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31.xml" ContentType="application/vnd.ms-excel.controlproperties+xml"/>
  <Override PartName="/xl/ctrlProps/ctrlProps29.xml" ContentType="application/vnd.ms-excel.controlproperties+xml"/>
  <Override PartName="/xl/ctrlProps/ctrlProps30.xml" ContentType="application/vnd.ms-excel.controlproperties+xml"/>
  <Override PartName="/xl/ctrlProps/ctrlProps28.xml" ContentType="application/vnd.ms-excel.controlproperties+xml"/>
  <Override PartName="/xl/ctrlProps/ctrlProps27.xml" ContentType="application/vnd.ms-excel.controlproperties+xml"/>
  <Override PartName="/xl/ctrlProps/ctrlProps26.xml" ContentType="application/vnd.ms-excel.controlproperties+xml"/>
  <Override PartName="/xl/ctrlProps/ctrlProps24.xml" ContentType="application/vnd.ms-excel.controlproperties+xml"/>
  <Override PartName="/xl/ctrlProps/ctrlProps23.xml" ContentType="application/vnd.ms-excel.controlproperties+xml"/>
  <Override PartName="/xl/ctrlProps/ctrlProps22.xml" ContentType="application/vnd.ms-excel.controlproperties+xml"/>
  <Override PartName="/xl/ctrlProps/ctrlProps9.xml" ContentType="application/vnd.ms-excel.controlproperties+xml"/>
  <Override PartName="/xl/ctrlProps/ctrlProps59.xml" ContentType="application/vnd.ms-excel.controlproperties+xml"/>
  <Override PartName="/xl/ctrlProps/ctrlProps21.xml" ContentType="application/vnd.ms-excel.controlproperties+xml"/>
  <Override PartName="/xl/ctrlProps/ctrlProps8.xml" ContentType="application/vnd.ms-excel.controlproperties+xml"/>
  <Override PartName="/xl/ctrlProps/ctrlProps19.xml" ContentType="application/vnd.ms-excel.controlproperties+xml"/>
  <Override PartName="/xl/ctrlProps/ctrlProps2.xml" ContentType="application/vnd.ms-excel.controlproperties+xml"/>
  <Override PartName="/xl/ctrlProps/ctrlProps52.xml" ContentType="application/vnd.ms-excel.controlproperties+xml"/>
  <Override PartName="/xl/ctrlProps/ctrlProps11.xml" ContentType="application/vnd.ms-excel.controlproperties+xml"/>
  <Override PartName="/xl/ctrlProps/ctrlProps48.xml" ContentType="application/vnd.ms-excel.controlproperties+xml"/>
  <Override PartName="/xl/ctrlProps/ctrlProps3.xml" ContentType="application/vnd.ms-excel.controlproperties+xml"/>
  <Override PartName="/xl/ctrlProps/ctrlProps53.xml" ContentType="application/vnd.ms-excel.controlproperties+xml"/>
  <Override PartName="/xl/ctrlProps/ctrlProps12.xml" ContentType="application/vnd.ms-excel.controlproperties+xml"/>
  <Override PartName="/xl/ctrlProps/ctrlProps49.xml" ContentType="application/vnd.ms-excel.controlproperties+xml"/>
  <Override PartName="/xl/ctrlProps/ctrlProps4.xml" ContentType="application/vnd.ms-excel.controlproperties+xml"/>
  <Override PartName="/xl/ctrlProps/ctrlProps54.xml" ContentType="application/vnd.ms-excel.controlproperties+xml"/>
  <Override PartName="/xl/ctrlProps/ctrlProps13.xml" ContentType="application/vnd.ms-excel.controlproperties+xml"/>
  <Override PartName="/xl/ctrlProps/ctrlProps35.xml" ContentType="application/vnd.ms-excel.controlproperties+xml"/>
  <Override PartName="/xl/ctrlProps/ctrlProps37.xml" ContentType="application/vnd.ms-excel.controlproperties+xml"/>
  <Override PartName="/xl/ctrlProps/ctrlProps41.xml" ContentType="application/vnd.ms-excel.controlproperties+xml"/>
  <Override PartName="/xl/ctrlProps/ctrlProps39.xml" ContentType="application/vnd.ms-excel.controlproperties+xml"/>
  <Override PartName="/xl/ctrlProps/ctrlProps42.xml" ContentType="application/vnd.ms-excel.controlproperties+xml"/>
  <Override PartName="/xl/ctrlProps/ctrlProps43.xml" ContentType="application/vnd.ms-excel.controlproperties+xml"/>
  <Override PartName="/xl/ctrlProps/ctrlProps44.xml" ContentType="application/vnd.ms-excel.controlproperties+xml"/>
  <Override PartName="/xl/ctrlProps/ctrlProps45.xml" ContentType="application/vnd.ms-excel.controlproperties+xml"/>
  <Override PartName="/xl/ctrlProps/ctrlProps34.xml" ContentType="application/vnd.ms-excel.controlproperties+xml"/>
  <Override PartName="/xl/ctrlProps/ctrlProps46.xml" ContentType="application/vnd.ms-excel.controlproperties+xml"/>
  <Override PartName="/xl/ctrlProps/ctrlProps51.xml" ContentType="application/vnd.ms-excel.controlproperties+xml"/>
  <Override PartName="/xl/ctrlProps/ctrlProps14.xml" ContentType="application/vnd.ms-excel.controlproperties+xml"/>
  <Override PartName="/xl/ctrlProps/ctrlProps62.xml" ContentType="application/vnd.ms-excel.controlproperties+xml"/>
  <Override PartName="/xl/ctrlProps/ctrlProps64.xml" ContentType="application/vnd.ms-excel.controlproperties+xml"/>
  <Override PartName="/xl/ctrlProps/ctrlProps33.xml" ContentType="application/vnd.ms-excel.controlproperties+xml"/>
  <Override PartName="/xl/ctrlProps/ctrlProps10.xml" ContentType="application/vnd.ms-excel.controlproperties+xml"/>
  <Override PartName="/xl/ctrlProps/ctrlProps47.xml" ContentType="application/vnd.ms-excel.controlproperties+xml"/>
  <Override PartName="/xl/ctrlProps/ctrlProps60.xml" ContentType="application/vnd.ms-excel.controlproperties+xml"/>
  <Override PartName="/xl/ctrlProps/ctrlProps18.xml" ContentType="application/vnd.ms-excel.controlproperties+xml"/>
  <Override PartName="/xl/ctrlProps/ctrlProps5.xml" ContentType="application/vnd.ms-excel.controlproperties+xml"/>
  <Override PartName="/xl/ctrlProps/ctrlProps55.xml" ContentType="application/vnd.ms-excel.controlproperties+xml"/>
  <Override PartName="/xl/ctrlProps/ctrlProps17.xml" ContentType="application/vnd.ms-excel.controlproperties+xml"/>
  <Override PartName="/xl/ctrlProps/ctrlProps20.xml" ContentType="application/vnd.ms-excel.controlproperties+xml"/>
  <Override PartName="/xl/ctrlProps/ctrlProps57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56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omments1.xml" ContentType="application/vnd.openxmlformats-officedocument.spreadsheetml.comments+xml"/>
  <Override PartName="/xl/drawings/drawing50.xml" ContentType="application/vnd.openxmlformats-officedocument.drawing+xml"/>
  <Override PartName="/xl/drawings/vmlDrawing3.vml" ContentType="application/vnd.openxmlformats-officedocument.vmlDrawing"/>
  <Override PartName="/xl/drawings/vmlDrawing5.vml" ContentType="application/vnd.openxmlformats-officedocument.vmlDrawing"/>
  <Override PartName="/xl/drawings/drawing38.xml" ContentType="application/vnd.openxmlformats-officedocument.drawing+xml"/>
  <Override PartName="/xl/drawings/drawing40.xml" ContentType="application/vnd.openxmlformats-officedocument.drawing+xml"/>
  <Override PartName="/xl/drawings/vmlDrawing4.vml" ContentType="application/vnd.openxmlformats-officedocument.vmlDrawing"/>
  <Override PartName="/xl/drawings/drawing36.xml" ContentType="application/vnd.openxmlformats-officedocument.drawing+xml"/>
  <Override PartName="/xl/drawings/drawing63.xml" ContentType="application/vnd.openxmlformats-officedocument.drawing+xml"/>
  <Override PartName="/xl/drawings/vmlDrawing1.vml" ContentType="application/vnd.openxmlformats-officedocument.vmlDrawing"/>
  <Override PartName="/xl/drawings/vmlDrawing10.vml" ContentType="application/vnd.openxmlformats-officedocument.vmlDrawing"/>
  <Override PartName="/xl/drawings/vmlDrawing9.vml" ContentType="application/vnd.openxmlformats-officedocument.vmlDrawing"/>
  <Override PartName="/xl/drawings/drawing61.xml" ContentType="application/vnd.openxmlformats-officedocument.drawing+xml"/>
  <Override PartName="/xl/drawings/vmlDrawing8.vml" ContentType="application/vnd.openxmlformats-officedocument.vmlDrawing"/>
  <Override PartName="/xl/drawings/drawing58.xml" ContentType="application/vnd.openxmlformats-officedocument.drawing+xml"/>
  <Override PartName="/xl/drawings/vmlDrawing7.vml" ContentType="application/vnd.openxmlformats-officedocument.vmlDrawing"/>
  <Override PartName="/xl/drawings/drawing1.xml" ContentType="application/vnd.openxmlformats-officedocument.drawing+xml"/>
  <Override PartName="/xl/drawings/drawing25.xml" ContentType="application/vnd.openxmlformats-officedocument.drawing+xml"/>
  <Override PartName="/xl/drawings/vmlDrawing2.vml" ContentType="application/vnd.openxmlformats-officedocument.vmlDrawing"/>
  <Override PartName="/xl/drawings/drawing32.xml" ContentType="application/vnd.openxmlformats-officedocument.drawing+xml"/>
  <Override PartName="/xl/drawings/vmlDrawing6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" sheetId="1" state="visible" r:id="rId3"/>
    <sheet name="MyC" sheetId="2" state="visible" r:id="rId4"/>
    <sheet name="SharedC" sheetId="3" state="visible" r:id="rId5"/>
    <sheet name="Pos Relations" sheetId="4" state="visible" r:id="rId6"/>
    <sheet name="Check Out" sheetId="5" state="visible" r:id="rId7"/>
    <sheet name="B" sheetId="6" state="visible" r:id="rId8"/>
    <sheet name="D" sheetId="7" state="visible" r:id="rId9"/>
    <sheet name="E" sheetId="8" state="visible" r:id="rId10"/>
    <sheet name="F" sheetId="9" state="visible" r:id="rId11"/>
    <sheet name="Position" sheetId="10" state="visible" r:id="rId12"/>
    <sheet name="EOL" sheetId="11" state="visible" r:id="rId13"/>
    <sheet name="EOL HUB" sheetId="12" state="visible" r:id="rId14"/>
  </sheets>
  <definedNames>
    <definedName function="false" hidden="false" localSheetId="0" name="_xlnm.Print_Area" vbProcedure="false">A!$A$1:$CO$48</definedName>
    <definedName function="false" hidden="false" localSheetId="5" name="_xlnm.Print_Area" vbProcedure="false">B!$F$24:$O$137</definedName>
    <definedName function="false" hidden="false" localSheetId="4" name="_xlnm.Print_Area" vbProcedure="false">'Check Out'!$A$9:$Q$33</definedName>
    <definedName function="false" hidden="false" localSheetId="1" name="_xlnm.Print_Area" vbProcedure="false">MyC!$A$9:$Q$123</definedName>
    <definedName function="false" hidden="false" localSheetId="1" name="_xlnm.Print_Titles" vbProcedure="false">MyC!$9:$9</definedName>
    <definedName function="false" hidden="false" localSheetId="2" name="_xlnm.Print_Area" vbProcedure="false">SharedC!$A$9:$Q$113</definedName>
    <definedName function="false" hidden="false" localSheetId="2" name="_xlnm.Print_Titles" vbProcedure="false">SharedC!$9:$9</definedName>
    <definedName function="false" hidden="false" name="AltADone" vbProcedure="false">E!$G$4</definedName>
    <definedName function="false" hidden="false" name="AltDelta1" vbProcedure="false">E!$E$7</definedName>
    <definedName function="false" hidden="false" name="AltDelta2" vbProcedure="false">E!$E$8</definedName>
    <definedName function="false" hidden="false" name="BackUpName" vbProcedure="false">E!$C$1</definedName>
    <definedName function="false" hidden="false" name="BlotterDelta" vbProcedure="false">A!$CH$18</definedName>
    <definedName function="false" hidden="false" name="BookDump" vbProcedure="false">A!$M$18</definedName>
    <definedName function="false" hidden="false" name="BookToBook" vbProcedure="false">A!$M$18:$M$249</definedName>
    <definedName function="false" hidden="false" name="BS" vbProcedure="false">EOL!$C$4</definedName>
    <definedName function="false" hidden="false" name="BSHub" vbProcedure="false">'EOL HUB'!$C$4</definedName>
    <definedName function="false" hidden="false" name="centprice" vbProcedure="false">A!$CK$18</definedName>
    <definedName function="false" hidden="false" name="CheckOut" vbProcedure="false">A!$CM$16</definedName>
    <definedName function="false" hidden="false" name="ClearForTrader2" vbProcedure="false">MyC!$B$10:$T$300</definedName>
    <definedName function="false" hidden="false" name="CounterPartyNames" vbProcedure="false">D!$B$4</definedName>
    <definedName function="false" hidden="false" name="cspl" vbProcedure="false">A!$D$3:$D$4</definedName>
    <definedName function="false" hidden="false" name="CSPriceMonth" vbProcedure="false">E!$O$2:$O$367</definedName>
    <definedName function="false" hidden="false" name="CSPrices" vbProcedure="false">E!$O$2:$U$367</definedName>
    <definedName function="false" hidden="false" name="CurrentAltDelta" vbProcedure="false">A!$DA$18</definedName>
    <definedName function="false" hidden="false" name="CurveData" vbProcedure="false">E!$P$2</definedName>
    <definedName function="false" hidden="false" name="CurveShiftCurrentPrice" vbProcedure="false">A!$DI$18</definedName>
    <definedName function="false" hidden="false" name="CurveShiftDone" vbProcedure="false">E!$L$5</definedName>
    <definedName function="false" hidden="false" name="CurveShiftPosition" vbProcedure="false">A!$DH$18</definedName>
    <definedName function="false" hidden="false" name="CurveShiftPreviousPrice" vbProcedure="false">A!$DJ$18</definedName>
    <definedName function="false" hidden="false" name="DailyFuturesDump" vbProcedure="false">A!$K$18</definedName>
    <definedName function="false" hidden="false" name="DBase" vbProcedure="false">#REF!</definedName>
    <definedName function="false" hidden="false" name="DealRange" vbProcedure="false">MyC!$B$9</definedName>
    <definedName function="false" hidden="false" name="deals_inc" vbProcedure="false">E!$AH$5</definedName>
    <definedName function="false" hidden="false" name="DeltaOff" vbProcedure="false">A!$CH$5</definedName>
    <definedName function="false" hidden="false" name="DeltaRange" vbProcedure="false">A!$CH$18:$CH$248</definedName>
    <definedName function="false" hidden="false" name="EndMacro" vbProcedure="false">A!$N$17</definedName>
    <definedName function="false" hidden="false" name="EOL" vbProcedure="false">EOL!$D$5:$E$71</definedName>
    <definedName function="false" hidden="false" name="EOLHub" vbProcedure="false">'EOL HUB'!$A$5:$C$20</definedName>
    <definedName function="false" hidden="false" name="EOLReloading" vbProcedure="false">A!$BO$14</definedName>
    <definedName function="false" hidden="false" name="EuroSpot" vbProcedure="false">A!$CG$17</definedName>
    <definedName function="false" hidden="false" name="ExchangeCheck" vbProcedure="false">E!$V$7</definedName>
    <definedName function="false" hidden="false" name="ExchangeFuturesDump" vbProcedure="false">E!$Y$7</definedName>
    <definedName function="false" hidden="false" name="ExchangeOptions" vbProcedure="false">A!$BQ$18:$BQ$249</definedName>
    <definedName function="false" hidden="false" name="ExcOptDump" vbProcedure="false">A!$BQ$18</definedName>
    <definedName function="false" hidden="false" name="ExcOptionCS" vbProcedure="false">B!$L$28</definedName>
    <definedName function="false" hidden="false" name="ExperyDates" vbProcedure="false">F!$D$2:$D$381</definedName>
    <definedName function="false" hidden="false" name="ExperyTable" vbProcedure="false">F!$D$2:$K$381</definedName>
    <definedName function="false" hidden="false" name="ExperyTitles" vbProcedure="false">F!$D$2:$K$2</definedName>
    <definedName function="false" hidden="false" name="FileName2" vbProcedure="false">E!$AK$8</definedName>
    <definedName function="false" hidden="false" name="FindPromptMonth" vbProcedure="false">'Pos Relations'!$G$9</definedName>
    <definedName function="false" hidden="false" name="FromDate" vbProcedure="false">D!$M$28</definedName>
    <definedName function="false" hidden="false" name="FTPconfig" vbProcedure="false">E!$AK$7</definedName>
    <definedName function="false" hidden="false" name="Futures" vbProcedure="false">A!$CU$17</definedName>
    <definedName function="false" hidden="false" name="FuturesCS" vbProcedure="false">B!$J$28</definedName>
    <definedName function="false" hidden="false" name="FuturesDone" vbProcedure="false">E!$L$3</definedName>
    <definedName function="false" hidden="false" name="FuturesTable" vbProcedure="false">E!$Y$8:$Z$562</definedName>
    <definedName function="false" hidden="false" name="FuturesTableMonth" vbProcedure="false">E!$Y$8:$Y$562</definedName>
    <definedName function="false" hidden="false" name="FuturesTrades" vbProcedure="false">A!$J$18:$K$55</definedName>
    <definedName function="false" hidden="false" name="GammaClear" vbProcedure="false">A!$DQ$18:$DQ$273</definedName>
    <definedName function="false" hidden="false" name="GammaDump" vbProcedure="false">A!$DR$18</definedName>
    <definedName function="false" hidden="false" name="GammaOff" vbProcedure="false">A!$CG$5</definedName>
    <definedName function="false" hidden="false" name="gdt" vbProcedure="false">EOL!$D$3</definedName>
    <definedName function="false" hidden="false" name="gdthub" vbProcedure="false">'EOL HUB'!$D$3</definedName>
    <definedName function="false" hidden="false" name="hubstpos" vbProcedure="false">A!$BO$16</definedName>
    <definedName function="false" hidden="false" name="hubstpos2" vbProcedure="false">A!$BO$17</definedName>
    <definedName function="false" hidden="false" name="IntrestCurve" vbProcedure="false">E!$T$8</definedName>
    <definedName function="false" hidden="false" name="IntrestCurveDump" vbProcedure="false">A!$CR$18</definedName>
    <definedName function="false" hidden="false" name="japos" vbProcedure="false">Position!$B$2:$C$234</definedName>
    <definedName function="false" hidden="false" name="japosmonth" vbProcedure="false">Position!$B$2:$B$234</definedName>
    <definedName function="false" hidden="false" name="JohnManualDeals" vbProcedure="false">A!$AZ$5:$BN$249</definedName>
    <definedName function="false" hidden="false" name="JohnManualDump" vbProcedure="false">A!$AZ$5</definedName>
    <definedName function="false" hidden="false" name="JohnsArea" vbProcedure="false">A!$N$18:$AY$249</definedName>
    <definedName function="false" hidden="false" name="LocalPath2" vbProcedure="false">E!$AK$4</definedName>
    <definedName function="false" hidden="false" name="MarcManual" vbProcedure="false">A!$BV$5:$CE$249</definedName>
    <definedName function="false" hidden="false" name="MarcManualDeals" vbProcedure="false">A!$BV$5:$CE$249</definedName>
    <definedName function="false" hidden="false" name="MarcManualDump" vbProcedure="false">A!$BV$5</definedName>
    <definedName function="false" hidden="false" name="MarksArea" vbProcedure="false">A!$BR$18:$BU$249</definedName>
    <definedName function="false" hidden="false" name="Net_Qty" vbProcedure="false">EOL!$B$4</definedName>
    <definedName function="false" hidden="false" name="Net_Qty_Hub" vbProcedure="false">'EOL HUB'!$B$4</definedName>
    <definedName function="false" hidden="false" name="NewDealsDelta" vbProcedure="false">A!$DE$18</definedName>
    <definedName function="false" hidden="false" name="NumDeals" vbProcedure="false">MyC!$C$8</definedName>
    <definedName function="false" hidden="false" name="OfficialPostID" vbProcedure="false">E!$C$2</definedName>
    <definedName function="false" hidden="false" name="OptionDelta" vbProcedure="false">#REF!</definedName>
    <definedName function="false" hidden="false" name="OptionIntrest" vbProcedure="false">E!$T$8:$T$455</definedName>
    <definedName function="false" hidden="false" name="OptionMonths" vbProcedure="false">E!$O$8:$O$455</definedName>
    <definedName function="false" hidden="false" name="OptionSettle" vbProcedure="false">E!$P$8:$P$455</definedName>
    <definedName function="false" hidden="false" name="OptionTable" vbProcedure="false">E!$O$8:$U$455</definedName>
    <definedName function="false" hidden="false" name="OptionVol" vbProcedure="false">E!$Q$8:$Q$455</definedName>
    <definedName function="false" hidden="false" name="OTCOptionCS" vbProcedure="false">B!$K$28</definedName>
    <definedName function="false" hidden="false" name="OTCSwapCS" vbProcedure="false">B!$M$28</definedName>
    <definedName function="false" hidden="false" name="Password" vbProcedure="false">E!$M$2</definedName>
    <definedName function="false" hidden="false" name="post_id" vbProcedure="false">E!$AH$4</definedName>
    <definedName function="false" hidden="false" name="PrepareExOptions" vbProcedure="false">E!$AW$9</definedName>
    <definedName function="false" hidden="false" name="PrepareOTCOptions" vbProcedure="false">E!$AT$9</definedName>
    <definedName function="false" hidden="false" name="PreparePosition" vbProcedure="false">E!$AP$9</definedName>
    <definedName function="false" hidden="false" name="presets" vbProcedure="false">A!$N$7:$AE$7</definedName>
    <definedName function="false" hidden="false" name="PriceCurve" vbProcedure="false">E!$P$8</definedName>
    <definedName function="false" hidden="false" name="PriceCurveDump" vbProcedure="false">B!$G$30</definedName>
    <definedName function="false" hidden="false" name="pricedeltadump" vbProcedure="false">'Pos Relations'!$F$9</definedName>
    <definedName function="false" hidden="false" name="PriceTable" vbProcedure="false">A!$CN$18:$DJ$250</definedName>
    <definedName function="false" hidden="false" name="PriceTableMonths" vbProcedure="false">A!$CN$18:$CN$250</definedName>
    <definedName function="false" hidden="false" name="PriorAltDelta" vbProcedure="false">A!$DB$18</definedName>
    <definedName function="false" hidden="false" name="PriorDate" vbProcedure="false">E!$AO$9</definedName>
    <definedName function="false" hidden="false" name="PriorDateDump" vbProcedure="false">B!$A$30</definedName>
    <definedName function="false" hidden="false" name="PriorDayDump" vbProcedure="false">E!$AO$1</definedName>
    <definedName function="false" hidden="false" name="PriorExchangeOptionsDump" vbProcedure="false">B!$D$30</definedName>
    <definedName function="false" hidden="false" name="PriorFutures" vbProcedure="false">E!$AQ$9</definedName>
    <definedName function="false" hidden="false" name="PriorFuturesDump" vbProcedure="false">B!$B$30</definedName>
    <definedName function="false" hidden="false" name="PriorNetDump" vbProcedure="false">B!$F$30</definedName>
    <definedName function="false" hidden="false" name="PriorOptions" vbProcedure="false">E!$AS$9</definedName>
    <definedName function="false" hidden="false" name="PriorOptionsDump" vbProcedure="false">B!$D$30</definedName>
    <definedName function="false" hidden="false" name="PriorOTCOptionsDump" vbProcedure="false">B!$C$30</definedName>
    <definedName function="false" hidden="false" name="PriorPriceCurveDump" vbProcedure="false">B!$H$30</definedName>
    <definedName function="false" hidden="false" name="PriorSwaps" vbProcedure="false">E!$AR$9</definedName>
    <definedName function="false" hidden="false" name="PriorSwapsDump" vbProcedure="false">B!$E$30</definedName>
    <definedName function="false" hidden="false" name="Product" vbProcedure="false">EOL!$A$4</definedName>
    <definedName function="false" hidden="false" name="ProductHub" vbProcedure="false">'EOL HUB'!$A$4</definedName>
    <definedName function="false" hidden="false" name="ProfitDone" vbProcedure="false">E!$G$2</definedName>
    <definedName function="false" hidden="false" name="PromptMonth" vbProcedure="false">A!$A$18</definedName>
    <definedName function="false" hidden="false" name="PutGet" vbProcedure="false">E!$AK$3</definedName>
    <definedName function="false" hidden="false" name="PW" vbProcedure="false">E!$AH$3</definedName>
    <definedName function="false" hidden="false" name="RelationshipCurrent" vbProcedure="false">'Pos Relations'!$B$4</definedName>
    <definedName function="false" hidden="false" name="RelationshipDelta" vbProcedure="false">'Pos Relations'!$D$4</definedName>
    <definedName function="false" hidden="false" name="relationshipdeltadate" vbProcedure="false">'Pos Relations'!$D$2</definedName>
    <definedName function="false" hidden="false" name="RelationshipMonth" vbProcedure="false">E!$O$1:$O$500</definedName>
    <definedName function="false" hidden="false" name="RelationshipPriceTable" vbProcedure="false">E!$O$1:$U$500</definedName>
    <definedName function="false" hidden="false" name="RelationshipPrior" vbProcedure="false">'Pos Relations'!$C$4</definedName>
    <definedName function="false" hidden="false" name="RelationsPrompt" vbProcedure="false">'Pos Relations'!$A$4</definedName>
    <definedName function="false" hidden="false" name="RemotePath2" vbProcedure="false">E!$AK$5</definedName>
    <definedName function="false" hidden="false" name="rNet_Qty" vbProcedure="false">EOL!$E$4</definedName>
    <definedName function="false" hidden="false" name="rNet_Qty_Hub" vbProcedure="false">'EOL HUB'!$E$4</definedName>
    <definedName function="false" hidden="false" name="rProduct" vbProcedure="false">EOL!$D$4</definedName>
    <definedName function="false" hidden="false" name="rProductHub" vbProcedure="false">'EOL HUB'!$D$4</definedName>
    <definedName function="false" hidden="false" name="s" vbProcedure="false">A!$AZ$5:$BN$249</definedName>
    <definedName function="false" hidden="false" name="SelectType" vbProcedure="false">A!$C$16</definedName>
    <definedName function="false" hidden="false" name="SetUpDone" vbProcedure="false">E!$L$7</definedName>
    <definedName function="false" hidden="false" name="SharedDealRange" vbProcedure="false">SharedC!$B$9</definedName>
    <definedName function="false" hidden="false" name="SortRange" vbProcedure="false">MyC!$A$10:$T$300</definedName>
    <definedName function="false" hidden="false" name="SwaptionDump" vbProcedure="false">A!$CF$18</definedName>
    <definedName function="false" hidden="false" name="UID" vbProcedure="false">E!$AH$2</definedName>
    <definedName function="false" hidden="false" name="UserName" vbProcedure="false">E!$M$1</definedName>
    <definedName function="false" hidden="false" localSheetId="1" name="Excel_BuiltIn__FilterDatabase" vbProcedure="false">MyC!$A$9:$Z$300</definedName>
    <definedName function="true" hidden="false" name="xEURO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16" authorId="0">
      <text>
        <r>
          <rPr>
            <b val="true"/>
            <sz val="8"/>
            <color rgb="FF000000"/>
            <rFont val="Tahoma"/>
            <family val="0"/>
          </rPr>
          <t xml:space="preserve">A: All Deals
S: OTC Swaps
O: OTC Options
E: Exchange Options
F: Futures
EOL: Enron OnLine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8</xdr:row>
                <xdr:rowOff>1</xdr:rowOff>
              </xdr:from>
              <xdr:to>
                <xdr:col>5</xdr:col>
                <xdr:colOff>80</xdr:colOff>
                <xdr:row>12</xdr:row>
                <xdr:rowOff>14</xdr:rowOff>
              </xdr:to>
            </anchor>
          </commentPr>
        </mc:Choice>
        <mc:Fallback/>
      </mc:AlternateContent>
    </comment>
    <comment ref="CM16" authorId="0">
      <text>
        <r>
          <rPr>
            <b val="true"/>
            <sz val="8"/>
            <color rgb="FF000000"/>
            <rFont val="Tahoma"/>
            <family val="0"/>
          </rPr>
          <t xml:space="preserve">DO NOT ALTER THIS CELL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90</xdr:col>
                <xdr:colOff>8</xdr:colOff>
                <xdr:row>10</xdr:row>
                <xdr:rowOff>16</xdr:rowOff>
              </xdr:from>
              <xdr:to>
                <xdr:col>91</xdr:col>
                <xdr:colOff>35</xdr:colOff>
                <xdr:row>12</xdr:row>
                <xdr:rowOff>11</xdr:rowOff>
              </xdr:to>
            </anchor>
          </commentPr>
        </mc:Choice>
        <mc:Fallback/>
      </mc:AlternateContent>
    </comment>
    <comment ref="DI17" authorId="0">
      <text>
        <r>
          <rPr>
            <sz val="8"/>
            <color rgb="FF000000"/>
            <rFont val="Tahoma"/>
            <family val="0"/>
          </rPr>
          <t xml:space="preserve">
New Day Settles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113</xdr:col>
                <xdr:colOff>58</xdr:colOff>
                <xdr:row>14</xdr:row>
                <xdr:rowOff>0</xdr:rowOff>
              </xdr:from>
              <xdr:to>
                <xdr:col>114</xdr:col>
                <xdr:colOff>44</xdr:colOff>
                <xdr:row>16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<sst xmlns="http://schemas.openxmlformats.org/spreadsheetml/2006/main" count="1577" uniqueCount="498">
  <si>
    <t xml:space="preserve">Enter New Trades</t>
  </si>
  <si>
    <t xml:space="preserve">   Enter New Trades</t>
  </si>
  <si>
    <t xml:space="preserve">MANUAL ENTERY</t>
  </si>
  <si>
    <t xml:space="preserve">Anticipated</t>
  </si>
  <si>
    <t xml:space="preserve">Futures</t>
  </si>
  <si>
    <t xml:space="preserve">Seasonal</t>
  </si>
  <si>
    <t xml:space="preserve">Delta</t>
  </si>
  <si>
    <t xml:space="preserve">C/S</t>
  </si>
  <si>
    <t xml:space="preserve">Gamma</t>
  </si>
  <si>
    <t xml:space="preserve"> </t>
  </si>
  <si>
    <t xml:space="preserve">Position</t>
  </si>
  <si>
    <t xml:space="preserve">By Year</t>
  </si>
  <si>
    <t xml:space="preserve">P&amp;L</t>
  </si>
  <si>
    <t xml:space="preserve">20 yr</t>
  </si>
  <si>
    <t xml:space="preserve">Load to SharedC</t>
  </si>
  <si>
    <t xml:space="preserve">Trade Date</t>
  </si>
  <si>
    <t xml:space="preserve">f</t>
  </si>
  <si>
    <t xml:space="preserve">s</t>
  </si>
  <si>
    <t xml:space="preserve">e</t>
  </si>
  <si>
    <t xml:space="preserve">o</t>
  </si>
  <si>
    <t xml:space="preserve">10 yr</t>
  </si>
  <si>
    <t xml:space="preserve">HUB</t>
  </si>
  <si>
    <t xml:space="preserve">NYMEX</t>
  </si>
  <si>
    <t xml:space="preserve">5 yr</t>
  </si>
  <si>
    <t xml:space="preserve">Prior Day Positions</t>
  </si>
  <si>
    <t xml:space="preserve">canada</t>
  </si>
  <si>
    <t xml:space="preserve">scott</t>
  </si>
  <si>
    <t xml:space="preserve">sandra</t>
  </si>
  <si>
    <t xml:space="preserve">brad</t>
  </si>
  <si>
    <t xml:space="preserve">power</t>
  </si>
  <si>
    <t xml:space="preserve">fletch</t>
  </si>
  <si>
    <t xml:space="preserve">geoff</t>
  </si>
  <si>
    <t xml:space="preserve">hunter</t>
  </si>
  <si>
    <t xml:space="preserve">phillip</t>
  </si>
  <si>
    <t xml:space="preserve">mike</t>
  </si>
  <si>
    <t xml:space="preserve">pete</t>
  </si>
  <si>
    <t xml:space="preserve">larry</t>
  </si>
  <si>
    <t xml:space="preserve">tom</t>
  </si>
  <si>
    <t xml:space="preserve">jim</t>
  </si>
  <si>
    <t xml:space="preserve">clinton</t>
  </si>
  <si>
    <t xml:space="preserve">ees</t>
  </si>
  <si>
    <t xml:space="preserve">tudor</t>
  </si>
  <si>
    <t xml:space="preserve">new power</t>
  </si>
  <si>
    <t xml:space="preserve">Swaption</t>
  </si>
  <si>
    <t xml:space="preserve">3 yr</t>
  </si>
  <si>
    <t xml:space="preserve">1 yr</t>
  </si>
  <si>
    <t xml:space="preserve">east</t>
  </si>
  <si>
    <t xml:space="preserve">central</t>
  </si>
  <si>
    <t xml:space="preserve">west</t>
  </si>
  <si>
    <t xml:space="preserve">daily</t>
  </si>
  <si>
    <t xml:space="preserve">pipe-opt</t>
  </si>
  <si>
    <t xml:space="preserve">texas</t>
  </si>
  <si>
    <t xml:space="preserve">stg</t>
  </si>
  <si>
    <t xml:space="preserve">Total Desk Trades</t>
  </si>
  <si>
    <t xml:space="preserve">Total </t>
  </si>
  <si>
    <t xml:space="preserve">.</t>
  </si>
  <si>
    <t xml:space="preserve">Used For Daily Check Out</t>
  </si>
  <si>
    <t xml:space="preserve">Update Daily Settle File Then Run Macro</t>
  </si>
  <si>
    <t xml:space="preserve">Relative Pos</t>
  </si>
  <si>
    <t xml:space="preserve">  DO NOT ALTER THIS CELL</t>
  </si>
  <si>
    <t xml:space="preserve">Exchange Futures</t>
  </si>
  <si>
    <t xml:space="preserve">Change Night</t>
  </si>
  <si>
    <t xml:space="preserve">a</t>
  </si>
  <si>
    <t xml:space="preserve">KIR 1 </t>
  </si>
  <si>
    <t xml:space="preserve">KIR 2</t>
  </si>
  <si>
    <t xml:space="preserve">Post ID</t>
  </si>
  <si>
    <t xml:space="preserve">Blotter's</t>
  </si>
  <si>
    <t xml:space="preserve">Alt Delta</t>
  </si>
  <si>
    <t xml:space="preserve">of NX1</t>
  </si>
  <si>
    <t xml:space="preserve">Total C/S</t>
  </si>
  <si>
    <t xml:space="preserve">Trade
Month</t>
  </si>
  <si>
    <t xml:space="preserve">Starting
POSITION</t>
  </si>
  <si>
    <t xml:space="preserve">New
Deals</t>
  </si>
  <si>
    <t xml:space="preserve">Bckwd.
Roll</t>
  </si>
  <si>
    <t xml:space="preserve">Yearly
Volumes</t>
  </si>
  <si>
    <t xml:space="preserve">Current
Position</t>
  </si>
  <si>
    <t xml:space="preserve">Access
Trades</t>
  </si>
  <si>
    <t xml:space="preserve">Days
Trades</t>
  </si>
  <si>
    <t xml:space="preserve">Monthly
Totals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</si>
  <si>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</si>
  <si>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</si>
  <si>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</si>
  <si>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</si>
  <si>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</si>
  <si>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</si>
  <si>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</si>
  <si>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</si>
  <si>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</si>
  <si>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</si>
  <si>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</si>
  <si>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</si>
  <si>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</si>
  <si>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</si>
  <si>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</si>
  <si>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</si>
  <si>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</si>
  <si>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</si>
  <si>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</si>
  <si>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</si>
  <si>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V</t>
  </si>
  <si>
    <t xml:space="preserve">W</t>
  </si>
  <si>
    <t xml:space="preserve">X</t>
  </si>
  <si>
    <t xml:space="preserve">Y</t>
  </si>
  <si>
    <t xml:space="preserve">Z</t>
  </si>
  <si>
    <t xml:space="preserve">Monthly
Volumes</t>
  </si>
  <si>
    <t xml:space="preserve">Months</t>
  </si>
  <si>
    <t xml:space="preserve">Month</t>
  </si>
  <si>
    <t xml:space="preserve">12 Month
Roll</t>
  </si>
  <si>
    <t xml:space="preserve">Discount
Factor</t>
  </si>
  <si>
    <t xml:space="preserve">Day
Count</t>
  </si>
  <si>
    <t xml:space="preserve">Interest
Curve</t>
  </si>
  <si>
    <t xml:space="preserve">Total</t>
  </si>
  <si>
    <t xml:space="preserve">Option
 Delta</t>
  </si>
  <si>
    <t xml:space="preserve">Delta
Change</t>
  </si>
  <si>
    <t xml:space="preserve">Difference</t>
  </si>
  <si>
    <t xml:space="preserve">POSITION</t>
  </si>
  <si>
    <t xml:space="preserve">CURRENT</t>
  </si>
  <si>
    <t xml:space="preserve">PREVIOUS</t>
  </si>
  <si>
    <t xml:space="preserve">Contract
Month</t>
  </si>
  <si>
    <t xml:space="preserve">--------------</t>
  </si>
  <si>
    <t xml:space="preserve">DO NOT ALTER COLUMNS</t>
  </si>
  <si>
    <t xml:space="preserve">Please DO NOT alter these formulas</t>
  </si>
  <si>
    <t xml:space="preserve">Revised</t>
  </si>
  <si>
    <t xml:space="preserve">Num Deals</t>
  </si>
  <si>
    <t xml:space="preserve">Killed</t>
  </si>
  <si>
    <t xml:space="preserve">Deal Status</t>
  </si>
  <si>
    <t xml:space="preserve">Deal #</t>
  </si>
  <si>
    <t xml:space="preserve">Counterparty</t>
  </si>
  <si>
    <t xml:space="preserve">NX</t>
  </si>
  <si>
    <t xml:space="preserve">B/S</t>
  </si>
  <si>
    <t xml:space="preserve">D/M</t>
  </si>
  <si>
    <t xml:space="preserve">Volume</t>
  </si>
  <si>
    <t xml:space="preserve">Start</t>
  </si>
  <si>
    <t xml:space="preserve">End</t>
  </si>
  <si>
    <t xml:space="preserve">Price/Strike</t>
  </si>
  <si>
    <t xml:space="preserve">C/P</t>
  </si>
  <si>
    <t xml:space="preserve">Premium</t>
  </si>
  <si>
    <t xml:space="preserve">Broker</t>
  </si>
  <si>
    <t xml:space="preserve">Column</t>
  </si>
  <si>
    <t xml:space="preserve">Comments</t>
  </si>
  <si>
    <t xml:space="preserve">Trader</t>
  </si>
  <si>
    <t xml:space="preserve">Trader Delta</t>
  </si>
  <si>
    <t xml:space="preserve">Blotter Delta Pos</t>
  </si>
  <si>
    <t xml:space="preserve">True Up Delta Pos</t>
  </si>
  <si>
    <t xml:space="preserve">days</t>
  </si>
  <si>
    <t xml:space="preserve">months</t>
  </si>
  <si>
    <t xml:space="preserve">Market Price</t>
  </si>
  <si>
    <t xml:space="preserve">x</t>
  </si>
  <si>
    <t xml:space="preserve">Orig</t>
  </si>
  <si>
    <t xml:space="preserve">Price Delta</t>
  </si>
  <si>
    <t xml:space="preserve">Total number of price deltas</t>
  </si>
  <si>
    <t xml:space="preserve">Prompt</t>
  </si>
  <si>
    <t xml:space="preserve">Total deltas in relationship</t>
  </si>
  <si>
    <t xml:space="preserve">Current</t>
  </si>
  <si>
    <t xml:space="preserve">Prior</t>
  </si>
  <si>
    <t xml:space="preserve">Relationships</t>
  </si>
  <si>
    <t xml:space="preserve">Positions</t>
  </si>
  <si>
    <t xml:space="preserve">winter / summer strips</t>
  </si>
  <si>
    <t xml:space="preserve">cal strips</t>
  </si>
  <si>
    <t xml:space="preserve">Date of Price Delta</t>
  </si>
  <si>
    <t xml:space="preserve">Case "eva", "fletch", "lavarato", "pete", "hunter", "scott", "sandra", "dick", _</t>
  </si>
  <si>
    <t xml:space="preserve">These are the traders that</t>
  </si>
  <si>
    <t xml:space="preserve">greg, "tom", "shank", "whalley", "ft-denver", "jim", "bob", "phillip", "trisha", _</t>
  </si>
  <si>
    <t xml:space="preserve">the Macro will leave</t>
  </si>
  <si>
    <t xml:space="preserve">fuzz, "keith", "stg ces", "wss", "larry", "hoskins", "brian", "canada", "cary", _</t>
  </si>
  <si>
    <t xml:space="preserve">kate, "brad"</t>
  </si>
  <si>
    <t xml:space="preserve">K pos</t>
  </si>
  <si>
    <t xml:space="preserve">TODAY</t>
  </si>
  <si>
    <t xml:space="preserve">gasbook/</t>
  </si>
  <si>
    <t xml:space="preserve">Variance</t>
  </si>
  <si>
    <t xml:space="preserve">-</t>
  </si>
  <si>
    <t xml:space="preserve">TOTAL P&amp;L W/O NEW DEALS</t>
  </si>
  <si>
    <t xml:space="preserve">Cal '95</t>
  </si>
  <si>
    <t xml:space="preserve">NEW OTC</t>
  </si>
  <si>
    <t xml:space="preserve">Cal '96</t>
  </si>
  <si>
    <t xml:space="preserve">INDEX OPTION BASIS</t>
  </si>
  <si>
    <t xml:space="preserve">Cal '97</t>
  </si>
  <si>
    <t xml:space="preserve">NEW NYMEX FUTURES</t>
  </si>
  <si>
    <t xml:space="preserve">Cal '98</t>
  </si>
  <si>
    <t xml:space="preserve">NYMEX OPTIONS IN TOTAL</t>
  </si>
  <si>
    <t xml:space="preserve">Cal '99</t>
  </si>
  <si>
    <t xml:space="preserve">ORIGINATION</t>
  </si>
  <si>
    <t xml:space="preserve">Cal '00</t>
  </si>
  <si>
    <t xml:space="preserve">expected p&amp;l</t>
  </si>
  <si>
    <t xml:space="preserve">Cal '01</t>
  </si>
  <si>
    <t xml:space="preserve">Cal '02</t>
  </si>
  <si>
    <t xml:space="preserve">Cal '03</t>
  </si>
  <si>
    <t xml:space="preserve">Est Exc Options (Curve To Curve Est)</t>
  </si>
  <si>
    <t xml:space="preserve">Cal '04</t>
  </si>
  <si>
    <t xml:space="preserve">Act Exc Options (Exc Option MTM Rpt)</t>
  </si>
  <si>
    <t xml:space="preserve">Cal '05</t>
  </si>
  <si>
    <t xml:space="preserve">Cal '06</t>
  </si>
  <si>
    <t xml:space="preserve">Cal '07</t>
  </si>
  <si>
    <t xml:space="preserve">Cal '08</t>
  </si>
  <si>
    <t xml:space="preserve">Cal '09</t>
  </si>
  <si>
    <t xml:space="preserve">Cal '10</t>
  </si>
  <si>
    <t xml:space="preserve">Cal '11</t>
  </si>
  <si>
    <t xml:space="preserve">Cal '12</t>
  </si>
  <si>
    <t xml:space="preserve">Cal '13</t>
  </si>
  <si>
    <t xml:space="preserve">Cal '14</t>
  </si>
  <si>
    <t xml:space="preserve">Cal '15</t>
  </si>
  <si>
    <t xml:space="preserve">OTC</t>
  </si>
  <si>
    <t xml:space="preserve">Price Curve</t>
  </si>
  <si>
    <t xml:space="preserve">54717 NYMEX</t>
  </si>
  <si>
    <t xml:space="preserve">Trade Month</t>
  </si>
  <si>
    <t xml:space="preserve">FUTURES</t>
  </si>
  <si>
    <t xml:space="preserve">OPTIONS</t>
  </si>
  <si>
    <t xml:space="preserve">SWAPS</t>
  </si>
  <si>
    <t xml:space="preserve">NET</t>
  </si>
  <si>
    <t xml:space="preserve">PRIOR DAY</t>
  </si>
  <si>
    <t xml:space="preserve">DELTA</t>
  </si>
  <si>
    <t xml:space="preserve">TOTAL</t>
  </si>
  <si>
    <t xml:space="preserve">NYMEX OPTIONS</t>
  </si>
  <si>
    <t xml:space="preserve">option</t>
  </si>
  <si>
    <t xml:space="preserve">swap</t>
  </si>
  <si>
    <t xml:space="preserve">total current</t>
  </si>
  <si>
    <t xml:space="preserve">prior day</t>
  </si>
  <si>
    <t xml:space="preserve">current day</t>
  </si>
  <si>
    <t xml:space="preserve">current</t>
  </si>
  <si>
    <t xml:space="preserve">less prior</t>
  </si>
  <si>
    <t xml:space="preserve">Pre-Sets</t>
  </si>
  <si>
    <t xml:space="preserve">Counter Party
Short Name</t>
  </si>
  <si>
    <t xml:space="preserve">Broker
Short Name</t>
  </si>
  <si>
    <t xml:space="preserve">Only use in case of an emergency.  Will overwrite information on Sheet MyC.</t>
  </si>
  <si>
    <t xml:space="preserve">aep</t>
  </si>
  <si>
    <t xml:space="preserve">AMEREX</t>
  </si>
  <si>
    <t xml:space="preserve">agl</t>
  </si>
  <si>
    <t xml:space="preserve">APB</t>
  </si>
  <si>
    <t xml:space="preserve">dick</t>
  </si>
  <si>
    <t xml:space="preserve">agrium</t>
  </si>
  <si>
    <t xml:space="preserve">BTU</t>
  </si>
  <si>
    <t xml:space="preserve">ameren</t>
  </si>
  <si>
    <t xml:space="preserve">CHOICE</t>
  </si>
  <si>
    <t xml:space="preserve">eva</t>
  </si>
  <si>
    <t xml:space="preserve">aquilla</t>
  </si>
  <si>
    <t xml:space="preserve">ELITE</t>
  </si>
  <si>
    <t xml:space="preserve">aruba</t>
  </si>
  <si>
    <t xml:space="preserve">MAN</t>
  </si>
  <si>
    <t xml:space="preserve">ashland</t>
  </si>
  <si>
    <t xml:space="preserve">NAT SOURCE</t>
  </si>
  <si>
    <t xml:space="preserve">avista</t>
  </si>
  <si>
    <t xml:space="preserve">ORION</t>
  </si>
  <si>
    <t xml:space="preserve">bob</t>
  </si>
  <si>
    <t xml:space="preserve">bank america</t>
  </si>
  <si>
    <t xml:space="preserve">PMG</t>
  </si>
  <si>
    <t xml:space="preserve">Clear Out All Blotter Data</t>
  </si>
  <si>
    <t xml:space="preserve">trisha</t>
  </si>
  <si>
    <t xml:space="preserve">barrett</t>
  </si>
  <si>
    <t xml:space="preserve">PREBON</t>
  </si>
  <si>
    <t xml:space="preserve">bear paw</t>
  </si>
  <si>
    <t xml:space="preserve">SPECTRON</t>
  </si>
  <si>
    <t xml:space="preserve">pipe</t>
  </si>
  <si>
    <t xml:space="preserve">belco</t>
  </si>
  <si>
    <t xml:space="preserve">TCT</t>
  </si>
  <si>
    <t xml:space="preserve">fuzz</t>
  </si>
  <si>
    <t xml:space="preserve">bmontreal</t>
  </si>
  <si>
    <t xml:space="preserve">TFS</t>
  </si>
  <si>
    <t xml:space="preserve">UNITED</t>
  </si>
  <si>
    <t xml:space="preserve">greg</t>
  </si>
  <si>
    <t xml:space="preserve">bp cap</t>
  </si>
  <si>
    <t xml:space="preserve">GFI</t>
  </si>
  <si>
    <t xml:space="preserve">Clean out all information From MyC and SharedC</t>
  </si>
  <si>
    <t xml:space="preserve">bp amoco</t>
  </si>
  <si>
    <t xml:space="preserve">GA TRADING</t>
  </si>
  <si>
    <t xml:space="preserve">kate</t>
  </si>
  <si>
    <t xml:space="preserve">brian</t>
  </si>
  <si>
    <t xml:space="preserve">hoskins</t>
  </si>
  <si>
    <t xml:space="preserve">bt</t>
  </si>
  <si>
    <t xml:space="preserve">shank</t>
  </si>
  <si>
    <t xml:space="preserve">bug stg</t>
  </si>
  <si>
    <t xml:space="preserve">Only use in case of loading a previous Day's Data.  Will overwrite information on Sheet MyC and SharedC.</t>
  </si>
  <si>
    <t xml:space="preserve">lavarato</t>
  </si>
  <si>
    <t xml:space="preserve">burlington</t>
  </si>
  <si>
    <t xml:space="preserve">calpine energy srv</t>
  </si>
  <si>
    <t xml:space="preserve">For This Day</t>
  </si>
  <si>
    <t xml:space="preserve">carey</t>
  </si>
  <si>
    <t xml:space="preserve">cargill</t>
  </si>
  <si>
    <t xml:space="preserve">carrizo oil &amp; gas</t>
  </si>
  <si>
    <t xml:space="preserve">chase</t>
  </si>
  <si>
    <t xml:space="preserve">cibc</t>
  </si>
  <si>
    <t xml:space="preserve">cinergy</t>
  </si>
  <si>
    <t xml:space="preserve">citibank</t>
  </si>
  <si>
    <t xml:space="preserve">city of lexington</t>
  </si>
  <si>
    <t xml:space="preserve">cms</t>
  </si>
  <si>
    <t xml:space="preserve">coast</t>
  </si>
  <si>
    <t xml:space="preserve">cody</t>
  </si>
  <si>
    <t xml:space="preserve">columbia</t>
  </si>
  <si>
    <t xml:space="preserve">comercial zadora</t>
  </si>
  <si>
    <t xml:space="preserve">conagra</t>
  </si>
  <si>
    <t xml:space="preserve">conoco</t>
  </si>
  <si>
    <t xml:space="preserve">constellation</t>
  </si>
  <si>
    <t xml:space="preserve">cook inlet</t>
  </si>
  <si>
    <t xml:space="preserve">coral</t>
  </si>
  <si>
    <t xml:space="preserve">cox &amp; perkins exp</t>
  </si>
  <si>
    <t xml:space="preserve">crosstex</t>
  </si>
  <si>
    <t xml:space="preserve">crosstimbers</t>
  </si>
  <si>
    <t xml:space="preserve">cxy</t>
  </si>
  <si>
    <t xml:space="preserve">dan a hughes</t>
  </si>
  <si>
    <t xml:space="preserve">del marva</t>
  </si>
  <si>
    <t xml:space="preserve">deutsche bank</t>
  </si>
  <si>
    <t xml:space="preserve">dreyfus</t>
  </si>
  <si>
    <t xml:space="preserve">dreyfus plastics</t>
  </si>
  <si>
    <t xml:space="preserve">duke</t>
  </si>
  <si>
    <t xml:space="preserve">dynegy</t>
  </si>
  <si>
    <t xml:space="preserve">dynegy can</t>
  </si>
  <si>
    <t xml:space="preserve">elpaso</t>
  </si>
  <si>
    <t xml:space="preserve">energy production corp</t>
  </si>
  <si>
    <t xml:space="preserve">engage</t>
  </si>
  <si>
    <t xml:space="preserve">entergy</t>
  </si>
  <si>
    <t xml:space="preserve">enterprise product</t>
  </si>
  <si>
    <t xml:space="preserve">eprime</t>
  </si>
  <si>
    <t xml:space="preserve">exotics</t>
  </si>
  <si>
    <t xml:space="preserve">fibras</t>
  </si>
  <si>
    <t xml:space="preserve">first chic</t>
  </si>
  <si>
    <t xml:space="preserve">forest oil</t>
  </si>
  <si>
    <t xml:space="preserve">formosa</t>
  </si>
  <si>
    <t xml:space="preserve">fpl</t>
  </si>
  <si>
    <t xml:space="preserve">gas natural mexico</t>
  </si>
  <si>
    <t xml:space="preserve">genco</t>
  </si>
  <si>
    <t xml:space="preserve">general electric</t>
  </si>
  <si>
    <t xml:space="preserve">giant refinning</t>
  </si>
  <si>
    <t xml:space="preserve">hess</t>
  </si>
  <si>
    <t xml:space="preserve">hn</t>
  </si>
  <si>
    <t xml:space="preserve">howard</t>
  </si>
  <si>
    <t xml:space="preserve">hs resource</t>
  </si>
  <si>
    <t xml:space="preserve">idacorp</t>
  </si>
  <si>
    <t xml:space="preserve">j aron</t>
  </si>
  <si>
    <t xml:space="preserve">keith</t>
  </si>
  <si>
    <t xml:space="preserve">kn</t>
  </si>
  <si>
    <t xml:space="preserve">koch</t>
  </si>
  <si>
    <t xml:space="preserve">Lavarato</t>
  </si>
  <si>
    <t xml:space="preserve">lge</t>
  </si>
  <si>
    <t xml:space="preserve">lgs</t>
  </si>
  <si>
    <t xml:space="preserve">Lng price</t>
  </si>
  <si>
    <t xml:space="preserve">Louis dreyfuss</t>
  </si>
  <si>
    <t xml:space="preserve">ltx</t>
  </si>
  <si>
    <t xml:space="preserve">maggi</t>
  </si>
  <si>
    <t xml:space="preserve">marathon</t>
  </si>
  <si>
    <t xml:space="preserve">mark west</t>
  </si>
  <si>
    <t xml:space="preserve">mega</t>
  </si>
  <si>
    <t xml:space="preserve">merit</t>
  </si>
  <si>
    <t xml:space="preserve">mid america</t>
  </si>
  <si>
    <t xml:space="preserve">midcoast</t>
  </si>
  <si>
    <t xml:space="preserve">morgan</t>
  </si>
  <si>
    <t xml:space="preserve">mtbe</t>
  </si>
  <si>
    <t xml:space="preserve">murphy</t>
  </si>
  <si>
    <t xml:space="preserve">mynard oil co</t>
  </si>
  <si>
    <t xml:space="preserve">napoleon-stg</t>
  </si>
  <si>
    <t xml:space="preserve">national steel</t>
  </si>
  <si>
    <t xml:space="preserve">neumin</t>
  </si>
  <si>
    <t xml:space="preserve">noble</t>
  </si>
  <si>
    <t xml:space="preserve">north tx gas co.</t>
  </si>
  <si>
    <t xml:space="preserve">omicron</t>
  </si>
  <si>
    <t xml:space="preserve">oneok</t>
  </si>
  <si>
    <t xml:space="preserve">oxy</t>
  </si>
  <si>
    <t xml:space="preserve">pcs nitro</t>
  </si>
  <si>
    <t xml:space="preserve">petrotemex</t>
  </si>
  <si>
    <t xml:space="preserve">pge</t>
  </si>
  <si>
    <t xml:space="preserve">pge canada</t>
  </si>
  <si>
    <t xml:space="preserve">pioneer nat resources</t>
  </si>
  <si>
    <t xml:space="preserve">prior</t>
  </si>
  <si>
    <t xml:space="preserve">psc colorado</t>
  </si>
  <si>
    <t xml:space="preserve">r byron roach</t>
  </si>
  <si>
    <t xml:space="preserve">ralaco</t>
  </si>
  <si>
    <t xml:space="preserve">reliant</t>
  </si>
  <si>
    <t xml:space="preserve">riceland</t>
  </si>
  <si>
    <t xml:space="preserve">riverside</t>
  </si>
  <si>
    <t xml:space="preserve">sempra</t>
  </si>
  <si>
    <t xml:space="preserve">sonat</t>
  </si>
  <si>
    <t xml:space="preserve">southern</t>
  </si>
  <si>
    <t xml:space="preserve">statoil</t>
  </si>
  <si>
    <t xml:space="preserve">stg ces</t>
  </si>
  <si>
    <t xml:space="preserve">t boone pickens</t>
  </si>
  <si>
    <t xml:space="preserve">tejas</t>
  </si>
  <si>
    <t xml:space="preserve">texaco</t>
  </si>
  <si>
    <t xml:space="preserve">torch</t>
  </si>
  <si>
    <t xml:space="preserve">toronto dom</t>
  </si>
  <si>
    <t xml:space="preserve">tractabel</t>
  </si>
  <si>
    <t xml:space="preserve">transcan</t>
  </si>
  <si>
    <t xml:space="preserve">txu</t>
  </si>
  <si>
    <t xml:space="preserve">union south carolina</t>
  </si>
  <si>
    <t xml:space="preserve">virginia pow</t>
  </si>
  <si>
    <t xml:space="preserve">vitol</t>
  </si>
  <si>
    <t xml:space="preserve">vitro corp sa de cv</t>
  </si>
  <si>
    <t xml:space="preserve">weather</t>
  </si>
  <si>
    <t xml:space="preserve">western gas</t>
  </si>
  <si>
    <t xml:space="preserve">western resources</t>
  </si>
  <si>
    <t xml:space="preserve">whalley</t>
  </si>
  <si>
    <t xml:space="preserve">williams</t>
  </si>
  <si>
    <t xml:space="preserve">wps</t>
  </si>
  <si>
    <t xml:space="preserve">wss</t>
  </si>
  <si>
    <t xml:space="preserve">wtg gas</t>
  </si>
  <si>
    <t xml:space="preserve">wyman gordon</t>
  </si>
  <si>
    <t xml:space="preserve">FILE BACK UP NAME</t>
  </si>
  <si>
    <t xml:space="preserve">Condor</t>
  </si>
  <si>
    <t xml:space="preserve">Login</t>
  </si>
  <si>
    <t xml:space="preserve">MODEL_PC</t>
  </si>
  <si>
    <t xml:space="preserve">Curve Data</t>
  </si>
  <si>
    <t xml:space="preserve">Prior Day Info</t>
  </si>
  <si>
    <t xml:space="preserve">Official Post ID</t>
  </si>
  <si>
    <t xml:space="preserve">Password</t>
  </si>
  <si>
    <t xml:space="preserve">Effective Date</t>
  </si>
  <si>
    <t xml:space="preserve">User ID:</t>
  </si>
  <si>
    <t xml:space="preserve">bhillie_pc</t>
  </si>
  <si>
    <t xml:space="preserve">FTP DOWNLOAD INFORMATION</t>
  </si>
  <si>
    <t xml:space="preserve">Prompt Month</t>
  </si>
  <si>
    <t xml:space="preserve">Password:</t>
  </si>
  <si>
    <t xml:space="preserve">Put or Get:</t>
  </si>
  <si>
    <t xml:space="preserve">Put</t>
  </si>
  <si>
    <t xml:space="preserve">Curve Code</t>
  </si>
  <si>
    <t xml:space="preserve">NG</t>
  </si>
  <si>
    <t xml:space="preserve">IF-HPL/SHPCHAN</t>
  </si>
  <si>
    <t xml:space="preserve">INTNS</t>
  </si>
  <si>
    <t xml:space="preserve">LocalPath:</t>
  </si>
  <si>
    <t xml:space="preserve">o:\erms\erms_adm\ng_price\1998\</t>
  </si>
  <si>
    <t xml:space="preserve">Curve Type</t>
  </si>
  <si>
    <t xml:space="preserve">PR</t>
  </si>
  <si>
    <t xml:space="preserve">VO</t>
  </si>
  <si>
    <t xml:space="preserve">AA</t>
  </si>
  <si>
    <t xml:space="preserve">RemotePath:</t>
  </si>
  <si>
    <t xml:space="preserve">/worksheets2/gasbook/</t>
  </si>
  <si>
    <t xml:space="preserve">HEDGSTRIP</t>
  </si>
  <si>
    <t xml:space="preserve">Book Code 1</t>
  </si>
  <si>
    <t xml:space="preserve">P</t>
  </si>
  <si>
    <t xml:space="preserve">FileType:</t>
  </si>
  <si>
    <t xml:space="preserve">HEDGSTRIP in MMBtu</t>
  </si>
  <si>
    <t xml:space="preserve">Ref</t>
  </si>
  <si>
    <t xml:space="preserve">Net</t>
  </si>
  <si>
    <t xml:space="preserve">Opt</t>
  </si>
  <si>
    <t xml:space="preserve">OCT</t>
  </si>
  <si>
    <t xml:space="preserve">EXG</t>
  </si>
  <si>
    <t xml:space="preserve">Cell Location</t>
  </si>
  <si>
    <t xml:space="preserve">O8</t>
  </si>
  <si>
    <t xml:space="preserve">Q8</t>
  </si>
  <si>
    <t xml:space="preserve">R8</t>
  </si>
  <si>
    <t xml:space="preserve">S8</t>
  </si>
  <si>
    <t xml:space="preserve">T8</t>
  </si>
  <si>
    <t xml:space="preserve">U8</t>
  </si>
  <si>
    <t xml:space="preserve">FTPConfig:</t>
  </si>
  <si>
    <t xml:space="preserve">FTPBatch.ini</t>
  </si>
  <si>
    <t xml:space="preserve">Period</t>
  </si>
  <si>
    <t xml:space="preserve">Qty</t>
  </si>
  <si>
    <t xml:space="preserve">Swaps</t>
  </si>
  <si>
    <t xml:space="preserve">Call</t>
  </si>
  <si>
    <t xml:space="preserve">File Name:</t>
  </si>
  <si>
    <t xml:space="preserve">Gamma.wk3</t>
  </si>
  <si>
    <t xml:space="preserve">Grand Total</t>
  </si>
  <si>
    <t xml:space="preserve">Business Days</t>
  </si>
  <si>
    <t xml:space="preserve">NX1</t>
  </si>
  <si>
    <t xml:space="preserve">NX1 - 1</t>
  </si>
  <si>
    <t xml:space="preserve">NXB2</t>
  </si>
  <si>
    <t xml:space="preserve">NX1 - 2</t>
  </si>
  <si>
    <t xml:space="preserve">NX3</t>
  </si>
  <si>
    <t xml:space="preserve">Ony Change the months in the light Green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</si>
  <si>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</si>
  <si>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</si>
  <si>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</si>
  <si>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</si>
  <si>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</si>
  <si>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</si>
  <si>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</si>
  <si>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</si>
  <si>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</si>
  <si>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</si>
  <si>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</si>
  <si>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</si>
  <si>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Totals</t>
  </si>
  <si>
    <t xml:space="preserve">Generated on: 06/28/01 04:09:36 PM</t>
  </si>
  <si>
    <t xml:space="preserve">Product</t>
  </si>
  <si>
    <t xml:space="preserve">Net Qty</t>
  </si>
  <si>
    <t xml:space="preserve">BS</t>
  </si>
  <si>
    <t xml:space="preserve">Cross Ref</t>
  </si>
  <si>
    <t xml:space="preserve">Jun01           USD/MM</t>
  </si>
  <si>
    <t xml:space="preserve">Jun01           USD/MM-L</t>
  </si>
  <si>
    <t xml:space="preserve">Jul01           USD/MM</t>
  </si>
  <si>
    <t xml:space="preserve">Jul01           USD/MM-L</t>
  </si>
  <si>
    <t xml:space="preserve">Jun-Oct01       USD/MM</t>
  </si>
  <si>
    <t xml:space="preserve">Nov01-Mar02     USD/MM</t>
  </si>
  <si>
    <t xml:space="preserve">Jan-Dec02       USD/MM</t>
  </si>
  <si>
    <t xml:space="preserve">Aug01           USD/MM</t>
  </si>
  <si>
    <t xml:space="preserve">Aug01           USD/MM-L</t>
  </si>
  <si>
    <t xml:space="preserve">Jul-Oct01       USD/MM</t>
  </si>
  <si>
    <t xml:space="preserve">Sep01           USD/MM</t>
  </si>
  <si>
    <t xml:space="preserve">Sep01           USD/MM-L</t>
  </si>
  <si>
    <t xml:space="preserve">Oct01           USD/MM</t>
  </si>
  <si>
    <t xml:space="preserve">Aug-Oct01       USD/MM</t>
  </si>
  <si>
    <t xml:space="preserve">Oct01           USD/MM-L</t>
  </si>
  <si>
    <t xml:space="preserve">trading  day prior to 11 am</t>
  </si>
  <si>
    <t xml:space="preserve">trading day after 11 am</t>
  </si>
  <si>
    <t xml:space="preserve">Generated on: 06/28/01 04:15:28 PM</t>
  </si>
  <si>
    <t xml:space="preserve">Do Not Delete</t>
  </si>
  <si>
    <t xml:space="preserve">OUTMONTH</t>
  </si>
  <si>
    <t xml:space="preserve"># of days in the month</t>
  </si>
  <si>
    <t xml:space="preserve">HHub                    May01           </t>
  </si>
  <si>
    <t xml:space="preserve">HHub                    02-30Nov00      </t>
  </si>
  <si>
    <t xml:space="preserve">HHub                    Jun01           </t>
  </si>
  <si>
    <t xml:space="preserve">HHub                    Jul01           </t>
  </si>
  <si>
    <t xml:space="preserve">HHub                    Aug01           </t>
  </si>
</sst>
</file>

<file path=xl/styles.xml><?xml version="1.0" encoding="utf-8"?>
<styleSheet xmlns="http://schemas.openxmlformats.org/spreadsheetml/2006/main">
  <numFmts count="46">
    <numFmt numFmtId="164" formatCode="General"/>
    <numFmt numFmtId="165" formatCode="[$-409]#,##0_);\(#,##0\)"/>
    <numFmt numFmtId="166" formatCode="0.00_)"/>
    <numFmt numFmtId="167" formatCode="_(* #,##0.00_);_(* \(#,##0.00\);_(* \-??_);_(@_)"/>
    <numFmt numFmtId="168" formatCode="_(* #,##0_);_(* \(#,##0\);_(* \-??_);_(@_)"/>
    <numFmt numFmtId="169" formatCode="[$-409]#,##0_);[RED]\(#,##0\)"/>
    <numFmt numFmtId="170" formatCode="_(\$* #,##0_);_(\$* \(#,##0\);_(\$* \-??_);_(@_)"/>
    <numFmt numFmtId="171" formatCode="_(\$* #,##0.00_);_(\$* \(#,##0.00\);_(\$* \-??_);_(@_)"/>
    <numFmt numFmtId="172" formatCode="mmm"/>
    <numFmt numFmtId="173" formatCode="0_);[RED]\(0\)"/>
    <numFmt numFmtId="174" formatCode="[$-409]m/d/yyyy"/>
    <numFmt numFmtId="175" formatCode="[$-409]mmm\-yy"/>
    <numFmt numFmtId="176" formatCode="0.00_);[RED]\(0.00\)"/>
    <numFmt numFmtId="177" formatCode="#,##0.0_);\(#,##0.0\)"/>
    <numFmt numFmtId="178" formatCode="_(* #,##0_);_(* \(#,##0\);_(* \0??_);_(@_)"/>
    <numFmt numFmtId="179" formatCode="0.00"/>
    <numFmt numFmtId="180" formatCode="0"/>
    <numFmt numFmtId="181" formatCode="0.0"/>
    <numFmt numFmtId="182" formatCode="#,##0.0"/>
    <numFmt numFmtId="183" formatCode="mmm\-yyyy"/>
    <numFmt numFmtId="184" formatCode="0.000000"/>
    <numFmt numFmtId="185" formatCode="0.000"/>
    <numFmt numFmtId="186" formatCode="[$-409]d\-mmm"/>
    <numFmt numFmtId="187" formatCode="_(\$* #,##0.000_);_(\$* \(#,##0.000\);_(\$* \-??_);_(@_)"/>
    <numFmt numFmtId="188" formatCode="[$-409]d\-mmm\-yy"/>
    <numFmt numFmtId="189" formatCode="_(\$* #,##0.0000_);_(\$* \(#,##0.0000\);_(\$* \-??_);_(@_)"/>
    <numFmt numFmtId="190" formatCode="0.0000"/>
    <numFmt numFmtId="191" formatCode="#,##0.0_);[RED]\(#,##0.0\)"/>
    <numFmt numFmtId="192" formatCode="#,##0"/>
    <numFmt numFmtId="193" formatCode="\$#,##0.000"/>
    <numFmt numFmtId="194" formatCode="dd\-mmm\-yy_)"/>
    <numFmt numFmtId="195" formatCode="0.000_)"/>
    <numFmt numFmtId="196" formatCode="0.0_)"/>
    <numFmt numFmtId="197" formatCode="0.0000_)"/>
    <numFmt numFmtId="198" formatCode="0.00000_)"/>
    <numFmt numFmtId="199" formatCode="0_);[RED]\-0_)"/>
    <numFmt numFmtId="200" formatCode="mmm\-yy_)"/>
    <numFmt numFmtId="201" formatCode="0_)"/>
    <numFmt numFmtId="202" formatCode="dd\-mmm\-yyyy"/>
    <numFmt numFmtId="203" formatCode="m/d/yyyy\ h:mm:ss"/>
    <numFmt numFmtId="204" formatCode="@"/>
    <numFmt numFmtId="205" formatCode="#,##0.00"/>
    <numFmt numFmtId="206" formatCode="0.00E+00"/>
    <numFmt numFmtId="207" formatCode="0.00000"/>
    <numFmt numFmtId="208" formatCode="mmm\-dd\-yy"/>
    <numFmt numFmtId="209" formatCode="dd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0"/>
      <color rgb="FFFFFFFF"/>
      <name val="Arial"/>
      <family val="2"/>
    </font>
    <font>
      <b val="true"/>
      <sz val="10"/>
      <color rgb="FFFF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FFFF00"/>
      <name val="Arial"/>
      <family val="2"/>
    </font>
    <font>
      <b val="true"/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0"/>
      <color rgb="FF00FF00"/>
      <name val="Arial"/>
      <family val="2"/>
    </font>
    <font>
      <b val="true"/>
      <sz val="10"/>
      <name val="Times New Roman"/>
      <family val="1"/>
    </font>
    <font>
      <sz val="10"/>
      <name val="Times New Roman"/>
      <family val="1"/>
    </font>
    <font>
      <sz val="11"/>
      <color rgb="FFFF0000"/>
      <name val="Arial"/>
      <family val="2"/>
    </font>
    <font>
      <b val="true"/>
      <sz val="11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9"/>
      <name val="Times New Roman"/>
      <family val="1"/>
    </font>
    <font>
      <sz val="10"/>
      <color rgb="FF0000FF"/>
      <name val="Courier New"/>
      <family val="0"/>
    </font>
    <font>
      <b val="true"/>
      <sz val="10"/>
      <color rgb="FF3366FF"/>
      <name val="Arial"/>
      <family val="0"/>
    </font>
    <font>
      <b val="true"/>
      <sz val="10"/>
      <color rgb="FF3366FF"/>
      <name val="Courier New"/>
      <family val="0"/>
    </font>
    <font>
      <b val="true"/>
      <sz val="10"/>
      <name val="Arial"/>
      <family val="0"/>
    </font>
    <font>
      <b val="true"/>
      <sz val="10"/>
      <name val="Courier New"/>
      <family val="0"/>
    </font>
    <font>
      <sz val="10"/>
      <color rgb="FF000080"/>
      <name val="Times New Roman"/>
      <family val="1"/>
    </font>
    <font>
      <b val="true"/>
      <sz val="10"/>
      <color rgb="FF800000"/>
      <name val="Times New Roman"/>
      <family val="1"/>
    </font>
    <font>
      <b val="true"/>
      <sz val="12"/>
      <name val="Times New Roman"/>
      <family val="1"/>
    </font>
    <font>
      <b val="true"/>
      <sz val="14"/>
      <color rgb="FFFF0000"/>
      <name val="Times New Roman"/>
      <family val="1"/>
    </font>
    <font>
      <sz val="8"/>
      <name val="Arial"/>
      <family val="2"/>
    </font>
    <font>
      <b val="true"/>
      <sz val="1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9900"/>
        <bgColor rgb="FFFFCC0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339966"/>
        <bgColor rgb="FF008080"/>
      </patternFill>
    </fill>
    <fill>
      <patternFill patternType="solid">
        <fgColor rgb="FF808080"/>
        <bgColor rgb="FF969696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  <fill>
      <patternFill patternType="solid">
        <fgColor rgb="FFCCFFFF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FF"/>
        <bgColor rgb="FFFFFFCC"/>
      </patternFill>
    </fill>
    <fill>
      <patternFill patternType="solid">
        <fgColor rgb="FFFFCC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0000"/>
        <bgColor rgb="FF003300"/>
      </patternFill>
    </fill>
    <fill>
      <patternFill patternType="solid">
        <fgColor rgb="FF99CCFF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6600"/>
        <bgColor rgb="FFFF9900"/>
      </patternFill>
    </fill>
  </fills>
  <borders count="3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Dashed">
        <color rgb="FFFFFFFF"/>
      </top>
      <bottom style="mediumDashed">
        <color rgb="FFFFFFFF"/>
      </bottom>
      <diagonal/>
    </border>
    <border diagonalUp="false" diagonalDown="false">
      <left/>
      <right/>
      <top style="mediumDashed">
        <color rgb="FFFFFFFF"/>
      </top>
      <bottom style="mediumDashed">
        <color rgb="FFFFFFFF"/>
      </bottom>
      <diagonal/>
    </border>
    <border diagonalUp="false" diagonalDown="false">
      <left/>
      <right/>
      <top style="mediumDashed">
        <color rgb="FFFFFFFF"/>
      </top>
      <bottom/>
      <diagonal/>
    </border>
    <border diagonalUp="false" diagonalDown="false">
      <left style="medium"/>
      <right style="medium"/>
      <top style="mediumDashed"/>
      <bottom style="mediumDashed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Dashed">
        <color rgb="FFFFFFFF"/>
      </top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5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9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7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5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8" fillId="4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4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4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8" fillId="4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1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11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11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11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8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11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4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1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1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1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3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2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9" fillId="5" borderId="9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1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6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6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5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5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0" fontId="9" fillId="5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8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6" borderId="1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2" fillId="6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5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15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6" borderId="1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6" borderId="1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6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9" fillId="6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8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4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4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11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0" fillId="1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0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16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10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6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0" fillId="16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1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4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11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11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1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1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0" fillId="1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1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0" fillId="1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9" fillId="1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1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1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9" fillId="11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8" fillId="11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11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0" fillId="16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10" fillId="16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1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0" fillId="1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6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8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1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1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8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5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5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9" fillId="1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9" fillId="1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9" fillId="1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9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" fillId="5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5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5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5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1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2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7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7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2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4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3" fillId="5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94" fontId="23" fillId="5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5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5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5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96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7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8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9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9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4" fontId="0" fillId="5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4" fillId="2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96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94" fontId="25" fillId="2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94" fontId="25" fillId="2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95" fontId="0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9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200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201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5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200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5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2" fontId="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28" fillId="18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03" fontId="29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0" fontId="17" fillId="10" borderId="32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1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3" fillId="1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2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203" fontId="28" fillId="18" borderId="23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23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17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5" borderId="21" xfId="22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17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5" borderId="1" xfId="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6" fillId="17" borderId="1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7" fillId="17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0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5" borderId="9" xfId="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6" fillId="17" borderId="9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0" fillId="17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6" fillId="17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04" fontId="30" fillId="17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0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7" borderId="9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31" fillId="1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30" fillId="1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30" fillId="1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6" fillId="5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2" fontId="16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5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205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6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7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5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3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5" borderId="19" xfId="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17" borderId="19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3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3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 dec" xfId="20"/>
    <cellStyle name="Normal - Style1" xfId="21"/>
    <cellStyle name="Normal_Data_1" xfId="22"/>
    <cellStyle name="Normal_June Options 97" xfId="2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Button" lockText="1"/>
</file>

<file path=xl/ctrlProps/ctrlProps23.xml><?xml version="1.0" encoding="utf-8"?>
<formControlPr xmlns="http://schemas.microsoft.com/office/spreadsheetml/2009/9/main" objectType="Button" lockText="1"/>
</file>

<file path=xl/ctrlProps/ctrlProps24.xml><?xml version="1.0" encoding="utf-8"?>
<formControlPr xmlns="http://schemas.microsoft.com/office/spreadsheetml/2009/9/main" objectType="Button" lockText="1"/>
</file>

<file path=xl/ctrlProps/ctrlProps26.xml><?xml version="1.0" encoding="utf-8"?>
<formControlPr xmlns="http://schemas.microsoft.com/office/spreadsheetml/2009/9/main" objectType="Button" lockText="1"/>
</file>

<file path=xl/ctrlProps/ctrlProps27.xml><?xml version="1.0" encoding="utf-8"?>
<formControlPr xmlns="http://schemas.microsoft.com/office/spreadsheetml/2009/9/main" objectType="Button" lockText="1"/>
</file>

<file path=xl/ctrlProps/ctrlProps28.xml><?xml version="1.0" encoding="utf-8"?>
<formControlPr xmlns="http://schemas.microsoft.com/office/spreadsheetml/2009/9/main" objectType="Button" lockText="1"/>
</file>

<file path=xl/ctrlProps/ctrlProps29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30.xml><?xml version="1.0" encoding="utf-8"?>
<formControlPr xmlns="http://schemas.microsoft.com/office/spreadsheetml/2009/9/main" objectType="Button" lockText="1"/>
</file>

<file path=xl/ctrlProps/ctrlProps31.xml><?xml version="1.0" encoding="utf-8"?>
<formControlPr xmlns="http://schemas.microsoft.com/office/spreadsheetml/2009/9/main" objectType="Button" lockText="1"/>
</file>

<file path=xl/ctrlProps/ctrlProps33.xml><?xml version="1.0" encoding="utf-8"?>
<formControlPr xmlns="http://schemas.microsoft.com/office/spreadsheetml/2009/9/main" objectType="Button" lockText="1"/>
</file>

<file path=xl/ctrlProps/ctrlProps34.xml><?xml version="1.0" encoding="utf-8"?>
<formControlPr xmlns="http://schemas.microsoft.com/office/spreadsheetml/2009/9/main" objectType="Button" lockText="1"/>
</file>

<file path=xl/ctrlProps/ctrlProps35.xml><?xml version="1.0" encoding="utf-8"?>
<formControlPr xmlns="http://schemas.microsoft.com/office/spreadsheetml/2009/9/main" objectType="Button" lockText="1"/>
</file>

<file path=xl/ctrlProps/ctrlProps37.xml><?xml version="1.0" encoding="utf-8"?>
<formControlPr xmlns="http://schemas.microsoft.com/office/spreadsheetml/2009/9/main" objectType="Button" lockText="1"/>
</file>

<file path=xl/ctrlProps/ctrlProps39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41.xml><?xml version="1.0" encoding="utf-8"?>
<formControlPr xmlns="http://schemas.microsoft.com/office/spreadsheetml/2009/9/main" objectType="Button" lockText="1"/>
</file>

<file path=xl/ctrlProps/ctrlProps42.xml><?xml version="1.0" encoding="utf-8"?>
<formControlPr xmlns="http://schemas.microsoft.com/office/spreadsheetml/2009/9/main" objectType="Button" lockText="1"/>
</file>

<file path=xl/ctrlProps/ctrlProps43.xml><?xml version="1.0" encoding="utf-8"?>
<formControlPr xmlns="http://schemas.microsoft.com/office/spreadsheetml/2009/9/main" objectType="Button" lockText="1"/>
</file>

<file path=xl/ctrlProps/ctrlProps44.xml><?xml version="1.0" encoding="utf-8"?>
<formControlPr xmlns="http://schemas.microsoft.com/office/spreadsheetml/2009/9/main" objectType="Button" lockText="1"/>
</file>

<file path=xl/ctrlProps/ctrlProps45.xml><?xml version="1.0" encoding="utf-8"?>
<formControlPr xmlns="http://schemas.microsoft.com/office/spreadsheetml/2009/9/main" objectType="Button" lockText="1"/>
</file>

<file path=xl/ctrlProps/ctrlProps46.xml><?xml version="1.0" encoding="utf-8"?>
<formControlPr xmlns="http://schemas.microsoft.com/office/spreadsheetml/2009/9/main" objectType="Button" lockText="1"/>
</file>

<file path=xl/ctrlProps/ctrlProps47.xml><?xml version="1.0" encoding="utf-8"?>
<formControlPr xmlns="http://schemas.microsoft.com/office/spreadsheetml/2009/9/main" objectType="Button" lockText="1"/>
</file>

<file path=xl/ctrlProps/ctrlProps48.xml><?xml version="1.0" encoding="utf-8"?>
<formControlPr xmlns="http://schemas.microsoft.com/office/spreadsheetml/2009/9/main" objectType="Button" lockText="1"/>
</file>

<file path=xl/ctrlProps/ctrlProps49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51.xml><?xml version="1.0" encoding="utf-8"?>
<formControlPr xmlns="http://schemas.microsoft.com/office/spreadsheetml/2009/9/main" objectType="Button" lockText="1"/>
</file>

<file path=xl/ctrlProps/ctrlProps52.xml><?xml version="1.0" encoding="utf-8"?>
<formControlPr xmlns="http://schemas.microsoft.com/office/spreadsheetml/2009/9/main" objectType="Button" lockText="1"/>
</file>

<file path=xl/ctrlProps/ctrlProps53.xml><?xml version="1.0" encoding="utf-8"?>
<formControlPr xmlns="http://schemas.microsoft.com/office/spreadsheetml/2009/9/main" objectType="Button" lockText="1"/>
</file>

<file path=xl/ctrlProps/ctrlProps54.xml><?xml version="1.0" encoding="utf-8"?>
<formControlPr xmlns="http://schemas.microsoft.com/office/spreadsheetml/2009/9/main" objectType="Button" lockText="1"/>
</file>

<file path=xl/ctrlProps/ctrlProps55.xml><?xml version="1.0" encoding="utf-8"?>
<formControlPr xmlns="http://schemas.microsoft.com/office/spreadsheetml/2009/9/main" objectType="Button" lockText="1"/>
</file>

<file path=xl/ctrlProps/ctrlProps56.xml><?xml version="1.0" encoding="utf-8"?>
<formControlPr xmlns="http://schemas.microsoft.com/office/spreadsheetml/2009/9/main" objectType="Button" lockText="1"/>
</file>

<file path=xl/ctrlProps/ctrlProps57.xml><?xml version="1.0" encoding="utf-8"?>
<formControlPr xmlns="http://schemas.microsoft.com/office/spreadsheetml/2009/9/main" objectType="Button" lockText="1"/>
</file>

<file path=xl/ctrlProps/ctrlProps59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60.xml><?xml version="1.0" encoding="utf-8"?>
<formControlPr xmlns="http://schemas.microsoft.com/office/spreadsheetml/2009/9/main" objectType="Button" lockText="1"/>
</file>

<file path=xl/ctrlProps/ctrlProps62.xml><?xml version="1.0" encoding="utf-8"?>
<formControlPr xmlns="http://schemas.microsoft.com/office/spreadsheetml/2009/9/main" objectType="Button" lockText="1"/>
</file>

<file path=xl/ctrlProps/ctrlProps64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84</xdr:col><xdr:colOff>0</xdr:colOff><xdr:row>13</xdr:row><xdr:rowOff>28800</xdr:rowOff></xdr:from><xdr:to><xdr:col>85</xdr:col><xdr:colOff>81000</xdr:colOff><xdr:row>15</xdr:row><xdr:rowOff>76320</xdr:rowOff></xdr:to><xdr:sp><xdr:nvSpPr><xdr:cNvPr id="1001" name="Button 5" descr="Get Gamma" hidden="0"/><xdr:cNvSpPr/></xdr:nvSpPr><xdr:spPr><a:xfrm><a:off x="0" y="0"/><a:ext cx="0" cy="0"/></a:xfrm><a:prstGeom prst="rect"><a:avLst/></a:prstGeom></xdr:spPr><xdr:txBody><a:bodyPr anchor="ctr"><a:noAutofit/></a:bodyPr><a:p><a:r><a:t>Get Gamma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181080</xdr:colOff><xdr:row>5</xdr:row><xdr:rowOff>76320</xdr:rowOff></xdr:from><xdr:to><xdr:col>1</xdr:col><xdr:colOff>664560</xdr:colOff><xdr:row>7</xdr:row><xdr:rowOff>66960</xdr:rowOff></xdr:to><xdr:sp><xdr:nvSpPr><xdr:cNvPr id="1002" name="Button 10" descr="Load Dutch" hidden="0"/><xdr:cNvSpPr/></xdr:nvSpPr><xdr:spPr><a:xfrm><a:off x="0" y="0"/><a:ext cx="0" cy="0"/></a:xfrm><a:prstGeom prst="rect"><a:avLst/></a:prstGeom></xdr:spPr><xdr:txBody><a:bodyPr anchor="ctr"><a:noAutofit/></a:bodyPr><a:p><a:r><a:t>Load Dutch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382680</xdr:colOff><xdr:row>5</xdr:row><xdr:rowOff>28800</xdr:rowOff></xdr:from><xdr:to><xdr:col>5</xdr:col><xdr:colOff>373320</xdr:colOff><xdr:row>7</xdr:row><xdr:rowOff>18720</xdr:rowOff></xdr:to><xdr:sp><xdr:nvSpPr><xdr:cNvPr id="1003" name="Button 11" descr="Load John" hidden="0"/><xdr:cNvSpPr/></xdr:nvSpPr><xdr:spPr><a:xfrm><a:off x="0" y="0"/><a:ext cx="0" cy="0"/></a:xfrm><a:prstGeom prst="rect"><a:avLst/></a:prstGeom></xdr:spPr><xdr:txBody><a:bodyPr anchor="ctr"><a:noAutofit/></a:bodyPr><a:p><a:r><a:t>Load John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190800</xdr:colOff><xdr:row>12</xdr:row><xdr:rowOff>47520</xdr:rowOff></xdr:from><xdr:to><xdr:col>1</xdr:col><xdr:colOff>493560</xdr:colOff><xdr:row>14</xdr:row><xdr:rowOff>95040</xdr:rowOff></xdr:to><xdr:sp><xdr:nvSpPr><xdr:cNvPr id="1004" name="Button 12" descr="Update Blotter" hidden="0"/><xdr:cNvSpPr/></xdr:nvSpPr><xdr:spPr><a:xfrm><a:off x="0" y="0"/><a:ext cx="0" cy="0"/></a:xfrm><a:prstGeom prst="rect"><a:avLst/></a:prstGeom></xdr:spPr><xdr:txBody><a:bodyPr anchor="ctr"><a:noAutofit/></a:bodyPr><a:p><a:r><a:t>Update Blotter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86</xdr:col><xdr:colOff>110880</xdr:colOff><xdr:row>11</xdr:row><xdr:rowOff>0</xdr:rowOff></xdr:from><xdr:to><xdr:col>87</xdr:col><xdr:colOff>20880</xdr:colOff><xdr:row>13</xdr:row><xdr:rowOff>56880</xdr:rowOff></xdr:to><xdr:sp><xdr:nvSpPr><xdr:cNvPr id="1005" name="Button 13" descr="Turn Off&#10;Gamma&#10;" hidden="0"/><xdr:cNvSpPr/></xdr:nvSpPr><xdr:spPr><a:xfrm><a:off x="0" y="0"/><a:ext cx="0" cy="0"/></a:xfrm><a:prstGeom prst="rect"><a:avLst/></a:prstGeom></xdr:spPr><xdr:txBody><a:bodyPr anchor="ctr"><a:noAutofit/></a:bodyPr><a:p><a:r><a:t>Turn Off
Gamma
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86</xdr:col><xdr:colOff>100440</xdr:colOff><xdr:row>8</xdr:row><xdr:rowOff>28800</xdr:rowOff></xdr:from><xdr:to><xdr:col>87</xdr:col><xdr:colOff>10800</xdr:colOff><xdr:row>10</xdr:row><xdr:rowOff>85680</xdr:rowOff></xdr:to><xdr:sp><xdr:nvSpPr><xdr:cNvPr id="1006" name="Button 14" descr="Turn On&#10;Gamma&#10;" hidden="0"/><xdr:cNvSpPr/></xdr:nvSpPr><xdr:spPr><a:xfrm><a:off x="0" y="0"/><a:ext cx="0" cy="0"/></a:xfrm><a:prstGeom prst="rect"><a:avLst/></a:prstGeom></xdr:spPr><xdr:txBody><a:bodyPr anchor="ctr"><a:noAutofit/></a:bodyPr><a:p><a:r><a:t>Turn On
Gamma
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112</xdr:col><xdr:colOff>10080</xdr:colOff><xdr:row>14</xdr:row><xdr:rowOff>95040</xdr:rowOff></xdr:from><xdr:to><xdr:col>113</xdr:col><xdr:colOff>-159840</xdr:colOff><xdr:row>16</xdr:row><xdr:rowOff>133560</xdr:rowOff></xdr:to><xdr:sp><xdr:nvSpPr><xdr:cNvPr id="1007" name="Button 16" descr="C/S" hidden="0"/><xdr:cNvSpPr/></xdr:nvSpPr><xdr:spPr><a:xfrm><a:off x="0" y="0"/><a:ext cx="0" cy="0"/></a:xfrm><a:prstGeom prst="rect"><a:avLst/></a:prstGeom></xdr:spPr><xdr:txBody><a:bodyPr anchor="ctr"><a:noAutofit/></a:bodyPr><a:p><a:r><a:t>C/S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251640</xdr:colOff><xdr:row>1</xdr:row><xdr:rowOff>37800</xdr:rowOff></xdr:from><xdr:to><xdr:col>5</xdr:col><xdr:colOff>584640</xdr:colOff><xdr:row>3</xdr:row><xdr:rowOff>18720</xdr:rowOff></xdr:to><xdr:sp><xdr:nvSpPr><xdr:cNvPr id="1008" name="Button 17" descr="Dutch&apos;s Trades" hidden="0"/><xdr:cNvSpPr/></xdr:nvSpPr><xdr:spPr><a:xfrm><a:off x="0" y="0"/><a:ext cx="0" cy="0"/></a:xfrm><a:prstGeom prst="rect"><a:avLst/></a:prstGeom></xdr:spPr><xdr:txBody><a:bodyPr anchor="ctr"><a:noAutofit/></a:bodyPr><a:p><a:r><a:t>Dutch's Trades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131040</xdr:colOff><xdr:row>1</xdr:row><xdr:rowOff>86040</xdr:rowOff></xdr:from><xdr:to><xdr:col>1</xdr:col><xdr:colOff>704880</xdr:colOff><xdr:row>3</xdr:row><xdr:rowOff>28800</xdr:rowOff></xdr:to><xdr:sp><xdr:nvSpPr><xdr:cNvPr id="1009" name="Button 18" descr="John&apos;s Trades" hidden="0"/><xdr:cNvSpPr/></xdr:nvSpPr><xdr:spPr><a:xfrm><a:off x="0" y="0"/><a:ext cx="0" cy="0"/></a:xfrm><a:prstGeom prst="rect"><a:avLst/></a:prstGeom></xdr:spPr><xdr:txBody><a:bodyPr anchor="ctr"><a:noAutofit/></a:bodyPr><a:p><a:r><a:t>John's Trades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90360</xdr:colOff><xdr:row>12</xdr:row><xdr:rowOff>152640</xdr:rowOff></xdr:from><xdr:to><xdr:col>10</xdr:col><xdr:colOff>-100080</xdr:colOff><xdr:row>14</xdr:row><xdr:rowOff>28800</xdr:rowOff></xdr:to><xdr:sp><xdr:nvSpPr><xdr:cNvPr id="1010" name="Button 21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10</xdr:col><xdr:colOff>60120</xdr:colOff><xdr:row>12</xdr:row><xdr:rowOff>152640</xdr:rowOff></xdr:from><xdr:to><xdr:col>11</xdr:col><xdr:colOff>-271080</xdr:colOff><xdr:row>14</xdr:row><xdr:rowOff>28800</xdr:rowOff></xdr:to><xdr:sp><xdr:nvSpPr><xdr:cNvPr id="1011" name="Button 22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68</xdr:col><xdr:colOff>90360</xdr:colOff><xdr:row>11</xdr:row><xdr:rowOff>152640</xdr:rowOff></xdr:from><xdr:to><xdr:col>69</xdr:col><xdr:colOff>-291240</xdr:colOff><xdr:row>13</xdr:row><xdr:rowOff>28800</xdr:rowOff></xdr:to><xdr:sp><xdr:nvSpPr><xdr:cNvPr id="1012" name="Button 23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69</xdr:col><xdr:colOff>60480</xdr:colOff><xdr:row>11</xdr:row><xdr:rowOff>152640</xdr:rowOff></xdr:from><xdr:to><xdr:col>70</xdr:col><xdr:colOff>-321120</xdr:colOff><xdr:row>13</xdr:row><xdr:rowOff>28800</xdr:rowOff></xdr:to><xdr:sp><xdr:nvSpPr><xdr:cNvPr id="1013" name="Button 24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90360</xdr:colOff><xdr:row>7</xdr:row><xdr:rowOff>85680</xdr:rowOff></xdr:from><xdr:to><xdr:col>12</xdr:col><xdr:colOff>-140400</xdr:colOff><xdr:row>8</xdr:row><xdr:rowOff>123840</xdr:rowOff></xdr:to><xdr:sp><xdr:nvSpPr><xdr:cNvPr id="1014" name="Button 25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12</xdr:col><xdr:colOff>60840</xdr:colOff><xdr:row>7</xdr:row><xdr:rowOff>76320</xdr:rowOff></xdr:from><xdr:to><xdr:col>13</xdr:col><xdr:colOff>-170280</xdr:colOff><xdr:row>8</xdr:row><xdr:rowOff>123840</xdr:rowOff></xdr:to><xdr:sp><xdr:nvSpPr><xdr:cNvPr id="1015" name="Button 26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51</xdr:col><xdr:colOff>90720</xdr:colOff><xdr:row>8</xdr:row><xdr:rowOff>85680</xdr:rowOff></xdr:from><xdr:to><xdr:col>52</xdr:col><xdr:colOff>-150480</xdr:colOff><xdr:row>9</xdr:row><xdr:rowOff>123840</xdr:rowOff></xdr:to><xdr:sp><xdr:nvSpPr><xdr:cNvPr id="1016" name="Button 29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52</xdr:col><xdr:colOff>60480</xdr:colOff><xdr:row>8</xdr:row><xdr:rowOff>76320</xdr:rowOff></xdr:from><xdr:to><xdr:col>53</xdr:col><xdr:colOff>-180360</xdr:colOff><xdr:row>9</xdr:row><xdr:rowOff>123840</xdr:rowOff></xdr:to><xdr:sp><xdr:nvSpPr><xdr:cNvPr id="1017" name="Button 30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73</xdr:col><xdr:colOff>90360</xdr:colOff><xdr:row>8</xdr:row><xdr:rowOff>85680</xdr:rowOff></xdr:from><xdr:to><xdr:col>74</xdr:col><xdr:colOff>-150120</xdr:colOff><xdr:row>9</xdr:row><xdr:rowOff>123840</xdr:rowOff></xdr:to><xdr:sp><xdr:nvSpPr><xdr:cNvPr id="1018" name="Button 31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74</xdr:col><xdr:colOff>60480</xdr:colOff><xdr:row>8</xdr:row><xdr:rowOff>76320</xdr:rowOff></xdr:from><xdr:to><xdr:col>75</xdr:col><xdr:colOff>-180720</xdr:colOff><xdr:row>9</xdr:row><xdr:rowOff>123840</xdr:rowOff></xdr:to><xdr:sp><xdr:nvSpPr><xdr:cNvPr id="1019" name="Button 32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10</xdr:col><xdr:colOff>140400</xdr:colOff><xdr:row>8</xdr:row><xdr:rowOff>133200</xdr:rowOff></xdr:from><xdr:to><xdr:col>11</xdr:col><xdr:colOff>720</xdr:colOff><xdr:row>11</xdr:row><xdr:rowOff>95040</xdr:rowOff></xdr:to><xdr:sp><xdr:nvSpPr><xdr:cNvPr id="1020" name="Button 33" descr="Day End&#10;Futures" hidden="0"/><xdr:cNvSpPr/></xdr:nvSpPr><xdr:spPr><a:xfrm><a:off x="0" y="0"/><a:ext cx="0" cy="0"/></a:xfrm><a:prstGeom prst="rect"><a:avLst/></a:prstGeom></xdr:spPr><xdr:txBody><a:bodyPr anchor="ctr"><a:noAutofit/></a:bodyPr><a:p><a:r><a:t>Day End
Futures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64</xdr:col><xdr:colOff>251280</xdr:colOff><xdr:row>8</xdr:row><xdr:rowOff>85680</xdr:rowOff></xdr:from><xdr:to><xdr:col>65</xdr:col><xdr:colOff>503640</xdr:colOff><xdr:row>9</xdr:row><xdr:rowOff>142920</xdr:rowOff></xdr:to><xdr:sp><xdr:nvSpPr><xdr:cNvPr id="1021" name="Button 46" descr="Refresh EOL" hidden="0"/><xdr:cNvSpPr/></xdr:nvSpPr><xdr:spPr><a:xfrm><a:off x="0" y="0"/><a:ext cx="0" cy="0"/></a:xfrm><a:prstGeom prst="rect"><a:avLst/></a:prstGeom></xdr:spPr><xdr:txBody><a:bodyPr anchor="ctr"><a:noAutofit/></a:bodyPr><a:p><a:r><a:t>Refresh EOL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50400</xdr:colOff><xdr:row>9</xdr:row><xdr:rowOff>0</xdr:rowOff></xdr:from><xdr:to><xdr:col>10</xdr:col><xdr:colOff>720</xdr:colOff><xdr:row>11</xdr:row><xdr:rowOff>76320</xdr:rowOff></xdr:to><xdr:sp><xdr:nvSpPr><xdr:cNvPr id="1022" name="Button 47" descr="Access&#10;Trades" hidden="0"/><xdr:cNvSpPr/></xdr:nvSpPr><xdr:spPr><a:xfrm><a:off x="0" y="0"/><a:ext cx="0" cy="0"/></a:xfrm><a:prstGeom prst="rect"><a:avLst/></a:prstGeom></xdr:spPr><xdr:txBody><a:bodyPr anchor="ctr"><a:noAutofit/></a:bodyPr><a:p><a:r><a:t>Access
Trades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40680</xdr:colOff><xdr:row>0</xdr:row><xdr:rowOff>0</xdr:rowOff></xdr:from><xdr:to><xdr:col>3</xdr:col><xdr:colOff>-290880</xdr:colOff><xdr:row>2</xdr:row><xdr:rowOff>38160</xdr:rowOff></xdr:to><xdr:sp><xdr:nvSpPr><xdr:cNvPr id="1023" name="Button 48" descr="P&amp;L&#10;C/S" hidden="0"/><xdr:cNvSpPr/></xdr:nvSpPr><xdr:spPr><a:xfrm><a:off x="0" y="0"/><a:ext cx="0" cy="0"/></a:xfrm><a:prstGeom prst="rect"><a:avLst/></a:prstGeom></xdr:spPr><xdr:txBody><a:bodyPr anchor="ctr"><a:noAutofit/></a:bodyPr><a:p><a:r><a:t>P&L
C/S</a:t></a:r></a:p></xdr:txBody></xdr:sp><xdr:clientData/></xdr:twoCellAnchor></mc:Choice></mc:AlternateContent>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553680</xdr:colOff>
          <xdr:row>1</xdr:row>
          <xdr:rowOff>56880</xdr:rowOff>
        </xdr:from>
        <xdr:to>
          <xdr:col>5</xdr:col>
          <xdr:colOff>422640</xdr:colOff>
          <xdr:row>3</xdr:row>
          <xdr:rowOff>133560</xdr:rowOff>
        </xdr:to>
        <xdr:sp>
          <xdr:nvSpPr>
            <xdr:cNvPr id="1001" name="Button 1" descr="Sort Deals&#10;From  A-Z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From  A-Z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10080</xdr:colOff>
          <xdr:row>1</xdr:row>
          <xdr:rowOff>56880</xdr:rowOff>
        </xdr:from>
        <xdr:to>
          <xdr:col>9</xdr:col>
          <xdr:colOff>302040</xdr:colOff>
          <xdr:row>3</xdr:row>
          <xdr:rowOff>133560</xdr:rowOff>
        </xdr:to>
        <xdr:sp>
          <xdr:nvSpPr>
            <xdr:cNvPr id="1002" name="Button 4" descr="Sort Deals&#10;By Deal #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By Deal #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2014200</xdr:colOff>
          <xdr:row>5</xdr:row>
          <xdr:rowOff>66960</xdr:rowOff>
        </xdr:from>
        <xdr:to>
          <xdr:col>16</xdr:col>
          <xdr:colOff>503640</xdr:colOff>
          <xdr:row>7</xdr:row>
          <xdr:rowOff>75960</xdr:rowOff>
        </xdr:to>
        <xdr:sp>
          <xdr:nvSpPr>
            <xdr:cNvPr id="1003" name="Button 6" descr="Save&#10;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Save
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60120</xdr:colOff>
          <xdr:row>1</xdr:row>
          <xdr:rowOff>47520</xdr:rowOff>
        </xdr:from>
        <xdr:to>
          <xdr:col>2</xdr:col>
          <xdr:colOff>594360</xdr:colOff>
          <xdr:row>3</xdr:row>
          <xdr:rowOff>66600</xdr:rowOff>
        </xdr:to>
        <xdr:sp>
          <xdr:nvSpPr>
            <xdr:cNvPr id="1004" name="Button 33" descr="Get Desk Trad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Desk Trades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9720</xdr:colOff>
          <xdr:row>0</xdr:row>
          <xdr:rowOff>0</xdr:rowOff>
        </xdr:from>
        <xdr:to>
          <xdr:col>15</xdr:col>
          <xdr:colOff>1299960</xdr:colOff>
          <xdr:row>2</xdr:row>
          <xdr:rowOff>18720</xdr:rowOff>
        </xdr:to>
        <xdr:sp>
          <xdr:nvSpPr>
            <xdr:cNvPr id="1005" name="Button 34" descr="Clear Deals For Trader 2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Clear Deals For Trader 2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472320</xdr:colOff>
          <xdr:row>2</xdr:row>
          <xdr:rowOff>123840</xdr:rowOff>
        </xdr:from>
        <xdr:to>
          <xdr:col>15</xdr:col>
          <xdr:colOff>796680</xdr:colOff>
          <xdr:row>4</xdr:row>
          <xdr:rowOff>133200</xdr:rowOff>
        </xdr:to>
        <xdr:sp>
          <xdr:nvSpPr>
            <xdr:cNvPr id="1006" name="Button 35" descr="Get Desk Trades 2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Desk Trades 2</a:t>
              </a:r>
            </a:p>
          </xdr:txBody>
        </xdr:sp>
        <xdr:clientData/>
      </xdr:twoCellAnchor>
    </mc:Choice>
  </mc:AlternateContent>
</xdr:wsDr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101160</xdr:colOff>
          <xdr:row>1</xdr:row>
          <xdr:rowOff>95400</xdr:rowOff>
        </xdr:from>
        <xdr:to>
          <xdr:col>20</xdr:col>
          <xdr:colOff>352080</xdr:colOff>
          <xdr:row>3</xdr:row>
          <xdr:rowOff>124200</xdr:rowOff>
        </xdr:to>
        <xdr:sp>
          <xdr:nvSpPr>
            <xdr:cNvPr id="1001" name="Button 5" descr="True Up Del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True Up Delta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553680</xdr:colOff>
          <xdr:row>1</xdr:row>
          <xdr:rowOff>56880</xdr:rowOff>
        </xdr:from>
        <xdr:to>
          <xdr:col>5</xdr:col>
          <xdr:colOff>422640</xdr:colOff>
          <xdr:row>3</xdr:row>
          <xdr:rowOff>133560</xdr:rowOff>
        </xdr:to>
        <xdr:sp>
          <xdr:nvSpPr>
            <xdr:cNvPr id="1002" name="Button 9" descr="Sort Deals&#10;From  A-Z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From  A-Z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512280</xdr:colOff>
          <xdr:row>1</xdr:row>
          <xdr:rowOff>66240</xdr:rowOff>
        </xdr:from>
        <xdr:to>
          <xdr:col>10</xdr:col>
          <xdr:colOff>182160</xdr:colOff>
          <xdr:row>3</xdr:row>
          <xdr:rowOff>142920</xdr:rowOff>
        </xdr:to>
        <xdr:sp>
          <xdr:nvSpPr>
            <xdr:cNvPr id="1003" name="Button 10" descr="Sort Deals&#10;By Deal #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By Deal #</a:t>
              </a:r>
            </a:p>
          </xdr:txBody>
        </xdr:sp>
        <xdr:clientData/>
      </xdr:twoCellAnchor>
    </mc:Choice>
  </mc:AlternateContent>
</xdr:wsDr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50760</xdr:colOff>
          <xdr:row>2</xdr:row>
          <xdr:rowOff>18720</xdr:rowOff>
        </xdr:to>
        <xdr:sp>
          <xdr:nvSpPr>
            <xdr:cNvPr id="1001" name="Button 1" descr="Relations&#10;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Relations
Macro</a:t>
              </a:r>
            </a:p>
          </xdr:txBody>
        </xdr:sp>
        <xdr:clientData/>
      </xdr:twoCellAnchor>
    </mc:Choice>
  </mc:AlternateContent>
</xdr:wsDr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131040</xdr:colOff>
          <xdr:row>1</xdr:row>
          <xdr:rowOff>28440</xdr:rowOff>
        </xdr:from>
        <xdr:to>
          <xdr:col>4</xdr:col>
          <xdr:colOff>674640</xdr:colOff>
          <xdr:row>3</xdr:row>
          <xdr:rowOff>114480</xdr:rowOff>
        </xdr:to>
        <xdr:sp>
          <xdr:nvSpPr>
            <xdr:cNvPr id="1001" name="Button 2" descr="Check Out Desk Trad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Out Desk Trades</a:t>
              </a:r>
            </a:p>
          </xdr:txBody>
        </xdr:sp>
        <xdr:clientData/>
      </xdr:twoCellAnchor>
    </mc:Choice>
  </mc:AlternateContent>
</xdr:wsDr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422280</xdr:colOff>
          <xdr:row>6</xdr:row>
          <xdr:rowOff>37800</xdr:rowOff>
        </xdr:from>
        <xdr:to>
          <xdr:col>9</xdr:col>
          <xdr:colOff>222120</xdr:colOff>
          <xdr:row>7</xdr:row>
          <xdr:rowOff>133560</xdr:rowOff>
        </xdr:to>
        <xdr:sp>
          <xdr:nvSpPr>
            <xdr:cNvPr id="1001" name="Button 1" descr="Overwrite MyC Data With Dutch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Dutch's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422280</xdr:colOff>
          <xdr:row>8</xdr:row>
          <xdr:rowOff>114480</xdr:rowOff>
        </xdr:from>
        <xdr:to>
          <xdr:col>9</xdr:col>
          <xdr:colOff>222120</xdr:colOff>
          <xdr:row>10</xdr:row>
          <xdr:rowOff>47520</xdr:rowOff>
        </xdr:to>
        <xdr:sp>
          <xdr:nvSpPr>
            <xdr:cNvPr id="1002" name="Button 2" descr="Overwrite MyC Data With John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John's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302040</xdr:colOff>
          <xdr:row>14</xdr:row>
          <xdr:rowOff>124200</xdr:rowOff>
        </xdr:from>
        <xdr:to>
          <xdr:col>8</xdr:col>
          <xdr:colOff>614160</xdr:colOff>
          <xdr:row>16</xdr:row>
          <xdr:rowOff>114480</xdr:rowOff>
        </xdr:to>
        <xdr:sp>
          <xdr:nvSpPr>
            <xdr:cNvPr id="1003" name="Button 3" descr="Clean Sheet 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Clean Sheet 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281520</xdr:colOff>
          <xdr:row>20</xdr:row>
          <xdr:rowOff>105120</xdr:rowOff>
        </xdr:from>
        <xdr:to>
          <xdr:col>9</xdr:col>
          <xdr:colOff>433440</xdr:colOff>
          <xdr:row>22</xdr:row>
          <xdr:rowOff>104400</xdr:rowOff>
        </xdr:to>
        <xdr:sp>
          <xdr:nvSpPr>
            <xdr:cNvPr id="1004" name="Button 4" descr="Delete All Data On MyC and SharedC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Delete All Data On MyC and SharedC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422640</xdr:colOff>
          <xdr:row>26</xdr:row>
          <xdr:rowOff>38160</xdr:rowOff>
        </xdr:from>
        <xdr:to>
          <xdr:col>7</xdr:col>
          <xdr:colOff>705240</xdr:colOff>
          <xdr:row>27</xdr:row>
          <xdr:rowOff>133560</xdr:rowOff>
        </xdr:to>
        <xdr:sp>
          <xdr:nvSpPr>
            <xdr:cNvPr id="1005" name="Button 5" descr="Overwrite MyC Data With Mike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Mike's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422640</xdr:colOff>
          <xdr:row>28</xdr:row>
          <xdr:rowOff>114480</xdr:rowOff>
        </xdr:from>
        <xdr:to>
          <xdr:col>7</xdr:col>
          <xdr:colOff>695160</xdr:colOff>
          <xdr:row>30</xdr:row>
          <xdr:rowOff>47520</xdr:rowOff>
        </xdr:to>
        <xdr:sp>
          <xdr:nvSpPr>
            <xdr:cNvPr id="1006" name="Button 6" descr="Overwrite MyC Data With John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John's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422640</xdr:colOff>
          <xdr:row>26</xdr:row>
          <xdr:rowOff>38160</xdr:rowOff>
        </xdr:from>
        <xdr:to>
          <xdr:col>11</xdr:col>
          <xdr:colOff>694440</xdr:colOff>
          <xdr:row>27</xdr:row>
          <xdr:rowOff>133560</xdr:rowOff>
        </xdr:to>
        <xdr:sp>
          <xdr:nvSpPr>
            <xdr:cNvPr id="1007" name="Button 7" descr="Overwrite SharedC Data With Mike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SharedC Data With Mike's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422640</xdr:colOff>
          <xdr:row>28</xdr:row>
          <xdr:rowOff>114480</xdr:rowOff>
        </xdr:from>
        <xdr:to>
          <xdr:col>11</xdr:col>
          <xdr:colOff>694440</xdr:colOff>
          <xdr:row>30</xdr:row>
          <xdr:rowOff>47520</xdr:rowOff>
        </xdr:to>
        <xdr:sp>
          <xdr:nvSpPr>
            <xdr:cNvPr id="1008" name="Button 8" descr="Overwrite SharedC Data With John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SharedC Data With John's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250920</xdr:colOff>
          <xdr:row>12</xdr:row>
          <xdr:rowOff>75960</xdr:rowOff>
        </xdr:from>
        <xdr:to>
          <xdr:col>11</xdr:col>
          <xdr:colOff>694440</xdr:colOff>
          <xdr:row>14</xdr:row>
          <xdr:rowOff>162000</xdr:rowOff>
        </xdr:to>
        <xdr:sp>
          <xdr:nvSpPr>
            <xdr:cNvPr id="1009" name="Button 9" descr="Update Blotter Without Saving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Blotter Without Saving</a:t>
              </a:r>
            </a:p>
          </xdr:txBody>
        </xdr:sp>
        <xdr:clientData/>
      </xdr:twoCellAnchor>
    </mc:Choice>
  </mc:AlternateContent>
</xdr:wsDr>
</file>

<file path=xl/drawings/drawing50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21</xdr:col><xdr:colOff>110520</xdr:colOff><xdr:row>1</xdr:row><xdr:rowOff>0</xdr:rowOff></xdr:from><xdr:to><xdr:col>23</xdr:col><xdr:colOff>20520</xdr:colOff><xdr:row>3</xdr:row><xdr:rowOff>28080</xdr:rowOff></xdr:to><xdr:sp><xdr:nvSpPr><xdr:cNvPr id="1001" name="Button 1" descr="Fetch Curves" hidden="0"/><xdr:cNvSpPr/></xdr:nvSpPr><xdr:spPr><a:xfrm><a:off x="0" y="0"/><a:ext cx="0" cy="0"/></a:xfrm><a:prstGeom prst="rect"><a:avLst/></a:prstGeom></xdr:spPr><xdr:txBody><a:bodyPr anchor="ctr"><a:noAutofit/></a:bodyPr><a:p><a:r><a:t>Fetch Curves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2</xdr:row><xdr:rowOff>152640</xdr:rowOff></xdr:from><xdr:to><xdr:col>6</xdr:col><xdr:colOff>-60120</xdr:colOff><xdr:row>4</xdr:row><xdr:rowOff>76320</xdr:rowOff></xdr:to><xdr:sp><xdr:nvSpPr><xdr:cNvPr id="1002" name="Button 2" descr="Alt A" hidden="0"/><xdr:cNvSpPr/></xdr:nvSpPr><xdr:spPr><a:xfrm><a:off x="0" y="0"/><a:ext cx="0" cy="0"/></a:xfrm><a:prstGeom prst="rect"><a:avLst/></a:prstGeom></xdr:spPr><xdr:txBody><a:bodyPr anchor="ctr"><a:noAutofit/></a:bodyPr><a:p><a:r><a:t>Alt A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0</xdr:row><xdr:rowOff>85680</xdr:rowOff></xdr:from><xdr:to><xdr:col>6</xdr:col><xdr:colOff>-60120</xdr:colOff><xdr:row>2</xdr:row><xdr:rowOff>76320</xdr:rowOff></xdr:to><xdr:sp><xdr:nvSpPr><xdr:cNvPr id="1003" name="Button 3" descr="Profit &amp;&#10;Relations&#10;" hidden="0"/><xdr:cNvSpPr/></xdr:nvSpPr><xdr:spPr><a:xfrm><a:off x="0" y="0"/><a:ext cx="0" cy="0"/></a:xfrm><a:prstGeom prst="rect"><a:avLst/></a:prstGeom></xdr:spPr><xdr:txBody><a:bodyPr anchor="ctr"><a:noAutofit/></a:bodyPr><a:p><a:r><a:t>Profit &
Relations
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408600</xdr:colOff><xdr:row>3</xdr:row><xdr:rowOff>95400</xdr:rowOff></xdr:from><xdr:to><xdr:col>10</xdr:col><xdr:colOff>608760</xdr:colOff><xdr:row>5</xdr:row><xdr:rowOff>76320</xdr:rowOff></xdr:to><xdr:sp><xdr:nvSpPr><xdr:cNvPr id="1004" name="Button 4" descr="Prepare&#10;Curve Shift" hidden="0"/><xdr:cNvSpPr/></xdr:nvSpPr><xdr:spPr><a:xfrm><a:off x="0" y="0"/><a:ext cx="0" cy="0"/></a:xfrm><a:prstGeom prst="rect"><a:avLst/></a:prstGeom></xdr:spPr><xdr:txBody><a:bodyPr anchor="ctr"><a:noAutofit/></a:bodyPr><a:p><a:r><a:t>Prepare
Curve Shift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24</xdr:col><xdr:colOff>20160</xdr:colOff><xdr:row>2</xdr:row><xdr:rowOff>85680</xdr:rowOff></xdr:from><xdr:to><xdr:col>25</xdr:col><xdr:colOff>628920</xdr:colOff><xdr:row>4</xdr:row><xdr:rowOff>85680</xdr:rowOff></xdr:to><xdr:sp><xdr:nvSpPr><xdr:cNvPr id="1005" name="Button 5" descr="Futures" hidden="0"/><xdr:cNvSpPr/></xdr:nvSpPr><xdr:spPr><a:xfrm><a:off x="0" y="0"/><a:ext cx="0" cy="0"/></a:xfrm><a:prstGeom prst="rect"><a:avLst/></a:prstGeom></xdr:spPr><xdr:txBody><a:bodyPr anchor="ctr"><a:noAutofit/></a:bodyPr><a:p><a:r><a:t>Futures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408600</xdr:colOff><xdr:row>1</xdr:row><xdr:rowOff>76320</xdr:rowOff></xdr:from><xdr:to><xdr:col>10</xdr:col><xdr:colOff>598680</xdr:colOff><xdr:row>3</xdr:row><xdr:rowOff>47160</xdr:rowOff></xdr:to><xdr:sp><xdr:nvSpPr><xdr:cNvPr id="1006" name="Button 6" descr="Futures" hidden="0"/><xdr:cNvSpPr/></xdr:nvSpPr><xdr:spPr><a:xfrm><a:off x="0" y="0"/><a:ext cx="0" cy="0"/></a:xfrm><a:prstGeom prst="rect"><a:avLst/></a:prstGeom></xdr:spPr><xdr:txBody><a:bodyPr anchor="ctr"><a:noAutofit/></a:bodyPr><a:p><a:r><a:t>Futures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398880</xdr:colOff><xdr:row>5</xdr:row><xdr:rowOff>142920</xdr:rowOff></xdr:from><xdr:to><xdr:col>10</xdr:col><xdr:colOff>608760</xdr:colOff><xdr:row>7</xdr:row><xdr:rowOff>114480</xdr:rowOff></xdr:to><xdr:sp><xdr:nvSpPr><xdr:cNvPr id="1007" name="Button 8" descr="Set Up&#10;Blotter" hidden="0"/><xdr:cNvSpPr/></xdr:nvSpPr><xdr:spPr><a:xfrm><a:off x="0" y="0"/><a:ext cx="0" cy="0"/></a:xfrm><a:prstGeom prst="rect"><a:avLst/></a:prstGeom></xdr:spPr><xdr:txBody><a:bodyPr anchor="ctr"><a:noAutofit/></a:bodyPr><a:p><a:r><a:t>Set Up
Blotter</a:t></a:r></a:p></xdr:txBody></xdr:sp><xdr:clientData/></xdr:twoCellAnchor></mc:Choice></mc:AlternateContent></xdr:wsDr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139680</xdr:colOff>
          <xdr:row>1</xdr:row>
          <xdr:rowOff>123840</xdr:rowOff>
        </xdr:from>
        <xdr:to>
          <xdr:col>2</xdr:col>
          <xdr:colOff>439200</xdr:colOff>
          <xdr:row>3</xdr:row>
          <xdr:rowOff>38160</xdr:rowOff>
        </xdr:to>
        <xdr:sp>
          <xdr:nvSpPr>
            <xdr:cNvPr id="1001" name="Button 1" descr="Get Dat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Dates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69840</xdr:colOff>
          <xdr:row>1</xdr:row>
          <xdr:rowOff>114480</xdr:rowOff>
        </xdr:from>
        <xdr:to>
          <xdr:col>12</xdr:col>
          <xdr:colOff>279720</xdr:colOff>
          <xdr:row>3</xdr:row>
          <xdr:rowOff>57240</xdr:rowOff>
        </xdr:to>
        <xdr:sp>
          <xdr:nvSpPr>
            <xdr:cNvPr id="1002" name="Button 2" descr="Get NX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NXs</a:t>
              </a:r>
            </a:p>
          </xdr:txBody>
        </xdr:sp>
        <xdr:clientData/>
      </xdr:twoCellAnchor>
    </mc:Choice>
  </mc:AlternateContent>
</xdr:wsDr>
</file>

<file path=xl/drawings/drawing6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59400</xdr:colOff>
          <xdr:row>0</xdr:row>
          <xdr:rowOff>37800</xdr:rowOff>
        </xdr:from>
        <xdr:to>
          <xdr:col>4</xdr:col>
          <xdr:colOff>-2634840</xdr:colOff>
          <xdr:row>1</xdr:row>
          <xdr:rowOff>104760</xdr:rowOff>
        </xdr:to>
        <xdr:sp>
          <xdr:nvSpPr>
            <xdr:cNvPr id="1001" name="Button 1" descr="Reload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Reload</a:t>
              </a:r>
            </a:p>
          </xdr:txBody>
        </xdr:sp>
        <xdr:clientData/>
      </xdr:twoCellAnchor>
    </mc:Choice>
  </mc:AlternateContent>
</xdr:wsDr>
</file>

<file path=xl/drawings/drawing6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59400</xdr:colOff>
          <xdr:row>0</xdr:row>
          <xdr:rowOff>37800</xdr:rowOff>
        </xdr:from>
        <xdr:to>
          <xdr:col>4</xdr:col>
          <xdr:colOff>-2634840</xdr:colOff>
          <xdr:row>1</xdr:row>
          <xdr:rowOff>104760</xdr:rowOff>
        </xdr:to>
        <xdr:sp>
          <xdr:nvSpPr>
            <xdr:cNvPr id="1001" name="Button 1" descr="Reload GD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Reload GD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<Relationship Id="rId17" Type="http://schemas.openxmlformats.org/officeDocument/2006/relationships/ctrlProp" Target="../ctrlProps/ctrlProps15.xml"/><Relationship Id="rId18" Type="http://schemas.openxmlformats.org/officeDocument/2006/relationships/ctrlProp" Target="../ctrlProps/ctrlProps16.xml"/><Relationship Id="rId19" Type="http://schemas.openxmlformats.org/officeDocument/2006/relationships/ctrlProp" Target="../ctrlProps/ctrlProps17.xml"/><Relationship Id="rId20" Type="http://schemas.openxmlformats.org/officeDocument/2006/relationships/ctrlProp" Target="../ctrlProps/ctrlProps18.xml"/><Relationship Id="rId21" Type="http://schemas.openxmlformats.org/officeDocument/2006/relationships/ctrlProp" Target="../ctrlProps/ctrlProps19.xml"/><Relationship Id="rId22" Type="http://schemas.openxmlformats.org/officeDocument/2006/relationships/ctrlProp" Target="../ctrlProps/ctrlProps20.xml"/><Relationship Id="rId23" Type="http://schemas.openxmlformats.org/officeDocument/2006/relationships/ctrlProp" Target="../ctrlProps/ctrlProps21.xml"/><Relationship Id="rId24" Type="http://schemas.openxmlformats.org/officeDocument/2006/relationships/ctrlProp" Target="../ctrlProps/ctrlProps22.xml"/><Relationship Id="rId25" Type="http://schemas.openxmlformats.org/officeDocument/2006/relationships/ctrlProp" Target="../ctrlProps/ctrlProps23.xml"/><Relationship Id="rId26" Type="http://schemas.openxmlformats.org/officeDocument/2006/relationships/ctrlProp" Target="../ctrlProps/ctrlProps24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vmlDrawing" Target="../drawings/vmlDrawing9.vml"/><Relationship Id="rId3" Type="http://schemas.openxmlformats.org/officeDocument/2006/relationships/ctrlProp" Target="../ctrlProps/ctrlProps62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vmlDrawing" Target="../drawings/vmlDrawing10.vml"/><Relationship Id="rId3" Type="http://schemas.openxmlformats.org/officeDocument/2006/relationships/ctrlProp" Target="../ctrlProps/ctrlProps6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26.xml"/><Relationship Id="rId4" Type="http://schemas.openxmlformats.org/officeDocument/2006/relationships/ctrlProp" Target="../ctrlProps/ctrlProps27.xml"/><Relationship Id="rId5" Type="http://schemas.openxmlformats.org/officeDocument/2006/relationships/ctrlProp" Target="../ctrlProps/ctrlProps28.xml"/><Relationship Id="rId6" Type="http://schemas.openxmlformats.org/officeDocument/2006/relationships/ctrlProp" Target="../ctrlProps/ctrlProps29.xml"/><Relationship Id="rId7" Type="http://schemas.openxmlformats.org/officeDocument/2006/relationships/ctrlProp" Target="../ctrlProps/ctrlProps30.xml"/><Relationship Id="rId8" Type="http://schemas.openxmlformats.org/officeDocument/2006/relationships/ctrlProp" Target="../ctrlProps/ctrlProps3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33.xml"/><Relationship Id="rId4" Type="http://schemas.openxmlformats.org/officeDocument/2006/relationships/ctrlProp" Target="../ctrlProps/ctrlProps34.xml"/><Relationship Id="rId5" Type="http://schemas.openxmlformats.org/officeDocument/2006/relationships/ctrlProp" Target="../ctrlProps/ctrlProps3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37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39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41.xml"/><Relationship Id="rId4" Type="http://schemas.openxmlformats.org/officeDocument/2006/relationships/ctrlProp" Target="../ctrlProps/ctrlProps42.xml"/><Relationship Id="rId5" Type="http://schemas.openxmlformats.org/officeDocument/2006/relationships/ctrlProp" Target="../ctrlProps/ctrlProps43.xml"/><Relationship Id="rId6" Type="http://schemas.openxmlformats.org/officeDocument/2006/relationships/ctrlProp" Target="../ctrlProps/ctrlProps44.xml"/><Relationship Id="rId7" Type="http://schemas.openxmlformats.org/officeDocument/2006/relationships/ctrlProp" Target="../ctrlProps/ctrlProps45.xml"/><Relationship Id="rId8" Type="http://schemas.openxmlformats.org/officeDocument/2006/relationships/ctrlProp" Target="../ctrlProps/ctrlProps46.xml"/><Relationship Id="rId9" Type="http://schemas.openxmlformats.org/officeDocument/2006/relationships/ctrlProp" Target="../ctrlProps/ctrlProps47.xml"/><Relationship Id="rId10" Type="http://schemas.openxmlformats.org/officeDocument/2006/relationships/ctrlProp" Target="../ctrlProps/ctrlProps48.xml"/><Relationship Id="rId11" Type="http://schemas.openxmlformats.org/officeDocument/2006/relationships/ctrlProp" Target="../ctrlProps/ctrlProps49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51.xml"/><Relationship Id="rId4" Type="http://schemas.openxmlformats.org/officeDocument/2006/relationships/ctrlProp" Target="../ctrlProps/ctrlProps52.xml"/><Relationship Id="rId5" Type="http://schemas.openxmlformats.org/officeDocument/2006/relationships/ctrlProp" Target="../ctrlProps/ctrlProps53.xml"/><Relationship Id="rId6" Type="http://schemas.openxmlformats.org/officeDocument/2006/relationships/ctrlProp" Target="../ctrlProps/ctrlProps54.xml"/><Relationship Id="rId7" Type="http://schemas.openxmlformats.org/officeDocument/2006/relationships/ctrlProp" Target="../ctrlProps/ctrlProps55.xml"/><Relationship Id="rId8" Type="http://schemas.openxmlformats.org/officeDocument/2006/relationships/ctrlProp" Target="../ctrlProps/ctrlProps56.xml"/><Relationship Id="rId9" Type="http://schemas.openxmlformats.org/officeDocument/2006/relationships/ctrlProp" Target="../ctrlProps/ctrlProps5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vmlDrawing" Target="../drawings/vmlDrawing8.vml"/><Relationship Id="rId3" Type="http://schemas.openxmlformats.org/officeDocument/2006/relationships/ctrlProp" Target="../ctrlProps/ctrlProps59.xml"/><Relationship Id="rId4" Type="http://schemas.openxmlformats.org/officeDocument/2006/relationships/ctrlProp" Target="../ctrlProps/ctrlProps60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9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7.99"/>
    <col collapsed="false" customWidth="true" hidden="false" outlineLevel="0" max="2" min="2" style="1" width="11.28"/>
    <col collapsed="false" customWidth="true" hidden="false" outlineLevel="0" max="3" min="3" style="1" width="9.99"/>
    <col collapsed="false" customWidth="true" hidden="false" outlineLevel="0" max="4" min="4" style="1" width="13.56"/>
    <col collapsed="false" customWidth="true" hidden="false" outlineLevel="0" max="5" min="5" style="1" width="9.28"/>
    <col collapsed="false" customWidth="true" hidden="false" outlineLevel="0" max="6" min="6" style="1" width="11.28"/>
    <col collapsed="false" customWidth="true" hidden="true" outlineLevel="0" max="8" min="7" style="1" width="11.28"/>
    <col collapsed="false" customWidth="true" hidden="false" outlineLevel="0" max="9" min="9" style="1" width="1.85"/>
    <col collapsed="false" customWidth="true" hidden="false" outlineLevel="0" max="10" min="10" style="1" width="8.41"/>
    <col collapsed="false" customWidth="true" hidden="false" outlineLevel="0" max="11" min="11" style="1" width="10.41"/>
    <col collapsed="false" customWidth="true" hidden="false" outlineLevel="0" max="13" min="12" style="2" width="8.99"/>
    <col collapsed="false" customWidth="false" hidden="false" outlineLevel="0" max="23" min="14" style="1" width="9.14"/>
    <col collapsed="false" customWidth="true" hidden="false" outlineLevel="0" max="25" min="24" style="1" width="10.28"/>
    <col collapsed="false" customWidth="false" hidden="false" outlineLevel="0" max="30" min="26" style="1" width="9.14"/>
    <col collapsed="false" customWidth="true" hidden="false" outlineLevel="0" max="31" min="31" style="1" width="11.42"/>
    <col collapsed="false" customWidth="false" hidden="false" outlineLevel="0" max="59" min="32" style="1" width="9.14"/>
    <col collapsed="false" customWidth="true" hidden="false" outlineLevel="0" max="64" min="60" style="1" width="8.85"/>
    <col collapsed="false" customWidth="true" hidden="false" outlineLevel="0" max="65" min="65" style="1" width="12.14"/>
    <col collapsed="false" customWidth="true" hidden="false" outlineLevel="0" max="66" min="66" style="1" width="11.28"/>
    <col collapsed="false" customWidth="true" hidden="false" outlineLevel="0" max="68" min="67" style="1" width="12.56"/>
    <col collapsed="false" customWidth="true" hidden="false" outlineLevel="0" max="69" min="69" style="3" width="11.13"/>
    <col collapsed="false" customWidth="true" hidden="false" outlineLevel="0" max="73" min="70" style="1" width="11.13"/>
    <col collapsed="false" customWidth="false" hidden="false" outlineLevel="0" max="86" min="74" style="1" width="9.14"/>
    <col collapsed="false" customWidth="true" hidden="false" outlineLevel="0" max="87" min="87" style="1" width="9.99"/>
    <col collapsed="false" customWidth="true" hidden="false" outlineLevel="0" max="88" min="88" style="1" width="12.14"/>
    <col collapsed="false" customWidth="true" hidden="false" outlineLevel="0" max="89" min="89" style="1" width="11.99"/>
    <col collapsed="false" customWidth="false" hidden="false" outlineLevel="0" max="90" min="90" style="1" width="9.14"/>
    <col collapsed="false" customWidth="true" hidden="false" outlineLevel="0" max="91" min="91" style="1" width="10.41"/>
    <col collapsed="false" customWidth="true" hidden="false" outlineLevel="0" max="92" min="92" style="1" width="10.99"/>
    <col collapsed="false" customWidth="true" hidden="false" outlineLevel="0" max="93" min="93" style="1" width="10.56"/>
    <col collapsed="false" customWidth="true" hidden="false" outlineLevel="0" max="94" min="94" style="1" width="10.28"/>
    <col collapsed="false" customWidth="true" hidden="false" outlineLevel="0" max="95" min="95" style="1" width="11.85"/>
    <col collapsed="false" customWidth="true" hidden="false" outlineLevel="0" max="96" min="96" style="1" width="9.28"/>
    <col collapsed="false" customWidth="false" hidden="false" outlineLevel="0" max="97" min="97" style="1" width="9.14"/>
    <col collapsed="false" customWidth="true" hidden="false" outlineLevel="0" max="98" min="98" style="1" width="9.99"/>
    <col collapsed="false" customWidth="false" hidden="false" outlineLevel="0" max="99" min="99" style="1" width="9.14"/>
    <col collapsed="false" customWidth="true" hidden="false" outlineLevel="0" max="100" min="100" style="1" width="5.71"/>
    <col collapsed="false" customWidth="true" hidden="false" outlineLevel="0" max="101" min="101" style="1" width="7.7"/>
    <col collapsed="false" customWidth="true" hidden="false" outlineLevel="0" max="102" min="102" style="1" width="9.28"/>
    <col collapsed="false" customWidth="true" hidden="false" outlineLevel="0" max="103" min="103" style="1" width="5.71"/>
    <col collapsed="false" customWidth="true" hidden="false" outlineLevel="0" max="104" min="104" style="1" width="5.56"/>
    <col collapsed="false" customWidth="true" hidden="false" outlineLevel="0" max="105" min="105" style="1" width="10.71"/>
    <col collapsed="false" customWidth="true" hidden="false" outlineLevel="0" max="106" min="106" style="1" width="9.99"/>
    <col collapsed="false" customWidth="true" hidden="false" outlineLevel="0" max="107" min="107" style="1" width="10.99"/>
    <col collapsed="false" customWidth="true" hidden="false" outlineLevel="0" max="108" min="108" style="1" width="11.13"/>
    <col collapsed="false" customWidth="true" hidden="false" outlineLevel="0" max="109" min="109" style="1" width="13.41"/>
    <col collapsed="false" customWidth="true" hidden="false" outlineLevel="0" max="110" min="110" style="1" width="5.85"/>
    <col collapsed="false" customWidth="true" hidden="false" outlineLevel="0" max="111" min="111" style="1" width="5.71"/>
    <col collapsed="false" customWidth="true" hidden="false" outlineLevel="0" max="112" min="112" style="1" width="14.99"/>
    <col collapsed="false" customWidth="true" hidden="false" outlineLevel="0" max="113" min="113" style="1" width="12.42"/>
    <col collapsed="false" customWidth="true" hidden="false" outlineLevel="0" max="114" min="114" style="1" width="13.99"/>
    <col collapsed="false" customWidth="false" hidden="false" outlineLevel="0" max="115" min="115" style="1" width="9.14"/>
    <col collapsed="false" customWidth="true" hidden="false" outlineLevel="0" max="116" min="116" style="4" width="17.14"/>
    <col collapsed="false" customWidth="false" hidden="false" outlineLevel="0" max="117" min="117" style="1" width="9.14"/>
    <col collapsed="false" customWidth="true" hidden="false" outlineLevel="0" max="119" min="118" style="1" width="5.71"/>
    <col collapsed="false" customWidth="true" hidden="false" outlineLevel="0" max="120" min="120" style="1" width="14.56"/>
    <col collapsed="false" customWidth="false" hidden="false" outlineLevel="0" max="257" min="121" style="1" width="9.14"/>
  </cols>
  <sheetData>
    <row r="1" customFormat="false" ht="12.75" hidden="false" customHeight="false" outlineLevel="0" collapsed="false">
      <c r="A1" s="5" t="s">
        <v>0</v>
      </c>
      <c r="B1" s="5"/>
      <c r="C1" s="6"/>
      <c r="D1" s="7" t="n">
        <f aca="false">D3+D4</f>
        <v>0</v>
      </c>
      <c r="E1" s="8" t="s">
        <v>1</v>
      </c>
      <c r="F1" s="9"/>
      <c r="G1" s="10"/>
      <c r="H1" s="10"/>
      <c r="I1" s="11"/>
      <c r="J1" s="12"/>
      <c r="K1" s="12"/>
      <c r="L1" s="13"/>
      <c r="M1" s="14"/>
      <c r="N1" s="14"/>
      <c r="O1" s="14"/>
      <c r="P1" s="14"/>
      <c r="Q1" s="14"/>
      <c r="R1" s="14"/>
      <c r="S1" s="14"/>
      <c r="T1" s="14"/>
      <c r="U1" s="14"/>
      <c r="V1" s="15"/>
      <c r="W1" s="14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7" t="s">
        <v>2</v>
      </c>
      <c r="BA1" s="16"/>
      <c r="BB1" s="16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6"/>
      <c r="BP1" s="16"/>
      <c r="BQ1" s="16"/>
      <c r="BR1" s="16"/>
      <c r="BS1" s="17"/>
      <c r="BT1" s="17"/>
      <c r="BU1" s="17"/>
      <c r="BV1" s="17" t="s">
        <v>2</v>
      </c>
      <c r="BW1" s="17"/>
      <c r="BX1" s="17"/>
      <c r="BY1" s="17"/>
      <c r="BZ1" s="17"/>
      <c r="CA1" s="17"/>
      <c r="CB1" s="17"/>
      <c r="CC1" s="16"/>
      <c r="CD1" s="16"/>
      <c r="CE1" s="16"/>
      <c r="CF1" s="16"/>
      <c r="CG1" s="16"/>
      <c r="CH1" s="16"/>
      <c r="CI1" s="19"/>
      <c r="CJ1" s="20"/>
      <c r="CK1" s="21" t="s">
        <v>3</v>
      </c>
      <c r="CL1" s="16"/>
      <c r="CM1" s="16"/>
      <c r="CN1" s="16"/>
      <c r="CO1" s="16"/>
      <c r="CP1" s="18"/>
      <c r="CQ1" s="16"/>
      <c r="CR1" s="16"/>
      <c r="CS1" s="16"/>
      <c r="CT1" s="16"/>
      <c r="CU1" s="18" t="s">
        <v>4</v>
      </c>
      <c r="CV1" s="22"/>
      <c r="CW1" s="23"/>
      <c r="CX1" s="24" t="s">
        <v>5</v>
      </c>
      <c r="CY1" s="25"/>
      <c r="CZ1" s="26"/>
      <c r="DA1" s="26"/>
      <c r="DB1" s="27" t="s">
        <v>6</v>
      </c>
      <c r="DC1" s="26"/>
      <c r="DD1" s="26"/>
      <c r="DE1" s="26"/>
      <c r="DF1" s="26"/>
      <c r="DG1" s="26"/>
      <c r="DH1" s="26"/>
      <c r="DI1" s="26"/>
      <c r="DJ1" s="26"/>
      <c r="DK1" s="26"/>
      <c r="DL1" s="28" t="s">
        <v>7</v>
      </c>
      <c r="DM1" s="26"/>
      <c r="DN1" s="26"/>
      <c r="DO1" s="26"/>
      <c r="DP1" s="26"/>
      <c r="DQ1" s="26" t="s">
        <v>8</v>
      </c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</row>
    <row r="2" customFormat="false" ht="12.75" hidden="false" customHeight="false" outlineLevel="0" collapsed="false">
      <c r="A2" s="30"/>
      <c r="B2" s="31"/>
      <c r="C2" s="6"/>
      <c r="D2" s="32"/>
      <c r="E2" s="33"/>
      <c r="F2" s="34"/>
      <c r="G2" s="35"/>
      <c r="H2" s="35"/>
      <c r="I2" s="36"/>
      <c r="J2" s="36"/>
      <c r="K2" s="36"/>
      <c r="L2" s="36"/>
      <c r="M2" s="36"/>
      <c r="N2" s="17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17"/>
      <c r="BA2" s="36"/>
      <c r="BB2" s="36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36"/>
      <c r="BP2" s="36"/>
      <c r="BQ2" s="36"/>
      <c r="BR2" s="36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36"/>
      <c r="CD2" s="36"/>
      <c r="CE2" s="36"/>
      <c r="CF2" s="36"/>
      <c r="CG2" s="36"/>
      <c r="CH2" s="36"/>
      <c r="CI2" s="37"/>
      <c r="CJ2" s="38" t="s">
        <v>9</v>
      </c>
      <c r="CK2" s="39" t="s">
        <v>10</v>
      </c>
      <c r="CL2" s="36"/>
      <c r="CM2" s="36"/>
      <c r="CN2" s="36"/>
      <c r="CO2" s="36"/>
      <c r="CP2" s="17"/>
      <c r="CQ2" s="36"/>
      <c r="CR2" s="36"/>
      <c r="CS2" s="36"/>
      <c r="CT2" s="36"/>
      <c r="CU2" s="36"/>
      <c r="CV2" s="25"/>
      <c r="CW2" s="25"/>
      <c r="CX2" s="25"/>
      <c r="CY2" s="25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40"/>
      <c r="DM2" s="26"/>
      <c r="DN2" s="26"/>
      <c r="DO2" s="26"/>
      <c r="DP2" s="26"/>
      <c r="DQ2" s="26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</row>
    <row r="3" customFormat="false" ht="13.5" hidden="false" customHeight="false" outlineLevel="0" collapsed="false">
      <c r="A3" s="30"/>
      <c r="B3" s="31"/>
      <c r="C3" s="41" t="s">
        <v>7</v>
      </c>
      <c r="D3" s="42" t="n">
        <f aca="false">DL17</f>
        <v>0</v>
      </c>
      <c r="E3" s="33"/>
      <c r="F3" s="34"/>
      <c r="G3" s="35"/>
      <c r="H3" s="35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36"/>
      <c r="BP3" s="36"/>
      <c r="BQ3" s="36"/>
      <c r="BR3" s="36"/>
      <c r="BS3" s="17"/>
      <c r="BT3" s="17"/>
      <c r="BU3" s="17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7"/>
      <c r="CJ3" s="38"/>
      <c r="CK3" s="39" t="s">
        <v>11</v>
      </c>
      <c r="CL3" s="36"/>
      <c r="CM3" s="43"/>
      <c r="CN3" s="17"/>
      <c r="CO3" s="36"/>
      <c r="CP3" s="43"/>
      <c r="CQ3" s="36"/>
      <c r="CR3" s="36"/>
      <c r="CS3" s="36"/>
      <c r="CT3" s="36"/>
      <c r="CU3" s="36"/>
      <c r="CV3" s="25"/>
      <c r="CW3" s="25"/>
      <c r="CX3" s="25"/>
      <c r="CY3" s="25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40"/>
      <c r="DM3" s="26"/>
      <c r="DN3" s="26"/>
      <c r="DO3" s="26"/>
      <c r="DP3" s="26"/>
      <c r="DQ3" s="26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</row>
    <row r="4" customFormat="false" ht="13.5" hidden="false" customHeight="false" outlineLevel="0" collapsed="false">
      <c r="A4" s="30"/>
      <c r="B4" s="44"/>
      <c r="C4" s="41" t="s">
        <v>12</v>
      </c>
      <c r="D4" s="45" t="n">
        <f aca="false">MyC!Y8+SharedC!Y8</f>
        <v>0</v>
      </c>
      <c r="E4" s="33"/>
      <c r="F4" s="34"/>
      <c r="G4" s="35"/>
      <c r="H4" s="35"/>
      <c r="I4" s="36"/>
      <c r="J4" s="36"/>
      <c r="K4" s="36"/>
      <c r="L4" s="46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8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37"/>
      <c r="CJ4" s="49" t="s">
        <v>13</v>
      </c>
      <c r="CK4" s="50" t="n">
        <f aca="false">ROUND(SUM($CK$18:CK256),0)</f>
        <v>3200</v>
      </c>
      <c r="CL4" s="36"/>
      <c r="CM4" s="43"/>
      <c r="CN4" s="17"/>
      <c r="CO4" s="36"/>
      <c r="CP4" s="43"/>
      <c r="CQ4" s="36"/>
      <c r="CR4" s="36"/>
      <c r="CS4" s="36"/>
      <c r="CT4" s="36"/>
      <c r="CU4" s="36"/>
      <c r="CV4" s="25"/>
      <c r="CW4" s="25"/>
      <c r="CX4" s="25"/>
      <c r="CY4" s="25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40"/>
      <c r="DM4" s="26"/>
      <c r="DN4" s="26"/>
      <c r="DO4" s="26"/>
      <c r="DP4" s="26"/>
      <c r="DQ4" s="26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</row>
    <row r="5" customFormat="false" ht="13.5" hidden="false" customHeight="false" outlineLevel="0" collapsed="false">
      <c r="A5" s="51" t="s">
        <v>14</v>
      </c>
      <c r="B5" s="51"/>
      <c r="C5" s="52" t="s">
        <v>15</v>
      </c>
      <c r="D5" s="52"/>
      <c r="E5" s="53" t="s">
        <v>14</v>
      </c>
      <c r="F5" s="54"/>
      <c r="G5" s="55"/>
      <c r="H5" s="55"/>
      <c r="I5" s="36"/>
      <c r="J5" s="36"/>
      <c r="K5" s="36"/>
      <c r="L5" s="56" t="s">
        <v>16</v>
      </c>
      <c r="M5" s="57" t="s">
        <v>17</v>
      </c>
      <c r="N5" s="57" t="s">
        <v>17</v>
      </c>
      <c r="O5" s="57" t="s">
        <v>17</v>
      </c>
      <c r="P5" s="57" t="s">
        <v>17</v>
      </c>
      <c r="Q5" s="57" t="s">
        <v>17</v>
      </c>
      <c r="R5" s="57" t="s">
        <v>17</v>
      </c>
      <c r="S5" s="57" t="s">
        <v>17</v>
      </c>
      <c r="T5" s="57" t="s">
        <v>17</v>
      </c>
      <c r="U5" s="57" t="s">
        <v>17</v>
      </c>
      <c r="V5" s="57" t="s">
        <v>17</v>
      </c>
      <c r="W5" s="57" t="s">
        <v>17</v>
      </c>
      <c r="X5" s="57" t="s">
        <v>17</v>
      </c>
      <c r="Y5" s="57" t="s">
        <v>17</v>
      </c>
      <c r="Z5" s="57" t="s">
        <v>17</v>
      </c>
      <c r="AA5" s="57" t="s">
        <v>17</v>
      </c>
      <c r="AB5" s="57" t="s">
        <v>17</v>
      </c>
      <c r="AC5" s="57" t="s">
        <v>17</v>
      </c>
      <c r="AD5" s="57" t="s">
        <v>17</v>
      </c>
      <c r="AE5" s="57" t="s">
        <v>17</v>
      </c>
      <c r="AF5" s="57" t="s">
        <v>17</v>
      </c>
      <c r="AG5" s="57" t="s">
        <v>17</v>
      </c>
      <c r="AH5" s="57" t="s">
        <v>17</v>
      </c>
      <c r="AI5" s="57" t="s">
        <v>17</v>
      </c>
      <c r="AJ5" s="57" t="s">
        <v>17</v>
      </c>
      <c r="AK5" s="57" t="s">
        <v>17</v>
      </c>
      <c r="AL5" s="57" t="s">
        <v>17</v>
      </c>
      <c r="AM5" s="57" t="s">
        <v>17</v>
      </c>
      <c r="AN5" s="57" t="s">
        <v>17</v>
      </c>
      <c r="AO5" s="57" t="s">
        <v>17</v>
      </c>
      <c r="AP5" s="57" t="s">
        <v>17</v>
      </c>
      <c r="AQ5" s="57" t="s">
        <v>17</v>
      </c>
      <c r="AR5" s="57" t="s">
        <v>17</v>
      </c>
      <c r="AS5" s="57" t="s">
        <v>17</v>
      </c>
      <c r="AT5" s="57" t="s">
        <v>17</v>
      </c>
      <c r="AU5" s="57" t="s">
        <v>17</v>
      </c>
      <c r="AV5" s="57" t="s">
        <v>17</v>
      </c>
      <c r="AW5" s="57" t="s">
        <v>17</v>
      </c>
      <c r="AX5" s="57" t="s">
        <v>17</v>
      </c>
      <c r="AY5" s="57" t="s">
        <v>17</v>
      </c>
      <c r="AZ5" s="57" t="s">
        <v>17</v>
      </c>
      <c r="BA5" s="57" t="s">
        <v>17</v>
      </c>
      <c r="BB5" s="57" t="s">
        <v>17</v>
      </c>
      <c r="BC5" s="57" t="s">
        <v>17</v>
      </c>
      <c r="BD5" s="57" t="s">
        <v>17</v>
      </c>
      <c r="BE5" s="57" t="s">
        <v>17</v>
      </c>
      <c r="BF5" s="57" t="s">
        <v>17</v>
      </c>
      <c r="BG5" s="57" t="s">
        <v>17</v>
      </c>
      <c r="BH5" s="57" t="s">
        <v>17</v>
      </c>
      <c r="BI5" s="57" t="s">
        <v>17</v>
      </c>
      <c r="BJ5" s="57" t="s">
        <v>17</v>
      </c>
      <c r="BK5" s="57" t="s">
        <v>17</v>
      </c>
      <c r="BL5" s="57" t="s">
        <v>17</v>
      </c>
      <c r="BM5" s="58" t="s">
        <v>17</v>
      </c>
      <c r="BN5" s="58" t="s">
        <v>17</v>
      </c>
      <c r="BO5" s="58" t="s">
        <v>17</v>
      </c>
      <c r="BP5" s="58" t="s">
        <v>17</v>
      </c>
      <c r="BQ5" s="59" t="s">
        <v>18</v>
      </c>
      <c r="BR5" s="57" t="s">
        <v>9</v>
      </c>
      <c r="BS5" s="57" t="s">
        <v>9</v>
      </c>
      <c r="BT5" s="57" t="s">
        <v>9</v>
      </c>
      <c r="BU5" s="57" t="s">
        <v>9</v>
      </c>
      <c r="BV5" s="57" t="s">
        <v>17</v>
      </c>
      <c r="BW5" s="57" t="s">
        <v>17</v>
      </c>
      <c r="BX5" s="57" t="s">
        <v>17</v>
      </c>
      <c r="BY5" s="57" t="s">
        <v>17</v>
      </c>
      <c r="BZ5" s="57" t="s">
        <v>17</v>
      </c>
      <c r="CA5" s="57" t="s">
        <v>17</v>
      </c>
      <c r="CB5" s="57" t="s">
        <v>17</v>
      </c>
      <c r="CC5" s="57" t="s">
        <v>17</v>
      </c>
      <c r="CD5" s="57" t="s">
        <v>17</v>
      </c>
      <c r="CE5" s="57" t="s">
        <v>17</v>
      </c>
      <c r="CF5" s="57" t="s">
        <v>19</v>
      </c>
      <c r="CG5" s="57" t="s">
        <v>19</v>
      </c>
      <c r="CH5" s="57" t="s">
        <v>19</v>
      </c>
      <c r="CI5" s="60"/>
      <c r="CJ5" s="61" t="s">
        <v>20</v>
      </c>
      <c r="CK5" s="50" t="n">
        <f aca="false">ROUND(SUM($CK$18:CK137),0)</f>
        <v>112</v>
      </c>
      <c r="CL5" s="62"/>
      <c r="CM5" s="43"/>
      <c r="CN5" s="63"/>
      <c r="CO5" s="62"/>
      <c r="CP5" s="43"/>
      <c r="CQ5" s="62"/>
      <c r="CR5" s="62"/>
      <c r="CS5" s="62"/>
      <c r="CT5" s="62"/>
      <c r="CU5" s="62"/>
      <c r="CV5" s="64"/>
      <c r="CW5" s="64"/>
      <c r="CX5" s="64"/>
      <c r="CY5" s="64"/>
      <c r="CZ5" s="65"/>
      <c r="DA5" s="65"/>
      <c r="DB5" s="65"/>
      <c r="DC5" s="65"/>
      <c r="DD5" s="65"/>
      <c r="DE5" s="65"/>
      <c r="DF5" s="66"/>
      <c r="DG5" s="65"/>
      <c r="DH5" s="65"/>
      <c r="DI5" s="65"/>
      <c r="DJ5" s="65"/>
      <c r="DK5" s="65"/>
      <c r="DL5" s="67"/>
      <c r="DM5" s="65"/>
      <c r="DN5" s="65"/>
      <c r="DO5" s="65"/>
      <c r="DP5" s="65"/>
      <c r="DQ5" s="65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  <c r="II5" s="69"/>
      <c r="IJ5" s="69"/>
      <c r="IK5" s="69"/>
      <c r="IL5" s="69"/>
      <c r="IM5" s="69"/>
      <c r="IN5" s="69"/>
      <c r="IO5" s="69"/>
      <c r="IP5" s="69"/>
      <c r="IQ5" s="69"/>
      <c r="IR5" s="69"/>
      <c r="IS5" s="69"/>
      <c r="IT5" s="69"/>
      <c r="IU5" s="69"/>
      <c r="IV5" s="69"/>
      <c r="IW5" s="69"/>
    </row>
    <row r="6" customFormat="false" ht="13.5" hidden="false" customHeight="false" outlineLevel="0" collapsed="false">
      <c r="A6" s="30"/>
      <c r="B6" s="44"/>
      <c r="C6" s="70"/>
      <c r="D6" s="71" t="n">
        <f aca="true">TODAY()</f>
        <v>45926</v>
      </c>
      <c r="E6" s="33"/>
      <c r="F6" s="34"/>
      <c r="G6" s="35"/>
      <c r="H6" s="35"/>
      <c r="I6" s="36"/>
      <c r="J6" s="36"/>
      <c r="K6" s="36"/>
      <c r="L6" s="72"/>
      <c r="M6" s="73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5" t="s">
        <v>21</v>
      </c>
      <c r="BN6" s="76"/>
      <c r="BO6" s="76" t="s">
        <v>22</v>
      </c>
      <c r="BP6" s="77"/>
      <c r="BQ6" s="78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9"/>
      <c r="CG6" s="79"/>
      <c r="CH6" s="79"/>
      <c r="CI6" s="37"/>
      <c r="CJ6" s="49" t="s">
        <v>23</v>
      </c>
      <c r="CK6" s="50" t="n">
        <f aca="false">ROUND(SUM($CK$18:CK77),0)</f>
        <v>837</v>
      </c>
      <c r="CL6" s="36"/>
      <c r="CM6" s="43"/>
      <c r="CN6" s="17"/>
      <c r="CO6" s="36"/>
      <c r="CP6" s="43"/>
      <c r="CQ6" s="36"/>
      <c r="CR6" s="36"/>
      <c r="CS6" s="36"/>
      <c r="CT6" s="36"/>
      <c r="CU6" s="36"/>
      <c r="CV6" s="25"/>
      <c r="CW6" s="25"/>
      <c r="CX6" s="25"/>
      <c r="CY6" s="25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40"/>
      <c r="DM6" s="26"/>
      <c r="DN6" s="26"/>
      <c r="DO6" s="26"/>
      <c r="DP6" s="26"/>
      <c r="DQ6" s="26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</row>
    <row r="7" customFormat="false" ht="13.5" hidden="false" customHeight="false" outlineLevel="0" collapsed="false">
      <c r="A7" s="30"/>
      <c r="B7" s="44"/>
      <c r="C7" s="52" t="s">
        <v>24</v>
      </c>
      <c r="D7" s="52"/>
      <c r="E7" s="80"/>
      <c r="F7" s="54"/>
      <c r="G7" s="81"/>
      <c r="H7" s="81"/>
      <c r="I7" s="17"/>
      <c r="J7" s="17"/>
      <c r="K7" s="17"/>
      <c r="L7" s="36"/>
      <c r="M7" s="36"/>
      <c r="N7" s="82" t="s">
        <v>25</v>
      </c>
      <c r="O7" s="83" t="s">
        <v>26</v>
      </c>
      <c r="P7" s="83" t="s">
        <v>27</v>
      </c>
      <c r="Q7" s="83" t="s">
        <v>28</v>
      </c>
      <c r="R7" s="83" t="s">
        <v>29</v>
      </c>
      <c r="S7" s="83" t="s">
        <v>30</v>
      </c>
      <c r="T7" s="83" t="s">
        <v>31</v>
      </c>
      <c r="U7" s="83" t="s">
        <v>32</v>
      </c>
      <c r="V7" s="83" t="s">
        <v>33</v>
      </c>
      <c r="W7" s="83" t="s">
        <v>34</v>
      </c>
      <c r="X7" s="83" t="s">
        <v>35</v>
      </c>
      <c r="Y7" s="83" t="s">
        <v>36</v>
      </c>
      <c r="Z7" s="83" t="s">
        <v>37</v>
      </c>
      <c r="AA7" s="83" t="s">
        <v>38</v>
      </c>
      <c r="AB7" s="83" t="s">
        <v>39</v>
      </c>
      <c r="AC7" s="83" t="s">
        <v>40</v>
      </c>
      <c r="AD7" s="83" t="s">
        <v>41</v>
      </c>
      <c r="AE7" s="84" t="s">
        <v>42</v>
      </c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85" t="n">
        <v>37073</v>
      </c>
      <c r="BN7" s="86" t="n">
        <f aca="false">'EOL HUB'!I7</f>
        <v>0</v>
      </c>
      <c r="BO7" s="85" t="str">
        <f aca="false">EOL!J7</f>
        <v>Aug01          </v>
      </c>
      <c r="BP7" s="87" t="n">
        <f aca="false">EOL!K7</f>
        <v>0</v>
      </c>
      <c r="BQ7" s="88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89" t="s">
        <v>43</v>
      </c>
      <c r="CG7" s="90"/>
      <c r="CH7" s="91" t="s">
        <v>9</v>
      </c>
      <c r="CI7" s="37"/>
      <c r="CJ7" s="49" t="s">
        <v>44</v>
      </c>
      <c r="CK7" s="50" t="n">
        <f aca="false">ROUND(SUM($CK$18:CK53),0)</f>
        <v>52</v>
      </c>
      <c r="CL7" s="36"/>
      <c r="CM7" s="43"/>
      <c r="CN7" s="17"/>
      <c r="CO7" s="36"/>
      <c r="CP7" s="43"/>
      <c r="CQ7" s="36"/>
      <c r="CR7" s="36"/>
      <c r="CS7" s="36"/>
      <c r="CT7" s="36"/>
      <c r="CU7" s="36"/>
      <c r="CV7" s="25"/>
      <c r="CW7" s="25"/>
      <c r="CX7" s="25"/>
      <c r="CY7" s="25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40"/>
      <c r="DM7" s="26"/>
      <c r="DN7" s="26"/>
      <c r="DO7" s="26"/>
      <c r="DP7" s="26"/>
      <c r="DQ7" s="26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</row>
    <row r="8" customFormat="false" ht="13.5" hidden="false" customHeight="false" outlineLevel="0" collapsed="false">
      <c r="A8" s="92"/>
      <c r="B8" s="93"/>
      <c r="C8" s="20" t="s">
        <v>13</v>
      </c>
      <c r="D8" s="94" t="n">
        <f aca="false">SUM(B18:B249)</f>
        <v>3199.65749388</v>
      </c>
      <c r="E8" s="95"/>
      <c r="F8" s="96"/>
      <c r="G8" s="97"/>
      <c r="H8" s="97"/>
      <c r="I8" s="17"/>
      <c r="J8" s="17"/>
      <c r="K8" s="17"/>
      <c r="L8" s="98"/>
      <c r="M8" s="99"/>
      <c r="N8" s="62"/>
      <c r="O8" s="62"/>
      <c r="P8" s="62"/>
      <c r="Q8" s="62"/>
      <c r="R8" s="62"/>
      <c r="S8" s="100"/>
      <c r="T8" s="62"/>
      <c r="U8" s="62"/>
      <c r="V8" s="62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1" t="n">
        <v>37104</v>
      </c>
      <c r="BN8" s="102" t="n">
        <f aca="false">'EOL HUB'!I8</f>
        <v>0</v>
      </c>
      <c r="BO8" s="101" t="str">
        <f aca="false">EOL!J12</f>
        <v>Sep01          </v>
      </c>
      <c r="BP8" s="103" t="n">
        <f aca="false">EOL!K12</f>
        <v>0</v>
      </c>
      <c r="BQ8" s="104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89"/>
      <c r="CG8" s="90"/>
      <c r="CH8" s="91" t="s">
        <v>9</v>
      </c>
      <c r="CI8" s="37"/>
      <c r="CJ8" s="105" t="s">
        <v>45</v>
      </c>
      <c r="CK8" s="106" t="n">
        <f aca="false">ROUND(SUM($CK$18:CK29),0)</f>
        <v>-16770</v>
      </c>
      <c r="CL8" s="36"/>
      <c r="CM8" s="43"/>
      <c r="CN8" s="17"/>
      <c r="CO8" s="36"/>
      <c r="CP8" s="43"/>
      <c r="CQ8" s="36"/>
      <c r="CR8" s="36"/>
      <c r="CS8" s="36"/>
      <c r="CT8" s="36"/>
      <c r="CU8" s="36"/>
      <c r="CV8" s="25"/>
      <c r="CW8" s="25"/>
      <c r="CX8" s="25"/>
      <c r="CY8" s="25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40"/>
      <c r="DM8" s="26"/>
      <c r="DN8" s="26"/>
      <c r="DO8" s="26"/>
      <c r="DP8" s="26"/>
      <c r="DQ8" s="26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</row>
    <row r="9" customFormat="false" ht="13.5" hidden="false" customHeight="false" outlineLevel="0" collapsed="false">
      <c r="A9" s="49"/>
      <c r="B9" s="107"/>
      <c r="C9" s="38" t="s">
        <v>20</v>
      </c>
      <c r="D9" s="108" t="n">
        <f aca="false">SUM(B18:B137)</f>
        <v>112.436082449997</v>
      </c>
      <c r="E9" s="109"/>
      <c r="F9" s="109"/>
      <c r="G9" s="109"/>
      <c r="H9" s="109"/>
      <c r="I9" s="36"/>
      <c r="J9" s="110"/>
      <c r="K9" s="111"/>
      <c r="L9" s="112"/>
      <c r="M9" s="113"/>
      <c r="N9" s="36" t="s">
        <v>25</v>
      </c>
      <c r="O9" s="36" t="s">
        <v>46</v>
      </c>
      <c r="P9" s="36" t="s">
        <v>46</v>
      </c>
      <c r="Q9" s="36" t="s">
        <v>46</v>
      </c>
      <c r="R9" s="36" t="s">
        <v>29</v>
      </c>
      <c r="S9" s="36" t="s">
        <v>29</v>
      </c>
      <c r="T9" s="36" t="s">
        <v>47</v>
      </c>
      <c r="U9" s="36" t="s">
        <v>47</v>
      </c>
      <c r="V9" s="36" t="s">
        <v>48</v>
      </c>
      <c r="W9" s="36" t="s">
        <v>48</v>
      </c>
      <c r="X9" s="36" t="s">
        <v>49</v>
      </c>
      <c r="Y9" s="36" t="s">
        <v>50</v>
      </c>
      <c r="Z9" s="36" t="s">
        <v>51</v>
      </c>
      <c r="AA9" s="36" t="s">
        <v>52</v>
      </c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98"/>
      <c r="BA9" s="99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114"/>
      <c r="BN9" s="102"/>
      <c r="BO9" s="115" t="str">
        <f aca="false">EOL!J13</f>
        <v>Oct01          </v>
      </c>
      <c r="BP9" s="103" t="n">
        <f aca="false">EOL!K13</f>
        <v>0</v>
      </c>
      <c r="BQ9" s="88"/>
      <c r="BR9" s="17"/>
      <c r="BS9" s="17"/>
      <c r="BT9" s="17"/>
      <c r="BU9" s="17"/>
      <c r="BV9" s="98"/>
      <c r="BW9" s="99"/>
      <c r="BX9" s="36"/>
      <c r="BY9" s="36"/>
      <c r="BZ9" s="36"/>
      <c r="CA9" s="36"/>
      <c r="CB9" s="36"/>
      <c r="CC9" s="36"/>
      <c r="CD9" s="36"/>
      <c r="CE9" s="36"/>
      <c r="CF9" s="89"/>
      <c r="CG9" s="90"/>
      <c r="CH9" s="91" t="s">
        <v>9</v>
      </c>
      <c r="CI9" s="37"/>
      <c r="CJ9" s="36"/>
      <c r="CK9" s="36"/>
      <c r="CL9" s="36"/>
      <c r="CM9" s="43"/>
      <c r="CN9" s="17"/>
      <c r="CO9" s="36"/>
      <c r="CP9" s="43"/>
      <c r="CQ9" s="36"/>
      <c r="CR9" s="36"/>
      <c r="CS9" s="36"/>
      <c r="CT9" s="36"/>
      <c r="CU9" s="36"/>
      <c r="CV9" s="25"/>
      <c r="CW9" s="25"/>
      <c r="CX9" s="25"/>
      <c r="CY9" s="25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40"/>
      <c r="DM9" s="26"/>
      <c r="DN9" s="26"/>
      <c r="DO9" s="26"/>
      <c r="DP9" s="26"/>
      <c r="DQ9" s="26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</row>
    <row r="10" customFormat="false" ht="13.5" hidden="false" customHeight="false" outlineLevel="0" collapsed="false">
      <c r="A10" s="49"/>
      <c r="B10" s="107"/>
      <c r="C10" s="38" t="s">
        <v>23</v>
      </c>
      <c r="D10" s="108" t="n">
        <f aca="false">SUM(B18:B77)</f>
        <v>837.241174419997</v>
      </c>
      <c r="E10" s="109"/>
      <c r="F10" s="109"/>
      <c r="G10" s="109"/>
      <c r="H10" s="109"/>
      <c r="I10" s="36"/>
      <c r="J10" s="116"/>
      <c r="K10" s="117"/>
      <c r="L10" s="118"/>
      <c r="M10" s="119" t="s">
        <v>53</v>
      </c>
      <c r="N10" s="120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112"/>
      <c r="BA10" s="113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114"/>
      <c r="BN10" s="102"/>
      <c r="BO10" s="115" t="str">
        <f aca="false">EOL!J14</f>
        <v>Aug-Oct01      </v>
      </c>
      <c r="BP10" s="103" t="n">
        <f aca="false">EOL!K14</f>
        <v>0</v>
      </c>
      <c r="BQ10" s="88"/>
      <c r="BR10" s="17"/>
      <c r="BS10" s="17"/>
      <c r="BT10" s="17"/>
      <c r="BU10" s="17"/>
      <c r="BV10" s="112"/>
      <c r="BW10" s="113"/>
      <c r="BX10" s="36"/>
      <c r="BY10" s="36"/>
      <c r="BZ10" s="36"/>
      <c r="CA10" s="36"/>
      <c r="CB10" s="36"/>
      <c r="CC10" s="36"/>
      <c r="CD10" s="36"/>
      <c r="CE10" s="36"/>
      <c r="CF10" s="89"/>
      <c r="CG10" s="90"/>
      <c r="CH10" s="91" t="s">
        <v>9</v>
      </c>
      <c r="CI10" s="37"/>
      <c r="CJ10" s="36"/>
      <c r="CK10" s="36"/>
      <c r="CL10" s="36"/>
      <c r="CM10" s="43"/>
      <c r="CN10" s="17"/>
      <c r="CO10" s="36"/>
      <c r="CP10" s="43"/>
      <c r="CQ10" s="36"/>
      <c r="CR10" s="36"/>
      <c r="CS10" s="36"/>
      <c r="CT10" s="36"/>
      <c r="CU10" s="36"/>
      <c r="CV10" s="25"/>
      <c r="CW10" s="25"/>
      <c r="CX10" s="25"/>
      <c r="CY10" s="25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40"/>
      <c r="DM10" s="26"/>
      <c r="DN10" s="26"/>
      <c r="DO10" s="26"/>
      <c r="DP10" s="26"/>
      <c r="DQ10" s="26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</row>
    <row r="11" customFormat="false" ht="13.5" hidden="false" customHeight="false" outlineLevel="0" collapsed="false">
      <c r="A11" s="105"/>
      <c r="B11" s="121"/>
      <c r="C11" s="122" t="s">
        <v>45</v>
      </c>
      <c r="D11" s="123" t="n">
        <f aca="false">SUM(B18:B29)</f>
        <v>-16769.69993438</v>
      </c>
      <c r="E11" s="109"/>
      <c r="F11" s="109"/>
      <c r="G11" s="109"/>
      <c r="H11" s="109"/>
      <c r="I11" s="36"/>
      <c r="J11" s="124"/>
      <c r="K11" s="117"/>
      <c r="L11" s="36"/>
      <c r="M11" s="125" t="n">
        <f aca="false">SUM(M18:M249)</f>
        <v>0</v>
      </c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126"/>
      <c r="BN11" s="127"/>
      <c r="BO11" s="115" t="str">
        <f aca="false">EOL!J9</f>
        <v>Nov01-Mar02    </v>
      </c>
      <c r="BP11" s="103" t="n">
        <f aca="false">EOL!K9</f>
        <v>0</v>
      </c>
      <c r="BQ11" s="88"/>
      <c r="BR11" s="17"/>
      <c r="BS11" s="17"/>
      <c r="BT11" s="17"/>
      <c r="BU11" s="17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89"/>
      <c r="CG11" s="90"/>
      <c r="CH11" s="91" t="s">
        <v>9</v>
      </c>
      <c r="CI11" s="37"/>
      <c r="CJ11" s="36"/>
      <c r="CK11" s="36"/>
      <c r="CL11" s="36"/>
      <c r="CM11" s="43"/>
      <c r="CN11" s="17"/>
      <c r="CO11" s="36"/>
      <c r="CP11" s="43"/>
      <c r="CQ11" s="36"/>
      <c r="CR11" s="36"/>
      <c r="CS11" s="36"/>
      <c r="CT11" s="36"/>
      <c r="CU11" s="36"/>
      <c r="CV11" s="25"/>
      <c r="CW11" s="25"/>
      <c r="CX11" s="25"/>
      <c r="CY11" s="25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40"/>
      <c r="DM11" s="26"/>
      <c r="DN11" s="26"/>
      <c r="DO11" s="26"/>
      <c r="DP11" s="26"/>
      <c r="DQ11" s="26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</row>
    <row r="12" customFormat="false" ht="13.5" hidden="false" customHeight="false" outlineLevel="0" collapsed="false">
      <c r="A12" s="128"/>
      <c r="B12" s="129"/>
      <c r="C12" s="29"/>
      <c r="D12" s="29"/>
      <c r="E12" s="29"/>
      <c r="F12" s="29"/>
      <c r="G12" s="29"/>
      <c r="H12" s="29"/>
      <c r="I12" s="36"/>
      <c r="J12" s="130"/>
      <c r="K12" s="131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115" t="str">
        <f aca="false">EOL!J10</f>
        <v>Jan-Dec02      </v>
      </c>
      <c r="BP12" s="103" t="n">
        <f aca="false">EOL!K10</f>
        <v>0</v>
      </c>
      <c r="BQ12" s="132"/>
      <c r="BR12" s="133"/>
      <c r="BS12" s="17"/>
      <c r="BT12" s="17"/>
      <c r="BU12" s="17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89"/>
      <c r="CG12" s="90"/>
      <c r="CH12" s="91" t="s">
        <v>9</v>
      </c>
      <c r="CI12" s="37"/>
      <c r="CJ12" s="36"/>
      <c r="CK12" s="36"/>
      <c r="CL12" s="36"/>
      <c r="CM12" s="43"/>
      <c r="CN12" s="17"/>
      <c r="CO12" s="36"/>
      <c r="CP12" s="43"/>
      <c r="CQ12" s="36"/>
      <c r="CR12" s="36"/>
      <c r="CS12" s="36"/>
      <c r="CT12" s="36"/>
      <c r="CU12" s="36"/>
      <c r="CV12" s="25"/>
      <c r="CW12" s="25"/>
      <c r="CX12" s="25"/>
      <c r="CY12" s="25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40"/>
      <c r="DM12" s="26"/>
      <c r="DN12" s="26"/>
      <c r="DO12" s="26"/>
      <c r="DP12" s="26"/>
      <c r="DQ12" s="26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</row>
    <row r="13" customFormat="false" ht="13.5" hidden="false" customHeight="false" outlineLevel="0" collapsed="false">
      <c r="A13" s="134"/>
      <c r="B13" s="135"/>
      <c r="C13" s="29"/>
      <c r="D13" s="29"/>
      <c r="E13" s="29"/>
      <c r="F13" s="29"/>
      <c r="G13" s="29"/>
      <c r="H13" s="29"/>
      <c r="I13" s="36"/>
      <c r="J13" s="136"/>
      <c r="K13" s="133"/>
      <c r="L13" s="137" t="s">
        <v>54</v>
      </c>
      <c r="M13" s="11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138"/>
      <c r="BP13" s="139"/>
      <c r="BQ13" s="140"/>
      <c r="BR13" s="141"/>
      <c r="BS13" s="17"/>
      <c r="BT13" s="17"/>
      <c r="BU13" s="17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89"/>
      <c r="CG13" s="90"/>
      <c r="CH13" s="91" t="s">
        <v>9</v>
      </c>
      <c r="CI13" s="37"/>
      <c r="CJ13" s="36"/>
      <c r="CK13" s="36"/>
      <c r="CL13" s="36"/>
      <c r="CM13" s="43"/>
      <c r="CN13" s="17"/>
      <c r="CO13" s="36"/>
      <c r="CP13" s="43"/>
      <c r="CQ13" s="36"/>
      <c r="CR13" s="36"/>
      <c r="CS13" s="36"/>
      <c r="CT13" s="36"/>
      <c r="CU13" s="36"/>
      <c r="CV13" s="25"/>
      <c r="CW13" s="25"/>
      <c r="CX13" s="25"/>
      <c r="CY13" s="25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40"/>
      <c r="DM13" s="26"/>
      <c r="DN13" s="26"/>
      <c r="DO13" s="26"/>
      <c r="DP13" s="26"/>
      <c r="DQ13" s="26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</row>
    <row r="14" customFormat="false" ht="13.5" hidden="false" customHeight="false" outlineLevel="0" collapsed="false">
      <c r="A14" s="134"/>
      <c r="B14" s="142"/>
      <c r="C14" s="143"/>
      <c r="D14" s="144"/>
      <c r="E14" s="144"/>
      <c r="F14" s="145"/>
      <c r="G14" s="146"/>
      <c r="H14" s="146"/>
      <c r="I14" s="36"/>
      <c r="J14" s="147"/>
      <c r="K14" s="141"/>
      <c r="L14" s="148" t="s">
        <v>4</v>
      </c>
      <c r="M14" s="11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149" t="s">
        <v>55</v>
      </c>
      <c r="BO14" s="150"/>
      <c r="BP14" s="151"/>
      <c r="BQ14" s="152"/>
      <c r="BR14" s="153"/>
      <c r="BS14" s="17"/>
      <c r="BT14" s="17"/>
      <c r="BU14" s="17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89"/>
      <c r="CG14" s="90"/>
      <c r="CH14" s="91" t="s">
        <v>9</v>
      </c>
      <c r="CI14" s="37"/>
      <c r="CJ14" s="36"/>
      <c r="CK14" s="36"/>
      <c r="CL14" s="36"/>
      <c r="CM14" s="43"/>
      <c r="CN14" s="17"/>
      <c r="CO14" s="36"/>
      <c r="CP14" s="43"/>
      <c r="CQ14" s="36"/>
      <c r="CR14" s="36"/>
      <c r="CS14" s="36"/>
      <c r="CT14" s="36"/>
      <c r="CU14" s="36"/>
      <c r="CV14" s="25"/>
      <c r="CW14" s="25"/>
      <c r="CX14" s="25"/>
      <c r="CY14" s="25"/>
      <c r="CZ14" s="154" t="s">
        <v>56</v>
      </c>
      <c r="DA14" s="154"/>
      <c r="DB14" s="154"/>
      <c r="DC14" s="154"/>
      <c r="DD14" s="154"/>
      <c r="DE14" s="154"/>
      <c r="DF14" s="154"/>
      <c r="DG14" s="26"/>
      <c r="DH14" s="155"/>
      <c r="DI14" s="156" t="s">
        <v>57</v>
      </c>
      <c r="DJ14" s="157"/>
      <c r="DK14" s="26"/>
      <c r="DL14" s="40"/>
      <c r="DM14" s="26"/>
      <c r="DN14" s="26"/>
      <c r="DO14" s="26"/>
      <c r="DP14" s="26"/>
      <c r="DQ14" s="26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</row>
    <row r="15" customFormat="false" ht="13.5" hidden="false" customHeight="false" outlineLevel="0" collapsed="false">
      <c r="A15" s="134"/>
      <c r="B15" s="135"/>
      <c r="C15" s="158" t="n">
        <f aca="false">SUM(C18:C241)</f>
        <v>0</v>
      </c>
      <c r="D15" s="36"/>
      <c r="E15" s="36"/>
      <c r="F15" s="36" t="s">
        <v>58</v>
      </c>
      <c r="G15" s="36"/>
      <c r="H15" s="36"/>
      <c r="I15" s="36"/>
      <c r="J15" s="152"/>
      <c r="K15" s="153"/>
      <c r="L15" s="159" t="n">
        <f aca="false">SUM(L18:L74)</f>
        <v>0</v>
      </c>
      <c r="M15" s="160"/>
      <c r="N15" s="161" t="n">
        <f aca="false">ROUND(SUM(N18:N249),0)</f>
        <v>0</v>
      </c>
      <c r="O15" s="162" t="n">
        <f aca="false">ROUND(SUM(O18:O249),0)</f>
        <v>0</v>
      </c>
      <c r="P15" s="162" t="n">
        <f aca="false">ROUND(SUM(P18:P249),0)</f>
        <v>0</v>
      </c>
      <c r="Q15" s="162" t="n">
        <f aca="false">ROUND(SUM(Q18:Q249),0)</f>
        <v>0</v>
      </c>
      <c r="R15" s="162" t="n">
        <f aca="false">ROUND(SUM(R18:R249),0)</f>
        <v>0</v>
      </c>
      <c r="S15" s="162" t="n">
        <f aca="false">ROUND(SUM(S18:S249),0)</f>
        <v>0</v>
      </c>
      <c r="T15" s="162" t="n">
        <f aca="false">ROUND(SUM(T18:T249),0)</f>
        <v>0</v>
      </c>
      <c r="U15" s="162" t="n">
        <f aca="false">ROUND(SUM(U18:U249),0)</f>
        <v>0</v>
      </c>
      <c r="V15" s="162" t="n">
        <f aca="false">ROUND(SUM(V18:V249),0)</f>
        <v>0</v>
      </c>
      <c r="W15" s="162" t="n">
        <f aca="false">ROUND(SUM(W18:W249),0)</f>
        <v>0</v>
      </c>
      <c r="X15" s="162" t="n">
        <f aca="false">ROUND(SUM(X18:X249),0)</f>
        <v>0</v>
      </c>
      <c r="Y15" s="162" t="n">
        <f aca="false">ROUND(SUM(Y18:Y249),0)</f>
        <v>0</v>
      </c>
      <c r="Z15" s="162" t="n">
        <f aca="false">ROUND(SUM(Z18:Z249),0)</f>
        <v>0</v>
      </c>
      <c r="AA15" s="162" t="n">
        <f aca="false">ROUND(SUM(AA18:AA249),0)</f>
        <v>0</v>
      </c>
      <c r="AB15" s="162" t="n">
        <f aca="false">ROUND(SUM(AB18:AB249),0)</f>
        <v>0</v>
      </c>
      <c r="AC15" s="162" t="n">
        <f aca="false">ROUND(SUM(AC18:AC249),0)</f>
        <v>0</v>
      </c>
      <c r="AD15" s="162" t="n">
        <f aca="false">ROUND(SUM(AD18:AD249),0)</f>
        <v>0</v>
      </c>
      <c r="AE15" s="162" t="n">
        <f aca="false">ROUND(SUM(AE18:AE249),0)</f>
        <v>0</v>
      </c>
      <c r="AF15" s="162" t="n">
        <f aca="false">ROUND(SUM(AF18:AF249),0)</f>
        <v>0</v>
      </c>
      <c r="AG15" s="162" t="n">
        <f aca="false">ROUND(SUM(AG18:AG249),0)</f>
        <v>0</v>
      </c>
      <c r="AH15" s="162" t="n">
        <f aca="false">ROUND(SUM(AH18:AH249),0)</f>
        <v>0</v>
      </c>
      <c r="AI15" s="162" t="n">
        <f aca="false">ROUND(SUM(AI18:AI249),0)</f>
        <v>0</v>
      </c>
      <c r="AJ15" s="162" t="n">
        <f aca="false">ROUND(SUM(AJ18:AJ249),0)</f>
        <v>0</v>
      </c>
      <c r="AK15" s="162" t="n">
        <f aca="false">ROUND(SUM(AK18:AK249),0)</f>
        <v>0</v>
      </c>
      <c r="AL15" s="162" t="n">
        <f aca="false">ROUND(SUM(AL18:AL249),0)</f>
        <v>0</v>
      </c>
      <c r="AM15" s="162" t="n">
        <f aca="false">ROUND(SUM(AM18:AM249),0)</f>
        <v>0</v>
      </c>
      <c r="AN15" s="162" t="n">
        <f aca="false">ROUND(SUM(AN18:AN249),0)</f>
        <v>0</v>
      </c>
      <c r="AO15" s="162" t="n">
        <f aca="false">ROUND(SUM(AO18:AO249),0)</f>
        <v>0</v>
      </c>
      <c r="AP15" s="162" t="n">
        <f aca="false">ROUND(SUM(AP18:AP249),0)</f>
        <v>0</v>
      </c>
      <c r="AQ15" s="162" t="n">
        <f aca="false">ROUND(SUM(AQ18:AQ249),0)</f>
        <v>0</v>
      </c>
      <c r="AR15" s="162" t="n">
        <f aca="false">ROUND(SUM(AR18:AR249),0)</f>
        <v>0</v>
      </c>
      <c r="AS15" s="162" t="n">
        <f aca="false">ROUND(SUM(AS18:AS249),0)</f>
        <v>0</v>
      </c>
      <c r="AT15" s="162" t="n">
        <f aca="false">ROUND(SUM(AT18:AT249),0)</f>
        <v>0</v>
      </c>
      <c r="AU15" s="162" t="n">
        <f aca="false">ROUND(SUM(AU18:AU249),0)</f>
        <v>0</v>
      </c>
      <c r="AV15" s="162" t="n">
        <f aca="false">ROUND(SUM(AV18:AV249),0)</f>
        <v>0</v>
      </c>
      <c r="AW15" s="162" t="n">
        <f aca="false">ROUND(SUM(AW18:AW249),0)</f>
        <v>0</v>
      </c>
      <c r="AX15" s="162" t="n">
        <f aca="false">ROUND(SUM(AX18:AX249),0)</f>
        <v>0</v>
      </c>
      <c r="AY15" s="162" t="n">
        <f aca="false">ROUND(SUM(AY18:AY249),0)</f>
        <v>0</v>
      </c>
      <c r="AZ15" s="162" t="n">
        <f aca="false">ROUND(SUM(AZ18:AZ249),0)</f>
        <v>0</v>
      </c>
      <c r="BA15" s="162" t="n">
        <f aca="false">ROUND(SUM(BA18:BA249),0)</f>
        <v>0</v>
      </c>
      <c r="BB15" s="162" t="n">
        <f aca="false">ROUND(SUM(BB18:BB249),0)</f>
        <v>0</v>
      </c>
      <c r="BC15" s="162" t="n">
        <f aca="false">ROUND(SUM(BC18:BC249),0)</f>
        <v>0</v>
      </c>
      <c r="BD15" s="162" t="n">
        <f aca="false">ROUND(SUM(BD18:BD249),0)</f>
        <v>0</v>
      </c>
      <c r="BE15" s="162" t="n">
        <f aca="false">ROUND(SUM(BE18:BE249),0)</f>
        <v>0</v>
      </c>
      <c r="BF15" s="162" t="n">
        <f aca="false">ROUND(SUM(BF18:BF249),0)</f>
        <v>0</v>
      </c>
      <c r="BG15" s="162" t="n">
        <f aca="false">ROUND(SUM(BG18:BG249),0)</f>
        <v>0</v>
      </c>
      <c r="BH15" s="162" t="n">
        <f aca="false">ROUND(SUM(BH18:BH249),0)</f>
        <v>0</v>
      </c>
      <c r="BI15" s="162" t="n">
        <f aca="false">ROUND(SUM(BI18:BI249),0)</f>
        <v>0</v>
      </c>
      <c r="BJ15" s="162" t="n">
        <f aca="false">ROUND(SUM(BJ18:BJ249),0)</f>
        <v>0</v>
      </c>
      <c r="BK15" s="162" t="n">
        <f aca="false">ROUND(SUM(BK18:BK249),0)</f>
        <v>0</v>
      </c>
      <c r="BL15" s="162" t="n">
        <f aca="false">ROUND(SUM(BL18:BL249),0)</f>
        <v>0</v>
      </c>
      <c r="BM15" s="162" t="n">
        <f aca="false">ROUND(SUM(BM18:BM249),0)</f>
        <v>0</v>
      </c>
      <c r="BN15" s="162" t="n">
        <f aca="false">ROUND(SUM(BN18:BN249),0)</f>
        <v>0</v>
      </c>
      <c r="BO15" s="163" t="n">
        <f aca="false">ROUND(SUM(BO18:BO249),0)</f>
        <v>0</v>
      </c>
      <c r="BP15" s="162" t="n">
        <f aca="false">ROUND(SUM(BP18:BP249),0)</f>
        <v>0</v>
      </c>
      <c r="BQ15" s="164" t="n">
        <f aca="false">ROUND(SUM(BQ18:BQ249),0)</f>
        <v>0</v>
      </c>
      <c r="BR15" s="165" t="n">
        <f aca="false">ROUND(SUM(BR18:BR249),0)</f>
        <v>0</v>
      </c>
      <c r="BS15" s="165" t="n">
        <f aca="false">ROUND(SUM(BS18:BS249),0)</f>
        <v>0</v>
      </c>
      <c r="BT15" s="165" t="n">
        <f aca="false">ROUND(SUM(BT18:BT249),0)</f>
        <v>0</v>
      </c>
      <c r="BU15" s="165" t="n">
        <f aca="false">ROUND(SUM(BU18:BU249),0)</f>
        <v>0</v>
      </c>
      <c r="BV15" s="165" t="n">
        <f aca="false">ROUND(SUM(BV18:BV249),0)</f>
        <v>0</v>
      </c>
      <c r="BW15" s="165" t="n">
        <f aca="false">ROUND(SUM(BW18:BW249),0)</f>
        <v>0</v>
      </c>
      <c r="BX15" s="165" t="n">
        <f aca="false">ROUND(SUM(BX18:BX249),0)</f>
        <v>0</v>
      </c>
      <c r="BY15" s="165" t="n">
        <f aca="false">ROUND(SUM(BY18:BY249),0)</f>
        <v>0</v>
      </c>
      <c r="BZ15" s="165" t="n">
        <f aca="false">ROUND(SUM(BZ18:BZ249),0)</f>
        <v>0</v>
      </c>
      <c r="CA15" s="165" t="n">
        <f aca="false">ROUND(SUM(CA18:CA249),0)</f>
        <v>0</v>
      </c>
      <c r="CB15" s="165" t="n">
        <f aca="false">ROUND(SUM(CB18:CB249),0)</f>
        <v>0</v>
      </c>
      <c r="CC15" s="165" t="n">
        <f aca="false">ROUND(SUM(CC18:CC249),0)</f>
        <v>0</v>
      </c>
      <c r="CD15" s="165" t="n">
        <f aca="false">ROUND(SUM(CD18:CD249),0)</f>
        <v>0</v>
      </c>
      <c r="CE15" s="165" t="n">
        <f aca="false">ROUND(SUM(CE18:CE249),0)</f>
        <v>0</v>
      </c>
      <c r="CF15" s="89"/>
      <c r="CG15" s="90"/>
      <c r="CH15" s="91" t="s">
        <v>9</v>
      </c>
      <c r="CI15" s="46"/>
      <c r="CJ15" s="166"/>
      <c r="CK15" s="166"/>
      <c r="CL15" s="167"/>
      <c r="CM15" s="168" t="s">
        <v>59</v>
      </c>
      <c r="CN15" s="169"/>
      <c r="CO15" s="166"/>
      <c r="CP15" s="166"/>
      <c r="CQ15" s="166"/>
      <c r="CR15" s="166"/>
      <c r="CS15" s="166"/>
      <c r="CT15" s="170" t="s">
        <v>60</v>
      </c>
      <c r="CU15" s="171"/>
      <c r="CV15" s="25"/>
      <c r="CW15" s="25"/>
      <c r="CX15" s="25"/>
      <c r="CY15" s="25"/>
      <c r="CZ15" s="172"/>
      <c r="DA15" s="166"/>
      <c r="DB15" s="166"/>
      <c r="DC15" s="166"/>
      <c r="DD15" s="166"/>
      <c r="DE15" s="166"/>
      <c r="DF15" s="166"/>
      <c r="DG15" s="166"/>
      <c r="DH15" s="166"/>
      <c r="DI15" s="166"/>
      <c r="DJ15" s="173" t="s">
        <v>61</v>
      </c>
      <c r="DK15" s="166"/>
      <c r="DL15" s="174"/>
      <c r="DM15" s="175"/>
      <c r="DN15" s="26"/>
      <c r="DO15" s="26"/>
      <c r="DP15" s="26"/>
      <c r="DQ15" s="26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</row>
    <row r="16" customFormat="false" ht="13.5" hidden="false" customHeight="true" outlineLevel="0" collapsed="false">
      <c r="A16" s="176"/>
      <c r="B16" s="177"/>
      <c r="C16" s="178" t="s">
        <v>62</v>
      </c>
      <c r="D16" s="36"/>
      <c r="E16" s="29"/>
      <c r="F16" s="179" t="n">
        <f aca="false">'Pos Relations'!G6</f>
        <v>-2264.4</v>
      </c>
      <c r="G16" s="81"/>
      <c r="H16" s="81"/>
      <c r="I16" s="36"/>
      <c r="J16" s="180" t="s">
        <v>4</v>
      </c>
      <c r="K16" s="180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181"/>
      <c r="BP16" s="11"/>
      <c r="BQ16" s="182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89"/>
      <c r="CG16" s="90"/>
      <c r="CH16" s="91"/>
      <c r="CI16" s="183"/>
      <c r="CJ16" s="184"/>
      <c r="CK16" s="184"/>
      <c r="CL16" s="184"/>
      <c r="CM16" s="185" t="str">
        <f aca="false">C16</f>
        <v>a</v>
      </c>
      <c r="CN16" s="184"/>
      <c r="CO16" s="184"/>
      <c r="CP16" s="184"/>
      <c r="CQ16" s="184"/>
      <c r="CR16" s="184"/>
      <c r="CS16" s="184"/>
      <c r="CT16" s="186"/>
      <c r="CU16" s="187"/>
      <c r="CV16" s="25"/>
      <c r="CW16" s="25"/>
      <c r="CX16" s="25"/>
      <c r="CY16" s="25"/>
      <c r="CZ16" s="188"/>
      <c r="DA16" s="189" t="s">
        <v>63</v>
      </c>
      <c r="DB16" s="189" t="s">
        <v>64</v>
      </c>
      <c r="DC16" s="190" t="s">
        <v>65</v>
      </c>
      <c r="DD16" s="190" t="s">
        <v>66</v>
      </c>
      <c r="DE16" s="190" t="s">
        <v>67</v>
      </c>
      <c r="DF16" s="190"/>
      <c r="DG16" s="184"/>
      <c r="DH16" s="184"/>
      <c r="DI16" s="184"/>
      <c r="DJ16" s="191" t="s">
        <v>68</v>
      </c>
      <c r="DK16" s="184"/>
      <c r="DL16" s="192" t="s">
        <v>69</v>
      </c>
      <c r="DM16" s="193"/>
      <c r="DN16" s="26"/>
      <c r="DO16" s="26"/>
      <c r="DP16" s="26"/>
      <c r="DQ16" s="26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</row>
    <row r="17" customFormat="false" ht="27.75" hidden="false" customHeight="true" outlineLevel="0" collapsed="false">
      <c r="A17" s="194" t="s">
        <v>70</v>
      </c>
      <c r="B17" s="195" t="s">
        <v>71</v>
      </c>
      <c r="C17" s="195" t="s">
        <v>72</v>
      </c>
      <c r="D17" s="196" t="s">
        <v>73</v>
      </c>
      <c r="E17" s="195" t="s">
        <v>74</v>
      </c>
      <c r="F17" s="197" t="s">
        <v>75</v>
      </c>
      <c r="G17" s="198"/>
      <c r="H17" s="198"/>
      <c r="I17" s="11"/>
      <c r="J17" s="199" t="s">
        <v>76</v>
      </c>
      <c r="K17" s="200" t="s">
        <v>77</v>
      </c>
      <c r="L17" s="200" t="s">
        <v>78</v>
      </c>
      <c r="M17" s="201" t="n">
        <f aca="false">-SUM(N17:AE17)+C18+0.85*C19+0.75*C20+0.65*C21+0.5*SUM(L22:M27)</f>
        <v>0</v>
      </c>
      <c r="N17" s="36"/>
      <c r="O17" s="202" t="n">
        <f aca="false">O18+0.85*O19+0.75*O20+0.7*O21+0.6*SUM(O22:O27)</f>
        <v>0</v>
      </c>
      <c r="P17" s="202" t="n">
        <f aca="false">P18+0.85*P19+0.75*P20+0.7*P21+0.6*SUM(P22:P27)</f>
        <v>0</v>
      </c>
      <c r="Q17" s="202" t="n">
        <f aca="false">Q18+0.85*Q19+0.75*Q20+0.7*Q21+0.6*SUM(Q22:Q27)</f>
        <v>0</v>
      </c>
      <c r="R17" s="202" t="n">
        <f aca="false">R18+0.85*R19+0.75*R20+0.7*R21+0.6*SUM(R22:R27)</f>
        <v>0</v>
      </c>
      <c r="S17" s="202" t="n">
        <f aca="false">S18+0.85*S19+0.75*S20+0.7*S21+0.6*SUM(S22:S27)</f>
        <v>0</v>
      </c>
      <c r="T17" s="202" t="n">
        <f aca="false">T18+0.85*T19+0.75*T20+0.7*T21+0.6*SUM(T22:T27)</f>
        <v>0</v>
      </c>
      <c r="U17" s="202" t="n">
        <f aca="false">U18+0.85*U19+0.75*U20+0.7*U21+0.6*SUM(U22:U27)</f>
        <v>0</v>
      </c>
      <c r="V17" s="202" t="n">
        <f aca="false">V18+0.85*V19+0.75*V20+0.7*V21+0.6*SUM(V22:V27)</f>
        <v>0</v>
      </c>
      <c r="W17" s="202" t="n">
        <f aca="false">W18+0.85*W19+0.75*W20+0.7*W21+0.6*SUM(W22:W27)</f>
        <v>0</v>
      </c>
      <c r="X17" s="202" t="n">
        <f aca="false">X18+0.85*X19+0.75*X20+0.7*X21+0.6*SUM(X22:X27)</f>
        <v>0</v>
      </c>
      <c r="Y17" s="202" t="n">
        <f aca="false">Y18+0.85*Y19+0.75*Y20+0.7*Y21+0.6*SUM(Y22:Y27)</f>
        <v>0</v>
      </c>
      <c r="Z17" s="202" t="n">
        <f aca="false">Z18+0.85*Z19+0.75*Z20+0.7*Z21+0.6*SUM(Z22:Z27)</f>
        <v>0</v>
      </c>
      <c r="AA17" s="202" t="n">
        <f aca="false">AA18+0.85*AA19+0.75*AA20+0.7*AA21+0.6*SUM(AA22:AA27)</f>
        <v>0</v>
      </c>
      <c r="AB17" s="202" t="n">
        <f aca="false">AB18+0.85*AB19+0.75*AB20+0.7*AB21+0.6*SUM(AB22:AB27)</f>
        <v>0</v>
      </c>
      <c r="AC17" s="202" t="n">
        <f aca="false">AC18+0.85*AC19+0.75*AC20+0.7*AC21+0.6*SUM(AC22:AC27)</f>
        <v>0</v>
      </c>
      <c r="AD17" s="202" t="n">
        <f aca="false">AD18+0.85*AD19+0.75*AD20+0.7*AD21+0.6*SUM(AD22:AD27)</f>
        <v>0</v>
      </c>
      <c r="AE17" s="202" t="n">
        <f aca="false">AE18+0.85*AE19+0.75*AE20+0.7*AE21+0.6*SUM(AE22:AE27)</f>
        <v>0</v>
      </c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 t="s">
        <v>79</v>
      </c>
      <c r="BA17" s="202" t="s">
        <v>80</v>
      </c>
      <c r="BB17" s="202" t="s">
        <v>81</v>
      </c>
      <c r="BC17" s="202" t="s">
        <v>82</v>
      </c>
      <c r="BD17" s="202" t="s">
        <v>83</v>
      </c>
      <c r="BE17" s="202" t="s">
        <v>84</v>
      </c>
      <c r="BF17" s="202" t="s">
        <v>85</v>
      </c>
      <c r="BG17" s="202" t="s">
        <v>86</v>
      </c>
      <c r="BH17" s="202" t="s">
        <v>87</v>
      </c>
      <c r="BI17" s="202" t="s">
        <v>88</v>
      </c>
      <c r="BJ17" s="202" t="s">
        <v>89</v>
      </c>
      <c r="BK17" s="202" t="s">
        <v>90</v>
      </c>
      <c r="BL17" s="202" t="s">
        <v>91</v>
      </c>
      <c r="BM17" s="202" t="s">
        <v>92</v>
      </c>
      <c r="BN17" s="202" t="s">
        <v>93</v>
      </c>
      <c r="BO17" s="203"/>
      <c r="BP17" s="11"/>
      <c r="BQ17" s="204"/>
      <c r="BR17" s="202"/>
      <c r="BS17" s="202"/>
      <c r="BT17" s="202"/>
      <c r="BU17" s="202"/>
      <c r="BV17" s="205" t="s">
        <v>94</v>
      </c>
      <c r="BW17" s="205" t="s">
        <v>95</v>
      </c>
      <c r="BX17" s="205" t="s">
        <v>96</v>
      </c>
      <c r="BY17" s="205" t="s">
        <v>97</v>
      </c>
      <c r="BZ17" s="205" t="s">
        <v>98</v>
      </c>
      <c r="CA17" s="205" t="s">
        <v>99</v>
      </c>
      <c r="CB17" s="205" t="s">
        <v>100</v>
      </c>
      <c r="CC17" s="205" t="s">
        <v>101</v>
      </c>
      <c r="CD17" s="205" t="s">
        <v>102</v>
      </c>
      <c r="CE17" s="205" t="s">
        <v>103</v>
      </c>
      <c r="CF17" s="206" t="s">
        <v>43</v>
      </c>
      <c r="CG17" s="207" t="s">
        <v>8</v>
      </c>
      <c r="CH17" s="208"/>
      <c r="CI17" s="209" t="s">
        <v>73</v>
      </c>
      <c r="CJ17" s="210" t="s">
        <v>74</v>
      </c>
      <c r="CK17" s="210" t="s">
        <v>104</v>
      </c>
      <c r="CL17" s="211" t="s">
        <v>105</v>
      </c>
      <c r="CM17" s="210" t="s">
        <v>72</v>
      </c>
      <c r="CN17" s="211" t="s">
        <v>106</v>
      </c>
      <c r="CO17" s="210" t="s">
        <v>107</v>
      </c>
      <c r="CP17" s="210" t="s">
        <v>108</v>
      </c>
      <c r="CQ17" s="210" t="s">
        <v>109</v>
      </c>
      <c r="CR17" s="210" t="s">
        <v>110</v>
      </c>
      <c r="CS17" s="212"/>
      <c r="CT17" s="213" t="s">
        <v>111</v>
      </c>
      <c r="CU17" s="214" t="n">
        <f aca="false">SUM(CU18:CU249)</f>
        <v>479</v>
      </c>
      <c r="CV17" s="215"/>
      <c r="CW17" s="215"/>
      <c r="CX17" s="215"/>
      <c r="CY17" s="215"/>
      <c r="CZ17" s="216"/>
      <c r="DA17" s="217" t="s">
        <v>112</v>
      </c>
      <c r="DB17" s="217" t="s">
        <v>112</v>
      </c>
      <c r="DC17" s="218" t="s">
        <v>113</v>
      </c>
      <c r="DD17" s="218" t="s">
        <v>113</v>
      </c>
      <c r="DE17" s="218" t="s">
        <v>114</v>
      </c>
      <c r="DF17" s="218"/>
      <c r="DG17" s="219"/>
      <c r="DH17" s="220" t="s">
        <v>115</v>
      </c>
      <c r="DI17" s="220" t="s">
        <v>116</v>
      </c>
      <c r="DJ17" s="220" t="s">
        <v>117</v>
      </c>
      <c r="DK17" s="219"/>
      <c r="DL17" s="221" t="n">
        <f aca="false">SUM(DL18:DL600)</f>
        <v>0</v>
      </c>
      <c r="DM17" s="222"/>
      <c r="DN17" s="223"/>
      <c r="DO17" s="223"/>
      <c r="DP17" s="199" t="s">
        <v>118</v>
      </c>
      <c r="DQ17" s="224" t="s">
        <v>8</v>
      </c>
      <c r="DR17" s="225"/>
      <c r="DS17" s="225"/>
      <c r="DT17" s="225"/>
      <c r="DU17" s="225"/>
      <c r="DV17" s="225"/>
      <c r="DW17" s="225"/>
      <c r="DX17" s="225"/>
      <c r="DY17" s="225"/>
      <c r="DZ17" s="225"/>
      <c r="EA17" s="225"/>
      <c r="EB17" s="225"/>
      <c r="EC17" s="225"/>
      <c r="ED17" s="225"/>
      <c r="EE17" s="226"/>
      <c r="EF17" s="226"/>
      <c r="EG17" s="226"/>
      <c r="EH17" s="226"/>
      <c r="EI17" s="226"/>
      <c r="EJ17" s="226"/>
      <c r="EK17" s="226"/>
      <c r="EL17" s="226"/>
      <c r="EM17" s="226"/>
      <c r="EN17" s="226"/>
      <c r="EO17" s="226"/>
      <c r="EP17" s="226"/>
      <c r="EQ17" s="226"/>
      <c r="ER17" s="226"/>
      <c r="ES17" s="226"/>
      <c r="ET17" s="226"/>
      <c r="EU17" s="226"/>
      <c r="EV17" s="226"/>
      <c r="EW17" s="226"/>
      <c r="EX17" s="226"/>
      <c r="EY17" s="226"/>
      <c r="EZ17" s="226"/>
      <c r="FA17" s="226"/>
      <c r="FB17" s="226"/>
      <c r="FC17" s="226"/>
      <c r="FD17" s="226"/>
      <c r="FE17" s="226"/>
      <c r="FF17" s="226"/>
      <c r="FG17" s="226"/>
      <c r="FH17" s="226"/>
      <c r="FI17" s="226"/>
      <c r="FJ17" s="226"/>
      <c r="FK17" s="226"/>
      <c r="FL17" s="226"/>
      <c r="FM17" s="226"/>
      <c r="FN17" s="226"/>
      <c r="FO17" s="226"/>
      <c r="FP17" s="226"/>
      <c r="FQ17" s="226"/>
      <c r="FR17" s="226"/>
      <c r="FS17" s="226"/>
      <c r="FT17" s="226"/>
      <c r="FU17" s="226"/>
      <c r="FV17" s="226"/>
      <c r="FW17" s="226"/>
      <c r="FX17" s="226"/>
      <c r="FY17" s="226"/>
      <c r="FZ17" s="226"/>
      <c r="GA17" s="226"/>
      <c r="GB17" s="226"/>
      <c r="GC17" s="226"/>
      <c r="GD17" s="226"/>
      <c r="GE17" s="226"/>
      <c r="GF17" s="226"/>
      <c r="GG17" s="226"/>
      <c r="GH17" s="226"/>
      <c r="GI17" s="226"/>
      <c r="GJ17" s="226"/>
      <c r="GK17" s="226"/>
      <c r="GL17" s="226"/>
      <c r="GM17" s="226"/>
      <c r="GN17" s="226"/>
      <c r="GO17" s="226"/>
      <c r="GP17" s="226"/>
      <c r="GQ17" s="226"/>
      <c r="GR17" s="226"/>
      <c r="GS17" s="226"/>
      <c r="GT17" s="226"/>
      <c r="GU17" s="226"/>
      <c r="GV17" s="226"/>
      <c r="GW17" s="226"/>
      <c r="GX17" s="226"/>
      <c r="GY17" s="226"/>
      <c r="GZ17" s="226"/>
      <c r="HA17" s="226"/>
      <c r="HB17" s="226"/>
      <c r="HC17" s="226"/>
      <c r="HD17" s="226"/>
      <c r="HE17" s="226"/>
      <c r="HF17" s="226"/>
      <c r="HG17" s="226"/>
      <c r="HH17" s="226"/>
      <c r="HI17" s="226"/>
      <c r="HJ17" s="226"/>
      <c r="HK17" s="226"/>
      <c r="HL17" s="226"/>
      <c r="HM17" s="226"/>
      <c r="HN17" s="226"/>
      <c r="HO17" s="226"/>
      <c r="HP17" s="226"/>
      <c r="HQ17" s="226"/>
      <c r="HR17" s="226"/>
      <c r="HS17" s="226"/>
      <c r="HT17" s="226"/>
      <c r="HU17" s="226"/>
      <c r="HV17" s="226"/>
      <c r="HW17" s="226"/>
      <c r="HX17" s="226"/>
      <c r="HY17" s="226"/>
      <c r="HZ17" s="226"/>
      <c r="IA17" s="226"/>
      <c r="IB17" s="226"/>
      <c r="IC17" s="226"/>
      <c r="ID17" s="226"/>
      <c r="IE17" s="226"/>
      <c r="IF17" s="226"/>
      <c r="IG17" s="226"/>
      <c r="IH17" s="226"/>
      <c r="II17" s="226"/>
      <c r="IJ17" s="226"/>
      <c r="IK17" s="226"/>
      <c r="IL17" s="226"/>
      <c r="IM17" s="226"/>
      <c r="IN17" s="226"/>
      <c r="IO17" s="226"/>
      <c r="IP17" s="226"/>
      <c r="IQ17" s="226"/>
      <c r="IR17" s="226"/>
      <c r="IS17" s="226"/>
      <c r="IT17" s="226"/>
      <c r="IU17" s="226"/>
      <c r="IV17" s="226"/>
      <c r="IW17" s="226"/>
    </row>
    <row r="18" customFormat="false" ht="15.75" hidden="false" customHeight="false" outlineLevel="0" collapsed="false">
      <c r="A18" s="227" t="n">
        <v>37104</v>
      </c>
      <c r="B18" s="228" t="n">
        <f aca="false">E!B9</f>
        <v>2978.51441429</v>
      </c>
      <c r="C18" s="228" t="n">
        <f aca="false">CM18</f>
        <v>0</v>
      </c>
      <c r="D18" s="228" t="n">
        <f aca="false">CI18</f>
        <v>3196</v>
      </c>
      <c r="E18" s="228"/>
      <c r="F18" s="229" t="n">
        <f aca="false">CK18</f>
        <v>2978.51441429</v>
      </c>
      <c r="G18" s="230"/>
      <c r="H18" s="230"/>
      <c r="I18" s="25"/>
      <c r="J18" s="231"/>
      <c r="K18" s="232"/>
      <c r="L18" s="233" t="n">
        <f aca="false">SUM(J18:K18)</f>
        <v>0</v>
      </c>
      <c r="M18" s="234"/>
      <c r="N18" s="235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7"/>
      <c r="AG18" s="237"/>
      <c r="AH18" s="237"/>
      <c r="AI18" s="237"/>
      <c r="AJ18" s="237"/>
      <c r="AK18" s="237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5"/>
      <c r="BA18" s="236"/>
      <c r="BB18" s="236"/>
      <c r="BC18" s="237"/>
      <c r="BD18" s="237"/>
      <c r="BE18" s="237"/>
      <c r="BF18" s="237"/>
      <c r="BG18" s="236"/>
      <c r="BH18" s="236"/>
      <c r="BI18" s="236"/>
      <c r="BJ18" s="236"/>
      <c r="BK18" s="236"/>
      <c r="BL18" s="236"/>
      <c r="BM18" s="236"/>
      <c r="BN18" s="236"/>
      <c r="BO18" s="238" t="n">
        <f aca="false">BN$8*DAY(EOMONTH(A18,0))</f>
        <v>0</v>
      </c>
      <c r="BP18" s="239" t="n">
        <f aca="false">BP$7*DAY(EOMONTH(A18,0))+BP$10*DAY(EOMONTH(A18,0))</f>
        <v>0</v>
      </c>
      <c r="BQ18" s="48"/>
      <c r="BR18" s="240"/>
      <c r="BS18" s="240"/>
      <c r="BT18" s="240"/>
      <c r="BU18" s="240"/>
      <c r="BV18" s="241"/>
      <c r="BW18" s="242"/>
      <c r="BX18" s="242"/>
      <c r="BY18" s="242"/>
      <c r="BZ18" s="242"/>
      <c r="CA18" s="242"/>
      <c r="CB18" s="242"/>
      <c r="CC18" s="242"/>
      <c r="CD18" s="242"/>
      <c r="CE18" s="243"/>
      <c r="CF18" s="244"/>
      <c r="CG18" s="245" t="n">
        <f aca="false">DQ18</f>
        <v>0</v>
      </c>
      <c r="CH18" s="246"/>
      <c r="CI18" s="247" t="n">
        <f aca="false">ROUND(+CK18+CI19,0)</f>
        <v>3196</v>
      </c>
      <c r="CJ18" s="173" t="s">
        <v>61</v>
      </c>
      <c r="CK18" s="248" t="n">
        <f aca="false">IF($CM$16="a",(CM18+B18),(B18))</f>
        <v>2978.51441429</v>
      </c>
      <c r="CL18" s="249" t="n">
        <f aca="false">A18</f>
        <v>37104</v>
      </c>
      <c r="CM18" s="250" t="n">
        <f aca="false">IF($CM$16="A",((SUMIF($L$5:$CH$5,"F",L18:CH18))+(SUMIF($L$5:$CH$5,"s",L18:CH18)*CP18)+(SUMIF($L$5:$CH$5,"eol",L18:CH18)*CP18)+(SUMIF($L$5:$CH$5,"e",L18:CH18))+(SUMIF($L$5:$CH$5,"o",L18:CH18))),IF($CM$16="s",(SUMIF($L$5:$CH$5,"s",L18:CH18)*CP18),IF($CM$16="f",(SUMIF($L$5:$CH$5,"f",L18:CH18)),IF($CM$16="eol",(SUMIF($L$5:$CH$5,"eol",L18:CH18)*CP18),IF($CM$16="o",(SUMIF($L$5:$CH$5,"o",L18:CH18)),IF($CM$16="e",(SUMIF($L$5:$CH$5,"e",L18:CH18)),IF($CM$16="ch",(SUM(L18:CH18)),"Wrong")))))))</f>
        <v>0</v>
      </c>
      <c r="CN18" s="251" t="n">
        <f aca="false">A18</f>
        <v>37104</v>
      </c>
      <c r="CO18" s="252"/>
      <c r="CP18" s="253" t="n">
        <f aca="false">IF((1/((1+CR18/2)^(2*(A18-$D$6)/365.25)))&gt;1,1,(1/((1+CR18/2)^(2*(A18-$D$6)/365.25))))</f>
        <v>1</v>
      </c>
      <c r="CQ18" s="254" t="n">
        <f aca="false">+A19-A18</f>
        <v>31</v>
      </c>
      <c r="CR18" s="255" t="n">
        <v>0.0391257452643727</v>
      </c>
      <c r="CS18" s="256"/>
      <c r="CT18" s="257" t="n">
        <f aca="false">A18</f>
        <v>37104</v>
      </c>
      <c r="CU18" s="258" t="n">
        <f aca="false">IF(ISERROR(INDEX(FuturesTable,MATCH(CT18,FuturesTableMonth,0),2)),0,INDEX(FuturesTable,MATCH(CT18,FuturesTableMonth,0),2))</f>
        <v>10929</v>
      </c>
      <c r="CV18" s="25"/>
      <c r="CW18" s="259" t="n">
        <f aca="false">CT18</f>
        <v>37104</v>
      </c>
      <c r="CX18" s="260" t="n">
        <f aca="false">CK18+CK30+CK42+CK54+CK66+CK78+CK90+CK102+CK114+CK126+CK138+CK150+CK162+CK174+CK186+CK198+CK210+CK222+CK234+CK246</f>
        <v>-3804.1291589</v>
      </c>
      <c r="CY18" s="25"/>
      <c r="CZ18" s="261"/>
      <c r="DA18" s="262" t="n">
        <v>-184.44097683</v>
      </c>
      <c r="DB18" s="262" t="n">
        <v>-155.37952325</v>
      </c>
      <c r="DC18" s="262" t="n">
        <f aca="false">PriorAltDelta-CurrentAltDelta</f>
        <v>29.06145358</v>
      </c>
      <c r="DD18" s="263" t="n">
        <f aca="false">SUMIF($L$5:$CH$5,"o",L18:CH18)+SUMIF($L$5:$CH$5,"e",L18:CH18)</f>
        <v>0</v>
      </c>
      <c r="DE18" s="264" t="n">
        <f aca="false">IF(DD18=0,0,DC18+DD18)</f>
        <v>0</v>
      </c>
      <c r="DF18" s="236"/>
      <c r="DG18" s="166"/>
      <c r="DH18" s="265" t="n">
        <v>2978.51441429</v>
      </c>
      <c r="DI18" s="266" t="n">
        <v>3.428</v>
      </c>
      <c r="DJ18" s="184" t="n">
        <v>3.428</v>
      </c>
      <c r="DK18" s="267" t="n">
        <f aca="false">DI18-DJ18</f>
        <v>0</v>
      </c>
      <c r="DL18" s="268" t="n">
        <f aca="false">ROUND(DH18*DK18*10000,2)</f>
        <v>0</v>
      </c>
      <c r="DM18" s="175"/>
      <c r="DN18" s="26"/>
      <c r="DO18" s="26"/>
      <c r="DP18" s="269" t="n">
        <f aca="false">A18</f>
        <v>37104</v>
      </c>
      <c r="DQ18" s="270" t="n">
        <f aca="false">IF(ISERROR(DR18),0,DR18)</f>
        <v>0</v>
      </c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</row>
    <row r="19" customFormat="false" ht="15.75" hidden="false" customHeight="false" outlineLevel="0" collapsed="false">
      <c r="A19" s="271" t="n">
        <f aca="false">EOMONTH(A18,0)+1</f>
        <v>37135</v>
      </c>
      <c r="B19" s="272" t="n">
        <f aca="false">E!B10</f>
        <v>-12574.82673402</v>
      </c>
      <c r="C19" s="272" t="n">
        <f aca="false">CM19</f>
        <v>0</v>
      </c>
      <c r="D19" s="272" t="n">
        <f aca="false">CI19</f>
        <v>217</v>
      </c>
      <c r="E19" s="272"/>
      <c r="F19" s="273" t="n">
        <f aca="false">CK19</f>
        <v>-12574.82673402</v>
      </c>
      <c r="G19" s="230"/>
      <c r="H19" s="230"/>
      <c r="I19" s="25"/>
      <c r="J19" s="274"/>
      <c r="K19" s="275"/>
      <c r="L19" s="276" t="n">
        <f aca="false">SUM(J19:K19)</f>
        <v>0</v>
      </c>
      <c r="M19" s="277"/>
      <c r="N19" s="30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30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9"/>
      <c r="BP19" s="280" t="n">
        <f aca="false">BP$8*DAY(EOMONTH(A19,0))+BP$10*DAY(EOMONTH(A19,0))</f>
        <v>0</v>
      </c>
      <c r="BQ19" s="281"/>
      <c r="BR19" s="240"/>
      <c r="BS19" s="240"/>
      <c r="BT19" s="240"/>
      <c r="BU19" s="240"/>
      <c r="BV19" s="282"/>
      <c r="BW19" s="240"/>
      <c r="BX19" s="240"/>
      <c r="BY19" s="240"/>
      <c r="BZ19" s="240"/>
      <c r="CA19" s="240"/>
      <c r="CB19" s="240"/>
      <c r="CC19" s="240"/>
      <c r="CD19" s="240"/>
      <c r="CE19" s="283"/>
      <c r="CF19" s="284"/>
      <c r="CG19" s="285" t="n">
        <f aca="false">DQ19</f>
        <v>0</v>
      </c>
      <c r="CH19" s="286"/>
      <c r="CI19" s="247" t="n">
        <f aca="false">ROUND(+CK19+CI20,0)</f>
        <v>217</v>
      </c>
      <c r="CJ19" s="287"/>
      <c r="CK19" s="248" t="n">
        <f aca="false">IF($CM$16="a",(CM19+B19),(B19))</f>
        <v>-12574.82673402</v>
      </c>
      <c r="CL19" s="288" t="n">
        <f aca="false">A19</f>
        <v>37135</v>
      </c>
      <c r="CM19" s="250" t="n">
        <f aca="false">IF($CM$16="A",((SUMIF($L$5:$CH$5,"F",L19:CH19))+(SUMIF($L$5:$CH$5,"s",L19:CH19)*CP19)+(SUMIF($L$5:$CH$5,"eol",L19:CH19)*CP19)+(SUMIF($L$5:$CH$5,"e",L19:CH19))+(SUMIF($L$5:$CH$5,"o",L19:CH19))),IF($CM$16="s",(SUMIF($L$5:$CH$5,"s",L19:CH19)*CP19),IF($CM$16="f",(SUMIF($L$5:$CH$5,"f",L19:CH19)),IF($CM$16="eol",(SUMIF($L$5:$CH$5,"eol",L19:CH19)*CP19),IF($CM$16="o",(SUMIF($L$5:$CH$5,"o",L19:CH19)),IF($CM$16="e",(SUMIF($L$5:$CH$5,"e",L19:CH19)),IF($CM$16="ch",(SUM(L19:CH19)),"Wrong")))))))</f>
        <v>0</v>
      </c>
      <c r="CN19" s="251" t="n">
        <f aca="false">A19</f>
        <v>37135</v>
      </c>
      <c r="CO19" s="289"/>
      <c r="CP19" s="290" t="n">
        <f aca="false">IF((1/((1+CR19/2)^(2*(A19-$D$6)/365.25)))&gt;1,1,(1/((1+CR19/2)^(2*(A19-$D$6)/365.25))))</f>
        <v>1</v>
      </c>
      <c r="CQ19" s="291" t="n">
        <f aca="false">+A20-A19</f>
        <v>30</v>
      </c>
      <c r="CR19" s="292" t="n">
        <v>0.0389751084476937</v>
      </c>
      <c r="CS19" s="293"/>
      <c r="CT19" s="294" t="n">
        <f aca="false">A19</f>
        <v>37135</v>
      </c>
      <c r="CU19" s="295" t="n">
        <f aca="false">IF(ISERROR(INDEX(FuturesTable,MATCH(CT19,FuturesTableMonth,0),2)),0,INDEX(FuturesTable,MATCH(CT19,FuturesTableMonth,0),2))</f>
        <v>-5677</v>
      </c>
      <c r="CV19" s="25"/>
      <c r="CW19" s="296" t="n">
        <f aca="false">CT19</f>
        <v>37135</v>
      </c>
      <c r="CX19" s="297" t="n">
        <f aca="false">CK19+CK31+CK43+CK55+CK67+CK79+CK91+CK103+CK115+CK127+CK139+CK151+CK163+CK175+CK187+CK199+CK211+CK223+CK235+CK247</f>
        <v>-8021.94140845</v>
      </c>
      <c r="CY19" s="25"/>
      <c r="CZ19" s="298"/>
      <c r="DA19" s="299" t="n">
        <v>103.94392058</v>
      </c>
      <c r="DB19" s="299" t="n">
        <v>367.63502839</v>
      </c>
      <c r="DC19" s="299" t="n">
        <f aca="false">DB19-DA19</f>
        <v>263.69110781</v>
      </c>
      <c r="DD19" s="263" t="n">
        <f aca="false">SUMIF($L$5:$CH$5,"o",L19:CH19)+SUMIF($L$5:$CH$5,"e",L19:CH19)</f>
        <v>0</v>
      </c>
      <c r="DE19" s="278" t="n">
        <f aca="false">IF(DD19=0,0,DC19+DD19)</f>
        <v>0</v>
      </c>
      <c r="DF19" s="278"/>
      <c r="DG19" s="184"/>
      <c r="DH19" s="300" t="n">
        <v>-12574.82673402</v>
      </c>
      <c r="DI19" s="266" t="n">
        <v>3.502</v>
      </c>
      <c r="DJ19" s="184" t="n">
        <v>3.502</v>
      </c>
      <c r="DK19" s="267" t="n">
        <f aca="false">DI19-DJ19</f>
        <v>0</v>
      </c>
      <c r="DL19" s="192" t="n">
        <f aca="false">ROUND(DH19*DK19*10000,2)</f>
        <v>-0</v>
      </c>
      <c r="DM19" s="193"/>
      <c r="DN19" s="26"/>
      <c r="DO19" s="26"/>
      <c r="DP19" s="301" t="n">
        <f aca="false">A19</f>
        <v>37135</v>
      </c>
      <c r="DQ19" s="270" t="n">
        <f aca="false">IF(ISERROR(DR19),0,DR19)</f>
        <v>0</v>
      </c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</row>
    <row r="20" customFormat="false" ht="15.75" hidden="false" customHeight="false" outlineLevel="0" collapsed="false">
      <c r="A20" s="271" t="n">
        <f aca="false">EOMONTH(A19,0)+1</f>
        <v>37165</v>
      </c>
      <c r="B20" s="272" t="n">
        <f aca="false">E!B11</f>
        <v>3940.51312967</v>
      </c>
      <c r="C20" s="272" t="n">
        <f aca="false">CM20</f>
        <v>0</v>
      </c>
      <c r="D20" s="272" t="n">
        <f aca="false">CI20</f>
        <v>12792</v>
      </c>
      <c r="E20" s="272" t="str">
        <f aca="false">IF(CJ20=0,"",CJ20)</f>
        <v/>
      </c>
      <c r="F20" s="273" t="n">
        <f aca="false">CK20</f>
        <v>3940.51312967</v>
      </c>
      <c r="G20" s="230"/>
      <c r="H20" s="230"/>
      <c r="I20" s="25"/>
      <c r="J20" s="274"/>
      <c r="K20" s="275"/>
      <c r="L20" s="276" t="n">
        <f aca="false">SUM(J20:K20)</f>
        <v>0</v>
      </c>
      <c r="M20" s="277"/>
      <c r="N20" s="30"/>
      <c r="O20" s="278"/>
      <c r="P20" s="278"/>
      <c r="Q20" s="278"/>
      <c r="R20" s="278"/>
      <c r="S20" s="278"/>
      <c r="T20" s="278"/>
      <c r="U20" s="278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278"/>
      <c r="AH20" s="278"/>
      <c r="AI20" s="278"/>
      <c r="AJ20" s="278"/>
      <c r="AK20" s="278"/>
      <c r="AL20" s="278"/>
      <c r="AM20" s="278"/>
      <c r="AN20" s="278"/>
      <c r="AO20" s="278"/>
      <c r="AP20" s="278"/>
      <c r="AQ20" s="278"/>
      <c r="AR20" s="278"/>
      <c r="AS20" s="278"/>
      <c r="AT20" s="278"/>
      <c r="AU20" s="278"/>
      <c r="AV20" s="278"/>
      <c r="AW20" s="278"/>
      <c r="AX20" s="278"/>
      <c r="AY20" s="278"/>
      <c r="AZ20" s="30"/>
      <c r="BA20" s="278"/>
      <c r="BB20" s="278"/>
      <c r="BC20" s="278"/>
      <c r="BD20" s="278"/>
      <c r="BE20" s="278"/>
      <c r="BF20" s="278"/>
      <c r="BG20" s="278"/>
      <c r="BH20" s="278"/>
      <c r="BI20" s="278"/>
      <c r="BJ20" s="278"/>
      <c r="BK20" s="278"/>
      <c r="BL20" s="278"/>
      <c r="BM20" s="278"/>
      <c r="BN20" s="278"/>
      <c r="BO20" s="279"/>
      <c r="BP20" s="280" t="n">
        <f aca="false">BP$9*DAY(EOMONTH(A20,0))+BP$10*DAY(EOMONTH(A20,0))</f>
        <v>0</v>
      </c>
      <c r="BQ20" s="281"/>
      <c r="BR20" s="240"/>
      <c r="BS20" s="240"/>
      <c r="BT20" s="240"/>
      <c r="BU20" s="240"/>
      <c r="BV20" s="282"/>
      <c r="BW20" s="240"/>
      <c r="BX20" s="240"/>
      <c r="BY20" s="240"/>
      <c r="BZ20" s="240"/>
      <c r="CA20" s="240"/>
      <c r="CB20" s="240"/>
      <c r="CC20" s="240"/>
      <c r="CD20" s="240"/>
      <c r="CE20" s="283"/>
      <c r="CF20" s="284"/>
      <c r="CG20" s="285" t="n">
        <f aca="false">DQ20</f>
        <v>0</v>
      </c>
      <c r="CH20" s="286"/>
      <c r="CI20" s="247" t="n">
        <f aca="false">ROUND(+CK20+CI21,0)</f>
        <v>12792</v>
      </c>
      <c r="CJ20" s="287"/>
      <c r="CK20" s="248" t="n">
        <f aca="false">IF($CM$16="a",(CM20+B20),(B20))</f>
        <v>3940.51312967</v>
      </c>
      <c r="CL20" s="288" t="n">
        <f aca="false">A20</f>
        <v>37165</v>
      </c>
      <c r="CM20" s="250" t="n">
        <f aca="false">IF($CM$16="A",((SUMIF($L$5:$CH$5,"F",L20:CH20))+(SUMIF($L$5:$CH$5,"s",L20:CH20)*CP20)+(SUMIF($L$5:$CH$5,"eol",L20:CH20)*CP20)+(SUMIF($L$5:$CH$5,"e",L20:CH20))+(SUMIF($L$5:$CH$5,"o",L20:CH20))),IF($CM$16="s",(SUMIF($L$5:$CH$5,"s",L20:CH20)*CP20),IF($CM$16="f",(SUMIF($L$5:$CH$5,"f",L20:CH20)),IF($CM$16="eol",(SUMIF($L$5:$CH$5,"eol",L20:CH20)*CP20),IF($CM$16="o",(SUMIF($L$5:$CH$5,"o",L20:CH20)),IF($CM$16="e",(SUMIF($L$5:$CH$5,"e",L20:CH20)),IF($CM$16="ch",(SUM(L20:CH20)),"Wrong")))))))</f>
        <v>0</v>
      </c>
      <c r="CN20" s="251" t="n">
        <f aca="false">A20</f>
        <v>37165</v>
      </c>
      <c r="CO20" s="289"/>
      <c r="CP20" s="290" t="n">
        <f aca="false">IF((1/((1+CR20/2)^(2*(A20-$D$6)/365.25)))&gt;1,1,(1/((1+CR20/2)^(2*(A20-$D$6)/365.25))))</f>
        <v>1</v>
      </c>
      <c r="CQ20" s="291" t="n">
        <f aca="false">+A21-A20</f>
        <v>31</v>
      </c>
      <c r="CR20" s="302" t="n">
        <v>0.0386250141152216</v>
      </c>
      <c r="CS20" s="293"/>
      <c r="CT20" s="294" t="n">
        <f aca="false">A20</f>
        <v>37165</v>
      </c>
      <c r="CU20" s="295" t="n">
        <f aca="false">IF(ISERROR(INDEX(FuturesTable,MATCH(CT20,FuturesTableMonth,0),2)),0,INDEX(FuturesTable,MATCH(CT20,FuturesTableMonth,0),2))</f>
        <v>-4089</v>
      </c>
      <c r="CV20" s="25"/>
      <c r="CW20" s="296" t="n">
        <f aca="false">CT20</f>
        <v>37165</v>
      </c>
      <c r="CX20" s="297" t="n">
        <f aca="false">CK20+CK32+CK44+CK56+CK68+CK80+CK92+CK104+CK116+CK128+CK140+CK152+CK164+CK176+CK188+CK200+CK212+CK224+CK236+CK248</f>
        <v>21083.66359037</v>
      </c>
      <c r="CY20" s="25"/>
      <c r="CZ20" s="298"/>
      <c r="DA20" s="299" t="n">
        <v>-239.07556146</v>
      </c>
      <c r="DB20" s="299" t="n">
        <v>-36.3737948</v>
      </c>
      <c r="DC20" s="299" t="n">
        <f aca="false">DB20-DA20</f>
        <v>202.70176666</v>
      </c>
      <c r="DD20" s="263" t="n">
        <f aca="false">SUMIF($L$5:$CH$5,"o",L20:CH20)+SUMIF($L$5:$CH$5,"e",L20:CH20)</f>
        <v>0</v>
      </c>
      <c r="DE20" s="278" t="n">
        <f aca="false">IF(DD20=0,0,DC20+DD20)</f>
        <v>0</v>
      </c>
      <c r="DF20" s="278"/>
      <c r="DG20" s="184"/>
      <c r="DH20" s="300" t="n">
        <v>3940.51312967</v>
      </c>
      <c r="DI20" s="266" t="n">
        <v>3.578</v>
      </c>
      <c r="DJ20" s="184" t="n">
        <v>3.578</v>
      </c>
      <c r="DK20" s="267" t="n">
        <f aca="false">DI20-DJ20</f>
        <v>0</v>
      </c>
      <c r="DL20" s="192" t="n">
        <f aca="false">ROUND(DH20*DK20*10000,2)</f>
        <v>0</v>
      </c>
      <c r="DM20" s="193"/>
      <c r="DN20" s="26"/>
      <c r="DO20" s="26"/>
      <c r="DP20" s="301" t="n">
        <f aca="false">A20</f>
        <v>37165</v>
      </c>
      <c r="DQ20" s="270" t="n">
        <f aca="false">IF(ISERROR(DR20),0,DR20)</f>
        <v>0</v>
      </c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</row>
    <row r="21" customFormat="false" ht="15.75" hidden="false" customHeight="false" outlineLevel="0" collapsed="false">
      <c r="A21" s="271" t="n">
        <f aca="false">EOMONTH(A20,0)+1</f>
        <v>37196</v>
      </c>
      <c r="B21" s="272" t="n">
        <f aca="false">E!B12</f>
        <v>-1651.21350744</v>
      </c>
      <c r="C21" s="272" t="n">
        <f aca="false">CM21</f>
        <v>0</v>
      </c>
      <c r="D21" s="272" t="n">
        <f aca="false">CI21</f>
        <v>8851</v>
      </c>
      <c r="E21" s="272" t="str">
        <f aca="false">IF(CJ21=0,"",CJ21)</f>
        <v/>
      </c>
      <c r="F21" s="273" t="n">
        <f aca="false">CK21</f>
        <v>-1651.21350744</v>
      </c>
      <c r="G21" s="230"/>
      <c r="H21" s="230"/>
      <c r="I21" s="29"/>
      <c r="J21" s="274"/>
      <c r="K21" s="275"/>
      <c r="L21" s="276" t="n">
        <f aca="false">SUM(J21:K21)</f>
        <v>0</v>
      </c>
      <c r="M21" s="277"/>
      <c r="N21" s="30"/>
      <c r="O21" s="278"/>
      <c r="P21" s="278"/>
      <c r="Q21" s="278"/>
      <c r="R21" s="278"/>
      <c r="S21" s="278"/>
      <c r="T21" s="278"/>
      <c r="U21" s="278"/>
      <c r="V21" s="278"/>
      <c r="W21" s="278"/>
      <c r="X21" s="278"/>
      <c r="Y21" s="278"/>
      <c r="Z21" s="278"/>
      <c r="AA21" s="278"/>
      <c r="AB21" s="278"/>
      <c r="AC21" s="278"/>
      <c r="AD21" s="278"/>
      <c r="AE21" s="278"/>
      <c r="AF21" s="278"/>
      <c r="AG21" s="278"/>
      <c r="AH21" s="278"/>
      <c r="AI21" s="278"/>
      <c r="AJ21" s="278"/>
      <c r="AK21" s="278"/>
      <c r="AL21" s="278"/>
      <c r="AM21" s="278"/>
      <c r="AN21" s="278"/>
      <c r="AO21" s="278"/>
      <c r="AP21" s="278"/>
      <c r="AQ21" s="278"/>
      <c r="AR21" s="278"/>
      <c r="AS21" s="278"/>
      <c r="AT21" s="278"/>
      <c r="AU21" s="278"/>
      <c r="AV21" s="278"/>
      <c r="AW21" s="278"/>
      <c r="AX21" s="278"/>
      <c r="AY21" s="278"/>
      <c r="AZ21" s="30"/>
      <c r="BA21" s="278"/>
      <c r="BB21" s="278"/>
      <c r="BC21" s="278"/>
      <c r="BD21" s="278"/>
      <c r="BE21" s="278"/>
      <c r="BF21" s="278"/>
      <c r="BG21" s="278"/>
      <c r="BH21" s="278"/>
      <c r="BI21" s="278"/>
      <c r="BJ21" s="278"/>
      <c r="BK21" s="278"/>
      <c r="BL21" s="278"/>
      <c r="BM21" s="278"/>
      <c r="BN21" s="278"/>
      <c r="BO21" s="279"/>
      <c r="BP21" s="280" t="n">
        <f aca="false">BP$11*DAY(EOMONTH(A21,0))</f>
        <v>0</v>
      </c>
      <c r="BQ21" s="281"/>
      <c r="BR21" s="240"/>
      <c r="BS21" s="240"/>
      <c r="BT21" s="240"/>
      <c r="BU21" s="240"/>
      <c r="BV21" s="282"/>
      <c r="BW21" s="240"/>
      <c r="BX21" s="240"/>
      <c r="BY21" s="240"/>
      <c r="BZ21" s="240"/>
      <c r="CA21" s="240"/>
      <c r="CB21" s="240"/>
      <c r="CC21" s="240"/>
      <c r="CD21" s="240"/>
      <c r="CE21" s="283"/>
      <c r="CF21" s="284"/>
      <c r="CG21" s="285" t="n">
        <f aca="false">DQ21</f>
        <v>0</v>
      </c>
      <c r="CH21" s="286"/>
      <c r="CI21" s="247" t="n">
        <f aca="false">ROUND(+CK21+CI22,0)</f>
        <v>8851</v>
      </c>
      <c r="CJ21" s="287"/>
      <c r="CK21" s="248" t="n">
        <f aca="false">IF($CM$16="a",(CM21+B21),(B21))</f>
        <v>-1651.21350744</v>
      </c>
      <c r="CL21" s="288" t="n">
        <f aca="false">A21</f>
        <v>37196</v>
      </c>
      <c r="CM21" s="250" t="n">
        <f aca="false">IF($CM$16="A",((SUMIF($L$5:$CH$5,"F",L21:CH21))+(SUMIF($L$5:$CH$5,"s",L21:CH21)*CP21)+(SUMIF($L$5:$CH$5,"eol",L21:CH21)*CP21)+(SUMIF($L$5:$CH$5,"e",L21:CH21))+(SUMIF($L$5:$CH$5,"o",L21:CH21))),IF($CM$16="s",(SUMIF($L$5:$CH$5,"s",L21:CH21)*CP21),IF($CM$16="f",(SUMIF($L$5:$CH$5,"f",L21:CH21)),IF($CM$16="eol",(SUMIF($L$5:$CH$5,"eol",L21:CH21)*CP21),IF($CM$16="o",(SUMIF($L$5:$CH$5,"o",L21:CH21)),IF($CM$16="e",(SUMIF($L$5:$CH$5,"e",L21:CH21)),IF($CM$16="ch",(SUM(L21:CH21)),"Wrong")))))))</f>
        <v>0</v>
      </c>
      <c r="CN21" s="251" t="n">
        <f aca="false">A21</f>
        <v>37196</v>
      </c>
      <c r="CO21" s="289"/>
      <c r="CP21" s="290" t="n">
        <f aca="false">IF((1/((1+CR21/2)^(2*(A21-$D$6)/365.25)))&gt;1,1,(1/((1+CR21/2)^(2*(A21-$D$6)/365.25))))</f>
        <v>1</v>
      </c>
      <c r="CQ21" s="291" t="n">
        <f aca="false">+A22-A21</f>
        <v>30</v>
      </c>
      <c r="CR21" s="302" t="n">
        <v>0.0383953716374896</v>
      </c>
      <c r="CS21" s="293"/>
      <c r="CT21" s="294" t="n">
        <f aca="false">A21</f>
        <v>37196</v>
      </c>
      <c r="CU21" s="295" t="n">
        <f aca="false">IF(ISERROR(INDEX(FuturesTable,MATCH(CT21,FuturesTableMonth,0),2)),0,INDEX(FuturesTable,MATCH(CT21,FuturesTableMonth,0),2))</f>
        <v>413</v>
      </c>
      <c r="CV21" s="25"/>
      <c r="CW21" s="296" t="n">
        <f aca="false">CT21</f>
        <v>37196</v>
      </c>
      <c r="CX21" s="297" t="n">
        <f aca="false">CK21+CK33+CK45+CK57+CK69+CK81+CK93+CK105+CK117+CK129+CK141+CK153+CK165+CK177+CK189+CK201+CK213+CK225+CK237+CK249</f>
        <v>-5128.87924255</v>
      </c>
      <c r="CY21" s="25"/>
      <c r="CZ21" s="298"/>
      <c r="DA21" s="299" t="n">
        <v>0</v>
      </c>
      <c r="DB21" s="299" t="n">
        <v>0</v>
      </c>
      <c r="DC21" s="299" t="n">
        <f aca="false">DB21-DA21</f>
        <v>0</v>
      </c>
      <c r="DD21" s="263" t="n">
        <f aca="false">SUMIF($L$5:$CH$5,"o",L21:CH21)+SUMIF($L$5:$CH$5,"e",L21:CH21)</f>
        <v>0</v>
      </c>
      <c r="DE21" s="278" t="n">
        <f aca="false">IF(DD21=0,0,DC21+DD21)</f>
        <v>0</v>
      </c>
      <c r="DF21" s="278"/>
      <c r="DG21" s="184"/>
      <c r="DH21" s="300" t="n">
        <v>-1651.21350744</v>
      </c>
      <c r="DI21" s="266" t="n">
        <v>3.812</v>
      </c>
      <c r="DJ21" s="184" t="n">
        <v>3.812</v>
      </c>
      <c r="DK21" s="267" t="n">
        <f aca="false">DI21-DJ21</f>
        <v>0</v>
      </c>
      <c r="DL21" s="192" t="n">
        <f aca="false">ROUND(DH21*DK21*10000,2)</f>
        <v>-0</v>
      </c>
      <c r="DM21" s="193"/>
      <c r="DN21" s="26"/>
      <c r="DO21" s="26"/>
      <c r="DP21" s="301" t="n">
        <f aca="false">A21</f>
        <v>37196</v>
      </c>
      <c r="DQ21" s="270" t="n">
        <f aca="false">IF(ISERROR(DR21),0,DR21)</f>
        <v>0</v>
      </c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</row>
    <row r="22" customFormat="false" ht="15.75" hidden="false" customHeight="false" outlineLevel="0" collapsed="false">
      <c r="A22" s="271" t="n">
        <f aca="false">EOMONTH(A21,0)+1</f>
        <v>37226</v>
      </c>
      <c r="B22" s="272" t="n">
        <f aca="false">E!B13</f>
        <v>4773.40642587</v>
      </c>
      <c r="C22" s="272" t="n">
        <f aca="false">CM22</f>
        <v>0</v>
      </c>
      <c r="D22" s="272" t="n">
        <f aca="false">CI22</f>
        <v>10502</v>
      </c>
      <c r="E22" s="272" t="n">
        <f aca="false">IF(CJ22=0,"",CJ22)</f>
        <v>-7307.0126975</v>
      </c>
      <c r="F22" s="273" t="n">
        <f aca="false">CK22</f>
        <v>4773.40642587</v>
      </c>
      <c r="G22" s="230"/>
      <c r="H22" s="230"/>
      <c r="I22" s="29"/>
      <c r="J22" s="274"/>
      <c r="K22" s="275"/>
      <c r="L22" s="276" t="n">
        <f aca="false">SUM(J22:K22)</f>
        <v>0</v>
      </c>
      <c r="M22" s="277"/>
      <c r="N22" s="30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30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9"/>
      <c r="BP22" s="280" t="n">
        <f aca="false">BP$11*DAY(EOMONTH(A22,0))</f>
        <v>0</v>
      </c>
      <c r="BQ22" s="281"/>
      <c r="BR22" s="240"/>
      <c r="BS22" s="240"/>
      <c r="BT22" s="240"/>
      <c r="BU22" s="240"/>
      <c r="BV22" s="282"/>
      <c r="BW22" s="240"/>
      <c r="BX22" s="240"/>
      <c r="BY22" s="240"/>
      <c r="BZ22" s="240"/>
      <c r="CA22" s="240"/>
      <c r="CB22" s="240"/>
      <c r="CC22" s="240"/>
      <c r="CD22" s="240"/>
      <c r="CE22" s="283"/>
      <c r="CF22" s="284"/>
      <c r="CG22" s="285" t="n">
        <f aca="false">DQ22</f>
        <v>0</v>
      </c>
      <c r="CH22" s="286"/>
      <c r="CI22" s="247" t="n">
        <f aca="false">ROUND(+CK22+CI23,0)</f>
        <v>10502</v>
      </c>
      <c r="CJ22" s="287" t="n">
        <f aca="false">SUM(CK18:CK21)</f>
        <v>-7307.0126975</v>
      </c>
      <c r="CK22" s="248" t="n">
        <f aca="false">IF($CM$16="a",(CM22+B22),(B22))</f>
        <v>4773.40642587</v>
      </c>
      <c r="CL22" s="288" t="n">
        <f aca="false">A22</f>
        <v>37226</v>
      </c>
      <c r="CM22" s="250" t="n">
        <f aca="false">IF($CM$16="A",((SUMIF($L$5:$CH$5,"F",L22:CH22))+(SUMIF($L$5:$CH$5,"s",L22:CH22)*CP22)+(SUMIF($L$5:$CH$5,"eol",L22:CH22)*CP22)+(SUMIF($L$5:$CH$5,"e",L22:CH22))+(SUMIF($L$5:$CH$5,"o",L22:CH22))),IF($CM$16="s",(SUMIF($L$5:$CH$5,"s",L22:CH22)*CP22),IF($CM$16="f",(SUMIF($L$5:$CH$5,"f",L22:CH22)),IF($CM$16="eol",(SUMIF($L$5:$CH$5,"eol",L22:CH22)*CP22),IF($CM$16="o",(SUMIF($L$5:$CH$5,"o",L22:CH22)),IF($CM$16="e",(SUMIF($L$5:$CH$5,"e",L22:CH22)),IF($CM$16="ch",(SUM(L22:CH22)),"Wrong")))))))</f>
        <v>0</v>
      </c>
      <c r="CN22" s="251" t="n">
        <f aca="false">A22</f>
        <v>37226</v>
      </c>
      <c r="CO22" s="289"/>
      <c r="CP22" s="290" t="n">
        <f aca="false">IF((1/((1+CR22/2)^(2*(A22-$D$6)/365.25)))&gt;1,1,(1/((1+CR22/2)^(2*(A22-$D$6)/365.25))))</f>
        <v>1</v>
      </c>
      <c r="CQ22" s="291" t="n">
        <f aca="false">+A23-A22</f>
        <v>31</v>
      </c>
      <c r="CR22" s="302" t="n">
        <v>0.0382896209459771</v>
      </c>
      <c r="CS22" s="293"/>
      <c r="CT22" s="303" t="n">
        <f aca="false">A22</f>
        <v>37226</v>
      </c>
      <c r="CU22" s="295" t="n">
        <f aca="false">IF(ISERROR(INDEX(FuturesTable,MATCH(CT22,FuturesTableMonth,0),2)),0,INDEX(FuturesTable,MATCH(CT22,FuturesTableMonth,0),2))</f>
        <v>5437</v>
      </c>
      <c r="CV22" s="25"/>
      <c r="CW22" s="296" t="n">
        <f aca="false">CT22</f>
        <v>37226</v>
      </c>
      <c r="CX22" s="297" t="n">
        <f aca="false">CK22+CK34+CK46+CK58+CK70+CK82+CK94+CK106+CK118+CK130+CK142+CK154+CK166+CK178+CK190+CK202+CK214+CK226+CK238+CK250</f>
        <v>8855.67256589</v>
      </c>
      <c r="CY22" s="25"/>
      <c r="CZ22" s="298"/>
      <c r="DA22" s="299" t="n">
        <v>0</v>
      </c>
      <c r="DB22" s="299" t="n">
        <v>0</v>
      </c>
      <c r="DC22" s="299" t="n">
        <f aca="false">DB22-DA22</f>
        <v>0</v>
      </c>
      <c r="DD22" s="263" t="n">
        <f aca="false">SUMIF($L$5:$CH$5,"o",L22:CH22)+SUMIF($L$5:$CH$5,"e",L22:CH22)</f>
        <v>0</v>
      </c>
      <c r="DE22" s="278" t="n">
        <f aca="false">IF(DD22=0,0,DC22+DD22)</f>
        <v>0</v>
      </c>
      <c r="DF22" s="278"/>
      <c r="DG22" s="184"/>
      <c r="DH22" s="300" t="n">
        <v>4773.40642587</v>
      </c>
      <c r="DI22" s="266" t="n">
        <v>4.056</v>
      </c>
      <c r="DJ22" s="184" t="n">
        <v>4.056</v>
      </c>
      <c r="DK22" s="267" t="n">
        <f aca="false">DI22-DJ22</f>
        <v>0</v>
      </c>
      <c r="DL22" s="192" t="n">
        <f aca="false">ROUND(DH22*DK22*10000,2)</f>
        <v>0</v>
      </c>
      <c r="DM22" s="193"/>
      <c r="DN22" s="26"/>
      <c r="DO22" s="26"/>
      <c r="DP22" s="301" t="n">
        <f aca="false">A22</f>
        <v>37226</v>
      </c>
      <c r="DQ22" s="270" t="n">
        <f aca="false">IF(ISERROR(DR22),0,DR22)</f>
        <v>0</v>
      </c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</row>
    <row r="23" customFormat="false" ht="15.75" hidden="false" customHeight="false" outlineLevel="0" collapsed="false">
      <c r="A23" s="271" t="n">
        <f aca="false">EOMONTH(A22,0)+1</f>
        <v>37257</v>
      </c>
      <c r="B23" s="272" t="n">
        <f aca="false">E!B14</f>
        <v>5708.37628872</v>
      </c>
      <c r="C23" s="272" t="n">
        <f aca="false">CM23</f>
        <v>0</v>
      </c>
      <c r="D23" s="272" t="n">
        <f aca="false">CI23</f>
        <v>5729</v>
      </c>
      <c r="E23" s="272" t="str">
        <f aca="false">IF(CJ23=0,"",CJ23)</f>
        <v/>
      </c>
      <c r="F23" s="273" t="n">
        <f aca="false">CK23</f>
        <v>5708.37628872</v>
      </c>
      <c r="G23" s="230"/>
      <c r="H23" s="230"/>
      <c r="I23" s="29"/>
      <c r="J23" s="274"/>
      <c r="K23" s="275"/>
      <c r="L23" s="276" t="n">
        <f aca="false">SUM(J23:K23)</f>
        <v>0</v>
      </c>
      <c r="M23" s="277"/>
      <c r="N23" s="30"/>
      <c r="O23" s="278"/>
      <c r="P23" s="278"/>
      <c r="Q23" s="278"/>
      <c r="R23" s="278"/>
      <c r="S23" s="278"/>
      <c r="T23" s="278"/>
      <c r="U23" s="278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  <c r="AH23" s="278"/>
      <c r="AI23" s="278"/>
      <c r="AJ23" s="278"/>
      <c r="AK23" s="278"/>
      <c r="AL23" s="278"/>
      <c r="AM23" s="278"/>
      <c r="AN23" s="278"/>
      <c r="AO23" s="278"/>
      <c r="AP23" s="278"/>
      <c r="AQ23" s="278"/>
      <c r="AR23" s="278"/>
      <c r="AS23" s="278"/>
      <c r="AT23" s="278"/>
      <c r="AU23" s="278"/>
      <c r="AV23" s="278"/>
      <c r="AW23" s="278"/>
      <c r="AX23" s="278"/>
      <c r="AY23" s="278"/>
      <c r="AZ23" s="30"/>
      <c r="BA23" s="278"/>
      <c r="BB23" s="278"/>
      <c r="BC23" s="278"/>
      <c r="BD23" s="278"/>
      <c r="BE23" s="278"/>
      <c r="BF23" s="278"/>
      <c r="BG23" s="278"/>
      <c r="BH23" s="278"/>
      <c r="BI23" s="278"/>
      <c r="BJ23" s="278"/>
      <c r="BK23" s="278"/>
      <c r="BL23" s="278"/>
      <c r="BM23" s="278"/>
      <c r="BN23" s="278"/>
      <c r="BO23" s="279"/>
      <c r="BP23" s="280" t="n">
        <f aca="false">BP$11*DAY(EOMONTH(A23,0))+BP$12*DAY(EOMONTH(A23,0))</f>
        <v>0</v>
      </c>
      <c r="BQ23" s="281"/>
      <c r="BR23" s="240"/>
      <c r="BS23" s="240"/>
      <c r="BT23" s="240"/>
      <c r="BU23" s="240"/>
      <c r="BV23" s="282"/>
      <c r="BW23" s="240"/>
      <c r="BX23" s="240"/>
      <c r="BY23" s="240"/>
      <c r="BZ23" s="240"/>
      <c r="CA23" s="240"/>
      <c r="CB23" s="240"/>
      <c r="CC23" s="240"/>
      <c r="CD23" s="240"/>
      <c r="CE23" s="283"/>
      <c r="CF23" s="284"/>
      <c r="CG23" s="285" t="n">
        <f aca="false">DQ23</f>
        <v>0</v>
      </c>
      <c r="CH23" s="286"/>
      <c r="CI23" s="247" t="n">
        <f aca="false">ROUND(+CK23+CI24,0)</f>
        <v>5729</v>
      </c>
      <c r="CJ23" s="287"/>
      <c r="CK23" s="248" t="n">
        <f aca="false">IF($CM$16="a",(CM23+B23),(B23))</f>
        <v>5708.37628872</v>
      </c>
      <c r="CL23" s="288" t="n">
        <f aca="false">A23</f>
        <v>37257</v>
      </c>
      <c r="CM23" s="250" t="n">
        <f aca="false">IF($CM$16="A",((SUMIF($L$5:$CH$5,"F",L23:CH23))+(SUMIF($L$5:$CH$5,"s",L23:CH23)*CP23)+(SUMIF($L$5:$CH$5,"eol",L23:CH23)*CP23)+(SUMIF($L$5:$CH$5,"e",L23:CH23))+(SUMIF($L$5:$CH$5,"o",L23:CH23))),IF($CM$16="s",(SUMIF($L$5:$CH$5,"s",L23:CH23)*CP23),IF($CM$16="f",(SUMIF($L$5:$CH$5,"f",L23:CH23)),IF($CM$16="eol",(SUMIF($L$5:$CH$5,"eol",L23:CH23)*CP23),IF($CM$16="o",(SUMIF($L$5:$CH$5,"o",L23:CH23)),IF($CM$16="e",(SUMIF($L$5:$CH$5,"e",L23:CH23)),IF($CM$16="ch",(SUM(L23:CH23)),"Wrong")))))))</f>
        <v>0</v>
      </c>
      <c r="CN23" s="251" t="n">
        <f aca="false">A23</f>
        <v>37257</v>
      </c>
      <c r="CO23" s="289"/>
      <c r="CP23" s="290" t="n">
        <f aca="false">IF((1/((1+CR23/2)^(2*(A23-$D$6)/365.25)))&gt;1,1,(1/((1+CR23/2)^(2*(A23-$D$6)/365.25))))</f>
        <v>1</v>
      </c>
      <c r="CQ23" s="291" t="n">
        <f aca="false">+A24-A23</f>
        <v>31</v>
      </c>
      <c r="CR23" s="302" t="n">
        <v>0.0383233331588957</v>
      </c>
      <c r="CS23" s="293"/>
      <c r="CT23" s="303" t="n">
        <f aca="false">A23</f>
        <v>37257</v>
      </c>
      <c r="CU23" s="295" t="n">
        <f aca="false">IF(ISERROR(INDEX(FuturesTable,MATCH(CT23,FuturesTableMonth,0),2)),0,INDEX(FuturesTable,MATCH(CT23,FuturesTableMonth,0),2))</f>
        <v>5367</v>
      </c>
      <c r="CV23" s="25"/>
      <c r="CW23" s="296" t="n">
        <f aca="false">CT23</f>
        <v>37257</v>
      </c>
      <c r="CX23" s="297" t="n">
        <f aca="false">CK23+CK35+CK47+CK59+CK71+CK83+CK95+CK107+CK119+CK131+CK143+CK155+CK167+CK179+CK191+CK203+CK215+CK227+CK239+CK251</f>
        <v>5950.30927007</v>
      </c>
      <c r="CY23" s="25"/>
      <c r="CZ23" s="298"/>
      <c r="DA23" s="299" t="n">
        <v>0</v>
      </c>
      <c r="DB23" s="299" t="n">
        <v>0</v>
      </c>
      <c r="DC23" s="299" t="n">
        <f aca="false">DB23-DA23</f>
        <v>0</v>
      </c>
      <c r="DD23" s="263" t="n">
        <f aca="false">SUMIF($L$5:$CH$5,"o",L23:CH23)+SUMIF($L$5:$CH$5,"e",L23:CH23)</f>
        <v>0</v>
      </c>
      <c r="DE23" s="278" t="n">
        <f aca="false">IF(DD23=0,0,DC23+DD23)</f>
        <v>0</v>
      </c>
      <c r="DF23" s="278"/>
      <c r="DG23" s="184"/>
      <c r="DH23" s="300" t="n">
        <v>5708.37628872</v>
      </c>
      <c r="DI23" s="266" t="n">
        <v>4.151</v>
      </c>
      <c r="DJ23" s="184" t="n">
        <v>4.151</v>
      </c>
      <c r="DK23" s="267" t="n">
        <f aca="false">DI23-DJ23</f>
        <v>0</v>
      </c>
      <c r="DL23" s="192" t="n">
        <f aca="false">ROUND(DH23*DK23*10000,2)</f>
        <v>0</v>
      </c>
      <c r="DM23" s="193"/>
      <c r="DN23" s="26"/>
      <c r="DO23" s="26"/>
      <c r="DP23" s="301" t="n">
        <f aca="false">A23</f>
        <v>37257</v>
      </c>
      <c r="DQ23" s="270" t="n">
        <f aca="false">IF(ISERROR(DR23),0,DR23)</f>
        <v>0</v>
      </c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</row>
    <row r="24" customFormat="false" ht="15.75" hidden="false" customHeight="false" outlineLevel="0" collapsed="false">
      <c r="A24" s="271" t="n">
        <f aca="false">EOMONTH(A23,0)+1</f>
        <v>37288</v>
      </c>
      <c r="B24" s="272" t="n">
        <f aca="false">E!B15</f>
        <v>-1841.57156141</v>
      </c>
      <c r="C24" s="272" t="n">
        <f aca="false">CM24</f>
        <v>0</v>
      </c>
      <c r="D24" s="272" t="n">
        <f aca="false">CI24</f>
        <v>21</v>
      </c>
      <c r="E24" s="272" t="str">
        <f aca="false">IF(CJ24=0,"",CJ24)</f>
        <v/>
      </c>
      <c r="F24" s="273" t="n">
        <f aca="false">CK24</f>
        <v>-1841.57156141</v>
      </c>
      <c r="G24" s="230"/>
      <c r="H24" s="230"/>
      <c r="I24" s="29"/>
      <c r="J24" s="274"/>
      <c r="K24" s="275"/>
      <c r="L24" s="276" t="n">
        <f aca="false">SUM(J24:K24)</f>
        <v>0</v>
      </c>
      <c r="M24" s="277"/>
      <c r="N24" s="30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78"/>
      <c r="AJ24" s="278"/>
      <c r="AK24" s="278"/>
      <c r="AL24" s="278"/>
      <c r="AM24" s="278"/>
      <c r="AN24" s="278"/>
      <c r="AO24" s="278"/>
      <c r="AP24" s="278"/>
      <c r="AQ24" s="278"/>
      <c r="AR24" s="278"/>
      <c r="AS24" s="278"/>
      <c r="AT24" s="278"/>
      <c r="AU24" s="278"/>
      <c r="AV24" s="278"/>
      <c r="AW24" s="278"/>
      <c r="AX24" s="278"/>
      <c r="AY24" s="278"/>
      <c r="AZ24" s="30"/>
      <c r="BA24" s="278"/>
      <c r="BB24" s="278"/>
      <c r="BC24" s="278"/>
      <c r="BD24" s="278"/>
      <c r="BE24" s="278"/>
      <c r="BF24" s="278"/>
      <c r="BG24" s="278"/>
      <c r="BH24" s="278"/>
      <c r="BI24" s="278"/>
      <c r="BJ24" s="278"/>
      <c r="BK24" s="278"/>
      <c r="BL24" s="278"/>
      <c r="BM24" s="278"/>
      <c r="BN24" s="278"/>
      <c r="BO24" s="279"/>
      <c r="BP24" s="280" t="n">
        <f aca="false">BP$11*DAY(EOMONTH(A24,0))+BP$12*DAY(EOMONTH(A24,0))</f>
        <v>0</v>
      </c>
      <c r="BQ24" s="281"/>
      <c r="BR24" s="240"/>
      <c r="BS24" s="240"/>
      <c r="BT24" s="240"/>
      <c r="BU24" s="240"/>
      <c r="BV24" s="282"/>
      <c r="BW24" s="240"/>
      <c r="BX24" s="240"/>
      <c r="BY24" s="240"/>
      <c r="BZ24" s="240"/>
      <c r="CA24" s="240"/>
      <c r="CB24" s="240"/>
      <c r="CC24" s="240"/>
      <c r="CD24" s="240"/>
      <c r="CE24" s="283"/>
      <c r="CF24" s="284"/>
      <c r="CG24" s="285" t="n">
        <f aca="false">DQ24</f>
        <v>0</v>
      </c>
      <c r="CH24" s="286"/>
      <c r="CI24" s="247" t="n">
        <f aca="false">ROUND(+CK24+CI25,0)</f>
        <v>21</v>
      </c>
      <c r="CJ24" s="287"/>
      <c r="CK24" s="248" t="n">
        <f aca="false">IF($CM$16="a",(CM24+B24),(B24))</f>
        <v>-1841.57156141</v>
      </c>
      <c r="CL24" s="288" t="n">
        <f aca="false">A24</f>
        <v>37288</v>
      </c>
      <c r="CM24" s="250" t="n">
        <f aca="false">IF($CM$16="A",((SUMIF($L$5:$CH$5,"F",L24:CH24))+(SUMIF($L$5:$CH$5,"s",L24:CH24)*CP24)+(SUMIF($L$5:$CH$5,"eol",L24:CH24)*CP24)+(SUMIF($L$5:$CH$5,"e",L24:CH24))+(SUMIF($L$5:$CH$5,"o",L24:CH24))),IF($CM$16="s",(SUMIF($L$5:$CH$5,"s",L24:CH24)*CP24),IF($CM$16="f",(SUMIF($L$5:$CH$5,"f",L24:CH24)),IF($CM$16="eol",(SUMIF($L$5:$CH$5,"eol",L24:CH24)*CP24),IF($CM$16="o",(SUMIF($L$5:$CH$5,"o",L24:CH24)),IF($CM$16="e",(SUMIF($L$5:$CH$5,"e",L24:CH24)),IF($CM$16="ch",(SUM(L24:CH24)),"Wrong")))))))</f>
        <v>0</v>
      </c>
      <c r="CN24" s="251" t="n">
        <f aca="false">A24</f>
        <v>37288</v>
      </c>
      <c r="CO24" s="289"/>
      <c r="CP24" s="290" t="n">
        <f aca="false">IF((1/((1+CR24/2)^(2*(A24-$D$6)/365.25)))&gt;1,1,(1/((1+CR24/2)^(2*(A24-$D$6)/365.25))))</f>
        <v>1</v>
      </c>
      <c r="CQ24" s="291" t="n">
        <f aca="false">+A25-A24</f>
        <v>28</v>
      </c>
      <c r="CR24" s="302" t="n">
        <v>0.0385550286645149</v>
      </c>
      <c r="CS24" s="293"/>
      <c r="CT24" s="303" t="n">
        <f aca="false">A24</f>
        <v>37288</v>
      </c>
      <c r="CU24" s="295" t="n">
        <f aca="false">IF(ISERROR(INDEX(FuturesTable,MATCH(CT24,FuturesTableMonth,0),2)),0,INDEX(FuturesTable,MATCH(CT24,FuturesTableMonth,0),2))</f>
        <v>-3692</v>
      </c>
      <c r="CV24" s="25"/>
      <c r="CW24" s="296" t="n">
        <f aca="false">CT24</f>
        <v>37288</v>
      </c>
      <c r="CX24" s="297" t="n">
        <f aca="false">CK24+CK36+CK48+CK60+CK72+CK84+CK96+CK108+CK120+CK132+CK144+CK156+CK168+CK180+CK192+CK204+CK216+CK228+CK240+CK252</f>
        <v>3943.73222816</v>
      </c>
      <c r="CY24" s="25"/>
      <c r="CZ24" s="298"/>
      <c r="DA24" s="299" t="n">
        <v>0</v>
      </c>
      <c r="DB24" s="299" t="n">
        <v>0</v>
      </c>
      <c r="DC24" s="299" t="n">
        <f aca="false">DB24-DA24</f>
        <v>0</v>
      </c>
      <c r="DD24" s="263" t="n">
        <f aca="false">SUMIF($L$5:$CH$5,"o",L24:CH24)+SUMIF($L$5:$CH$5,"e",L24:CH24)</f>
        <v>0</v>
      </c>
      <c r="DE24" s="278" t="n">
        <f aca="false">IF(DD24=0,0,DC24+DD24)</f>
        <v>0</v>
      </c>
      <c r="DF24" s="278"/>
      <c r="DG24" s="184"/>
      <c r="DH24" s="300" t="n">
        <v>-1841.57156141</v>
      </c>
      <c r="DI24" s="266" t="n">
        <v>4.061</v>
      </c>
      <c r="DJ24" s="184" t="n">
        <v>4.061</v>
      </c>
      <c r="DK24" s="267" t="n">
        <f aca="false">DI24-DJ24</f>
        <v>0</v>
      </c>
      <c r="DL24" s="192" t="n">
        <f aca="false">ROUND(DH24*DK24*10000,2)</f>
        <v>-0</v>
      </c>
      <c r="DM24" s="193"/>
      <c r="DN24" s="26"/>
      <c r="DO24" s="26"/>
      <c r="DP24" s="301" t="n">
        <f aca="false">A24</f>
        <v>37288</v>
      </c>
      <c r="DQ24" s="270" t="n">
        <f aca="false">IF(ISERROR(DR24),0,DR24)</f>
        <v>0</v>
      </c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</row>
    <row r="25" customFormat="false" ht="15.75" hidden="false" customHeight="false" outlineLevel="0" collapsed="false">
      <c r="A25" s="271" t="n">
        <f aca="false">EOMONTH(A24,0)+1</f>
        <v>37316</v>
      </c>
      <c r="B25" s="272" t="n">
        <f aca="false">E!B16</f>
        <v>-6320.36282808</v>
      </c>
      <c r="C25" s="272" t="n">
        <f aca="false">CM25</f>
        <v>0</v>
      </c>
      <c r="D25" s="272" t="n">
        <f aca="false">CI25</f>
        <v>1863</v>
      </c>
      <c r="E25" s="272" t="str">
        <f aca="false">IF(CJ25=0,"",CJ25)</f>
        <v/>
      </c>
      <c r="F25" s="273" t="n">
        <f aca="false">CK25</f>
        <v>-6320.36282808</v>
      </c>
      <c r="G25" s="230"/>
      <c r="H25" s="230"/>
      <c r="I25" s="29"/>
      <c r="J25" s="274"/>
      <c r="K25" s="304"/>
      <c r="L25" s="276" t="n">
        <f aca="false">SUM(J25:K25)</f>
        <v>0</v>
      </c>
      <c r="M25" s="277"/>
      <c r="N25" s="30"/>
      <c r="O25" s="278"/>
      <c r="P25" s="278"/>
      <c r="Q25" s="278"/>
      <c r="R25" s="278"/>
      <c r="S25" s="278"/>
      <c r="T25" s="278"/>
      <c r="U25" s="278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  <c r="AH25" s="278"/>
      <c r="AI25" s="278"/>
      <c r="AJ25" s="278"/>
      <c r="AK25" s="278"/>
      <c r="AL25" s="278"/>
      <c r="AM25" s="278"/>
      <c r="AN25" s="278"/>
      <c r="AO25" s="278"/>
      <c r="AP25" s="278"/>
      <c r="AQ25" s="278"/>
      <c r="AR25" s="278"/>
      <c r="AS25" s="278"/>
      <c r="AT25" s="278"/>
      <c r="AU25" s="278"/>
      <c r="AV25" s="278"/>
      <c r="AW25" s="278"/>
      <c r="AX25" s="278"/>
      <c r="AY25" s="278"/>
      <c r="AZ25" s="30"/>
      <c r="BA25" s="278"/>
      <c r="BB25" s="278"/>
      <c r="BC25" s="278"/>
      <c r="BD25" s="278"/>
      <c r="BE25" s="278"/>
      <c r="BF25" s="278"/>
      <c r="BG25" s="278"/>
      <c r="BH25" s="278"/>
      <c r="BI25" s="278"/>
      <c r="BJ25" s="278"/>
      <c r="BK25" s="278"/>
      <c r="BL25" s="278"/>
      <c r="BM25" s="278"/>
      <c r="BN25" s="278"/>
      <c r="BO25" s="279"/>
      <c r="BP25" s="280" t="n">
        <f aca="false">BP$12*DAY(EOMONTH(A25,0))+BP$11*DAY(EOMONTH(A25,0))</f>
        <v>0</v>
      </c>
      <c r="BQ25" s="281"/>
      <c r="BR25" s="240"/>
      <c r="BS25" s="240"/>
      <c r="BT25" s="240"/>
      <c r="BU25" s="240"/>
      <c r="BV25" s="282"/>
      <c r="BW25" s="240"/>
      <c r="BX25" s="240"/>
      <c r="BY25" s="240"/>
      <c r="BZ25" s="240"/>
      <c r="CA25" s="240"/>
      <c r="CB25" s="240"/>
      <c r="CC25" s="240"/>
      <c r="CD25" s="240"/>
      <c r="CE25" s="283"/>
      <c r="CF25" s="284"/>
      <c r="CG25" s="285" t="n">
        <f aca="false">DQ25</f>
        <v>0</v>
      </c>
      <c r="CH25" s="286"/>
      <c r="CI25" s="247" t="n">
        <f aca="false">ROUND(+CK25+CI26,0)</f>
        <v>1863</v>
      </c>
      <c r="CJ25" s="287"/>
      <c r="CK25" s="248" t="n">
        <f aca="false">IF($CM$16="a",(CM25+B25),(B25))</f>
        <v>-6320.36282808</v>
      </c>
      <c r="CL25" s="288" t="n">
        <f aca="false">A25</f>
        <v>37316</v>
      </c>
      <c r="CM25" s="250" t="n">
        <f aca="false">IF($CM$16="A",((SUMIF($L$5:$CH$5,"F",L25:CH25))+(SUMIF($L$5:$CH$5,"s",L25:CH25)*CP25)+(SUMIF($L$5:$CH$5,"eol",L25:CH25)*CP25)+(SUMIF($L$5:$CH$5,"e",L25:CH25))+(SUMIF($L$5:$CH$5,"o",L25:CH25))),IF($CM$16="s",(SUMIF($L$5:$CH$5,"s",L25:CH25)*CP25),IF($CM$16="f",(SUMIF($L$5:$CH$5,"f",L25:CH25)),IF($CM$16="eol",(SUMIF($L$5:$CH$5,"eol",L25:CH25)*CP25),IF($CM$16="o",(SUMIF($L$5:$CH$5,"o",L25:CH25)),IF($CM$16="e",(SUMIF($L$5:$CH$5,"e",L25:CH25)),IF($CM$16="ch",(SUM(L25:CH25)),"Wrong")))))))</f>
        <v>0</v>
      </c>
      <c r="CN25" s="251" t="n">
        <f aca="false">A25</f>
        <v>37316</v>
      </c>
      <c r="CO25" s="289"/>
      <c r="CP25" s="290" t="n">
        <f aca="false">IF((1/((1+CR25/2)^(2*(A25-$D$6)/365.25)))&gt;1,1,(1/((1+CR25/2)^(2*(A25-$D$6)/365.25))))</f>
        <v>1</v>
      </c>
      <c r="CQ25" s="291" t="n">
        <f aca="false">+A26-A25</f>
        <v>31</v>
      </c>
      <c r="CR25" s="302" t="n">
        <v>0.0387643020399206</v>
      </c>
      <c r="CS25" s="293"/>
      <c r="CT25" s="303" t="n">
        <f aca="false">A25</f>
        <v>37316</v>
      </c>
      <c r="CU25" s="295" t="n">
        <f aca="false">IF(ISERROR(INDEX(FuturesTable,MATCH(CT25,FuturesTableMonth,0),2)),0,INDEX(FuturesTable,MATCH(CT25,FuturesTableMonth,0),2))</f>
        <v>1109</v>
      </c>
      <c r="CV25" s="25"/>
      <c r="CW25" s="296" t="n">
        <f aca="false">CT25</f>
        <v>37316</v>
      </c>
      <c r="CX25" s="297" t="n">
        <f aca="false">CK25+CK37+CK49+CK61+CK73+CK85+CK97+CK109+CK121+CK133+CK145+CK157+CK169+CK181+CK193+CK205+CK217+CK229+CK241+CK253</f>
        <v>-3874.45960394</v>
      </c>
      <c r="CY25" s="25"/>
      <c r="CZ25" s="298"/>
      <c r="DA25" s="299" t="n">
        <v>3.61E-006</v>
      </c>
      <c r="DB25" s="299" t="n">
        <v>2.87E-006</v>
      </c>
      <c r="DC25" s="299" t="n">
        <f aca="false">DB25-DA25</f>
        <v>-7.4E-007</v>
      </c>
      <c r="DD25" s="263" t="n">
        <f aca="false">SUMIF($L$5:$CH$5,"o",L25:CH25)+SUMIF($L$5:$CH$5,"e",L25:CH25)</f>
        <v>0</v>
      </c>
      <c r="DE25" s="278" t="n">
        <f aca="false">IF(DD25=0,0,DC25+DD25)</f>
        <v>0</v>
      </c>
      <c r="DF25" s="278"/>
      <c r="DG25" s="184"/>
      <c r="DH25" s="300" t="n">
        <v>-6320.36282808</v>
      </c>
      <c r="DI25" s="266" t="n">
        <v>3.912</v>
      </c>
      <c r="DJ25" s="184" t="n">
        <v>3.912</v>
      </c>
      <c r="DK25" s="267" t="n">
        <f aca="false">DI25-DJ25</f>
        <v>0</v>
      </c>
      <c r="DL25" s="192" t="n">
        <f aca="false">ROUND(DH25*DK25*10000,2)</f>
        <v>-0</v>
      </c>
      <c r="DM25" s="193"/>
      <c r="DN25" s="26"/>
      <c r="DO25" s="26"/>
      <c r="DP25" s="301" t="n">
        <f aca="false">A25</f>
        <v>37316</v>
      </c>
      <c r="DQ25" s="270" t="n">
        <f aca="false">IF(ISERROR(DR25),0,DR25)</f>
        <v>0</v>
      </c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</row>
    <row r="26" customFormat="false" ht="15.75" hidden="false" customHeight="false" outlineLevel="0" collapsed="false">
      <c r="A26" s="271" t="n">
        <f aca="false">EOMONTH(A25,0)+1</f>
        <v>37347</v>
      </c>
      <c r="B26" s="272" t="n">
        <f aca="false">E!B17</f>
        <v>-3278.29275006</v>
      </c>
      <c r="C26" s="272" t="n">
        <f aca="false">CM26</f>
        <v>0</v>
      </c>
      <c r="D26" s="272" t="n">
        <f aca="false">CI26</f>
        <v>8183</v>
      </c>
      <c r="E26" s="272" t="str">
        <f aca="false">IF(CJ26=0,"",CJ26)</f>
        <v/>
      </c>
      <c r="F26" s="273" t="n">
        <f aca="false">CK26</f>
        <v>-3278.29275006</v>
      </c>
      <c r="G26" s="230"/>
      <c r="H26" s="230"/>
      <c r="I26" s="29"/>
      <c r="J26" s="274"/>
      <c r="K26" s="275"/>
      <c r="L26" s="276" t="n">
        <f aca="false">SUM(J26:K26)</f>
        <v>0</v>
      </c>
      <c r="M26" s="277"/>
      <c r="N26" s="30"/>
      <c r="O26" s="278"/>
      <c r="P26" s="278"/>
      <c r="Q26" s="278"/>
      <c r="R26" s="278"/>
      <c r="S26" s="278"/>
      <c r="T26" s="278"/>
      <c r="U26" s="278"/>
      <c r="V26" s="278"/>
      <c r="W26" s="278"/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  <c r="AH26" s="278"/>
      <c r="AI26" s="278"/>
      <c r="AJ26" s="278"/>
      <c r="AK26" s="278"/>
      <c r="AL26" s="278"/>
      <c r="AM26" s="278"/>
      <c r="AN26" s="278"/>
      <c r="AO26" s="278"/>
      <c r="AP26" s="278"/>
      <c r="AQ26" s="278"/>
      <c r="AR26" s="278"/>
      <c r="AS26" s="278"/>
      <c r="AT26" s="278"/>
      <c r="AU26" s="278"/>
      <c r="AV26" s="278"/>
      <c r="AW26" s="278"/>
      <c r="AX26" s="278"/>
      <c r="AY26" s="278"/>
      <c r="AZ26" s="30"/>
      <c r="BA26" s="278"/>
      <c r="BB26" s="278"/>
      <c r="BC26" s="278"/>
      <c r="BD26" s="278"/>
      <c r="BE26" s="278"/>
      <c r="BF26" s="278"/>
      <c r="BG26" s="278"/>
      <c r="BH26" s="278"/>
      <c r="BI26" s="278"/>
      <c r="BJ26" s="278"/>
      <c r="BK26" s="278"/>
      <c r="BL26" s="278"/>
      <c r="BM26" s="278"/>
      <c r="BN26" s="278"/>
      <c r="BO26" s="279"/>
      <c r="BP26" s="280" t="n">
        <f aca="false">BP$12*DAY(EOMONTH(A26,0))</f>
        <v>0</v>
      </c>
      <c r="BQ26" s="281"/>
      <c r="BR26" s="240"/>
      <c r="BS26" s="240"/>
      <c r="BT26" s="240"/>
      <c r="BU26" s="240"/>
      <c r="BV26" s="282"/>
      <c r="BW26" s="240"/>
      <c r="BX26" s="240"/>
      <c r="BY26" s="240"/>
      <c r="BZ26" s="240"/>
      <c r="CA26" s="240"/>
      <c r="CB26" s="240"/>
      <c r="CC26" s="240"/>
      <c r="CD26" s="240"/>
      <c r="CE26" s="283"/>
      <c r="CF26" s="284"/>
      <c r="CG26" s="285" t="n">
        <f aca="false">DQ26</f>
        <v>0</v>
      </c>
      <c r="CH26" s="286"/>
      <c r="CI26" s="247" t="n">
        <f aca="false">ROUND(+CK26+CI27,0)</f>
        <v>8183</v>
      </c>
      <c r="CJ26" s="287"/>
      <c r="CK26" s="248" t="n">
        <f aca="false">IF($CM$16="a",(CM26+B26),(B26))</f>
        <v>-3278.29275006</v>
      </c>
      <c r="CL26" s="288" t="n">
        <f aca="false">A26</f>
        <v>37347</v>
      </c>
      <c r="CM26" s="250" t="n">
        <f aca="false">IF($CM$16="A",((SUMIF($L$5:$CH$5,"F",L26:CH26))+(SUMIF($L$5:$CH$5,"s",L26:CH26)*CP26)+(SUMIF($L$5:$CH$5,"eol",L26:CH26)*CP26)+(SUMIF($L$5:$CH$5,"e",L26:CH26))+(SUMIF($L$5:$CH$5,"o",L26:CH26))),IF($CM$16="s",(SUMIF($L$5:$CH$5,"s",L26:CH26)*CP26),IF($CM$16="f",(SUMIF($L$5:$CH$5,"f",L26:CH26)),IF($CM$16="eol",(SUMIF($L$5:$CH$5,"eol",L26:CH26)*CP26),IF($CM$16="o",(SUMIF($L$5:$CH$5,"o",L26:CH26)),IF($CM$16="e",(SUMIF($L$5:$CH$5,"e",L26:CH26)),IF($CM$16="ch",(SUM(L26:CH26)),"Wrong")))))))</f>
        <v>0</v>
      </c>
      <c r="CN26" s="251" t="n">
        <f aca="false">A26</f>
        <v>37347</v>
      </c>
      <c r="CO26" s="289"/>
      <c r="CP26" s="290" t="n">
        <f aca="false">IF((1/((1+CR26/2)^(2*(A26-$D$6)/365.25)))&gt;1,1,(1/((1+CR26/2)^(2*(A26-$D$6)/365.25))))</f>
        <v>1</v>
      </c>
      <c r="CQ26" s="291" t="n">
        <f aca="false">+A27-A26</f>
        <v>30</v>
      </c>
      <c r="CR26" s="302" t="n">
        <v>0.0390512255283228</v>
      </c>
      <c r="CS26" s="293"/>
      <c r="CT26" s="303" t="n">
        <f aca="false">A26</f>
        <v>37347</v>
      </c>
      <c r="CU26" s="295" t="n">
        <f aca="false">IF(ISERROR(INDEX(FuturesTable,MATCH(CT26,FuturesTableMonth,0),2)),0,INDEX(FuturesTable,MATCH(CT26,FuturesTableMonth,0),2))</f>
        <v>2134</v>
      </c>
      <c r="CV26" s="25"/>
      <c r="CW26" s="296" t="n">
        <f aca="false">CT26</f>
        <v>37347</v>
      </c>
      <c r="CX26" s="297" t="n">
        <f aca="false">CK26+CK38+CK50+CK62+CK74+CK86+CK98+CK110+CK122+CK134+CK146+CK158+CK170+CK182+CK194+CK206+CK218+CK230+CK242+CK254</f>
        <v>-10908.58856551</v>
      </c>
      <c r="CY26" s="25"/>
      <c r="CZ26" s="298"/>
      <c r="DA26" s="299" t="n">
        <v>0</v>
      </c>
      <c r="DB26" s="299" t="n">
        <v>0</v>
      </c>
      <c r="DC26" s="299" t="n">
        <f aca="false">DB26-DA26</f>
        <v>0</v>
      </c>
      <c r="DD26" s="263" t="n">
        <f aca="false">SUMIF($L$5:$CH$5,"o",L26:CH26)+SUMIF($L$5:$CH$5,"e",L26:CH26)</f>
        <v>0</v>
      </c>
      <c r="DE26" s="278" t="n">
        <f aca="false">IF(DD26=0,0,DC26+DD26)</f>
        <v>0</v>
      </c>
      <c r="DF26" s="278"/>
      <c r="DG26" s="184"/>
      <c r="DH26" s="300" t="n">
        <v>-3278.29275006</v>
      </c>
      <c r="DI26" s="266" t="n">
        <v>3.689</v>
      </c>
      <c r="DJ26" s="184" t="n">
        <v>3.689</v>
      </c>
      <c r="DK26" s="267" t="n">
        <f aca="false">DI26-DJ26</f>
        <v>0</v>
      </c>
      <c r="DL26" s="192" t="n">
        <f aca="false">ROUND(DH26*DK26*10000,2)</f>
        <v>-0</v>
      </c>
      <c r="DM26" s="193"/>
      <c r="DN26" s="26"/>
      <c r="DO26" s="26"/>
      <c r="DP26" s="301" t="n">
        <f aca="false">A26</f>
        <v>37347</v>
      </c>
      <c r="DQ26" s="270" t="n">
        <f aca="false">IF(ISERROR(DR26),0,DR26)</f>
        <v>0</v>
      </c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</row>
    <row r="27" customFormat="false" ht="15.75" hidden="false" customHeight="false" outlineLevel="0" collapsed="false">
      <c r="A27" s="271" t="n">
        <f aca="false">EOMONTH(A26,0)+1</f>
        <v>37377</v>
      </c>
      <c r="B27" s="272" t="n">
        <f aca="false">E!B18</f>
        <v>-4402.72147815</v>
      </c>
      <c r="C27" s="272" t="n">
        <f aca="false">CM27</f>
        <v>0</v>
      </c>
      <c r="D27" s="272" t="n">
        <f aca="false">CI27</f>
        <v>11461</v>
      </c>
      <c r="E27" s="272" t="str">
        <f aca="false">IF(CJ27=0,"",CJ27)</f>
        <v/>
      </c>
      <c r="F27" s="273" t="n">
        <f aca="false">CK27</f>
        <v>-4402.72147815</v>
      </c>
      <c r="G27" s="230"/>
      <c r="H27" s="230"/>
      <c r="I27" s="29"/>
      <c r="J27" s="274"/>
      <c r="K27" s="275"/>
      <c r="L27" s="276" t="n">
        <f aca="false">SUM(J27:K27)</f>
        <v>0</v>
      </c>
      <c r="M27" s="277"/>
      <c r="N27" s="30"/>
      <c r="O27" s="278"/>
      <c r="P27" s="278"/>
      <c r="Q27" s="278"/>
      <c r="R27" s="278"/>
      <c r="S27" s="278"/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  <c r="AH27" s="278"/>
      <c r="AI27" s="278"/>
      <c r="AJ27" s="278"/>
      <c r="AK27" s="278"/>
      <c r="AL27" s="278"/>
      <c r="AM27" s="278"/>
      <c r="AN27" s="278"/>
      <c r="AO27" s="278"/>
      <c r="AP27" s="278"/>
      <c r="AQ27" s="278"/>
      <c r="AR27" s="278"/>
      <c r="AS27" s="278"/>
      <c r="AT27" s="278"/>
      <c r="AU27" s="278"/>
      <c r="AV27" s="278"/>
      <c r="AW27" s="278"/>
      <c r="AX27" s="278"/>
      <c r="AY27" s="278"/>
      <c r="AZ27" s="30"/>
      <c r="BA27" s="278"/>
      <c r="BB27" s="278"/>
      <c r="BC27" s="278"/>
      <c r="BD27" s="278"/>
      <c r="BE27" s="278"/>
      <c r="BF27" s="278"/>
      <c r="BG27" s="278"/>
      <c r="BH27" s="278"/>
      <c r="BI27" s="278"/>
      <c r="BJ27" s="278"/>
      <c r="BK27" s="278"/>
      <c r="BL27" s="278"/>
      <c r="BM27" s="278"/>
      <c r="BN27" s="278"/>
      <c r="BO27" s="279"/>
      <c r="BP27" s="280" t="n">
        <f aca="false">BP$12*DAY(EOMONTH(A27,0))</f>
        <v>0</v>
      </c>
      <c r="BQ27" s="281"/>
      <c r="BR27" s="240"/>
      <c r="BS27" s="240"/>
      <c r="BT27" s="240"/>
      <c r="BU27" s="240"/>
      <c r="BV27" s="282"/>
      <c r="BW27" s="240"/>
      <c r="BX27" s="240"/>
      <c r="BY27" s="240"/>
      <c r="BZ27" s="240"/>
      <c r="CA27" s="240"/>
      <c r="CB27" s="240"/>
      <c r="CC27" s="240"/>
      <c r="CD27" s="240"/>
      <c r="CE27" s="283"/>
      <c r="CF27" s="284"/>
      <c r="CG27" s="285" t="n">
        <f aca="false">DQ27</f>
        <v>0</v>
      </c>
      <c r="CH27" s="286"/>
      <c r="CI27" s="247" t="n">
        <f aca="false">ROUND(+CK27+CI28,0)</f>
        <v>11461</v>
      </c>
      <c r="CJ27" s="287"/>
      <c r="CK27" s="248" t="n">
        <f aca="false">IF($CM$16="a",(CM27+B27),(B27))</f>
        <v>-4402.72147815</v>
      </c>
      <c r="CL27" s="288" t="n">
        <f aca="false">A27</f>
        <v>37377</v>
      </c>
      <c r="CM27" s="250" t="n">
        <f aca="false">IF($CM$16="A",((SUMIF($L$5:$CH$5,"F",L27:CH27))+(SUMIF($L$5:$CH$5,"s",L27:CH27)*CP27)+(SUMIF($L$5:$CH$5,"eol",L27:CH27)*CP27)+(SUMIF($L$5:$CH$5,"e",L27:CH27))+(SUMIF($L$5:$CH$5,"o",L27:CH27))),IF($CM$16="s",(SUMIF($L$5:$CH$5,"s",L27:CH27)*CP27),IF($CM$16="f",(SUMIF($L$5:$CH$5,"f",L27:CH27)),IF($CM$16="eol",(SUMIF($L$5:$CH$5,"eol",L27:CH27)*CP27),IF($CM$16="o",(SUMIF($L$5:$CH$5,"o",L27:CH27)),IF($CM$16="e",(SUMIF($L$5:$CH$5,"e",L27:CH27)),IF($CM$16="ch",(SUM(L27:CH27)),"Wrong")))))))</f>
        <v>0</v>
      </c>
      <c r="CN27" s="251" t="n">
        <f aca="false">A27</f>
        <v>37377</v>
      </c>
      <c r="CO27" s="289"/>
      <c r="CP27" s="290" t="n">
        <f aca="false">IF((1/((1+CR27/2)^(2*(A27-$D$6)/365.25)))&gt;1,1,(1/((1+CR27/2)^(2*(A27-$D$6)/365.25))))</f>
        <v>1</v>
      </c>
      <c r="CQ27" s="291" t="n">
        <f aca="false">+A28-A27</f>
        <v>31</v>
      </c>
      <c r="CR27" s="302" t="n">
        <v>0.0393911957882454</v>
      </c>
      <c r="CS27" s="293"/>
      <c r="CT27" s="303" t="n">
        <f aca="false">A27</f>
        <v>37377</v>
      </c>
      <c r="CU27" s="295" t="n">
        <f aca="false">IF(ISERROR(INDEX(FuturesTable,MATCH(CT27,FuturesTableMonth,0),2)),0,INDEX(FuturesTable,MATCH(CT27,FuturesTableMonth,0),2))</f>
        <v>-8782</v>
      </c>
      <c r="CV27" s="25"/>
      <c r="CW27" s="296" t="n">
        <f aca="false">CT27</f>
        <v>37377</v>
      </c>
      <c r="CX27" s="297" t="n">
        <f aca="false">CK27+CK39+CK51+CK63+CK75+CK87+CK99+CK111+CK123+CK135+CK147+CK159+CK171+CK183+CK195+CK207+CK219+CK231+CK243+CK255</f>
        <v>-6070.86019166</v>
      </c>
      <c r="CY27" s="25"/>
      <c r="CZ27" s="298"/>
      <c r="DA27" s="299" t="n">
        <v>0</v>
      </c>
      <c r="DB27" s="299" t="n">
        <v>0</v>
      </c>
      <c r="DC27" s="299" t="n">
        <f aca="false">DB27-DA27</f>
        <v>0</v>
      </c>
      <c r="DD27" s="263" t="n">
        <f aca="false">SUMIF($L$5:$CH$5,"o",L27:CH27)+SUMIF($L$5:$CH$5,"e",L27:CH27)</f>
        <v>0</v>
      </c>
      <c r="DE27" s="278" t="n">
        <f aca="false">IF(DD27=0,0,DC27+DD27)</f>
        <v>0</v>
      </c>
      <c r="DF27" s="278"/>
      <c r="DG27" s="184"/>
      <c r="DH27" s="300" t="n">
        <v>-4402.72147815</v>
      </c>
      <c r="DI27" s="266" t="n">
        <v>3.686</v>
      </c>
      <c r="DJ27" s="184" t="n">
        <v>3.686</v>
      </c>
      <c r="DK27" s="267" t="n">
        <f aca="false">DI27-DJ27</f>
        <v>0</v>
      </c>
      <c r="DL27" s="192" t="n">
        <f aca="false">ROUND(DH27*DK27*10000,2)</f>
        <v>-0</v>
      </c>
      <c r="DM27" s="193"/>
      <c r="DN27" s="26"/>
      <c r="DO27" s="26"/>
      <c r="DP27" s="301" t="n">
        <f aca="false">A27</f>
        <v>37377</v>
      </c>
      <c r="DQ27" s="270" t="n">
        <f aca="false">IF(ISERROR(DR27),0,DR27)</f>
        <v>0</v>
      </c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</row>
    <row r="28" customFormat="false" ht="15.75" hidden="false" customHeight="false" outlineLevel="0" collapsed="false">
      <c r="A28" s="271" t="n">
        <f aca="false">EOMONTH(A27,0)+1</f>
        <v>37408</v>
      </c>
      <c r="B28" s="272" t="n">
        <f aca="false">E!B19</f>
        <v>-4461.63779969</v>
      </c>
      <c r="C28" s="272" t="n">
        <f aca="false">CM28</f>
        <v>0</v>
      </c>
      <c r="D28" s="272" t="n">
        <f aca="false">CI28</f>
        <v>15864</v>
      </c>
      <c r="E28" s="272" t="str">
        <f aca="false">IF(CJ28=0,"",CJ28)</f>
        <v/>
      </c>
      <c r="F28" s="273" t="n">
        <f aca="false">CK28</f>
        <v>-4461.63779969</v>
      </c>
      <c r="G28" s="230"/>
      <c r="H28" s="230"/>
      <c r="I28" s="29"/>
      <c r="J28" s="274"/>
      <c r="K28" s="275"/>
      <c r="L28" s="276" t="n">
        <f aca="false">SUM(J28:K28)</f>
        <v>0</v>
      </c>
      <c r="M28" s="277"/>
      <c r="N28" s="30"/>
      <c r="O28" s="278"/>
      <c r="P28" s="278"/>
      <c r="Q28" s="278"/>
      <c r="R28" s="278"/>
      <c r="S28" s="278"/>
      <c r="T28" s="278"/>
      <c r="U28" s="278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  <c r="AJ28" s="278"/>
      <c r="AK28" s="278"/>
      <c r="AL28" s="278"/>
      <c r="AM28" s="278"/>
      <c r="AN28" s="278"/>
      <c r="AO28" s="278"/>
      <c r="AP28" s="278"/>
      <c r="AQ28" s="278"/>
      <c r="AR28" s="278"/>
      <c r="AS28" s="278"/>
      <c r="AT28" s="278"/>
      <c r="AU28" s="278"/>
      <c r="AV28" s="278"/>
      <c r="AW28" s="278"/>
      <c r="AX28" s="278"/>
      <c r="AY28" s="278"/>
      <c r="AZ28" s="30"/>
      <c r="BA28" s="278"/>
      <c r="BB28" s="278"/>
      <c r="BC28" s="278"/>
      <c r="BD28" s="278"/>
      <c r="BE28" s="278"/>
      <c r="BF28" s="278"/>
      <c r="BG28" s="278"/>
      <c r="BH28" s="278"/>
      <c r="BI28" s="278"/>
      <c r="BJ28" s="278"/>
      <c r="BK28" s="278"/>
      <c r="BL28" s="278"/>
      <c r="BM28" s="278"/>
      <c r="BN28" s="278"/>
      <c r="BO28" s="279"/>
      <c r="BP28" s="280" t="n">
        <f aca="false">BP$12*DAY(EOMONTH(A28,0))</f>
        <v>0</v>
      </c>
      <c r="BQ28" s="281"/>
      <c r="BR28" s="240"/>
      <c r="BS28" s="240"/>
      <c r="BT28" s="240"/>
      <c r="BU28" s="240"/>
      <c r="BV28" s="282"/>
      <c r="BW28" s="240"/>
      <c r="BX28" s="240"/>
      <c r="BY28" s="240"/>
      <c r="BZ28" s="240"/>
      <c r="CA28" s="240"/>
      <c r="CB28" s="240"/>
      <c r="CC28" s="240"/>
      <c r="CD28" s="240"/>
      <c r="CE28" s="283"/>
      <c r="CF28" s="284"/>
      <c r="CG28" s="285" t="n">
        <f aca="false">DQ28</f>
        <v>0</v>
      </c>
      <c r="CH28" s="286"/>
      <c r="CI28" s="247" t="n">
        <f aca="false">ROUND(+CK28+CI29,0)</f>
        <v>15864</v>
      </c>
      <c r="CJ28" s="287"/>
      <c r="CK28" s="248" t="n">
        <f aca="false">IF($CM$16="a",(CM28+B28),(B28))</f>
        <v>-4461.63779969</v>
      </c>
      <c r="CL28" s="288" t="n">
        <f aca="false">A28</f>
        <v>37408</v>
      </c>
      <c r="CM28" s="250" t="n">
        <f aca="false">IF($CM$16="A",((SUMIF($L$5:$CH$5,"F",L28:CH28))+(SUMIF($L$5:$CH$5,"s",L28:CH28)*CP28)+(SUMIF($L$5:$CH$5,"eol",L28:CH28)*CP28)+(SUMIF($L$5:$CH$5,"e",L28:CH28))+(SUMIF($L$5:$CH$5,"o",L28:CH28))),IF($CM$16="s",(SUMIF($L$5:$CH$5,"s",L28:CH28)*CP28),IF($CM$16="f",(SUMIF($L$5:$CH$5,"f",L28:CH28)),IF($CM$16="eol",(SUMIF($L$5:$CH$5,"eol",L28:CH28)*CP28),IF($CM$16="o",(SUMIF($L$5:$CH$5,"o",L28:CH28)),IF($CM$16="e",(SUMIF($L$5:$CH$5,"e",L28:CH28)),IF($CM$16="ch",(SUM(L28:CH28)),"Wrong")))))))</f>
        <v>0</v>
      </c>
      <c r="CN28" s="251" t="n">
        <f aca="false">A28</f>
        <v>37408</v>
      </c>
      <c r="CO28" s="289"/>
      <c r="CP28" s="290" t="n">
        <f aca="false">IF((1/((1+CR28/2)^(2*(A28-$D$6)/365.25)))&gt;1,1,(1/((1+CR28/2)^(2*(A28-$D$6)/365.25))))</f>
        <v>1</v>
      </c>
      <c r="CQ28" s="291" t="n">
        <f aca="false">+A29-A28</f>
        <v>30</v>
      </c>
      <c r="CR28" s="302" t="n">
        <v>0.0397424984309165</v>
      </c>
      <c r="CS28" s="293"/>
      <c r="CT28" s="303" t="n">
        <f aca="false">A28</f>
        <v>37408</v>
      </c>
      <c r="CU28" s="295" t="n">
        <f aca="false">IF(ISERROR(INDEX(FuturesTable,MATCH(CT28,FuturesTableMonth,0),2)),0,INDEX(FuturesTable,MATCH(CT28,FuturesTableMonth,0),2))</f>
        <v>-3869</v>
      </c>
      <c r="CV28" s="25"/>
      <c r="CW28" s="296" t="n">
        <f aca="false">CT28</f>
        <v>37408</v>
      </c>
      <c r="CX28" s="297" t="n">
        <f aca="false">CK28+CK40+CK52+CK64+CK76+CK88+CK100+CK112+CK124+CK136+CK148+CK160+CK172+CK184+CK196+CK208+CK220+CK232+CK244+CK256</f>
        <v>-3637.93259496</v>
      </c>
      <c r="CY28" s="25"/>
      <c r="CZ28" s="298"/>
      <c r="DA28" s="299" t="n">
        <v>0</v>
      </c>
      <c r="DB28" s="299" t="n">
        <v>0</v>
      </c>
      <c r="DC28" s="299" t="n">
        <f aca="false">DB28-DA28</f>
        <v>0</v>
      </c>
      <c r="DD28" s="263" t="n">
        <f aca="false">SUMIF($L$5:$CH$5,"o",L28:CH28)+SUMIF($L$5:$CH$5,"e",L28:CH28)</f>
        <v>0</v>
      </c>
      <c r="DE28" s="278" t="n">
        <f aca="false">IF(DD28=0,0,DC28+DD28)</f>
        <v>0</v>
      </c>
      <c r="DF28" s="278"/>
      <c r="DG28" s="184"/>
      <c r="DH28" s="300" t="n">
        <v>-4461.63779969</v>
      </c>
      <c r="DI28" s="266" t="n">
        <v>3.736</v>
      </c>
      <c r="DJ28" s="184" t="n">
        <v>3.736</v>
      </c>
      <c r="DK28" s="267" t="n">
        <f aca="false">DI28-DJ28</f>
        <v>0</v>
      </c>
      <c r="DL28" s="192" t="n">
        <f aca="false">ROUND(DH28*DK28*10000,2)</f>
        <v>-0</v>
      </c>
      <c r="DM28" s="193"/>
      <c r="DN28" s="26"/>
      <c r="DO28" s="26"/>
      <c r="DP28" s="301" t="n">
        <f aca="false">A28</f>
        <v>37408</v>
      </c>
      <c r="DQ28" s="270" t="n">
        <f aca="false">IF(ISERROR(DR28),0,DR28)</f>
        <v>0</v>
      </c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</row>
    <row r="29" customFormat="false" ht="15.75" hidden="false" customHeight="false" outlineLevel="0" collapsed="false">
      <c r="A29" s="271" t="n">
        <f aca="false">EOMONTH(A28,0)+1</f>
        <v>37438</v>
      </c>
      <c r="B29" s="272" t="n">
        <f aca="false">E!B20</f>
        <v>360.11646592</v>
      </c>
      <c r="C29" s="272" t="n">
        <f aca="false">CM29</f>
        <v>0</v>
      </c>
      <c r="D29" s="272" t="n">
        <f aca="false">CI29</f>
        <v>20326</v>
      </c>
      <c r="E29" s="272" t="str">
        <f aca="false">IF(CJ29=0,"",CJ29)</f>
        <v/>
      </c>
      <c r="F29" s="273" t="n">
        <f aca="false">CK29</f>
        <v>360.11646592</v>
      </c>
      <c r="G29" s="230"/>
      <c r="H29" s="230"/>
      <c r="I29" s="29"/>
      <c r="J29" s="274"/>
      <c r="K29" s="275"/>
      <c r="L29" s="276" t="n">
        <f aca="false">SUM(J29:K29)</f>
        <v>0</v>
      </c>
      <c r="M29" s="277"/>
      <c r="N29" s="30"/>
      <c r="O29" s="278"/>
      <c r="P29" s="278"/>
      <c r="Q29" s="278"/>
      <c r="R29" s="278"/>
      <c r="S29" s="278"/>
      <c r="T29" s="278"/>
      <c r="U29" s="278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278"/>
      <c r="AL29" s="278"/>
      <c r="AM29" s="278"/>
      <c r="AN29" s="278"/>
      <c r="AO29" s="278"/>
      <c r="AP29" s="278"/>
      <c r="AQ29" s="278"/>
      <c r="AR29" s="278"/>
      <c r="AS29" s="278"/>
      <c r="AT29" s="278"/>
      <c r="AU29" s="278"/>
      <c r="AV29" s="278"/>
      <c r="AW29" s="278"/>
      <c r="AX29" s="278"/>
      <c r="AY29" s="278"/>
      <c r="AZ29" s="30"/>
      <c r="BA29" s="278"/>
      <c r="BB29" s="278"/>
      <c r="BC29" s="278"/>
      <c r="BD29" s="278"/>
      <c r="BE29" s="278"/>
      <c r="BF29" s="278"/>
      <c r="BG29" s="278"/>
      <c r="BH29" s="278"/>
      <c r="BI29" s="278"/>
      <c r="BJ29" s="278"/>
      <c r="BK29" s="278"/>
      <c r="BL29" s="278"/>
      <c r="BM29" s="278"/>
      <c r="BN29" s="278"/>
      <c r="BO29" s="279"/>
      <c r="BP29" s="280" t="n">
        <f aca="false">BP$12*DAY(EOMONTH(A29,0))</f>
        <v>0</v>
      </c>
      <c r="BQ29" s="281"/>
      <c r="BR29" s="240"/>
      <c r="BS29" s="240"/>
      <c r="BT29" s="240"/>
      <c r="BU29" s="240"/>
      <c r="BV29" s="282"/>
      <c r="BW29" s="240"/>
      <c r="BX29" s="240"/>
      <c r="BY29" s="240"/>
      <c r="BZ29" s="240"/>
      <c r="CA29" s="240"/>
      <c r="CB29" s="240"/>
      <c r="CC29" s="240"/>
      <c r="CD29" s="240"/>
      <c r="CE29" s="283"/>
      <c r="CF29" s="284"/>
      <c r="CG29" s="285" t="n">
        <f aca="false">DQ29</f>
        <v>0</v>
      </c>
      <c r="CH29" s="286"/>
      <c r="CI29" s="247" t="n">
        <f aca="false">ROUND(+CK29+CI30,0)</f>
        <v>20326</v>
      </c>
      <c r="CJ29" s="287"/>
      <c r="CK29" s="248" t="n">
        <f aca="false">IF($CM$16="a",(CM29+B29),(B29))</f>
        <v>360.11646592</v>
      </c>
      <c r="CL29" s="288" t="n">
        <f aca="false">A29</f>
        <v>37438</v>
      </c>
      <c r="CM29" s="250" t="n">
        <f aca="false">IF($CM$16="A",((SUMIF($L$5:$CH$5,"F",L29:CH29))+(SUMIF($L$5:$CH$5,"s",L29:CH29)*CP29)+(SUMIF($L$5:$CH$5,"eol",L29:CH29)*CP29)+(SUMIF($L$5:$CH$5,"e",L29:CH29))+(SUMIF($L$5:$CH$5,"o",L29:CH29))),IF($CM$16="s",(SUMIF($L$5:$CH$5,"s",L29:CH29)*CP29),IF($CM$16="f",(SUMIF($L$5:$CH$5,"f",L29:CH29)),IF($CM$16="eol",(SUMIF($L$5:$CH$5,"eol",L29:CH29)*CP29),IF($CM$16="o",(SUMIF($L$5:$CH$5,"o",L29:CH29)),IF($CM$16="e",(SUMIF($L$5:$CH$5,"e",L29:CH29)),IF($CM$16="ch",(SUM(L29:CH29)),"Wrong")))))))</f>
        <v>0</v>
      </c>
      <c r="CN29" s="251" t="n">
        <f aca="false">A29</f>
        <v>37438</v>
      </c>
      <c r="CO29" s="305" t="n">
        <f aca="false">ROUND(SUM(CK18:CK29),0)</f>
        <v>-16770</v>
      </c>
      <c r="CP29" s="290" t="n">
        <f aca="false">IF((1/((1+CR29/2)^(2*(A29-$D$6)/365.25)))&gt;1,1,(1/((1+CR29/2)^(2*(A29-$D$6)/365.25))))</f>
        <v>1</v>
      </c>
      <c r="CQ29" s="291" t="n">
        <f aca="false">+A30-A29</f>
        <v>31</v>
      </c>
      <c r="CR29" s="302" t="n">
        <v>0.040142935462026</v>
      </c>
      <c r="CS29" s="293"/>
      <c r="CT29" s="303" t="n">
        <f aca="false">A29</f>
        <v>37438</v>
      </c>
      <c r="CU29" s="295" t="n">
        <f aca="false">IF(ISERROR(INDEX(FuturesTable,MATCH(CT29,FuturesTableMonth,0),2)),0,INDEX(FuturesTable,MATCH(CT29,FuturesTableMonth,0),2))</f>
        <v>-1423</v>
      </c>
      <c r="CV29" s="25"/>
      <c r="CW29" s="296" t="n">
        <f aca="false">CT29</f>
        <v>37438</v>
      </c>
      <c r="CX29" s="297" t="n">
        <f aca="false">CK29+CK41+CK53+CK65+CK77+CK89+CK101+CK113+CK125+CK137+CK149+CK161+CK173+CK185+CK197+CK209+CK221+CK233+CK245+CK257</f>
        <v>4813.07060536</v>
      </c>
      <c r="CY29" s="25"/>
      <c r="CZ29" s="298"/>
      <c r="DA29" s="299" t="n">
        <v>0</v>
      </c>
      <c r="DB29" s="299" t="n">
        <v>0</v>
      </c>
      <c r="DC29" s="299" t="n">
        <f aca="false">DB29-DA29</f>
        <v>0</v>
      </c>
      <c r="DD29" s="263" t="n">
        <f aca="false">SUMIF($L$5:$CH$5,"o",L29:CH29)+SUMIF($L$5:$CH$5,"e",L29:CH29)</f>
        <v>0</v>
      </c>
      <c r="DE29" s="278" t="n">
        <f aca="false">IF(DD29=0,0,DC29+DD29)</f>
        <v>0</v>
      </c>
      <c r="DF29" s="278"/>
      <c r="DG29" s="184"/>
      <c r="DH29" s="300" t="n">
        <v>360.11646592</v>
      </c>
      <c r="DI29" s="266" t="n">
        <v>3.781</v>
      </c>
      <c r="DJ29" s="184" t="n">
        <v>3.781</v>
      </c>
      <c r="DK29" s="267" t="n">
        <f aca="false">DI29-DJ29</f>
        <v>0</v>
      </c>
      <c r="DL29" s="192" t="n">
        <f aca="false">ROUND(DH29*DK29*10000,2)</f>
        <v>0</v>
      </c>
      <c r="DM29" s="193"/>
      <c r="DN29" s="26"/>
      <c r="DO29" s="26"/>
      <c r="DP29" s="301" t="n">
        <f aca="false">A29</f>
        <v>37438</v>
      </c>
      <c r="DQ29" s="270" t="n">
        <f aca="false">IF(ISERROR(DR29),0,DR29)</f>
        <v>0</v>
      </c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</row>
    <row r="30" customFormat="false" ht="15.75" hidden="false" customHeight="false" outlineLevel="0" collapsed="false">
      <c r="A30" s="271" t="n">
        <f aca="false">EOMONTH(A29,0)+1</f>
        <v>37469</v>
      </c>
      <c r="B30" s="272" t="n">
        <f aca="false">E!B21</f>
        <v>-5836.58295135</v>
      </c>
      <c r="C30" s="272" t="n">
        <f aca="false">CM30</f>
        <v>0</v>
      </c>
      <c r="D30" s="272" t="n">
        <f aca="false">CI30</f>
        <v>19966</v>
      </c>
      <c r="E30" s="272" t="str">
        <f aca="false">IF(CJ30=0,"",CJ30)</f>
        <v/>
      </c>
      <c r="F30" s="273" t="n">
        <f aca="false">CK30</f>
        <v>-5836.58295135</v>
      </c>
      <c r="G30" s="230"/>
      <c r="H30" s="230"/>
      <c r="I30" s="29"/>
      <c r="J30" s="274"/>
      <c r="K30" s="275"/>
      <c r="L30" s="276" t="n">
        <f aca="false">SUM(J30:K30)</f>
        <v>0</v>
      </c>
      <c r="M30" s="277"/>
      <c r="N30" s="30"/>
      <c r="O30" s="278"/>
      <c r="P30" s="278"/>
      <c r="Q30" s="278"/>
      <c r="R30" s="278"/>
      <c r="S30" s="278"/>
      <c r="T30" s="278"/>
      <c r="U30" s="278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  <c r="AH30" s="278"/>
      <c r="AI30" s="278"/>
      <c r="AJ30" s="278"/>
      <c r="AK30" s="278"/>
      <c r="AL30" s="278"/>
      <c r="AM30" s="278"/>
      <c r="AN30" s="278"/>
      <c r="AO30" s="278"/>
      <c r="AP30" s="278"/>
      <c r="AQ30" s="278"/>
      <c r="AR30" s="278"/>
      <c r="AS30" s="278"/>
      <c r="AT30" s="278"/>
      <c r="AU30" s="278"/>
      <c r="AV30" s="278"/>
      <c r="AW30" s="278"/>
      <c r="AX30" s="278"/>
      <c r="AY30" s="278"/>
      <c r="AZ30" s="30"/>
      <c r="BA30" s="278"/>
      <c r="BB30" s="278"/>
      <c r="BC30" s="278"/>
      <c r="BD30" s="278"/>
      <c r="BE30" s="278"/>
      <c r="BF30" s="278"/>
      <c r="BG30" s="278"/>
      <c r="BH30" s="278"/>
      <c r="BI30" s="278"/>
      <c r="BJ30" s="278"/>
      <c r="BK30" s="278"/>
      <c r="BL30" s="278"/>
      <c r="BM30" s="278"/>
      <c r="BN30" s="278"/>
      <c r="BO30" s="279"/>
      <c r="BP30" s="280" t="n">
        <f aca="false">BP$12*DAY(EOMONTH(A30,0))</f>
        <v>0</v>
      </c>
      <c r="BQ30" s="281"/>
      <c r="BR30" s="240"/>
      <c r="BS30" s="240"/>
      <c r="BT30" s="240"/>
      <c r="BU30" s="240"/>
      <c r="BV30" s="282"/>
      <c r="BW30" s="240"/>
      <c r="BX30" s="240"/>
      <c r="BY30" s="240"/>
      <c r="BZ30" s="240"/>
      <c r="CA30" s="240"/>
      <c r="CB30" s="240"/>
      <c r="CC30" s="240"/>
      <c r="CD30" s="240"/>
      <c r="CE30" s="283"/>
      <c r="CF30" s="284"/>
      <c r="CG30" s="285" t="n">
        <f aca="false">DQ30</f>
        <v>0</v>
      </c>
      <c r="CH30" s="286"/>
      <c r="CI30" s="247" t="n">
        <f aca="false">ROUND(+CK30+CI31,0)</f>
        <v>19966</v>
      </c>
      <c r="CJ30" s="287"/>
      <c r="CK30" s="248" t="n">
        <f aca="false">IF($CM$16="a",(CM30+B30),(B30))</f>
        <v>-5836.58295135</v>
      </c>
      <c r="CL30" s="288" t="n">
        <f aca="false">A30</f>
        <v>37469</v>
      </c>
      <c r="CM30" s="250" t="n">
        <f aca="false">IF($CM$16="A",((SUMIF($L$5:$CH$5,"F",L30:CH30))+(SUMIF($L$5:$CH$5,"s",L30:CH30)*CP30)+(SUMIF($L$5:$CH$5,"eol",L30:CH30)*CP30)+(SUMIF($L$5:$CH$5,"e",L30:CH30))+(SUMIF($L$5:$CH$5,"o",L30:CH30))),IF($CM$16="s",(SUMIF($L$5:$CH$5,"s",L30:CH30)*CP30),IF($CM$16="f",(SUMIF($L$5:$CH$5,"f",L30:CH30)),IF($CM$16="eol",(SUMIF($L$5:$CH$5,"eol",L30:CH30)*CP30),IF($CM$16="o",(SUMIF($L$5:$CH$5,"o",L30:CH30)),IF($CM$16="e",(SUMIF($L$5:$CH$5,"e",L30:CH30)),IF($CM$16="ch",(SUM(L30:CH30)),"Wrong")))))))</f>
        <v>0</v>
      </c>
      <c r="CN30" s="251" t="n">
        <f aca="false">A30</f>
        <v>37469</v>
      </c>
      <c r="CO30" s="305" t="n">
        <f aca="false">ROUND(SUM(CK19:CK30),0)</f>
        <v>-25585</v>
      </c>
      <c r="CP30" s="290" t="n">
        <f aca="false">IF((1/((1+CR30/2)^(2*(A30-$D$6)/365.25)))&gt;1,1,(1/((1+CR30/2)^(2*(A30-$D$6)/365.25))))</f>
        <v>1</v>
      </c>
      <c r="CQ30" s="291" t="n">
        <f aca="false">+A31-A30</f>
        <v>31</v>
      </c>
      <c r="CR30" s="302" t="n">
        <v>0.040655353809163</v>
      </c>
      <c r="CS30" s="293"/>
      <c r="CT30" s="303" t="n">
        <f aca="false">A30</f>
        <v>37469</v>
      </c>
      <c r="CU30" s="295" t="n">
        <f aca="false">IF(ISERROR(INDEX(FuturesTable,MATCH(CT30,FuturesTableMonth,0),2)),0,INDEX(FuturesTable,MATCH(CT30,FuturesTableMonth,0),2))</f>
        <v>-9931</v>
      </c>
      <c r="CV30" s="25"/>
      <c r="CW30" s="296" t="n">
        <f aca="false">CT30</f>
        <v>37469</v>
      </c>
      <c r="CX30" s="297" t="n">
        <f aca="false">CK30+CK42+CK54+CK66+CK78+CK90+CK102+CK114+CK126+CK138+CK150+CK162+CK174+CK186+CK198+CK210+CK222+CK234+CK246+CK258</f>
        <v>-6782.64357319</v>
      </c>
      <c r="CY30" s="25"/>
      <c r="CZ30" s="298"/>
      <c r="DA30" s="299" t="n">
        <v>0</v>
      </c>
      <c r="DB30" s="299" t="n">
        <v>0</v>
      </c>
      <c r="DC30" s="299" t="n">
        <f aca="false">DB30-DA30</f>
        <v>0</v>
      </c>
      <c r="DD30" s="263" t="n">
        <f aca="false">SUMIF($L$5:$CH$5,"o",L30:CH30)+SUMIF($L$5:$CH$5,"e",L30:CH30)</f>
        <v>0</v>
      </c>
      <c r="DE30" s="278" t="n">
        <f aca="false">IF(DD30=0,0,DC30+DD30)</f>
        <v>0</v>
      </c>
      <c r="DF30" s="278"/>
      <c r="DG30" s="184"/>
      <c r="DH30" s="300" t="n">
        <v>-5836.58295135</v>
      </c>
      <c r="DI30" s="266" t="n">
        <v>3.796</v>
      </c>
      <c r="DJ30" s="184" t="n">
        <v>3.796</v>
      </c>
      <c r="DK30" s="267" t="n">
        <f aca="false">DI30-DJ30</f>
        <v>0</v>
      </c>
      <c r="DL30" s="192" t="n">
        <f aca="false">ROUND(DH30*DK30*10000,2)</f>
        <v>-0</v>
      </c>
      <c r="DM30" s="193"/>
      <c r="DN30" s="26"/>
      <c r="DO30" s="26"/>
      <c r="DP30" s="301" t="n">
        <f aca="false">A30</f>
        <v>37469</v>
      </c>
      <c r="DQ30" s="270" t="n">
        <f aca="false">IF(ISERROR(DR30),0,DR30)</f>
        <v>0</v>
      </c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</row>
    <row r="31" customFormat="false" ht="15.75" hidden="false" customHeight="false" outlineLevel="0" collapsed="false">
      <c r="A31" s="271" t="n">
        <f aca="false">EOMONTH(A30,0)+1</f>
        <v>37500</v>
      </c>
      <c r="B31" s="272" t="n">
        <f aca="false">E!B22</f>
        <v>3428.41259925</v>
      </c>
      <c r="C31" s="272" t="n">
        <f aca="false">CM31</f>
        <v>0</v>
      </c>
      <c r="D31" s="272" t="n">
        <f aca="false">CI31</f>
        <v>25803</v>
      </c>
      <c r="E31" s="272" t="str">
        <f aca="false">IF(CJ31=0,"",CJ31)</f>
        <v/>
      </c>
      <c r="F31" s="273" t="n">
        <f aca="false">CK31</f>
        <v>3428.41259925</v>
      </c>
      <c r="G31" s="230"/>
      <c r="H31" s="230"/>
      <c r="I31" s="29"/>
      <c r="J31" s="274"/>
      <c r="K31" s="275"/>
      <c r="L31" s="276" t="n">
        <f aca="false">SUM(J31:K31)</f>
        <v>0</v>
      </c>
      <c r="M31" s="277"/>
      <c r="N31" s="30"/>
      <c r="O31" s="278"/>
      <c r="P31" s="278"/>
      <c r="Q31" s="278"/>
      <c r="R31" s="278"/>
      <c r="S31" s="278"/>
      <c r="T31" s="278"/>
      <c r="U31" s="278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278"/>
      <c r="AH31" s="278"/>
      <c r="AI31" s="278"/>
      <c r="AJ31" s="278"/>
      <c r="AK31" s="278"/>
      <c r="AL31" s="278"/>
      <c r="AM31" s="278"/>
      <c r="AN31" s="278"/>
      <c r="AO31" s="278"/>
      <c r="AP31" s="278"/>
      <c r="AQ31" s="278"/>
      <c r="AR31" s="278"/>
      <c r="AS31" s="278"/>
      <c r="AT31" s="278"/>
      <c r="AU31" s="278"/>
      <c r="AV31" s="278"/>
      <c r="AW31" s="278"/>
      <c r="AX31" s="278"/>
      <c r="AY31" s="278"/>
      <c r="AZ31" s="30"/>
      <c r="BA31" s="278"/>
      <c r="BB31" s="278"/>
      <c r="BC31" s="278"/>
      <c r="BD31" s="278"/>
      <c r="BE31" s="278"/>
      <c r="BF31" s="278"/>
      <c r="BG31" s="278"/>
      <c r="BH31" s="278"/>
      <c r="BI31" s="278"/>
      <c r="BJ31" s="278"/>
      <c r="BK31" s="278"/>
      <c r="BL31" s="278"/>
      <c r="BM31" s="278"/>
      <c r="BN31" s="278"/>
      <c r="BO31" s="279"/>
      <c r="BP31" s="280" t="n">
        <f aca="false">BP$12*DAY(EOMONTH(A31,0))</f>
        <v>0</v>
      </c>
      <c r="BQ31" s="281"/>
      <c r="BR31" s="240"/>
      <c r="BS31" s="240"/>
      <c r="BT31" s="240"/>
      <c r="BU31" s="240"/>
      <c r="BV31" s="282"/>
      <c r="BW31" s="240"/>
      <c r="BX31" s="240"/>
      <c r="BY31" s="240"/>
      <c r="BZ31" s="240"/>
      <c r="CA31" s="240"/>
      <c r="CB31" s="240"/>
      <c r="CC31" s="240"/>
      <c r="CD31" s="240"/>
      <c r="CE31" s="283"/>
      <c r="CF31" s="284"/>
      <c r="CG31" s="285" t="n">
        <f aca="false">DQ31</f>
        <v>0</v>
      </c>
      <c r="CH31" s="286"/>
      <c r="CI31" s="247" t="n">
        <f aca="false">ROUND(+CK31+CI32,0)</f>
        <v>25803</v>
      </c>
      <c r="CJ31" s="287"/>
      <c r="CK31" s="248" t="n">
        <f aca="false">IF($CM$16="a",(CM31+B31),(B31))</f>
        <v>3428.41259925</v>
      </c>
      <c r="CL31" s="288" t="n">
        <f aca="false">A31</f>
        <v>37500</v>
      </c>
      <c r="CM31" s="250" t="n">
        <f aca="false">IF($CM$16="A",((SUMIF($L$5:$CH$5,"F",L31:CH31))+(SUMIF($L$5:$CH$5,"s",L31:CH31)*CP31)+(SUMIF($L$5:$CH$5,"eol",L31:CH31)*CP31)+(SUMIF($L$5:$CH$5,"e",L31:CH31))+(SUMIF($L$5:$CH$5,"o",L31:CH31))),IF($CM$16="s",(SUMIF($L$5:$CH$5,"s",L31:CH31)*CP31),IF($CM$16="f",(SUMIF($L$5:$CH$5,"f",L31:CH31)),IF($CM$16="eol",(SUMIF($L$5:$CH$5,"eol",L31:CH31)*CP31),IF($CM$16="o",(SUMIF($L$5:$CH$5,"o",L31:CH31)),IF($CM$16="e",(SUMIF($L$5:$CH$5,"e",L31:CH31)),IF($CM$16="ch",(SUM(L31:CH31)),"Wrong")))))))</f>
        <v>0</v>
      </c>
      <c r="CN31" s="251" t="n">
        <f aca="false">A31</f>
        <v>37500</v>
      </c>
      <c r="CO31" s="305" t="n">
        <f aca="false">ROUND(SUM(CK20:CK31),0)</f>
        <v>-9582</v>
      </c>
      <c r="CP31" s="290" t="n">
        <f aca="false">IF((1/((1+CR31/2)^(2*(A31-$D$6)/365.25)))&gt;1,1,(1/((1+CR31/2)^(2*(A31-$D$6)/365.25))))</f>
        <v>1</v>
      </c>
      <c r="CQ31" s="291" t="n">
        <f aca="false">+A32-A31</f>
        <v>30</v>
      </c>
      <c r="CR31" s="302" t="n">
        <v>0.0411677722443704</v>
      </c>
      <c r="CS31" s="293"/>
      <c r="CT31" s="303" t="n">
        <f aca="false">A31</f>
        <v>37500</v>
      </c>
      <c r="CU31" s="295" t="n">
        <f aca="false">IF(ISERROR(INDEX(FuturesTable,MATCH(CT31,FuturesTableMonth,0),2)),0,INDEX(FuturesTable,MATCH(CT31,FuturesTableMonth,0),2))</f>
        <v>-2417</v>
      </c>
      <c r="CV31" s="25"/>
      <c r="CW31" s="296" t="n">
        <f aca="false">CT31</f>
        <v>37500</v>
      </c>
      <c r="CX31" s="297" t="n">
        <f aca="false">CK31+CK43+CK55+CK67+CK79+CK91+CK103+CK115+CK127+CK139+CK151+CK163+CK175+CK187+CK199+CK211+CK223+CK235+CK247+CK259</f>
        <v>4552.88532557</v>
      </c>
      <c r="CY31" s="25"/>
      <c r="CZ31" s="298"/>
      <c r="DA31" s="299" t="n">
        <v>0</v>
      </c>
      <c r="DB31" s="299" t="n">
        <v>0</v>
      </c>
      <c r="DC31" s="299" t="n">
        <f aca="false">DB31-DA31</f>
        <v>0</v>
      </c>
      <c r="DD31" s="263" t="n">
        <f aca="false">SUMIF($L$5:$CH$5,"o",L31:CH31)+SUMIF($L$5:$CH$5,"e",L31:CH31)</f>
        <v>0</v>
      </c>
      <c r="DE31" s="278" t="n">
        <f aca="false">IF(DD31=0,0,DC31+DD31)</f>
        <v>0</v>
      </c>
      <c r="DF31" s="278"/>
      <c r="DG31" s="184"/>
      <c r="DH31" s="300" t="n">
        <v>3428.41259925</v>
      </c>
      <c r="DI31" s="266" t="n">
        <v>3.816</v>
      </c>
      <c r="DJ31" s="184" t="n">
        <v>3.816</v>
      </c>
      <c r="DK31" s="267" t="n">
        <f aca="false">DI31-DJ31</f>
        <v>0</v>
      </c>
      <c r="DL31" s="192" t="n">
        <f aca="false">ROUND(DH31*DK31*10000,2)</f>
        <v>0</v>
      </c>
      <c r="DM31" s="193"/>
      <c r="DN31" s="26"/>
      <c r="DO31" s="26"/>
      <c r="DP31" s="301" t="n">
        <f aca="false">A31</f>
        <v>37500</v>
      </c>
      <c r="DQ31" s="270" t="n">
        <f aca="false">IF(ISERROR(DR31),0,DR31)</f>
        <v>0</v>
      </c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</row>
    <row r="32" customFormat="false" ht="15.75" hidden="false" customHeight="false" outlineLevel="0" collapsed="false">
      <c r="A32" s="271" t="n">
        <f aca="false">EOMONTH(A31,0)+1</f>
        <v>37530</v>
      </c>
      <c r="B32" s="272" t="n">
        <f aca="false">E!B23</f>
        <v>10723.23257207</v>
      </c>
      <c r="C32" s="272" t="n">
        <f aca="false">CM32</f>
        <v>0</v>
      </c>
      <c r="D32" s="272" t="n">
        <f aca="false">CI32</f>
        <v>22375</v>
      </c>
      <c r="E32" s="272" t="str">
        <f aca="false">IF(CJ32=0,"",CJ32)</f>
        <v/>
      </c>
      <c r="F32" s="273" t="n">
        <f aca="false">CK32</f>
        <v>10723.23257207</v>
      </c>
      <c r="G32" s="230"/>
      <c r="H32" s="230"/>
      <c r="I32" s="29"/>
      <c r="J32" s="274"/>
      <c r="K32" s="275"/>
      <c r="L32" s="276" t="n">
        <f aca="false">SUM(J32:K32)</f>
        <v>0</v>
      </c>
      <c r="M32" s="277"/>
      <c r="N32" s="30"/>
      <c r="O32" s="278"/>
      <c r="P32" s="278"/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  <c r="AH32" s="278"/>
      <c r="AI32" s="278"/>
      <c r="AJ32" s="278"/>
      <c r="AK32" s="278"/>
      <c r="AL32" s="278"/>
      <c r="AM32" s="278"/>
      <c r="AN32" s="278"/>
      <c r="AO32" s="278"/>
      <c r="AP32" s="278"/>
      <c r="AQ32" s="278"/>
      <c r="AR32" s="278"/>
      <c r="AS32" s="278"/>
      <c r="AT32" s="278"/>
      <c r="AU32" s="278"/>
      <c r="AV32" s="278"/>
      <c r="AW32" s="278"/>
      <c r="AX32" s="278"/>
      <c r="AY32" s="278"/>
      <c r="AZ32" s="30"/>
      <c r="BA32" s="278"/>
      <c r="BB32" s="278"/>
      <c r="BC32" s="278"/>
      <c r="BD32" s="278"/>
      <c r="BE32" s="278"/>
      <c r="BF32" s="278"/>
      <c r="BG32" s="278"/>
      <c r="BH32" s="278"/>
      <c r="BI32" s="278"/>
      <c r="BJ32" s="278"/>
      <c r="BK32" s="278"/>
      <c r="BL32" s="278"/>
      <c r="BM32" s="278"/>
      <c r="BN32" s="278"/>
      <c r="BO32" s="279"/>
      <c r="BP32" s="280" t="n">
        <f aca="false">BP$12*DAY(EOMONTH(A32,0))</f>
        <v>0</v>
      </c>
      <c r="BQ32" s="281"/>
      <c r="BR32" s="240"/>
      <c r="BS32" s="240"/>
      <c r="BT32" s="240"/>
      <c r="BU32" s="240"/>
      <c r="BV32" s="282"/>
      <c r="BW32" s="240"/>
      <c r="BX32" s="240"/>
      <c r="BY32" s="240"/>
      <c r="BZ32" s="240"/>
      <c r="CA32" s="240"/>
      <c r="CB32" s="240"/>
      <c r="CC32" s="240"/>
      <c r="CD32" s="240"/>
      <c r="CE32" s="283"/>
      <c r="CF32" s="284"/>
      <c r="CG32" s="285" t="n">
        <f aca="false">DQ32</f>
        <v>0</v>
      </c>
      <c r="CH32" s="286"/>
      <c r="CI32" s="247" t="n">
        <f aca="false">ROUND(+CK32+CI33,0)</f>
        <v>22375</v>
      </c>
      <c r="CJ32" s="287"/>
      <c r="CK32" s="248" t="n">
        <f aca="false">IF($CM$16="a",(CM32+B32),(B32))</f>
        <v>10723.23257207</v>
      </c>
      <c r="CL32" s="288" t="n">
        <f aca="false">A32</f>
        <v>37530</v>
      </c>
      <c r="CM32" s="250" t="n">
        <f aca="false">IF($CM$16="A",((SUMIF($L$5:$CH$5,"F",L32:CH32))+(SUMIF($L$5:$CH$5,"s",L32:CH32)*CP32)+(SUMIF($L$5:$CH$5,"eol",L32:CH32)*CP32)+(SUMIF($L$5:$CH$5,"e",L32:CH32))+(SUMIF($L$5:$CH$5,"o",L32:CH32))),IF($CM$16="s",(SUMIF($L$5:$CH$5,"s",L32:CH32)*CP32),IF($CM$16="f",(SUMIF($L$5:$CH$5,"f",L32:CH32)),IF($CM$16="eol",(SUMIF($L$5:$CH$5,"eol",L32:CH32)*CP32),IF($CM$16="o",(SUMIF($L$5:$CH$5,"o",L32:CH32)),IF($CM$16="e",(SUMIF($L$5:$CH$5,"e",L32:CH32)),IF($CM$16="ch",(SUM(L32:CH32)),"Wrong")))))))</f>
        <v>0</v>
      </c>
      <c r="CN32" s="251" t="n">
        <f aca="false">A32</f>
        <v>37530</v>
      </c>
      <c r="CO32" s="305" t="n">
        <f aca="false">ROUND(SUM(CK21:CK32),0)</f>
        <v>-2799</v>
      </c>
      <c r="CP32" s="290" t="n">
        <f aca="false">IF((1/((1+CR32/2)^(2*(A32-$D$6)/365.25)))&gt;1,1,(1/((1+CR32/2)^(2*(A32-$D$6)/365.25))))</f>
        <v>1</v>
      </c>
      <c r="CQ32" s="291" t="n">
        <f aca="false">+A33-A32</f>
        <v>31</v>
      </c>
      <c r="CR32" s="302" t="n">
        <v>0.0416834866130906</v>
      </c>
      <c r="CS32" s="293"/>
      <c r="CT32" s="303" t="n">
        <f aca="false">A32</f>
        <v>37530</v>
      </c>
      <c r="CU32" s="295" t="n">
        <f aca="false">IF(ISERROR(INDEX(FuturesTable,MATCH(CT32,FuturesTableMonth,0),2)),0,INDEX(FuturesTable,MATCH(CT32,FuturesTableMonth,0),2))</f>
        <v>6554</v>
      </c>
      <c r="CV32" s="25"/>
      <c r="CW32" s="296" t="n">
        <f aca="false">CT32</f>
        <v>37530</v>
      </c>
      <c r="CX32" s="297" t="n">
        <f aca="false">CK32+CK44+CK56+CK68+CK80+CK92+CK104+CK116+CK128+CK140+CK152+CK164+CK176+CK188+CK200+CK212+CK224+CK236+CK248+CK260</f>
        <v>17143.1504607</v>
      </c>
      <c r="CY32" s="25"/>
      <c r="CZ32" s="298"/>
      <c r="DA32" s="299" t="n">
        <v>0</v>
      </c>
      <c r="DB32" s="299" t="n">
        <v>0</v>
      </c>
      <c r="DC32" s="299" t="n">
        <f aca="false">DB32-DA32</f>
        <v>0</v>
      </c>
      <c r="DD32" s="263" t="n">
        <f aca="false">SUMIF($L$5:$CH$5,"o",L32:CH32)+SUMIF($L$5:$CH$5,"e",L32:CH32)</f>
        <v>0</v>
      </c>
      <c r="DE32" s="278" t="n">
        <f aca="false">IF(DD32=0,0,DC32+DD32)</f>
        <v>0</v>
      </c>
      <c r="DF32" s="278"/>
      <c r="DG32" s="184"/>
      <c r="DH32" s="300" t="n">
        <v>10723.23257207</v>
      </c>
      <c r="DI32" s="266" t="n">
        <v>3.85</v>
      </c>
      <c r="DJ32" s="184" t="n">
        <v>3.85</v>
      </c>
      <c r="DK32" s="267" t="n">
        <f aca="false">DI32-DJ32</f>
        <v>0</v>
      </c>
      <c r="DL32" s="192" t="n">
        <f aca="false">ROUND(DH32*DK32*10000,2)</f>
        <v>0</v>
      </c>
      <c r="DM32" s="193"/>
      <c r="DN32" s="26"/>
      <c r="DO32" s="26"/>
      <c r="DP32" s="301" t="n">
        <f aca="false">A32</f>
        <v>37530</v>
      </c>
      <c r="DQ32" s="270" t="n">
        <f aca="false">IF(ISERROR(DR32),0,DR32)</f>
        <v>0</v>
      </c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</row>
    <row r="33" customFormat="false" ht="15.75" hidden="false" customHeight="false" outlineLevel="0" collapsed="false">
      <c r="A33" s="271" t="n">
        <f aca="false">EOMONTH(A32,0)+1</f>
        <v>37561</v>
      </c>
      <c r="B33" s="272" t="n">
        <f aca="false">E!B24</f>
        <v>-3341.00452602</v>
      </c>
      <c r="C33" s="272" t="n">
        <f aca="false">CM33</f>
        <v>0</v>
      </c>
      <c r="D33" s="272" t="n">
        <f aca="false">CI33</f>
        <v>11652</v>
      </c>
      <c r="E33" s="272" t="str">
        <f aca="false">IF(CJ33=0,"",CJ33)</f>
        <v/>
      </c>
      <c r="F33" s="273" t="n">
        <f aca="false">CK33</f>
        <v>-3341.00452602</v>
      </c>
      <c r="G33" s="230"/>
      <c r="H33" s="230"/>
      <c r="I33" s="29"/>
      <c r="J33" s="274"/>
      <c r="K33" s="275"/>
      <c r="L33" s="276" t="n">
        <f aca="false">SUM(J33:K33)</f>
        <v>0</v>
      </c>
      <c r="M33" s="277"/>
      <c r="N33" s="30"/>
      <c r="O33" s="278"/>
      <c r="P33" s="278"/>
      <c r="Q33" s="278"/>
      <c r="R33" s="278"/>
      <c r="S33" s="278"/>
      <c r="T33" s="278"/>
      <c r="U33" s="278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  <c r="AH33" s="278"/>
      <c r="AI33" s="278"/>
      <c r="AJ33" s="278"/>
      <c r="AK33" s="278"/>
      <c r="AL33" s="278"/>
      <c r="AM33" s="278"/>
      <c r="AN33" s="278"/>
      <c r="AO33" s="278"/>
      <c r="AP33" s="278"/>
      <c r="AQ33" s="278"/>
      <c r="AR33" s="278"/>
      <c r="AS33" s="278"/>
      <c r="AT33" s="278"/>
      <c r="AU33" s="278"/>
      <c r="AV33" s="278"/>
      <c r="AW33" s="278"/>
      <c r="AX33" s="278"/>
      <c r="AY33" s="278"/>
      <c r="AZ33" s="30"/>
      <c r="BA33" s="278"/>
      <c r="BB33" s="278"/>
      <c r="BC33" s="278"/>
      <c r="BD33" s="278"/>
      <c r="BE33" s="278"/>
      <c r="BF33" s="278"/>
      <c r="BG33" s="278"/>
      <c r="BH33" s="278"/>
      <c r="BI33" s="278"/>
      <c r="BJ33" s="278"/>
      <c r="BK33" s="278"/>
      <c r="BL33" s="278"/>
      <c r="BM33" s="278"/>
      <c r="BN33" s="278"/>
      <c r="BO33" s="279"/>
      <c r="BP33" s="280" t="n">
        <f aca="false">BP$12*DAY(EOMONTH(A33,0))</f>
        <v>0</v>
      </c>
      <c r="BQ33" s="281"/>
      <c r="BR33" s="240"/>
      <c r="BS33" s="240"/>
      <c r="BT33" s="240"/>
      <c r="BU33" s="240"/>
      <c r="BV33" s="282"/>
      <c r="BW33" s="240"/>
      <c r="BX33" s="240"/>
      <c r="BY33" s="240"/>
      <c r="BZ33" s="240"/>
      <c r="CA33" s="240"/>
      <c r="CB33" s="240"/>
      <c r="CC33" s="240"/>
      <c r="CD33" s="240"/>
      <c r="CE33" s="283"/>
      <c r="CF33" s="284"/>
      <c r="CG33" s="285" t="n">
        <f aca="false">DQ33</f>
        <v>0</v>
      </c>
      <c r="CH33" s="286"/>
      <c r="CI33" s="247" t="n">
        <f aca="false">ROUND(+CK33+CI34,0)</f>
        <v>11652</v>
      </c>
      <c r="CJ33" s="287"/>
      <c r="CK33" s="248" t="n">
        <f aca="false">IF($CM$16="a",(CM33+B33),(B33))</f>
        <v>-3341.00452602</v>
      </c>
      <c r="CL33" s="288" t="n">
        <f aca="false">A33</f>
        <v>37561</v>
      </c>
      <c r="CM33" s="250" t="n">
        <f aca="false">IF($CM$16="A",((SUMIF($L$5:$CH$5,"F",L33:CH33))+(SUMIF($L$5:$CH$5,"s",L33:CH33)*CP33)+(SUMIF($L$5:$CH$5,"eol",L33:CH33)*CP33)+(SUMIF($L$5:$CH$5,"e",L33:CH33))+(SUMIF($L$5:$CH$5,"o",L33:CH33))),IF($CM$16="s",(SUMIF($L$5:$CH$5,"s",L33:CH33)*CP33),IF($CM$16="f",(SUMIF($L$5:$CH$5,"f",L33:CH33)),IF($CM$16="eol",(SUMIF($L$5:$CH$5,"eol",L33:CH33)*CP33),IF($CM$16="o",(SUMIF($L$5:$CH$5,"o",L33:CH33)),IF($CM$16="e",(SUMIF($L$5:$CH$5,"e",L33:CH33)),IF($CM$16="ch",(SUM(L33:CH33)),"Wrong")))))))</f>
        <v>0</v>
      </c>
      <c r="CN33" s="251" t="n">
        <f aca="false">A33</f>
        <v>37561</v>
      </c>
      <c r="CO33" s="305" t="n">
        <f aca="false">ROUND(SUM(CK22:CK33),0)</f>
        <v>-4489</v>
      </c>
      <c r="CP33" s="290" t="n">
        <f aca="false">IF((1/((1+CR33/2)^(2*(A33-$D$6)/365.25)))&gt;1,1,(1/((1+CR33/2)^(2*(A33-$D$6)/365.25))))</f>
        <v>1</v>
      </c>
      <c r="CQ33" s="291" t="n">
        <f aca="false">+A34-A33</f>
        <v>30</v>
      </c>
      <c r="CR33" s="302" t="n">
        <v>0.0422446701506773</v>
      </c>
      <c r="CS33" s="293"/>
      <c r="CT33" s="303" t="n">
        <f aca="false">A33</f>
        <v>37561</v>
      </c>
      <c r="CU33" s="295" t="n">
        <f aca="false">IF(ISERROR(INDEX(FuturesTable,MATCH(CT33,FuturesTableMonth,0),2)),0,INDEX(FuturesTable,MATCH(CT33,FuturesTableMonth,0),2))</f>
        <v>-6522</v>
      </c>
      <c r="CV33" s="25"/>
      <c r="CW33" s="296" t="n">
        <f aca="false">CT33</f>
        <v>37561</v>
      </c>
      <c r="CX33" s="297" t="n">
        <f aca="false">CK33+CK45+CK57+CK69+CK81+CK93+CK105+CK117+CK129+CK141+CK153+CK165+CK177+CK189+CK201+CK213+CK225+CK237+CK249+CK261</f>
        <v>-3477.66573511</v>
      </c>
      <c r="CY33" s="25"/>
      <c r="CZ33" s="298"/>
      <c r="DA33" s="299" t="n">
        <v>0</v>
      </c>
      <c r="DB33" s="299" t="n">
        <v>0</v>
      </c>
      <c r="DC33" s="299" t="n">
        <f aca="false">DB33-DA33</f>
        <v>0</v>
      </c>
      <c r="DD33" s="263" t="n">
        <f aca="false">SUMIF($L$5:$CH$5,"o",L33:CH33)+SUMIF($L$5:$CH$5,"e",L33:CH33)</f>
        <v>0</v>
      </c>
      <c r="DE33" s="278" t="n">
        <f aca="false">IF(DD33=0,0,DC33+DD33)</f>
        <v>0</v>
      </c>
      <c r="DF33" s="278"/>
      <c r="DG33" s="184"/>
      <c r="DH33" s="300" t="n">
        <v>-3341.00452602</v>
      </c>
      <c r="DI33" s="266" t="n">
        <v>4</v>
      </c>
      <c r="DJ33" s="184" t="n">
        <v>4</v>
      </c>
      <c r="DK33" s="267" t="n">
        <f aca="false">DI33-DJ33</f>
        <v>0</v>
      </c>
      <c r="DL33" s="192" t="n">
        <f aca="false">ROUND(DH33*DK33*10000,2)</f>
        <v>-0</v>
      </c>
      <c r="DM33" s="193"/>
      <c r="DN33" s="26"/>
      <c r="DO33" s="26"/>
      <c r="DP33" s="301" t="n">
        <f aca="false">A33</f>
        <v>37561</v>
      </c>
      <c r="DQ33" s="270" t="n">
        <f aca="false">IF(ISERROR(DR33),0,DR33)</f>
        <v>0</v>
      </c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</row>
    <row r="34" customFormat="false" ht="15.75" hidden="false" customHeight="false" outlineLevel="0" collapsed="false">
      <c r="A34" s="271" t="n">
        <f aca="false">EOMONTH(A33,0)+1</f>
        <v>37591</v>
      </c>
      <c r="B34" s="272" t="n">
        <f aca="false">E!B25</f>
        <v>4954.85923712</v>
      </c>
      <c r="C34" s="272" t="n">
        <f aca="false">CM34</f>
        <v>0</v>
      </c>
      <c r="D34" s="272" t="n">
        <f aca="false">CI34</f>
        <v>14993</v>
      </c>
      <c r="E34" s="272" t="n">
        <f aca="false">IF(CJ34=0,"",CJ34)</f>
        <v>-4307.17673168</v>
      </c>
      <c r="F34" s="273" t="n">
        <f aca="false">CK34</f>
        <v>4954.85923712</v>
      </c>
      <c r="G34" s="230"/>
      <c r="H34" s="230"/>
      <c r="I34" s="29"/>
      <c r="J34" s="274"/>
      <c r="K34" s="275"/>
      <c r="L34" s="276" t="n">
        <f aca="false">SUM(J34:K34)</f>
        <v>0</v>
      </c>
      <c r="M34" s="277"/>
      <c r="N34" s="30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F34" s="278"/>
      <c r="AG34" s="278"/>
      <c r="AH34" s="278"/>
      <c r="AI34" s="278"/>
      <c r="AJ34" s="278"/>
      <c r="AK34" s="278"/>
      <c r="AL34" s="278"/>
      <c r="AM34" s="278"/>
      <c r="AN34" s="278"/>
      <c r="AO34" s="278"/>
      <c r="AP34" s="278"/>
      <c r="AQ34" s="278"/>
      <c r="AR34" s="278"/>
      <c r="AS34" s="278"/>
      <c r="AT34" s="278"/>
      <c r="AU34" s="278"/>
      <c r="AV34" s="278"/>
      <c r="AW34" s="278"/>
      <c r="AX34" s="278"/>
      <c r="AY34" s="278"/>
      <c r="AZ34" s="30"/>
      <c r="BA34" s="278"/>
      <c r="BB34" s="278"/>
      <c r="BC34" s="278"/>
      <c r="BD34" s="278"/>
      <c r="BE34" s="278"/>
      <c r="BF34" s="278"/>
      <c r="BG34" s="278"/>
      <c r="BH34" s="278"/>
      <c r="BI34" s="278"/>
      <c r="BJ34" s="278"/>
      <c r="BK34" s="278"/>
      <c r="BL34" s="278"/>
      <c r="BM34" s="278"/>
      <c r="BN34" s="278"/>
      <c r="BO34" s="279"/>
      <c r="BP34" s="280" t="n">
        <f aca="false">BP$12*DAY(EOMONTH(A34,0))</f>
        <v>0</v>
      </c>
      <c r="BQ34" s="281"/>
      <c r="BR34" s="240"/>
      <c r="BS34" s="240"/>
      <c r="BT34" s="240"/>
      <c r="BU34" s="240"/>
      <c r="BV34" s="282"/>
      <c r="BW34" s="240"/>
      <c r="BX34" s="240"/>
      <c r="BY34" s="240"/>
      <c r="BZ34" s="240"/>
      <c r="CA34" s="240"/>
      <c r="CB34" s="240"/>
      <c r="CC34" s="240"/>
      <c r="CD34" s="240"/>
      <c r="CE34" s="283"/>
      <c r="CF34" s="284"/>
      <c r="CG34" s="285" t="n">
        <f aca="false">DQ34</f>
        <v>0</v>
      </c>
      <c r="CH34" s="286"/>
      <c r="CI34" s="247" t="n">
        <f aca="false">ROUND(+CK34+CI35,0)</f>
        <v>14993</v>
      </c>
      <c r="CJ34" s="287" t="n">
        <f aca="false">SUM(CK23:CK34)</f>
        <v>-4307.17673168</v>
      </c>
      <c r="CK34" s="248" t="n">
        <f aca="false">IF($CM$16="a",(CM34+B34),(B34))</f>
        <v>4954.85923712</v>
      </c>
      <c r="CL34" s="288" t="n">
        <f aca="false">A34</f>
        <v>37591</v>
      </c>
      <c r="CM34" s="250" t="n">
        <f aca="false">IF($CM$16="A",((SUMIF($L$5:$CH$5,"F",L34:CH34))+(SUMIF($L$5:$CH$5,"s",L34:CH34)*CP34)+(SUMIF($L$5:$CH$5,"eol",L34:CH34)*CP34)+(SUMIF($L$5:$CH$5,"e",L34:CH34))+(SUMIF($L$5:$CH$5,"o",L34:CH34))),IF($CM$16="s",(SUMIF($L$5:$CH$5,"s",L34:CH34)*CP34),IF($CM$16="f",(SUMIF($L$5:$CH$5,"f",L34:CH34)),IF($CM$16="eol",(SUMIF($L$5:$CH$5,"eol",L34:CH34)*CP34),IF($CM$16="o",(SUMIF($L$5:$CH$5,"o",L34:CH34)),IF($CM$16="e",(SUMIF($L$5:$CH$5,"e",L34:CH34)),IF($CM$16="ch",(SUM(L34:CH34)),"Wrong")))))))</f>
        <v>0</v>
      </c>
      <c r="CN34" s="251" t="n">
        <f aca="false">A34</f>
        <v>37591</v>
      </c>
      <c r="CO34" s="305" t="n">
        <f aca="false">ROUND(SUM(CK23:CK34),0)</f>
        <v>-4307</v>
      </c>
      <c r="CP34" s="290" t="n">
        <f aca="false">IF((1/((1+CR34/2)^(2*(A34-$D$6)/365.25)))&gt;1,1,(1/((1+CR34/2)^(2*(A34-$D$6)/365.25))))</f>
        <v>1</v>
      </c>
      <c r="CQ34" s="291" t="n">
        <f aca="false">+A35-A34</f>
        <v>31</v>
      </c>
      <c r="CR34" s="302" t="n">
        <v>0.042787751094</v>
      </c>
      <c r="CS34" s="293"/>
      <c r="CT34" s="303" t="n">
        <f aca="false">A34</f>
        <v>37591</v>
      </c>
      <c r="CU34" s="295" t="n">
        <f aca="false">IF(ISERROR(INDEX(FuturesTable,MATCH(CT34,FuturesTableMonth,0),2)),0,INDEX(FuturesTable,MATCH(CT34,FuturesTableMonth,0),2))</f>
        <v>4537</v>
      </c>
      <c r="CV34" s="25"/>
      <c r="CW34" s="296" t="n">
        <f aca="false">CT34</f>
        <v>37591</v>
      </c>
      <c r="CX34" s="297" t="n">
        <f aca="false">CK34+CK46+CK58+CK70+CK82+CK94+CK106+CK118+CK130+CK142+CK154+CK166+CK178+CK190+CK202+CK214+CK226+CK238+CK250+CK262</f>
        <v>4082.26614002</v>
      </c>
      <c r="CY34" s="25"/>
      <c r="CZ34" s="298"/>
      <c r="DA34" s="299" t="n">
        <v>0</v>
      </c>
      <c r="DB34" s="299" t="n">
        <v>0</v>
      </c>
      <c r="DC34" s="299" t="n">
        <f aca="false">DB34-DA34</f>
        <v>0</v>
      </c>
      <c r="DD34" s="263" t="n">
        <f aca="false">SUMIF($L$5:$CH$5,"o",L34:CH34)+SUMIF($L$5:$CH$5,"e",L34:CH34)</f>
        <v>0</v>
      </c>
      <c r="DE34" s="278" t="n">
        <f aca="false">IF(DD34=0,0,DC34+DD34)</f>
        <v>0</v>
      </c>
      <c r="DF34" s="278"/>
      <c r="DG34" s="184"/>
      <c r="DH34" s="300" t="n">
        <v>4954.85923712</v>
      </c>
      <c r="DI34" s="266" t="n">
        <v>4.16</v>
      </c>
      <c r="DJ34" s="184" t="n">
        <v>4.16</v>
      </c>
      <c r="DK34" s="267" t="n">
        <f aca="false">DI34-DJ34</f>
        <v>0</v>
      </c>
      <c r="DL34" s="192" t="n">
        <f aca="false">ROUND(DH34*DK34*10000,2)</f>
        <v>0</v>
      </c>
      <c r="DM34" s="193"/>
      <c r="DN34" s="26"/>
      <c r="DO34" s="26"/>
      <c r="DP34" s="301" t="n">
        <f aca="false">A34</f>
        <v>37591</v>
      </c>
      <c r="DQ34" s="270" t="n">
        <f aca="false">IF(ISERROR(DR34),0,DR34)</f>
        <v>0</v>
      </c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</row>
    <row r="35" customFormat="false" ht="15.75" hidden="false" customHeight="false" outlineLevel="0" collapsed="false">
      <c r="A35" s="271" t="n">
        <f aca="false">EOMONTH(A34,0)+1</f>
        <v>37622</v>
      </c>
      <c r="B35" s="272" t="n">
        <f aca="false">E!B26</f>
        <v>-1725.32927306</v>
      </c>
      <c r="C35" s="272" t="n">
        <f aca="false">CM35</f>
        <v>0</v>
      </c>
      <c r="D35" s="272" t="n">
        <f aca="false">CI35</f>
        <v>10038</v>
      </c>
      <c r="E35" s="272" t="str">
        <f aca="false">IF(CJ35=0,"",CJ35)</f>
        <v/>
      </c>
      <c r="F35" s="273" t="n">
        <f aca="false">CK35</f>
        <v>-1725.32927306</v>
      </c>
      <c r="G35" s="230"/>
      <c r="H35" s="230"/>
      <c r="I35" s="29"/>
      <c r="J35" s="274"/>
      <c r="K35" s="275"/>
      <c r="L35" s="276" t="n">
        <f aca="false">SUM(J35:K35)</f>
        <v>0</v>
      </c>
      <c r="M35" s="277"/>
      <c r="N35" s="30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  <c r="AO35" s="278"/>
      <c r="AP35" s="278"/>
      <c r="AQ35" s="278"/>
      <c r="AR35" s="278"/>
      <c r="AS35" s="278"/>
      <c r="AT35" s="278"/>
      <c r="AU35" s="278"/>
      <c r="AV35" s="278"/>
      <c r="AW35" s="278"/>
      <c r="AX35" s="278"/>
      <c r="AY35" s="278"/>
      <c r="AZ35" s="30"/>
      <c r="BA35" s="278"/>
      <c r="BB35" s="278"/>
      <c r="BC35" s="278"/>
      <c r="BD35" s="278"/>
      <c r="BE35" s="278"/>
      <c r="BF35" s="278"/>
      <c r="BG35" s="278"/>
      <c r="BH35" s="278"/>
      <c r="BI35" s="278"/>
      <c r="BJ35" s="278"/>
      <c r="BK35" s="278"/>
      <c r="BL35" s="278"/>
      <c r="BM35" s="278"/>
      <c r="BN35" s="278"/>
      <c r="BO35" s="279"/>
      <c r="BP35" s="280"/>
      <c r="BQ35" s="281"/>
      <c r="BR35" s="240"/>
      <c r="BS35" s="240"/>
      <c r="BT35" s="240"/>
      <c r="BU35" s="240"/>
      <c r="BV35" s="282"/>
      <c r="BW35" s="240"/>
      <c r="BX35" s="240"/>
      <c r="BY35" s="240"/>
      <c r="BZ35" s="240"/>
      <c r="CA35" s="240"/>
      <c r="CB35" s="240"/>
      <c r="CC35" s="240"/>
      <c r="CD35" s="240"/>
      <c r="CE35" s="283"/>
      <c r="CF35" s="284"/>
      <c r="CG35" s="285" t="n">
        <f aca="false">DQ35</f>
        <v>0</v>
      </c>
      <c r="CH35" s="286"/>
      <c r="CI35" s="247" t="n">
        <f aca="false">ROUND(+CK35+CI36,0)</f>
        <v>10038</v>
      </c>
      <c r="CJ35" s="287"/>
      <c r="CK35" s="248" t="n">
        <f aca="false">IF($CM$16="a",(CM35+B35),(B35))</f>
        <v>-1725.32927306</v>
      </c>
      <c r="CL35" s="288" t="n">
        <f aca="false">A35</f>
        <v>37622</v>
      </c>
      <c r="CM35" s="250" t="n">
        <f aca="false">IF($CM$16="A",((SUMIF($L$5:$CH$5,"F",L35:CH35))+(SUMIF($L$5:$CH$5,"s",L35:CH35)*CP35)+(SUMIF($L$5:$CH$5,"eol",L35:CH35)*CP35)+(SUMIF($L$5:$CH$5,"e",L35:CH35))+(SUMIF($L$5:$CH$5,"o",L35:CH35))),IF($CM$16="s",(SUMIF($L$5:$CH$5,"s",L35:CH35)*CP35),IF($CM$16="f",(SUMIF($L$5:$CH$5,"f",L35:CH35)),IF($CM$16="eol",(SUMIF($L$5:$CH$5,"eol",L35:CH35)*CP35),IF($CM$16="o",(SUMIF($L$5:$CH$5,"o",L35:CH35)),IF($CM$16="e",(SUMIF($L$5:$CH$5,"e",L35:CH35)),IF($CM$16="ch",(SUM(L35:CH35)),"Wrong")))))))</f>
        <v>0</v>
      </c>
      <c r="CN35" s="251" t="n">
        <f aca="false">A35</f>
        <v>37622</v>
      </c>
      <c r="CO35" s="305" t="n">
        <f aca="false">ROUND(SUM(CK24:CK35),0)</f>
        <v>-11741</v>
      </c>
      <c r="CP35" s="290" t="n">
        <f aca="false">IF((1/((1+CR35/2)^(2*(A35-$D$6)/365.25)))&gt;1,1,(1/((1+CR35/2)^(2*(A35-$D$6)/365.25))))</f>
        <v>1</v>
      </c>
      <c r="CQ35" s="291" t="n">
        <f aca="false">+A36-A35</f>
        <v>31</v>
      </c>
      <c r="CR35" s="302" t="n">
        <v>0.0433623759923427</v>
      </c>
      <c r="CS35" s="293"/>
      <c r="CT35" s="303" t="n">
        <f aca="false">A35</f>
        <v>37622</v>
      </c>
      <c r="CU35" s="295" t="n">
        <f aca="false">IF(ISERROR(INDEX(FuturesTable,MATCH(CT35,FuturesTableMonth,0),2)),0,INDEX(FuturesTable,MATCH(CT35,FuturesTableMonth,0),2))</f>
        <v>-1193</v>
      </c>
      <c r="CV35" s="25"/>
      <c r="CW35" s="296" t="n">
        <f aca="false">CT35</f>
        <v>37622</v>
      </c>
      <c r="CX35" s="297" t="n">
        <f aca="false">CK35+CK47+CK59+CK71+CK83+CK95+CK107+CK119+CK131+CK143+CK155+CK167+CK179+CK191+CK203+CK215+CK227+CK239+CK251+CK263</f>
        <v>241.93298135</v>
      </c>
      <c r="CY35" s="25"/>
      <c r="CZ35" s="298"/>
      <c r="DA35" s="299" t="n">
        <v>0</v>
      </c>
      <c r="DB35" s="299" t="n">
        <v>0</v>
      </c>
      <c r="DC35" s="299" t="n">
        <f aca="false">DB35-DA35</f>
        <v>0</v>
      </c>
      <c r="DD35" s="263" t="n">
        <f aca="false">SUMIF($L$5:$CH$5,"o",L35:CH35)+SUMIF($L$5:$CH$5,"e",L35:CH35)</f>
        <v>0</v>
      </c>
      <c r="DE35" s="278" t="n">
        <f aca="false">IF(DD35=0,0,DC35+DD35)</f>
        <v>0</v>
      </c>
      <c r="DF35" s="278"/>
      <c r="DG35" s="184"/>
      <c r="DH35" s="300" t="n">
        <v>-1725.32927306</v>
      </c>
      <c r="DI35" s="266" t="n">
        <v>4.24</v>
      </c>
      <c r="DJ35" s="184" t="n">
        <v>4.24</v>
      </c>
      <c r="DK35" s="267" t="n">
        <f aca="false">DI35-DJ35</f>
        <v>0</v>
      </c>
      <c r="DL35" s="192" t="n">
        <f aca="false">ROUND(DH35*DK35*10000,2)</f>
        <v>-0</v>
      </c>
      <c r="DM35" s="193"/>
      <c r="DN35" s="26"/>
      <c r="DO35" s="26"/>
      <c r="DP35" s="301" t="n">
        <f aca="false">A35</f>
        <v>37622</v>
      </c>
      <c r="DQ35" s="270" t="n">
        <f aca="false">IF(ISERROR(DR35),0,DR35)</f>
        <v>0</v>
      </c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</row>
    <row r="36" customFormat="false" ht="15.75" hidden="false" customHeight="false" outlineLevel="0" collapsed="false">
      <c r="A36" s="271" t="n">
        <f aca="false">EOMONTH(A35,0)+1</f>
        <v>37653</v>
      </c>
      <c r="B36" s="272" t="n">
        <f aca="false">E!B27</f>
        <v>2256.83126933</v>
      </c>
      <c r="C36" s="272" t="n">
        <f aca="false">CM36</f>
        <v>0</v>
      </c>
      <c r="D36" s="272" t="n">
        <f aca="false">CI36</f>
        <v>11763</v>
      </c>
      <c r="E36" s="272" t="str">
        <f aca="false">IF(CJ36=0,"",CJ36)</f>
        <v/>
      </c>
      <c r="F36" s="273" t="n">
        <f aca="false">CK36</f>
        <v>2256.83126933</v>
      </c>
      <c r="G36" s="230"/>
      <c r="H36" s="230"/>
      <c r="I36" s="29"/>
      <c r="J36" s="274"/>
      <c r="K36" s="275"/>
      <c r="L36" s="276" t="n">
        <f aca="false">SUM(J36:K36)</f>
        <v>0</v>
      </c>
      <c r="M36" s="277"/>
      <c r="N36" s="30"/>
      <c r="O36" s="278"/>
      <c r="P36" s="278"/>
      <c r="Q36" s="278"/>
      <c r="R36" s="278"/>
      <c r="S36" s="278"/>
      <c r="T36" s="278"/>
      <c r="U36" s="278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  <c r="AH36" s="278"/>
      <c r="AI36" s="278"/>
      <c r="AJ36" s="278"/>
      <c r="AK36" s="278"/>
      <c r="AL36" s="278"/>
      <c r="AM36" s="278"/>
      <c r="AN36" s="278"/>
      <c r="AO36" s="278"/>
      <c r="AP36" s="278"/>
      <c r="AQ36" s="278"/>
      <c r="AR36" s="278"/>
      <c r="AS36" s="278"/>
      <c r="AT36" s="278"/>
      <c r="AU36" s="278"/>
      <c r="AV36" s="278"/>
      <c r="AW36" s="278"/>
      <c r="AX36" s="278"/>
      <c r="AY36" s="278"/>
      <c r="AZ36" s="30"/>
      <c r="BA36" s="278"/>
      <c r="BB36" s="278"/>
      <c r="BC36" s="278"/>
      <c r="BD36" s="278"/>
      <c r="BE36" s="278"/>
      <c r="BF36" s="278"/>
      <c r="BG36" s="278"/>
      <c r="BH36" s="278"/>
      <c r="BI36" s="278"/>
      <c r="BJ36" s="278"/>
      <c r="BK36" s="278"/>
      <c r="BL36" s="278"/>
      <c r="BM36" s="278"/>
      <c r="BN36" s="278"/>
      <c r="BO36" s="279"/>
      <c r="BP36" s="280"/>
      <c r="BQ36" s="281"/>
      <c r="BR36" s="240"/>
      <c r="BS36" s="240"/>
      <c r="BT36" s="240"/>
      <c r="BU36" s="240"/>
      <c r="BV36" s="282"/>
      <c r="BW36" s="240"/>
      <c r="BX36" s="240"/>
      <c r="BY36" s="240"/>
      <c r="BZ36" s="240"/>
      <c r="CA36" s="240"/>
      <c r="CB36" s="240"/>
      <c r="CC36" s="240"/>
      <c r="CD36" s="240"/>
      <c r="CE36" s="283"/>
      <c r="CF36" s="284"/>
      <c r="CG36" s="285" t="n">
        <f aca="false">DQ36</f>
        <v>0</v>
      </c>
      <c r="CH36" s="286"/>
      <c r="CI36" s="247" t="n">
        <f aca="false">ROUND(+CK36+CI37,0)</f>
        <v>11763</v>
      </c>
      <c r="CJ36" s="287"/>
      <c r="CK36" s="248" t="n">
        <f aca="false">IF($CM$16="a",(CM36+B36),(B36))</f>
        <v>2256.83126933</v>
      </c>
      <c r="CL36" s="288" t="n">
        <f aca="false">A36</f>
        <v>37653</v>
      </c>
      <c r="CM36" s="250" t="n">
        <f aca="false">IF($CM$16="A",((SUMIF($L$5:$CH$5,"F",L36:CH36))+(SUMIF($L$5:$CH$5,"s",L36:CH36)*CP36)+(SUMIF($L$5:$CH$5,"eol",L36:CH36)*CP36)+(SUMIF($L$5:$CH$5,"e",L36:CH36))+(SUMIF($L$5:$CH$5,"o",L36:CH36))),IF($CM$16="s",(SUMIF($L$5:$CH$5,"s",L36:CH36)*CP36),IF($CM$16="f",(SUMIF($L$5:$CH$5,"f",L36:CH36)),IF($CM$16="eol",(SUMIF($L$5:$CH$5,"eol",L36:CH36)*CP36),IF($CM$16="o",(SUMIF($L$5:$CH$5,"o",L36:CH36)),IF($CM$16="e",(SUMIF($L$5:$CH$5,"e",L36:CH36)),IF($CM$16="ch",(SUM(L36:CH36)),"Wrong")))))))</f>
        <v>0</v>
      </c>
      <c r="CN36" s="251" t="n">
        <f aca="false">A36</f>
        <v>37653</v>
      </c>
      <c r="CO36" s="305" t="n">
        <f aca="false">ROUND(SUM(CK25:CK36),0)</f>
        <v>-7642</v>
      </c>
      <c r="CP36" s="290" t="n">
        <f aca="false">IF((1/((1+CR36/2)^(2*(A36-$D$6)/365.25)))&gt;1,1,(1/((1+CR36/2)^(2*(A36-$D$6)/365.25))))</f>
        <v>1</v>
      </c>
      <c r="CQ36" s="291" t="n">
        <f aca="false">+A37-A36</f>
        <v>28</v>
      </c>
      <c r="CR36" s="302" t="n">
        <v>0.0439533224046937</v>
      </c>
      <c r="CS36" s="293"/>
      <c r="CT36" s="303" t="n">
        <f aca="false">A36</f>
        <v>37653</v>
      </c>
      <c r="CU36" s="295" t="n">
        <f aca="false">IF(ISERROR(INDEX(FuturesTable,MATCH(CT36,FuturesTableMonth,0),2)),0,INDEX(FuturesTable,MATCH(CT36,FuturesTableMonth,0),2))</f>
        <v>2851</v>
      </c>
      <c r="CV36" s="25"/>
      <c r="CW36" s="296" t="n">
        <f aca="false">CT36</f>
        <v>37653</v>
      </c>
      <c r="CX36" s="297" t="n">
        <f aca="false">CK36+CK48+CK60+CK72+CK84+CK96+CK108+CK120+CK132+CK144+CK156+CK168+CK180+CK192+CK204+CK216+CK228+CK240+CK252+CK264</f>
        <v>5785.30378957</v>
      </c>
      <c r="CY36" s="25"/>
      <c r="CZ36" s="298"/>
      <c r="DA36" s="299" t="n">
        <v>0</v>
      </c>
      <c r="DB36" s="299" t="n">
        <v>0</v>
      </c>
      <c r="DC36" s="299" t="n">
        <f aca="false">DB36-DA36</f>
        <v>0</v>
      </c>
      <c r="DD36" s="263" t="n">
        <f aca="false">SUMIF($L$5:$CH$5,"o",L36:CH36)+SUMIF($L$5:$CH$5,"e",L36:CH36)</f>
        <v>0</v>
      </c>
      <c r="DE36" s="278" t="n">
        <f aca="false">IF(DD36=0,0,DC36+DD36)</f>
        <v>0</v>
      </c>
      <c r="DF36" s="278"/>
      <c r="DG36" s="184"/>
      <c r="DH36" s="300" t="n">
        <v>2256.83126933</v>
      </c>
      <c r="DI36" s="266" t="n">
        <v>4.12</v>
      </c>
      <c r="DJ36" s="184" t="n">
        <v>4.12</v>
      </c>
      <c r="DK36" s="267" t="n">
        <f aca="false">DI36-DJ36</f>
        <v>0</v>
      </c>
      <c r="DL36" s="192" t="n">
        <f aca="false">ROUND(DH36*DK36*10000,2)</f>
        <v>0</v>
      </c>
      <c r="DM36" s="193"/>
      <c r="DN36" s="26"/>
      <c r="DO36" s="26"/>
      <c r="DP36" s="301" t="n">
        <f aca="false">A36</f>
        <v>37653</v>
      </c>
      <c r="DQ36" s="270" t="n">
        <f aca="false">IF(ISERROR(DR36),0,DR36)</f>
        <v>0</v>
      </c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</row>
    <row r="37" customFormat="false" ht="15.75" hidden="false" customHeight="false" outlineLevel="0" collapsed="false">
      <c r="A37" s="271" t="n">
        <f aca="false">EOMONTH(A36,0)+1</f>
        <v>37681</v>
      </c>
      <c r="B37" s="272" t="n">
        <f aca="false">E!B28</f>
        <v>2495.04085646</v>
      </c>
      <c r="C37" s="272" t="n">
        <f aca="false">CM37</f>
        <v>0</v>
      </c>
      <c r="D37" s="272" t="n">
        <f aca="false">CI37</f>
        <v>9506</v>
      </c>
      <c r="E37" s="272" t="str">
        <f aca="false">IF(CJ37=0,"",CJ37)</f>
        <v/>
      </c>
      <c r="F37" s="273" t="n">
        <f aca="false">CK37</f>
        <v>2495.04085646</v>
      </c>
      <c r="G37" s="230"/>
      <c r="H37" s="230"/>
      <c r="I37" s="29"/>
      <c r="J37" s="274"/>
      <c r="K37" s="275"/>
      <c r="L37" s="276" t="n">
        <f aca="false">SUM(J37:K37)</f>
        <v>0</v>
      </c>
      <c r="M37" s="277"/>
      <c r="N37" s="30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  <c r="AJ37" s="278"/>
      <c r="AK37" s="278"/>
      <c r="AL37" s="278"/>
      <c r="AM37" s="278"/>
      <c r="AN37" s="278"/>
      <c r="AO37" s="278"/>
      <c r="AP37" s="278"/>
      <c r="AQ37" s="278"/>
      <c r="AR37" s="278"/>
      <c r="AS37" s="278"/>
      <c r="AT37" s="278"/>
      <c r="AU37" s="278"/>
      <c r="AV37" s="278"/>
      <c r="AW37" s="278"/>
      <c r="AX37" s="278"/>
      <c r="AY37" s="278"/>
      <c r="AZ37" s="30"/>
      <c r="BA37" s="278"/>
      <c r="BB37" s="278"/>
      <c r="BC37" s="278"/>
      <c r="BD37" s="278"/>
      <c r="BE37" s="278"/>
      <c r="BF37" s="278"/>
      <c r="BG37" s="278"/>
      <c r="BH37" s="278"/>
      <c r="BI37" s="278"/>
      <c r="BJ37" s="278"/>
      <c r="BK37" s="278"/>
      <c r="BL37" s="278"/>
      <c r="BM37" s="278"/>
      <c r="BN37" s="278"/>
      <c r="BO37" s="306"/>
      <c r="BP37" s="307"/>
      <c r="BQ37" s="281"/>
      <c r="BR37" s="240"/>
      <c r="BS37" s="240"/>
      <c r="BT37" s="240"/>
      <c r="BU37" s="240"/>
      <c r="BV37" s="282"/>
      <c r="BW37" s="240"/>
      <c r="BX37" s="240"/>
      <c r="BY37" s="240"/>
      <c r="BZ37" s="240"/>
      <c r="CA37" s="240"/>
      <c r="CB37" s="240"/>
      <c r="CC37" s="240"/>
      <c r="CD37" s="240"/>
      <c r="CE37" s="283"/>
      <c r="CF37" s="284"/>
      <c r="CG37" s="285" t="n">
        <f aca="false">DQ37</f>
        <v>0</v>
      </c>
      <c r="CH37" s="286"/>
      <c r="CI37" s="247" t="n">
        <f aca="false">ROUND(+CK37+CI38,0)</f>
        <v>9506</v>
      </c>
      <c r="CJ37" s="287"/>
      <c r="CK37" s="248" t="n">
        <f aca="false">IF($CM$16="a",(CM37+B37),(B37))</f>
        <v>2495.04085646</v>
      </c>
      <c r="CL37" s="288" t="n">
        <f aca="false">A37</f>
        <v>37681</v>
      </c>
      <c r="CM37" s="250" t="n">
        <f aca="false">IF($CM$16="A",((SUMIF($L$5:$CH$5,"F",L37:CH37))+(SUMIF($L$5:$CH$5,"s",L37:CH37)*CP37)+(SUMIF($L$5:$CH$5,"eol",L37:CH37)*CP37)+(SUMIF($L$5:$CH$5,"e",L37:CH37))+(SUMIF($L$5:$CH$5,"o",L37:CH37))),IF($CM$16="s",(SUMIF($L$5:$CH$5,"s",L37:CH37)*CP37),IF($CM$16="f",(SUMIF($L$5:$CH$5,"f",L37:CH37)),IF($CM$16="eol",(SUMIF($L$5:$CH$5,"eol",L37:CH37)*CP37),IF($CM$16="o",(SUMIF($L$5:$CH$5,"o",L37:CH37)),IF($CM$16="e",(SUMIF($L$5:$CH$5,"e",L37:CH37)),IF($CM$16="ch",(SUM(L37:CH37)),"Wrong")))))))</f>
        <v>0</v>
      </c>
      <c r="CN37" s="251" t="n">
        <f aca="false">A37</f>
        <v>37681</v>
      </c>
      <c r="CO37" s="305" t="n">
        <f aca="false">ROUND(SUM(CK26:CK37),0)</f>
        <v>1173</v>
      </c>
      <c r="CP37" s="290" t="n">
        <f aca="false">IF((1/((1+CR37/2)^(2*(A37-$D$6)/365.25)))&gt;1,1,(1/((1+CR37/2)^(2*(A37-$D$6)/365.25))))</f>
        <v>1</v>
      </c>
      <c r="CQ37" s="291" t="n">
        <f aca="false">+A38-A37</f>
        <v>31</v>
      </c>
      <c r="CR37" s="302" t="n">
        <v>0.0444870805550757</v>
      </c>
      <c r="CS37" s="293"/>
      <c r="CT37" s="303" t="n">
        <f aca="false">A37</f>
        <v>37681</v>
      </c>
      <c r="CU37" s="295" t="n">
        <f aca="false">IF(ISERROR(INDEX(FuturesTable,MATCH(CT37,FuturesTableMonth,0),2)),0,INDEX(FuturesTable,MATCH(CT37,FuturesTableMonth,0),2))</f>
        <v>-2965</v>
      </c>
      <c r="CV37" s="25"/>
      <c r="CW37" s="296" t="n">
        <f aca="false">CT37</f>
        <v>37681</v>
      </c>
      <c r="CX37" s="297" t="n">
        <f aca="false">CK37+CK49+CK61+CK73+CK85+CK97+CK109+CK121+CK133+CK145+CK157+CK169+CK181+CK193+CK205+CK217+CK229+CK241+CK253+CK265</f>
        <v>2445.90322414</v>
      </c>
      <c r="CY37" s="25"/>
      <c r="CZ37" s="298"/>
      <c r="DA37" s="299" t="n">
        <v>0</v>
      </c>
      <c r="DB37" s="299" t="n">
        <v>0</v>
      </c>
      <c r="DC37" s="299" t="n">
        <f aca="false">DB37-DA37</f>
        <v>0</v>
      </c>
      <c r="DD37" s="263" t="n">
        <f aca="false">SUMIF($L$5:$CH$5,"o",L37:CH37)+SUMIF($L$5:$CH$5,"e",L37:CH37)</f>
        <v>0</v>
      </c>
      <c r="DE37" s="278" t="n">
        <f aca="false">IF(DD37=0,0,DC37+DD37)</f>
        <v>0</v>
      </c>
      <c r="DF37" s="278"/>
      <c r="DG37" s="184"/>
      <c r="DH37" s="300" t="n">
        <v>2495.04085646</v>
      </c>
      <c r="DI37" s="266" t="n">
        <v>3.975</v>
      </c>
      <c r="DJ37" s="184" t="n">
        <v>3.975</v>
      </c>
      <c r="DK37" s="267" t="n">
        <f aca="false">DI37-DJ37</f>
        <v>0</v>
      </c>
      <c r="DL37" s="192" t="n">
        <f aca="false">ROUND(DH37*DK37*10000,2)</f>
        <v>0</v>
      </c>
      <c r="DM37" s="193"/>
      <c r="DN37" s="26"/>
      <c r="DO37" s="26"/>
      <c r="DP37" s="301" t="n">
        <f aca="false">A37</f>
        <v>37681</v>
      </c>
      <c r="DQ37" s="270" t="n">
        <f aca="false">IF(ISERROR(DR37),0,DR37)</f>
        <v>0</v>
      </c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</row>
    <row r="38" customFormat="false" ht="15.75" hidden="false" customHeight="false" outlineLevel="0" collapsed="false">
      <c r="A38" s="271" t="n">
        <f aca="false">EOMONTH(A37,0)+1</f>
        <v>37712</v>
      </c>
      <c r="B38" s="272" t="n">
        <f aca="false">E!B29</f>
        <v>-6915.92216117</v>
      </c>
      <c r="C38" s="272" t="n">
        <f aca="false">CM38</f>
        <v>0</v>
      </c>
      <c r="D38" s="272" t="n">
        <f aca="false">CI38</f>
        <v>7011</v>
      </c>
      <c r="E38" s="272" t="str">
        <f aca="false">IF(CJ38=0,"",CJ38)</f>
        <v/>
      </c>
      <c r="F38" s="273" t="n">
        <f aca="false">CK38</f>
        <v>-6915.92216117</v>
      </c>
      <c r="G38" s="230"/>
      <c r="H38" s="230"/>
      <c r="I38" s="29"/>
      <c r="J38" s="274"/>
      <c r="K38" s="275"/>
      <c r="L38" s="276" t="n">
        <f aca="false">SUM(J38:K38)</f>
        <v>0</v>
      </c>
      <c r="M38" s="277"/>
      <c r="N38" s="30"/>
      <c r="O38" s="278"/>
      <c r="P38" s="278"/>
      <c r="Q38" s="278"/>
      <c r="R38" s="278"/>
      <c r="S38" s="278"/>
      <c r="T38" s="278"/>
      <c r="U38" s="278"/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  <c r="AH38" s="278"/>
      <c r="AI38" s="278"/>
      <c r="AJ38" s="278"/>
      <c r="AK38" s="278"/>
      <c r="AL38" s="278"/>
      <c r="AM38" s="278"/>
      <c r="AN38" s="278"/>
      <c r="AO38" s="278"/>
      <c r="AP38" s="278"/>
      <c r="AQ38" s="278"/>
      <c r="AR38" s="278"/>
      <c r="AS38" s="278"/>
      <c r="AT38" s="278"/>
      <c r="AU38" s="278"/>
      <c r="AV38" s="278"/>
      <c r="AW38" s="278"/>
      <c r="AX38" s="278"/>
      <c r="AY38" s="278"/>
      <c r="AZ38" s="30"/>
      <c r="BA38" s="278"/>
      <c r="BB38" s="278"/>
      <c r="BC38" s="278"/>
      <c r="BD38" s="278"/>
      <c r="BE38" s="278"/>
      <c r="BF38" s="278"/>
      <c r="BG38" s="278"/>
      <c r="BH38" s="278"/>
      <c r="BI38" s="278"/>
      <c r="BJ38" s="278"/>
      <c r="BK38" s="278"/>
      <c r="BL38" s="278"/>
      <c r="BM38" s="278"/>
      <c r="BN38" s="278"/>
      <c r="BO38" s="49"/>
      <c r="BP38" s="107"/>
      <c r="BQ38" s="281"/>
      <c r="BR38" s="240"/>
      <c r="BS38" s="240"/>
      <c r="BT38" s="240"/>
      <c r="BU38" s="240"/>
      <c r="BV38" s="282"/>
      <c r="BW38" s="240"/>
      <c r="BX38" s="240"/>
      <c r="BY38" s="240"/>
      <c r="BZ38" s="240"/>
      <c r="CA38" s="240"/>
      <c r="CB38" s="240"/>
      <c r="CC38" s="240"/>
      <c r="CD38" s="240"/>
      <c r="CE38" s="283"/>
      <c r="CF38" s="284"/>
      <c r="CG38" s="285" t="n">
        <f aca="false">DQ38</f>
        <v>0</v>
      </c>
      <c r="CH38" s="286"/>
      <c r="CI38" s="247" t="n">
        <f aca="false">ROUND(+CK38+CI39,0)</f>
        <v>7011</v>
      </c>
      <c r="CJ38" s="287"/>
      <c r="CK38" s="248" t="n">
        <f aca="false">IF($CM$16="a",(CM38+B38),(B38))</f>
        <v>-6915.92216117</v>
      </c>
      <c r="CL38" s="288" t="n">
        <f aca="false">A38</f>
        <v>37712</v>
      </c>
      <c r="CM38" s="250" t="n">
        <f aca="false">IF($CM$16="A",((SUMIF($L$5:$CH$5,"F",L38:CH38))+(SUMIF($L$5:$CH$5,"s",L38:CH38)*CP38)+(SUMIF($L$5:$CH$5,"eol",L38:CH38)*CP38)+(SUMIF($L$5:$CH$5,"e",L38:CH38))+(SUMIF($L$5:$CH$5,"o",L38:CH38))),IF($CM$16="s",(SUMIF($L$5:$CH$5,"s",L38:CH38)*CP38),IF($CM$16="f",(SUMIF($L$5:$CH$5,"f",L38:CH38)),IF($CM$16="eol",(SUMIF($L$5:$CH$5,"eol",L38:CH38)*CP38),IF($CM$16="o",(SUMIF($L$5:$CH$5,"o",L38:CH38)),IF($CM$16="e",(SUMIF($L$5:$CH$5,"e",L38:CH38)),IF($CM$16="ch",(SUM(L38:CH38)),"Wrong")))))))</f>
        <v>0</v>
      </c>
      <c r="CN38" s="251" t="n">
        <f aca="false">A38</f>
        <v>37712</v>
      </c>
      <c r="CO38" s="305" t="n">
        <f aca="false">ROUND(SUM(CK27:CK38),0)</f>
        <v>-2465</v>
      </c>
      <c r="CP38" s="290" t="n">
        <f aca="false">IF((1/((1+CR38/2)^(2*(A38-$D$6)/365.25)))&gt;1,1,(1/((1+CR38/2)^(2*(A38-$D$6)/365.25))))</f>
        <v>1</v>
      </c>
      <c r="CQ38" s="291" t="n">
        <f aca="false">+A39-A38</f>
        <v>30</v>
      </c>
      <c r="CR38" s="302" t="n">
        <v>0.0450498950846425</v>
      </c>
      <c r="CS38" s="293"/>
      <c r="CT38" s="303" t="n">
        <f aca="false">A38</f>
        <v>37712</v>
      </c>
      <c r="CU38" s="295" t="n">
        <f aca="false">IF(ISERROR(INDEX(FuturesTable,MATCH(CT38,FuturesTableMonth,0),2)),0,INDEX(FuturesTable,MATCH(CT38,FuturesTableMonth,0),2))</f>
        <v>-1507</v>
      </c>
      <c r="CV38" s="25"/>
      <c r="CW38" s="296" t="n">
        <f aca="false">CT38</f>
        <v>37712</v>
      </c>
      <c r="CX38" s="297" t="n">
        <f aca="false">CK38+CK50+CK62+CK74+CK86+CK98+CK110+CK122+CK134+CK146+CK158+CK170+CK182+CK194+CK206+CK218+CK230+CK242+CK254+CK266</f>
        <v>-7630.29581545</v>
      </c>
      <c r="CY38" s="25"/>
      <c r="CZ38" s="298"/>
      <c r="DA38" s="299" t="n">
        <v>0</v>
      </c>
      <c r="DB38" s="299" t="n">
        <v>0</v>
      </c>
      <c r="DC38" s="299" t="n">
        <f aca="false">DB38-DA38</f>
        <v>0</v>
      </c>
      <c r="DD38" s="263" t="n">
        <f aca="false">SUMIF($L$5:$CH$5,"o",L38:CH38)+SUMIF($L$5:$CH$5,"e",L38:CH38)</f>
        <v>0</v>
      </c>
      <c r="DE38" s="278" t="n">
        <f aca="false">IF(DD38=0,0,DC38+DD38)</f>
        <v>0</v>
      </c>
      <c r="DF38" s="278"/>
      <c r="DG38" s="184"/>
      <c r="DH38" s="300" t="n">
        <v>-6915.92216117</v>
      </c>
      <c r="DI38" s="266" t="n">
        <v>3.72</v>
      </c>
      <c r="DJ38" s="184" t="n">
        <v>3.72</v>
      </c>
      <c r="DK38" s="267" t="n">
        <f aca="false">DI38-DJ38</f>
        <v>0</v>
      </c>
      <c r="DL38" s="192" t="n">
        <f aca="false">ROUND(DH38*DK38*10000,2)</f>
        <v>-0</v>
      </c>
      <c r="DM38" s="193"/>
      <c r="DN38" s="26"/>
      <c r="DO38" s="26"/>
      <c r="DP38" s="301" t="n">
        <f aca="false">A38</f>
        <v>37712</v>
      </c>
      <c r="DQ38" s="270" t="n">
        <f aca="false">IF(ISERROR(DR38),0,DR38)</f>
        <v>0</v>
      </c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</row>
    <row r="39" customFormat="false" ht="15.75" hidden="false" customHeight="false" outlineLevel="0" collapsed="false">
      <c r="A39" s="271" t="n">
        <f aca="false">EOMONTH(A38,0)+1</f>
        <v>37742</v>
      </c>
      <c r="B39" s="272" t="n">
        <f aca="false">E!B30</f>
        <v>-1735.57889895</v>
      </c>
      <c r="C39" s="272" t="n">
        <f aca="false">CM39</f>
        <v>0</v>
      </c>
      <c r="D39" s="272" t="n">
        <f aca="false">CI39</f>
        <v>13927</v>
      </c>
      <c r="E39" s="272" t="str">
        <f aca="false">IF(CJ39=0,"",CJ39)</f>
        <v/>
      </c>
      <c r="F39" s="273" t="n">
        <f aca="false">CK39</f>
        <v>-1735.57889895</v>
      </c>
      <c r="G39" s="230"/>
      <c r="H39" s="230"/>
      <c r="I39" s="29"/>
      <c r="J39" s="274"/>
      <c r="K39" s="275"/>
      <c r="L39" s="276" t="n">
        <f aca="false">SUM(J39:K39)</f>
        <v>0</v>
      </c>
      <c r="M39" s="277"/>
      <c r="N39" s="30"/>
      <c r="O39" s="278"/>
      <c r="P39" s="278"/>
      <c r="Q39" s="278"/>
      <c r="R39" s="278"/>
      <c r="S39" s="278"/>
      <c r="T39" s="278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  <c r="AI39" s="278"/>
      <c r="AJ39" s="278"/>
      <c r="AK39" s="278"/>
      <c r="AL39" s="278"/>
      <c r="AM39" s="278"/>
      <c r="AN39" s="278"/>
      <c r="AO39" s="278"/>
      <c r="AP39" s="278"/>
      <c r="AQ39" s="278"/>
      <c r="AR39" s="278"/>
      <c r="AS39" s="278"/>
      <c r="AT39" s="278"/>
      <c r="AU39" s="278"/>
      <c r="AV39" s="278"/>
      <c r="AW39" s="278"/>
      <c r="AX39" s="278"/>
      <c r="AY39" s="278"/>
      <c r="AZ39" s="30"/>
      <c r="BA39" s="278"/>
      <c r="BB39" s="278"/>
      <c r="BC39" s="278"/>
      <c r="BD39" s="278"/>
      <c r="BE39" s="278"/>
      <c r="BF39" s="278"/>
      <c r="BG39" s="278"/>
      <c r="BH39" s="278"/>
      <c r="BI39" s="278"/>
      <c r="BJ39" s="278"/>
      <c r="BK39" s="278"/>
      <c r="BL39" s="278"/>
      <c r="BM39" s="278"/>
      <c r="BN39" s="278"/>
      <c r="BO39" s="49"/>
      <c r="BP39" s="107"/>
      <c r="BQ39" s="281"/>
      <c r="BR39" s="240"/>
      <c r="BS39" s="240"/>
      <c r="BT39" s="240"/>
      <c r="BU39" s="240"/>
      <c r="BV39" s="282"/>
      <c r="BW39" s="240"/>
      <c r="BX39" s="240"/>
      <c r="BY39" s="240"/>
      <c r="BZ39" s="240"/>
      <c r="CA39" s="240"/>
      <c r="CB39" s="240"/>
      <c r="CC39" s="240"/>
      <c r="CD39" s="240"/>
      <c r="CE39" s="283"/>
      <c r="CF39" s="284"/>
      <c r="CG39" s="285" t="n">
        <f aca="false">DQ39</f>
        <v>0</v>
      </c>
      <c r="CH39" s="286"/>
      <c r="CI39" s="247" t="n">
        <f aca="false">ROUND(+CK39+CI40,0)</f>
        <v>13927</v>
      </c>
      <c r="CJ39" s="287"/>
      <c r="CK39" s="248" t="n">
        <f aca="false">IF($CM$16="a",(CM39+B39),(B39))</f>
        <v>-1735.57889895</v>
      </c>
      <c r="CL39" s="288" t="n">
        <f aca="false">A39</f>
        <v>37742</v>
      </c>
      <c r="CM39" s="250" t="n">
        <f aca="false">IF($CM$16="A",((SUMIF($L$5:$CH$5,"F",L39:CH39))+(SUMIF($L$5:$CH$5,"s",L39:CH39)*CP39)+(SUMIF($L$5:$CH$5,"eol",L39:CH39)*CP39)+(SUMIF($L$5:$CH$5,"e",L39:CH39))+(SUMIF($L$5:$CH$5,"o",L39:CH39))),IF($CM$16="s",(SUMIF($L$5:$CH$5,"s",L39:CH39)*CP39),IF($CM$16="f",(SUMIF($L$5:$CH$5,"f",L39:CH39)),IF($CM$16="eol",(SUMIF($L$5:$CH$5,"eol",L39:CH39)*CP39),IF($CM$16="o",(SUMIF($L$5:$CH$5,"o",L39:CH39)),IF($CM$16="e",(SUMIF($L$5:$CH$5,"e",L39:CH39)),IF($CM$16="ch",(SUM(L39:CH39)),"Wrong")))))))</f>
        <v>0</v>
      </c>
      <c r="CN39" s="251" t="n">
        <f aca="false">A39</f>
        <v>37742</v>
      </c>
      <c r="CO39" s="305" t="n">
        <f aca="false">ROUND(SUM(CK28:CK39),0)</f>
        <v>202</v>
      </c>
      <c r="CP39" s="290" t="n">
        <f aca="false">IF((1/((1+CR39/2)^(2*(A39-$D$6)/365.25)))&gt;1,1,(1/((1+CR39/2)^(2*(A39-$D$6)/365.25))))</f>
        <v>1</v>
      </c>
      <c r="CQ39" s="291" t="n">
        <f aca="false">+A40-A39</f>
        <v>31</v>
      </c>
      <c r="CR39" s="302" t="n">
        <v>0.0455547260887932</v>
      </c>
      <c r="CS39" s="293"/>
      <c r="CT39" s="303" t="n">
        <f aca="false">A39</f>
        <v>37742</v>
      </c>
      <c r="CU39" s="295" t="n">
        <f aca="false">IF(ISERROR(INDEX(FuturesTable,MATCH(CT39,FuturesTableMonth,0),2)),0,INDEX(FuturesTable,MATCH(CT39,FuturesTableMonth,0),2))</f>
        <v>874</v>
      </c>
      <c r="CV39" s="25"/>
      <c r="CW39" s="296" t="n">
        <f aca="false">CT39</f>
        <v>37742</v>
      </c>
      <c r="CX39" s="297" t="n">
        <f aca="false">CK39+CK51+CK63+CK75+CK87+CK99+CK111+CK123+CK135+CK147+CK159+CK171+CK183+CK195+CK207+CK219+CK231+CK243+CK255+CK267</f>
        <v>-1668.13871351</v>
      </c>
      <c r="CY39" s="25"/>
      <c r="CZ39" s="298"/>
      <c r="DA39" s="299" t="n">
        <v>0</v>
      </c>
      <c r="DB39" s="299" t="n">
        <v>0</v>
      </c>
      <c r="DC39" s="299" t="n">
        <f aca="false">DB39-DA39</f>
        <v>0</v>
      </c>
      <c r="DD39" s="263" t="n">
        <f aca="false">SUMIF($L$5:$CH$5,"o",L39:CH39)+SUMIF($L$5:$CH$5,"e",L39:CH39)</f>
        <v>0</v>
      </c>
      <c r="DE39" s="278" t="n">
        <f aca="false">IF(DD39=0,0,DC39+DD39)</f>
        <v>0</v>
      </c>
      <c r="DF39" s="278"/>
      <c r="DG39" s="184"/>
      <c r="DH39" s="300" t="n">
        <v>-1735.57889895</v>
      </c>
      <c r="DI39" s="266" t="n">
        <v>3.698</v>
      </c>
      <c r="DJ39" s="184" t="n">
        <v>3.698</v>
      </c>
      <c r="DK39" s="267" t="n">
        <f aca="false">DI39-DJ39</f>
        <v>0</v>
      </c>
      <c r="DL39" s="192" t="n">
        <f aca="false">ROUND(DH39*DK39*10000,2)</f>
        <v>-0</v>
      </c>
      <c r="DM39" s="193"/>
      <c r="DN39" s="26"/>
      <c r="DO39" s="26"/>
      <c r="DP39" s="301" t="n">
        <f aca="false">A39</f>
        <v>37742</v>
      </c>
      <c r="DQ39" s="270" t="n">
        <f aca="false">IF(ISERROR(DR39),0,DR39)</f>
        <v>0</v>
      </c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</row>
    <row r="40" customFormat="false" ht="15.75" hidden="false" customHeight="false" outlineLevel="0" collapsed="false">
      <c r="A40" s="271" t="n">
        <f aca="false">EOMONTH(A39,0)+1</f>
        <v>37773</v>
      </c>
      <c r="B40" s="272" t="n">
        <f aca="false">E!B31</f>
        <v>654.59429043</v>
      </c>
      <c r="C40" s="272" t="n">
        <f aca="false">CM40</f>
        <v>0</v>
      </c>
      <c r="D40" s="272" t="n">
        <f aca="false">CI40</f>
        <v>15663</v>
      </c>
      <c r="E40" s="272" t="str">
        <f aca="false">IF(CJ40=0,"",CJ40)</f>
        <v/>
      </c>
      <c r="F40" s="273" t="n">
        <f aca="false">CK40</f>
        <v>654.59429043</v>
      </c>
      <c r="G40" s="230"/>
      <c r="H40" s="230"/>
      <c r="I40" s="29"/>
      <c r="J40" s="274"/>
      <c r="K40" s="275"/>
      <c r="L40" s="276" t="n">
        <f aca="false">SUM(J40:K40)</f>
        <v>0</v>
      </c>
      <c r="M40" s="277"/>
      <c r="N40" s="30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  <c r="AH40" s="278"/>
      <c r="AI40" s="278"/>
      <c r="AJ40" s="278"/>
      <c r="AK40" s="278"/>
      <c r="AL40" s="278"/>
      <c r="AM40" s="278"/>
      <c r="AN40" s="278"/>
      <c r="AO40" s="278"/>
      <c r="AP40" s="278"/>
      <c r="AQ40" s="278"/>
      <c r="AR40" s="278"/>
      <c r="AS40" s="278"/>
      <c r="AT40" s="278"/>
      <c r="AU40" s="278"/>
      <c r="AV40" s="278"/>
      <c r="AW40" s="278"/>
      <c r="AX40" s="278"/>
      <c r="AY40" s="278"/>
      <c r="AZ40" s="30"/>
      <c r="BA40" s="278"/>
      <c r="BB40" s="278"/>
      <c r="BC40" s="278"/>
      <c r="BD40" s="278"/>
      <c r="BE40" s="278"/>
      <c r="BF40" s="278"/>
      <c r="BG40" s="278"/>
      <c r="BH40" s="278"/>
      <c r="BI40" s="278"/>
      <c r="BJ40" s="278"/>
      <c r="BK40" s="278"/>
      <c r="BL40" s="278"/>
      <c r="BM40" s="278"/>
      <c r="BN40" s="278"/>
      <c r="BO40" s="49"/>
      <c r="BP40" s="107"/>
      <c r="BQ40" s="281"/>
      <c r="BR40" s="240"/>
      <c r="BS40" s="240"/>
      <c r="BT40" s="240"/>
      <c r="BU40" s="240"/>
      <c r="BV40" s="282"/>
      <c r="BW40" s="240"/>
      <c r="BX40" s="240"/>
      <c r="BY40" s="240"/>
      <c r="BZ40" s="240"/>
      <c r="CA40" s="240"/>
      <c r="CB40" s="240"/>
      <c r="CC40" s="240"/>
      <c r="CD40" s="240"/>
      <c r="CE40" s="283"/>
      <c r="CF40" s="284"/>
      <c r="CG40" s="285" t="n">
        <f aca="false">DQ40</f>
        <v>0</v>
      </c>
      <c r="CH40" s="286"/>
      <c r="CI40" s="247" t="n">
        <f aca="false">ROUND(+CK40+CI41,0)</f>
        <v>15663</v>
      </c>
      <c r="CJ40" s="287"/>
      <c r="CK40" s="248" t="n">
        <f aca="false">IF($CM$16="a",(CM40+B40),(B40))</f>
        <v>654.59429043</v>
      </c>
      <c r="CL40" s="288" t="n">
        <f aca="false">A40</f>
        <v>37773</v>
      </c>
      <c r="CM40" s="250" t="n">
        <f aca="false">IF($CM$16="A",((SUMIF($L$5:$CH$5,"F",L40:CH40))+(SUMIF($L$5:$CH$5,"s",L40:CH40)*CP40)+(SUMIF($L$5:$CH$5,"eol",L40:CH40)*CP40)+(SUMIF($L$5:$CH$5,"e",L40:CH40))+(SUMIF($L$5:$CH$5,"o",L40:CH40))),IF($CM$16="s",(SUMIF($L$5:$CH$5,"s",L40:CH40)*CP40),IF($CM$16="f",(SUMIF($L$5:$CH$5,"f",L40:CH40)),IF($CM$16="eol",(SUMIF($L$5:$CH$5,"eol",L40:CH40)*CP40),IF($CM$16="o",(SUMIF($L$5:$CH$5,"o",L40:CH40)),IF($CM$16="e",(SUMIF($L$5:$CH$5,"e",L40:CH40)),IF($CM$16="ch",(SUM(L40:CH40)),"Wrong")))))))</f>
        <v>0</v>
      </c>
      <c r="CN40" s="251" t="n">
        <f aca="false">A40</f>
        <v>37773</v>
      </c>
      <c r="CO40" s="305" t="n">
        <f aca="false">ROUND(SUM(CK29:CK40),0)</f>
        <v>5319</v>
      </c>
      <c r="CP40" s="290" t="n">
        <f aca="false">IF((1/((1+CR40/2)^(2*(A40-$D$6)/365.25)))&gt;1,1,(1/((1+CR40/2)^(2*(A40-$D$6)/365.25))))</f>
        <v>1</v>
      </c>
      <c r="CQ40" s="291" t="n">
        <f aca="false">+A41-A40</f>
        <v>30</v>
      </c>
      <c r="CR40" s="302" t="n">
        <v>0.04607638488267</v>
      </c>
      <c r="CS40" s="293"/>
      <c r="CT40" s="303" t="n">
        <f aca="false">A40</f>
        <v>37773</v>
      </c>
      <c r="CU40" s="295" t="n">
        <f aca="false">IF(ISERROR(INDEX(FuturesTable,MATCH(CT40,FuturesTableMonth,0),2)),0,INDEX(FuturesTable,MATCH(CT40,FuturesTableMonth,0),2))</f>
        <v>1027</v>
      </c>
      <c r="CV40" s="25"/>
      <c r="CW40" s="296" t="n">
        <f aca="false">CT40</f>
        <v>37773</v>
      </c>
      <c r="CX40" s="297" t="n">
        <f aca="false">CK40+CK52+CK64+CK76+CK88+CK100+CK112+CK124+CK136+CK148+CK160+CK172+CK184+CK196+CK208+CK220+CK232+CK244+CK256+CK268</f>
        <v>823.70520473</v>
      </c>
      <c r="CY40" s="25"/>
      <c r="CZ40" s="298"/>
      <c r="DA40" s="299" t="n">
        <v>0</v>
      </c>
      <c r="DB40" s="299" t="n">
        <v>0</v>
      </c>
      <c r="DC40" s="299" t="n">
        <f aca="false">DB40-DA40</f>
        <v>0</v>
      </c>
      <c r="DD40" s="263" t="n">
        <f aca="false">SUMIF($L$5:$CH$5,"o",L40:CH40)+SUMIF($L$5:$CH$5,"e",L40:CH40)</f>
        <v>0</v>
      </c>
      <c r="DE40" s="278" t="n">
        <f aca="false">IF(DD40=0,0,DC40+DD40)</f>
        <v>0</v>
      </c>
      <c r="DF40" s="278"/>
      <c r="DG40" s="184"/>
      <c r="DH40" s="300" t="n">
        <v>654.59429043</v>
      </c>
      <c r="DI40" s="266" t="n">
        <v>3.739</v>
      </c>
      <c r="DJ40" s="184" t="n">
        <v>3.739</v>
      </c>
      <c r="DK40" s="267" t="n">
        <f aca="false">DI40-DJ40</f>
        <v>0</v>
      </c>
      <c r="DL40" s="192" t="n">
        <f aca="false">ROUND(DH40*DK40*10000,2)</f>
        <v>0</v>
      </c>
      <c r="DM40" s="193"/>
      <c r="DN40" s="26"/>
      <c r="DO40" s="26"/>
      <c r="DP40" s="301" t="n">
        <f aca="false">A40</f>
        <v>37773</v>
      </c>
      <c r="DQ40" s="270" t="n">
        <f aca="false">IF(ISERROR(DR40),0,DR40)</f>
        <v>0</v>
      </c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</row>
    <row r="41" customFormat="false" ht="15.75" hidden="false" customHeight="false" outlineLevel="0" collapsed="false">
      <c r="A41" s="271" t="n">
        <f aca="false">EOMONTH(A40,0)+1</f>
        <v>37803</v>
      </c>
      <c r="B41" s="272" t="n">
        <f aca="false">E!B32</f>
        <v>4273.81944926</v>
      </c>
      <c r="C41" s="272" t="n">
        <f aca="false">CM41</f>
        <v>0</v>
      </c>
      <c r="D41" s="272" t="n">
        <f aca="false">CI41</f>
        <v>15008</v>
      </c>
      <c r="E41" s="272" t="str">
        <f aca="false">IF(CJ41=0,"",CJ41)</f>
        <v/>
      </c>
      <c r="F41" s="273" t="n">
        <f aca="false">CK41</f>
        <v>4273.81944926</v>
      </c>
      <c r="G41" s="230"/>
      <c r="H41" s="230"/>
      <c r="I41" s="29"/>
      <c r="J41" s="274"/>
      <c r="K41" s="275"/>
      <c r="L41" s="276" t="n">
        <f aca="false">SUM(J41:K41)</f>
        <v>0</v>
      </c>
      <c r="M41" s="277"/>
      <c r="N41" s="30"/>
      <c r="O41" s="278"/>
      <c r="P41" s="278"/>
      <c r="Q41" s="278"/>
      <c r="R41" s="278"/>
      <c r="S41" s="278"/>
      <c r="T41" s="278"/>
      <c r="U41" s="278"/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  <c r="AI41" s="278"/>
      <c r="AJ41" s="278"/>
      <c r="AK41" s="278"/>
      <c r="AL41" s="278"/>
      <c r="AM41" s="278"/>
      <c r="AN41" s="278"/>
      <c r="AO41" s="278"/>
      <c r="AP41" s="278"/>
      <c r="AQ41" s="278"/>
      <c r="AR41" s="278"/>
      <c r="AS41" s="278"/>
      <c r="AT41" s="278"/>
      <c r="AU41" s="278"/>
      <c r="AV41" s="278"/>
      <c r="AW41" s="278"/>
      <c r="AX41" s="278"/>
      <c r="AY41" s="278"/>
      <c r="AZ41" s="30"/>
      <c r="BA41" s="278"/>
      <c r="BB41" s="278"/>
      <c r="BC41" s="278"/>
      <c r="BD41" s="278"/>
      <c r="BE41" s="278"/>
      <c r="BF41" s="278"/>
      <c r="BG41" s="278"/>
      <c r="BH41" s="278"/>
      <c r="BI41" s="278"/>
      <c r="BJ41" s="278"/>
      <c r="BK41" s="278"/>
      <c r="BL41" s="278"/>
      <c r="BM41" s="278"/>
      <c r="BN41" s="278"/>
      <c r="BO41" s="49"/>
      <c r="BP41" s="107"/>
      <c r="BQ41" s="281"/>
      <c r="BR41" s="240"/>
      <c r="BS41" s="240"/>
      <c r="BT41" s="240"/>
      <c r="BU41" s="240"/>
      <c r="BV41" s="282"/>
      <c r="BW41" s="240"/>
      <c r="BX41" s="240"/>
      <c r="BY41" s="240"/>
      <c r="BZ41" s="240"/>
      <c r="CA41" s="240"/>
      <c r="CB41" s="240"/>
      <c r="CC41" s="240"/>
      <c r="CD41" s="240"/>
      <c r="CE41" s="283"/>
      <c r="CF41" s="284"/>
      <c r="CG41" s="285" t="n">
        <f aca="false">DQ41</f>
        <v>0</v>
      </c>
      <c r="CH41" s="286"/>
      <c r="CI41" s="247" t="n">
        <f aca="false">ROUND(+CK41+CI42,0)</f>
        <v>15008</v>
      </c>
      <c r="CJ41" s="287"/>
      <c r="CK41" s="248" t="n">
        <f aca="false">IF($CM$16="a",(CM41+B41),(B41))</f>
        <v>4273.81944926</v>
      </c>
      <c r="CL41" s="288" t="n">
        <f aca="false">A41</f>
        <v>37803</v>
      </c>
      <c r="CM41" s="250" t="n">
        <f aca="false">IF($CM$16="A",((SUMIF($L$5:$CH$5,"F",L41:CH41))+(SUMIF($L$5:$CH$5,"s",L41:CH41)*CP41)+(SUMIF($L$5:$CH$5,"eol",L41:CH41)*CP41)+(SUMIF($L$5:$CH$5,"e",L41:CH41))+(SUMIF($L$5:$CH$5,"o",L41:CH41))),IF($CM$16="s",(SUMIF($L$5:$CH$5,"s",L41:CH41)*CP41),IF($CM$16="f",(SUMIF($L$5:$CH$5,"f",L41:CH41)),IF($CM$16="eol",(SUMIF($L$5:$CH$5,"eol",L41:CH41)*CP41),IF($CM$16="o",(SUMIF($L$5:$CH$5,"o",L41:CH41)),IF($CM$16="e",(SUMIF($L$5:$CH$5,"e",L41:CH41)),IF($CM$16="ch",(SUM(L41:CH41)),"Wrong")))))))</f>
        <v>0</v>
      </c>
      <c r="CN41" s="251" t="n">
        <f aca="false">A41</f>
        <v>37803</v>
      </c>
      <c r="CO41" s="305" t="n">
        <f aca="false">ROUND(SUM(CK30:CK41),0)</f>
        <v>9232</v>
      </c>
      <c r="CP41" s="290" t="n">
        <f aca="false">IF((1/((1+CR41/2)^(2*(A41-$D$6)/365.25)))&gt;1,1,(1/((1+CR41/2)^(2*(A41-$D$6)/365.25))))</f>
        <v>1</v>
      </c>
      <c r="CQ41" s="291" t="n">
        <f aca="false">+A42-A41</f>
        <v>31</v>
      </c>
      <c r="CR41" s="302" t="n">
        <v>0.0465688627155072</v>
      </c>
      <c r="CS41" s="293"/>
      <c r="CT41" s="303" t="n">
        <f aca="false">A41</f>
        <v>37803</v>
      </c>
      <c r="CU41" s="295" t="n">
        <f aca="false">IF(ISERROR(INDEX(FuturesTable,MATCH(CT41,FuturesTableMonth,0),2)),0,INDEX(FuturesTable,MATCH(CT41,FuturesTableMonth,0),2))</f>
        <v>2662</v>
      </c>
      <c r="CV41" s="25"/>
      <c r="CW41" s="296" t="n">
        <f aca="false">CT41</f>
        <v>37803</v>
      </c>
      <c r="CX41" s="297" t="n">
        <f aca="false">CK41+CK53+CK65+CK77+CK89+CK101+CK113+CK125+CK137+CK149+CK161+CK173+CK185+CK197+CK209+CK221+CK233+CK245+CK257+CK269</f>
        <v>4452.95413944</v>
      </c>
      <c r="CY41" s="25"/>
      <c r="CZ41" s="298"/>
      <c r="DA41" s="299" t="n">
        <v>0</v>
      </c>
      <c r="DB41" s="299" t="n">
        <v>0</v>
      </c>
      <c r="DC41" s="299" t="n">
        <f aca="false">DB41-DA41</f>
        <v>0</v>
      </c>
      <c r="DD41" s="263" t="n">
        <f aca="false">SUMIF($L$5:$CH$5,"o",L41:CH41)+SUMIF($L$5:$CH$5,"e",L41:CH41)</f>
        <v>0</v>
      </c>
      <c r="DE41" s="278" t="n">
        <f aca="false">IF(DD41=0,0,DC41+DD41)</f>
        <v>0</v>
      </c>
      <c r="DF41" s="278"/>
      <c r="DG41" s="184"/>
      <c r="DH41" s="300" t="n">
        <v>4273.81944926</v>
      </c>
      <c r="DI41" s="266" t="n">
        <v>3.787</v>
      </c>
      <c r="DJ41" s="184" t="n">
        <v>3.787</v>
      </c>
      <c r="DK41" s="267" t="n">
        <f aca="false">DI41-DJ41</f>
        <v>0</v>
      </c>
      <c r="DL41" s="192" t="n">
        <f aca="false">ROUND(DH41*DK41*10000,2)</f>
        <v>0</v>
      </c>
      <c r="DM41" s="193"/>
      <c r="DN41" s="26"/>
      <c r="DO41" s="26"/>
      <c r="DP41" s="301" t="n">
        <f aca="false">A41</f>
        <v>37803</v>
      </c>
      <c r="DQ41" s="270" t="n">
        <f aca="false">IF(ISERROR(DR41),0,DR41)</f>
        <v>0</v>
      </c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</row>
    <row r="42" customFormat="false" ht="15.75" hidden="false" customHeight="false" outlineLevel="0" collapsed="false">
      <c r="A42" s="271" t="n">
        <f aca="false">EOMONTH(A41,0)+1</f>
        <v>37834</v>
      </c>
      <c r="B42" s="272" t="n">
        <f aca="false">E!B33</f>
        <v>1519.70466472</v>
      </c>
      <c r="C42" s="272" t="n">
        <f aca="false">CM42</f>
        <v>0</v>
      </c>
      <c r="D42" s="272" t="n">
        <f aca="false">CI42</f>
        <v>10734</v>
      </c>
      <c r="E42" s="272" t="str">
        <f aca="false">IF(CJ42=0,"",CJ42)</f>
        <v/>
      </c>
      <c r="F42" s="273" t="n">
        <f aca="false">CK42</f>
        <v>1519.70466472</v>
      </c>
      <c r="G42" s="230"/>
      <c r="H42" s="230"/>
      <c r="I42" s="29"/>
      <c r="J42" s="274"/>
      <c r="K42" s="275"/>
      <c r="L42" s="276" t="n">
        <f aca="false">SUM(J42:K42)</f>
        <v>0</v>
      </c>
      <c r="M42" s="277"/>
      <c r="N42" s="30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  <c r="AI42" s="278"/>
      <c r="AJ42" s="278"/>
      <c r="AK42" s="278"/>
      <c r="AL42" s="278"/>
      <c r="AM42" s="278"/>
      <c r="AN42" s="278"/>
      <c r="AO42" s="278"/>
      <c r="AP42" s="278"/>
      <c r="AQ42" s="278"/>
      <c r="AR42" s="278"/>
      <c r="AS42" s="278"/>
      <c r="AT42" s="278"/>
      <c r="AU42" s="278"/>
      <c r="AV42" s="278"/>
      <c r="AW42" s="278"/>
      <c r="AX42" s="278"/>
      <c r="AY42" s="278"/>
      <c r="AZ42" s="30"/>
      <c r="BA42" s="278"/>
      <c r="BB42" s="278"/>
      <c r="BC42" s="278"/>
      <c r="BD42" s="278"/>
      <c r="BE42" s="278"/>
      <c r="BF42" s="278"/>
      <c r="BG42" s="278"/>
      <c r="BH42" s="278"/>
      <c r="BI42" s="278"/>
      <c r="BJ42" s="278"/>
      <c r="BK42" s="278"/>
      <c r="BL42" s="278"/>
      <c r="BM42" s="278"/>
      <c r="BN42" s="278"/>
      <c r="BO42" s="49"/>
      <c r="BP42" s="107"/>
      <c r="BQ42" s="281"/>
      <c r="BR42" s="240"/>
      <c r="BS42" s="240"/>
      <c r="BT42" s="240"/>
      <c r="BU42" s="240"/>
      <c r="BV42" s="282"/>
      <c r="BW42" s="240"/>
      <c r="BX42" s="240"/>
      <c r="BY42" s="240"/>
      <c r="BZ42" s="240"/>
      <c r="CA42" s="240"/>
      <c r="CB42" s="240"/>
      <c r="CC42" s="240"/>
      <c r="CD42" s="240"/>
      <c r="CE42" s="283"/>
      <c r="CF42" s="284"/>
      <c r="CG42" s="285" t="n">
        <f aca="false">DQ42</f>
        <v>0</v>
      </c>
      <c r="CH42" s="286"/>
      <c r="CI42" s="247" t="n">
        <f aca="false">ROUND(+CK42+CI43,0)</f>
        <v>10734</v>
      </c>
      <c r="CJ42" s="287"/>
      <c r="CK42" s="248" t="n">
        <f aca="false">IF($CM$16="a",(CM42+B42),(B42))</f>
        <v>1519.70466472</v>
      </c>
      <c r="CL42" s="288" t="n">
        <f aca="false">A42</f>
        <v>37834</v>
      </c>
      <c r="CM42" s="250" t="n">
        <f aca="false">IF($CM$16="A",((SUMIF($L$5:$CH$5,"F",L42:CH42))+(SUMIF($L$5:$CH$5,"s",L42:CH42)*CP42)+(SUMIF($L$5:$CH$5,"eol",L42:CH42)*CP42)+(SUMIF($L$5:$CH$5,"e",L42:CH42))+(SUMIF($L$5:$CH$5,"o",L42:CH42))),IF($CM$16="s",(SUMIF($L$5:$CH$5,"s",L42:CH42)*CP42),IF($CM$16="f",(SUMIF($L$5:$CH$5,"f",L42:CH42)),IF($CM$16="eol",(SUMIF($L$5:$CH$5,"eol",L42:CH42)*CP42),IF($CM$16="o",(SUMIF($L$5:$CH$5,"o",L42:CH42)),IF($CM$16="e",(SUMIF($L$5:$CH$5,"e",L42:CH42)),IF($CM$16="ch",(SUM(L42:CH42)),"Wrong")))))))</f>
        <v>0</v>
      </c>
      <c r="CN42" s="251" t="n">
        <f aca="false">A42</f>
        <v>37834</v>
      </c>
      <c r="CO42" s="305" t="n">
        <f aca="false">ROUND(SUM(CK31:CK42),0)</f>
        <v>16589</v>
      </c>
      <c r="CP42" s="290" t="n">
        <f aca="false">IF((1/((1+CR42/2)^(2*(A42-$D$6)/365.25)))&gt;1,1,(1/((1+CR42/2)^(2*(A42-$D$6)/365.25))))</f>
        <v>1</v>
      </c>
      <c r="CQ42" s="291" t="n">
        <f aca="false">+A43-A42</f>
        <v>31</v>
      </c>
      <c r="CR42" s="302" t="n">
        <v>0.0470600554783154</v>
      </c>
      <c r="CS42" s="293"/>
      <c r="CT42" s="303" t="n">
        <f aca="false">A42</f>
        <v>37834</v>
      </c>
      <c r="CU42" s="295" t="n">
        <f aca="false">IF(ISERROR(INDEX(FuturesTable,MATCH(CT42,FuturesTableMonth,0),2)),0,INDEX(FuturesTable,MATCH(CT42,FuturesTableMonth,0),2))</f>
        <v>1236</v>
      </c>
      <c r="CV42" s="25"/>
      <c r="CW42" s="296" t="n">
        <f aca="false">CT42</f>
        <v>37834</v>
      </c>
      <c r="CX42" s="297" t="n">
        <f aca="false">CK42+CK54+CK66+CK78+CK90+CK102+CK114+CK126+CK138+CK150+CK162+CK174+CK186+CK198+CK210+CK222+CK234+CK246+CK258+CK270</f>
        <v>-946.06062184</v>
      </c>
      <c r="CY42" s="25"/>
      <c r="CZ42" s="298"/>
      <c r="DA42" s="299" t="n">
        <v>0</v>
      </c>
      <c r="DB42" s="299" t="n">
        <v>0</v>
      </c>
      <c r="DC42" s="299" t="n">
        <f aca="false">DB42-DA42</f>
        <v>0</v>
      </c>
      <c r="DD42" s="263" t="n">
        <f aca="false">SUMIF($L$5:$CH$5,"o",L42:CH42)+SUMIF($L$5:$CH$5,"e",L42:CH42)</f>
        <v>0</v>
      </c>
      <c r="DE42" s="278" t="n">
        <f aca="false">IF(DD42=0,0,DC42+DD42)</f>
        <v>0</v>
      </c>
      <c r="DF42" s="278"/>
      <c r="DG42" s="184"/>
      <c r="DH42" s="300" t="n">
        <v>1519.70466472</v>
      </c>
      <c r="DI42" s="266" t="n">
        <v>3.816</v>
      </c>
      <c r="DJ42" s="184" t="n">
        <v>3.816</v>
      </c>
      <c r="DK42" s="267" t="n">
        <f aca="false">DI42-DJ42</f>
        <v>0</v>
      </c>
      <c r="DL42" s="192" t="n">
        <f aca="false">ROUND(DH42*DK42*10000,2)</f>
        <v>0</v>
      </c>
      <c r="DM42" s="193"/>
      <c r="DN42" s="26"/>
      <c r="DO42" s="26"/>
      <c r="DP42" s="301" t="n">
        <f aca="false">A42</f>
        <v>37834</v>
      </c>
      <c r="DQ42" s="270" t="n">
        <f aca="false">IF(ISERROR(DR42),0,DR42)</f>
        <v>0</v>
      </c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</row>
    <row r="43" customFormat="false" ht="15.75" hidden="false" customHeight="false" outlineLevel="0" collapsed="false">
      <c r="A43" s="271" t="n">
        <f aca="false">EOMONTH(A42,0)+1</f>
        <v>37865</v>
      </c>
      <c r="B43" s="272" t="n">
        <f aca="false">E!B34</f>
        <v>1026.88023942</v>
      </c>
      <c r="C43" s="272" t="n">
        <f aca="false">CM43</f>
        <v>0</v>
      </c>
      <c r="D43" s="272" t="n">
        <f aca="false">CI43</f>
        <v>9214</v>
      </c>
      <c r="E43" s="272" t="str">
        <f aca="false">IF(CJ43=0,"",CJ43)</f>
        <v/>
      </c>
      <c r="F43" s="273" t="n">
        <f aca="false">CK43</f>
        <v>1026.88023942</v>
      </c>
      <c r="G43" s="230"/>
      <c r="H43" s="230"/>
      <c r="I43" s="29"/>
      <c r="J43" s="274"/>
      <c r="K43" s="275"/>
      <c r="L43" s="276" t="n">
        <f aca="false">SUM(J43:K43)</f>
        <v>0</v>
      </c>
      <c r="M43" s="277"/>
      <c r="N43" s="30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30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78"/>
      <c r="BO43" s="49"/>
      <c r="BP43" s="107"/>
      <c r="BQ43" s="281"/>
      <c r="BR43" s="240"/>
      <c r="BS43" s="240"/>
      <c r="BT43" s="240"/>
      <c r="BU43" s="240"/>
      <c r="BV43" s="282"/>
      <c r="BW43" s="240"/>
      <c r="BX43" s="240"/>
      <c r="BY43" s="240"/>
      <c r="BZ43" s="240"/>
      <c r="CA43" s="240"/>
      <c r="CB43" s="240"/>
      <c r="CC43" s="240"/>
      <c r="CD43" s="240"/>
      <c r="CE43" s="283"/>
      <c r="CF43" s="284"/>
      <c r="CG43" s="285" t="n">
        <f aca="false">DQ43</f>
        <v>0</v>
      </c>
      <c r="CH43" s="286"/>
      <c r="CI43" s="247" t="n">
        <f aca="false">ROUND(+CK43+CI44,0)</f>
        <v>9214</v>
      </c>
      <c r="CJ43" s="287"/>
      <c r="CK43" s="248" t="n">
        <f aca="false">IF($CM$16="a",(CM43+B43),(B43))</f>
        <v>1026.88023942</v>
      </c>
      <c r="CL43" s="288" t="n">
        <f aca="false">A43</f>
        <v>37865</v>
      </c>
      <c r="CM43" s="250" t="n">
        <f aca="false">IF($CM$16="A",((SUMIF($L$5:$CH$5,"F",L43:CH43))+(SUMIF($L$5:$CH$5,"s",L43:CH43)*CP43)+(SUMIF($L$5:$CH$5,"eol",L43:CH43)*CP43)+(SUMIF($L$5:$CH$5,"e",L43:CH43))+(SUMIF($L$5:$CH$5,"o",L43:CH43))),IF($CM$16="s",(SUMIF($L$5:$CH$5,"s",L43:CH43)*CP43),IF($CM$16="f",(SUMIF($L$5:$CH$5,"f",L43:CH43)),IF($CM$16="eol",(SUMIF($L$5:$CH$5,"eol",L43:CH43)*CP43),IF($CM$16="o",(SUMIF($L$5:$CH$5,"o",L43:CH43)),IF($CM$16="e",(SUMIF($L$5:$CH$5,"e",L43:CH43)),IF($CM$16="ch",(SUM(L43:CH43)),"Wrong")))))))</f>
        <v>0</v>
      </c>
      <c r="CN43" s="251" t="n">
        <f aca="false">A43</f>
        <v>37865</v>
      </c>
      <c r="CO43" s="305" t="n">
        <f aca="false">ROUND(SUM(CK32:CK43),0)</f>
        <v>14187</v>
      </c>
      <c r="CP43" s="290" t="n">
        <f aca="false">IF((1/((1+CR43/2)^(2*(A43-$D$6)/365.25)))&gt;1,1,(1/((1+CR43/2)^(2*(A43-$D$6)/365.25))))</f>
        <v>1</v>
      </c>
      <c r="CQ43" s="291" t="n">
        <f aca="false">+A44-A43</f>
        <v>30</v>
      </c>
      <c r="CR43" s="302" t="n">
        <v>0.0475512483217955</v>
      </c>
      <c r="CS43" s="293"/>
      <c r="CT43" s="303" t="n">
        <f aca="false">A43</f>
        <v>37865</v>
      </c>
      <c r="CU43" s="295" t="n">
        <f aca="false">IF(ISERROR(INDEX(FuturesTable,MATCH(CT43,FuturesTableMonth,0),2)),0,INDEX(FuturesTable,MATCH(CT43,FuturesTableMonth,0),2))</f>
        <v>826</v>
      </c>
      <c r="CV43" s="25"/>
      <c r="CW43" s="296" t="n">
        <f aca="false">CT43</f>
        <v>37865</v>
      </c>
      <c r="CX43" s="297" t="n">
        <f aca="false">CK43+CK55+CK67+CK79+CK91+CK103+CK115+CK127+CK139+CK151+CK163+CK175+CK187+CK199+CK211+CK223+CK235+CK247+CK259+CK271</f>
        <v>1124.47272632</v>
      </c>
      <c r="CY43" s="25"/>
      <c r="CZ43" s="298"/>
      <c r="DA43" s="299" t="n">
        <v>0</v>
      </c>
      <c r="DB43" s="299" t="n">
        <v>0</v>
      </c>
      <c r="DC43" s="299" t="n">
        <f aca="false">DB43-DA43</f>
        <v>0</v>
      </c>
      <c r="DD43" s="263" t="n">
        <f aca="false">SUMIF($L$5:$CH$5,"o",L43:CH43)+SUMIF($L$5:$CH$5,"e",L43:CH43)</f>
        <v>0</v>
      </c>
      <c r="DE43" s="278" t="n">
        <f aca="false">IF(DD43=0,0,DC43+DD43)</f>
        <v>0</v>
      </c>
      <c r="DF43" s="278"/>
      <c r="DG43" s="184"/>
      <c r="DH43" s="300" t="n">
        <v>1026.88023942</v>
      </c>
      <c r="DI43" s="266" t="n">
        <v>3.831</v>
      </c>
      <c r="DJ43" s="184" t="n">
        <v>3.831</v>
      </c>
      <c r="DK43" s="267" t="n">
        <f aca="false">DI43-DJ43</f>
        <v>0</v>
      </c>
      <c r="DL43" s="192" t="n">
        <f aca="false">ROUND(DH43*DK43*10000,2)</f>
        <v>0</v>
      </c>
      <c r="DM43" s="193"/>
      <c r="DN43" s="26"/>
      <c r="DO43" s="26"/>
      <c r="DP43" s="301" t="n">
        <f aca="false">A43</f>
        <v>37865</v>
      </c>
      <c r="DQ43" s="270" t="n">
        <f aca="false">IF(ISERROR(DR43),0,DR43)</f>
        <v>0</v>
      </c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</row>
    <row r="44" customFormat="false" ht="15.75" hidden="false" customHeight="false" outlineLevel="0" collapsed="false">
      <c r="A44" s="271" t="n">
        <f aca="false">EOMONTH(A43,0)+1</f>
        <v>37895</v>
      </c>
      <c r="B44" s="272" t="n">
        <f aca="false">E!B35</f>
        <v>3737.33803594</v>
      </c>
      <c r="C44" s="272" t="n">
        <f aca="false">CM44</f>
        <v>0</v>
      </c>
      <c r="D44" s="272" t="n">
        <f aca="false">CI44</f>
        <v>8187</v>
      </c>
      <c r="E44" s="272" t="str">
        <f aca="false">IF(CJ44=0,"",CJ44)</f>
        <v/>
      </c>
      <c r="F44" s="273" t="n">
        <f aca="false">CK44</f>
        <v>3737.33803594</v>
      </c>
      <c r="G44" s="230"/>
      <c r="H44" s="230"/>
      <c r="I44" s="29"/>
      <c r="J44" s="274"/>
      <c r="K44" s="275"/>
      <c r="L44" s="276" t="n">
        <f aca="false">SUM(J44:K44)</f>
        <v>0</v>
      </c>
      <c r="M44" s="277"/>
      <c r="N44" s="30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30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78"/>
      <c r="BO44" s="49"/>
      <c r="BP44" s="107"/>
      <c r="BQ44" s="281"/>
      <c r="BR44" s="240"/>
      <c r="BS44" s="240"/>
      <c r="BT44" s="240"/>
      <c r="BU44" s="240"/>
      <c r="BV44" s="282"/>
      <c r="BW44" s="240"/>
      <c r="BX44" s="240"/>
      <c r="BY44" s="240"/>
      <c r="BZ44" s="240"/>
      <c r="CA44" s="240"/>
      <c r="CB44" s="240"/>
      <c r="CC44" s="240"/>
      <c r="CD44" s="240"/>
      <c r="CE44" s="283"/>
      <c r="CF44" s="284"/>
      <c r="CG44" s="285" t="n">
        <f aca="false">DQ44</f>
        <v>0</v>
      </c>
      <c r="CH44" s="286"/>
      <c r="CI44" s="247" t="n">
        <f aca="false">ROUND(+CK44+CI45,0)</f>
        <v>8187</v>
      </c>
      <c r="CJ44" s="287"/>
      <c r="CK44" s="248" t="n">
        <f aca="false">IF($CM$16="a",(CM44+B44),(B44))</f>
        <v>3737.33803594</v>
      </c>
      <c r="CL44" s="288" t="n">
        <f aca="false">A44</f>
        <v>37895</v>
      </c>
      <c r="CM44" s="250" t="n">
        <f aca="false">IF($CM$16="A",((SUMIF($L$5:$CH$5,"F",L44:CH44))+(SUMIF($L$5:$CH$5,"s",L44:CH44)*CP44)+(SUMIF($L$5:$CH$5,"eol",L44:CH44)*CP44)+(SUMIF($L$5:$CH$5,"e",L44:CH44))+(SUMIF($L$5:$CH$5,"o",L44:CH44))),IF($CM$16="s",(SUMIF($L$5:$CH$5,"s",L44:CH44)*CP44),IF($CM$16="f",(SUMIF($L$5:$CH$5,"f",L44:CH44)),IF($CM$16="eol",(SUMIF($L$5:$CH$5,"eol",L44:CH44)*CP44),IF($CM$16="o",(SUMIF($L$5:$CH$5,"o",L44:CH44)),IF($CM$16="e",(SUMIF($L$5:$CH$5,"e",L44:CH44)),IF($CM$16="ch",(SUM(L44:CH44)),"Wrong")))))))</f>
        <v>0</v>
      </c>
      <c r="CN44" s="251" t="n">
        <f aca="false">A44</f>
        <v>37895</v>
      </c>
      <c r="CO44" s="305" t="n">
        <f aca="false">ROUND(SUM(CK33:CK44),0)</f>
        <v>7201</v>
      </c>
      <c r="CP44" s="290" t="n">
        <f aca="false">IF((1/((1+CR44/2)^(2*(A44-$D$6)/365.25)))&gt;1,1,(1/((1+CR44/2)^(2*(A44-$D$6)/365.25))))</f>
        <v>1</v>
      </c>
      <c r="CQ44" s="291" t="n">
        <f aca="false">+A45-A44</f>
        <v>31</v>
      </c>
      <c r="CR44" s="302" t="n">
        <v>0.0480088164560697</v>
      </c>
      <c r="CS44" s="293"/>
      <c r="CT44" s="303" t="n">
        <f aca="false">A44</f>
        <v>37895</v>
      </c>
      <c r="CU44" s="295" t="n">
        <f aca="false">IF(ISERROR(INDEX(FuturesTable,MATCH(CT44,FuturesTableMonth,0),2)),0,INDEX(FuturesTable,MATCH(CT44,FuturesTableMonth,0),2))</f>
        <v>3512</v>
      </c>
      <c r="CV44" s="25"/>
      <c r="CW44" s="296" t="n">
        <f aca="false">CT44</f>
        <v>37895</v>
      </c>
      <c r="CX44" s="297" t="n">
        <f aca="false">CK44+CK56+CK68+CK80+CK92+CK104+CK116+CK128+CK140+CK152+CK164+CK176+CK188+CK200+CK212+CK224+CK236+CK248+CK260+CK272</f>
        <v>6419.91788863</v>
      </c>
      <c r="CY44" s="25"/>
      <c r="CZ44" s="298"/>
      <c r="DA44" s="299" t="n">
        <v>0</v>
      </c>
      <c r="DB44" s="299" t="n">
        <v>0</v>
      </c>
      <c r="DC44" s="299" t="n">
        <f aca="false">DB44-DA44</f>
        <v>0</v>
      </c>
      <c r="DD44" s="263" t="n">
        <f aca="false">SUMIF($L$5:$CH$5,"o",L44:CH44)+SUMIF($L$5:$CH$5,"e",L44:CH44)</f>
        <v>0</v>
      </c>
      <c r="DE44" s="278" t="n">
        <f aca="false">IF(DD44=0,0,DC44+DD44)</f>
        <v>0</v>
      </c>
      <c r="DF44" s="278"/>
      <c r="DG44" s="184"/>
      <c r="DH44" s="300" t="n">
        <v>3737.33803594</v>
      </c>
      <c r="DI44" s="266" t="n">
        <v>3.855</v>
      </c>
      <c r="DJ44" s="184" t="n">
        <v>3.855</v>
      </c>
      <c r="DK44" s="267" t="n">
        <f aca="false">DI44-DJ44</f>
        <v>0</v>
      </c>
      <c r="DL44" s="192" t="n">
        <f aca="false">ROUND(DH44*DK44*10000,2)</f>
        <v>0</v>
      </c>
      <c r="DM44" s="193"/>
      <c r="DN44" s="26"/>
      <c r="DO44" s="26"/>
      <c r="DP44" s="301" t="n">
        <f aca="false">A44</f>
        <v>37895</v>
      </c>
      <c r="DQ44" s="270" t="n">
        <f aca="false">IF(ISERROR(DR44),0,DR44)</f>
        <v>0</v>
      </c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</row>
    <row r="45" customFormat="false" ht="15.75" hidden="false" customHeight="false" outlineLevel="0" collapsed="false">
      <c r="A45" s="271" t="n">
        <f aca="false">EOMONTH(A44,0)+1</f>
        <v>37926</v>
      </c>
      <c r="B45" s="272" t="n">
        <f aca="false">E!B36</f>
        <v>-309.13596457</v>
      </c>
      <c r="C45" s="272" t="n">
        <f aca="false">CM45</f>
        <v>0</v>
      </c>
      <c r="D45" s="272" t="n">
        <f aca="false">CI45</f>
        <v>4450</v>
      </c>
      <c r="E45" s="272" t="str">
        <f aca="false">IF(CJ45=0,"",CJ45)</f>
        <v/>
      </c>
      <c r="F45" s="273" t="n">
        <f aca="false">CK45</f>
        <v>-309.13596457</v>
      </c>
      <c r="G45" s="230"/>
      <c r="H45" s="230"/>
      <c r="I45" s="29"/>
      <c r="J45" s="274"/>
      <c r="K45" s="275"/>
      <c r="L45" s="276" t="n">
        <f aca="false">SUM(J45:K45)</f>
        <v>0</v>
      </c>
      <c r="M45" s="277"/>
      <c r="N45" s="30"/>
      <c r="O45" s="278"/>
      <c r="P45" s="278"/>
      <c r="Q45" s="278"/>
      <c r="R45" s="278"/>
      <c r="S45" s="278"/>
      <c r="T45" s="278"/>
      <c r="U45" s="278"/>
      <c r="V45" s="278"/>
      <c r="W45" s="278"/>
      <c r="X45" s="278"/>
      <c r="Y45" s="278"/>
      <c r="Z45" s="278"/>
      <c r="AA45" s="278"/>
      <c r="AB45" s="278"/>
      <c r="AC45" s="278"/>
      <c r="AD45" s="278"/>
      <c r="AE45" s="278"/>
      <c r="AF45" s="278"/>
      <c r="AG45" s="278"/>
      <c r="AH45" s="278"/>
      <c r="AI45" s="278"/>
      <c r="AJ45" s="278"/>
      <c r="AK45" s="278"/>
      <c r="AL45" s="278"/>
      <c r="AM45" s="278"/>
      <c r="AN45" s="278"/>
      <c r="AO45" s="278"/>
      <c r="AP45" s="278"/>
      <c r="AQ45" s="278"/>
      <c r="AR45" s="278"/>
      <c r="AS45" s="278"/>
      <c r="AT45" s="278"/>
      <c r="AU45" s="278"/>
      <c r="AV45" s="278"/>
      <c r="AW45" s="278"/>
      <c r="AX45" s="278"/>
      <c r="AY45" s="278"/>
      <c r="AZ45" s="30"/>
      <c r="BA45" s="278"/>
      <c r="BB45" s="278"/>
      <c r="BC45" s="278"/>
      <c r="BD45" s="278"/>
      <c r="BE45" s="278"/>
      <c r="BF45" s="278"/>
      <c r="BG45" s="278"/>
      <c r="BH45" s="278"/>
      <c r="BI45" s="278"/>
      <c r="BJ45" s="278"/>
      <c r="BK45" s="278"/>
      <c r="BL45" s="278"/>
      <c r="BM45" s="278"/>
      <c r="BN45" s="278"/>
      <c r="BO45" s="49"/>
      <c r="BP45" s="107"/>
      <c r="BQ45" s="281"/>
      <c r="BR45" s="240"/>
      <c r="BS45" s="240"/>
      <c r="BT45" s="240"/>
      <c r="BU45" s="240"/>
      <c r="BV45" s="282"/>
      <c r="BW45" s="240"/>
      <c r="BX45" s="240"/>
      <c r="BY45" s="240"/>
      <c r="BZ45" s="240"/>
      <c r="CA45" s="240"/>
      <c r="CB45" s="240"/>
      <c r="CC45" s="240"/>
      <c r="CD45" s="240"/>
      <c r="CE45" s="283"/>
      <c r="CF45" s="284"/>
      <c r="CG45" s="285" t="n">
        <f aca="false">DQ45</f>
        <v>0</v>
      </c>
      <c r="CH45" s="286"/>
      <c r="CI45" s="247" t="n">
        <f aca="false">ROUND(+CK45+CI46,0)</f>
        <v>4450</v>
      </c>
      <c r="CJ45" s="287"/>
      <c r="CK45" s="248" t="n">
        <f aca="false">IF($CM$16="a",(CM45+B45),(B45))</f>
        <v>-309.13596457</v>
      </c>
      <c r="CL45" s="288" t="n">
        <f aca="false">A45</f>
        <v>37926</v>
      </c>
      <c r="CM45" s="250" t="n">
        <f aca="false">IF($CM$16="A",((SUMIF($L$5:$CH$5,"F",L45:CH45))+(SUMIF($L$5:$CH$5,"s",L45:CH45)*CP45)+(SUMIF($L$5:$CH$5,"eol",L45:CH45)*CP45)+(SUMIF($L$5:$CH$5,"e",L45:CH45))+(SUMIF($L$5:$CH$5,"o",L45:CH45))),IF($CM$16="s",(SUMIF($L$5:$CH$5,"s",L45:CH45)*CP45),IF($CM$16="f",(SUMIF($L$5:$CH$5,"f",L45:CH45)),IF($CM$16="eol",(SUMIF($L$5:$CH$5,"eol",L45:CH45)*CP45),IF($CM$16="o",(SUMIF($L$5:$CH$5,"o",L45:CH45)),IF($CM$16="e",(SUMIF($L$5:$CH$5,"e",L45:CH45)),IF($CM$16="ch",(SUM(L45:CH45)),"Wrong")))))))</f>
        <v>0</v>
      </c>
      <c r="CN45" s="251" t="n">
        <f aca="false">A45</f>
        <v>37926</v>
      </c>
      <c r="CO45" s="305" t="n">
        <f aca="false">ROUND(SUM(CK34:CK45),0)</f>
        <v>10233</v>
      </c>
      <c r="CP45" s="290" t="n">
        <f aca="false">IF((1/((1+CR45/2)^(2*(A45-$D$6)/365.25)))&gt;1,1,(1/((1+CR45/2)^(2*(A45-$D$6)/365.25))))</f>
        <v>1</v>
      </c>
      <c r="CQ45" s="291" t="n">
        <f aca="false">+A46-A45</f>
        <v>30</v>
      </c>
      <c r="CR45" s="302" t="n">
        <v>0.0484593528322259</v>
      </c>
      <c r="CS45" s="293"/>
      <c r="CT45" s="303" t="n">
        <f aca="false">A45</f>
        <v>37926</v>
      </c>
      <c r="CU45" s="295" t="n">
        <f aca="false">IF(ISERROR(INDEX(FuturesTable,MATCH(CT45,FuturesTableMonth,0),2)),0,INDEX(FuturesTable,MATCH(CT45,FuturesTableMonth,0),2))</f>
        <v>-576</v>
      </c>
      <c r="CV45" s="25"/>
      <c r="CW45" s="296" t="n">
        <f aca="false">CT45</f>
        <v>37926</v>
      </c>
      <c r="CX45" s="297" t="n">
        <f aca="false">CK45+CK57+CK69+CK81+CK93+CK105+CK117+CK129+CK141+CK153+CK165+CK177+CK189+CK201+CK213+CK225+CK237+CK249+CK261+CK273</f>
        <v>-136.66120909</v>
      </c>
      <c r="CY45" s="25"/>
      <c r="CZ45" s="298"/>
      <c r="DA45" s="299" t="n">
        <v>0</v>
      </c>
      <c r="DB45" s="299" t="n">
        <v>0</v>
      </c>
      <c r="DC45" s="299" t="n">
        <f aca="false">DB45-DA45</f>
        <v>0</v>
      </c>
      <c r="DD45" s="263" t="n">
        <f aca="false">SUMIF($L$5:$CH$5,"o",L45:CH45)+SUMIF($L$5:$CH$5,"e",L45:CH45)</f>
        <v>0</v>
      </c>
      <c r="DE45" s="278" t="n">
        <f aca="false">IF(DD45=0,0,DC45+DD45)</f>
        <v>0</v>
      </c>
      <c r="DF45" s="278"/>
      <c r="DG45" s="184"/>
      <c r="DH45" s="300" t="n">
        <v>-309.13596457</v>
      </c>
      <c r="DI45" s="266" t="n">
        <v>3.995</v>
      </c>
      <c r="DJ45" s="184" t="n">
        <v>3.995</v>
      </c>
      <c r="DK45" s="267" t="n">
        <f aca="false">DI45-DJ45</f>
        <v>0</v>
      </c>
      <c r="DL45" s="192" t="n">
        <f aca="false">ROUND(DH45*DK45*10000,2)</f>
        <v>-0</v>
      </c>
      <c r="DM45" s="193"/>
      <c r="DN45" s="26"/>
      <c r="DO45" s="26"/>
      <c r="DP45" s="301" t="n">
        <f aca="false">A45</f>
        <v>37926</v>
      </c>
      <c r="DQ45" s="270" t="n">
        <f aca="false">IF(ISERROR(DR45),0,DR45)</f>
        <v>0</v>
      </c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</row>
    <row r="46" customFormat="false" ht="15.75" hidden="false" customHeight="false" outlineLevel="0" collapsed="false">
      <c r="A46" s="271" t="n">
        <f aca="false">EOMONTH(A45,0)+1</f>
        <v>37956</v>
      </c>
      <c r="B46" s="272" t="n">
        <f aca="false">E!B37</f>
        <v>657.65482955</v>
      </c>
      <c r="C46" s="272" t="n">
        <f aca="false">CM46</f>
        <v>0</v>
      </c>
      <c r="D46" s="272" t="n">
        <f aca="false">CI46</f>
        <v>4759</v>
      </c>
      <c r="E46" s="272" t="n">
        <f aca="false">IF(CJ46=0,"",CJ46)</f>
        <v>5935.89733736</v>
      </c>
      <c r="F46" s="273" t="n">
        <f aca="false">CK46</f>
        <v>657.65482955</v>
      </c>
      <c r="G46" s="230"/>
      <c r="H46" s="230"/>
      <c r="I46" s="29"/>
      <c r="J46" s="274"/>
      <c r="K46" s="275"/>
      <c r="L46" s="276" t="n">
        <f aca="false">SUM(J46:K46)</f>
        <v>0</v>
      </c>
      <c r="M46" s="277"/>
      <c r="N46" s="30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  <c r="AO46" s="278"/>
      <c r="AP46" s="278"/>
      <c r="AQ46" s="278"/>
      <c r="AR46" s="278"/>
      <c r="AS46" s="278"/>
      <c r="AT46" s="278"/>
      <c r="AU46" s="278"/>
      <c r="AV46" s="278"/>
      <c r="AW46" s="278"/>
      <c r="AX46" s="278"/>
      <c r="AY46" s="278"/>
      <c r="AZ46" s="30"/>
      <c r="BA46" s="278"/>
      <c r="BB46" s="278"/>
      <c r="BC46" s="278"/>
      <c r="BD46" s="278"/>
      <c r="BE46" s="278"/>
      <c r="BF46" s="278"/>
      <c r="BG46" s="278"/>
      <c r="BH46" s="278"/>
      <c r="BI46" s="278"/>
      <c r="BJ46" s="278"/>
      <c r="BK46" s="278"/>
      <c r="BL46" s="278"/>
      <c r="BM46" s="278"/>
      <c r="BN46" s="278"/>
      <c r="BO46" s="49"/>
      <c r="BP46" s="107"/>
      <c r="BQ46" s="281"/>
      <c r="BR46" s="240"/>
      <c r="BS46" s="240"/>
      <c r="BT46" s="240"/>
      <c r="BU46" s="240"/>
      <c r="BV46" s="282"/>
      <c r="BW46" s="240"/>
      <c r="BX46" s="240"/>
      <c r="BY46" s="240"/>
      <c r="BZ46" s="240"/>
      <c r="CA46" s="240"/>
      <c r="CB46" s="240"/>
      <c r="CC46" s="240"/>
      <c r="CD46" s="240"/>
      <c r="CE46" s="283"/>
      <c r="CF46" s="284"/>
      <c r="CG46" s="285" t="n">
        <f aca="false">DQ46</f>
        <v>0</v>
      </c>
      <c r="CH46" s="286"/>
      <c r="CI46" s="247" t="n">
        <f aca="false">ROUND(+CK46+CI47,0)</f>
        <v>4759</v>
      </c>
      <c r="CJ46" s="287" t="n">
        <f aca="false">SUM(CK35:CK46)</f>
        <v>5935.89733736</v>
      </c>
      <c r="CK46" s="248" t="n">
        <f aca="false">IF($CM$16="a",(CM46+B46),(B46))</f>
        <v>657.65482955</v>
      </c>
      <c r="CL46" s="288" t="n">
        <f aca="false">A46</f>
        <v>37956</v>
      </c>
      <c r="CM46" s="250" t="n">
        <f aca="false">IF($CM$16="A",((SUMIF($L$5:$CH$5,"F",L46:CH46))+(SUMIF($L$5:$CH$5,"s",L46:CH46)*CP46)+(SUMIF($L$5:$CH$5,"eol",L46:CH46)*CP46)+(SUMIF($L$5:$CH$5,"e",L46:CH46))+(SUMIF($L$5:$CH$5,"o",L46:CH46))),IF($CM$16="s",(SUMIF($L$5:$CH$5,"s",L46:CH46)*CP46),IF($CM$16="f",(SUMIF($L$5:$CH$5,"f",L46:CH46)),IF($CM$16="eol",(SUMIF($L$5:$CH$5,"eol",L46:CH46)*CP46),IF($CM$16="o",(SUMIF($L$5:$CH$5,"o",L46:CH46)),IF($CM$16="e",(SUMIF($L$5:$CH$5,"e",L46:CH46)),IF($CM$16="ch",(SUM(L46:CH46)),"Wrong")))))))</f>
        <v>0</v>
      </c>
      <c r="CN46" s="251" t="n">
        <f aca="false">A46</f>
        <v>37956</v>
      </c>
      <c r="CO46" s="305" t="n">
        <f aca="false">ROUND(SUM(CK35:CK46),0)</f>
        <v>5936</v>
      </c>
      <c r="CP46" s="290" t="n">
        <f aca="false">IF((1/((1+CR46/2)^(2*(A46-$D$6)/365.25)))&gt;1,1,(1/((1+CR46/2)^(2*(A46-$D$6)/365.25))))</f>
        <v>1</v>
      </c>
      <c r="CQ46" s="291" t="n">
        <f aca="false">+A47-A46</f>
        <v>31</v>
      </c>
      <c r="CR46" s="302" t="n">
        <v>0.0488953558414704</v>
      </c>
      <c r="CS46" s="293"/>
      <c r="CT46" s="303" t="n">
        <f aca="false">A46</f>
        <v>37956</v>
      </c>
      <c r="CU46" s="295" t="n">
        <f aca="false">IF(ISERROR(INDEX(FuturesTable,MATCH(CT46,FuturesTableMonth,0),2)),0,INDEX(FuturesTable,MATCH(CT46,FuturesTableMonth,0),2))</f>
        <v>612</v>
      </c>
      <c r="CV46" s="25"/>
      <c r="CW46" s="296" t="n">
        <f aca="false">CT46</f>
        <v>37956</v>
      </c>
      <c r="CX46" s="297" t="n">
        <f aca="false">CK46+CK58+CK70+CK82+CK94+CK106+CK118+CK130+CK142+CK154+CK166+CK178+CK190+CK202+CK214+CK226+CK238+CK250+CK262+CK274</f>
        <v>-872.5930971</v>
      </c>
      <c r="CY46" s="25"/>
      <c r="CZ46" s="298"/>
      <c r="DA46" s="299" t="n">
        <v>0</v>
      </c>
      <c r="DB46" s="299" t="n">
        <v>0</v>
      </c>
      <c r="DC46" s="299" t="n">
        <f aca="false">DB46-DA46</f>
        <v>0</v>
      </c>
      <c r="DD46" s="263" t="n">
        <f aca="false">SUMIF($L$5:$CH$5,"o",L46:CH46)+SUMIF($L$5:$CH$5,"e",L46:CH46)</f>
        <v>0</v>
      </c>
      <c r="DE46" s="278" t="n">
        <f aca="false">IF(DD46=0,0,DC46+DD46)</f>
        <v>0</v>
      </c>
      <c r="DF46" s="278"/>
      <c r="DG46" s="184"/>
      <c r="DH46" s="300" t="n">
        <v>657.65482955</v>
      </c>
      <c r="DI46" s="266" t="n">
        <v>4.14</v>
      </c>
      <c r="DJ46" s="184" t="n">
        <v>4.14</v>
      </c>
      <c r="DK46" s="267" t="n">
        <f aca="false">DI46-DJ46</f>
        <v>0</v>
      </c>
      <c r="DL46" s="192" t="n">
        <f aca="false">ROUND(DH46*DK46*10000,2)</f>
        <v>0</v>
      </c>
      <c r="DM46" s="193"/>
      <c r="DN46" s="26"/>
      <c r="DO46" s="26"/>
      <c r="DP46" s="301" t="n">
        <f aca="false">A46</f>
        <v>37956</v>
      </c>
      <c r="DQ46" s="270" t="n">
        <f aca="false">IF(ISERROR(DR46),0,DR46)</f>
        <v>0</v>
      </c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</row>
    <row r="47" customFormat="false" ht="15.75" hidden="false" customHeight="false" outlineLevel="0" collapsed="false">
      <c r="A47" s="271" t="n">
        <f aca="false">EOMONTH(A46,0)+1</f>
        <v>37987</v>
      </c>
      <c r="B47" s="272" t="n">
        <f aca="false">E!B38</f>
        <v>-49.31663289</v>
      </c>
      <c r="C47" s="272" t="n">
        <f aca="false">CM47</f>
        <v>0</v>
      </c>
      <c r="D47" s="272" t="n">
        <f aca="false">CI47</f>
        <v>4101</v>
      </c>
      <c r="E47" s="272" t="str">
        <f aca="false">IF(CJ47=0,"",CJ47)</f>
        <v/>
      </c>
      <c r="F47" s="273" t="n">
        <f aca="false">CK47</f>
        <v>-49.31663289</v>
      </c>
      <c r="G47" s="230"/>
      <c r="H47" s="230"/>
      <c r="I47" s="29"/>
      <c r="J47" s="274"/>
      <c r="K47" s="275"/>
      <c r="L47" s="276" t="n">
        <f aca="false">SUM(J47:K47)</f>
        <v>0</v>
      </c>
      <c r="M47" s="277"/>
      <c r="N47" s="30"/>
      <c r="O47" s="278"/>
      <c r="P47" s="278"/>
      <c r="Q47" s="278"/>
      <c r="R47" s="278"/>
      <c r="S47" s="278"/>
      <c r="T47" s="278"/>
      <c r="U47" s="278"/>
      <c r="V47" s="278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  <c r="AH47" s="278"/>
      <c r="AI47" s="278"/>
      <c r="AJ47" s="278"/>
      <c r="AK47" s="278"/>
      <c r="AL47" s="278"/>
      <c r="AM47" s="278"/>
      <c r="AN47" s="278"/>
      <c r="AO47" s="278"/>
      <c r="AP47" s="278"/>
      <c r="AQ47" s="278"/>
      <c r="AR47" s="278"/>
      <c r="AS47" s="278"/>
      <c r="AT47" s="278"/>
      <c r="AU47" s="278"/>
      <c r="AV47" s="278"/>
      <c r="AW47" s="278"/>
      <c r="AX47" s="278"/>
      <c r="AY47" s="278"/>
      <c r="AZ47" s="30"/>
      <c r="BA47" s="278"/>
      <c r="BB47" s="278"/>
      <c r="BC47" s="278"/>
      <c r="BD47" s="278"/>
      <c r="BE47" s="278"/>
      <c r="BF47" s="278"/>
      <c r="BG47" s="278"/>
      <c r="BH47" s="278"/>
      <c r="BI47" s="278"/>
      <c r="BJ47" s="278"/>
      <c r="BK47" s="278"/>
      <c r="BL47" s="278"/>
      <c r="BM47" s="278"/>
      <c r="BN47" s="278"/>
      <c r="BO47" s="49"/>
      <c r="BP47" s="107"/>
      <c r="BQ47" s="281"/>
      <c r="BR47" s="240"/>
      <c r="BS47" s="240"/>
      <c r="BT47" s="240"/>
      <c r="BU47" s="240"/>
      <c r="BV47" s="282"/>
      <c r="BW47" s="240"/>
      <c r="BX47" s="240"/>
      <c r="BY47" s="240"/>
      <c r="BZ47" s="240"/>
      <c r="CA47" s="240"/>
      <c r="CB47" s="240"/>
      <c r="CC47" s="240"/>
      <c r="CD47" s="240"/>
      <c r="CE47" s="283"/>
      <c r="CF47" s="284"/>
      <c r="CG47" s="285" t="n">
        <f aca="false">DQ47</f>
        <v>0</v>
      </c>
      <c r="CH47" s="286"/>
      <c r="CI47" s="247" t="n">
        <f aca="false">ROUND(+CK47+CI48,0)</f>
        <v>4101</v>
      </c>
      <c r="CJ47" s="287"/>
      <c r="CK47" s="248" t="n">
        <f aca="false">IF($CM$16="a",(CM47+B47),(B47))</f>
        <v>-49.31663289</v>
      </c>
      <c r="CL47" s="288" t="n">
        <f aca="false">A47</f>
        <v>37987</v>
      </c>
      <c r="CM47" s="250" t="n">
        <f aca="false">IF($CM$16="A",((SUMIF($L$5:$CH$5,"F",L47:CH47))+(SUMIF($L$5:$CH$5,"s",L47:CH47)*CP47)+(SUMIF($L$5:$CH$5,"eol",L47:CH47)*CP47)+(SUMIF($L$5:$CH$5,"e",L47:CH47))+(SUMIF($L$5:$CH$5,"o",L47:CH47))),IF($CM$16="s",(SUMIF($L$5:$CH$5,"s",L47:CH47)*CP47),IF($CM$16="f",(SUMIF($L$5:$CH$5,"f",L47:CH47)),IF($CM$16="eol",(SUMIF($L$5:$CH$5,"eol",L47:CH47)*CP47),IF($CM$16="o",(SUMIF($L$5:$CH$5,"o",L47:CH47)),IF($CM$16="e",(SUMIF($L$5:$CH$5,"e",L47:CH47)),IF($CM$16="ch",(SUM(L47:CH47)),"Wrong")))))))</f>
        <v>0</v>
      </c>
      <c r="CN47" s="251" t="n">
        <f aca="false">A47</f>
        <v>37987</v>
      </c>
      <c r="CO47" s="305" t="n">
        <f aca="false">ROUND(SUM(CK36:CK47),0)</f>
        <v>7612</v>
      </c>
      <c r="CP47" s="290" t="n">
        <f aca="false">IF((1/((1+CR47/2)^(2*(A47-$D$6)/365.25)))&gt;1,1,(1/((1+CR47/2)^(2*(A47-$D$6)/365.25))))</f>
        <v>1</v>
      </c>
      <c r="CQ47" s="291" t="n">
        <f aca="false">+A48-A47</f>
        <v>31</v>
      </c>
      <c r="CR47" s="302" t="n">
        <v>0.0493331732932925</v>
      </c>
      <c r="CS47" s="293"/>
      <c r="CT47" s="303" t="n">
        <f aca="false">A47</f>
        <v>37987</v>
      </c>
      <c r="CU47" s="295" t="n">
        <f aca="false">IF(ISERROR(INDEX(FuturesTable,MATCH(CT47,FuturesTableMonth,0),2)),0,INDEX(FuturesTable,MATCH(CT47,FuturesTableMonth,0),2))</f>
        <v>-289</v>
      </c>
      <c r="CV47" s="25"/>
      <c r="CW47" s="296" t="n">
        <f aca="false">CT47</f>
        <v>37987</v>
      </c>
      <c r="CX47" s="297" t="n">
        <f aca="false">CK47+CK59+CK71+CK83+CK95+CK107+CK119+CK131+CK143+CK155+CK167+CK179+CK191+CK203+CK215+CK227+CK239+CK251+CK263+CK275</f>
        <v>1967.26225441</v>
      </c>
      <c r="CY47" s="25"/>
      <c r="CZ47" s="298"/>
      <c r="DA47" s="299" t="n">
        <v>0</v>
      </c>
      <c r="DB47" s="299" t="n">
        <v>0</v>
      </c>
      <c r="DC47" s="299" t="n">
        <f aca="false">DB47-DA47</f>
        <v>0</v>
      </c>
      <c r="DD47" s="263" t="n">
        <f aca="false">SUMIF($L$5:$CH$5,"o",L47:CH47)+SUMIF($L$5:$CH$5,"e",L47:CH47)</f>
        <v>0</v>
      </c>
      <c r="DE47" s="278" t="n">
        <f aca="false">IF(DD47=0,0,DC47+DD47)</f>
        <v>0</v>
      </c>
      <c r="DF47" s="278"/>
      <c r="DG47" s="184"/>
      <c r="DH47" s="300" t="n">
        <v>-49.31663289</v>
      </c>
      <c r="DI47" s="266" t="n">
        <v>4.195</v>
      </c>
      <c r="DJ47" s="184" t="n">
        <v>4.195</v>
      </c>
      <c r="DK47" s="267" t="n">
        <f aca="false">DI47-DJ47</f>
        <v>0</v>
      </c>
      <c r="DL47" s="192" t="n">
        <f aca="false">ROUND(DH47*DK47*10000,2)</f>
        <v>-0</v>
      </c>
      <c r="DM47" s="193"/>
      <c r="DN47" s="26"/>
      <c r="DO47" s="26"/>
      <c r="DP47" s="301" t="n">
        <f aca="false">A47</f>
        <v>37987</v>
      </c>
      <c r="DQ47" s="270" t="n">
        <f aca="false">IF(ISERROR(DR47),0,DR47)</f>
        <v>0</v>
      </c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</row>
    <row r="48" customFormat="false" ht="15.75" hidden="false" customHeight="false" outlineLevel="0" collapsed="false">
      <c r="A48" s="271" t="n">
        <f aca="false">EOMONTH(A47,0)+1</f>
        <v>38018</v>
      </c>
      <c r="B48" s="272" t="n">
        <f aca="false">E!B39</f>
        <v>3356.12427477</v>
      </c>
      <c r="C48" s="272" t="n">
        <f aca="false">CM48</f>
        <v>0</v>
      </c>
      <c r="D48" s="272" t="n">
        <f aca="false">CI48</f>
        <v>4150</v>
      </c>
      <c r="E48" s="272" t="str">
        <f aca="false">IF(CJ48=0,"",CJ48)</f>
        <v/>
      </c>
      <c r="F48" s="273" t="n">
        <f aca="false">CK48</f>
        <v>3356.12427477</v>
      </c>
      <c r="G48" s="230"/>
      <c r="H48" s="230"/>
      <c r="I48" s="29"/>
      <c r="J48" s="274"/>
      <c r="K48" s="275"/>
      <c r="L48" s="276" t="n">
        <f aca="false">SUM(J48:K48)</f>
        <v>0</v>
      </c>
      <c r="M48" s="277"/>
      <c r="N48" s="30"/>
      <c r="O48" s="278"/>
      <c r="P48" s="278"/>
      <c r="Q48" s="278"/>
      <c r="R48" s="278"/>
      <c r="S48" s="278"/>
      <c r="T48" s="278"/>
      <c r="U48" s="278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  <c r="AH48" s="278"/>
      <c r="AI48" s="278"/>
      <c r="AJ48" s="278"/>
      <c r="AK48" s="278"/>
      <c r="AL48" s="278"/>
      <c r="AM48" s="278"/>
      <c r="AN48" s="278"/>
      <c r="AO48" s="278"/>
      <c r="AP48" s="278"/>
      <c r="AQ48" s="278"/>
      <c r="AR48" s="278"/>
      <c r="AS48" s="278"/>
      <c r="AT48" s="278"/>
      <c r="AU48" s="278"/>
      <c r="AV48" s="278"/>
      <c r="AW48" s="278"/>
      <c r="AX48" s="278"/>
      <c r="AY48" s="278"/>
      <c r="AZ48" s="30"/>
      <c r="BA48" s="278"/>
      <c r="BB48" s="278"/>
      <c r="BC48" s="278"/>
      <c r="BD48" s="278"/>
      <c r="BE48" s="278"/>
      <c r="BF48" s="278"/>
      <c r="BG48" s="278"/>
      <c r="BH48" s="278"/>
      <c r="BI48" s="278"/>
      <c r="BJ48" s="278"/>
      <c r="BK48" s="278"/>
      <c r="BL48" s="278"/>
      <c r="BM48" s="278"/>
      <c r="BN48" s="278"/>
      <c r="BO48" s="49"/>
      <c r="BP48" s="107"/>
      <c r="BQ48" s="281"/>
      <c r="BR48" s="240"/>
      <c r="BS48" s="240"/>
      <c r="BT48" s="240"/>
      <c r="BU48" s="240"/>
      <c r="BV48" s="282"/>
      <c r="BW48" s="240"/>
      <c r="BX48" s="240"/>
      <c r="BY48" s="240"/>
      <c r="BZ48" s="240"/>
      <c r="CA48" s="240"/>
      <c r="CB48" s="240"/>
      <c r="CC48" s="240"/>
      <c r="CD48" s="240"/>
      <c r="CE48" s="283"/>
      <c r="CF48" s="284"/>
      <c r="CG48" s="285" t="n">
        <f aca="false">DQ48</f>
        <v>0</v>
      </c>
      <c r="CH48" s="286"/>
      <c r="CI48" s="247" t="n">
        <f aca="false">ROUND(+CK48+CI49,0)</f>
        <v>4150</v>
      </c>
      <c r="CJ48" s="287"/>
      <c r="CK48" s="248" t="n">
        <f aca="false">IF($CM$16="a",(CM48+B48),(B48))</f>
        <v>3356.12427477</v>
      </c>
      <c r="CL48" s="288" t="n">
        <f aca="false">A48</f>
        <v>38018</v>
      </c>
      <c r="CM48" s="250" t="n">
        <f aca="false">IF($CM$16="A",((SUMIF($L$5:$CH$5,"F",L48:CH48))+(SUMIF($L$5:$CH$5,"s",L48:CH48)*CP48)+(SUMIF($L$5:$CH$5,"eol",L48:CH48)*CP48)+(SUMIF($L$5:$CH$5,"e",L48:CH48))+(SUMIF($L$5:$CH$5,"o",L48:CH48))),IF($CM$16="s",(SUMIF($L$5:$CH$5,"s",L48:CH48)*CP48),IF($CM$16="f",(SUMIF($L$5:$CH$5,"f",L48:CH48)),IF($CM$16="eol",(SUMIF($L$5:$CH$5,"eol",L48:CH48)*CP48),IF($CM$16="o",(SUMIF($L$5:$CH$5,"o",L48:CH48)),IF($CM$16="e",(SUMIF($L$5:$CH$5,"e",L48:CH48)),IF($CM$16="ch",(SUM(L48:CH48)),"Wrong")))))))</f>
        <v>0</v>
      </c>
      <c r="CN48" s="251" t="n">
        <f aca="false">A48</f>
        <v>38018</v>
      </c>
      <c r="CO48" s="305" t="n">
        <f aca="false">ROUND(SUM(CK37:CK48),0)</f>
        <v>8711</v>
      </c>
      <c r="CP48" s="290" t="n">
        <f aca="false">IF((1/((1+CR48/2)^(2*(A48-$D$6)/365.25)))&gt;1,1,(1/((1+CR48/2)^(2*(A48-$D$6)/365.25))))</f>
        <v>1</v>
      </c>
      <c r="CQ48" s="291" t="n">
        <f aca="false">+A49-A48</f>
        <v>29</v>
      </c>
      <c r="CR48" s="302" t="n">
        <v>0.0497574238122467</v>
      </c>
      <c r="CS48" s="293"/>
      <c r="CT48" s="303" t="n">
        <f aca="false">A48</f>
        <v>38018</v>
      </c>
      <c r="CU48" s="295" t="n">
        <f aca="false">IF(ISERROR(INDEX(FuturesTable,MATCH(CT48,FuturesTableMonth,0),2)),0,INDEX(FuturesTable,MATCH(CT48,FuturesTableMonth,0),2))</f>
        <v>3891</v>
      </c>
      <c r="CV48" s="25"/>
      <c r="CW48" s="296" t="n">
        <f aca="false">CT48</f>
        <v>38018</v>
      </c>
      <c r="CX48" s="297" t="n">
        <f aca="false">CK48+CK60+CK72+CK84+CK96+CK108+CK120+CK132+CK144+CK156+CK168+CK180+CK192+CK204+CK216+CK228+CK240+CK252+CK264+CK276</f>
        <v>3528.47252024</v>
      </c>
      <c r="CY48" s="25"/>
      <c r="CZ48" s="298"/>
      <c r="DA48" s="299" t="n">
        <v>0</v>
      </c>
      <c r="DB48" s="299" t="n">
        <v>0</v>
      </c>
      <c r="DC48" s="299" t="n">
        <f aca="false">DB48-DA48</f>
        <v>0</v>
      </c>
      <c r="DD48" s="263" t="n">
        <f aca="false">SUMIF($L$5:$CH$5,"o",L48:CH48)+SUMIF($L$5:$CH$5,"e",L48:CH48)</f>
        <v>0</v>
      </c>
      <c r="DE48" s="278" t="n">
        <f aca="false">IF(DD48=0,0,DC48+DD48)</f>
        <v>0</v>
      </c>
      <c r="DF48" s="278"/>
      <c r="DG48" s="184"/>
      <c r="DH48" s="300" t="n">
        <v>3356.12427477</v>
      </c>
      <c r="DI48" s="266" t="n">
        <v>4.077</v>
      </c>
      <c r="DJ48" s="184" t="n">
        <v>4.077</v>
      </c>
      <c r="DK48" s="267" t="n">
        <f aca="false">DI48-DJ48</f>
        <v>0</v>
      </c>
      <c r="DL48" s="192" t="n">
        <f aca="false">ROUND(DH48*DK48*10000,2)</f>
        <v>0</v>
      </c>
      <c r="DM48" s="193"/>
      <c r="DN48" s="26"/>
      <c r="DO48" s="26"/>
      <c r="DP48" s="301" t="n">
        <f aca="false">A48</f>
        <v>38018</v>
      </c>
      <c r="DQ48" s="270" t="n">
        <f aca="false">IF(ISERROR(DR48),0,DR48)</f>
        <v>0</v>
      </c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</row>
    <row r="49" customFormat="false" ht="15.75" hidden="false" customHeight="false" outlineLevel="0" collapsed="false">
      <c r="A49" s="271" t="n">
        <f aca="false">EOMONTH(A48,0)+1</f>
        <v>38047</v>
      </c>
      <c r="B49" s="272" t="n">
        <f aca="false">E!B40</f>
        <v>-170.55380509</v>
      </c>
      <c r="C49" s="272" t="n">
        <f aca="false">CM49</f>
        <v>0</v>
      </c>
      <c r="D49" s="272" t="n">
        <f aca="false">CI49</f>
        <v>794</v>
      </c>
      <c r="E49" s="272" t="str">
        <f aca="false">IF(CJ49=0,"",CJ49)</f>
        <v/>
      </c>
      <c r="F49" s="273" t="n">
        <f aca="false">CK49</f>
        <v>-170.55380509</v>
      </c>
      <c r="G49" s="230"/>
      <c r="H49" s="230"/>
      <c r="I49" s="29"/>
      <c r="J49" s="274"/>
      <c r="K49" s="275"/>
      <c r="L49" s="276" t="n">
        <f aca="false">SUM(J49:K49)</f>
        <v>0</v>
      </c>
      <c r="M49" s="277"/>
      <c r="N49" s="30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  <c r="AH49" s="278"/>
      <c r="AI49" s="278"/>
      <c r="AJ49" s="278"/>
      <c r="AK49" s="278"/>
      <c r="AL49" s="278"/>
      <c r="AM49" s="278"/>
      <c r="AN49" s="278"/>
      <c r="AO49" s="278"/>
      <c r="AP49" s="278"/>
      <c r="AQ49" s="278"/>
      <c r="AR49" s="278"/>
      <c r="AS49" s="278"/>
      <c r="AT49" s="278"/>
      <c r="AU49" s="278"/>
      <c r="AV49" s="278"/>
      <c r="AW49" s="278"/>
      <c r="AX49" s="278"/>
      <c r="AY49" s="278"/>
      <c r="AZ49" s="30"/>
      <c r="BA49" s="278"/>
      <c r="BB49" s="278"/>
      <c r="BC49" s="278"/>
      <c r="BD49" s="278"/>
      <c r="BE49" s="278"/>
      <c r="BF49" s="278"/>
      <c r="BG49" s="278"/>
      <c r="BH49" s="278"/>
      <c r="BI49" s="278"/>
      <c r="BJ49" s="278"/>
      <c r="BK49" s="278"/>
      <c r="BL49" s="278"/>
      <c r="BM49" s="278"/>
      <c r="BN49" s="278"/>
      <c r="BO49" s="49"/>
      <c r="BP49" s="107"/>
      <c r="BQ49" s="281"/>
      <c r="BR49" s="240"/>
      <c r="BS49" s="240"/>
      <c r="BT49" s="240"/>
      <c r="BU49" s="240"/>
      <c r="BV49" s="282"/>
      <c r="BW49" s="240"/>
      <c r="BX49" s="240"/>
      <c r="BY49" s="240"/>
      <c r="BZ49" s="240"/>
      <c r="CA49" s="240"/>
      <c r="CB49" s="240"/>
      <c r="CC49" s="240"/>
      <c r="CD49" s="240"/>
      <c r="CE49" s="283"/>
      <c r="CF49" s="284"/>
      <c r="CG49" s="285" t="n">
        <f aca="false">DQ49</f>
        <v>0</v>
      </c>
      <c r="CH49" s="286"/>
      <c r="CI49" s="247" t="n">
        <f aca="false">ROUND(+CK49+CI50,0)</f>
        <v>794</v>
      </c>
      <c r="CJ49" s="287"/>
      <c r="CK49" s="248" t="n">
        <f aca="false">IF($CM$16="a",(CM49+B49),(B49))</f>
        <v>-170.55380509</v>
      </c>
      <c r="CL49" s="288" t="n">
        <f aca="false">A49</f>
        <v>38047</v>
      </c>
      <c r="CM49" s="250" t="n">
        <f aca="false">IF($CM$16="A",((SUMIF($L$5:$CH$5,"F",L49:CH49))+(SUMIF($L$5:$CH$5,"s",L49:CH49)*CP49)+(SUMIF($L$5:$CH$5,"eol",L49:CH49)*CP49)+(SUMIF($L$5:$CH$5,"e",L49:CH49))+(SUMIF($L$5:$CH$5,"o",L49:CH49))),IF($CM$16="s",(SUMIF($L$5:$CH$5,"s",L49:CH49)*CP49),IF($CM$16="f",(SUMIF($L$5:$CH$5,"f",L49:CH49)),IF($CM$16="eol",(SUMIF($L$5:$CH$5,"eol",L49:CH49)*CP49),IF($CM$16="o",(SUMIF($L$5:$CH$5,"o",L49:CH49)),IF($CM$16="e",(SUMIF($L$5:$CH$5,"e",L49:CH49)),IF($CM$16="ch",(SUM(L49:CH49)),"Wrong")))))))</f>
        <v>0</v>
      </c>
      <c r="CN49" s="251" t="n">
        <f aca="false">A49</f>
        <v>38047</v>
      </c>
      <c r="CO49" s="305" t="n">
        <f aca="false">ROUND(SUM(CK38:CK49),0)</f>
        <v>6046</v>
      </c>
      <c r="CP49" s="290" t="n">
        <f aca="false">IF((1/((1+CR49/2)^(2*(A49-$D$6)/365.25)))&gt;1,1,(1/((1+CR49/2)^(2*(A49-$D$6)/365.25))))</f>
        <v>1</v>
      </c>
      <c r="CQ49" s="291" t="n">
        <f aca="false">+A50-A49</f>
        <v>31</v>
      </c>
      <c r="CR49" s="302" t="n">
        <v>0.0501543033843892</v>
      </c>
      <c r="CS49" s="293"/>
      <c r="CT49" s="303" t="n">
        <f aca="false">A49</f>
        <v>38047</v>
      </c>
      <c r="CU49" s="295" t="n">
        <f aca="false">IF(ISERROR(INDEX(FuturesTable,MATCH(CT49,FuturesTableMonth,0),2)),0,INDEX(FuturesTable,MATCH(CT49,FuturesTableMonth,0),2))</f>
        <v>312</v>
      </c>
      <c r="CV49" s="25"/>
      <c r="CW49" s="296" t="n">
        <f aca="false">CT49</f>
        <v>38047</v>
      </c>
      <c r="CX49" s="297" t="n">
        <f aca="false">CK49+CK61+CK73+CK85+CK97+CK109+CK121+CK133+CK145+CK157+CK169+CK181+CK193+CK205+CK217+CK229+CK241+CK253+CK265+CK277</f>
        <v>-49.13763232</v>
      </c>
      <c r="CY49" s="25"/>
      <c r="CZ49" s="298"/>
      <c r="DA49" s="299" t="n">
        <v>0</v>
      </c>
      <c r="DB49" s="299" t="n">
        <v>0</v>
      </c>
      <c r="DC49" s="299" t="n">
        <f aca="false">DB49-DA49</f>
        <v>0</v>
      </c>
      <c r="DD49" s="263" t="n">
        <f aca="false">SUMIF($L$5:$CH$5,"o",L49:CH49)+SUMIF($L$5:$CH$5,"e",L49:CH49)</f>
        <v>0</v>
      </c>
      <c r="DE49" s="278" t="n">
        <f aca="false">IF(DD49=0,0,DC49+DD49)</f>
        <v>0</v>
      </c>
      <c r="DF49" s="278"/>
      <c r="DG49" s="184"/>
      <c r="DH49" s="300" t="n">
        <v>-170.55380509</v>
      </c>
      <c r="DI49" s="266" t="n">
        <v>3.944</v>
      </c>
      <c r="DJ49" s="184" t="n">
        <v>3.944</v>
      </c>
      <c r="DK49" s="267" t="n">
        <f aca="false">DI49-DJ49</f>
        <v>0</v>
      </c>
      <c r="DL49" s="192" t="n">
        <f aca="false">ROUND(DH49*DK49*10000,2)</f>
        <v>-0</v>
      </c>
      <c r="DM49" s="193"/>
      <c r="DN49" s="26"/>
      <c r="DO49" s="26"/>
      <c r="DP49" s="301" t="n">
        <f aca="false">A49</f>
        <v>38047</v>
      </c>
      <c r="DQ49" s="270" t="n">
        <f aca="false">IF(ISERROR(DR49),0,DR49)</f>
        <v>0</v>
      </c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</row>
    <row r="50" customFormat="false" ht="15.75" hidden="false" customHeight="false" outlineLevel="0" collapsed="false">
      <c r="A50" s="271" t="n">
        <f aca="false">EOMONTH(A49,0)+1</f>
        <v>38078</v>
      </c>
      <c r="B50" s="272" t="n">
        <f aca="false">E!B41</f>
        <v>-1137.33168068</v>
      </c>
      <c r="C50" s="272" t="n">
        <f aca="false">CM50</f>
        <v>0</v>
      </c>
      <c r="D50" s="272" t="n">
        <f aca="false">CI50</f>
        <v>965</v>
      </c>
      <c r="E50" s="272" t="str">
        <f aca="false">IF(CJ50=0,"",CJ50)</f>
        <v/>
      </c>
      <c r="F50" s="273" t="n">
        <f aca="false">CK50</f>
        <v>-1137.33168068</v>
      </c>
      <c r="G50" s="230"/>
      <c r="H50" s="230"/>
      <c r="I50" s="29"/>
      <c r="J50" s="274"/>
      <c r="K50" s="275"/>
      <c r="L50" s="276" t="n">
        <f aca="false">SUM(J50:K50)</f>
        <v>0</v>
      </c>
      <c r="M50" s="277"/>
      <c r="N50" s="30"/>
      <c r="O50" s="278"/>
      <c r="P50" s="278"/>
      <c r="Q50" s="278"/>
      <c r="R50" s="278"/>
      <c r="S50" s="278"/>
      <c r="T50" s="278"/>
      <c r="U50" s="278"/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  <c r="AH50" s="278"/>
      <c r="AI50" s="278"/>
      <c r="AJ50" s="278"/>
      <c r="AK50" s="278"/>
      <c r="AL50" s="278"/>
      <c r="AM50" s="278"/>
      <c r="AN50" s="278"/>
      <c r="AO50" s="278"/>
      <c r="AP50" s="278"/>
      <c r="AQ50" s="278"/>
      <c r="AR50" s="278"/>
      <c r="AS50" s="278"/>
      <c r="AT50" s="278"/>
      <c r="AU50" s="278"/>
      <c r="AV50" s="278"/>
      <c r="AW50" s="278"/>
      <c r="AX50" s="278"/>
      <c r="AY50" s="278"/>
      <c r="AZ50" s="30"/>
      <c r="BA50" s="278"/>
      <c r="BB50" s="278"/>
      <c r="BC50" s="278"/>
      <c r="BD50" s="278"/>
      <c r="BE50" s="278"/>
      <c r="BF50" s="278"/>
      <c r="BG50" s="278"/>
      <c r="BH50" s="278"/>
      <c r="BI50" s="278"/>
      <c r="BJ50" s="278"/>
      <c r="BK50" s="278"/>
      <c r="BL50" s="278"/>
      <c r="BM50" s="278"/>
      <c r="BN50" s="278"/>
      <c r="BO50" s="49"/>
      <c r="BP50" s="107"/>
      <c r="BQ50" s="281"/>
      <c r="BR50" s="240"/>
      <c r="BS50" s="240"/>
      <c r="BT50" s="240"/>
      <c r="BU50" s="240"/>
      <c r="BV50" s="282"/>
      <c r="BW50" s="240"/>
      <c r="BX50" s="240"/>
      <c r="BY50" s="240"/>
      <c r="BZ50" s="240"/>
      <c r="CA50" s="240"/>
      <c r="CB50" s="240"/>
      <c r="CC50" s="240"/>
      <c r="CD50" s="240"/>
      <c r="CE50" s="283"/>
      <c r="CF50" s="284"/>
      <c r="CG50" s="285" t="n">
        <f aca="false">DQ50</f>
        <v>0</v>
      </c>
      <c r="CH50" s="286"/>
      <c r="CI50" s="247" t="n">
        <f aca="false">ROUND(+CK50+CI51,0)</f>
        <v>965</v>
      </c>
      <c r="CJ50" s="287"/>
      <c r="CK50" s="248" t="n">
        <f aca="false">IF($CM$16="a",(CM50+B50),(B50))</f>
        <v>-1137.33168068</v>
      </c>
      <c r="CL50" s="288" t="n">
        <f aca="false">A50</f>
        <v>38078</v>
      </c>
      <c r="CM50" s="250" t="n">
        <f aca="false">IF($CM$16="A",((SUMIF($L$5:$CH$5,"F",L50:CH50))+(SUMIF($L$5:$CH$5,"s",L50:CH50)*CP50)+(SUMIF($L$5:$CH$5,"eol",L50:CH50)*CP50)+(SUMIF($L$5:$CH$5,"e",L50:CH50))+(SUMIF($L$5:$CH$5,"o",L50:CH50))),IF($CM$16="s",(SUMIF($L$5:$CH$5,"s",L50:CH50)*CP50),IF($CM$16="f",(SUMIF($L$5:$CH$5,"f",L50:CH50)),IF($CM$16="eol",(SUMIF($L$5:$CH$5,"eol",L50:CH50)*CP50),IF($CM$16="o",(SUMIF($L$5:$CH$5,"o",L50:CH50)),IF($CM$16="e",(SUMIF($L$5:$CH$5,"e",L50:CH50)),IF($CM$16="ch",(SUM(L50:CH50)),"Wrong")))))))</f>
        <v>0</v>
      </c>
      <c r="CN50" s="251" t="n">
        <f aca="false">A50</f>
        <v>38078</v>
      </c>
      <c r="CO50" s="305" t="n">
        <f aca="false">ROUND(SUM(CK39:CK50),0)</f>
        <v>11824</v>
      </c>
      <c r="CP50" s="290" t="n">
        <f aca="false">IF((1/((1+CR50/2)^(2*(A50-$D$6)/365.25)))&gt;1,1,(1/((1+CR50/2)^(2*(A50-$D$6)/365.25))))</f>
        <v>1</v>
      </c>
      <c r="CQ50" s="291" t="n">
        <f aca="false">+A51-A50</f>
        <v>30</v>
      </c>
      <c r="CR50" s="302" t="n">
        <v>0.0505471778427618</v>
      </c>
      <c r="CS50" s="293"/>
      <c r="CT50" s="303" t="n">
        <f aca="false">A50</f>
        <v>38078</v>
      </c>
      <c r="CU50" s="295" t="n">
        <f aca="false">IF(ISERROR(INDEX(FuturesTable,MATCH(CT50,FuturesTableMonth,0),2)),0,INDEX(FuturesTable,MATCH(CT50,FuturesTableMonth,0),2))</f>
        <v>-878</v>
      </c>
      <c r="CV50" s="25"/>
      <c r="CW50" s="296" t="n">
        <f aca="false">CT50</f>
        <v>38078</v>
      </c>
      <c r="CX50" s="297" t="n">
        <f aca="false">CK50+CK62+CK74+CK86+CK98+CK110+CK122+CK134+CK146+CK158+CK170+CK182+CK194+CK206+CK218+CK230+CK242+CK254+CK266+CK278</f>
        <v>-714.37365428</v>
      </c>
      <c r="CY50" s="25"/>
      <c r="CZ50" s="298"/>
      <c r="DA50" s="299" t="n">
        <v>0</v>
      </c>
      <c r="DB50" s="299" t="n">
        <v>0</v>
      </c>
      <c r="DC50" s="299" t="n">
        <f aca="false">DB50-DA50</f>
        <v>0</v>
      </c>
      <c r="DD50" s="263" t="n">
        <f aca="false">SUMIF($L$5:$CH$5,"o",L50:CH50)+SUMIF($L$5:$CH$5,"e",L50:CH50)</f>
        <v>0</v>
      </c>
      <c r="DE50" s="278" t="n">
        <f aca="false">IF(DD50=0,0,DC50+DD50)</f>
        <v>0</v>
      </c>
      <c r="DF50" s="278"/>
      <c r="DG50" s="184"/>
      <c r="DH50" s="300" t="n">
        <v>-1137.33168068</v>
      </c>
      <c r="DI50" s="266" t="n">
        <v>3.724</v>
      </c>
      <c r="DJ50" s="184" t="n">
        <v>3.724</v>
      </c>
      <c r="DK50" s="267" t="n">
        <f aca="false">DI50-DJ50</f>
        <v>0</v>
      </c>
      <c r="DL50" s="192" t="n">
        <f aca="false">ROUND(DH50*DK50*10000,2)</f>
        <v>-0</v>
      </c>
      <c r="DM50" s="193"/>
      <c r="DN50" s="26"/>
      <c r="DO50" s="26"/>
      <c r="DP50" s="301" t="n">
        <f aca="false">A50</f>
        <v>38078</v>
      </c>
      <c r="DQ50" s="270" t="n">
        <f aca="false">IF(ISERROR(DR50),0,DR50)</f>
        <v>0</v>
      </c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</row>
    <row r="51" customFormat="false" ht="15.75" hidden="false" customHeight="false" outlineLevel="0" collapsed="false">
      <c r="A51" s="271" t="n">
        <f aca="false">EOMONTH(A50,0)+1</f>
        <v>38108</v>
      </c>
      <c r="B51" s="272" t="n">
        <f aca="false">E!B42</f>
        <v>-398.03707445</v>
      </c>
      <c r="C51" s="272" t="n">
        <f aca="false">CM51</f>
        <v>0</v>
      </c>
      <c r="D51" s="272" t="n">
        <f aca="false">CI51</f>
        <v>2102</v>
      </c>
      <c r="E51" s="272" t="str">
        <f aca="false">IF(CJ51=0,"",CJ51)</f>
        <v/>
      </c>
      <c r="F51" s="273" t="n">
        <f aca="false">CK51</f>
        <v>-398.03707445</v>
      </c>
      <c r="G51" s="230"/>
      <c r="H51" s="230"/>
      <c r="I51" s="29"/>
      <c r="J51" s="274"/>
      <c r="K51" s="275"/>
      <c r="L51" s="276" t="n">
        <f aca="false">SUM(J51:K51)</f>
        <v>0</v>
      </c>
      <c r="M51" s="277"/>
      <c r="N51" s="30"/>
      <c r="O51" s="278"/>
      <c r="P51" s="278"/>
      <c r="Q51" s="278"/>
      <c r="R51" s="278"/>
      <c r="S51" s="278"/>
      <c r="T51" s="278"/>
      <c r="U51" s="278"/>
      <c r="V51" s="278"/>
      <c r="W51" s="278"/>
      <c r="X51" s="278"/>
      <c r="Y51" s="278"/>
      <c r="Z51" s="278"/>
      <c r="AA51" s="278"/>
      <c r="AB51" s="278"/>
      <c r="AC51" s="278"/>
      <c r="AD51" s="278"/>
      <c r="AE51" s="278"/>
      <c r="AF51" s="278"/>
      <c r="AG51" s="278"/>
      <c r="AH51" s="278"/>
      <c r="AI51" s="278"/>
      <c r="AJ51" s="278"/>
      <c r="AK51" s="278"/>
      <c r="AL51" s="278"/>
      <c r="AM51" s="278"/>
      <c r="AN51" s="278"/>
      <c r="AO51" s="278"/>
      <c r="AP51" s="278"/>
      <c r="AQ51" s="278"/>
      <c r="AR51" s="278"/>
      <c r="AS51" s="278"/>
      <c r="AT51" s="278"/>
      <c r="AU51" s="278"/>
      <c r="AV51" s="278"/>
      <c r="AW51" s="278"/>
      <c r="AX51" s="278"/>
      <c r="AY51" s="278"/>
      <c r="AZ51" s="30"/>
      <c r="BA51" s="278"/>
      <c r="BB51" s="278"/>
      <c r="BC51" s="278"/>
      <c r="BD51" s="278"/>
      <c r="BE51" s="278"/>
      <c r="BF51" s="278"/>
      <c r="BG51" s="278"/>
      <c r="BH51" s="278"/>
      <c r="BI51" s="278"/>
      <c r="BJ51" s="278"/>
      <c r="BK51" s="278"/>
      <c r="BL51" s="278"/>
      <c r="BM51" s="278"/>
      <c r="BN51" s="278"/>
      <c r="BO51" s="49"/>
      <c r="BP51" s="107"/>
      <c r="BQ51" s="281"/>
      <c r="BR51" s="240"/>
      <c r="BS51" s="240"/>
      <c r="BT51" s="240"/>
      <c r="BU51" s="240"/>
      <c r="BV51" s="282"/>
      <c r="BW51" s="240"/>
      <c r="BX51" s="240"/>
      <c r="BY51" s="240"/>
      <c r="BZ51" s="240"/>
      <c r="CA51" s="240"/>
      <c r="CB51" s="240"/>
      <c r="CC51" s="240"/>
      <c r="CD51" s="240"/>
      <c r="CE51" s="283"/>
      <c r="CF51" s="284"/>
      <c r="CG51" s="285" t="n">
        <f aca="false">DQ51</f>
        <v>0</v>
      </c>
      <c r="CH51" s="286"/>
      <c r="CI51" s="247" t="n">
        <f aca="false">ROUND(+CK51+CI52,0)</f>
        <v>2102</v>
      </c>
      <c r="CJ51" s="287"/>
      <c r="CK51" s="248" t="n">
        <f aca="false">IF($CM$16="a",(CM51+B51),(B51))</f>
        <v>-398.03707445</v>
      </c>
      <c r="CL51" s="288" t="n">
        <f aca="false">A51</f>
        <v>38108</v>
      </c>
      <c r="CM51" s="250" t="n">
        <f aca="false">IF($CM$16="A",((SUMIF($L$5:$CH$5,"F",L51:CH51))+(SUMIF($L$5:$CH$5,"s",L51:CH51)*CP51)+(SUMIF($L$5:$CH$5,"eol",L51:CH51)*CP51)+(SUMIF($L$5:$CH$5,"e",L51:CH51))+(SUMIF($L$5:$CH$5,"o",L51:CH51))),IF($CM$16="s",(SUMIF($L$5:$CH$5,"s",L51:CH51)*CP51),IF($CM$16="f",(SUMIF($L$5:$CH$5,"f",L51:CH51)),IF($CM$16="eol",(SUMIF($L$5:$CH$5,"eol",L51:CH51)*CP51),IF($CM$16="o",(SUMIF($L$5:$CH$5,"o",L51:CH51)),IF($CM$16="e",(SUMIF($L$5:$CH$5,"e",L51:CH51)),IF($CM$16="ch",(SUM(L51:CH51)),"Wrong")))))))</f>
        <v>0</v>
      </c>
      <c r="CN51" s="251" t="n">
        <f aca="false">A51</f>
        <v>38108</v>
      </c>
      <c r="CO51" s="305" t="n">
        <f aca="false">ROUND(SUM(CK40:CK51),0)</f>
        <v>13162</v>
      </c>
      <c r="CP51" s="290" t="n">
        <f aca="false">IF((1/((1+CR51/2)^(2*(A51-$D$6)/365.25)))&gt;1,1,(1/((1+CR51/2)^(2*(A51-$D$6)/365.25))))</f>
        <v>1</v>
      </c>
      <c r="CQ51" s="291" t="n">
        <f aca="false">+A52-A51</f>
        <v>31</v>
      </c>
      <c r="CR51" s="302" t="n">
        <v>0.0508949906651632</v>
      </c>
      <c r="CS51" s="293"/>
      <c r="CT51" s="303" t="n">
        <f aca="false">A51</f>
        <v>38108</v>
      </c>
      <c r="CU51" s="295" t="n">
        <f aca="false">IF(ISERROR(INDEX(FuturesTable,MATCH(CT51,FuturesTableMonth,0),2)),0,INDEX(FuturesTable,MATCH(CT51,FuturesTableMonth,0),2))</f>
        <v>11</v>
      </c>
      <c r="CV51" s="25"/>
      <c r="CW51" s="296" t="n">
        <f aca="false">CT51</f>
        <v>38108</v>
      </c>
      <c r="CX51" s="297" t="n">
        <f aca="false">CK51+CK63+CK75+CK87+CK99+CK111+CK123+CK135+CK147+CK159+CK171+CK183+CK195+CK207+CK219+CK231+CK243+CK255+CK267+CK279</f>
        <v>67.44018544</v>
      </c>
      <c r="CY51" s="25"/>
      <c r="CZ51" s="298"/>
      <c r="DA51" s="299" t="n">
        <v>0</v>
      </c>
      <c r="DB51" s="299" t="n">
        <v>0</v>
      </c>
      <c r="DC51" s="299" t="n">
        <f aca="false">DB51-DA51</f>
        <v>0</v>
      </c>
      <c r="DD51" s="263" t="n">
        <f aca="false">SUMIF($L$5:$CH$5,"o",L51:CH51)+SUMIF($L$5:$CH$5,"e",L51:CH51)</f>
        <v>0</v>
      </c>
      <c r="DE51" s="278" t="n">
        <f aca="false">IF(DD51=0,0,DC51+DD51)</f>
        <v>0</v>
      </c>
      <c r="DF51" s="278"/>
      <c r="DG51" s="184"/>
      <c r="DH51" s="300" t="n">
        <v>-398.03707445</v>
      </c>
      <c r="DI51" s="266" t="n">
        <v>3.714</v>
      </c>
      <c r="DJ51" s="184" t="n">
        <v>3.714</v>
      </c>
      <c r="DK51" s="267" t="n">
        <f aca="false">DI51-DJ51</f>
        <v>0</v>
      </c>
      <c r="DL51" s="192" t="n">
        <f aca="false">ROUND(DH51*DK51*10000,2)</f>
        <v>-0</v>
      </c>
      <c r="DM51" s="193"/>
      <c r="DN51" s="26"/>
      <c r="DO51" s="26"/>
      <c r="DP51" s="301" t="n">
        <f aca="false">A51</f>
        <v>38108</v>
      </c>
      <c r="DQ51" s="270" t="n">
        <f aca="false">IF(ISERROR(DR51),0,DR51)</f>
        <v>0</v>
      </c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</row>
    <row r="52" customFormat="false" ht="15.75" hidden="false" customHeight="false" outlineLevel="0" collapsed="false">
      <c r="A52" s="271" t="n">
        <f aca="false">EOMONTH(A51,0)+1</f>
        <v>38139</v>
      </c>
      <c r="B52" s="272" t="n">
        <f aca="false">E!B43</f>
        <v>-322.70341231</v>
      </c>
      <c r="C52" s="272" t="n">
        <f aca="false">CM52</f>
        <v>0</v>
      </c>
      <c r="D52" s="272" t="n">
        <f aca="false">CI52</f>
        <v>2500</v>
      </c>
      <c r="E52" s="272" t="str">
        <f aca="false">IF(CJ52=0,"",CJ52)</f>
        <v/>
      </c>
      <c r="F52" s="273" t="n">
        <f aca="false">CK52</f>
        <v>-322.70341231</v>
      </c>
      <c r="G52" s="230"/>
      <c r="H52" s="230"/>
      <c r="I52" s="29"/>
      <c r="J52" s="274"/>
      <c r="K52" s="275"/>
      <c r="L52" s="276" t="n">
        <f aca="false">SUM(J52:K52)</f>
        <v>0</v>
      </c>
      <c r="M52" s="277"/>
      <c r="N52" s="30"/>
      <c r="O52" s="278"/>
      <c r="P52" s="278"/>
      <c r="Q52" s="278"/>
      <c r="R52" s="278"/>
      <c r="S52" s="278"/>
      <c r="T52" s="278"/>
      <c r="U52" s="278"/>
      <c r="V52" s="278"/>
      <c r="W52" s="278"/>
      <c r="X52" s="278"/>
      <c r="Y52" s="278"/>
      <c r="Z52" s="278"/>
      <c r="AA52" s="278"/>
      <c r="AB52" s="278"/>
      <c r="AC52" s="278"/>
      <c r="AD52" s="278"/>
      <c r="AE52" s="278"/>
      <c r="AF52" s="278"/>
      <c r="AG52" s="278"/>
      <c r="AH52" s="278"/>
      <c r="AI52" s="278"/>
      <c r="AJ52" s="278"/>
      <c r="AK52" s="278"/>
      <c r="AL52" s="278"/>
      <c r="AM52" s="278"/>
      <c r="AN52" s="278"/>
      <c r="AO52" s="278"/>
      <c r="AP52" s="278"/>
      <c r="AQ52" s="278"/>
      <c r="AR52" s="278"/>
      <c r="AS52" s="278"/>
      <c r="AT52" s="278"/>
      <c r="AU52" s="278"/>
      <c r="AV52" s="278"/>
      <c r="AW52" s="278"/>
      <c r="AX52" s="278"/>
      <c r="AY52" s="278"/>
      <c r="AZ52" s="30"/>
      <c r="BA52" s="278"/>
      <c r="BB52" s="278"/>
      <c r="BC52" s="278"/>
      <c r="BD52" s="278"/>
      <c r="BE52" s="278"/>
      <c r="BF52" s="278"/>
      <c r="BG52" s="278"/>
      <c r="BH52" s="278"/>
      <c r="BI52" s="278"/>
      <c r="BJ52" s="278"/>
      <c r="BK52" s="278"/>
      <c r="BL52" s="278"/>
      <c r="BM52" s="278"/>
      <c r="BN52" s="278"/>
      <c r="BO52" s="49"/>
      <c r="BP52" s="107"/>
      <c r="BQ52" s="281"/>
      <c r="BR52" s="240"/>
      <c r="BS52" s="240"/>
      <c r="BT52" s="240"/>
      <c r="BU52" s="240"/>
      <c r="BV52" s="282"/>
      <c r="BW52" s="240"/>
      <c r="BX52" s="240"/>
      <c r="BY52" s="240"/>
      <c r="BZ52" s="240"/>
      <c r="CA52" s="240"/>
      <c r="CB52" s="240"/>
      <c r="CC52" s="240"/>
      <c r="CD52" s="240"/>
      <c r="CE52" s="283"/>
      <c r="CF52" s="284"/>
      <c r="CG52" s="285" t="n">
        <f aca="false">DQ52</f>
        <v>0</v>
      </c>
      <c r="CH52" s="286"/>
      <c r="CI52" s="247" t="n">
        <f aca="false">ROUND(+CK52+CI53,0)</f>
        <v>2500</v>
      </c>
      <c r="CJ52" s="287"/>
      <c r="CK52" s="248" t="n">
        <f aca="false">IF($CM$16="a",(CM52+B52),(B52))</f>
        <v>-322.70341231</v>
      </c>
      <c r="CL52" s="288" t="n">
        <f aca="false">A52</f>
        <v>38139</v>
      </c>
      <c r="CM52" s="250" t="n">
        <f aca="false">IF($CM$16="A",((SUMIF($L$5:$CH$5,"F",L52:CH52))+(SUMIF($L$5:$CH$5,"s",L52:CH52)*CP52)+(SUMIF($L$5:$CH$5,"eol",L52:CH52)*CP52)+(SUMIF($L$5:$CH$5,"e",L52:CH52))+(SUMIF($L$5:$CH$5,"o",L52:CH52))),IF($CM$16="s",(SUMIF($L$5:$CH$5,"s",L52:CH52)*CP52),IF($CM$16="f",(SUMIF($L$5:$CH$5,"f",L52:CH52)),IF($CM$16="eol",(SUMIF($L$5:$CH$5,"eol",L52:CH52)*CP52),IF($CM$16="o",(SUMIF($L$5:$CH$5,"o",L52:CH52)),IF($CM$16="e",(SUMIF($L$5:$CH$5,"e",L52:CH52)),IF($CM$16="ch",(SUM(L52:CH52)),"Wrong")))))))</f>
        <v>0</v>
      </c>
      <c r="CN52" s="251" t="n">
        <f aca="false">A52</f>
        <v>38139</v>
      </c>
      <c r="CO52" s="305" t="n">
        <f aca="false">ROUND(SUM(CK41:CK52),0)</f>
        <v>12184</v>
      </c>
      <c r="CP52" s="290" t="n">
        <f aca="false">IF((1/((1+CR52/2)^(2*(A52-$D$6)/365.25)))&gt;1,1,(1/((1+CR52/2)^(2*(A52-$D$6)/365.25))))</f>
        <v>1</v>
      </c>
      <c r="CQ52" s="291" t="n">
        <f aca="false">+A53-A52</f>
        <v>30</v>
      </c>
      <c r="CR52" s="302" t="n">
        <v>0.0512543972907262</v>
      </c>
      <c r="CS52" s="293"/>
      <c r="CT52" s="303" t="n">
        <f aca="false">A52</f>
        <v>38139</v>
      </c>
      <c r="CU52" s="295" t="n">
        <f aca="false">IF(ISERROR(INDEX(FuturesTable,MATCH(CT52,FuturesTableMonth,0),2)),0,INDEX(FuturesTable,MATCH(CT52,FuturesTableMonth,0),2))</f>
        <v>-3</v>
      </c>
      <c r="CV52" s="25"/>
      <c r="CW52" s="296" t="n">
        <f aca="false">CT52</f>
        <v>38139</v>
      </c>
      <c r="CX52" s="297" t="n">
        <f aca="false">CK52+CK64+CK76+CK88+CK100+CK112+CK124+CK136+CK148+CK160+CK172+CK184+CK196+CK208+CK220+CK232+CK244+CK256+CK268+CK280</f>
        <v>169.1109143</v>
      </c>
      <c r="CY52" s="25"/>
      <c r="CZ52" s="298"/>
      <c r="DA52" s="299" t="n">
        <v>0</v>
      </c>
      <c r="DB52" s="299" t="n">
        <v>0</v>
      </c>
      <c r="DC52" s="299" t="n">
        <f aca="false">DB52-DA52</f>
        <v>0</v>
      </c>
      <c r="DD52" s="263" t="n">
        <f aca="false">SUMIF($L$5:$CH$5,"o",L52:CH52)+SUMIF($L$5:$CH$5,"e",L52:CH52)</f>
        <v>0</v>
      </c>
      <c r="DE52" s="278" t="n">
        <f aca="false">IF(DD52=0,0,DC52+DD52)</f>
        <v>0</v>
      </c>
      <c r="DF52" s="278"/>
      <c r="DG52" s="184"/>
      <c r="DH52" s="300" t="n">
        <v>-322.70341231</v>
      </c>
      <c r="DI52" s="266" t="n">
        <v>3.75</v>
      </c>
      <c r="DJ52" s="184" t="n">
        <v>3.75</v>
      </c>
      <c r="DK52" s="267" t="n">
        <f aca="false">DI52-DJ52</f>
        <v>0</v>
      </c>
      <c r="DL52" s="192" t="n">
        <f aca="false">ROUND(DH52*DK52*10000,2)</f>
        <v>-0</v>
      </c>
      <c r="DM52" s="193"/>
      <c r="DN52" s="26"/>
      <c r="DO52" s="26"/>
      <c r="DP52" s="301" t="n">
        <f aca="false">A52</f>
        <v>38139</v>
      </c>
      <c r="DQ52" s="270" t="n">
        <f aca="false">IF(ISERROR(DR52),0,DR52)</f>
        <v>0</v>
      </c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</row>
    <row r="53" customFormat="false" ht="15.75" hidden="false" customHeight="false" outlineLevel="0" collapsed="false">
      <c r="A53" s="271" t="n">
        <f aca="false">EOMONTH(A52,0)+1</f>
        <v>38169</v>
      </c>
      <c r="B53" s="272" t="n">
        <f aca="false">E!B44</f>
        <v>-321.60077653</v>
      </c>
      <c r="C53" s="272" t="n">
        <f aca="false">CM53</f>
        <v>0</v>
      </c>
      <c r="D53" s="272" t="n">
        <f aca="false">CI53</f>
        <v>2823</v>
      </c>
      <c r="E53" s="272" t="str">
        <f aca="false">IF(CJ53=0,"",CJ53)</f>
        <v/>
      </c>
      <c r="F53" s="273" t="n">
        <f aca="false">CK53</f>
        <v>-321.60077653</v>
      </c>
      <c r="G53" s="230"/>
      <c r="H53" s="230"/>
      <c r="I53" s="29"/>
      <c r="J53" s="308"/>
      <c r="K53" s="309"/>
      <c r="L53" s="310" t="n">
        <f aca="false">SUM(J53:K53)</f>
        <v>0</v>
      </c>
      <c r="M53" s="277"/>
      <c r="N53" s="30"/>
      <c r="O53" s="278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8"/>
      <c r="AC53" s="278"/>
      <c r="AD53" s="278"/>
      <c r="AE53" s="278"/>
      <c r="AF53" s="278"/>
      <c r="AG53" s="278"/>
      <c r="AH53" s="278"/>
      <c r="AI53" s="278"/>
      <c r="AJ53" s="278"/>
      <c r="AK53" s="278"/>
      <c r="AL53" s="278"/>
      <c r="AM53" s="278"/>
      <c r="AN53" s="278"/>
      <c r="AO53" s="278"/>
      <c r="AP53" s="278"/>
      <c r="AQ53" s="278"/>
      <c r="AR53" s="278"/>
      <c r="AS53" s="278"/>
      <c r="AT53" s="278"/>
      <c r="AU53" s="278"/>
      <c r="AV53" s="278"/>
      <c r="AW53" s="278"/>
      <c r="AX53" s="278"/>
      <c r="AY53" s="278"/>
      <c r="AZ53" s="30"/>
      <c r="BA53" s="278"/>
      <c r="BB53" s="278"/>
      <c r="BC53" s="278"/>
      <c r="BD53" s="278"/>
      <c r="BE53" s="278"/>
      <c r="BF53" s="278"/>
      <c r="BG53" s="278"/>
      <c r="BH53" s="278"/>
      <c r="BI53" s="278"/>
      <c r="BJ53" s="278"/>
      <c r="BK53" s="278"/>
      <c r="BL53" s="278"/>
      <c r="BM53" s="278"/>
      <c r="BN53" s="278"/>
      <c r="BO53" s="49"/>
      <c r="BP53" s="107"/>
      <c r="BQ53" s="281"/>
      <c r="BR53" s="240"/>
      <c r="BS53" s="240"/>
      <c r="BT53" s="240"/>
      <c r="BU53" s="240"/>
      <c r="BV53" s="282"/>
      <c r="BW53" s="240"/>
      <c r="BX53" s="240"/>
      <c r="BY53" s="240"/>
      <c r="BZ53" s="240"/>
      <c r="CA53" s="240"/>
      <c r="CB53" s="240"/>
      <c r="CC53" s="240"/>
      <c r="CD53" s="240"/>
      <c r="CE53" s="283"/>
      <c r="CF53" s="284"/>
      <c r="CG53" s="285" t="n">
        <f aca="false">DQ53</f>
        <v>0</v>
      </c>
      <c r="CH53" s="286"/>
      <c r="CI53" s="247" t="n">
        <f aca="false">ROUND(+CK53+CI54,0)</f>
        <v>2823</v>
      </c>
      <c r="CJ53" s="287"/>
      <c r="CK53" s="248" t="n">
        <f aca="false">IF($CM$16="a",(CM53+B53),(B53))</f>
        <v>-321.60077653</v>
      </c>
      <c r="CL53" s="288" t="n">
        <f aca="false">A53</f>
        <v>38169</v>
      </c>
      <c r="CM53" s="250" t="n">
        <f aca="false">IF($CM$16="A",((SUMIF($L$5:$CH$5,"F",L53:CH53))+(SUMIF($L$5:$CH$5,"s",L53:CH53)*CP53)+(SUMIF($L$5:$CH$5,"eol",L53:CH53)*CP53)+(SUMIF($L$5:$CH$5,"e",L53:CH53))+(SUMIF($L$5:$CH$5,"o",L53:CH53))),IF($CM$16="s",(SUMIF($L$5:$CH$5,"s",L53:CH53)*CP53),IF($CM$16="f",(SUMIF($L$5:$CH$5,"f",L53:CH53)),IF($CM$16="eol",(SUMIF($L$5:$CH$5,"eol",L53:CH53)*CP53),IF($CM$16="o",(SUMIF($L$5:$CH$5,"o",L53:CH53)),IF($CM$16="e",(SUMIF($L$5:$CH$5,"e",L53:CH53)),IF($CM$16="ch",(SUM(L53:CH53)),"Wrong")))))))</f>
        <v>0</v>
      </c>
      <c r="CN53" s="251" t="n">
        <f aca="false">A53</f>
        <v>38169</v>
      </c>
      <c r="CO53" s="305" t="n">
        <f aca="false">ROUND(SUM(CK42:CK53),0)</f>
        <v>7589</v>
      </c>
      <c r="CP53" s="290" t="n">
        <f aca="false">IF((1/((1+CR53/2)^(2*(A53-$D$6)/365.25)))&gt;1,1,(1/((1+CR53/2)^(2*(A53-$D$6)/365.25))))</f>
        <v>1</v>
      </c>
      <c r="CQ53" s="291" t="n">
        <f aca="false">+A54-A53</f>
        <v>31</v>
      </c>
      <c r="CR53" s="302" t="n">
        <v>0.0515872111261504</v>
      </c>
      <c r="CS53" s="293"/>
      <c r="CT53" s="303" t="n">
        <f aca="false">A53</f>
        <v>38169</v>
      </c>
      <c r="CU53" s="295" t="n">
        <f aca="false">IF(ISERROR(INDEX(FuturesTable,MATCH(CT53,FuturesTableMonth,0),2)),0,INDEX(FuturesTable,MATCH(CT53,FuturesTableMonth,0),2))</f>
        <v>-2</v>
      </c>
      <c r="CV53" s="25"/>
      <c r="CW53" s="296" t="n">
        <f aca="false">CT53</f>
        <v>38169</v>
      </c>
      <c r="CX53" s="297" t="n">
        <f aca="false">CK53+CK65+CK77+CK89+CK101+CK113+CK125+CK137+CK149+CK161+CK173+CK185+CK197+CK209+CK221+CK233+CK245+CK257+CK269+CK281</f>
        <v>179.13469018</v>
      </c>
      <c r="CY53" s="25"/>
      <c r="CZ53" s="298"/>
      <c r="DA53" s="299" t="n">
        <v>0</v>
      </c>
      <c r="DB53" s="299" t="n">
        <v>0</v>
      </c>
      <c r="DC53" s="299" t="n">
        <f aca="false">DB53-DA53</f>
        <v>0</v>
      </c>
      <c r="DD53" s="263" t="n">
        <f aca="false">SUMIF($L$5:$CH$5,"o",L53:CH53)+SUMIF($L$5:$CH$5,"e",L53:CH53)</f>
        <v>0</v>
      </c>
      <c r="DE53" s="278" t="n">
        <f aca="false">IF(DD53=0,0,DC53+DD53)</f>
        <v>0</v>
      </c>
      <c r="DF53" s="278"/>
      <c r="DG53" s="184"/>
      <c r="DH53" s="300" t="n">
        <v>-321.60077653</v>
      </c>
      <c r="DI53" s="266" t="n">
        <v>3.8</v>
      </c>
      <c r="DJ53" s="184" t="n">
        <v>3.8</v>
      </c>
      <c r="DK53" s="267" t="n">
        <f aca="false">DI53-DJ53</f>
        <v>0</v>
      </c>
      <c r="DL53" s="192" t="n">
        <f aca="false">ROUND(DH53*DK53*10000,2)</f>
        <v>-0</v>
      </c>
      <c r="DM53" s="193"/>
      <c r="DN53" s="26"/>
      <c r="DO53" s="26"/>
      <c r="DP53" s="301" t="n">
        <f aca="false">A53</f>
        <v>38169</v>
      </c>
      <c r="DQ53" s="270" t="n">
        <f aca="false">IF(ISERROR(DR53),0,DR53)</f>
        <v>0</v>
      </c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</row>
    <row r="54" customFormat="false" ht="15.75" hidden="false" customHeight="false" outlineLevel="0" collapsed="false">
      <c r="A54" s="271" t="n">
        <f aca="false">EOMONTH(A53,0)+1</f>
        <v>38200</v>
      </c>
      <c r="B54" s="272" t="n">
        <f aca="false">E!B45</f>
        <v>-2880.92352663</v>
      </c>
      <c r="C54" s="272" t="n">
        <f aca="false">CM54</f>
        <v>0</v>
      </c>
      <c r="D54" s="272" t="n">
        <f aca="false">CI54</f>
        <v>3145</v>
      </c>
      <c r="E54" s="272" t="str">
        <f aca="false">IF(CJ54=0,"",CJ54)</f>
        <v/>
      </c>
      <c r="F54" s="273" t="n">
        <f aca="false">CK54</f>
        <v>-2880.92352663</v>
      </c>
      <c r="G54" s="230"/>
      <c r="H54" s="230"/>
      <c r="I54" s="29"/>
      <c r="J54" s="17"/>
      <c r="K54" s="17"/>
      <c r="L54" s="311"/>
      <c r="M54" s="277"/>
      <c r="N54" s="30"/>
      <c r="O54" s="278"/>
      <c r="P54" s="278"/>
      <c r="Q54" s="278"/>
      <c r="R54" s="278"/>
      <c r="S54" s="278"/>
      <c r="T54" s="278"/>
      <c r="U54" s="278"/>
      <c r="V54" s="278"/>
      <c r="W54" s="278"/>
      <c r="X54" s="278"/>
      <c r="Y54" s="278"/>
      <c r="Z54" s="278"/>
      <c r="AA54" s="278"/>
      <c r="AB54" s="278"/>
      <c r="AC54" s="278"/>
      <c r="AD54" s="278"/>
      <c r="AE54" s="278"/>
      <c r="AF54" s="278"/>
      <c r="AG54" s="278"/>
      <c r="AH54" s="278"/>
      <c r="AI54" s="278"/>
      <c r="AJ54" s="278"/>
      <c r="AK54" s="278"/>
      <c r="AL54" s="278"/>
      <c r="AM54" s="278"/>
      <c r="AN54" s="278"/>
      <c r="AO54" s="278"/>
      <c r="AP54" s="278"/>
      <c r="AQ54" s="278"/>
      <c r="AR54" s="278"/>
      <c r="AS54" s="278"/>
      <c r="AT54" s="278"/>
      <c r="AU54" s="278"/>
      <c r="AV54" s="278"/>
      <c r="AW54" s="278"/>
      <c r="AX54" s="278"/>
      <c r="AY54" s="278"/>
      <c r="AZ54" s="30"/>
      <c r="BA54" s="278"/>
      <c r="BB54" s="278"/>
      <c r="BC54" s="278"/>
      <c r="BD54" s="278"/>
      <c r="BE54" s="278"/>
      <c r="BF54" s="278"/>
      <c r="BG54" s="278"/>
      <c r="BH54" s="278"/>
      <c r="BI54" s="278"/>
      <c r="BJ54" s="278"/>
      <c r="BK54" s="278"/>
      <c r="BL54" s="278"/>
      <c r="BM54" s="278"/>
      <c r="BN54" s="278"/>
      <c r="BO54" s="49"/>
      <c r="BP54" s="107"/>
      <c r="BQ54" s="281"/>
      <c r="BR54" s="240"/>
      <c r="BS54" s="240"/>
      <c r="BT54" s="240"/>
      <c r="BU54" s="240"/>
      <c r="BV54" s="282"/>
      <c r="BW54" s="240"/>
      <c r="BX54" s="240"/>
      <c r="BY54" s="240"/>
      <c r="BZ54" s="240"/>
      <c r="CA54" s="240"/>
      <c r="CB54" s="240"/>
      <c r="CC54" s="240"/>
      <c r="CD54" s="240"/>
      <c r="CE54" s="283"/>
      <c r="CF54" s="284"/>
      <c r="CG54" s="285" t="n">
        <f aca="false">DQ54</f>
        <v>0</v>
      </c>
      <c r="CH54" s="286"/>
      <c r="CI54" s="247" t="n">
        <f aca="false">ROUND(+CK54+CI55,0)</f>
        <v>3145</v>
      </c>
      <c r="CJ54" s="287"/>
      <c r="CK54" s="248" t="n">
        <f aca="false">IF($CM$16="a",(CM54+B54),(B54))</f>
        <v>-2880.92352663</v>
      </c>
      <c r="CL54" s="288" t="n">
        <f aca="false">A54</f>
        <v>38200</v>
      </c>
      <c r="CM54" s="250" t="n">
        <f aca="false">IF($CM$16="A",((SUMIF($L$5:$CH$5,"F",L54:CH54))+(SUMIF($L$5:$CH$5,"s",L54:CH54)*CP54)+(SUMIF($L$5:$CH$5,"eol",L54:CH54)*CP54)+(SUMIF($L$5:$CH$5,"e",L54:CH54))+(SUMIF($L$5:$CH$5,"o",L54:CH54))),IF($CM$16="s",(SUMIF($L$5:$CH$5,"s",L54:CH54)*CP54),IF($CM$16="f",(SUMIF($L$5:$CH$5,"f",L54:CH54)),IF($CM$16="eol",(SUMIF($L$5:$CH$5,"eol",L54:CH54)*CP54),IF($CM$16="o",(SUMIF($L$5:$CH$5,"o",L54:CH54)),IF($CM$16="e",(SUMIF($L$5:$CH$5,"e",L54:CH54)),IF($CM$16="ch",(SUM(L54:CH54)),"Wrong")))))))</f>
        <v>0</v>
      </c>
      <c r="CN54" s="251" t="n">
        <f aca="false">A54</f>
        <v>38200</v>
      </c>
      <c r="CO54" s="305" t="n">
        <f aca="false">ROUND(SUM(CK43:CK54),0)</f>
        <v>3188</v>
      </c>
      <c r="CP54" s="290" t="n">
        <f aca="false">IF((1/((1+CR54/2)^(2*(A54-$D$6)/365.25)))&gt;1,1,(1/((1+CR54/2)^(2*(A54-$D$6)/365.25))))</f>
        <v>1</v>
      </c>
      <c r="CQ54" s="291" t="n">
        <f aca="false">+A55-A54</f>
        <v>31</v>
      </c>
      <c r="CR54" s="302" t="n">
        <v>0.0519146518459332</v>
      </c>
      <c r="CS54" s="293"/>
      <c r="CT54" s="303" t="n">
        <f aca="false">A54</f>
        <v>38200</v>
      </c>
      <c r="CU54" s="295" t="n">
        <f aca="false">IF(ISERROR(INDEX(FuturesTable,MATCH(CT54,FuturesTableMonth,0),2)),0,INDEX(FuturesTable,MATCH(CT54,FuturesTableMonth,0),2))</f>
        <v>0</v>
      </c>
      <c r="CV54" s="25"/>
      <c r="CW54" s="296" t="n">
        <f aca="false">CT54</f>
        <v>38200</v>
      </c>
      <c r="CX54" s="297" t="n">
        <f aca="false">CK54+CK66+CK78+CK90+CK102+CK114+CK126+CK138+CK150+CK162+CK174+CK186+CK198+CK210+CK222+CK234+CK246+CK258+CK270+CK282</f>
        <v>-2465.76528656</v>
      </c>
      <c r="CY54" s="25"/>
      <c r="CZ54" s="298"/>
      <c r="DA54" s="299" t="n">
        <v>0</v>
      </c>
      <c r="DB54" s="299" t="n">
        <v>0</v>
      </c>
      <c r="DC54" s="299" t="n">
        <f aca="false">DB54-DA54</f>
        <v>0</v>
      </c>
      <c r="DD54" s="263" t="n">
        <f aca="false">SUMIF($L$5:$CH$5,"o",L54:CH54)+SUMIF($L$5:$CH$5,"e",L54:CH54)</f>
        <v>0</v>
      </c>
      <c r="DE54" s="278" t="n">
        <f aca="false">IF(DD54=0,0,DC54+DD54)</f>
        <v>0</v>
      </c>
      <c r="DF54" s="278"/>
      <c r="DG54" s="184"/>
      <c r="DH54" s="300" t="n">
        <v>-2880.92352663</v>
      </c>
      <c r="DI54" s="312" t="n">
        <v>3.831</v>
      </c>
      <c r="DJ54" s="184" t="n">
        <v>3.831</v>
      </c>
      <c r="DK54" s="267" t="n">
        <f aca="false">DI54-DJ54</f>
        <v>0</v>
      </c>
      <c r="DL54" s="192" t="n">
        <f aca="false">ROUND(DH54*DK54*10000,2)</f>
        <v>-0</v>
      </c>
      <c r="DM54" s="193"/>
      <c r="DN54" s="26"/>
      <c r="DO54" s="26"/>
      <c r="DP54" s="301" t="n">
        <f aca="false">A54</f>
        <v>38200</v>
      </c>
      <c r="DQ54" s="270" t="n">
        <f aca="false">IF(ISERROR(DR54),0,DR54)</f>
        <v>0</v>
      </c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</row>
    <row r="55" customFormat="false" ht="15.75" hidden="false" customHeight="false" outlineLevel="0" collapsed="false">
      <c r="A55" s="271" t="n">
        <f aca="false">EOMONTH(A54,0)+1</f>
        <v>38231</v>
      </c>
      <c r="B55" s="272" t="n">
        <f aca="false">E!B46</f>
        <v>-172.89400906</v>
      </c>
      <c r="C55" s="272" t="n">
        <f aca="false">CM55</f>
        <v>0</v>
      </c>
      <c r="D55" s="272" t="n">
        <f aca="false">CI55</f>
        <v>6026</v>
      </c>
      <c r="E55" s="272" t="str">
        <f aca="false">IF(CJ55=0,"",CJ55)</f>
        <v/>
      </c>
      <c r="F55" s="273" t="n">
        <f aca="false">CK55</f>
        <v>-172.89400906</v>
      </c>
      <c r="G55" s="230"/>
      <c r="H55" s="230"/>
      <c r="I55" s="29"/>
      <c r="J55" s="17"/>
      <c r="K55" s="17"/>
      <c r="L55" s="311"/>
      <c r="M55" s="277"/>
      <c r="N55" s="30"/>
      <c r="O55" s="278"/>
      <c r="P55" s="278"/>
      <c r="Q55" s="278"/>
      <c r="R55" s="278"/>
      <c r="S55" s="278"/>
      <c r="T55" s="278"/>
      <c r="U55" s="278"/>
      <c r="V55" s="278"/>
      <c r="W55" s="278"/>
      <c r="X55" s="278"/>
      <c r="Y55" s="278"/>
      <c r="Z55" s="278"/>
      <c r="AA55" s="278"/>
      <c r="AB55" s="278"/>
      <c r="AC55" s="278"/>
      <c r="AD55" s="278"/>
      <c r="AE55" s="278"/>
      <c r="AF55" s="278"/>
      <c r="AG55" s="278"/>
      <c r="AH55" s="278"/>
      <c r="AI55" s="278"/>
      <c r="AJ55" s="278"/>
      <c r="AK55" s="278"/>
      <c r="AL55" s="278"/>
      <c r="AM55" s="278"/>
      <c r="AN55" s="278"/>
      <c r="AO55" s="278"/>
      <c r="AP55" s="278"/>
      <c r="AQ55" s="278"/>
      <c r="AR55" s="278"/>
      <c r="AS55" s="278"/>
      <c r="AT55" s="278"/>
      <c r="AU55" s="278"/>
      <c r="AV55" s="278"/>
      <c r="AW55" s="278"/>
      <c r="AX55" s="278"/>
      <c r="AY55" s="278"/>
      <c r="AZ55" s="30"/>
      <c r="BA55" s="278"/>
      <c r="BB55" s="278"/>
      <c r="BC55" s="278"/>
      <c r="BD55" s="278"/>
      <c r="BE55" s="278"/>
      <c r="BF55" s="278"/>
      <c r="BG55" s="278"/>
      <c r="BH55" s="278"/>
      <c r="BI55" s="278"/>
      <c r="BJ55" s="278"/>
      <c r="BK55" s="278"/>
      <c r="BL55" s="278"/>
      <c r="BM55" s="278"/>
      <c r="BN55" s="278"/>
      <c r="BO55" s="49"/>
      <c r="BP55" s="107"/>
      <c r="BQ55" s="281"/>
      <c r="BR55" s="240"/>
      <c r="BS55" s="240"/>
      <c r="BT55" s="240"/>
      <c r="BU55" s="240"/>
      <c r="BV55" s="282"/>
      <c r="BW55" s="240"/>
      <c r="BX55" s="240"/>
      <c r="BY55" s="240"/>
      <c r="BZ55" s="240"/>
      <c r="CA55" s="240"/>
      <c r="CB55" s="240"/>
      <c r="CC55" s="240"/>
      <c r="CD55" s="240"/>
      <c r="CE55" s="283"/>
      <c r="CF55" s="284"/>
      <c r="CG55" s="285" t="n">
        <f aca="false">DQ55</f>
        <v>0</v>
      </c>
      <c r="CH55" s="286"/>
      <c r="CI55" s="247" t="n">
        <f aca="false">ROUND(+CK55+CI56,0)</f>
        <v>6026</v>
      </c>
      <c r="CJ55" s="287"/>
      <c r="CK55" s="248" t="n">
        <f aca="false">IF($CM$16="a",(CM55+B55),(B55))</f>
        <v>-172.89400906</v>
      </c>
      <c r="CL55" s="288" t="n">
        <f aca="false">A55</f>
        <v>38231</v>
      </c>
      <c r="CM55" s="250" t="n">
        <f aca="false">IF($CM$16="A",((SUMIF($L$5:$CH$5,"F",L55:CH55))+(SUMIF($L$5:$CH$5,"s",L55:CH55)*CP55)+(SUMIF($L$5:$CH$5,"eol",L55:CH55)*CP55)+(SUMIF($L$5:$CH$5,"e",L55:CH55))+(SUMIF($L$5:$CH$5,"o",L55:CH55))),IF($CM$16="s",(SUMIF($L$5:$CH$5,"s",L55:CH55)*CP55),IF($CM$16="f",(SUMIF($L$5:$CH$5,"f",L55:CH55)),IF($CM$16="eol",(SUMIF($L$5:$CH$5,"eol",L55:CH55)*CP55),IF($CM$16="o",(SUMIF($L$5:$CH$5,"o",L55:CH55)),IF($CM$16="e",(SUMIF($L$5:$CH$5,"e",L55:CH55)),IF($CM$16="ch",(SUM(L55:CH55)),"Wrong")))))))</f>
        <v>0</v>
      </c>
      <c r="CN55" s="251" t="n">
        <f aca="false">A55</f>
        <v>38231</v>
      </c>
      <c r="CO55" s="305" t="n">
        <f aca="false">ROUND(SUM(CK44:CK55),0)</f>
        <v>1989</v>
      </c>
      <c r="CP55" s="290" t="n">
        <f aca="false">IF((1/((1+CR55/2)^(2*(A55-$D$6)/365.25)))&gt;1,1,(1/((1+CR55/2)^(2*(A55-$D$6)/365.25))))</f>
        <v>1</v>
      </c>
      <c r="CQ55" s="291" t="n">
        <f aca="false">+A56-A55</f>
        <v>30</v>
      </c>
      <c r="CR55" s="302" t="n">
        <v>0.0522420926014808</v>
      </c>
      <c r="CS55" s="293"/>
      <c r="CT55" s="303" t="n">
        <f aca="false">A55</f>
        <v>38231</v>
      </c>
      <c r="CU55" s="295" t="n">
        <f aca="false">IF(ISERROR(INDEX(FuturesTable,MATCH(CT55,FuturesTableMonth,0),2)),0,INDEX(FuturesTable,MATCH(CT55,FuturesTableMonth,0),2))</f>
        <v>0</v>
      </c>
      <c r="CV55" s="25"/>
      <c r="CW55" s="296" t="n">
        <f aca="false">CT55</f>
        <v>38231</v>
      </c>
      <c r="CX55" s="297" t="n">
        <f aca="false">CK55+CK67+CK79+CK91+CK103+CK115+CK127+CK139+CK151+CK163+CK175+CK187+CK199+CK211+CK223+CK235+CK247+CK259+CK271+CK283</f>
        <v>97.5924869000001</v>
      </c>
      <c r="CY55" s="25"/>
      <c r="CZ55" s="298"/>
      <c r="DA55" s="299" t="n">
        <v>0</v>
      </c>
      <c r="DB55" s="299" t="n">
        <v>0</v>
      </c>
      <c r="DC55" s="299" t="n">
        <f aca="false">DB55-DA55</f>
        <v>0</v>
      </c>
      <c r="DD55" s="263" t="n">
        <f aca="false">SUMIF($L$5:$CH$5,"o",L55:CH55)+SUMIF($L$5:$CH$5,"e",L55:CH55)</f>
        <v>0</v>
      </c>
      <c r="DE55" s="278" t="n">
        <f aca="false">IF(DD55=0,0,DC55+DD55)</f>
        <v>0</v>
      </c>
      <c r="DF55" s="278"/>
      <c r="DG55" s="184"/>
      <c r="DH55" s="300" t="n">
        <v>-172.89400906</v>
      </c>
      <c r="DI55" s="312" t="n">
        <v>3.846</v>
      </c>
      <c r="DJ55" s="184" t="n">
        <v>3.846</v>
      </c>
      <c r="DK55" s="267" t="n">
        <f aca="false">DI55-DJ55</f>
        <v>0</v>
      </c>
      <c r="DL55" s="192" t="n">
        <f aca="false">ROUND(DH55*DK55*10000,2)</f>
        <v>-0</v>
      </c>
      <c r="DM55" s="193"/>
      <c r="DN55" s="26"/>
      <c r="DO55" s="26"/>
      <c r="DP55" s="301" t="n">
        <f aca="false">A55</f>
        <v>38231</v>
      </c>
      <c r="DQ55" s="270" t="n">
        <f aca="false">IF(ISERROR(DR55),0,DR55)</f>
        <v>0</v>
      </c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</row>
    <row r="56" customFormat="false" ht="15.75" hidden="false" customHeight="false" outlineLevel="0" collapsed="false">
      <c r="A56" s="271" t="n">
        <f aca="false">EOMONTH(A55,0)+1</f>
        <v>38261</v>
      </c>
      <c r="B56" s="272" t="n">
        <f aca="false">E!B47</f>
        <v>2373.59610193</v>
      </c>
      <c r="C56" s="272" t="n">
        <f aca="false">CM56</f>
        <v>0</v>
      </c>
      <c r="D56" s="272" t="n">
        <f aca="false">CI56</f>
        <v>6199</v>
      </c>
      <c r="E56" s="272" t="str">
        <f aca="false">IF(CJ56=0,"",CJ56)</f>
        <v/>
      </c>
      <c r="F56" s="273" t="n">
        <f aca="false">CK56</f>
        <v>2373.59610193</v>
      </c>
      <c r="G56" s="230"/>
      <c r="H56" s="230"/>
      <c r="I56" s="29"/>
      <c r="J56" s="29"/>
      <c r="K56" s="29"/>
      <c r="L56" s="313"/>
      <c r="M56" s="314"/>
      <c r="N56" s="30"/>
      <c r="O56" s="278"/>
      <c r="P56" s="278"/>
      <c r="Q56" s="278"/>
      <c r="R56" s="278"/>
      <c r="S56" s="278"/>
      <c r="T56" s="278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30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49"/>
      <c r="BP56" s="107"/>
      <c r="BQ56" s="281"/>
      <c r="BR56" s="240"/>
      <c r="BS56" s="240"/>
      <c r="BT56" s="240"/>
      <c r="BU56" s="240"/>
      <c r="BV56" s="282"/>
      <c r="BW56" s="240"/>
      <c r="BX56" s="240"/>
      <c r="BY56" s="240"/>
      <c r="BZ56" s="240"/>
      <c r="CA56" s="240"/>
      <c r="CB56" s="240"/>
      <c r="CC56" s="240"/>
      <c r="CD56" s="240"/>
      <c r="CE56" s="283"/>
      <c r="CF56" s="284"/>
      <c r="CG56" s="285" t="n">
        <f aca="false">DQ56</f>
        <v>0</v>
      </c>
      <c r="CH56" s="286"/>
      <c r="CI56" s="247" t="n">
        <f aca="false">ROUND(+CK56+CI57,0)</f>
        <v>6199</v>
      </c>
      <c r="CJ56" s="287"/>
      <c r="CK56" s="248" t="n">
        <f aca="false">IF($CM$16="a",(CM56+B56),(B56))</f>
        <v>2373.59610193</v>
      </c>
      <c r="CL56" s="288" t="n">
        <f aca="false">A56</f>
        <v>38261</v>
      </c>
      <c r="CM56" s="250" t="n">
        <f aca="false">IF($CM$16="A",((SUMIF($L$5:$CH$5,"F",L56:CH56))+(SUMIF($L$5:$CH$5,"s",L56:CH56)*CP56)+(SUMIF($L$5:$CH$5,"eol",L56:CH56)*CP56)+(SUMIF($L$5:$CH$5,"e",L56:CH56))+(SUMIF($L$5:$CH$5,"o",L56:CH56))),IF($CM$16="s",(SUMIF($L$5:$CH$5,"s",L56:CH56)*CP56),IF($CM$16="f",(SUMIF($L$5:$CH$5,"f",L56:CH56)),IF($CM$16="eol",(SUMIF($L$5:$CH$5,"eol",L56:CH56)*CP56),IF($CM$16="o",(SUMIF($L$5:$CH$5,"o",L56:CH56)),IF($CM$16="e",(SUMIF($L$5:$CH$5,"e",L56:CH56)),IF($CM$16="ch",(SUM(L56:CH56)),"Wrong")))))))</f>
        <v>0</v>
      </c>
      <c r="CN56" s="251" t="n">
        <f aca="false">A56</f>
        <v>38261</v>
      </c>
      <c r="CO56" s="305" t="n">
        <f aca="false">ROUND(SUM(CK45:CK56),0)</f>
        <v>625</v>
      </c>
      <c r="CP56" s="290" t="n">
        <f aca="false">IF((1/((1+CR56/2)^(2*(A56-$D$6)/365.25)))&gt;1,1,(1/((1+CR56/2)^(2*(A56-$D$6)/365.25))))</f>
        <v>1</v>
      </c>
      <c r="CQ56" s="291" t="n">
        <f aca="false">+A57-A56</f>
        <v>31</v>
      </c>
      <c r="CR56" s="302" t="n">
        <v>0.052543548907038</v>
      </c>
      <c r="CS56" s="293"/>
      <c r="CT56" s="303" t="n">
        <f aca="false">A56</f>
        <v>38261</v>
      </c>
      <c r="CU56" s="295" t="n">
        <f aca="false">IF(ISERROR(INDEX(FuturesTable,MATCH(CT56,FuturesTableMonth,0),2)),0,INDEX(FuturesTable,MATCH(CT56,FuturesTableMonth,0),2))</f>
        <v>0</v>
      </c>
      <c r="CV56" s="25"/>
      <c r="CW56" s="296" t="n">
        <f aca="false">CT56</f>
        <v>38261</v>
      </c>
      <c r="CX56" s="297" t="n">
        <f aca="false">CK56+CK68+CK80+CK92+CK104+CK116+CK128+CK140+CK152+CK164+CK176+CK188+CK200+CK212+CK224+CK236+CK248+CK260+CK272+CK284</f>
        <v>2682.57985269</v>
      </c>
      <c r="CY56" s="25"/>
      <c r="CZ56" s="298"/>
      <c r="DA56" s="299" t="n">
        <v>0</v>
      </c>
      <c r="DB56" s="299" t="n">
        <v>0</v>
      </c>
      <c r="DC56" s="299" t="n">
        <f aca="false">DB56-DA56</f>
        <v>0</v>
      </c>
      <c r="DD56" s="263" t="n">
        <f aca="false">SUMIF($L$5:$CH$5,"o",L56:CH56)+SUMIF($L$5:$CH$5,"e",L56:CH56)</f>
        <v>0</v>
      </c>
      <c r="DE56" s="278" t="n">
        <f aca="false">IF(DD56=0,0,DC56+DD56)</f>
        <v>0</v>
      </c>
      <c r="DF56" s="278"/>
      <c r="DG56" s="184"/>
      <c r="DH56" s="300" t="n">
        <v>2373.59610193</v>
      </c>
      <c r="DI56" s="312" t="n">
        <v>3.875</v>
      </c>
      <c r="DJ56" s="184" t="n">
        <v>3.875</v>
      </c>
      <c r="DK56" s="267" t="n">
        <f aca="false">DI56-DJ56</f>
        <v>0</v>
      </c>
      <c r="DL56" s="192" t="n">
        <f aca="false">ROUND(DH56*DK56*10000,2)</f>
        <v>0</v>
      </c>
      <c r="DM56" s="193"/>
      <c r="DN56" s="26"/>
      <c r="DO56" s="26"/>
      <c r="DP56" s="301" t="n">
        <f aca="false">A56</f>
        <v>38261</v>
      </c>
      <c r="DQ56" s="270" t="n">
        <f aca="false">IF(ISERROR(DR56),0,DR56)</f>
        <v>0</v>
      </c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</row>
    <row r="57" customFormat="false" ht="15.75" hidden="false" customHeight="false" outlineLevel="0" collapsed="false">
      <c r="A57" s="271" t="n">
        <f aca="false">EOMONTH(A56,0)+1</f>
        <v>38292</v>
      </c>
      <c r="B57" s="272" t="n">
        <f aca="false">E!B48</f>
        <v>-166.98540968</v>
      </c>
      <c r="C57" s="272" t="n">
        <f aca="false">CM57</f>
        <v>0</v>
      </c>
      <c r="D57" s="272" t="n">
        <f aca="false">CI57</f>
        <v>3825</v>
      </c>
      <c r="E57" s="272" t="str">
        <f aca="false">IF(CJ57=0,"",CJ57)</f>
        <v/>
      </c>
      <c r="F57" s="273" t="n">
        <f aca="false">CK57</f>
        <v>-166.98540968</v>
      </c>
      <c r="G57" s="230"/>
      <c r="H57" s="230"/>
      <c r="I57" s="29"/>
      <c r="J57" s="29"/>
      <c r="K57" s="29"/>
      <c r="L57" s="313"/>
      <c r="M57" s="314"/>
      <c r="N57" s="30"/>
      <c r="O57" s="278"/>
      <c r="P57" s="278"/>
      <c r="Q57" s="278"/>
      <c r="R57" s="278"/>
      <c r="S57" s="278"/>
      <c r="T57" s="278"/>
      <c r="U57" s="278"/>
      <c r="V57" s="278"/>
      <c r="W57" s="278"/>
      <c r="X57" s="278"/>
      <c r="Y57" s="278"/>
      <c r="Z57" s="278"/>
      <c r="AA57" s="278"/>
      <c r="AB57" s="278"/>
      <c r="AC57" s="278"/>
      <c r="AD57" s="278"/>
      <c r="AE57" s="278"/>
      <c r="AF57" s="278"/>
      <c r="AG57" s="278"/>
      <c r="AH57" s="278"/>
      <c r="AI57" s="278"/>
      <c r="AJ57" s="278"/>
      <c r="AK57" s="278"/>
      <c r="AL57" s="278"/>
      <c r="AM57" s="278"/>
      <c r="AN57" s="278"/>
      <c r="AO57" s="278"/>
      <c r="AP57" s="278"/>
      <c r="AQ57" s="278"/>
      <c r="AR57" s="278"/>
      <c r="AS57" s="278"/>
      <c r="AT57" s="278"/>
      <c r="AU57" s="278"/>
      <c r="AV57" s="278"/>
      <c r="AW57" s="278"/>
      <c r="AX57" s="278"/>
      <c r="AY57" s="278"/>
      <c r="AZ57" s="30"/>
      <c r="BA57" s="278"/>
      <c r="BB57" s="278"/>
      <c r="BC57" s="278"/>
      <c r="BD57" s="278"/>
      <c r="BE57" s="278"/>
      <c r="BF57" s="278"/>
      <c r="BG57" s="278"/>
      <c r="BH57" s="278"/>
      <c r="BI57" s="278"/>
      <c r="BJ57" s="278"/>
      <c r="BK57" s="278"/>
      <c r="BL57" s="278"/>
      <c r="BM57" s="278"/>
      <c r="BN57" s="278"/>
      <c r="BO57" s="49"/>
      <c r="BP57" s="107"/>
      <c r="BQ57" s="281"/>
      <c r="BR57" s="240"/>
      <c r="BS57" s="240"/>
      <c r="BT57" s="240"/>
      <c r="BU57" s="240"/>
      <c r="BV57" s="282"/>
      <c r="BW57" s="240"/>
      <c r="BX57" s="240"/>
      <c r="BY57" s="240"/>
      <c r="BZ57" s="240"/>
      <c r="CA57" s="240"/>
      <c r="CB57" s="240"/>
      <c r="CC57" s="240"/>
      <c r="CD57" s="240"/>
      <c r="CE57" s="283"/>
      <c r="CF57" s="284"/>
      <c r="CG57" s="285" t="n">
        <f aca="false">DQ57</f>
        <v>0</v>
      </c>
      <c r="CH57" s="286"/>
      <c r="CI57" s="247" t="n">
        <f aca="false">ROUND(+CK57+CI58,0)</f>
        <v>3825</v>
      </c>
      <c r="CJ57" s="287"/>
      <c r="CK57" s="248" t="n">
        <f aca="false">IF($CM$16="a",(CM57+B57),(B57))</f>
        <v>-166.98540968</v>
      </c>
      <c r="CL57" s="288" t="n">
        <f aca="false">A57</f>
        <v>38292</v>
      </c>
      <c r="CM57" s="250" t="n">
        <f aca="false">IF($CM$16="A",((SUMIF($L$5:$CH$5,"F",L57:CH57))+(SUMIF($L$5:$CH$5,"s",L57:CH57)*CP57)+(SUMIF($L$5:$CH$5,"eol",L57:CH57)*CP57)+(SUMIF($L$5:$CH$5,"e",L57:CH57))+(SUMIF($L$5:$CH$5,"o",L57:CH57))),IF($CM$16="s",(SUMIF($L$5:$CH$5,"s",L57:CH57)*CP57),IF($CM$16="f",(SUMIF($L$5:$CH$5,"f",L57:CH57)),IF($CM$16="eol",(SUMIF($L$5:$CH$5,"eol",L57:CH57)*CP57),IF($CM$16="o",(SUMIF($L$5:$CH$5,"o",L57:CH57)),IF($CM$16="e",(SUMIF($L$5:$CH$5,"e",L57:CH57)),IF($CM$16="ch",(SUM(L57:CH57)),"Wrong")))))))</f>
        <v>0</v>
      </c>
      <c r="CN57" s="251" t="n">
        <f aca="false">A57</f>
        <v>38292</v>
      </c>
      <c r="CO57" s="305" t="n">
        <f aca="false">ROUND(SUM(CK46:CK57),0)</f>
        <v>767</v>
      </c>
      <c r="CP57" s="290" t="n">
        <f aca="false">IF((1/((1+CR57/2)^(2*(A57-$D$6)/365.25)))&gt;1,1,(1/((1+CR57/2)^(2*(A57-$D$6)/365.25))))</f>
        <v>1</v>
      </c>
      <c r="CQ57" s="291" t="n">
        <f aca="false">+A58-A57</f>
        <v>30</v>
      </c>
      <c r="CR57" s="302" t="n">
        <v>0.0528402232088618</v>
      </c>
      <c r="CS57" s="293"/>
      <c r="CT57" s="303" t="n">
        <f aca="false">A57</f>
        <v>38292</v>
      </c>
      <c r="CU57" s="295" t="n">
        <f aca="false">IF(ISERROR(INDEX(FuturesTable,MATCH(CT57,FuturesTableMonth,0),2)),0,INDEX(FuturesTable,MATCH(CT57,FuturesTableMonth,0),2))</f>
        <v>0</v>
      </c>
      <c r="CV57" s="25"/>
      <c r="CW57" s="296" t="n">
        <f aca="false">CT57</f>
        <v>38292</v>
      </c>
      <c r="CX57" s="297" t="n">
        <f aca="false">CK57+CK69+CK81+CK93+CK105+CK117+CK129+CK141+CK153+CK165+CK177+CK189+CK201+CK213+CK225+CK237+CK249+CK261+CK273+CK285</f>
        <v>172.47475548</v>
      </c>
      <c r="CY57" s="25"/>
      <c r="CZ57" s="298"/>
      <c r="DA57" s="299" t="n">
        <v>0</v>
      </c>
      <c r="DB57" s="299" t="n">
        <v>0</v>
      </c>
      <c r="DC57" s="299" t="n">
        <f aca="false">DB57-DA57</f>
        <v>0</v>
      </c>
      <c r="DD57" s="263" t="n">
        <f aca="false">SUMIF($L$5:$CH$5,"o",L57:CH57)+SUMIF($L$5:$CH$5,"e",L57:CH57)</f>
        <v>0</v>
      </c>
      <c r="DE57" s="278" t="n">
        <f aca="false">IF(DD57=0,0,DC57+DD57)</f>
        <v>0</v>
      </c>
      <c r="DF57" s="278"/>
      <c r="DG57" s="184"/>
      <c r="DH57" s="300" t="n">
        <v>-166.98540968</v>
      </c>
      <c r="DI57" s="312" t="n">
        <v>4.015</v>
      </c>
      <c r="DJ57" s="184" t="n">
        <v>4.015</v>
      </c>
      <c r="DK57" s="267" t="n">
        <f aca="false">DI57-DJ57</f>
        <v>0</v>
      </c>
      <c r="DL57" s="192" t="n">
        <f aca="false">ROUND(DH57*DK57*10000,2)</f>
        <v>-0</v>
      </c>
      <c r="DM57" s="193"/>
      <c r="DN57" s="26"/>
      <c r="DO57" s="26"/>
      <c r="DP57" s="301" t="n">
        <f aca="false">A57</f>
        <v>38292</v>
      </c>
      <c r="DQ57" s="270" t="n">
        <f aca="false">IF(ISERROR(DR57),0,DR57)</f>
        <v>0</v>
      </c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</row>
    <row r="58" customFormat="false" ht="15.75" hidden="false" customHeight="false" outlineLevel="0" collapsed="false">
      <c r="A58" s="271" t="n">
        <f aca="false">EOMONTH(A57,0)+1</f>
        <v>38322</v>
      </c>
      <c r="B58" s="272" t="n">
        <f aca="false">E!B49</f>
        <v>-184.23953516</v>
      </c>
      <c r="C58" s="272" t="n">
        <f aca="false">CM58</f>
        <v>0</v>
      </c>
      <c r="D58" s="272" t="n">
        <f aca="false">CI58</f>
        <v>3992</v>
      </c>
      <c r="E58" s="272" t="n">
        <f aca="false">IF(CJ58=0,"",CJ58)</f>
        <v>-74.8654857800006</v>
      </c>
      <c r="F58" s="273" t="n">
        <f aca="false">CK58</f>
        <v>-184.23953516</v>
      </c>
      <c r="G58" s="230"/>
      <c r="H58" s="230"/>
      <c r="I58" s="29"/>
      <c r="J58" s="29"/>
      <c r="K58" s="29"/>
      <c r="L58" s="313"/>
      <c r="M58" s="314"/>
      <c r="N58" s="30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8"/>
      <c r="AI58" s="278"/>
      <c r="AJ58" s="278"/>
      <c r="AK58" s="278"/>
      <c r="AL58" s="278"/>
      <c r="AM58" s="278"/>
      <c r="AN58" s="278"/>
      <c r="AO58" s="278"/>
      <c r="AP58" s="278"/>
      <c r="AQ58" s="278"/>
      <c r="AR58" s="278"/>
      <c r="AS58" s="278"/>
      <c r="AT58" s="278"/>
      <c r="AU58" s="278"/>
      <c r="AV58" s="278"/>
      <c r="AW58" s="278"/>
      <c r="AX58" s="278"/>
      <c r="AY58" s="278"/>
      <c r="AZ58" s="30"/>
      <c r="BA58" s="278"/>
      <c r="BB58" s="278"/>
      <c r="BC58" s="278"/>
      <c r="BD58" s="278"/>
      <c r="BE58" s="278"/>
      <c r="BF58" s="278"/>
      <c r="BG58" s="278"/>
      <c r="BH58" s="278"/>
      <c r="BI58" s="278"/>
      <c r="BJ58" s="278"/>
      <c r="BK58" s="278"/>
      <c r="BL58" s="278"/>
      <c r="BM58" s="278"/>
      <c r="BN58" s="278"/>
      <c r="BO58" s="49"/>
      <c r="BP58" s="107"/>
      <c r="BQ58" s="281"/>
      <c r="BR58" s="240"/>
      <c r="BS58" s="240"/>
      <c r="BT58" s="240"/>
      <c r="BU58" s="240"/>
      <c r="BV58" s="282"/>
      <c r="BW58" s="240"/>
      <c r="BX58" s="240"/>
      <c r="BY58" s="240"/>
      <c r="BZ58" s="240"/>
      <c r="CA58" s="240"/>
      <c r="CB58" s="240"/>
      <c r="CC58" s="240"/>
      <c r="CD58" s="240"/>
      <c r="CE58" s="283"/>
      <c r="CF58" s="284"/>
      <c r="CG58" s="285" t="n">
        <f aca="false">DQ58</f>
        <v>0</v>
      </c>
      <c r="CH58" s="286"/>
      <c r="CI58" s="247" t="n">
        <f aca="false">ROUND(+CK58+CI59,0)</f>
        <v>3992</v>
      </c>
      <c r="CJ58" s="287" t="n">
        <f aca="false">SUM(CK47:CK58)</f>
        <v>-74.8654857800006</v>
      </c>
      <c r="CK58" s="248" t="n">
        <f aca="false">IF($CM$16="a",(CM58+B58),(B58))</f>
        <v>-184.23953516</v>
      </c>
      <c r="CL58" s="288" t="n">
        <f aca="false">A58</f>
        <v>38322</v>
      </c>
      <c r="CM58" s="250" t="n">
        <f aca="false">IF($CM$16="A",((SUMIF($L$5:$CH$5,"F",L58:CH58))+(SUMIF($L$5:$CH$5,"s",L58:CH58)*CP58)+(SUMIF($L$5:$CH$5,"eol",L58:CH58)*CP58)+(SUMIF($L$5:$CH$5,"e",L58:CH58))+(SUMIF($L$5:$CH$5,"o",L58:CH58))),IF($CM$16="s",(SUMIF($L$5:$CH$5,"s",L58:CH58)*CP58),IF($CM$16="f",(SUMIF($L$5:$CH$5,"f",L58:CH58)),IF($CM$16="eol",(SUMIF($L$5:$CH$5,"eol",L58:CH58)*CP58),IF($CM$16="o",(SUMIF($L$5:$CH$5,"o",L58:CH58)),IF($CM$16="e",(SUMIF($L$5:$CH$5,"e",L58:CH58)),IF($CM$16="ch",(SUM(L58:CH58)),"Wrong")))))))</f>
        <v>0</v>
      </c>
      <c r="CN58" s="251" t="n">
        <f aca="false">A58</f>
        <v>38322</v>
      </c>
      <c r="CO58" s="305" t="n">
        <f aca="false">ROUND(SUM(CK47:CK58),0)</f>
        <v>-75</v>
      </c>
      <c r="CP58" s="290" t="n">
        <f aca="false">IF((1/((1+CR58/2)^(2*(A58-$D$6)/365.25)))&gt;1,1,(1/((1+CR58/2)^(2*(A58-$D$6)/365.25))))</f>
        <v>1</v>
      </c>
      <c r="CQ58" s="291" t="n">
        <f aca="false">+A59-A58</f>
        <v>31</v>
      </c>
      <c r="CR58" s="302" t="n">
        <v>0.0531273273998587</v>
      </c>
      <c r="CS58" s="293"/>
      <c r="CT58" s="303" t="n">
        <f aca="false">A58</f>
        <v>38322</v>
      </c>
      <c r="CU58" s="295" t="n">
        <f aca="false">IF(ISERROR(INDEX(FuturesTable,MATCH(CT58,FuturesTableMonth,0),2)),0,INDEX(FuturesTable,MATCH(CT58,FuturesTableMonth,0),2))</f>
        <v>0</v>
      </c>
      <c r="CV58" s="25"/>
      <c r="CW58" s="296" t="n">
        <f aca="false">CT58</f>
        <v>38322</v>
      </c>
      <c r="CX58" s="297" t="n">
        <f aca="false">CK58+CK70+CK82+CK94+CK106+CK118+CK130+CK142+CK154+CK166+CK178+CK190+CK202+CK214+CK226+CK238+CK250+CK262+CK274+CK286</f>
        <v>-1530.24792665</v>
      </c>
      <c r="CY58" s="25"/>
      <c r="CZ58" s="298"/>
      <c r="DA58" s="299" t="n">
        <v>0</v>
      </c>
      <c r="DB58" s="299" t="n">
        <v>0</v>
      </c>
      <c r="DC58" s="299" t="n">
        <f aca="false">DB58-DA58</f>
        <v>0</v>
      </c>
      <c r="DD58" s="263" t="n">
        <f aca="false">SUMIF($L$5:$CH$5,"o",L58:CH58)+SUMIF($L$5:$CH$5,"e",L58:CH58)</f>
        <v>0</v>
      </c>
      <c r="DE58" s="278" t="n">
        <f aca="false">IF(DD58=0,0,DC58+DD58)</f>
        <v>0</v>
      </c>
      <c r="DF58" s="278"/>
      <c r="DG58" s="184"/>
      <c r="DH58" s="300" t="n">
        <v>-184.23953516</v>
      </c>
      <c r="DI58" s="312" t="n">
        <v>4.16</v>
      </c>
      <c r="DJ58" s="184" t="n">
        <v>4.16</v>
      </c>
      <c r="DK58" s="267" t="n">
        <f aca="false">DI58-DJ58</f>
        <v>0</v>
      </c>
      <c r="DL58" s="192" t="n">
        <f aca="false">ROUND(DH58*DK58*10000,2)</f>
        <v>-0</v>
      </c>
      <c r="DM58" s="193"/>
      <c r="DN58" s="26"/>
      <c r="DO58" s="26"/>
      <c r="DP58" s="301" t="n">
        <f aca="false">A58</f>
        <v>38322</v>
      </c>
      <c r="DQ58" s="270" t="n">
        <f aca="false">IF(ISERROR(DR58),0,DR58)</f>
        <v>0</v>
      </c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</row>
    <row r="59" customFormat="false" ht="15.75" hidden="false" customHeight="false" outlineLevel="0" collapsed="false">
      <c r="A59" s="271" t="n">
        <f aca="false">EOMONTH(A58,0)+1</f>
        <v>38353</v>
      </c>
      <c r="B59" s="272" t="n">
        <f aca="false">E!B50</f>
        <v>200.62458243</v>
      </c>
      <c r="C59" s="272" t="n">
        <f aca="false">CM59</f>
        <v>0</v>
      </c>
      <c r="D59" s="272" t="n">
        <f aca="false">CI59</f>
        <v>4176</v>
      </c>
      <c r="E59" s="272" t="str">
        <f aca="false">IF(CJ59=0,"",CJ59)</f>
        <v/>
      </c>
      <c r="F59" s="273" t="n">
        <f aca="false">CK59</f>
        <v>200.62458243</v>
      </c>
      <c r="G59" s="230"/>
      <c r="H59" s="230"/>
      <c r="I59" s="29"/>
      <c r="J59" s="29"/>
      <c r="K59" s="29"/>
      <c r="L59" s="313"/>
      <c r="M59" s="314"/>
      <c r="N59" s="30"/>
      <c r="O59" s="278"/>
      <c r="P59" s="278"/>
      <c r="Q59" s="278"/>
      <c r="R59" s="278"/>
      <c r="S59" s="278"/>
      <c r="T59" s="278"/>
      <c r="U59" s="278"/>
      <c r="V59" s="278"/>
      <c r="W59" s="278"/>
      <c r="X59" s="278"/>
      <c r="Y59" s="278"/>
      <c r="Z59" s="278"/>
      <c r="AA59" s="278"/>
      <c r="AB59" s="278"/>
      <c r="AC59" s="278"/>
      <c r="AD59" s="278"/>
      <c r="AE59" s="278"/>
      <c r="AF59" s="278"/>
      <c r="AG59" s="278"/>
      <c r="AH59" s="278"/>
      <c r="AI59" s="278"/>
      <c r="AJ59" s="278"/>
      <c r="AK59" s="278"/>
      <c r="AL59" s="278"/>
      <c r="AM59" s="278"/>
      <c r="AN59" s="278"/>
      <c r="AO59" s="278"/>
      <c r="AP59" s="278"/>
      <c r="AQ59" s="278"/>
      <c r="AR59" s="278"/>
      <c r="AS59" s="278"/>
      <c r="AT59" s="278"/>
      <c r="AU59" s="278"/>
      <c r="AV59" s="278"/>
      <c r="AW59" s="278"/>
      <c r="AX59" s="278"/>
      <c r="AY59" s="278"/>
      <c r="AZ59" s="30"/>
      <c r="BA59" s="278"/>
      <c r="BB59" s="278"/>
      <c r="BC59" s="278"/>
      <c r="BD59" s="278"/>
      <c r="BE59" s="278"/>
      <c r="BF59" s="278"/>
      <c r="BG59" s="278"/>
      <c r="BH59" s="278"/>
      <c r="BI59" s="278"/>
      <c r="BJ59" s="278"/>
      <c r="BK59" s="278"/>
      <c r="BL59" s="278"/>
      <c r="BM59" s="278"/>
      <c r="BN59" s="278"/>
      <c r="BO59" s="49"/>
      <c r="BP59" s="107"/>
      <c r="BQ59" s="281"/>
      <c r="BR59" s="240"/>
      <c r="BS59" s="240"/>
      <c r="BT59" s="240"/>
      <c r="BU59" s="240"/>
      <c r="BV59" s="282"/>
      <c r="BW59" s="240"/>
      <c r="BX59" s="240"/>
      <c r="BY59" s="240"/>
      <c r="BZ59" s="240"/>
      <c r="CA59" s="240"/>
      <c r="CB59" s="240"/>
      <c r="CC59" s="240"/>
      <c r="CD59" s="240"/>
      <c r="CE59" s="283"/>
      <c r="CF59" s="284"/>
      <c r="CG59" s="285" t="n">
        <f aca="false">DQ59</f>
        <v>0</v>
      </c>
      <c r="CH59" s="286"/>
      <c r="CI59" s="247" t="n">
        <f aca="false">ROUND(+CK59+CI60,0)</f>
        <v>4176</v>
      </c>
      <c r="CJ59" s="287"/>
      <c r="CK59" s="248" t="n">
        <f aca="false">IF($CM$16="a",(CM59+B59),(B59))</f>
        <v>200.62458243</v>
      </c>
      <c r="CL59" s="288" t="n">
        <f aca="false">A59</f>
        <v>38353</v>
      </c>
      <c r="CM59" s="250" t="n">
        <f aca="false">IF($CM$16="A",((SUMIF($L$5:$CH$5,"F",L59:CH59))+(SUMIF($L$5:$CH$5,"s",L59:CH59)*CP59)+(SUMIF($L$5:$CH$5,"eol",L59:CH59)*CP59)+(SUMIF($L$5:$CH$5,"e",L59:CH59))+(SUMIF($L$5:$CH$5,"o",L59:CH59))),IF($CM$16="s",(SUMIF($L$5:$CH$5,"s",L59:CH59)*CP59),IF($CM$16="f",(SUMIF($L$5:$CH$5,"f",L59:CH59)),IF($CM$16="eol",(SUMIF($L$5:$CH$5,"eol",L59:CH59)*CP59),IF($CM$16="o",(SUMIF($L$5:$CH$5,"o",L59:CH59)),IF($CM$16="e",(SUMIF($L$5:$CH$5,"e",L59:CH59)),IF($CM$16="ch",(SUM(L59:CH59)),"Wrong")))))))</f>
        <v>0</v>
      </c>
      <c r="CN59" s="251" t="n">
        <f aca="false">A59</f>
        <v>38353</v>
      </c>
      <c r="CO59" s="305" t="n">
        <f aca="false">ROUND(SUM(CK48:CK59),0)</f>
        <v>175</v>
      </c>
      <c r="CP59" s="290" t="n">
        <f aca="false">IF((1/((1+CR59/2)^(2*(A59-$D$6)/365.25)))&gt;1,1,(1/((1+CR59/2)^(2*(A59-$D$6)/365.25))))</f>
        <v>1</v>
      </c>
      <c r="CQ59" s="291" t="n">
        <f aca="false">+A60-A59</f>
        <v>31</v>
      </c>
      <c r="CR59" s="302" t="n">
        <v>0.0534156427257484</v>
      </c>
      <c r="CS59" s="293"/>
      <c r="CT59" s="303" t="n">
        <f aca="false">A59</f>
        <v>38353</v>
      </c>
      <c r="CU59" s="295" t="n">
        <f aca="false">IF(ISERROR(INDEX(FuturesTable,MATCH(CT59,FuturesTableMonth,0),2)),0,INDEX(FuturesTable,MATCH(CT59,FuturesTableMonth,0),2))</f>
        <v>0</v>
      </c>
      <c r="CV59" s="25"/>
      <c r="CW59" s="296" t="n">
        <f aca="false">CT59</f>
        <v>38353</v>
      </c>
      <c r="CX59" s="297" t="n">
        <f aca="false">CK59+CK71+CK83+CK95+CK107+CK119+CK131+CK143+CK155+CK167+CK179+CK191+CK203+CK215+CK227+CK239+CK251+CK263+CK275+CK287</f>
        <v>2016.5788873</v>
      </c>
      <c r="CY59" s="25"/>
      <c r="CZ59" s="298"/>
      <c r="DA59" s="299" t="n">
        <v>0</v>
      </c>
      <c r="DB59" s="299" t="n">
        <v>0</v>
      </c>
      <c r="DC59" s="299" t="n">
        <f aca="false">DB59-DA59</f>
        <v>0</v>
      </c>
      <c r="DD59" s="263" t="n">
        <f aca="false">SUMIF($L$5:$CH$5,"o",L59:CH59)+SUMIF($L$5:$CH$5,"e",L59:CH59)</f>
        <v>0</v>
      </c>
      <c r="DE59" s="278" t="n">
        <f aca="false">IF(DD59=0,0,DC59+DD59)</f>
        <v>0</v>
      </c>
      <c r="DF59" s="278"/>
      <c r="DG59" s="184"/>
      <c r="DH59" s="300" t="n">
        <v>200.62458243</v>
      </c>
      <c r="DI59" s="312" t="n">
        <v>4.235</v>
      </c>
      <c r="DJ59" s="184" t="n">
        <v>4.235</v>
      </c>
      <c r="DK59" s="267" t="n">
        <f aca="false">DI59-DJ59</f>
        <v>0</v>
      </c>
      <c r="DL59" s="192" t="n">
        <f aca="false">ROUND(DH59*DK59*10000,2)</f>
        <v>0</v>
      </c>
      <c r="DM59" s="193"/>
      <c r="DN59" s="26"/>
      <c r="DO59" s="26"/>
      <c r="DP59" s="301" t="n">
        <f aca="false">A59</f>
        <v>38353</v>
      </c>
      <c r="DQ59" s="270" t="n">
        <f aca="false">IF(ISERROR(DR59),0,DR59)</f>
        <v>0</v>
      </c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</row>
    <row r="60" customFormat="false" ht="15.75" hidden="false" customHeight="false" outlineLevel="0" collapsed="false">
      <c r="A60" s="271" t="n">
        <f aca="false">EOMONTH(A59,0)+1</f>
        <v>38384</v>
      </c>
      <c r="B60" s="272" t="n">
        <f aca="false">E!B51</f>
        <v>-15.16466655</v>
      </c>
      <c r="C60" s="272" t="n">
        <f aca="false">CM60</f>
        <v>0</v>
      </c>
      <c r="D60" s="272" t="n">
        <f aca="false">CI60</f>
        <v>3975</v>
      </c>
      <c r="E60" s="272" t="str">
        <f aca="false">IF(CJ60=0,"",CJ60)</f>
        <v/>
      </c>
      <c r="F60" s="273" t="n">
        <f aca="false">CK60</f>
        <v>-15.16466655</v>
      </c>
      <c r="G60" s="230"/>
      <c r="H60" s="230"/>
      <c r="I60" s="29"/>
      <c r="J60" s="29"/>
      <c r="K60" s="29"/>
      <c r="L60" s="313"/>
      <c r="M60" s="314"/>
      <c r="N60" s="30"/>
      <c r="O60" s="278"/>
      <c r="P60" s="278"/>
      <c r="Q60" s="278"/>
      <c r="R60" s="278"/>
      <c r="S60" s="278"/>
      <c r="T60" s="278"/>
      <c r="U60" s="278"/>
      <c r="V60" s="278"/>
      <c r="W60" s="278"/>
      <c r="X60" s="278"/>
      <c r="Y60" s="278"/>
      <c r="Z60" s="278"/>
      <c r="AA60" s="278"/>
      <c r="AB60" s="278"/>
      <c r="AC60" s="278"/>
      <c r="AD60" s="278"/>
      <c r="AE60" s="278"/>
      <c r="AF60" s="278"/>
      <c r="AG60" s="278"/>
      <c r="AH60" s="278"/>
      <c r="AI60" s="278"/>
      <c r="AJ60" s="278"/>
      <c r="AK60" s="278"/>
      <c r="AL60" s="278"/>
      <c r="AM60" s="278"/>
      <c r="AN60" s="278"/>
      <c r="AO60" s="278"/>
      <c r="AP60" s="278"/>
      <c r="AQ60" s="278"/>
      <c r="AR60" s="278"/>
      <c r="AS60" s="278"/>
      <c r="AT60" s="278"/>
      <c r="AU60" s="278"/>
      <c r="AV60" s="278"/>
      <c r="AW60" s="278"/>
      <c r="AX60" s="278"/>
      <c r="AY60" s="278"/>
      <c r="AZ60" s="30"/>
      <c r="BA60" s="278"/>
      <c r="BB60" s="278"/>
      <c r="BC60" s="278"/>
      <c r="BD60" s="278"/>
      <c r="BE60" s="278"/>
      <c r="BF60" s="278"/>
      <c r="BG60" s="278"/>
      <c r="BH60" s="278"/>
      <c r="BI60" s="278"/>
      <c r="BJ60" s="278"/>
      <c r="BK60" s="278"/>
      <c r="BL60" s="278"/>
      <c r="BM60" s="278"/>
      <c r="BN60" s="278"/>
      <c r="BO60" s="49"/>
      <c r="BP60" s="107"/>
      <c r="BQ60" s="281"/>
      <c r="BR60" s="240"/>
      <c r="BS60" s="240"/>
      <c r="BT60" s="240"/>
      <c r="BU60" s="240"/>
      <c r="BV60" s="282"/>
      <c r="BW60" s="240"/>
      <c r="BX60" s="240"/>
      <c r="BY60" s="240"/>
      <c r="BZ60" s="240"/>
      <c r="CA60" s="240"/>
      <c r="CB60" s="240"/>
      <c r="CC60" s="240"/>
      <c r="CD60" s="240"/>
      <c r="CE60" s="283"/>
      <c r="CF60" s="284"/>
      <c r="CG60" s="285" t="n">
        <f aca="false">DQ60</f>
        <v>0</v>
      </c>
      <c r="CH60" s="286"/>
      <c r="CI60" s="247" t="n">
        <f aca="false">ROUND(+CK60+CI61,0)</f>
        <v>3975</v>
      </c>
      <c r="CJ60" s="287"/>
      <c r="CK60" s="248" t="n">
        <f aca="false">IF($CM$16="a",(CM60+B60),(B60))</f>
        <v>-15.16466655</v>
      </c>
      <c r="CL60" s="288" t="n">
        <f aca="false">A60</f>
        <v>38384</v>
      </c>
      <c r="CM60" s="250" t="n">
        <f aca="false">IF($CM$16="A",((SUMIF($L$5:$CH$5,"F",L60:CH60))+(SUMIF($L$5:$CH$5,"s",L60:CH60)*CP60)+(SUMIF($L$5:$CH$5,"eol",L60:CH60)*CP60)+(SUMIF($L$5:$CH$5,"e",L60:CH60))+(SUMIF($L$5:$CH$5,"o",L60:CH60))),IF($CM$16="s",(SUMIF($L$5:$CH$5,"s",L60:CH60)*CP60),IF($CM$16="f",(SUMIF($L$5:$CH$5,"f",L60:CH60)),IF($CM$16="eol",(SUMIF($L$5:$CH$5,"eol",L60:CH60)*CP60),IF($CM$16="o",(SUMIF($L$5:$CH$5,"o",L60:CH60)),IF($CM$16="e",(SUMIF($L$5:$CH$5,"e",L60:CH60)),IF($CM$16="ch",(SUM(L60:CH60)),"Wrong")))))))</f>
        <v>0</v>
      </c>
      <c r="CN60" s="251" t="n">
        <f aca="false">A60</f>
        <v>38384</v>
      </c>
      <c r="CO60" s="305" t="n">
        <f aca="false">ROUND(SUM(CK49:CK60),0)</f>
        <v>-3196</v>
      </c>
      <c r="CP60" s="290" t="n">
        <f aca="false">IF((1/((1+CR60/2)^(2*(A60-$D$6)/365.25)))&gt;1,1,(1/((1+CR60/2)^(2*(A60-$D$6)/365.25))))</f>
        <v>1</v>
      </c>
      <c r="CQ60" s="291" t="n">
        <f aca="false">+A61-A60</f>
        <v>28</v>
      </c>
      <c r="CR60" s="302" t="n">
        <v>0.0536970741686162</v>
      </c>
      <c r="CS60" s="293"/>
      <c r="CT60" s="303" t="n">
        <f aca="false">A60</f>
        <v>38384</v>
      </c>
      <c r="CU60" s="295" t="n">
        <f aca="false">IF(ISERROR(INDEX(FuturesTable,MATCH(CT60,FuturesTableMonth,0),2)),0,INDEX(FuturesTable,MATCH(CT60,FuturesTableMonth,0),2))</f>
        <v>0</v>
      </c>
      <c r="CV60" s="25"/>
      <c r="CW60" s="296" t="n">
        <f aca="false">CT60</f>
        <v>38384</v>
      </c>
      <c r="CX60" s="297" t="n">
        <f aca="false">CK60+CK72+CK84+CK96+CK108+CK120+CK132+CK144+CK156+CK168+CK180+CK192+CK204+CK216+CK228+CK240+CK252+CK264+CK276+CK288</f>
        <v>172.34824547</v>
      </c>
      <c r="CY60" s="25"/>
      <c r="CZ60" s="298"/>
      <c r="DA60" s="299" t="n">
        <v>0</v>
      </c>
      <c r="DB60" s="299" t="n">
        <v>0</v>
      </c>
      <c r="DC60" s="299" t="n">
        <f aca="false">DB60-DA60</f>
        <v>0</v>
      </c>
      <c r="DD60" s="263" t="n">
        <f aca="false">SUMIF($L$5:$CH$5,"o",L60:CH60)+SUMIF($L$5:$CH$5,"e",L60:CH60)</f>
        <v>0</v>
      </c>
      <c r="DE60" s="278" t="n">
        <f aca="false">IF(DD60=0,0,DC60+DD60)</f>
        <v>0</v>
      </c>
      <c r="DF60" s="278"/>
      <c r="DG60" s="184"/>
      <c r="DH60" s="300" t="n">
        <v>-15.16466655</v>
      </c>
      <c r="DI60" s="312" t="n">
        <v>4.117</v>
      </c>
      <c r="DJ60" s="184" t="n">
        <v>4.117</v>
      </c>
      <c r="DK60" s="267" t="n">
        <f aca="false">DI60-DJ60</f>
        <v>0</v>
      </c>
      <c r="DL60" s="192" t="n">
        <f aca="false">ROUND(DH60*DK60*10000,2)</f>
        <v>-0</v>
      </c>
      <c r="DM60" s="193"/>
      <c r="DN60" s="26"/>
      <c r="DO60" s="26"/>
      <c r="DP60" s="301" t="n">
        <f aca="false">A60</f>
        <v>38384</v>
      </c>
      <c r="DQ60" s="270" t="n">
        <f aca="false">IF(ISERROR(DR60),0,DR60)</f>
        <v>0</v>
      </c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</row>
    <row r="61" customFormat="false" ht="15.75" hidden="false" customHeight="false" outlineLevel="0" collapsed="false">
      <c r="A61" s="271" t="n">
        <f aca="false">EOMONTH(A60,0)+1</f>
        <v>38412</v>
      </c>
      <c r="B61" s="272" t="n">
        <f aca="false">E!B52</f>
        <v>-20.05661646</v>
      </c>
      <c r="C61" s="272" t="n">
        <f aca="false">CM61</f>
        <v>0</v>
      </c>
      <c r="D61" s="272" t="n">
        <f aca="false">CI61</f>
        <v>3990</v>
      </c>
      <c r="E61" s="272" t="str">
        <f aca="false">IF(CJ61=0,"",CJ61)</f>
        <v/>
      </c>
      <c r="F61" s="273" t="n">
        <f aca="false">CK61</f>
        <v>-20.05661646</v>
      </c>
      <c r="G61" s="230"/>
      <c r="H61" s="230"/>
      <c r="I61" s="29"/>
      <c r="J61" s="29"/>
      <c r="K61" s="29"/>
      <c r="L61" s="313"/>
      <c r="M61" s="314"/>
      <c r="N61" s="30"/>
      <c r="O61" s="278"/>
      <c r="P61" s="278"/>
      <c r="Q61" s="278"/>
      <c r="R61" s="278"/>
      <c r="S61" s="278"/>
      <c r="T61" s="278"/>
      <c r="U61" s="278"/>
      <c r="V61" s="278"/>
      <c r="W61" s="278"/>
      <c r="X61" s="278"/>
      <c r="Y61" s="278"/>
      <c r="Z61" s="278"/>
      <c r="AA61" s="278"/>
      <c r="AB61" s="278"/>
      <c r="AC61" s="278"/>
      <c r="AD61" s="278"/>
      <c r="AE61" s="278"/>
      <c r="AF61" s="278"/>
      <c r="AG61" s="278"/>
      <c r="AH61" s="278"/>
      <c r="AI61" s="278"/>
      <c r="AJ61" s="278"/>
      <c r="AK61" s="278"/>
      <c r="AL61" s="278"/>
      <c r="AM61" s="278"/>
      <c r="AN61" s="278"/>
      <c r="AO61" s="278"/>
      <c r="AP61" s="278"/>
      <c r="AQ61" s="278"/>
      <c r="AR61" s="278"/>
      <c r="AS61" s="278"/>
      <c r="AT61" s="278"/>
      <c r="AU61" s="278"/>
      <c r="AV61" s="278"/>
      <c r="AW61" s="278"/>
      <c r="AX61" s="278"/>
      <c r="AY61" s="278"/>
      <c r="AZ61" s="30"/>
      <c r="BA61" s="278"/>
      <c r="BB61" s="278"/>
      <c r="BC61" s="278"/>
      <c r="BD61" s="278"/>
      <c r="BE61" s="278"/>
      <c r="BF61" s="278"/>
      <c r="BG61" s="278"/>
      <c r="BH61" s="278"/>
      <c r="BI61" s="278"/>
      <c r="BJ61" s="278"/>
      <c r="BK61" s="278"/>
      <c r="BL61" s="278"/>
      <c r="BM61" s="278"/>
      <c r="BN61" s="278"/>
      <c r="BO61" s="49"/>
      <c r="BP61" s="107"/>
      <c r="BQ61" s="281"/>
      <c r="BR61" s="240"/>
      <c r="BS61" s="240"/>
      <c r="BT61" s="240"/>
      <c r="BU61" s="240"/>
      <c r="BV61" s="282"/>
      <c r="BW61" s="240"/>
      <c r="BX61" s="240"/>
      <c r="BY61" s="240"/>
      <c r="BZ61" s="240"/>
      <c r="CA61" s="240"/>
      <c r="CB61" s="240"/>
      <c r="CC61" s="240"/>
      <c r="CD61" s="240"/>
      <c r="CE61" s="283"/>
      <c r="CF61" s="284"/>
      <c r="CG61" s="285" t="n">
        <f aca="false">DQ61</f>
        <v>0</v>
      </c>
      <c r="CH61" s="286"/>
      <c r="CI61" s="247" t="n">
        <f aca="false">ROUND(+CK61+CI62,0)</f>
        <v>3990</v>
      </c>
      <c r="CJ61" s="287"/>
      <c r="CK61" s="248" t="n">
        <f aca="false">IF($CM$16="a",(CM61+B61),(B61))</f>
        <v>-20.05661646</v>
      </c>
      <c r="CL61" s="288" t="n">
        <f aca="false">A61</f>
        <v>38412</v>
      </c>
      <c r="CM61" s="250" t="n">
        <f aca="false">IF($CM$16="A",((SUMIF($L$5:$CH$5,"F",L61:CH61))+(SUMIF($L$5:$CH$5,"s",L61:CH61)*CP61)+(SUMIF($L$5:$CH$5,"eol",L61:CH61)*CP61)+(SUMIF($L$5:$CH$5,"e",L61:CH61))+(SUMIF($L$5:$CH$5,"o",L61:CH61))),IF($CM$16="s",(SUMIF($L$5:$CH$5,"s",L61:CH61)*CP61),IF($CM$16="f",(SUMIF($L$5:$CH$5,"f",L61:CH61)),IF($CM$16="eol",(SUMIF($L$5:$CH$5,"eol",L61:CH61)*CP61),IF($CM$16="o",(SUMIF($L$5:$CH$5,"o",L61:CH61)),IF($CM$16="e",(SUMIF($L$5:$CH$5,"e",L61:CH61)),IF($CM$16="ch",(SUM(L61:CH61)),"Wrong")))))))</f>
        <v>0</v>
      </c>
      <c r="CN61" s="251" t="n">
        <f aca="false">A61</f>
        <v>38412</v>
      </c>
      <c r="CO61" s="305" t="n">
        <f aca="false">ROUND(SUM(CK50:CK61),0)</f>
        <v>-3046</v>
      </c>
      <c r="CP61" s="290" t="n">
        <f aca="false">IF((1/((1+CR61/2)^(2*(A61-$D$6)/365.25)))&gt;1,1,(1/((1+CR61/2)^(2*(A61-$D$6)/365.25))))</f>
        <v>1</v>
      </c>
      <c r="CQ61" s="291" t="n">
        <f aca="false">+A62-A61</f>
        <v>31</v>
      </c>
      <c r="CR61" s="302" t="n">
        <v>0.0539512703332505</v>
      </c>
      <c r="CS61" s="293"/>
      <c r="CT61" s="303" t="n">
        <f aca="false">A61</f>
        <v>38412</v>
      </c>
      <c r="CU61" s="295" t="n">
        <f aca="false">IF(ISERROR(INDEX(FuturesTable,MATCH(CT61,FuturesTableMonth,0),2)),0,INDEX(FuturesTable,MATCH(CT61,FuturesTableMonth,0),2))</f>
        <v>0</v>
      </c>
      <c r="CV61" s="25"/>
      <c r="CW61" s="296" t="n">
        <f aca="false">CT61</f>
        <v>38412</v>
      </c>
      <c r="CX61" s="297" t="n">
        <f aca="false">CK61+CK73+CK85+CK97+CK109+CK121+CK133+CK145+CK157+CK169+CK181+CK193+CK205+CK217+CK229+CK241+CK253+CK265+CK277+CK289</f>
        <v>121.41617277</v>
      </c>
      <c r="CY61" s="25"/>
      <c r="CZ61" s="298"/>
      <c r="DA61" s="299" t="n">
        <v>0</v>
      </c>
      <c r="DB61" s="299" t="n">
        <v>0</v>
      </c>
      <c r="DC61" s="299" t="n">
        <f aca="false">DB61-DA61</f>
        <v>0</v>
      </c>
      <c r="DD61" s="263" t="n">
        <f aca="false">SUMIF($L$5:$CH$5,"o",L61:CH61)+SUMIF($L$5:$CH$5,"e",L61:CH61)</f>
        <v>0</v>
      </c>
      <c r="DE61" s="278" t="n">
        <f aca="false">IF(DD61=0,0,DC61+DD61)</f>
        <v>0</v>
      </c>
      <c r="DF61" s="278"/>
      <c r="DG61" s="184"/>
      <c r="DH61" s="300" t="n">
        <v>-20.05661646</v>
      </c>
      <c r="DI61" s="312" t="n">
        <v>3.984</v>
      </c>
      <c r="DJ61" s="184" t="n">
        <v>3.984</v>
      </c>
      <c r="DK61" s="267" t="n">
        <f aca="false">DI61-DJ61</f>
        <v>0</v>
      </c>
      <c r="DL61" s="192" t="n">
        <f aca="false">ROUND(DH61*DK61*10000,2)</f>
        <v>-0</v>
      </c>
      <c r="DM61" s="193"/>
      <c r="DN61" s="26"/>
      <c r="DO61" s="26"/>
      <c r="DP61" s="301" t="n">
        <f aca="false">A61</f>
        <v>38412</v>
      </c>
      <c r="DQ61" s="270" t="n">
        <f aca="false">IF(ISERROR(DR61),0,DR61)</f>
        <v>0</v>
      </c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</row>
    <row r="62" customFormat="false" ht="15.75" hidden="false" customHeight="false" outlineLevel="0" collapsed="false">
      <c r="A62" s="271" t="n">
        <f aca="false">EOMONTH(A61,0)+1</f>
        <v>38443</v>
      </c>
      <c r="B62" s="272" t="n">
        <f aca="false">E!B53</f>
        <v>291.34968032</v>
      </c>
      <c r="C62" s="272" t="n">
        <f aca="false">CM62</f>
        <v>0</v>
      </c>
      <c r="D62" s="272" t="n">
        <f aca="false">CI62</f>
        <v>4010</v>
      </c>
      <c r="E62" s="272" t="str">
        <f aca="false">IF(CJ62=0,"",CJ62)</f>
        <v/>
      </c>
      <c r="F62" s="273" t="n">
        <f aca="false">CK62</f>
        <v>291.34968032</v>
      </c>
      <c r="G62" s="230"/>
      <c r="H62" s="230"/>
      <c r="I62" s="29"/>
      <c r="J62" s="29"/>
      <c r="K62" s="29"/>
      <c r="L62" s="313"/>
      <c r="M62" s="314"/>
      <c r="N62" s="30"/>
      <c r="O62" s="278"/>
      <c r="P62" s="278"/>
      <c r="Q62" s="278"/>
      <c r="R62" s="278"/>
      <c r="S62" s="278"/>
      <c r="T62" s="278"/>
      <c r="U62" s="278"/>
      <c r="V62" s="278"/>
      <c r="W62" s="278"/>
      <c r="X62" s="278"/>
      <c r="Y62" s="278"/>
      <c r="Z62" s="278"/>
      <c r="AA62" s="278"/>
      <c r="AB62" s="278"/>
      <c r="AC62" s="278"/>
      <c r="AD62" s="278"/>
      <c r="AE62" s="278"/>
      <c r="AF62" s="278"/>
      <c r="AG62" s="278"/>
      <c r="AH62" s="278"/>
      <c r="AI62" s="278"/>
      <c r="AJ62" s="278"/>
      <c r="AK62" s="278"/>
      <c r="AL62" s="278"/>
      <c r="AM62" s="278"/>
      <c r="AN62" s="278"/>
      <c r="AO62" s="278"/>
      <c r="AP62" s="278"/>
      <c r="AQ62" s="278"/>
      <c r="AR62" s="278"/>
      <c r="AS62" s="278"/>
      <c r="AT62" s="278"/>
      <c r="AU62" s="278"/>
      <c r="AV62" s="278"/>
      <c r="AW62" s="278"/>
      <c r="AX62" s="278"/>
      <c r="AY62" s="278"/>
      <c r="AZ62" s="30"/>
      <c r="BA62" s="278"/>
      <c r="BB62" s="278"/>
      <c r="BC62" s="278"/>
      <c r="BD62" s="278"/>
      <c r="BE62" s="278"/>
      <c r="BF62" s="278"/>
      <c r="BG62" s="278"/>
      <c r="BH62" s="278"/>
      <c r="BI62" s="278"/>
      <c r="BJ62" s="278"/>
      <c r="BK62" s="278"/>
      <c r="BL62" s="278"/>
      <c r="BM62" s="278"/>
      <c r="BN62" s="278"/>
      <c r="BO62" s="49"/>
      <c r="BP62" s="107"/>
      <c r="BQ62" s="281"/>
      <c r="BR62" s="240"/>
      <c r="BS62" s="240"/>
      <c r="BT62" s="240"/>
      <c r="BU62" s="240"/>
      <c r="BV62" s="282"/>
      <c r="BW62" s="240"/>
      <c r="BX62" s="240"/>
      <c r="BY62" s="240"/>
      <c r="BZ62" s="240"/>
      <c r="CA62" s="240"/>
      <c r="CB62" s="240"/>
      <c r="CC62" s="240"/>
      <c r="CD62" s="240"/>
      <c r="CE62" s="283"/>
      <c r="CF62" s="284"/>
      <c r="CG62" s="285" t="n">
        <f aca="false">DQ62</f>
        <v>0</v>
      </c>
      <c r="CH62" s="286"/>
      <c r="CI62" s="247" t="n">
        <f aca="false">ROUND(+CK62+CI63,0)</f>
        <v>4010</v>
      </c>
      <c r="CJ62" s="287"/>
      <c r="CK62" s="248" t="n">
        <f aca="false">IF($CM$16="a",(CM62+B62),(B62))</f>
        <v>291.34968032</v>
      </c>
      <c r="CL62" s="288" t="n">
        <f aca="false">A62</f>
        <v>38443</v>
      </c>
      <c r="CM62" s="250" t="n">
        <f aca="false">IF($CM$16="A",((SUMIF($L$5:$CH$5,"F",L62:CH62))+(SUMIF($L$5:$CH$5,"s",L62:CH62)*CP62)+(SUMIF($L$5:$CH$5,"eol",L62:CH62)*CP62)+(SUMIF($L$5:$CH$5,"e",L62:CH62))+(SUMIF($L$5:$CH$5,"o",L62:CH62))),IF($CM$16="s",(SUMIF($L$5:$CH$5,"s",L62:CH62)*CP62),IF($CM$16="f",(SUMIF($L$5:$CH$5,"f",L62:CH62)),IF($CM$16="eol",(SUMIF($L$5:$CH$5,"eol",L62:CH62)*CP62),IF($CM$16="o",(SUMIF($L$5:$CH$5,"o",L62:CH62)),IF($CM$16="e",(SUMIF($L$5:$CH$5,"e",L62:CH62)),IF($CM$16="ch",(SUM(L62:CH62)),"Wrong")))))))</f>
        <v>0</v>
      </c>
      <c r="CN62" s="251" t="n">
        <f aca="false">A62</f>
        <v>38443</v>
      </c>
      <c r="CO62" s="305" t="n">
        <f aca="false">ROUND(SUM(CK51:CK62),0)</f>
        <v>-1617</v>
      </c>
      <c r="CP62" s="290" t="n">
        <f aca="false">IF((1/((1+CR62/2)^(2*(A62-$D$6)/365.25)))&gt;1,1,(1/((1+CR62/2)^(2*(A62-$D$6)/365.25))))</f>
        <v>1</v>
      </c>
      <c r="CQ62" s="291" t="n">
        <f aca="false">+A63-A62</f>
        <v>30</v>
      </c>
      <c r="CR62" s="302" t="n">
        <v>0.0542099207329114</v>
      </c>
      <c r="CS62" s="293"/>
      <c r="CT62" s="303" t="n">
        <f aca="false">A62</f>
        <v>38443</v>
      </c>
      <c r="CU62" s="295" t="n">
        <f aca="false">IF(ISERROR(INDEX(FuturesTable,MATCH(CT62,FuturesTableMonth,0),2)),0,INDEX(FuturesTable,MATCH(CT62,FuturesTableMonth,0),2))</f>
        <v>0</v>
      </c>
      <c r="CV62" s="25"/>
      <c r="CW62" s="296" t="n">
        <f aca="false">CT62</f>
        <v>38443</v>
      </c>
      <c r="CX62" s="297" t="n">
        <f aca="false">CK62+CK74+CK86+CK98+CK110+CK122+CK134+CK146+CK158+CK170+CK182+CK194+CK206+CK218+CK230+CK242+CK254+CK266+CK278+CK290</f>
        <v>422.9580264</v>
      </c>
      <c r="CY62" s="25"/>
      <c r="CZ62" s="298"/>
      <c r="DA62" s="299" t="n">
        <v>0</v>
      </c>
      <c r="DB62" s="299" t="n">
        <v>0</v>
      </c>
      <c r="DC62" s="299" t="n">
        <f aca="false">DB62-DA62</f>
        <v>0</v>
      </c>
      <c r="DD62" s="263" t="n">
        <f aca="false">SUMIF($L$5:$CH$5,"o",L62:CH62)+SUMIF($L$5:$CH$5,"e",L62:CH62)</f>
        <v>0</v>
      </c>
      <c r="DE62" s="278" t="n">
        <f aca="false">IF(DD62=0,0,DC62+DD62)</f>
        <v>0</v>
      </c>
      <c r="DF62" s="278"/>
      <c r="DG62" s="184"/>
      <c r="DH62" s="300" t="n">
        <v>291.34968032</v>
      </c>
      <c r="DI62" s="312" t="n">
        <v>3.764</v>
      </c>
      <c r="DJ62" s="184" t="n">
        <v>3.764</v>
      </c>
      <c r="DK62" s="267" t="n">
        <f aca="false">DI62-DJ62</f>
        <v>0</v>
      </c>
      <c r="DL62" s="192" t="n">
        <f aca="false">ROUND(DH62*DK62*10000,2)</f>
        <v>0</v>
      </c>
      <c r="DM62" s="193"/>
      <c r="DN62" s="26"/>
      <c r="DO62" s="26"/>
      <c r="DP62" s="301" t="n">
        <f aca="false">A62</f>
        <v>38443</v>
      </c>
      <c r="DQ62" s="270" t="n">
        <f aca="false">IF(ISERROR(DR62),0,DR62)</f>
        <v>0</v>
      </c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</row>
    <row r="63" customFormat="false" ht="15.75" hidden="false" customHeight="false" outlineLevel="0" collapsed="false">
      <c r="A63" s="271" t="n">
        <f aca="false">EOMONTH(A62,0)+1</f>
        <v>38473</v>
      </c>
      <c r="B63" s="272" t="n">
        <f aca="false">E!B54</f>
        <v>321.37487774</v>
      </c>
      <c r="C63" s="272" t="n">
        <f aca="false">CM63</f>
        <v>0</v>
      </c>
      <c r="D63" s="272" t="n">
        <f aca="false">CI63</f>
        <v>3719</v>
      </c>
      <c r="E63" s="272" t="str">
        <f aca="false">IF(CJ63=0,"",CJ63)</f>
        <v/>
      </c>
      <c r="F63" s="273" t="n">
        <f aca="false">CK63</f>
        <v>321.37487774</v>
      </c>
      <c r="G63" s="230"/>
      <c r="H63" s="230"/>
      <c r="I63" s="29"/>
      <c r="J63" s="29"/>
      <c r="K63" s="29"/>
      <c r="L63" s="313"/>
      <c r="M63" s="314"/>
      <c r="N63" s="30"/>
      <c r="O63" s="278"/>
      <c r="P63" s="278"/>
      <c r="Q63" s="278"/>
      <c r="R63" s="278"/>
      <c r="S63" s="278"/>
      <c r="T63" s="278"/>
      <c r="U63" s="278"/>
      <c r="V63" s="278"/>
      <c r="W63" s="278"/>
      <c r="X63" s="278"/>
      <c r="Y63" s="278"/>
      <c r="Z63" s="278"/>
      <c r="AA63" s="278"/>
      <c r="AB63" s="278"/>
      <c r="AC63" s="278"/>
      <c r="AD63" s="278"/>
      <c r="AE63" s="278"/>
      <c r="AF63" s="278"/>
      <c r="AG63" s="278"/>
      <c r="AH63" s="278"/>
      <c r="AI63" s="278"/>
      <c r="AJ63" s="278"/>
      <c r="AK63" s="278"/>
      <c r="AL63" s="278"/>
      <c r="AM63" s="278"/>
      <c r="AN63" s="278"/>
      <c r="AO63" s="278"/>
      <c r="AP63" s="278"/>
      <c r="AQ63" s="278"/>
      <c r="AR63" s="278"/>
      <c r="AS63" s="278"/>
      <c r="AT63" s="278"/>
      <c r="AU63" s="278"/>
      <c r="AV63" s="278"/>
      <c r="AW63" s="278"/>
      <c r="AX63" s="278"/>
      <c r="AY63" s="278"/>
      <c r="AZ63" s="30"/>
      <c r="BA63" s="278"/>
      <c r="BB63" s="278"/>
      <c r="BC63" s="278"/>
      <c r="BD63" s="278"/>
      <c r="BE63" s="278"/>
      <c r="BF63" s="278"/>
      <c r="BG63" s="278"/>
      <c r="BH63" s="278"/>
      <c r="BI63" s="278"/>
      <c r="BJ63" s="278"/>
      <c r="BK63" s="278"/>
      <c r="BL63" s="278"/>
      <c r="BM63" s="278"/>
      <c r="BN63" s="278"/>
      <c r="BO63" s="49"/>
      <c r="BP63" s="107"/>
      <c r="BQ63" s="281"/>
      <c r="BR63" s="240"/>
      <c r="BS63" s="240"/>
      <c r="BT63" s="240"/>
      <c r="BU63" s="240"/>
      <c r="BV63" s="282"/>
      <c r="BW63" s="240"/>
      <c r="BX63" s="240"/>
      <c r="BY63" s="240"/>
      <c r="BZ63" s="240"/>
      <c r="CA63" s="240"/>
      <c r="CB63" s="240"/>
      <c r="CC63" s="240"/>
      <c r="CD63" s="240"/>
      <c r="CE63" s="283"/>
      <c r="CF63" s="284"/>
      <c r="CG63" s="285" t="n">
        <f aca="false">DQ63</f>
        <v>0</v>
      </c>
      <c r="CH63" s="286"/>
      <c r="CI63" s="247" t="n">
        <f aca="false">ROUND(+CK63+CI64,0)</f>
        <v>3719</v>
      </c>
      <c r="CJ63" s="287"/>
      <c r="CK63" s="248" t="n">
        <f aca="false">IF($CM$16="a",(CM63+B63),(B63))</f>
        <v>321.37487774</v>
      </c>
      <c r="CL63" s="288" t="n">
        <f aca="false">A63</f>
        <v>38473</v>
      </c>
      <c r="CM63" s="250" t="n">
        <f aca="false">IF($CM$16="A",((SUMIF($L$5:$CH$5,"F",L63:CH63))+(SUMIF($L$5:$CH$5,"s",L63:CH63)*CP63)+(SUMIF($L$5:$CH$5,"eol",L63:CH63)*CP63)+(SUMIF($L$5:$CH$5,"e",L63:CH63))+(SUMIF($L$5:$CH$5,"o",L63:CH63))),IF($CM$16="s",(SUMIF($L$5:$CH$5,"s",L63:CH63)*CP63),IF($CM$16="f",(SUMIF($L$5:$CH$5,"f",L63:CH63)),IF($CM$16="eol",(SUMIF($L$5:$CH$5,"eol",L63:CH63)*CP63),IF($CM$16="o",(SUMIF($L$5:$CH$5,"o",L63:CH63)),IF($CM$16="e",(SUMIF($L$5:$CH$5,"e",L63:CH63)),IF($CM$16="ch",(SUM(L63:CH63)),"Wrong")))))))</f>
        <v>0</v>
      </c>
      <c r="CN63" s="251" t="n">
        <f aca="false">A63</f>
        <v>38473</v>
      </c>
      <c r="CO63" s="305" t="n">
        <f aca="false">ROUND(SUM(CK52:CK63),0)</f>
        <v>-898</v>
      </c>
      <c r="CP63" s="290" t="n">
        <f aca="false">IF((1/((1+CR63/2)^(2*(A63-$D$6)/365.25)))&gt;1,1,(1/((1+CR63/2)^(2*(A63-$D$6)/365.25))))</f>
        <v>1</v>
      </c>
      <c r="CQ63" s="291" t="n">
        <f aca="false">+A64-A63</f>
        <v>31</v>
      </c>
      <c r="CR63" s="302" t="n">
        <v>0.0544404575491324</v>
      </c>
      <c r="CS63" s="293"/>
      <c r="CT63" s="303" t="n">
        <f aca="false">A63</f>
        <v>38473</v>
      </c>
      <c r="CU63" s="295" t="n">
        <f aca="false">IF(ISERROR(INDEX(FuturesTable,MATCH(CT63,FuturesTableMonth,0),2)),0,INDEX(FuturesTable,MATCH(CT63,FuturesTableMonth,0),2))</f>
        <v>0</v>
      </c>
      <c r="CV63" s="25"/>
      <c r="CW63" s="296" t="n">
        <f aca="false">CT63</f>
        <v>38473</v>
      </c>
      <c r="CX63" s="297" t="n">
        <f aca="false">CK63+CK75+CK87+CK99+CK111+CK123+CK135+CK147+CK159+CK171+CK183+CK195+CK207+CK219+CK231+CK243+CK255+CK267+CK279+CK291</f>
        <v>465.47725989</v>
      </c>
      <c r="CY63" s="25"/>
      <c r="CZ63" s="298"/>
      <c r="DA63" s="299" t="n">
        <v>0</v>
      </c>
      <c r="DB63" s="299" t="n">
        <v>0</v>
      </c>
      <c r="DC63" s="299" t="n">
        <f aca="false">DB63-DA63</f>
        <v>0</v>
      </c>
      <c r="DD63" s="263" t="n">
        <f aca="false">SUMIF($L$5:$CH$5,"o",L63:CH63)+SUMIF($L$5:$CH$5,"e",L63:CH63)</f>
        <v>0</v>
      </c>
      <c r="DE63" s="278" t="n">
        <f aca="false">IF(DD63=0,0,DC63+DD63)</f>
        <v>0</v>
      </c>
      <c r="DF63" s="278"/>
      <c r="DG63" s="184"/>
      <c r="DH63" s="300" t="n">
        <v>321.37487774</v>
      </c>
      <c r="DI63" s="312" t="n">
        <v>3.754</v>
      </c>
      <c r="DJ63" s="184" t="n">
        <v>3.754</v>
      </c>
      <c r="DK63" s="267" t="n">
        <f aca="false">DI63-DJ63</f>
        <v>0</v>
      </c>
      <c r="DL63" s="192" t="n">
        <f aca="false">ROUND(DH63*DK63*10000,2)</f>
        <v>0</v>
      </c>
      <c r="DM63" s="193"/>
      <c r="DN63" s="26"/>
      <c r="DO63" s="26"/>
      <c r="DP63" s="301" t="n">
        <f aca="false">A63</f>
        <v>38473</v>
      </c>
      <c r="DQ63" s="270" t="n">
        <f aca="false">IF(ISERROR(DR63),0,DR63)</f>
        <v>0</v>
      </c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</row>
    <row r="64" customFormat="false" ht="15.75" hidden="false" customHeight="false" outlineLevel="0" collapsed="false">
      <c r="A64" s="271" t="n">
        <f aca="false">EOMONTH(A63,0)+1</f>
        <v>38504</v>
      </c>
      <c r="B64" s="272" t="n">
        <f aca="false">E!B55</f>
        <v>311.7814046</v>
      </c>
      <c r="C64" s="272" t="n">
        <f aca="false">CM64</f>
        <v>0</v>
      </c>
      <c r="D64" s="272" t="n">
        <f aca="false">CI64</f>
        <v>3398</v>
      </c>
      <c r="E64" s="272" t="str">
        <f aca="false">IF(CJ64=0,"",CJ64)</f>
        <v/>
      </c>
      <c r="F64" s="273" t="n">
        <f aca="false">CK64</f>
        <v>311.7814046</v>
      </c>
      <c r="G64" s="230"/>
      <c r="H64" s="230"/>
      <c r="I64" s="29"/>
      <c r="J64" s="29"/>
      <c r="K64" s="29"/>
      <c r="L64" s="313"/>
      <c r="M64" s="314"/>
      <c r="N64" s="30"/>
      <c r="O64" s="278"/>
      <c r="P64" s="278"/>
      <c r="Q64" s="278"/>
      <c r="R64" s="278"/>
      <c r="S64" s="278"/>
      <c r="T64" s="278"/>
      <c r="U64" s="278"/>
      <c r="V64" s="278"/>
      <c r="W64" s="278"/>
      <c r="X64" s="278"/>
      <c r="Y64" s="278"/>
      <c r="Z64" s="278"/>
      <c r="AA64" s="278"/>
      <c r="AB64" s="278"/>
      <c r="AC64" s="278"/>
      <c r="AD64" s="278"/>
      <c r="AE64" s="278"/>
      <c r="AF64" s="278"/>
      <c r="AG64" s="278"/>
      <c r="AH64" s="278"/>
      <c r="AI64" s="278"/>
      <c r="AJ64" s="278"/>
      <c r="AK64" s="278"/>
      <c r="AL64" s="278"/>
      <c r="AM64" s="278"/>
      <c r="AN64" s="278"/>
      <c r="AO64" s="278"/>
      <c r="AP64" s="278"/>
      <c r="AQ64" s="278"/>
      <c r="AR64" s="278"/>
      <c r="AS64" s="278"/>
      <c r="AT64" s="278"/>
      <c r="AU64" s="278"/>
      <c r="AV64" s="278"/>
      <c r="AW64" s="278"/>
      <c r="AX64" s="278"/>
      <c r="AY64" s="278"/>
      <c r="AZ64" s="30"/>
      <c r="BA64" s="278"/>
      <c r="BB64" s="278"/>
      <c r="BC64" s="278"/>
      <c r="BD64" s="278"/>
      <c r="BE64" s="278"/>
      <c r="BF64" s="278"/>
      <c r="BG64" s="278"/>
      <c r="BH64" s="278"/>
      <c r="BI64" s="278"/>
      <c r="BJ64" s="278"/>
      <c r="BK64" s="278"/>
      <c r="BL64" s="278"/>
      <c r="BM64" s="278"/>
      <c r="BN64" s="278"/>
      <c r="BO64" s="49"/>
      <c r="BP64" s="107"/>
      <c r="BQ64" s="281"/>
      <c r="BR64" s="240"/>
      <c r="BS64" s="240"/>
      <c r="BT64" s="240"/>
      <c r="BU64" s="240"/>
      <c r="BV64" s="282"/>
      <c r="BW64" s="240"/>
      <c r="BX64" s="240"/>
      <c r="BY64" s="240"/>
      <c r="BZ64" s="240"/>
      <c r="CA64" s="240"/>
      <c r="CB64" s="240"/>
      <c r="CC64" s="240"/>
      <c r="CD64" s="240"/>
      <c r="CE64" s="283"/>
      <c r="CF64" s="284"/>
      <c r="CG64" s="285" t="n">
        <f aca="false">DQ64</f>
        <v>0</v>
      </c>
      <c r="CH64" s="286"/>
      <c r="CI64" s="247" t="n">
        <f aca="false">ROUND(+CK64+CI65,0)</f>
        <v>3398</v>
      </c>
      <c r="CJ64" s="287"/>
      <c r="CK64" s="248" t="n">
        <f aca="false">IF($CM$16="a",(CM64+B64),(B64))</f>
        <v>311.7814046</v>
      </c>
      <c r="CL64" s="288" t="n">
        <f aca="false">A64</f>
        <v>38504</v>
      </c>
      <c r="CM64" s="250" t="n">
        <f aca="false">IF($CM$16="A",((SUMIF($L$5:$CH$5,"F",L64:CH64))+(SUMIF($L$5:$CH$5,"s",L64:CH64)*CP64)+(SUMIF($L$5:$CH$5,"eol",L64:CH64)*CP64)+(SUMIF($L$5:$CH$5,"e",L64:CH64))+(SUMIF($L$5:$CH$5,"o",L64:CH64))),IF($CM$16="s",(SUMIF($L$5:$CH$5,"s",L64:CH64)*CP64),IF($CM$16="f",(SUMIF($L$5:$CH$5,"f",L64:CH64)),IF($CM$16="eol",(SUMIF($L$5:$CH$5,"eol",L64:CH64)*CP64),IF($CM$16="o",(SUMIF($L$5:$CH$5,"o",L64:CH64)),IF($CM$16="e",(SUMIF($L$5:$CH$5,"e",L64:CH64)),IF($CM$16="ch",(SUM(L64:CH64)),"Wrong")))))))</f>
        <v>0</v>
      </c>
      <c r="CN64" s="251" t="n">
        <f aca="false">A64</f>
        <v>38504</v>
      </c>
      <c r="CO64" s="305" t="n">
        <f aca="false">ROUND(SUM(CK53:CK64),0)</f>
        <v>-263</v>
      </c>
      <c r="CP64" s="290" t="n">
        <f aca="false">IF((1/((1+CR64/2)^(2*(A64-$D$6)/365.25)))&gt;1,1,(1/((1+CR64/2)^(2*(A64-$D$6)/365.25))))</f>
        <v>1</v>
      </c>
      <c r="CQ64" s="291" t="n">
        <f aca="false">+A65-A64</f>
        <v>30</v>
      </c>
      <c r="CR64" s="302" t="n">
        <v>0.0546786789444957</v>
      </c>
      <c r="CS64" s="293"/>
      <c r="CT64" s="303" t="n">
        <f aca="false">A64</f>
        <v>38504</v>
      </c>
      <c r="CU64" s="295" t="n">
        <f aca="false">IF(ISERROR(INDEX(FuturesTable,MATCH(CT64,FuturesTableMonth,0),2)),0,INDEX(FuturesTable,MATCH(CT64,FuturesTableMonth,0),2))</f>
        <v>0</v>
      </c>
      <c r="CV64" s="25"/>
      <c r="CW64" s="296" t="n">
        <f aca="false">CT64</f>
        <v>38504</v>
      </c>
      <c r="CX64" s="297" t="n">
        <f aca="false">CK64+CK76+CK88+CK100+CK112+CK124+CK136+CK148+CK160+CK172+CK184+CK196+CK208+CK220+CK232+CK244+CK256+CK268+CK280+CK292</f>
        <v>491.81432661</v>
      </c>
      <c r="CY64" s="25"/>
      <c r="CZ64" s="298"/>
      <c r="DA64" s="299" t="n">
        <v>0</v>
      </c>
      <c r="DB64" s="299" t="n">
        <v>0</v>
      </c>
      <c r="DC64" s="299" t="n">
        <f aca="false">DB64-DA64</f>
        <v>0</v>
      </c>
      <c r="DD64" s="263" t="n">
        <f aca="false">SUMIF($L$5:$CH$5,"o",L64:CH64)+SUMIF($L$5:$CH$5,"e",L64:CH64)</f>
        <v>0</v>
      </c>
      <c r="DE64" s="278" t="n">
        <f aca="false">IF(DD64=0,0,DC64+DD64)</f>
        <v>0</v>
      </c>
      <c r="DF64" s="278"/>
      <c r="DG64" s="184"/>
      <c r="DH64" s="300" t="n">
        <v>311.7814046</v>
      </c>
      <c r="DI64" s="312" t="n">
        <v>3.79</v>
      </c>
      <c r="DJ64" s="184" t="n">
        <v>3.79</v>
      </c>
      <c r="DK64" s="267" t="n">
        <f aca="false">DI64-DJ64</f>
        <v>0</v>
      </c>
      <c r="DL64" s="192" t="n">
        <f aca="false">ROUND(DH64*DK64*10000,2)</f>
        <v>0</v>
      </c>
      <c r="DM64" s="193"/>
      <c r="DN64" s="26"/>
      <c r="DO64" s="26"/>
      <c r="DP64" s="301" t="n">
        <f aca="false">A64</f>
        <v>38504</v>
      </c>
      <c r="DQ64" s="270" t="n">
        <f aca="false">IF(ISERROR(DR64),0,DR64)</f>
        <v>0</v>
      </c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</row>
    <row r="65" customFormat="false" ht="15.75" hidden="false" customHeight="false" outlineLevel="0" collapsed="false">
      <c r="A65" s="271" t="n">
        <f aca="false">EOMONTH(A64,0)+1</f>
        <v>38534</v>
      </c>
      <c r="B65" s="272" t="n">
        <f aca="false">E!B56</f>
        <v>320.13909011</v>
      </c>
      <c r="C65" s="272" t="n">
        <f aca="false">CM65</f>
        <v>0</v>
      </c>
      <c r="D65" s="272" t="n">
        <f aca="false">CI65</f>
        <v>3086</v>
      </c>
      <c r="E65" s="272" t="str">
        <f aca="false">IF(CJ65=0,"",CJ65)</f>
        <v/>
      </c>
      <c r="F65" s="273" t="n">
        <f aca="false">CK65</f>
        <v>320.13909011</v>
      </c>
      <c r="G65" s="230"/>
      <c r="H65" s="230"/>
      <c r="I65" s="29"/>
      <c r="J65" s="29"/>
      <c r="K65" s="29"/>
      <c r="L65" s="313"/>
      <c r="M65" s="314"/>
      <c r="N65" s="30"/>
      <c r="O65" s="278"/>
      <c r="P65" s="278"/>
      <c r="Q65" s="278"/>
      <c r="R65" s="278"/>
      <c r="S65" s="278"/>
      <c r="T65" s="278"/>
      <c r="U65" s="278"/>
      <c r="V65" s="278"/>
      <c r="W65" s="278"/>
      <c r="X65" s="278"/>
      <c r="Y65" s="278"/>
      <c r="Z65" s="278"/>
      <c r="AA65" s="278"/>
      <c r="AB65" s="278"/>
      <c r="AC65" s="278"/>
      <c r="AD65" s="278"/>
      <c r="AE65" s="278"/>
      <c r="AF65" s="278"/>
      <c r="AG65" s="278"/>
      <c r="AH65" s="278"/>
      <c r="AI65" s="278"/>
      <c r="AJ65" s="278"/>
      <c r="AK65" s="278"/>
      <c r="AL65" s="278"/>
      <c r="AM65" s="278"/>
      <c r="AN65" s="278"/>
      <c r="AO65" s="278"/>
      <c r="AP65" s="278"/>
      <c r="AQ65" s="278"/>
      <c r="AR65" s="278"/>
      <c r="AS65" s="278"/>
      <c r="AT65" s="278"/>
      <c r="AU65" s="278"/>
      <c r="AV65" s="278"/>
      <c r="AW65" s="278"/>
      <c r="AX65" s="278"/>
      <c r="AY65" s="278"/>
      <c r="AZ65" s="30"/>
      <c r="BA65" s="278"/>
      <c r="BB65" s="278"/>
      <c r="BC65" s="278"/>
      <c r="BD65" s="278"/>
      <c r="BE65" s="278"/>
      <c r="BF65" s="278"/>
      <c r="BG65" s="278"/>
      <c r="BH65" s="278"/>
      <c r="BI65" s="278"/>
      <c r="BJ65" s="278"/>
      <c r="BK65" s="278"/>
      <c r="BL65" s="278"/>
      <c r="BM65" s="278"/>
      <c r="BN65" s="278"/>
      <c r="BO65" s="49"/>
      <c r="BP65" s="107"/>
      <c r="BQ65" s="281"/>
      <c r="BR65" s="240"/>
      <c r="BS65" s="240"/>
      <c r="BT65" s="240"/>
      <c r="BU65" s="240"/>
      <c r="BV65" s="282"/>
      <c r="BW65" s="240"/>
      <c r="BX65" s="240"/>
      <c r="BY65" s="240"/>
      <c r="BZ65" s="240"/>
      <c r="CA65" s="240"/>
      <c r="CB65" s="240"/>
      <c r="CC65" s="240"/>
      <c r="CD65" s="240"/>
      <c r="CE65" s="283"/>
      <c r="CF65" s="284"/>
      <c r="CG65" s="285" t="n">
        <f aca="false">DQ65</f>
        <v>0</v>
      </c>
      <c r="CH65" s="286"/>
      <c r="CI65" s="247" t="n">
        <f aca="false">ROUND(+CK65+CI66,0)</f>
        <v>3086</v>
      </c>
      <c r="CJ65" s="287"/>
      <c r="CK65" s="248" t="n">
        <f aca="false">IF($CM$16="a",(CM65+B65),(B65))</f>
        <v>320.13909011</v>
      </c>
      <c r="CL65" s="288" t="n">
        <f aca="false">A65</f>
        <v>38534</v>
      </c>
      <c r="CM65" s="250" t="n">
        <f aca="false">IF($CM$16="A",((SUMIF($L$5:$CH$5,"F",L65:CH65))+(SUMIF($L$5:$CH$5,"s",L65:CH65)*CP65)+(SUMIF($L$5:$CH$5,"eol",L65:CH65)*CP65)+(SUMIF($L$5:$CH$5,"e",L65:CH65))+(SUMIF($L$5:$CH$5,"o",L65:CH65))),IF($CM$16="s",(SUMIF($L$5:$CH$5,"s",L65:CH65)*CP65),IF($CM$16="f",(SUMIF($L$5:$CH$5,"f",L65:CH65)),IF($CM$16="eol",(SUMIF($L$5:$CH$5,"eol",L65:CH65)*CP65),IF($CM$16="o",(SUMIF($L$5:$CH$5,"o",L65:CH65)),IF($CM$16="e",(SUMIF($L$5:$CH$5,"e",L65:CH65)),IF($CM$16="ch",(SUM(L65:CH65)),"Wrong")))))))</f>
        <v>0</v>
      </c>
      <c r="CN65" s="251" t="n">
        <f aca="false">A65</f>
        <v>38534</v>
      </c>
      <c r="CO65" s="305" t="n">
        <f aca="false">ROUND(SUM(CK54:CK65),0)</f>
        <v>379</v>
      </c>
      <c r="CP65" s="290" t="n">
        <f aca="false">IF((1/((1+CR65/2)^(2*(A65-$D$6)/365.25)))&gt;1,1,(1/((1+CR65/2)^(2*(A65-$D$6)/365.25))))</f>
        <v>1</v>
      </c>
      <c r="CQ65" s="291" t="n">
        <f aca="false">+A66-A65</f>
        <v>31</v>
      </c>
      <c r="CR65" s="302" t="n">
        <v>0.054899401166626</v>
      </c>
      <c r="CS65" s="293"/>
      <c r="CT65" s="303" t="n">
        <f aca="false">A65</f>
        <v>38534</v>
      </c>
      <c r="CU65" s="295" t="n">
        <f aca="false">IF(ISERROR(INDEX(FuturesTable,MATCH(CT65,FuturesTableMonth,0),2)),0,INDEX(FuturesTable,MATCH(CT65,FuturesTableMonth,0),2))</f>
        <v>0</v>
      </c>
      <c r="CV65" s="25"/>
      <c r="CW65" s="296" t="n">
        <f aca="false">CT65</f>
        <v>38534</v>
      </c>
      <c r="CX65" s="297" t="n">
        <f aca="false">CK65+CK77+CK89+CK101+CK113+CK125+CK137+CK149+CK161+CK173+CK185+CK197+CK209+CK221+CK233+CK245+CK257+CK269+CK281+CK293</f>
        <v>500.73546671</v>
      </c>
      <c r="CY65" s="25"/>
      <c r="CZ65" s="298"/>
      <c r="DA65" s="299" t="n">
        <v>0</v>
      </c>
      <c r="DB65" s="299" t="n">
        <v>0</v>
      </c>
      <c r="DC65" s="299" t="n">
        <f aca="false">DB65-DA65</f>
        <v>0</v>
      </c>
      <c r="DD65" s="263" t="n">
        <f aca="false">SUMIF($L$5:$CH$5,"o",L65:CH65)+SUMIF($L$5:$CH$5,"e",L65:CH65)</f>
        <v>0</v>
      </c>
      <c r="DE65" s="278" t="n">
        <f aca="false">IF(DD65=0,0,DC65+DD65)</f>
        <v>0</v>
      </c>
      <c r="DF65" s="278"/>
      <c r="DG65" s="184"/>
      <c r="DH65" s="300" t="n">
        <v>320.13909011</v>
      </c>
      <c r="DI65" s="312" t="n">
        <v>3.84</v>
      </c>
      <c r="DJ65" s="184" t="n">
        <v>3.84</v>
      </c>
      <c r="DK65" s="267" t="n">
        <f aca="false">DI65-DJ65</f>
        <v>0</v>
      </c>
      <c r="DL65" s="192" t="n">
        <f aca="false">ROUND(DH65*DK65*10000,2)</f>
        <v>0</v>
      </c>
      <c r="DM65" s="193"/>
      <c r="DN65" s="26"/>
      <c r="DO65" s="26"/>
      <c r="DP65" s="301" t="n">
        <f aca="false">A65</f>
        <v>38534</v>
      </c>
      <c r="DQ65" s="270" t="n">
        <f aca="false">IF(ISERROR(DR65),0,DR65)</f>
        <v>0</v>
      </c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</row>
    <row r="66" customFormat="false" ht="15.75" hidden="false" customHeight="false" outlineLevel="0" collapsed="false">
      <c r="A66" s="271" t="n">
        <f aca="false">EOMONTH(A65,0)+1</f>
        <v>38565</v>
      </c>
      <c r="B66" s="272" t="n">
        <f aca="false">E!B57</f>
        <v>234.84094864</v>
      </c>
      <c r="C66" s="272" t="n">
        <f aca="false">CM66</f>
        <v>0</v>
      </c>
      <c r="D66" s="272" t="n">
        <f aca="false">CI66</f>
        <v>2766</v>
      </c>
      <c r="E66" s="272" t="str">
        <f aca="false">IF(CJ66=0,"",CJ66)</f>
        <v/>
      </c>
      <c r="F66" s="273" t="n">
        <f aca="false">CK66</f>
        <v>234.84094864</v>
      </c>
      <c r="G66" s="230"/>
      <c r="H66" s="230"/>
      <c r="I66" s="29"/>
      <c r="J66" s="29"/>
      <c r="K66" s="29"/>
      <c r="L66" s="313"/>
      <c r="M66" s="314"/>
      <c r="N66" s="30"/>
      <c r="O66" s="278"/>
      <c r="P66" s="278"/>
      <c r="Q66" s="278"/>
      <c r="R66" s="278"/>
      <c r="S66" s="278"/>
      <c r="T66" s="278"/>
      <c r="U66" s="278"/>
      <c r="V66" s="278"/>
      <c r="W66" s="278"/>
      <c r="X66" s="278"/>
      <c r="Y66" s="278"/>
      <c r="Z66" s="278"/>
      <c r="AA66" s="278"/>
      <c r="AB66" s="278"/>
      <c r="AC66" s="278"/>
      <c r="AD66" s="278"/>
      <c r="AE66" s="278"/>
      <c r="AF66" s="278"/>
      <c r="AG66" s="278"/>
      <c r="AH66" s="278"/>
      <c r="AI66" s="278"/>
      <c r="AJ66" s="278"/>
      <c r="AK66" s="278"/>
      <c r="AL66" s="278"/>
      <c r="AM66" s="278"/>
      <c r="AN66" s="278"/>
      <c r="AO66" s="278"/>
      <c r="AP66" s="278"/>
      <c r="AQ66" s="278"/>
      <c r="AR66" s="278"/>
      <c r="AS66" s="278"/>
      <c r="AT66" s="278"/>
      <c r="AU66" s="278"/>
      <c r="AV66" s="278"/>
      <c r="AW66" s="278"/>
      <c r="AX66" s="278"/>
      <c r="AY66" s="278"/>
      <c r="AZ66" s="30"/>
      <c r="BA66" s="278"/>
      <c r="BB66" s="278"/>
      <c r="BC66" s="278"/>
      <c r="BD66" s="278"/>
      <c r="BE66" s="278"/>
      <c r="BF66" s="278"/>
      <c r="BG66" s="278"/>
      <c r="BH66" s="278"/>
      <c r="BI66" s="278"/>
      <c r="BJ66" s="278"/>
      <c r="BK66" s="278"/>
      <c r="BL66" s="278"/>
      <c r="BM66" s="278"/>
      <c r="BN66" s="278"/>
      <c r="BO66" s="49"/>
      <c r="BP66" s="107"/>
      <c r="BQ66" s="281"/>
      <c r="BR66" s="240"/>
      <c r="BS66" s="240"/>
      <c r="BT66" s="240"/>
      <c r="BU66" s="240"/>
      <c r="BV66" s="282"/>
      <c r="BW66" s="240"/>
      <c r="BX66" s="240"/>
      <c r="BY66" s="240"/>
      <c r="BZ66" s="240"/>
      <c r="CA66" s="240"/>
      <c r="CB66" s="240"/>
      <c r="CC66" s="240"/>
      <c r="CD66" s="240"/>
      <c r="CE66" s="283"/>
      <c r="CF66" s="284"/>
      <c r="CG66" s="285" t="n">
        <f aca="false">DQ66</f>
        <v>0</v>
      </c>
      <c r="CH66" s="286"/>
      <c r="CI66" s="247" t="n">
        <f aca="false">ROUND(+CK66+CI67,0)</f>
        <v>2766</v>
      </c>
      <c r="CJ66" s="287"/>
      <c r="CK66" s="248" t="n">
        <f aca="false">IF($CM$16="a",(CM66+B66),(B66))</f>
        <v>234.84094864</v>
      </c>
      <c r="CL66" s="288" t="n">
        <f aca="false">A66</f>
        <v>38565</v>
      </c>
      <c r="CM66" s="250" t="n">
        <f aca="false">IF($CM$16="A",((SUMIF($L$5:$CH$5,"F",L66:CH66))+(SUMIF($L$5:$CH$5,"s",L66:CH66)*CP66)+(SUMIF($L$5:$CH$5,"eol",L66:CH66)*CP66)+(SUMIF($L$5:$CH$5,"e",L66:CH66))+(SUMIF($L$5:$CH$5,"o",L66:CH66))),IF($CM$16="s",(SUMIF($L$5:$CH$5,"s",L66:CH66)*CP66),IF($CM$16="f",(SUMIF($L$5:$CH$5,"f",L66:CH66)),IF($CM$16="eol",(SUMIF($L$5:$CH$5,"eol",L66:CH66)*CP66),IF($CM$16="o",(SUMIF($L$5:$CH$5,"o",L66:CH66)),IF($CM$16="e",(SUMIF($L$5:$CH$5,"e",L66:CH66)),IF($CM$16="ch",(SUM(L66:CH66)),"Wrong")))))))</f>
        <v>0</v>
      </c>
      <c r="CN66" s="251" t="n">
        <f aca="false">A66</f>
        <v>38565</v>
      </c>
      <c r="CO66" s="305" t="n">
        <f aca="false">ROUND(SUM(CK55:CK66),0)</f>
        <v>3494</v>
      </c>
      <c r="CP66" s="290" t="n">
        <f aca="false">IF((1/((1+CR66/2)^(2*(A66-$D$6)/365.25)))&gt;1,1,(1/((1+CR66/2)^(2*(A66-$D$6)/365.25))))</f>
        <v>1</v>
      </c>
      <c r="CQ66" s="291" t="n">
        <f aca="false">+A67-A66</f>
        <v>31</v>
      </c>
      <c r="CR66" s="302" t="n">
        <v>0.0551180335904178</v>
      </c>
      <c r="CS66" s="293"/>
      <c r="CT66" s="303" t="n">
        <f aca="false">A66</f>
        <v>38565</v>
      </c>
      <c r="CU66" s="295" t="n">
        <f aca="false">IF(ISERROR(INDEX(FuturesTable,MATCH(CT66,FuturesTableMonth,0),2)),0,INDEX(FuturesTable,MATCH(CT66,FuturesTableMonth,0),2))</f>
        <v>0</v>
      </c>
      <c r="CV66" s="25"/>
      <c r="CW66" s="296" t="n">
        <f aca="false">CT66</f>
        <v>38565</v>
      </c>
      <c r="CX66" s="297" t="n">
        <f aca="false">CK66+CK78+CK90+CK102+CK114+CK126+CK138+CK150+CK162+CK174+CK186+CK198+CK210+CK222+CK234+CK246+CK258+CK270+CK282+CK294</f>
        <v>415.15824007</v>
      </c>
      <c r="CY66" s="25"/>
      <c r="CZ66" s="298"/>
      <c r="DA66" s="299" t="n">
        <v>0</v>
      </c>
      <c r="DB66" s="299" t="n">
        <v>0</v>
      </c>
      <c r="DC66" s="299" t="n">
        <f aca="false">DB66-DA66</f>
        <v>0</v>
      </c>
      <c r="DD66" s="263" t="n">
        <f aca="false">SUMIF($L$5:$CH$5,"o",L66:CH66)+SUMIF($L$5:$CH$5,"e",L66:CH66)</f>
        <v>0</v>
      </c>
      <c r="DE66" s="278" t="n">
        <f aca="false">IF(DD66=0,0,DC66+DD66)</f>
        <v>0</v>
      </c>
      <c r="DF66" s="278"/>
      <c r="DG66" s="184"/>
      <c r="DH66" s="300" t="n">
        <v>234.84094864</v>
      </c>
      <c r="DI66" s="312" t="n">
        <v>3.871</v>
      </c>
      <c r="DJ66" s="184" t="n">
        <v>3.871</v>
      </c>
      <c r="DK66" s="267" t="n">
        <f aca="false">DI66-DJ66</f>
        <v>0</v>
      </c>
      <c r="DL66" s="192" t="n">
        <f aca="false">ROUND(DH66*DK66*10000,2)</f>
        <v>0</v>
      </c>
      <c r="DM66" s="193"/>
      <c r="DN66" s="26"/>
      <c r="DO66" s="26"/>
      <c r="DP66" s="301" t="n">
        <f aca="false">A66</f>
        <v>38565</v>
      </c>
      <c r="DQ66" s="270" t="n">
        <f aca="false">IF(ISERROR(DR66),0,DR66)</f>
        <v>0</v>
      </c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</row>
    <row r="67" customFormat="false" ht="15.75" hidden="false" customHeight="false" outlineLevel="0" collapsed="false">
      <c r="A67" s="271" t="n">
        <f aca="false">EOMONTH(A66,0)+1</f>
        <v>38596</v>
      </c>
      <c r="B67" s="272" t="n">
        <f aca="false">E!B58</f>
        <v>48.75385871</v>
      </c>
      <c r="C67" s="272" t="n">
        <f aca="false">CM67</f>
        <v>0</v>
      </c>
      <c r="D67" s="272" t="n">
        <f aca="false">CI67</f>
        <v>2531</v>
      </c>
      <c r="E67" s="272" t="str">
        <f aca="false">IF(CJ67=0,"",CJ67)</f>
        <v/>
      </c>
      <c r="F67" s="273" t="n">
        <f aca="false">CK67</f>
        <v>48.75385871</v>
      </c>
      <c r="G67" s="230"/>
      <c r="H67" s="230"/>
      <c r="I67" s="29"/>
      <c r="J67" s="29"/>
      <c r="K67" s="29"/>
      <c r="L67" s="313"/>
      <c r="M67" s="314"/>
      <c r="N67" s="30"/>
      <c r="O67" s="278"/>
      <c r="P67" s="278"/>
      <c r="Q67" s="278"/>
      <c r="R67" s="278"/>
      <c r="S67" s="278"/>
      <c r="T67" s="278"/>
      <c r="U67" s="278"/>
      <c r="V67" s="278"/>
      <c r="W67" s="278"/>
      <c r="X67" s="278"/>
      <c r="Y67" s="278"/>
      <c r="Z67" s="278"/>
      <c r="AA67" s="278"/>
      <c r="AB67" s="278"/>
      <c r="AC67" s="278"/>
      <c r="AD67" s="278"/>
      <c r="AE67" s="278"/>
      <c r="AF67" s="278"/>
      <c r="AG67" s="278"/>
      <c r="AH67" s="278"/>
      <c r="AI67" s="278"/>
      <c r="AJ67" s="278"/>
      <c r="AK67" s="278"/>
      <c r="AL67" s="278"/>
      <c r="AM67" s="278"/>
      <c r="AN67" s="278"/>
      <c r="AO67" s="278"/>
      <c r="AP67" s="278"/>
      <c r="AQ67" s="278"/>
      <c r="AR67" s="278"/>
      <c r="AS67" s="278"/>
      <c r="AT67" s="278"/>
      <c r="AU67" s="278"/>
      <c r="AV67" s="278"/>
      <c r="AW67" s="278"/>
      <c r="AX67" s="278"/>
      <c r="AY67" s="278"/>
      <c r="AZ67" s="30"/>
      <c r="BA67" s="278"/>
      <c r="BB67" s="278"/>
      <c r="BC67" s="278"/>
      <c r="BD67" s="278"/>
      <c r="BE67" s="278"/>
      <c r="BF67" s="278"/>
      <c r="BG67" s="278"/>
      <c r="BH67" s="278"/>
      <c r="BI67" s="278"/>
      <c r="BJ67" s="278"/>
      <c r="BK67" s="278"/>
      <c r="BL67" s="278"/>
      <c r="BM67" s="278"/>
      <c r="BN67" s="278"/>
      <c r="BO67" s="49"/>
      <c r="BP67" s="107"/>
      <c r="BQ67" s="281"/>
      <c r="BR67" s="240"/>
      <c r="BS67" s="240"/>
      <c r="BT67" s="240"/>
      <c r="BU67" s="240"/>
      <c r="BV67" s="282"/>
      <c r="BW67" s="240"/>
      <c r="BX67" s="240"/>
      <c r="BY67" s="240"/>
      <c r="BZ67" s="240"/>
      <c r="CA67" s="240"/>
      <c r="CB67" s="240"/>
      <c r="CC67" s="240"/>
      <c r="CD67" s="240"/>
      <c r="CE67" s="283"/>
      <c r="CF67" s="284"/>
      <c r="CG67" s="285" t="n">
        <f aca="false">DQ67</f>
        <v>0</v>
      </c>
      <c r="CH67" s="286"/>
      <c r="CI67" s="247" t="n">
        <f aca="false">ROUND(+CK67+CI68,0)</f>
        <v>2531</v>
      </c>
      <c r="CJ67" s="287"/>
      <c r="CK67" s="248" t="n">
        <f aca="false">IF($CM$16="a",(CM67+B67),(B67))</f>
        <v>48.75385871</v>
      </c>
      <c r="CL67" s="288" t="n">
        <f aca="false">A67</f>
        <v>38596</v>
      </c>
      <c r="CM67" s="250" t="n">
        <f aca="false">IF($CM$16="A",((SUMIF($L$5:$CH$5,"F",L67:CH67))+(SUMIF($L$5:$CH$5,"s",L67:CH67)*CP67)+(SUMIF($L$5:$CH$5,"eol",L67:CH67)*CP67)+(SUMIF($L$5:$CH$5,"e",L67:CH67))+(SUMIF($L$5:$CH$5,"o",L67:CH67))),IF($CM$16="s",(SUMIF($L$5:$CH$5,"s",L67:CH67)*CP67),IF($CM$16="f",(SUMIF($L$5:$CH$5,"f",L67:CH67)),IF($CM$16="eol",(SUMIF($L$5:$CH$5,"eol",L67:CH67)*CP67),IF($CM$16="o",(SUMIF($L$5:$CH$5,"o",L67:CH67)),IF($CM$16="e",(SUMIF($L$5:$CH$5,"e",L67:CH67)),IF($CM$16="ch",(SUM(L67:CH67)),"Wrong")))))))</f>
        <v>0</v>
      </c>
      <c r="CN67" s="251" t="n">
        <f aca="false">A67</f>
        <v>38596</v>
      </c>
      <c r="CO67" s="305" t="n">
        <f aca="false">ROUND(SUM(CK56:CK67),0)</f>
        <v>3716</v>
      </c>
      <c r="CP67" s="290" t="n">
        <f aca="false">IF((1/((1+CR67/2)^(2*(A67-$D$6)/365.25)))&gt;1,1,(1/((1+CR67/2)^(2*(A67-$D$6)/365.25))))</f>
        <v>1</v>
      </c>
      <c r="CQ67" s="291" t="n">
        <f aca="false">+A68-A67</f>
        <v>30</v>
      </c>
      <c r="CR67" s="302" t="n">
        <v>0.0553366660301289</v>
      </c>
      <c r="CS67" s="293"/>
      <c r="CT67" s="303" t="n">
        <f aca="false">A67</f>
        <v>38596</v>
      </c>
      <c r="CU67" s="295" t="n">
        <f aca="false">IF(ISERROR(INDEX(FuturesTable,MATCH(CT67,FuturesTableMonth,0),2)),0,INDEX(FuturesTable,MATCH(CT67,FuturesTableMonth,0),2))</f>
        <v>0</v>
      </c>
      <c r="CV67" s="25"/>
      <c r="CW67" s="296" t="n">
        <f aca="false">CT67</f>
        <v>38596</v>
      </c>
      <c r="CX67" s="297" t="n">
        <f aca="false">CK67+CK79+CK91+CK103+CK115+CK127+CK139+CK151+CK163+CK175+CK187+CK199+CK211+CK223+CK235+CK247+CK259+CK271+CK283+CK295</f>
        <v>270.48649596</v>
      </c>
      <c r="CY67" s="25"/>
      <c r="CZ67" s="298"/>
      <c r="DA67" s="299" t="n">
        <v>0</v>
      </c>
      <c r="DB67" s="299" t="n">
        <v>0</v>
      </c>
      <c r="DC67" s="299" t="n">
        <f aca="false">DB67-DA67</f>
        <v>0</v>
      </c>
      <c r="DD67" s="263" t="n">
        <f aca="false">SUMIF($L$5:$CH$5,"o",L67:CH67)+SUMIF($L$5:$CH$5,"e",L67:CH67)</f>
        <v>0</v>
      </c>
      <c r="DE67" s="278" t="n">
        <f aca="false">IF(DD67=0,0,DC67+DD67)</f>
        <v>0</v>
      </c>
      <c r="DF67" s="278"/>
      <c r="DG67" s="184"/>
      <c r="DH67" s="300" t="n">
        <v>48.75385871</v>
      </c>
      <c r="DI67" s="312" t="n">
        <v>3.886</v>
      </c>
      <c r="DJ67" s="184" t="n">
        <v>3.886</v>
      </c>
      <c r="DK67" s="267" t="n">
        <f aca="false">DI67-DJ67</f>
        <v>0</v>
      </c>
      <c r="DL67" s="192" t="n">
        <f aca="false">ROUND(DH67*DK67*10000,2)</f>
        <v>0</v>
      </c>
      <c r="DM67" s="193"/>
      <c r="DN67" s="26"/>
      <c r="DO67" s="26"/>
      <c r="DP67" s="301" t="n">
        <f aca="false">A67</f>
        <v>38596</v>
      </c>
      <c r="DQ67" s="270" t="n">
        <f aca="false">IF(ISERROR(DR67),0,DR67)</f>
        <v>0</v>
      </c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</row>
    <row r="68" customFormat="false" ht="15.75" hidden="false" customHeight="false" outlineLevel="0" collapsed="false">
      <c r="A68" s="271" t="n">
        <f aca="false">EOMONTH(A67,0)+1</f>
        <v>38626</v>
      </c>
      <c r="B68" s="272" t="n">
        <f aca="false">E!B59</f>
        <v>75.38939375</v>
      </c>
      <c r="C68" s="272" t="n">
        <f aca="false">CM68</f>
        <v>0</v>
      </c>
      <c r="D68" s="272" t="n">
        <f aca="false">CI68</f>
        <v>2482</v>
      </c>
      <c r="E68" s="272" t="str">
        <f aca="false">IF(CJ68=0,"",CJ68)</f>
        <v/>
      </c>
      <c r="F68" s="273" t="n">
        <f aca="false">CK68</f>
        <v>75.38939375</v>
      </c>
      <c r="G68" s="230"/>
      <c r="H68" s="230"/>
      <c r="I68" s="29"/>
      <c r="J68" s="29"/>
      <c r="K68" s="29"/>
      <c r="L68" s="313"/>
      <c r="M68" s="314"/>
      <c r="N68" s="30"/>
      <c r="O68" s="278"/>
      <c r="P68" s="278"/>
      <c r="Q68" s="278"/>
      <c r="R68" s="278"/>
      <c r="S68" s="278"/>
      <c r="T68" s="278"/>
      <c r="U68" s="278"/>
      <c r="V68" s="278"/>
      <c r="W68" s="278"/>
      <c r="X68" s="278"/>
      <c r="Y68" s="278"/>
      <c r="Z68" s="278"/>
      <c r="AA68" s="278"/>
      <c r="AB68" s="278"/>
      <c r="AC68" s="278"/>
      <c r="AD68" s="278"/>
      <c r="AE68" s="278"/>
      <c r="AF68" s="278"/>
      <c r="AG68" s="278"/>
      <c r="AH68" s="278"/>
      <c r="AI68" s="278"/>
      <c r="AJ68" s="278"/>
      <c r="AK68" s="278"/>
      <c r="AL68" s="278"/>
      <c r="AM68" s="278"/>
      <c r="AN68" s="278"/>
      <c r="AO68" s="278"/>
      <c r="AP68" s="278"/>
      <c r="AQ68" s="278"/>
      <c r="AR68" s="278"/>
      <c r="AS68" s="278"/>
      <c r="AT68" s="278"/>
      <c r="AU68" s="278"/>
      <c r="AV68" s="278"/>
      <c r="AW68" s="278"/>
      <c r="AX68" s="278"/>
      <c r="AY68" s="278"/>
      <c r="AZ68" s="30"/>
      <c r="BA68" s="278"/>
      <c r="BB68" s="278"/>
      <c r="BC68" s="278"/>
      <c r="BD68" s="278"/>
      <c r="BE68" s="278"/>
      <c r="BF68" s="278"/>
      <c r="BG68" s="278"/>
      <c r="BH68" s="278"/>
      <c r="BI68" s="278"/>
      <c r="BJ68" s="278"/>
      <c r="BK68" s="278"/>
      <c r="BL68" s="278"/>
      <c r="BM68" s="278"/>
      <c r="BN68" s="278"/>
      <c r="BO68" s="49"/>
      <c r="BP68" s="107"/>
      <c r="BQ68" s="281"/>
      <c r="BR68" s="240"/>
      <c r="BS68" s="240"/>
      <c r="BT68" s="240"/>
      <c r="BU68" s="240"/>
      <c r="BV68" s="282"/>
      <c r="BW68" s="240"/>
      <c r="BX68" s="240"/>
      <c r="BY68" s="240"/>
      <c r="BZ68" s="240"/>
      <c r="CA68" s="240"/>
      <c r="CB68" s="240"/>
      <c r="CC68" s="240"/>
      <c r="CD68" s="240"/>
      <c r="CE68" s="283"/>
      <c r="CF68" s="284"/>
      <c r="CG68" s="285" t="n">
        <f aca="false">DQ68</f>
        <v>0</v>
      </c>
      <c r="CH68" s="286"/>
      <c r="CI68" s="247" t="n">
        <f aca="false">ROUND(+CK68+CI69,0)</f>
        <v>2482</v>
      </c>
      <c r="CJ68" s="287"/>
      <c r="CK68" s="248" t="n">
        <f aca="false">IF($CM$16="a",(CM68+B68),(B68))</f>
        <v>75.38939375</v>
      </c>
      <c r="CL68" s="288" t="n">
        <f aca="false">A68</f>
        <v>38626</v>
      </c>
      <c r="CM68" s="250" t="n">
        <f aca="false">IF($CM$16="A",((SUMIF($L$5:$CH$5,"F",L68:CH68))+(SUMIF($L$5:$CH$5,"s",L68:CH68)*CP68)+(SUMIF($L$5:$CH$5,"eol",L68:CH68)*CP68)+(SUMIF($L$5:$CH$5,"e",L68:CH68))+(SUMIF($L$5:$CH$5,"o",L68:CH68))),IF($CM$16="s",(SUMIF($L$5:$CH$5,"s",L68:CH68)*CP68),IF($CM$16="f",(SUMIF($L$5:$CH$5,"f",L68:CH68)),IF($CM$16="eol",(SUMIF($L$5:$CH$5,"eol",L68:CH68)*CP68),IF($CM$16="o",(SUMIF($L$5:$CH$5,"o",L68:CH68)),IF($CM$16="e",(SUMIF($L$5:$CH$5,"e",L68:CH68)),IF($CM$16="ch",(SUM(L68:CH68)),"Wrong")))))))</f>
        <v>0</v>
      </c>
      <c r="CN68" s="251" t="n">
        <f aca="false">A68</f>
        <v>38626</v>
      </c>
      <c r="CO68" s="305" t="n">
        <f aca="false">ROUND(SUM(CK57:CK68),0)</f>
        <v>1418</v>
      </c>
      <c r="CP68" s="290" t="n">
        <f aca="false">IF((1/((1+CR68/2)^(2*(A68-$D$6)/365.25)))&gt;1,1,(1/((1+CR68/2)^(2*(A68-$D$6)/365.25))))</f>
        <v>1</v>
      </c>
      <c r="CQ68" s="291" t="n">
        <f aca="false">+A69-A68</f>
        <v>31</v>
      </c>
      <c r="CR68" s="302" t="n">
        <v>0.0555173827176625</v>
      </c>
      <c r="CS68" s="293"/>
      <c r="CT68" s="303" t="n">
        <f aca="false">A68</f>
        <v>38626</v>
      </c>
      <c r="CU68" s="295" t="n">
        <f aca="false">IF(ISERROR(INDEX(FuturesTable,MATCH(CT68,FuturesTableMonth,0),2)),0,INDEX(FuturesTable,MATCH(CT68,FuturesTableMonth,0),2))</f>
        <v>0</v>
      </c>
      <c r="CV68" s="25"/>
      <c r="CW68" s="296" t="n">
        <f aca="false">CT68</f>
        <v>38626</v>
      </c>
      <c r="CX68" s="297" t="n">
        <f aca="false">CK68+CK80+CK92+CK104+CK116+CK128+CK140+CK152+CK164+CK176+CK188+CK200+CK212+CK224+CK236+CK248+CK260+CK272+CK284+CK296</f>
        <v>308.98375076</v>
      </c>
      <c r="CY68" s="25"/>
      <c r="CZ68" s="298"/>
      <c r="DA68" s="299" t="n">
        <v>0</v>
      </c>
      <c r="DB68" s="299" t="n">
        <v>0</v>
      </c>
      <c r="DC68" s="299" t="n">
        <f aca="false">DB68-DA68</f>
        <v>0</v>
      </c>
      <c r="DD68" s="263" t="n">
        <f aca="false">SUMIF($L$5:$CH$5,"o",L68:CH68)+SUMIF($L$5:$CH$5,"e",L68:CH68)</f>
        <v>0</v>
      </c>
      <c r="DE68" s="278" t="n">
        <f aca="false">IF(DD68=0,0,DC68+DD68)</f>
        <v>0</v>
      </c>
      <c r="DF68" s="278"/>
      <c r="DG68" s="184"/>
      <c r="DH68" s="300" t="n">
        <v>75.38939375</v>
      </c>
      <c r="DI68" s="312" t="n">
        <v>3.915</v>
      </c>
      <c r="DJ68" s="184" t="n">
        <v>3.915</v>
      </c>
      <c r="DK68" s="267" t="n">
        <f aca="false">DI68-DJ68</f>
        <v>0</v>
      </c>
      <c r="DL68" s="192" t="n">
        <f aca="false">ROUND(DH68*DK68*10000,2)</f>
        <v>0</v>
      </c>
      <c r="DM68" s="193"/>
      <c r="DN68" s="26"/>
      <c r="DO68" s="26"/>
      <c r="DP68" s="301" t="n">
        <f aca="false">A68</f>
        <v>38626</v>
      </c>
      <c r="DQ68" s="270" t="n">
        <f aca="false">IF(ISERROR(DR68),0,DR68)</f>
        <v>0</v>
      </c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</row>
    <row r="69" customFormat="false" ht="15.75" hidden="false" customHeight="false" outlineLevel="0" collapsed="false">
      <c r="A69" s="271" t="n">
        <f aca="false">EOMONTH(A68,0)+1</f>
        <v>38657</v>
      </c>
      <c r="B69" s="272" t="n">
        <f aca="false">E!B60</f>
        <v>140.84447446</v>
      </c>
      <c r="C69" s="272" t="n">
        <f aca="false">CM69</f>
        <v>0</v>
      </c>
      <c r="D69" s="272" t="n">
        <f aca="false">CI69</f>
        <v>2407</v>
      </c>
      <c r="E69" s="272" t="str">
        <f aca="false">IF(CJ69=0,"",CJ69)</f>
        <v/>
      </c>
      <c r="F69" s="273" t="n">
        <f aca="false">CK69</f>
        <v>140.84447446</v>
      </c>
      <c r="G69" s="230"/>
      <c r="H69" s="230"/>
      <c r="I69" s="29"/>
      <c r="J69" s="29"/>
      <c r="K69" s="29"/>
      <c r="L69" s="313"/>
      <c r="M69" s="314"/>
      <c r="N69" s="30"/>
      <c r="O69" s="278"/>
      <c r="P69" s="278"/>
      <c r="Q69" s="278"/>
      <c r="R69" s="278"/>
      <c r="S69" s="278"/>
      <c r="T69" s="278"/>
      <c r="U69" s="278"/>
      <c r="V69" s="278"/>
      <c r="W69" s="278"/>
      <c r="X69" s="278"/>
      <c r="Y69" s="278"/>
      <c r="Z69" s="278"/>
      <c r="AA69" s="278"/>
      <c r="AB69" s="278"/>
      <c r="AC69" s="278"/>
      <c r="AD69" s="278"/>
      <c r="AE69" s="278"/>
      <c r="AF69" s="278"/>
      <c r="AG69" s="278"/>
      <c r="AH69" s="278"/>
      <c r="AI69" s="278"/>
      <c r="AJ69" s="278"/>
      <c r="AK69" s="278"/>
      <c r="AL69" s="278"/>
      <c r="AM69" s="278"/>
      <c r="AN69" s="278"/>
      <c r="AO69" s="278"/>
      <c r="AP69" s="278"/>
      <c r="AQ69" s="278"/>
      <c r="AR69" s="278"/>
      <c r="AS69" s="278"/>
      <c r="AT69" s="278"/>
      <c r="AU69" s="278"/>
      <c r="AV69" s="278"/>
      <c r="AW69" s="278"/>
      <c r="AX69" s="278"/>
      <c r="AY69" s="278"/>
      <c r="AZ69" s="30"/>
      <c r="BA69" s="278"/>
      <c r="BB69" s="278"/>
      <c r="BC69" s="278"/>
      <c r="BD69" s="278"/>
      <c r="BE69" s="278"/>
      <c r="BF69" s="278"/>
      <c r="BG69" s="278"/>
      <c r="BH69" s="278"/>
      <c r="BI69" s="278"/>
      <c r="BJ69" s="278"/>
      <c r="BK69" s="278"/>
      <c r="BL69" s="278"/>
      <c r="BM69" s="278"/>
      <c r="BN69" s="278"/>
      <c r="BO69" s="49"/>
      <c r="BP69" s="107"/>
      <c r="BQ69" s="281"/>
      <c r="BR69" s="240"/>
      <c r="BS69" s="240"/>
      <c r="BT69" s="240"/>
      <c r="BU69" s="240"/>
      <c r="BV69" s="282"/>
      <c r="BW69" s="240"/>
      <c r="BX69" s="240"/>
      <c r="BY69" s="240"/>
      <c r="BZ69" s="240"/>
      <c r="CA69" s="240"/>
      <c r="CB69" s="240"/>
      <c r="CC69" s="240"/>
      <c r="CD69" s="240"/>
      <c r="CE69" s="283"/>
      <c r="CF69" s="284"/>
      <c r="CG69" s="285" t="n">
        <f aca="false">DQ69</f>
        <v>0</v>
      </c>
      <c r="CH69" s="286"/>
      <c r="CI69" s="247" t="n">
        <f aca="false">ROUND(+CK69+CI70,0)</f>
        <v>2407</v>
      </c>
      <c r="CJ69" s="287"/>
      <c r="CK69" s="248" t="n">
        <f aca="false">IF($CM$16="a",(CM69+B69),(B69))</f>
        <v>140.84447446</v>
      </c>
      <c r="CL69" s="288" t="n">
        <f aca="false">A69</f>
        <v>38657</v>
      </c>
      <c r="CM69" s="250" t="n">
        <f aca="false">IF($CM$16="A",((SUMIF($L$5:$CH$5,"F",L69:CH69))+(SUMIF($L$5:$CH$5,"s",L69:CH69)*CP69)+(SUMIF($L$5:$CH$5,"eol",L69:CH69)*CP69)+(SUMIF($L$5:$CH$5,"e",L69:CH69))+(SUMIF($L$5:$CH$5,"o",L69:CH69))),IF($CM$16="s",(SUMIF($L$5:$CH$5,"s",L69:CH69)*CP69),IF($CM$16="f",(SUMIF($L$5:$CH$5,"f",L69:CH69)),IF($CM$16="eol",(SUMIF($L$5:$CH$5,"eol",L69:CH69)*CP69),IF($CM$16="o",(SUMIF($L$5:$CH$5,"o",L69:CH69)),IF($CM$16="e",(SUMIF($L$5:$CH$5,"e",L69:CH69)),IF($CM$16="ch",(SUM(L69:CH69)),"Wrong")))))))</f>
        <v>0</v>
      </c>
      <c r="CN69" s="251" t="n">
        <f aca="false">A69</f>
        <v>38657</v>
      </c>
      <c r="CO69" s="305" t="n">
        <f aca="false">ROUND(SUM(CK58:CK69),0)</f>
        <v>1726</v>
      </c>
      <c r="CP69" s="290" t="n">
        <f aca="false">IF((1/((1+CR69/2)^(2*(A69-$D$6)/365.25)))&gt;1,1,(1/((1+CR69/2)^(2*(A69-$D$6)/365.25))))</f>
        <v>1</v>
      </c>
      <c r="CQ69" s="291" t="n">
        <f aca="false">+A70-A69</f>
        <v>30</v>
      </c>
      <c r="CR69" s="302" t="n">
        <v>0.0556762179112691</v>
      </c>
      <c r="CS69" s="293"/>
      <c r="CT69" s="303" t="n">
        <f aca="false">A69</f>
        <v>38657</v>
      </c>
      <c r="CU69" s="295" t="n">
        <f aca="false">IF(ISERROR(INDEX(FuturesTable,MATCH(CT69,FuturesTableMonth,0),2)),0,INDEX(FuturesTable,MATCH(CT69,FuturesTableMonth,0),2))</f>
        <v>0</v>
      </c>
      <c r="CV69" s="25"/>
      <c r="CW69" s="296" t="n">
        <f aca="false">CT69</f>
        <v>38657</v>
      </c>
      <c r="CX69" s="297" t="n">
        <f aca="false">CK69+CK81+CK93+CK105+CK117+CK129+CK141+CK153+CK165+CK177+CK189+CK201+CK213+CK225+CK237+CK249+CK261+CK273+CK285+CK297</f>
        <v>339.46016516</v>
      </c>
      <c r="CY69" s="25"/>
      <c r="CZ69" s="298"/>
      <c r="DA69" s="299" t="n">
        <v>0</v>
      </c>
      <c r="DB69" s="299" t="n">
        <v>0</v>
      </c>
      <c r="DC69" s="299" t="n">
        <f aca="false">DB69-DA69</f>
        <v>0</v>
      </c>
      <c r="DD69" s="263" t="n">
        <f aca="false">SUMIF($L$5:$CH$5,"o",L69:CH69)+SUMIF($L$5:$CH$5,"e",L69:CH69)</f>
        <v>0</v>
      </c>
      <c r="DE69" s="278" t="n">
        <f aca="false">IF(DD69=0,0,DC69+DD69)</f>
        <v>0</v>
      </c>
      <c r="DF69" s="278"/>
      <c r="DG69" s="184"/>
      <c r="DH69" s="300" t="n">
        <v>140.84447446</v>
      </c>
      <c r="DI69" s="312" t="n">
        <v>4.055</v>
      </c>
      <c r="DJ69" s="184" t="n">
        <v>4.055</v>
      </c>
      <c r="DK69" s="267" t="n">
        <f aca="false">DI69-DJ69</f>
        <v>0</v>
      </c>
      <c r="DL69" s="192" t="n">
        <f aca="false">ROUND(DH69*DK69*10000,2)</f>
        <v>0</v>
      </c>
      <c r="DM69" s="193"/>
      <c r="DN69" s="26"/>
      <c r="DO69" s="26"/>
      <c r="DP69" s="301" t="n">
        <f aca="false">A69</f>
        <v>38657</v>
      </c>
      <c r="DQ69" s="270" t="n">
        <f aca="false">IF(ISERROR(DR69),0,DR69)</f>
        <v>0</v>
      </c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</row>
    <row r="70" customFormat="false" ht="15.75" hidden="false" customHeight="false" outlineLevel="0" collapsed="false">
      <c r="A70" s="271" t="n">
        <f aca="false">EOMONTH(A69,0)+1</f>
        <v>38687</v>
      </c>
      <c r="B70" s="272" t="n">
        <f aca="false">E!B61</f>
        <v>-40.08194205</v>
      </c>
      <c r="C70" s="272" t="n">
        <f aca="false">CM70</f>
        <v>0</v>
      </c>
      <c r="D70" s="272" t="n">
        <f aca="false">CI70</f>
        <v>2266</v>
      </c>
      <c r="E70" s="272" t="n">
        <f aca="false">IF(CJ70=0,"",CJ70)</f>
        <v>1869.7950857</v>
      </c>
      <c r="F70" s="273" t="n">
        <f aca="false">CK70</f>
        <v>-40.08194205</v>
      </c>
      <c r="G70" s="230"/>
      <c r="H70" s="230"/>
      <c r="I70" s="29"/>
      <c r="J70" s="29"/>
      <c r="K70" s="29"/>
      <c r="L70" s="313"/>
      <c r="M70" s="314"/>
      <c r="N70" s="30"/>
      <c r="O70" s="278"/>
      <c r="P70" s="278"/>
      <c r="Q70" s="278"/>
      <c r="R70" s="278"/>
      <c r="S70" s="278"/>
      <c r="T70" s="278"/>
      <c r="U70" s="278"/>
      <c r="V70" s="278"/>
      <c r="W70" s="278"/>
      <c r="X70" s="278"/>
      <c r="Y70" s="278"/>
      <c r="Z70" s="278"/>
      <c r="AA70" s="278"/>
      <c r="AB70" s="278"/>
      <c r="AC70" s="278"/>
      <c r="AD70" s="278"/>
      <c r="AE70" s="278"/>
      <c r="AF70" s="278"/>
      <c r="AG70" s="278"/>
      <c r="AH70" s="278"/>
      <c r="AI70" s="278"/>
      <c r="AJ70" s="278"/>
      <c r="AK70" s="278"/>
      <c r="AL70" s="278"/>
      <c r="AM70" s="278"/>
      <c r="AN70" s="278"/>
      <c r="AO70" s="278"/>
      <c r="AP70" s="278"/>
      <c r="AQ70" s="278"/>
      <c r="AR70" s="278"/>
      <c r="AS70" s="278"/>
      <c r="AT70" s="278"/>
      <c r="AU70" s="278"/>
      <c r="AV70" s="278"/>
      <c r="AW70" s="278"/>
      <c r="AX70" s="278"/>
      <c r="AY70" s="278"/>
      <c r="AZ70" s="30"/>
      <c r="BA70" s="278"/>
      <c r="BB70" s="278"/>
      <c r="BC70" s="278"/>
      <c r="BD70" s="278"/>
      <c r="BE70" s="278"/>
      <c r="BF70" s="278"/>
      <c r="BG70" s="278"/>
      <c r="BH70" s="278"/>
      <c r="BI70" s="278"/>
      <c r="BJ70" s="278"/>
      <c r="BK70" s="278"/>
      <c r="BL70" s="278"/>
      <c r="BM70" s="278"/>
      <c r="BN70" s="278"/>
      <c r="BO70" s="49"/>
      <c r="BP70" s="107"/>
      <c r="BQ70" s="281"/>
      <c r="BR70" s="240"/>
      <c r="BS70" s="240"/>
      <c r="BT70" s="240"/>
      <c r="BU70" s="240"/>
      <c r="BV70" s="282"/>
      <c r="BW70" s="240"/>
      <c r="BX70" s="240"/>
      <c r="BY70" s="240"/>
      <c r="BZ70" s="240"/>
      <c r="CA70" s="240"/>
      <c r="CB70" s="240"/>
      <c r="CC70" s="240"/>
      <c r="CD70" s="240"/>
      <c r="CE70" s="283"/>
      <c r="CF70" s="284"/>
      <c r="CG70" s="285" t="n">
        <f aca="false">DQ70</f>
        <v>0</v>
      </c>
      <c r="CH70" s="286"/>
      <c r="CI70" s="247" t="n">
        <f aca="false">ROUND(+CK70+CI71,0)</f>
        <v>2266</v>
      </c>
      <c r="CJ70" s="287" t="n">
        <f aca="false">SUM(CK59:CK70)</f>
        <v>1869.7950857</v>
      </c>
      <c r="CK70" s="248" t="n">
        <f aca="false">IF($CM$16="a",(CM70+B70),(B70))</f>
        <v>-40.08194205</v>
      </c>
      <c r="CL70" s="288" t="n">
        <f aca="false">A70</f>
        <v>38687</v>
      </c>
      <c r="CM70" s="250" t="n">
        <f aca="false">IF($CM$16="A",((SUMIF($L$5:$CH$5,"F",L70:CH70))+(SUMIF($L$5:$CH$5,"s",L70:CH70)*CP70)+(SUMIF($L$5:$CH$5,"eol",L70:CH70)*CP70)+(SUMIF($L$5:$CH$5,"e",L70:CH70))+(SUMIF($L$5:$CH$5,"o",L70:CH70))),IF($CM$16="s",(SUMIF($L$5:$CH$5,"s",L70:CH70)*CP70),IF($CM$16="f",(SUMIF($L$5:$CH$5,"f",L70:CH70)),IF($CM$16="eol",(SUMIF($L$5:$CH$5,"eol",L70:CH70)*CP70),IF($CM$16="o",(SUMIF($L$5:$CH$5,"o",L70:CH70)),IF($CM$16="e",(SUMIF($L$5:$CH$5,"e",L70:CH70)),IF($CM$16="ch",(SUM(L70:CH70)),"Wrong")))))))</f>
        <v>0</v>
      </c>
      <c r="CN70" s="251" t="n">
        <f aca="false">A70</f>
        <v>38687</v>
      </c>
      <c r="CO70" s="305" t="n">
        <f aca="false">ROUND(SUM(CK59:CK70),0)</f>
        <v>1870</v>
      </c>
      <c r="CP70" s="290" t="n">
        <f aca="false">IF((1/((1+CR70/2)^(2*(A70-$D$6)/365.25)))&gt;1,1,(1/((1+CR70/2)^(2*(A70-$D$6)/365.25))))</f>
        <v>1</v>
      </c>
      <c r="CQ70" s="291" t="n">
        <f aca="false">+A71-A70</f>
        <v>31</v>
      </c>
      <c r="CR70" s="302" t="n">
        <v>0.0558299293969515</v>
      </c>
      <c r="CS70" s="293"/>
      <c r="CT70" s="303" t="n">
        <f aca="false">A70</f>
        <v>38687</v>
      </c>
      <c r="CU70" s="295" t="n">
        <f aca="false">IF(ISERROR(INDEX(FuturesTable,MATCH(CT70,FuturesTableMonth,0),2)),0,INDEX(FuturesTable,MATCH(CT70,FuturesTableMonth,0),2))</f>
        <v>0</v>
      </c>
      <c r="CV70" s="25"/>
      <c r="CW70" s="296" t="n">
        <f aca="false">CT70</f>
        <v>38687</v>
      </c>
      <c r="CX70" s="297" t="n">
        <f aca="false">CK70+CK82+CK94+CK106+CK118+CK130+CK142+CK154+CK166+CK178+CK190+CK202+CK214+CK226+CK238+CK250+CK262+CK274+CK286+CK298</f>
        <v>-1346.00839149</v>
      </c>
      <c r="CY70" s="25"/>
      <c r="CZ70" s="298"/>
      <c r="DA70" s="299" t="n">
        <v>0</v>
      </c>
      <c r="DB70" s="299" t="n">
        <v>0</v>
      </c>
      <c r="DC70" s="299" t="n">
        <f aca="false">DB70-DA70</f>
        <v>0</v>
      </c>
      <c r="DD70" s="263" t="n">
        <f aca="false">SUMIF($L$5:$CH$5,"o",L70:CH70)+SUMIF($L$5:$CH$5,"e",L70:CH70)</f>
        <v>0</v>
      </c>
      <c r="DE70" s="278" t="n">
        <f aca="false">IF(DD70=0,0,DC70+DD70)</f>
        <v>0</v>
      </c>
      <c r="DF70" s="278"/>
      <c r="DG70" s="184"/>
      <c r="DH70" s="300" t="n">
        <v>-40.08194205</v>
      </c>
      <c r="DI70" s="312" t="n">
        <v>4.2</v>
      </c>
      <c r="DJ70" s="184" t="n">
        <v>4.2</v>
      </c>
      <c r="DK70" s="267" t="n">
        <f aca="false">DI70-DJ70</f>
        <v>0</v>
      </c>
      <c r="DL70" s="192" t="n">
        <f aca="false">ROUND(DH70*DK70*10000,2)</f>
        <v>-0</v>
      </c>
      <c r="DM70" s="193"/>
      <c r="DN70" s="26"/>
      <c r="DO70" s="26"/>
      <c r="DP70" s="301" t="n">
        <f aca="false">A70</f>
        <v>38687</v>
      </c>
      <c r="DQ70" s="270" t="n">
        <f aca="false">IF(ISERROR(DR70),0,DR70)</f>
        <v>0</v>
      </c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</row>
    <row r="71" customFormat="false" ht="15.75" hidden="false" customHeight="false" outlineLevel="0" collapsed="false">
      <c r="A71" s="271" t="n">
        <f aca="false">EOMONTH(A70,0)+1</f>
        <v>38718</v>
      </c>
      <c r="B71" s="272" t="n">
        <f aca="false">E!B62</f>
        <v>149.14013111</v>
      </c>
      <c r="C71" s="272" t="n">
        <f aca="false">CM71</f>
        <v>0</v>
      </c>
      <c r="D71" s="272" t="n">
        <f aca="false">CI71</f>
        <v>2306</v>
      </c>
      <c r="E71" s="272" t="str">
        <f aca="false">IF(CJ71=0,"",CJ71)</f>
        <v/>
      </c>
      <c r="F71" s="273" t="n">
        <f aca="false">CK71</f>
        <v>149.14013111</v>
      </c>
      <c r="G71" s="230"/>
      <c r="H71" s="230"/>
      <c r="I71" s="29"/>
      <c r="J71" s="29"/>
      <c r="K71" s="29"/>
      <c r="L71" s="313"/>
      <c r="M71" s="314"/>
      <c r="N71" s="30"/>
      <c r="O71" s="278"/>
      <c r="P71" s="278"/>
      <c r="Q71" s="278"/>
      <c r="R71" s="278"/>
      <c r="S71" s="278"/>
      <c r="T71" s="278"/>
      <c r="U71" s="278"/>
      <c r="V71" s="278"/>
      <c r="W71" s="278"/>
      <c r="X71" s="278"/>
      <c r="Y71" s="278"/>
      <c r="Z71" s="278"/>
      <c r="AA71" s="278"/>
      <c r="AB71" s="278"/>
      <c r="AC71" s="278"/>
      <c r="AD71" s="278"/>
      <c r="AE71" s="278"/>
      <c r="AF71" s="278"/>
      <c r="AG71" s="278"/>
      <c r="AH71" s="278"/>
      <c r="AI71" s="278"/>
      <c r="AJ71" s="278"/>
      <c r="AK71" s="278"/>
      <c r="AL71" s="278"/>
      <c r="AM71" s="278"/>
      <c r="AN71" s="278"/>
      <c r="AO71" s="278"/>
      <c r="AP71" s="278"/>
      <c r="AQ71" s="278"/>
      <c r="AR71" s="278"/>
      <c r="AS71" s="278"/>
      <c r="AT71" s="278"/>
      <c r="AU71" s="278"/>
      <c r="AV71" s="278"/>
      <c r="AW71" s="278"/>
      <c r="AX71" s="278"/>
      <c r="AY71" s="278"/>
      <c r="AZ71" s="30"/>
      <c r="BA71" s="278"/>
      <c r="BB71" s="278"/>
      <c r="BC71" s="278"/>
      <c r="BD71" s="278"/>
      <c r="BE71" s="278"/>
      <c r="BF71" s="278"/>
      <c r="BG71" s="278"/>
      <c r="BH71" s="278"/>
      <c r="BI71" s="278"/>
      <c r="BJ71" s="278"/>
      <c r="BK71" s="278"/>
      <c r="BL71" s="278"/>
      <c r="BM71" s="278"/>
      <c r="BN71" s="278"/>
      <c r="BO71" s="49"/>
      <c r="BP71" s="107"/>
      <c r="BQ71" s="281"/>
      <c r="BR71" s="240"/>
      <c r="BS71" s="240"/>
      <c r="BT71" s="240"/>
      <c r="BU71" s="240"/>
      <c r="BV71" s="282"/>
      <c r="BW71" s="240"/>
      <c r="BX71" s="240"/>
      <c r="BY71" s="240"/>
      <c r="BZ71" s="240"/>
      <c r="CA71" s="240"/>
      <c r="CB71" s="240"/>
      <c r="CC71" s="240"/>
      <c r="CD71" s="240"/>
      <c r="CE71" s="283"/>
      <c r="CF71" s="284"/>
      <c r="CG71" s="285" t="n">
        <f aca="false">DQ71</f>
        <v>0</v>
      </c>
      <c r="CH71" s="286"/>
      <c r="CI71" s="247" t="n">
        <f aca="false">ROUND(+CK71+CI72,0)</f>
        <v>2306</v>
      </c>
      <c r="CJ71" s="287"/>
      <c r="CK71" s="248" t="n">
        <f aca="false">IF($CM$16="a",(CM71+B71),(B71))</f>
        <v>149.14013111</v>
      </c>
      <c r="CL71" s="288" t="n">
        <f aca="false">A71</f>
        <v>38718</v>
      </c>
      <c r="CM71" s="250" t="n">
        <f aca="false">IF($CM$16="A",((SUMIF($L$5:$CH$5,"F",L71:CH71))+(SUMIF($L$5:$CH$5,"s",L71:CH71)*CP71)+(SUMIF($L$5:$CH$5,"eol",L71:CH71)*CP71)+(SUMIF($L$5:$CH$5,"e",L71:CH71))+(SUMIF($L$5:$CH$5,"o",L71:CH71))),IF($CM$16="s",(SUMIF($L$5:$CH$5,"s",L71:CH71)*CP71),IF($CM$16="f",(SUMIF($L$5:$CH$5,"f",L71:CH71)),IF($CM$16="eol",(SUMIF($L$5:$CH$5,"eol",L71:CH71)*CP71),IF($CM$16="o",(SUMIF($L$5:$CH$5,"o",L71:CH71)),IF($CM$16="e",(SUMIF($L$5:$CH$5,"e",L71:CH71)),IF($CM$16="ch",(SUM(L71:CH71)),"Wrong")))))))</f>
        <v>0</v>
      </c>
      <c r="CN71" s="251" t="n">
        <f aca="false">A71</f>
        <v>38718</v>
      </c>
      <c r="CO71" s="305" t="n">
        <f aca="false">ROUND(SUM(CK60:CK71),0)</f>
        <v>1818</v>
      </c>
      <c r="CP71" s="290" t="n">
        <f aca="false">IF((1/((1+CR71/2)^(2*(A71-$D$6)/365.25)))&gt;1,1,(1/((1+CR71/2)^(2*(A71-$D$6)/365.25))))</f>
        <v>1</v>
      </c>
      <c r="CQ71" s="291" t="n">
        <f aca="false">+A72-A71</f>
        <v>31</v>
      </c>
      <c r="CR71" s="302" t="n">
        <v>0.0559887646070871</v>
      </c>
      <c r="CS71" s="293"/>
      <c r="CT71" s="303" t="n">
        <f aca="false">A71</f>
        <v>38718</v>
      </c>
      <c r="CU71" s="295" t="n">
        <f aca="false">IF(ISERROR(INDEX(FuturesTable,MATCH(CT71,FuturesTableMonth,0),2)),0,INDEX(FuturesTable,MATCH(CT71,FuturesTableMonth,0),2))</f>
        <v>0</v>
      </c>
      <c r="CV71" s="25"/>
      <c r="CW71" s="296" t="n">
        <f aca="false">CT71</f>
        <v>38718</v>
      </c>
      <c r="CX71" s="297" t="n">
        <f aca="false">CK71+CK83+CK95+CK107+CK119+CK131+CK143+CK155+CK167+CK179+CK191+CK203+CK215+CK227+CK239+CK251+CK263+CK275+CK287+CK299</f>
        <v>1815.95430487</v>
      </c>
      <c r="CY71" s="25"/>
      <c r="CZ71" s="298"/>
      <c r="DA71" s="299" t="n">
        <v>0</v>
      </c>
      <c r="DB71" s="299" t="n">
        <v>0</v>
      </c>
      <c r="DC71" s="299" t="n">
        <f aca="false">DB71-DA71</f>
        <v>0</v>
      </c>
      <c r="DD71" s="263" t="n">
        <f aca="false">SUMIF($L$5:$CH$5,"o",L71:CH71)+SUMIF($L$5:$CH$5,"e",L71:CH71)</f>
        <v>0</v>
      </c>
      <c r="DE71" s="278" t="n">
        <f aca="false">IF(DD71=0,0,DC71+DD71)</f>
        <v>0</v>
      </c>
      <c r="DF71" s="278"/>
      <c r="DG71" s="184"/>
      <c r="DH71" s="300" t="n">
        <v>149.14013111</v>
      </c>
      <c r="DI71" s="312" t="n">
        <v>4.285</v>
      </c>
      <c r="DJ71" s="184" t="n">
        <v>4.285</v>
      </c>
      <c r="DK71" s="267" t="n">
        <f aca="false">DI71-DJ71</f>
        <v>0</v>
      </c>
      <c r="DL71" s="192" t="n">
        <f aca="false">ROUND(DH71*DK71*10000,2)</f>
        <v>0</v>
      </c>
      <c r="DM71" s="193"/>
      <c r="DN71" s="26"/>
      <c r="DO71" s="26"/>
      <c r="DP71" s="301" t="n">
        <f aca="false">A71</f>
        <v>38718</v>
      </c>
      <c r="DQ71" s="270" t="n">
        <f aca="false">IF(ISERROR(DR71),0,DR71)</f>
        <v>0</v>
      </c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</row>
    <row r="72" customFormat="false" ht="15.75" hidden="false" customHeight="false" outlineLevel="0" collapsed="false">
      <c r="A72" s="271" t="n">
        <f aca="false">EOMONTH(A71,0)+1</f>
        <v>38749</v>
      </c>
      <c r="B72" s="272" t="n">
        <f aca="false">E!B63</f>
        <v>-17.03632268</v>
      </c>
      <c r="C72" s="272" t="n">
        <f aca="false">CM72</f>
        <v>0</v>
      </c>
      <c r="D72" s="272" t="n">
        <f aca="false">CI72</f>
        <v>2157</v>
      </c>
      <c r="E72" s="272" t="str">
        <f aca="false">IF(CJ72=0,"",CJ72)</f>
        <v/>
      </c>
      <c r="F72" s="273" t="n">
        <f aca="false">CK72</f>
        <v>-17.03632268</v>
      </c>
      <c r="G72" s="230"/>
      <c r="H72" s="230"/>
      <c r="I72" s="29"/>
      <c r="J72" s="29"/>
      <c r="K72" s="29"/>
      <c r="L72" s="313"/>
      <c r="M72" s="314"/>
      <c r="N72" s="30"/>
      <c r="O72" s="278"/>
      <c r="P72" s="278"/>
      <c r="Q72" s="278"/>
      <c r="R72" s="278"/>
      <c r="S72" s="278"/>
      <c r="T72" s="278"/>
      <c r="U72" s="278"/>
      <c r="V72" s="278"/>
      <c r="W72" s="278"/>
      <c r="X72" s="278"/>
      <c r="Y72" s="278"/>
      <c r="Z72" s="278"/>
      <c r="AA72" s="278"/>
      <c r="AB72" s="278"/>
      <c r="AC72" s="278"/>
      <c r="AD72" s="278"/>
      <c r="AE72" s="278"/>
      <c r="AF72" s="278"/>
      <c r="AG72" s="278"/>
      <c r="AH72" s="278"/>
      <c r="AI72" s="278"/>
      <c r="AJ72" s="278"/>
      <c r="AK72" s="278"/>
      <c r="AL72" s="278"/>
      <c r="AM72" s="278"/>
      <c r="AN72" s="278"/>
      <c r="AO72" s="278"/>
      <c r="AP72" s="278"/>
      <c r="AQ72" s="278"/>
      <c r="AR72" s="278"/>
      <c r="AS72" s="278"/>
      <c r="AT72" s="278"/>
      <c r="AU72" s="278"/>
      <c r="AV72" s="278"/>
      <c r="AW72" s="278"/>
      <c r="AX72" s="278"/>
      <c r="AY72" s="278"/>
      <c r="AZ72" s="30"/>
      <c r="BA72" s="278"/>
      <c r="BB72" s="278"/>
      <c r="BC72" s="278"/>
      <c r="BD72" s="278"/>
      <c r="BE72" s="278"/>
      <c r="BF72" s="278"/>
      <c r="BG72" s="278"/>
      <c r="BH72" s="278"/>
      <c r="BI72" s="278"/>
      <c r="BJ72" s="278"/>
      <c r="BK72" s="278"/>
      <c r="BL72" s="278"/>
      <c r="BM72" s="278"/>
      <c r="BN72" s="278"/>
      <c r="BO72" s="49"/>
      <c r="BP72" s="107"/>
      <c r="BQ72" s="281"/>
      <c r="BR72" s="240"/>
      <c r="BS72" s="240"/>
      <c r="BT72" s="240"/>
      <c r="BU72" s="240"/>
      <c r="BV72" s="282"/>
      <c r="BW72" s="240"/>
      <c r="BX72" s="240"/>
      <c r="BY72" s="240"/>
      <c r="BZ72" s="240"/>
      <c r="CA72" s="240"/>
      <c r="CB72" s="240"/>
      <c r="CC72" s="240"/>
      <c r="CD72" s="240"/>
      <c r="CE72" s="283"/>
      <c r="CF72" s="284"/>
      <c r="CG72" s="285" t="n">
        <f aca="false">DQ72</f>
        <v>0</v>
      </c>
      <c r="CH72" s="286"/>
      <c r="CI72" s="247" t="n">
        <f aca="false">ROUND(+CK72+CI73,0)</f>
        <v>2157</v>
      </c>
      <c r="CJ72" s="287"/>
      <c r="CK72" s="248" t="n">
        <f aca="false">IF($CM$16="a",(CM72+B72),(B72))</f>
        <v>-17.03632268</v>
      </c>
      <c r="CL72" s="288" t="n">
        <f aca="false">A72</f>
        <v>38749</v>
      </c>
      <c r="CM72" s="250" t="n">
        <f aca="false">IF($CM$16="A",((SUMIF($L$5:$CH$5,"F",L72:CH72))+(SUMIF($L$5:$CH$5,"s",L72:CH72)*CP72)+(SUMIF($L$5:$CH$5,"eol",L72:CH72)*CP72)+(SUMIF($L$5:$CH$5,"e",L72:CH72))+(SUMIF($L$5:$CH$5,"o",L72:CH72))),IF($CM$16="s",(SUMIF($L$5:$CH$5,"s",L72:CH72)*CP72),IF($CM$16="f",(SUMIF($L$5:$CH$5,"f",L72:CH72)),IF($CM$16="eol",(SUMIF($L$5:$CH$5,"eol",L72:CH72)*CP72),IF($CM$16="o",(SUMIF($L$5:$CH$5,"o",L72:CH72)),IF($CM$16="e",(SUMIF($L$5:$CH$5,"e",L72:CH72)),IF($CM$16="ch",(SUM(L72:CH72)),"Wrong")))))))</f>
        <v>0</v>
      </c>
      <c r="CN72" s="251" t="n">
        <f aca="false">A72</f>
        <v>38749</v>
      </c>
      <c r="CO72" s="305" t="n">
        <f aca="false">ROUND(SUM(CK61:CK72),0)</f>
        <v>1816</v>
      </c>
      <c r="CP72" s="290" t="n">
        <f aca="false">IF((1/((1+CR72/2)^(2*(A72-$D$6)/365.25)))&gt;1,1,(1/((1+CR72/2)^(2*(A72-$D$6)/365.25))))</f>
        <v>1</v>
      </c>
      <c r="CQ72" s="291" t="n">
        <f aca="false">+A73-A72</f>
        <v>28</v>
      </c>
      <c r="CR72" s="302" t="n">
        <v>0.0561475998256213</v>
      </c>
      <c r="CS72" s="293"/>
      <c r="CT72" s="303" t="n">
        <f aca="false">A72</f>
        <v>38749</v>
      </c>
      <c r="CU72" s="295" t="n">
        <f aca="false">IF(ISERROR(INDEX(FuturesTable,MATCH(CT72,FuturesTableMonth,0),2)),0,INDEX(FuturesTable,MATCH(CT72,FuturesTableMonth,0),2))</f>
        <v>0</v>
      </c>
      <c r="CV72" s="25"/>
      <c r="CW72" s="296" t="n">
        <f aca="false">CT72</f>
        <v>38749</v>
      </c>
      <c r="CX72" s="297" t="n">
        <f aca="false">CK72+CK84+CK96+CK108+CK120+CK132+CK144+CK156+CK168+CK180+CK192+CK204+CK216+CK228+CK240+CK252+CK264+CK276+CK288+CK300</f>
        <v>187.51291202</v>
      </c>
      <c r="CY72" s="25"/>
      <c r="CZ72" s="298"/>
      <c r="DA72" s="299" t="n">
        <v>0</v>
      </c>
      <c r="DB72" s="299" t="n">
        <v>0</v>
      </c>
      <c r="DC72" s="299" t="n">
        <f aca="false">DB72-DA72</f>
        <v>0</v>
      </c>
      <c r="DD72" s="263" t="n">
        <f aca="false">SUMIF($L$5:$CH$5,"o",L72:CH72)+SUMIF($L$5:$CH$5,"e",L72:CH72)</f>
        <v>0</v>
      </c>
      <c r="DE72" s="278" t="n">
        <f aca="false">IF(DD72=0,0,DC72+DD72)</f>
        <v>0</v>
      </c>
      <c r="DF72" s="278"/>
      <c r="DG72" s="184"/>
      <c r="DH72" s="300" t="n">
        <v>-17.03632268</v>
      </c>
      <c r="DI72" s="312" t="n">
        <v>4.167</v>
      </c>
      <c r="DJ72" s="184" t="n">
        <v>4.167</v>
      </c>
      <c r="DK72" s="267" t="n">
        <f aca="false">DI72-DJ72</f>
        <v>0</v>
      </c>
      <c r="DL72" s="192" t="n">
        <f aca="false">ROUND(DH72*DK72*10000,2)</f>
        <v>-0</v>
      </c>
      <c r="DM72" s="193"/>
      <c r="DN72" s="26"/>
      <c r="DO72" s="26"/>
      <c r="DP72" s="301" t="n">
        <f aca="false">A72</f>
        <v>38749</v>
      </c>
      <c r="DQ72" s="270" t="n">
        <f aca="false">IF(ISERROR(DR72),0,DR72)</f>
        <v>0</v>
      </c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</row>
    <row r="73" customFormat="false" ht="15.75" hidden="false" customHeight="false" outlineLevel="0" collapsed="false">
      <c r="A73" s="271" t="n">
        <f aca="false">EOMONTH(A72,0)+1</f>
        <v>38777</v>
      </c>
      <c r="B73" s="272" t="n">
        <f aca="false">E!B64</f>
        <v>-48.03936137</v>
      </c>
      <c r="C73" s="272" t="n">
        <f aca="false">CM73</f>
        <v>0</v>
      </c>
      <c r="D73" s="272" t="n">
        <f aca="false">CI73</f>
        <v>2174</v>
      </c>
      <c r="E73" s="272" t="str">
        <f aca="false">IF(CJ73=0,"",CJ73)</f>
        <v/>
      </c>
      <c r="F73" s="273" t="n">
        <f aca="false">CK73</f>
        <v>-48.03936137</v>
      </c>
      <c r="G73" s="230"/>
      <c r="H73" s="230"/>
      <c r="I73" s="29"/>
      <c r="J73" s="29"/>
      <c r="K73" s="29"/>
      <c r="L73" s="313"/>
      <c r="M73" s="314"/>
      <c r="N73" s="30"/>
      <c r="O73" s="278"/>
      <c r="P73" s="278"/>
      <c r="Q73" s="278"/>
      <c r="R73" s="278"/>
      <c r="S73" s="278"/>
      <c r="T73" s="278"/>
      <c r="U73" s="278"/>
      <c r="V73" s="278"/>
      <c r="W73" s="278"/>
      <c r="X73" s="278"/>
      <c r="Y73" s="278"/>
      <c r="Z73" s="278"/>
      <c r="AA73" s="278"/>
      <c r="AB73" s="278"/>
      <c r="AC73" s="278"/>
      <c r="AD73" s="278"/>
      <c r="AE73" s="278"/>
      <c r="AF73" s="278"/>
      <c r="AG73" s="278"/>
      <c r="AH73" s="278"/>
      <c r="AI73" s="278"/>
      <c r="AJ73" s="278"/>
      <c r="AK73" s="278"/>
      <c r="AL73" s="278"/>
      <c r="AM73" s="278"/>
      <c r="AN73" s="278"/>
      <c r="AO73" s="278"/>
      <c r="AP73" s="278"/>
      <c r="AQ73" s="278"/>
      <c r="AR73" s="278"/>
      <c r="AS73" s="278"/>
      <c r="AT73" s="278"/>
      <c r="AU73" s="278"/>
      <c r="AV73" s="278"/>
      <c r="AW73" s="278"/>
      <c r="AX73" s="278"/>
      <c r="AY73" s="278"/>
      <c r="AZ73" s="30"/>
      <c r="BA73" s="278"/>
      <c r="BB73" s="278"/>
      <c r="BC73" s="278"/>
      <c r="BD73" s="278"/>
      <c r="BE73" s="278"/>
      <c r="BF73" s="278"/>
      <c r="BG73" s="278"/>
      <c r="BH73" s="278"/>
      <c r="BI73" s="278"/>
      <c r="BJ73" s="278"/>
      <c r="BK73" s="278"/>
      <c r="BL73" s="278"/>
      <c r="BM73" s="278"/>
      <c r="BN73" s="278"/>
      <c r="BO73" s="49"/>
      <c r="BP73" s="107"/>
      <c r="BQ73" s="281"/>
      <c r="BR73" s="240"/>
      <c r="BS73" s="240"/>
      <c r="BT73" s="240"/>
      <c r="BU73" s="240"/>
      <c r="BV73" s="282"/>
      <c r="BW73" s="240"/>
      <c r="BX73" s="240"/>
      <c r="BY73" s="240"/>
      <c r="BZ73" s="240"/>
      <c r="CA73" s="240"/>
      <c r="CB73" s="240"/>
      <c r="CC73" s="240"/>
      <c r="CD73" s="240"/>
      <c r="CE73" s="283"/>
      <c r="CF73" s="284"/>
      <c r="CG73" s="285" t="n">
        <f aca="false">DQ73</f>
        <v>0</v>
      </c>
      <c r="CH73" s="286"/>
      <c r="CI73" s="247" t="n">
        <f aca="false">ROUND(+CK73+CI74,0)</f>
        <v>2174</v>
      </c>
      <c r="CJ73" s="287"/>
      <c r="CK73" s="248" t="n">
        <f aca="false">IF($CM$16="a",(CM73+B73),(B73))</f>
        <v>-48.03936137</v>
      </c>
      <c r="CL73" s="288" t="n">
        <f aca="false">A73</f>
        <v>38777</v>
      </c>
      <c r="CM73" s="250" t="n">
        <f aca="false">IF($CM$16="A",((SUMIF($L$5:$CH$5,"F",L73:CH73))+(SUMIF($L$5:$CH$5,"s",L73:CH73)*CP73)+(SUMIF($L$5:$CH$5,"eol",L73:CH73)*CP73)+(SUMIF($L$5:$CH$5,"e",L73:CH73))+(SUMIF($L$5:$CH$5,"o",L73:CH73))),IF($CM$16="s",(SUMIF($L$5:$CH$5,"s",L73:CH73)*CP73),IF($CM$16="f",(SUMIF($L$5:$CH$5,"f",L73:CH73)),IF($CM$16="eol",(SUMIF($L$5:$CH$5,"eol",L73:CH73)*CP73),IF($CM$16="o",(SUMIF($L$5:$CH$5,"o",L73:CH73)),IF($CM$16="e",(SUMIF($L$5:$CH$5,"e",L73:CH73)),IF($CM$16="ch",(SUM(L73:CH73)),"Wrong")))))))</f>
        <v>0</v>
      </c>
      <c r="CN73" s="251" t="n">
        <f aca="false">A73</f>
        <v>38777</v>
      </c>
      <c r="CO73" s="305" t="n">
        <f aca="false">ROUND(SUM(CK62:CK73),0)</f>
        <v>1788</v>
      </c>
      <c r="CP73" s="290" t="n">
        <f aca="false">IF((1/((1+CR73/2)^(2*(A73-$D$6)/365.25)))&gt;1,1,(1/((1+CR73/2)^(2*(A73-$D$6)/365.25))))</f>
        <v>1</v>
      </c>
      <c r="CQ73" s="291" t="n">
        <f aca="false">+A74-A73</f>
        <v>31</v>
      </c>
      <c r="CR73" s="302" t="n">
        <v>0.056291063901194</v>
      </c>
      <c r="CS73" s="293"/>
      <c r="CT73" s="303" t="n">
        <f aca="false">A73</f>
        <v>38777</v>
      </c>
      <c r="CU73" s="295" t="n">
        <f aca="false">IF(ISERROR(INDEX(FuturesTable,MATCH(CT73,FuturesTableMonth,0),2)),0,INDEX(FuturesTable,MATCH(CT73,FuturesTableMonth,0),2))</f>
        <v>0</v>
      </c>
      <c r="CV73" s="25"/>
      <c r="CW73" s="296" t="n">
        <f aca="false">CT73</f>
        <v>38777</v>
      </c>
      <c r="CX73" s="297" t="n">
        <f aca="false">CK73+CK85+CK97+CK109+CK121+CK133+CK145+CK157+CK169+CK181+CK193+CK205+CK217+CK229+CK241+CK253+CK265+CK277+CK289+CK301</f>
        <v>141.47278923</v>
      </c>
      <c r="CY73" s="25"/>
      <c r="CZ73" s="298"/>
      <c r="DA73" s="299" t="n">
        <v>0</v>
      </c>
      <c r="DB73" s="299" t="n">
        <v>0</v>
      </c>
      <c r="DC73" s="299" t="n">
        <f aca="false">DB73-DA73</f>
        <v>0</v>
      </c>
      <c r="DD73" s="263" t="n">
        <f aca="false">SUMIF($L$5:$CH$5,"o",L73:CH73)+SUMIF($L$5:$CH$5,"e",L73:CH73)</f>
        <v>0</v>
      </c>
      <c r="DE73" s="278" t="n">
        <f aca="false">IF(DD73=0,0,DC73+DD73)</f>
        <v>0</v>
      </c>
      <c r="DF73" s="278"/>
      <c r="DG73" s="184"/>
      <c r="DH73" s="300" t="n">
        <v>-48.03936137</v>
      </c>
      <c r="DI73" s="312" t="n">
        <v>4.034</v>
      </c>
      <c r="DJ73" s="184" t="n">
        <v>4.034</v>
      </c>
      <c r="DK73" s="267" t="n">
        <f aca="false">DI73-DJ73</f>
        <v>0</v>
      </c>
      <c r="DL73" s="192" t="n">
        <f aca="false">ROUND(DH73*DK73*10000,2)</f>
        <v>-0</v>
      </c>
      <c r="DM73" s="193"/>
      <c r="DN73" s="26"/>
      <c r="DO73" s="26"/>
      <c r="DP73" s="301" t="n">
        <f aca="false">A73</f>
        <v>38777</v>
      </c>
      <c r="DQ73" s="270" t="n">
        <f aca="false">IF(ISERROR(DR73),0,DR73)</f>
        <v>0</v>
      </c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</row>
    <row r="74" customFormat="false" ht="15.75" hidden="false" customHeight="false" outlineLevel="0" collapsed="false">
      <c r="A74" s="271" t="n">
        <f aca="false">EOMONTH(A73,0)+1</f>
        <v>38808</v>
      </c>
      <c r="B74" s="272" t="n">
        <f aca="false">E!B65</f>
        <v>-46.672647</v>
      </c>
      <c r="C74" s="272" t="n">
        <f aca="false">CM74</f>
        <v>0</v>
      </c>
      <c r="D74" s="272" t="n">
        <f aca="false">CI74</f>
        <v>2222</v>
      </c>
      <c r="E74" s="272" t="str">
        <f aca="false">IF(CJ74=0,"",CJ74)</f>
        <v/>
      </c>
      <c r="F74" s="273" t="n">
        <f aca="false">CK74</f>
        <v>-46.672647</v>
      </c>
      <c r="G74" s="230"/>
      <c r="H74" s="230"/>
      <c r="I74" s="29"/>
      <c r="J74" s="29"/>
      <c r="K74" s="29"/>
      <c r="L74" s="313"/>
      <c r="M74" s="314"/>
      <c r="N74" s="30"/>
      <c r="O74" s="278"/>
      <c r="P74" s="278"/>
      <c r="Q74" s="278"/>
      <c r="R74" s="278"/>
      <c r="S74" s="278"/>
      <c r="T74" s="278"/>
      <c r="U74" s="278"/>
      <c r="V74" s="278"/>
      <c r="W74" s="278"/>
      <c r="X74" s="278"/>
      <c r="Y74" s="278"/>
      <c r="Z74" s="278"/>
      <c r="AA74" s="278"/>
      <c r="AB74" s="278"/>
      <c r="AC74" s="278"/>
      <c r="AD74" s="278"/>
      <c r="AE74" s="278"/>
      <c r="AF74" s="278"/>
      <c r="AG74" s="278"/>
      <c r="AH74" s="278"/>
      <c r="AI74" s="278"/>
      <c r="AJ74" s="278"/>
      <c r="AK74" s="278"/>
      <c r="AL74" s="278"/>
      <c r="AM74" s="278"/>
      <c r="AN74" s="278"/>
      <c r="AO74" s="278"/>
      <c r="AP74" s="278"/>
      <c r="AQ74" s="278"/>
      <c r="AR74" s="278"/>
      <c r="AS74" s="278"/>
      <c r="AT74" s="278"/>
      <c r="AU74" s="278"/>
      <c r="AV74" s="278"/>
      <c r="AW74" s="278"/>
      <c r="AX74" s="278"/>
      <c r="AY74" s="278"/>
      <c r="AZ74" s="30"/>
      <c r="BA74" s="278"/>
      <c r="BB74" s="278"/>
      <c r="BC74" s="278"/>
      <c r="BD74" s="278"/>
      <c r="BE74" s="278"/>
      <c r="BF74" s="278"/>
      <c r="BG74" s="278"/>
      <c r="BH74" s="278"/>
      <c r="BI74" s="278"/>
      <c r="BJ74" s="278"/>
      <c r="BK74" s="278"/>
      <c r="BL74" s="278"/>
      <c r="BM74" s="278"/>
      <c r="BN74" s="278"/>
      <c r="BO74" s="49"/>
      <c r="BP74" s="107"/>
      <c r="BQ74" s="281"/>
      <c r="BR74" s="240"/>
      <c r="BS74" s="240"/>
      <c r="BT74" s="240"/>
      <c r="BU74" s="240"/>
      <c r="BV74" s="282"/>
      <c r="BW74" s="240"/>
      <c r="BX74" s="240"/>
      <c r="BY74" s="240"/>
      <c r="BZ74" s="240"/>
      <c r="CA74" s="240"/>
      <c r="CB74" s="240"/>
      <c r="CC74" s="240"/>
      <c r="CD74" s="240"/>
      <c r="CE74" s="283"/>
      <c r="CF74" s="284"/>
      <c r="CG74" s="285" t="n">
        <f aca="false">DQ74</f>
        <v>0</v>
      </c>
      <c r="CH74" s="286"/>
      <c r="CI74" s="247" t="n">
        <f aca="false">ROUND(+CK74+CI75,0)</f>
        <v>2222</v>
      </c>
      <c r="CJ74" s="287"/>
      <c r="CK74" s="248" t="n">
        <f aca="false">IF($CM$16="a",(CM74+B74),(B74))</f>
        <v>-46.672647</v>
      </c>
      <c r="CL74" s="288" t="n">
        <f aca="false">A74</f>
        <v>38808</v>
      </c>
      <c r="CM74" s="250" t="n">
        <f aca="false">IF($CM$16="A",((SUMIF($L$5:$CH$5,"F",L74:CH74))+(SUMIF($L$5:$CH$5,"s",L74:CH74)*CP74)+(SUMIF($L$5:$CH$5,"eol",L74:CH74)*CP74)+(SUMIF($L$5:$CH$5,"e",L74:CH74))+(SUMIF($L$5:$CH$5,"o",L74:CH74))),IF($CM$16="s",(SUMIF($L$5:$CH$5,"s",L74:CH74)*CP74),IF($CM$16="f",(SUMIF($L$5:$CH$5,"f",L74:CH74)),IF($CM$16="eol",(SUMIF($L$5:$CH$5,"eol",L74:CH74)*CP74),IF($CM$16="o",(SUMIF($L$5:$CH$5,"o",L74:CH74)),IF($CM$16="e",(SUMIF($L$5:$CH$5,"e",L74:CH74)),IF($CM$16="ch",(SUM(L74:CH74)),"Wrong")))))))</f>
        <v>0</v>
      </c>
      <c r="CN74" s="251" t="n">
        <f aca="false">A74</f>
        <v>38808</v>
      </c>
      <c r="CO74" s="305" t="n">
        <f aca="false">ROUND(SUM(CK63:CK74),0)</f>
        <v>1450</v>
      </c>
      <c r="CP74" s="290" t="n">
        <f aca="false">IF((1/((1+CR74/2)^(2*(A74-$D$6)/365.25)))&gt;1,1,(1/((1+CR74/2)^(2*(A74-$D$6)/365.25))))</f>
        <v>1</v>
      </c>
      <c r="CQ74" s="291" t="n">
        <f aca="false">+A75-A74</f>
        <v>30</v>
      </c>
      <c r="CR74" s="302" t="n">
        <v>0.0564498991357114</v>
      </c>
      <c r="CS74" s="293"/>
      <c r="CT74" s="303" t="n">
        <f aca="false">A74</f>
        <v>38808</v>
      </c>
      <c r="CU74" s="295" t="n">
        <f aca="false">IF(ISERROR(INDEX(FuturesTable,MATCH(CT74,FuturesTableMonth,0),2)),0,INDEX(FuturesTable,MATCH(CT74,FuturesTableMonth,0),2))</f>
        <v>0</v>
      </c>
      <c r="CV74" s="25"/>
      <c r="CW74" s="296" t="n">
        <f aca="false">CT74</f>
        <v>38808</v>
      </c>
      <c r="CX74" s="297" t="n">
        <f aca="false">CK74+CK86+CK98+CK110+CK122+CK134+CK146+CK158+CK170+CK182+CK194+CK206+CK218+CK230+CK242+CK254+CK266+CK278+CK290+CK302</f>
        <v>131.60834608</v>
      </c>
      <c r="CY74" s="25"/>
      <c r="CZ74" s="298"/>
      <c r="DA74" s="299" t="n">
        <v>0</v>
      </c>
      <c r="DB74" s="299" t="n">
        <v>0</v>
      </c>
      <c r="DC74" s="299" t="n">
        <f aca="false">DB74-DA74</f>
        <v>0</v>
      </c>
      <c r="DD74" s="263" t="n">
        <f aca="false">SUMIF($L$5:$CH$5,"o",L74:CH74)+SUMIF($L$5:$CH$5,"e",L74:CH74)</f>
        <v>0</v>
      </c>
      <c r="DE74" s="278" t="n">
        <f aca="false">IF(DD74=0,0,DC74+DD74)</f>
        <v>0</v>
      </c>
      <c r="DF74" s="278"/>
      <c r="DG74" s="184"/>
      <c r="DH74" s="300" t="n">
        <v>-46.672647</v>
      </c>
      <c r="DI74" s="312" t="n">
        <v>3.814</v>
      </c>
      <c r="DJ74" s="184" t="n">
        <v>3.814</v>
      </c>
      <c r="DK74" s="267" t="n">
        <f aca="false">DI74-DJ74</f>
        <v>0</v>
      </c>
      <c r="DL74" s="192" t="n">
        <f aca="false">ROUND(DH74*DK74*10000,2)</f>
        <v>-0</v>
      </c>
      <c r="DM74" s="193"/>
      <c r="DN74" s="26"/>
      <c r="DO74" s="26"/>
      <c r="DP74" s="301" t="n">
        <f aca="false">A74</f>
        <v>38808</v>
      </c>
      <c r="DQ74" s="270" t="n">
        <f aca="false">IF(ISERROR(DR74),0,DR74)</f>
        <v>0</v>
      </c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</row>
    <row r="75" customFormat="false" ht="15.75" hidden="false" customHeight="false" outlineLevel="0" collapsed="false">
      <c r="A75" s="271" t="n">
        <f aca="false">EOMONTH(A74,0)+1</f>
        <v>38838</v>
      </c>
      <c r="B75" s="272" t="n">
        <f aca="false">E!B66</f>
        <v>-47.15974212</v>
      </c>
      <c r="C75" s="272" t="n">
        <f aca="false">CM75</f>
        <v>0</v>
      </c>
      <c r="D75" s="272" t="n">
        <f aca="false">CI75</f>
        <v>2269</v>
      </c>
      <c r="E75" s="272" t="str">
        <f aca="false">IF(CJ75=0,"",CJ75)</f>
        <v/>
      </c>
      <c r="F75" s="273" t="n">
        <f aca="false">CK75</f>
        <v>-47.15974212</v>
      </c>
      <c r="G75" s="230"/>
      <c r="H75" s="230"/>
      <c r="I75" s="29"/>
      <c r="J75" s="29"/>
      <c r="K75" s="29"/>
      <c r="L75" s="313"/>
      <c r="M75" s="314"/>
      <c r="N75" s="30"/>
      <c r="O75" s="278"/>
      <c r="P75" s="278"/>
      <c r="Q75" s="278"/>
      <c r="R75" s="278"/>
      <c r="S75" s="278"/>
      <c r="T75" s="278"/>
      <c r="U75" s="278"/>
      <c r="V75" s="278"/>
      <c r="W75" s="278"/>
      <c r="X75" s="278"/>
      <c r="Y75" s="278"/>
      <c r="Z75" s="278"/>
      <c r="AA75" s="278"/>
      <c r="AB75" s="278"/>
      <c r="AC75" s="278"/>
      <c r="AD75" s="278"/>
      <c r="AE75" s="278"/>
      <c r="AF75" s="278"/>
      <c r="AG75" s="278"/>
      <c r="AH75" s="278"/>
      <c r="AI75" s="278"/>
      <c r="AJ75" s="278"/>
      <c r="AK75" s="278"/>
      <c r="AL75" s="278"/>
      <c r="AM75" s="278"/>
      <c r="AN75" s="278"/>
      <c r="AO75" s="278"/>
      <c r="AP75" s="278"/>
      <c r="AQ75" s="278"/>
      <c r="AR75" s="278"/>
      <c r="AS75" s="278"/>
      <c r="AT75" s="278"/>
      <c r="AU75" s="278"/>
      <c r="AV75" s="278"/>
      <c r="AW75" s="278"/>
      <c r="AX75" s="278"/>
      <c r="AY75" s="278"/>
      <c r="AZ75" s="30"/>
      <c r="BA75" s="278"/>
      <c r="BB75" s="278"/>
      <c r="BC75" s="278"/>
      <c r="BD75" s="278"/>
      <c r="BE75" s="278"/>
      <c r="BF75" s="278"/>
      <c r="BG75" s="278"/>
      <c r="BH75" s="278"/>
      <c r="BI75" s="278"/>
      <c r="BJ75" s="278"/>
      <c r="BK75" s="278"/>
      <c r="BL75" s="278"/>
      <c r="BM75" s="278"/>
      <c r="BN75" s="278"/>
      <c r="BO75" s="49"/>
      <c r="BP75" s="107"/>
      <c r="BQ75" s="281"/>
      <c r="BR75" s="240"/>
      <c r="BS75" s="240"/>
      <c r="BT75" s="240"/>
      <c r="BU75" s="240"/>
      <c r="BV75" s="282"/>
      <c r="BW75" s="240"/>
      <c r="BX75" s="240"/>
      <c r="BY75" s="240"/>
      <c r="BZ75" s="240"/>
      <c r="CA75" s="240"/>
      <c r="CB75" s="240"/>
      <c r="CC75" s="240"/>
      <c r="CD75" s="240"/>
      <c r="CE75" s="283"/>
      <c r="CF75" s="284"/>
      <c r="CG75" s="285" t="n">
        <f aca="false">DQ75</f>
        <v>0</v>
      </c>
      <c r="CH75" s="286"/>
      <c r="CI75" s="247" t="n">
        <f aca="false">ROUND(+CK75+CI76,0)</f>
        <v>2269</v>
      </c>
      <c r="CJ75" s="287"/>
      <c r="CK75" s="248" t="n">
        <f aca="false">IF($CM$16="a",(CM75+B75),(B75))</f>
        <v>-47.15974212</v>
      </c>
      <c r="CL75" s="288" t="n">
        <f aca="false">A75</f>
        <v>38838</v>
      </c>
      <c r="CM75" s="250" t="n">
        <f aca="false">IF($CM$16="A",((SUMIF($L$5:$CH$5,"F",L75:CH75))+(SUMIF($L$5:$CH$5,"s",L75:CH75)*CP75)+(SUMIF($L$5:$CH$5,"eol",L75:CH75)*CP75)+(SUMIF($L$5:$CH$5,"e",L75:CH75))+(SUMIF($L$5:$CH$5,"o",L75:CH75))),IF($CM$16="s",(SUMIF($L$5:$CH$5,"s",L75:CH75)*CP75),IF($CM$16="f",(SUMIF($L$5:$CH$5,"f",L75:CH75)),IF($CM$16="eol",(SUMIF($L$5:$CH$5,"eol",L75:CH75)*CP75),IF($CM$16="o",(SUMIF($L$5:$CH$5,"o",L75:CH75)),IF($CM$16="e",(SUMIF($L$5:$CH$5,"e",L75:CH75)),IF($CM$16="ch",(SUM(L75:CH75)),"Wrong")))))))</f>
        <v>0</v>
      </c>
      <c r="CN75" s="251" t="n">
        <f aca="false">A75</f>
        <v>38838</v>
      </c>
      <c r="CO75" s="305" t="n">
        <f aca="false">ROUND(SUM(CK64:CK75),0)</f>
        <v>1082</v>
      </c>
      <c r="CP75" s="290" t="n">
        <f aca="false">IF((1/((1+CR75/2)^(2*(A75-$D$6)/365.25)))&gt;1,1,(1/((1+CR75/2)^(2*(A75-$D$6)/365.25))))</f>
        <v>1</v>
      </c>
      <c r="CQ75" s="291" t="n">
        <f aca="false">+A76-A75</f>
        <v>31</v>
      </c>
      <c r="CR75" s="302" t="n">
        <v>0.0566036106609813</v>
      </c>
      <c r="CS75" s="293"/>
      <c r="CT75" s="303" t="n">
        <f aca="false">A75</f>
        <v>38838</v>
      </c>
      <c r="CU75" s="295" t="n">
        <f aca="false">IF(ISERROR(INDEX(FuturesTable,MATCH(CT75,FuturesTableMonth,0),2)),0,INDEX(FuturesTable,MATCH(CT75,FuturesTableMonth,0),2))</f>
        <v>0</v>
      </c>
      <c r="CV75" s="25"/>
      <c r="CW75" s="296" t="n">
        <f aca="false">CT75</f>
        <v>38838</v>
      </c>
      <c r="CX75" s="297" t="n">
        <f aca="false">CK75+CK87+CK99+CK111+CK123+CK135+CK147+CK159+CK171+CK183+CK195+CK207+CK219+CK231+CK243+CK255+CK267+CK279+CK291+CK303</f>
        <v>144.10238215</v>
      </c>
      <c r="CY75" s="25"/>
      <c r="CZ75" s="298"/>
      <c r="DA75" s="299" t="n">
        <v>0</v>
      </c>
      <c r="DB75" s="299" t="n">
        <v>0</v>
      </c>
      <c r="DC75" s="299" t="n">
        <f aca="false">DB75-DA75</f>
        <v>0</v>
      </c>
      <c r="DD75" s="263" t="n">
        <f aca="false">SUMIF($L$5:$CH$5,"o",L75:CH75)+SUMIF($L$5:$CH$5,"e",L75:CH75)</f>
        <v>0</v>
      </c>
      <c r="DE75" s="278" t="n">
        <f aca="false">IF(DD75=0,0,DC75+DD75)</f>
        <v>0</v>
      </c>
      <c r="DF75" s="278"/>
      <c r="DG75" s="184"/>
      <c r="DH75" s="300" t="n">
        <v>-47.15974212</v>
      </c>
      <c r="DI75" s="312" t="n">
        <v>3.804</v>
      </c>
      <c r="DJ75" s="184" t="n">
        <v>3.804</v>
      </c>
      <c r="DK75" s="267" t="n">
        <f aca="false">DI75-DJ75</f>
        <v>0</v>
      </c>
      <c r="DL75" s="192" t="n">
        <f aca="false">ROUND(DH75*DK75*10000,2)</f>
        <v>-0</v>
      </c>
      <c r="DM75" s="193"/>
      <c r="DN75" s="26"/>
      <c r="DO75" s="26"/>
      <c r="DP75" s="301" t="n">
        <f aca="false">A75</f>
        <v>38838</v>
      </c>
      <c r="DQ75" s="270" t="n">
        <f aca="false">IF(ISERROR(DR75),0,DR75)</f>
        <v>0</v>
      </c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</row>
    <row r="76" customFormat="false" ht="15.75" hidden="false" customHeight="false" outlineLevel="0" collapsed="false">
      <c r="A76" s="271" t="n">
        <f aca="false">EOMONTH(A75,0)+1</f>
        <v>38869</v>
      </c>
      <c r="B76" s="272" t="n">
        <f aca="false">E!B67</f>
        <v>-15.84264636</v>
      </c>
      <c r="C76" s="272" t="n">
        <f aca="false">CM76</f>
        <v>0</v>
      </c>
      <c r="D76" s="272" t="n">
        <f aca="false">CI76</f>
        <v>2316</v>
      </c>
      <c r="E76" s="272" t="str">
        <f aca="false">IF(CJ76=0,"",CJ76)</f>
        <v/>
      </c>
      <c r="F76" s="273" t="n">
        <f aca="false">CK76</f>
        <v>-15.84264636</v>
      </c>
      <c r="G76" s="230"/>
      <c r="H76" s="230"/>
      <c r="I76" s="29"/>
      <c r="J76" s="29"/>
      <c r="K76" s="29"/>
      <c r="L76" s="313"/>
      <c r="M76" s="314"/>
      <c r="N76" s="30"/>
      <c r="O76" s="278"/>
      <c r="P76" s="278"/>
      <c r="Q76" s="278"/>
      <c r="R76" s="278"/>
      <c r="S76" s="278"/>
      <c r="T76" s="278"/>
      <c r="U76" s="278"/>
      <c r="V76" s="278"/>
      <c r="W76" s="278"/>
      <c r="X76" s="278"/>
      <c r="Y76" s="278"/>
      <c r="Z76" s="278"/>
      <c r="AA76" s="278"/>
      <c r="AB76" s="278"/>
      <c r="AC76" s="278"/>
      <c r="AD76" s="278"/>
      <c r="AE76" s="278"/>
      <c r="AF76" s="278"/>
      <c r="AG76" s="278"/>
      <c r="AH76" s="278"/>
      <c r="AI76" s="278"/>
      <c r="AJ76" s="278"/>
      <c r="AK76" s="278"/>
      <c r="AL76" s="278"/>
      <c r="AM76" s="278"/>
      <c r="AN76" s="278"/>
      <c r="AO76" s="278"/>
      <c r="AP76" s="278"/>
      <c r="AQ76" s="278"/>
      <c r="AR76" s="278"/>
      <c r="AS76" s="278"/>
      <c r="AT76" s="278"/>
      <c r="AU76" s="278"/>
      <c r="AV76" s="278"/>
      <c r="AW76" s="278"/>
      <c r="AX76" s="278"/>
      <c r="AY76" s="278"/>
      <c r="AZ76" s="30"/>
      <c r="BA76" s="278"/>
      <c r="BB76" s="278"/>
      <c r="BC76" s="278"/>
      <c r="BD76" s="278"/>
      <c r="BE76" s="278"/>
      <c r="BF76" s="278"/>
      <c r="BG76" s="278"/>
      <c r="BH76" s="278"/>
      <c r="BI76" s="278"/>
      <c r="BJ76" s="278"/>
      <c r="BK76" s="278"/>
      <c r="BL76" s="278"/>
      <c r="BM76" s="278"/>
      <c r="BN76" s="278"/>
      <c r="BO76" s="49"/>
      <c r="BP76" s="107"/>
      <c r="BQ76" s="281"/>
      <c r="BR76" s="240"/>
      <c r="BS76" s="240"/>
      <c r="BT76" s="240"/>
      <c r="BU76" s="240"/>
      <c r="BV76" s="282"/>
      <c r="BW76" s="240"/>
      <c r="BX76" s="240"/>
      <c r="BY76" s="240"/>
      <c r="BZ76" s="240"/>
      <c r="CA76" s="240"/>
      <c r="CB76" s="240"/>
      <c r="CC76" s="240"/>
      <c r="CD76" s="240"/>
      <c r="CE76" s="283"/>
      <c r="CF76" s="284"/>
      <c r="CG76" s="285" t="n">
        <f aca="false">DQ76</f>
        <v>0</v>
      </c>
      <c r="CH76" s="286"/>
      <c r="CI76" s="247" t="n">
        <f aca="false">ROUND(+CK76+CI77,0)</f>
        <v>2316</v>
      </c>
      <c r="CJ76" s="287"/>
      <c r="CK76" s="248" t="n">
        <f aca="false">IF($CM$16="a",(CM76+B76),(B76))</f>
        <v>-15.84264636</v>
      </c>
      <c r="CL76" s="288" t="n">
        <f aca="false">A76</f>
        <v>38869</v>
      </c>
      <c r="CM76" s="250" t="n">
        <f aca="false">IF($CM$16="A",((SUMIF($L$5:$CH$5,"F",L76:CH76))+(SUMIF($L$5:$CH$5,"s",L76:CH76)*CP76)+(SUMIF($L$5:$CH$5,"eol",L76:CH76)*CP76)+(SUMIF($L$5:$CH$5,"e",L76:CH76))+(SUMIF($L$5:$CH$5,"o",L76:CH76))),IF($CM$16="s",(SUMIF($L$5:$CH$5,"s",L76:CH76)*CP76),IF($CM$16="f",(SUMIF($L$5:$CH$5,"f",L76:CH76)),IF($CM$16="eol",(SUMIF($L$5:$CH$5,"eol",L76:CH76)*CP76),IF($CM$16="o",(SUMIF($L$5:$CH$5,"o",L76:CH76)),IF($CM$16="e",(SUMIF($L$5:$CH$5,"e",L76:CH76)),IF($CM$16="ch",(SUM(L76:CH76)),"Wrong")))))))</f>
        <v>0</v>
      </c>
      <c r="CN76" s="251" t="n">
        <f aca="false">A76</f>
        <v>38869</v>
      </c>
      <c r="CO76" s="305" t="n">
        <f aca="false">ROUND(SUM(CK65:CK76),0)</f>
        <v>754</v>
      </c>
      <c r="CP76" s="290" t="n">
        <f aca="false">IF((1/((1+CR76/2)^(2*(A76-$D$6)/365.25)))&gt;1,1,(1/((1+CR76/2)^(2*(A76-$D$6)/365.25))))</f>
        <v>1</v>
      </c>
      <c r="CQ76" s="291" t="n">
        <f aca="false">+A77-A76</f>
        <v>30</v>
      </c>
      <c r="CR76" s="302" t="n">
        <v>0.056762445912022</v>
      </c>
      <c r="CS76" s="293"/>
      <c r="CT76" s="303" t="n">
        <f aca="false">A76</f>
        <v>38869</v>
      </c>
      <c r="CU76" s="295" t="n">
        <f aca="false">IF(ISERROR(INDEX(FuturesTable,MATCH(CT76,FuturesTableMonth,0),2)),0,INDEX(FuturesTable,MATCH(CT76,FuturesTableMonth,0),2))</f>
        <v>0</v>
      </c>
      <c r="CV76" s="25"/>
      <c r="CW76" s="296" t="n">
        <f aca="false">CT76</f>
        <v>38869</v>
      </c>
      <c r="CX76" s="297" t="n">
        <f aca="false">CK76+CK88+CK100+CK112+CK124+CK136+CK148+CK160+CK172+CK184+CK196+CK208+CK220+CK232+CK244+CK256+CK268+CK280+CK292+CK304</f>
        <v>180.03292201</v>
      </c>
      <c r="CY76" s="25"/>
      <c r="CZ76" s="298"/>
      <c r="DA76" s="299" t="n">
        <v>0</v>
      </c>
      <c r="DB76" s="299" t="n">
        <v>0</v>
      </c>
      <c r="DC76" s="299" t="n">
        <f aca="false">DB76-DA76</f>
        <v>0</v>
      </c>
      <c r="DD76" s="263" t="n">
        <f aca="false">SUMIF($L$5:$CH$5,"o",L76:CH76)+SUMIF($L$5:$CH$5,"e",L76:CH76)</f>
        <v>0</v>
      </c>
      <c r="DE76" s="278" t="n">
        <f aca="false">IF(DD76=0,0,DC76+DD76)</f>
        <v>0</v>
      </c>
      <c r="DF76" s="278"/>
      <c r="DG76" s="184"/>
      <c r="DH76" s="300" t="n">
        <v>-15.84264636</v>
      </c>
      <c r="DI76" s="312" t="n">
        <v>3.84</v>
      </c>
      <c r="DJ76" s="184" t="n">
        <v>3.84</v>
      </c>
      <c r="DK76" s="267" t="n">
        <f aca="false">DI76-DJ76</f>
        <v>0</v>
      </c>
      <c r="DL76" s="192" t="n">
        <f aca="false">ROUND(DH76*DK76*10000,2)</f>
        <v>-0</v>
      </c>
      <c r="DM76" s="193"/>
      <c r="DN76" s="26"/>
      <c r="DO76" s="26"/>
      <c r="DP76" s="301" t="n">
        <f aca="false">A76</f>
        <v>38869</v>
      </c>
      <c r="DQ76" s="270" t="n">
        <f aca="false">IF(ISERROR(DR76),0,DR76)</f>
        <v>0</v>
      </c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</row>
    <row r="77" customFormat="false" ht="15.75" hidden="false" customHeight="false" outlineLevel="0" collapsed="false">
      <c r="A77" s="271" t="n">
        <f aca="false">EOMONTH(A76,0)+1</f>
        <v>38899</v>
      </c>
      <c r="B77" s="272" t="n">
        <f aca="false">E!B68</f>
        <v>-27.19217113</v>
      </c>
      <c r="C77" s="272" t="n">
        <f aca="false">CM77</f>
        <v>0</v>
      </c>
      <c r="D77" s="272" t="n">
        <f aca="false">CI77</f>
        <v>2332</v>
      </c>
      <c r="E77" s="272" t="str">
        <f aca="false">IF(CJ77=0,"",CJ77)</f>
        <v/>
      </c>
      <c r="F77" s="273" t="n">
        <f aca="false">CK77</f>
        <v>-27.19217113</v>
      </c>
      <c r="G77" s="230"/>
      <c r="H77" s="230"/>
      <c r="I77" s="29"/>
      <c r="J77" s="29"/>
      <c r="K77" s="29"/>
      <c r="L77" s="313"/>
      <c r="M77" s="314"/>
      <c r="N77" s="30"/>
      <c r="O77" s="278"/>
      <c r="P77" s="278"/>
      <c r="Q77" s="278"/>
      <c r="R77" s="278"/>
      <c r="S77" s="278"/>
      <c r="T77" s="278"/>
      <c r="U77" s="278"/>
      <c r="V77" s="278"/>
      <c r="W77" s="278"/>
      <c r="X77" s="278"/>
      <c r="Y77" s="278"/>
      <c r="Z77" s="278"/>
      <c r="AA77" s="278"/>
      <c r="AB77" s="278"/>
      <c r="AC77" s="278"/>
      <c r="AD77" s="278"/>
      <c r="AE77" s="278"/>
      <c r="AF77" s="278"/>
      <c r="AG77" s="278"/>
      <c r="AH77" s="278"/>
      <c r="AI77" s="278"/>
      <c r="AJ77" s="278"/>
      <c r="AK77" s="278"/>
      <c r="AL77" s="278"/>
      <c r="AM77" s="278"/>
      <c r="AN77" s="278"/>
      <c r="AO77" s="278"/>
      <c r="AP77" s="278"/>
      <c r="AQ77" s="278"/>
      <c r="AR77" s="278"/>
      <c r="AS77" s="278"/>
      <c r="AT77" s="278"/>
      <c r="AU77" s="278"/>
      <c r="AV77" s="278"/>
      <c r="AW77" s="278"/>
      <c r="AX77" s="278"/>
      <c r="AY77" s="278"/>
      <c r="AZ77" s="30"/>
      <c r="BA77" s="278"/>
      <c r="BB77" s="278"/>
      <c r="BC77" s="278"/>
      <c r="BD77" s="278"/>
      <c r="BE77" s="278"/>
      <c r="BF77" s="278"/>
      <c r="BG77" s="278"/>
      <c r="BH77" s="278"/>
      <c r="BI77" s="278"/>
      <c r="BJ77" s="278"/>
      <c r="BK77" s="278"/>
      <c r="BL77" s="278"/>
      <c r="BM77" s="278"/>
      <c r="BN77" s="278"/>
      <c r="BO77" s="49"/>
      <c r="BP77" s="107"/>
      <c r="BQ77" s="281"/>
      <c r="BR77" s="240"/>
      <c r="BS77" s="240"/>
      <c r="BT77" s="240"/>
      <c r="BU77" s="240"/>
      <c r="BV77" s="282"/>
      <c r="BW77" s="240"/>
      <c r="BX77" s="240"/>
      <c r="BY77" s="240"/>
      <c r="BZ77" s="240"/>
      <c r="CA77" s="240"/>
      <c r="CB77" s="240"/>
      <c r="CC77" s="240"/>
      <c r="CD77" s="240"/>
      <c r="CE77" s="283"/>
      <c r="CF77" s="284"/>
      <c r="CG77" s="285" t="n">
        <f aca="false">DQ77</f>
        <v>0</v>
      </c>
      <c r="CH77" s="286"/>
      <c r="CI77" s="247" t="n">
        <f aca="false">ROUND(+CK77+CI78,0)</f>
        <v>2332</v>
      </c>
      <c r="CJ77" s="287"/>
      <c r="CK77" s="248" t="n">
        <f aca="false">IF($CM$16="a",(CM77+B77),(B77))</f>
        <v>-27.19217113</v>
      </c>
      <c r="CL77" s="288" t="n">
        <f aca="false">A77</f>
        <v>38899</v>
      </c>
      <c r="CM77" s="250" t="n">
        <f aca="false">IF($CM$16="A",((SUMIF($L$5:$CH$5,"F",L77:CH77))+(SUMIF($L$5:$CH$5,"s",L77:CH77)*CP77)+(SUMIF($L$5:$CH$5,"eol",L77:CH77)*CP77)+(SUMIF($L$5:$CH$5,"e",L77:CH77))+(SUMIF($L$5:$CH$5,"o",L77:CH77))),IF($CM$16="s",(SUMIF($L$5:$CH$5,"s",L77:CH77)*CP77),IF($CM$16="f",(SUMIF($L$5:$CH$5,"f",L77:CH77)),IF($CM$16="eol",(SUMIF($L$5:$CH$5,"eol",L77:CH77)*CP77),IF($CM$16="o",(SUMIF($L$5:$CH$5,"o",L77:CH77)),IF($CM$16="e",(SUMIF($L$5:$CH$5,"e",L77:CH77)),IF($CM$16="ch",(SUM(L77:CH77)),"Wrong")))))))</f>
        <v>0</v>
      </c>
      <c r="CN77" s="251" t="n">
        <f aca="false">A77</f>
        <v>38899</v>
      </c>
      <c r="CO77" s="305" t="n">
        <f aca="false">ROUND(SUM(CK66:CK77),0)</f>
        <v>407</v>
      </c>
      <c r="CP77" s="290" t="n">
        <f aca="false">IF((1/((1+CR77/2)^(2*(A77-$D$6)/365.25)))&gt;1,1,(1/((1+CR77/2)^(2*(A77-$D$6)/365.25))))</f>
        <v>1</v>
      </c>
      <c r="CQ77" s="291" t="n">
        <f aca="false">+A78-A77</f>
        <v>31</v>
      </c>
      <c r="CR77" s="302" t="n">
        <v>0.0569161574532804</v>
      </c>
      <c r="CS77" s="293"/>
      <c r="CT77" s="303" t="n">
        <f aca="false">A77</f>
        <v>38899</v>
      </c>
      <c r="CU77" s="295" t="n">
        <f aca="false">IF(ISERROR(INDEX(FuturesTable,MATCH(CT77,FuturesTableMonth,0),2)),0,INDEX(FuturesTable,MATCH(CT77,FuturesTableMonth,0),2))</f>
        <v>0</v>
      </c>
      <c r="CV77" s="25"/>
      <c r="CW77" s="296" t="n">
        <f aca="false">CT77</f>
        <v>38899</v>
      </c>
      <c r="CX77" s="297" t="n">
        <f aca="false">CK77+CK89+CK101+CK113+CK125+CK137+CK149+CK161+CK173+CK185+CK197+CK209+CK221+CK233+CK245+CK257+CK269+CK281+CK293+CK305</f>
        <v>180.5963766</v>
      </c>
      <c r="CY77" s="25"/>
      <c r="CZ77" s="298"/>
      <c r="DA77" s="299" t="n">
        <v>0</v>
      </c>
      <c r="DB77" s="299" t="n">
        <v>0</v>
      </c>
      <c r="DC77" s="299" t="n">
        <f aca="false">DB77-DA77</f>
        <v>0</v>
      </c>
      <c r="DD77" s="263" t="n">
        <f aca="false">SUMIF($L$5:$CH$5,"o",L77:CH77)+SUMIF($L$5:$CH$5,"e",L77:CH77)</f>
        <v>0</v>
      </c>
      <c r="DE77" s="278" t="n">
        <f aca="false">IF(DD77=0,0,DC77+DD77)</f>
        <v>0</v>
      </c>
      <c r="DF77" s="278"/>
      <c r="DG77" s="184"/>
      <c r="DH77" s="300" t="n">
        <v>-27.19217113</v>
      </c>
      <c r="DI77" s="312" t="n">
        <v>3.89</v>
      </c>
      <c r="DJ77" s="184" t="n">
        <v>3.89</v>
      </c>
      <c r="DK77" s="267" t="n">
        <f aca="false">DI77-DJ77</f>
        <v>0</v>
      </c>
      <c r="DL77" s="192" t="n">
        <f aca="false">ROUND(DH77*DK77*10000,2)</f>
        <v>-0</v>
      </c>
      <c r="DM77" s="193"/>
      <c r="DN77" s="26"/>
      <c r="DO77" s="26"/>
      <c r="DP77" s="301" t="n">
        <f aca="false">A77</f>
        <v>38899</v>
      </c>
      <c r="DQ77" s="270" t="n">
        <f aca="false">IF(ISERROR(DR77),0,DR77)</f>
        <v>0</v>
      </c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</row>
    <row r="78" customFormat="false" ht="15.75" hidden="false" customHeight="false" outlineLevel="0" collapsed="false">
      <c r="A78" s="271" t="n">
        <f aca="false">EOMONTH(A77,0)+1</f>
        <v>38930</v>
      </c>
      <c r="B78" s="272" t="n">
        <f aca="false">E!B69</f>
        <v>-25.71429819</v>
      </c>
      <c r="C78" s="272" t="n">
        <f aca="false">CM78</f>
        <v>0</v>
      </c>
      <c r="D78" s="272" t="n">
        <f aca="false">CI78</f>
        <v>2359</v>
      </c>
      <c r="E78" s="272" t="str">
        <f aca="false">IF(CJ78=0,"",CJ78)</f>
        <v/>
      </c>
      <c r="F78" s="273" t="n">
        <f aca="false">CK78</f>
        <v>-25.71429819</v>
      </c>
      <c r="G78" s="230"/>
      <c r="H78" s="230"/>
      <c r="I78" s="29"/>
      <c r="J78" s="29"/>
      <c r="K78" s="29"/>
      <c r="L78" s="313"/>
      <c r="M78" s="314"/>
      <c r="N78" s="30"/>
      <c r="O78" s="278"/>
      <c r="P78" s="278"/>
      <c r="Q78" s="278"/>
      <c r="R78" s="278"/>
      <c r="S78" s="278"/>
      <c r="T78" s="278"/>
      <c r="U78" s="278"/>
      <c r="V78" s="278"/>
      <c r="W78" s="278"/>
      <c r="X78" s="278"/>
      <c r="Y78" s="278"/>
      <c r="Z78" s="278"/>
      <c r="AA78" s="278"/>
      <c r="AB78" s="278"/>
      <c r="AC78" s="278"/>
      <c r="AD78" s="278"/>
      <c r="AE78" s="278"/>
      <c r="AF78" s="278"/>
      <c r="AG78" s="278"/>
      <c r="AH78" s="278"/>
      <c r="AI78" s="278"/>
      <c r="AJ78" s="278"/>
      <c r="AK78" s="278"/>
      <c r="AL78" s="278"/>
      <c r="AM78" s="278"/>
      <c r="AN78" s="278"/>
      <c r="AO78" s="278"/>
      <c r="AP78" s="278"/>
      <c r="AQ78" s="278"/>
      <c r="AR78" s="278"/>
      <c r="AS78" s="278"/>
      <c r="AT78" s="278"/>
      <c r="AU78" s="278"/>
      <c r="AV78" s="278"/>
      <c r="AW78" s="278"/>
      <c r="AX78" s="278"/>
      <c r="AY78" s="278"/>
      <c r="AZ78" s="30"/>
      <c r="BA78" s="278"/>
      <c r="BB78" s="278"/>
      <c r="BC78" s="278"/>
      <c r="BD78" s="278"/>
      <c r="BE78" s="278"/>
      <c r="BF78" s="278"/>
      <c r="BG78" s="278"/>
      <c r="BH78" s="278"/>
      <c r="BI78" s="278"/>
      <c r="BJ78" s="278"/>
      <c r="BK78" s="278"/>
      <c r="BL78" s="278"/>
      <c r="BM78" s="278"/>
      <c r="BN78" s="278"/>
      <c r="BO78" s="49"/>
      <c r="BP78" s="107"/>
      <c r="BQ78" s="281"/>
      <c r="BR78" s="240"/>
      <c r="BS78" s="240"/>
      <c r="BT78" s="240"/>
      <c r="BU78" s="240"/>
      <c r="BV78" s="282"/>
      <c r="BW78" s="240"/>
      <c r="BX78" s="240"/>
      <c r="BY78" s="240"/>
      <c r="BZ78" s="240"/>
      <c r="CA78" s="240"/>
      <c r="CB78" s="240"/>
      <c r="CC78" s="240"/>
      <c r="CD78" s="240"/>
      <c r="CE78" s="283"/>
      <c r="CF78" s="284"/>
      <c r="CG78" s="285" t="n">
        <f aca="false">DQ78</f>
        <v>0</v>
      </c>
      <c r="CH78" s="286"/>
      <c r="CI78" s="247" t="n">
        <f aca="false">ROUND(+CK78+CI79,0)</f>
        <v>2359</v>
      </c>
      <c r="CJ78" s="287"/>
      <c r="CK78" s="248" t="n">
        <f aca="false">IF($CM$16="a",(CM78+B78),(B78))</f>
        <v>-25.71429819</v>
      </c>
      <c r="CL78" s="288" t="n">
        <f aca="false">A78</f>
        <v>38930</v>
      </c>
      <c r="CM78" s="250" t="n">
        <f aca="false">IF($CM$16="A",((SUMIF($L$5:$CH$5,"F",L78:CH78))+(SUMIF($L$5:$CH$5,"s",L78:CH78)*CP78)+(SUMIF($L$5:$CH$5,"eol",L78:CH78)*CP78)+(SUMIF($L$5:$CH$5,"e",L78:CH78))+(SUMIF($L$5:$CH$5,"o",L78:CH78))),IF($CM$16="s",(SUMIF($L$5:$CH$5,"s",L78:CH78)*CP78),IF($CM$16="f",(SUMIF($L$5:$CH$5,"f",L78:CH78)),IF($CM$16="eol",(SUMIF($L$5:$CH$5,"eol",L78:CH78)*CP78),IF($CM$16="o",(SUMIF($L$5:$CH$5,"o",L78:CH78)),IF($CM$16="e",(SUMIF($L$5:$CH$5,"e",L78:CH78)),IF($CM$16="ch",(SUM(L78:CH78)),"Wrong")))))))</f>
        <v>0</v>
      </c>
      <c r="CN78" s="251" t="n">
        <f aca="false">A78</f>
        <v>38930</v>
      </c>
      <c r="CO78" s="305" t="n">
        <f aca="false">ROUND(SUM(CK67:CK78),0)</f>
        <v>146</v>
      </c>
      <c r="CP78" s="290" t="n">
        <f aca="false">IF((1/((1+CR78/2)^(2*(A78-$D$6)/365.25)))&gt;1,1,(1/((1+CR78/2)^(2*(A78-$D$6)/365.25))))</f>
        <v>1</v>
      </c>
      <c r="CQ78" s="291" t="n">
        <f aca="false">+A79-A78</f>
        <v>31</v>
      </c>
      <c r="CR78" s="302" t="n">
        <v>0.0570640287167943</v>
      </c>
      <c r="CS78" s="293"/>
      <c r="CT78" s="303" t="n">
        <f aca="false">A78</f>
        <v>38930</v>
      </c>
      <c r="CU78" s="295" t="n">
        <f aca="false">IF(ISERROR(INDEX(FuturesTable,MATCH(CT78,FuturesTableMonth,0),2)),0,INDEX(FuturesTable,MATCH(CT78,FuturesTableMonth,0),2))</f>
        <v>0</v>
      </c>
      <c r="CV78" s="25"/>
      <c r="CW78" s="296" t="n">
        <f aca="false">CT78</f>
        <v>38930</v>
      </c>
      <c r="CX78" s="297" t="n">
        <f aca="false">CK78+CK90+CK102+CK114+CK126+CK138+CK150+CK162+CK174+CK186+CK198+CK210+CK222+CK234+CK246+CK258+CK270+CK282+CK294+CK306</f>
        <v>180.31729143</v>
      </c>
      <c r="CY78" s="25"/>
      <c r="CZ78" s="298"/>
      <c r="DA78" s="299" t="n">
        <v>0</v>
      </c>
      <c r="DB78" s="299" t="n">
        <v>0</v>
      </c>
      <c r="DC78" s="299" t="n">
        <f aca="false">DB78-DA78</f>
        <v>0</v>
      </c>
      <c r="DD78" s="263" t="n">
        <f aca="false">SUMIF($L$5:$CH$5,"o",L78:CH78)+SUMIF($L$5:$CH$5,"e",L78:CH78)</f>
        <v>0</v>
      </c>
      <c r="DE78" s="278" t="n">
        <f aca="false">IF(DD78=0,0,DC78+DD78)</f>
        <v>0</v>
      </c>
      <c r="DF78" s="278"/>
      <c r="DG78" s="184"/>
      <c r="DH78" s="300" t="n">
        <v>-25.71429819</v>
      </c>
      <c r="DI78" s="312" t="n">
        <v>3.921</v>
      </c>
      <c r="DJ78" s="184" t="n">
        <v>3.921</v>
      </c>
      <c r="DK78" s="267" t="n">
        <f aca="false">DI78-DJ78</f>
        <v>0</v>
      </c>
      <c r="DL78" s="192" t="n">
        <f aca="false">ROUND(DH78*DK78*10000,2)</f>
        <v>-0</v>
      </c>
      <c r="DM78" s="193"/>
      <c r="DN78" s="26"/>
      <c r="DO78" s="26"/>
      <c r="DP78" s="301" t="n">
        <f aca="false">A78</f>
        <v>38930</v>
      </c>
      <c r="DQ78" s="270" t="n">
        <f aca="false">IF(ISERROR(DR78),0,DR78)</f>
        <v>0</v>
      </c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</row>
    <row r="79" customFormat="false" ht="15.75" hidden="false" customHeight="false" outlineLevel="0" collapsed="false">
      <c r="A79" s="271" t="n">
        <f aca="false">EOMONTH(A78,0)+1</f>
        <v>38961</v>
      </c>
      <c r="B79" s="272" t="n">
        <f aca="false">E!B70</f>
        <v>-7.00942482</v>
      </c>
      <c r="C79" s="272" t="n">
        <f aca="false">CM79</f>
        <v>0</v>
      </c>
      <c r="D79" s="272" t="n">
        <f aca="false">CI79</f>
        <v>2385</v>
      </c>
      <c r="E79" s="272" t="str">
        <f aca="false">IF(CJ79=0,"",CJ79)</f>
        <v/>
      </c>
      <c r="F79" s="273" t="n">
        <f aca="false">CK79</f>
        <v>-7.00942482</v>
      </c>
      <c r="G79" s="230"/>
      <c r="H79" s="230"/>
      <c r="I79" s="29"/>
      <c r="J79" s="29"/>
      <c r="K79" s="29"/>
      <c r="L79" s="313"/>
      <c r="M79" s="314"/>
      <c r="N79" s="30"/>
      <c r="O79" s="278"/>
      <c r="P79" s="278"/>
      <c r="Q79" s="278"/>
      <c r="R79" s="278"/>
      <c r="S79" s="278"/>
      <c r="T79" s="278"/>
      <c r="U79" s="278"/>
      <c r="V79" s="278"/>
      <c r="W79" s="278"/>
      <c r="X79" s="278"/>
      <c r="Y79" s="278"/>
      <c r="Z79" s="278"/>
      <c r="AA79" s="278"/>
      <c r="AB79" s="278"/>
      <c r="AC79" s="278"/>
      <c r="AD79" s="278"/>
      <c r="AE79" s="278"/>
      <c r="AF79" s="278"/>
      <c r="AG79" s="278"/>
      <c r="AH79" s="278"/>
      <c r="AI79" s="278"/>
      <c r="AJ79" s="278"/>
      <c r="AK79" s="278"/>
      <c r="AL79" s="278"/>
      <c r="AM79" s="278"/>
      <c r="AN79" s="278"/>
      <c r="AO79" s="278"/>
      <c r="AP79" s="278"/>
      <c r="AQ79" s="278"/>
      <c r="AR79" s="278"/>
      <c r="AS79" s="278"/>
      <c r="AT79" s="278"/>
      <c r="AU79" s="278"/>
      <c r="AV79" s="278"/>
      <c r="AW79" s="278"/>
      <c r="AX79" s="278"/>
      <c r="AY79" s="278"/>
      <c r="AZ79" s="30"/>
      <c r="BA79" s="278"/>
      <c r="BB79" s="278"/>
      <c r="BC79" s="278"/>
      <c r="BD79" s="278"/>
      <c r="BE79" s="278"/>
      <c r="BF79" s="278"/>
      <c r="BG79" s="278"/>
      <c r="BH79" s="278"/>
      <c r="BI79" s="278"/>
      <c r="BJ79" s="278"/>
      <c r="BK79" s="278"/>
      <c r="BL79" s="278"/>
      <c r="BM79" s="278"/>
      <c r="BN79" s="278"/>
      <c r="BO79" s="49"/>
      <c r="BP79" s="107"/>
      <c r="BQ79" s="281"/>
      <c r="BR79" s="240"/>
      <c r="BS79" s="240"/>
      <c r="BT79" s="240"/>
      <c r="BU79" s="240"/>
      <c r="BV79" s="282"/>
      <c r="BW79" s="240"/>
      <c r="BX79" s="240"/>
      <c r="BY79" s="240"/>
      <c r="BZ79" s="240"/>
      <c r="CA79" s="240"/>
      <c r="CB79" s="240"/>
      <c r="CC79" s="240"/>
      <c r="CD79" s="240"/>
      <c r="CE79" s="283"/>
      <c r="CF79" s="284"/>
      <c r="CG79" s="285" t="n">
        <f aca="false">DQ79</f>
        <v>0</v>
      </c>
      <c r="CH79" s="286"/>
      <c r="CI79" s="247" t="n">
        <f aca="false">ROUND(+CK79+CI80,0)</f>
        <v>2385</v>
      </c>
      <c r="CJ79" s="287"/>
      <c r="CK79" s="248" t="n">
        <f aca="false">IF($CM$16="a",(CM79+B79),(B79))</f>
        <v>-7.00942482</v>
      </c>
      <c r="CL79" s="288" t="n">
        <f aca="false">A79</f>
        <v>38961</v>
      </c>
      <c r="CM79" s="250" t="n">
        <f aca="false">IF($CM$16="A",((SUMIF($L$5:$CH$5,"F",L79:CH79))+(SUMIF($L$5:$CH$5,"s",L79:CH79)*CP79)+(SUMIF($L$5:$CH$5,"eol",L79:CH79)*CP79)+(SUMIF($L$5:$CH$5,"e",L79:CH79))+(SUMIF($L$5:$CH$5,"o",L79:CH79))),IF($CM$16="s",(SUMIF($L$5:$CH$5,"s",L79:CH79)*CP79),IF($CM$16="f",(SUMIF($L$5:$CH$5,"f",L79:CH79)),IF($CM$16="eol",(SUMIF($L$5:$CH$5,"eol",L79:CH79)*CP79),IF($CM$16="o",(SUMIF($L$5:$CH$5,"o",L79:CH79)),IF($CM$16="e",(SUMIF($L$5:$CH$5,"e",L79:CH79)),IF($CM$16="ch",(SUM(L79:CH79)),"Wrong")))))))</f>
        <v>0</v>
      </c>
      <c r="CN79" s="251" t="n">
        <f aca="false">A79</f>
        <v>38961</v>
      </c>
      <c r="CO79" s="305" t="n">
        <f aca="false">ROUND(SUM(CK68:CK79),0)</f>
        <v>91</v>
      </c>
      <c r="CP79" s="290" t="n">
        <f aca="false">IF((1/((1+CR79/2)^(2*(A79-$D$6)/365.25)))&gt;1,1,(1/((1+CR79/2)^(2*(A79-$D$6)/365.25))))</f>
        <v>1</v>
      </c>
      <c r="CQ79" s="291" t="n">
        <f aca="false">+A80-A79</f>
        <v>30</v>
      </c>
      <c r="CR79" s="302" t="n">
        <v>0.0572002050494018</v>
      </c>
      <c r="CS79" s="293"/>
      <c r="CT79" s="303" t="n">
        <f aca="false">A79</f>
        <v>38961</v>
      </c>
      <c r="CU79" s="295" t="n">
        <f aca="false">IF(ISERROR(INDEX(FuturesTable,MATCH(CT79,FuturesTableMonth,0),2)),0,INDEX(FuturesTable,MATCH(CT79,FuturesTableMonth,0),2))</f>
        <v>0</v>
      </c>
      <c r="CV79" s="25"/>
      <c r="CW79" s="296" t="n">
        <f aca="false">CT79</f>
        <v>38961</v>
      </c>
      <c r="CX79" s="297" t="n">
        <f aca="false">CK79+CK91+CK103+CK115+CK127+CK139+CK151+CK163+CK175+CK187+CK199+CK211+CK223+CK235+CK247+CK259+CK271+CK283+CK295+CK307</f>
        <v>221.73263725</v>
      </c>
      <c r="CY79" s="25"/>
      <c r="CZ79" s="298"/>
      <c r="DA79" s="299" t="n">
        <v>0</v>
      </c>
      <c r="DB79" s="299" t="n">
        <v>0</v>
      </c>
      <c r="DC79" s="299" t="n">
        <f aca="false">DB79-DA79</f>
        <v>0</v>
      </c>
      <c r="DD79" s="263" t="n">
        <f aca="false">SUMIF($L$5:$CH$5,"o",L79:CH79)+SUMIF($L$5:$CH$5,"e",L79:CH79)</f>
        <v>0</v>
      </c>
      <c r="DE79" s="278" t="n">
        <f aca="false">IF(DD79=0,0,DC79+DD79)</f>
        <v>0</v>
      </c>
      <c r="DF79" s="278"/>
      <c r="DG79" s="184"/>
      <c r="DH79" s="300" t="n">
        <v>-7.00942482</v>
      </c>
      <c r="DI79" s="312" t="n">
        <v>3.936</v>
      </c>
      <c r="DJ79" s="184" t="n">
        <v>3.936</v>
      </c>
      <c r="DK79" s="267" t="n">
        <f aca="false">DI79-DJ79</f>
        <v>0</v>
      </c>
      <c r="DL79" s="192" t="n">
        <f aca="false">ROUND(DH79*DK79*10000,2)</f>
        <v>-0</v>
      </c>
      <c r="DM79" s="193"/>
      <c r="DN79" s="26"/>
      <c r="DO79" s="26"/>
      <c r="DP79" s="301" t="n">
        <f aca="false">A79</f>
        <v>38961</v>
      </c>
      <c r="DQ79" s="270" t="n">
        <f aca="false">IF(ISERROR(DR79),0,DR79)</f>
        <v>0</v>
      </c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</row>
    <row r="80" customFormat="false" ht="15.75" hidden="false" customHeight="false" outlineLevel="0" collapsed="false">
      <c r="A80" s="271" t="n">
        <f aca="false">EOMONTH(A79,0)+1</f>
        <v>38991</v>
      </c>
      <c r="B80" s="272" t="n">
        <f aca="false">E!B71</f>
        <v>17.46003506</v>
      </c>
      <c r="C80" s="272" t="n">
        <f aca="false">CM80</f>
        <v>0</v>
      </c>
      <c r="D80" s="272" t="n">
        <f aca="false">CI80</f>
        <v>2392</v>
      </c>
      <c r="E80" s="272" t="str">
        <f aca="false">IF(CJ80=0,"",CJ80)</f>
        <v/>
      </c>
      <c r="F80" s="273" t="n">
        <f aca="false">CK80</f>
        <v>17.46003506</v>
      </c>
      <c r="G80" s="230"/>
      <c r="H80" s="230"/>
      <c r="I80" s="29"/>
      <c r="J80" s="29"/>
      <c r="K80" s="29"/>
      <c r="L80" s="313"/>
      <c r="M80" s="314"/>
      <c r="N80" s="30"/>
      <c r="O80" s="278"/>
      <c r="P80" s="278"/>
      <c r="Q80" s="278"/>
      <c r="R80" s="278"/>
      <c r="S80" s="278"/>
      <c r="T80" s="278"/>
      <c r="U80" s="278"/>
      <c r="V80" s="278"/>
      <c r="W80" s="278"/>
      <c r="X80" s="278"/>
      <c r="Y80" s="278"/>
      <c r="Z80" s="278"/>
      <c r="AA80" s="278"/>
      <c r="AB80" s="278"/>
      <c r="AC80" s="278"/>
      <c r="AD80" s="278"/>
      <c r="AE80" s="278"/>
      <c r="AF80" s="278"/>
      <c r="AG80" s="278"/>
      <c r="AH80" s="278"/>
      <c r="AI80" s="278"/>
      <c r="AJ80" s="278"/>
      <c r="AK80" s="278"/>
      <c r="AL80" s="278"/>
      <c r="AM80" s="278"/>
      <c r="AN80" s="278"/>
      <c r="AO80" s="278"/>
      <c r="AP80" s="278"/>
      <c r="AQ80" s="278"/>
      <c r="AR80" s="278"/>
      <c r="AS80" s="278"/>
      <c r="AT80" s="278"/>
      <c r="AU80" s="278"/>
      <c r="AV80" s="278"/>
      <c r="AW80" s="278"/>
      <c r="AX80" s="278"/>
      <c r="AY80" s="278"/>
      <c r="AZ80" s="30"/>
      <c r="BA80" s="278"/>
      <c r="BB80" s="278"/>
      <c r="BC80" s="278"/>
      <c r="BD80" s="278"/>
      <c r="BE80" s="278"/>
      <c r="BF80" s="278"/>
      <c r="BG80" s="278"/>
      <c r="BH80" s="278"/>
      <c r="BI80" s="278"/>
      <c r="BJ80" s="278"/>
      <c r="BK80" s="278"/>
      <c r="BL80" s="278"/>
      <c r="BM80" s="278"/>
      <c r="BN80" s="278"/>
      <c r="BO80" s="49"/>
      <c r="BP80" s="107"/>
      <c r="BQ80" s="281"/>
      <c r="BR80" s="240"/>
      <c r="BS80" s="240"/>
      <c r="BT80" s="240"/>
      <c r="BU80" s="240"/>
      <c r="BV80" s="282"/>
      <c r="BW80" s="240"/>
      <c r="BX80" s="240"/>
      <c r="BY80" s="240"/>
      <c r="BZ80" s="240"/>
      <c r="CA80" s="240"/>
      <c r="CB80" s="240"/>
      <c r="CC80" s="240"/>
      <c r="CD80" s="240"/>
      <c r="CE80" s="283"/>
      <c r="CF80" s="284"/>
      <c r="CG80" s="285" t="n">
        <f aca="false">DQ80</f>
        <v>0</v>
      </c>
      <c r="CH80" s="286"/>
      <c r="CI80" s="247" t="n">
        <f aca="false">ROUND(+CK80+CI81,0)</f>
        <v>2392</v>
      </c>
      <c r="CJ80" s="287"/>
      <c r="CK80" s="248" t="n">
        <f aca="false">IF($CM$16="a",(CM80+B80),(B80))</f>
        <v>17.46003506</v>
      </c>
      <c r="CL80" s="288" t="n">
        <f aca="false">A80</f>
        <v>38991</v>
      </c>
      <c r="CM80" s="250" t="n">
        <f aca="false">IF($CM$16="A",((SUMIF($L$5:$CH$5,"F",L80:CH80))+(SUMIF($L$5:$CH$5,"s",L80:CH80)*CP80)+(SUMIF($L$5:$CH$5,"eol",L80:CH80)*CP80)+(SUMIF($L$5:$CH$5,"e",L80:CH80))+(SUMIF($L$5:$CH$5,"o",L80:CH80))),IF($CM$16="s",(SUMIF($L$5:$CH$5,"s",L80:CH80)*CP80),IF($CM$16="f",(SUMIF($L$5:$CH$5,"f",L80:CH80)),IF($CM$16="eol",(SUMIF($L$5:$CH$5,"eol",L80:CH80)*CP80),IF($CM$16="o",(SUMIF($L$5:$CH$5,"o",L80:CH80)),IF($CM$16="e",(SUMIF($L$5:$CH$5,"e",L80:CH80)),IF($CM$16="ch",(SUM(L80:CH80)),"Wrong")))))))</f>
        <v>0</v>
      </c>
      <c r="CN80" s="251" t="n">
        <f aca="false">A80</f>
        <v>38991</v>
      </c>
      <c r="CO80" s="305" t="n">
        <f aca="false">ROUND(SUM(CK69:CK80),0)</f>
        <v>33</v>
      </c>
      <c r="CP80" s="290" t="n">
        <f aca="false">IF((1/((1+CR80/2)^(2*(A80-$D$6)/365.25)))&gt;1,1,(1/((1+CR80/2)^(2*(A80-$D$6)/365.25))))</f>
        <v>1</v>
      </c>
      <c r="CQ80" s="291" t="n">
        <f aca="false">+A81-A80</f>
        <v>31</v>
      </c>
      <c r="CR80" s="302" t="n">
        <v>0.0573319886029613</v>
      </c>
      <c r="CS80" s="293"/>
      <c r="CT80" s="303" t="n">
        <f aca="false">A80</f>
        <v>38991</v>
      </c>
      <c r="CU80" s="295" t="n">
        <f aca="false">IF(ISERROR(INDEX(FuturesTable,MATCH(CT80,FuturesTableMonth,0),2)),0,INDEX(FuturesTable,MATCH(CT80,FuturesTableMonth,0),2))</f>
        <v>0</v>
      </c>
      <c r="CV80" s="25"/>
      <c r="CW80" s="296" t="n">
        <f aca="false">CT80</f>
        <v>38991</v>
      </c>
      <c r="CX80" s="297" t="n">
        <f aca="false">CK80+CK92+CK104+CK116+CK128+CK140+CK152+CK164+CK176+CK188+CK200+CK212+CK224+CK236+CK248+CK260+CK272+CK284+CK296+CK308</f>
        <v>233.59435701</v>
      </c>
      <c r="CY80" s="25"/>
      <c r="CZ80" s="298"/>
      <c r="DA80" s="299" t="n">
        <v>0</v>
      </c>
      <c r="DB80" s="299" t="n">
        <v>0</v>
      </c>
      <c r="DC80" s="299" t="n">
        <f aca="false">DB80-DA80</f>
        <v>0</v>
      </c>
      <c r="DD80" s="263" t="n">
        <f aca="false">SUMIF($L$5:$CH$5,"o",L80:CH80)+SUMIF($L$5:$CH$5,"e",L80:CH80)</f>
        <v>0</v>
      </c>
      <c r="DE80" s="278" t="n">
        <f aca="false">IF(DD80=0,0,DC80+DD80)</f>
        <v>0</v>
      </c>
      <c r="DF80" s="278"/>
      <c r="DG80" s="184"/>
      <c r="DH80" s="300" t="n">
        <v>17.46003506</v>
      </c>
      <c r="DI80" s="312" t="n">
        <v>3.965</v>
      </c>
      <c r="DJ80" s="184" t="n">
        <v>3.965</v>
      </c>
      <c r="DK80" s="267" t="n">
        <f aca="false">DI80-DJ80</f>
        <v>0</v>
      </c>
      <c r="DL80" s="192" t="n">
        <f aca="false">ROUND(DH80*DK80*10000,2)</f>
        <v>0</v>
      </c>
      <c r="DM80" s="193"/>
      <c r="DN80" s="26"/>
      <c r="DO80" s="26"/>
      <c r="DP80" s="301" t="n">
        <f aca="false">A80</f>
        <v>38991</v>
      </c>
      <c r="DQ80" s="270" t="n">
        <f aca="false">IF(ISERROR(DR80),0,DR80)</f>
        <v>0</v>
      </c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</row>
    <row r="81" customFormat="false" ht="15.75" hidden="false" customHeight="false" outlineLevel="0" collapsed="false">
      <c r="A81" s="271" t="n">
        <f aca="false">EOMONTH(A80,0)+1</f>
        <v>39022</v>
      </c>
      <c r="B81" s="272" t="n">
        <f aca="false">E!B72</f>
        <v>21.41158397</v>
      </c>
      <c r="C81" s="272" t="n">
        <f aca="false">CM81</f>
        <v>0</v>
      </c>
      <c r="D81" s="272" t="n">
        <f aca="false">CI81</f>
        <v>2375</v>
      </c>
      <c r="E81" s="272" t="str">
        <f aca="false">IF(CJ81=0,"",CJ81)</f>
        <v/>
      </c>
      <c r="F81" s="273" t="n">
        <f aca="false">CK81</f>
        <v>21.41158397</v>
      </c>
      <c r="G81" s="230"/>
      <c r="H81" s="230"/>
      <c r="I81" s="29"/>
      <c r="J81" s="29"/>
      <c r="K81" s="29"/>
      <c r="L81" s="313"/>
      <c r="M81" s="314"/>
      <c r="N81" s="30"/>
      <c r="O81" s="278"/>
      <c r="P81" s="278"/>
      <c r="Q81" s="278"/>
      <c r="R81" s="278"/>
      <c r="S81" s="278"/>
      <c r="T81" s="278"/>
      <c r="U81" s="278"/>
      <c r="V81" s="278"/>
      <c r="W81" s="278"/>
      <c r="X81" s="278"/>
      <c r="Y81" s="278"/>
      <c r="Z81" s="278"/>
      <c r="AA81" s="278"/>
      <c r="AB81" s="278"/>
      <c r="AC81" s="278"/>
      <c r="AD81" s="278"/>
      <c r="AE81" s="278"/>
      <c r="AF81" s="278"/>
      <c r="AG81" s="278"/>
      <c r="AH81" s="278"/>
      <c r="AI81" s="278"/>
      <c r="AJ81" s="278"/>
      <c r="AK81" s="278"/>
      <c r="AL81" s="278"/>
      <c r="AM81" s="278"/>
      <c r="AN81" s="278"/>
      <c r="AO81" s="278"/>
      <c r="AP81" s="278"/>
      <c r="AQ81" s="278"/>
      <c r="AR81" s="278"/>
      <c r="AS81" s="278"/>
      <c r="AT81" s="278"/>
      <c r="AU81" s="278"/>
      <c r="AV81" s="278"/>
      <c r="AW81" s="278"/>
      <c r="AX81" s="278"/>
      <c r="AY81" s="278"/>
      <c r="AZ81" s="30"/>
      <c r="BA81" s="278"/>
      <c r="BB81" s="278"/>
      <c r="BC81" s="278"/>
      <c r="BD81" s="278"/>
      <c r="BE81" s="278"/>
      <c r="BF81" s="278"/>
      <c r="BG81" s="278"/>
      <c r="BH81" s="278"/>
      <c r="BI81" s="278"/>
      <c r="BJ81" s="278"/>
      <c r="BK81" s="278"/>
      <c r="BL81" s="278"/>
      <c r="BM81" s="278"/>
      <c r="BN81" s="278"/>
      <c r="BO81" s="49"/>
      <c r="BP81" s="107"/>
      <c r="BQ81" s="281"/>
      <c r="BR81" s="240"/>
      <c r="BS81" s="240"/>
      <c r="BT81" s="240"/>
      <c r="BU81" s="240"/>
      <c r="BV81" s="282"/>
      <c r="BW81" s="240"/>
      <c r="BX81" s="240"/>
      <c r="BY81" s="240"/>
      <c r="BZ81" s="240"/>
      <c r="CA81" s="240"/>
      <c r="CB81" s="240"/>
      <c r="CC81" s="240"/>
      <c r="CD81" s="240"/>
      <c r="CE81" s="283"/>
      <c r="CF81" s="284"/>
      <c r="CG81" s="285" t="n">
        <f aca="false">DQ81</f>
        <v>0</v>
      </c>
      <c r="CH81" s="286"/>
      <c r="CI81" s="247" t="n">
        <f aca="false">ROUND(+CK81+CI82,0)</f>
        <v>2375</v>
      </c>
      <c r="CJ81" s="287"/>
      <c r="CK81" s="248" t="n">
        <f aca="false">IF($CM$16="a",(CM81+B81),(B81))</f>
        <v>21.41158397</v>
      </c>
      <c r="CL81" s="288" t="n">
        <f aca="false">A81</f>
        <v>39022</v>
      </c>
      <c r="CM81" s="250" t="n">
        <f aca="false">IF($CM$16="A",((SUMIF($L$5:$CH$5,"F",L81:CH81))+(SUMIF($L$5:$CH$5,"s",L81:CH81)*CP81)+(SUMIF($L$5:$CH$5,"eol",L81:CH81)*CP81)+(SUMIF($L$5:$CH$5,"e",L81:CH81))+(SUMIF($L$5:$CH$5,"o",L81:CH81))),IF($CM$16="s",(SUMIF($L$5:$CH$5,"s",L81:CH81)*CP81),IF($CM$16="f",(SUMIF($L$5:$CH$5,"f",L81:CH81)),IF($CM$16="eol",(SUMIF($L$5:$CH$5,"eol",L81:CH81)*CP81),IF($CM$16="o",(SUMIF($L$5:$CH$5,"o",L81:CH81)),IF($CM$16="e",(SUMIF($L$5:$CH$5,"e",L81:CH81)),IF($CM$16="ch",(SUM(L81:CH81)),"Wrong")))))))</f>
        <v>0</v>
      </c>
      <c r="CN81" s="251" t="n">
        <f aca="false">A81</f>
        <v>39022</v>
      </c>
      <c r="CO81" s="305" t="n">
        <f aca="false">ROUND(SUM(CK70:CK81),0)</f>
        <v>-87</v>
      </c>
      <c r="CP81" s="290" t="n">
        <f aca="false">IF((1/((1+CR81/2)^(2*(A81-$D$6)/365.25)))&gt;1,1,(1/((1+CR81/2)^(2*(A81-$D$6)/365.25))))</f>
        <v>1</v>
      </c>
      <c r="CQ81" s="291" t="n">
        <f aca="false">+A82-A81</f>
        <v>30</v>
      </c>
      <c r="CR81" s="302" t="n">
        <v>0.0574681649477093</v>
      </c>
      <c r="CS81" s="293"/>
      <c r="CT81" s="303" t="n">
        <f aca="false">A81</f>
        <v>39022</v>
      </c>
      <c r="CU81" s="295" t="n">
        <f aca="false">IF(ISERROR(INDEX(FuturesTable,MATCH(CT81,FuturesTableMonth,0),2)),0,INDEX(FuturesTable,MATCH(CT81,FuturesTableMonth,0),2))</f>
        <v>0</v>
      </c>
      <c r="CV81" s="25"/>
      <c r="CW81" s="296" t="n">
        <f aca="false">CT81</f>
        <v>39022</v>
      </c>
      <c r="CX81" s="297" t="n">
        <f aca="false">CK81+CK93+CK105+CK117+CK129+CK141+CK153+CK165+CK177+CK189+CK201+CK213+CK225+CK237+CK249+CK261+CK273+CK285+CK297+CK309</f>
        <v>198.6156907</v>
      </c>
      <c r="CY81" s="25"/>
      <c r="CZ81" s="298"/>
      <c r="DA81" s="299" t="n">
        <v>0</v>
      </c>
      <c r="DB81" s="299" t="n">
        <v>0</v>
      </c>
      <c r="DC81" s="299" t="n">
        <f aca="false">DB81-DA81</f>
        <v>0</v>
      </c>
      <c r="DD81" s="263" t="n">
        <f aca="false">SUMIF($L$5:$CH$5,"o",L81:CH81)+SUMIF($L$5:$CH$5,"e",L81:CH81)</f>
        <v>0</v>
      </c>
      <c r="DE81" s="278" t="n">
        <f aca="false">IF(DD81=0,0,DC81+DD81)</f>
        <v>0</v>
      </c>
      <c r="DF81" s="278"/>
      <c r="DG81" s="184"/>
      <c r="DH81" s="300" t="n">
        <v>21.41158397</v>
      </c>
      <c r="DI81" s="312" t="n">
        <v>4.105</v>
      </c>
      <c r="DJ81" s="184" t="n">
        <v>4.105</v>
      </c>
      <c r="DK81" s="267" t="n">
        <f aca="false">DI81-DJ81</f>
        <v>0</v>
      </c>
      <c r="DL81" s="192" t="n">
        <f aca="false">ROUND(DH81*DK81*10000,2)</f>
        <v>0</v>
      </c>
      <c r="DM81" s="193"/>
      <c r="DN81" s="26"/>
      <c r="DO81" s="26"/>
      <c r="DP81" s="301" t="n">
        <f aca="false">A81</f>
        <v>39022</v>
      </c>
      <c r="DQ81" s="270" t="n">
        <f aca="false">IF(ISERROR(DR81),0,DR81)</f>
        <v>0</v>
      </c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</row>
    <row r="82" customFormat="false" ht="15.75" hidden="false" customHeight="false" outlineLevel="0" collapsed="false">
      <c r="A82" s="271" t="n">
        <f aca="false">EOMONTH(A81,0)+1</f>
        <v>39052</v>
      </c>
      <c r="B82" s="272" t="n">
        <f aca="false">E!B73</f>
        <v>-132.05879587</v>
      </c>
      <c r="C82" s="272" t="n">
        <f aca="false">CM82</f>
        <v>0</v>
      </c>
      <c r="D82" s="272" t="n">
        <f aca="false">CI82</f>
        <v>2354</v>
      </c>
      <c r="E82" s="272" t="n">
        <f aca="false">IF(CJ82=0,"",CJ82)</f>
        <v>-178.7136594</v>
      </c>
      <c r="F82" s="273" t="n">
        <f aca="false">CK82</f>
        <v>-132.05879587</v>
      </c>
      <c r="G82" s="230"/>
      <c r="H82" s="230"/>
      <c r="I82" s="29"/>
      <c r="J82" s="29"/>
      <c r="K82" s="29"/>
      <c r="L82" s="313"/>
      <c r="M82" s="314"/>
      <c r="N82" s="30"/>
      <c r="O82" s="278"/>
      <c r="P82" s="278"/>
      <c r="Q82" s="278"/>
      <c r="R82" s="278"/>
      <c r="S82" s="278"/>
      <c r="T82" s="278"/>
      <c r="U82" s="278"/>
      <c r="V82" s="278"/>
      <c r="W82" s="278"/>
      <c r="X82" s="278"/>
      <c r="Y82" s="278"/>
      <c r="Z82" s="278"/>
      <c r="AA82" s="278"/>
      <c r="AB82" s="278"/>
      <c r="AC82" s="278"/>
      <c r="AD82" s="278"/>
      <c r="AE82" s="278"/>
      <c r="AF82" s="278"/>
      <c r="AG82" s="278"/>
      <c r="AH82" s="278"/>
      <c r="AI82" s="278"/>
      <c r="AJ82" s="278"/>
      <c r="AK82" s="278"/>
      <c r="AL82" s="278"/>
      <c r="AM82" s="278"/>
      <c r="AN82" s="278"/>
      <c r="AO82" s="278"/>
      <c r="AP82" s="278"/>
      <c r="AQ82" s="278"/>
      <c r="AR82" s="278"/>
      <c r="AS82" s="278"/>
      <c r="AT82" s="278"/>
      <c r="AU82" s="278"/>
      <c r="AV82" s="278"/>
      <c r="AW82" s="278"/>
      <c r="AX82" s="278"/>
      <c r="AY82" s="278"/>
      <c r="AZ82" s="30"/>
      <c r="BA82" s="278"/>
      <c r="BB82" s="278"/>
      <c r="BC82" s="278"/>
      <c r="BD82" s="278"/>
      <c r="BE82" s="278"/>
      <c r="BF82" s="278"/>
      <c r="BG82" s="278"/>
      <c r="BH82" s="278"/>
      <c r="BI82" s="278"/>
      <c r="BJ82" s="278"/>
      <c r="BK82" s="278"/>
      <c r="BL82" s="278"/>
      <c r="BM82" s="278"/>
      <c r="BN82" s="278"/>
      <c r="BO82" s="49"/>
      <c r="BP82" s="107"/>
      <c r="BQ82" s="281"/>
      <c r="BR82" s="240"/>
      <c r="BS82" s="240"/>
      <c r="BT82" s="240"/>
      <c r="BU82" s="240"/>
      <c r="BV82" s="282"/>
      <c r="BW82" s="240"/>
      <c r="BX82" s="240"/>
      <c r="BY82" s="240"/>
      <c r="BZ82" s="240"/>
      <c r="CA82" s="240"/>
      <c r="CB82" s="240"/>
      <c r="CC82" s="240"/>
      <c r="CD82" s="240"/>
      <c r="CE82" s="283"/>
      <c r="CF82" s="284"/>
      <c r="CG82" s="285" t="n">
        <f aca="false">DQ82</f>
        <v>0</v>
      </c>
      <c r="CH82" s="286"/>
      <c r="CI82" s="247" t="n">
        <f aca="false">ROUND(+CK82+CI83,0)</f>
        <v>2354</v>
      </c>
      <c r="CJ82" s="287" t="n">
        <f aca="false">SUM(CK71:CK82)</f>
        <v>-178.7136594</v>
      </c>
      <c r="CK82" s="248" t="n">
        <f aca="false">IF($CM$16="a",(CM82+B82),(B82))</f>
        <v>-132.05879587</v>
      </c>
      <c r="CL82" s="288" t="n">
        <f aca="false">A82</f>
        <v>39052</v>
      </c>
      <c r="CM82" s="250" t="n">
        <f aca="false">IF($CM$16="A",((SUMIF($L$5:$CH$5,"F",L82:CH82))+(SUMIF($L$5:$CH$5,"s",L82:CH82)*CP82)+(SUMIF($L$5:$CH$5,"eol",L82:CH82)*CP82)+(SUMIF($L$5:$CH$5,"e",L82:CH82))+(SUMIF($L$5:$CH$5,"o",L82:CH82))),IF($CM$16="s",(SUMIF($L$5:$CH$5,"s",L82:CH82)*CP82),IF($CM$16="f",(SUMIF($L$5:$CH$5,"f",L82:CH82)),IF($CM$16="eol",(SUMIF($L$5:$CH$5,"eol",L82:CH82)*CP82),IF($CM$16="o",(SUMIF($L$5:$CH$5,"o",L82:CH82)),IF($CM$16="e",(SUMIF($L$5:$CH$5,"e",L82:CH82)),IF($CM$16="ch",(SUM(L82:CH82)),"Wrong")))))))</f>
        <v>0</v>
      </c>
      <c r="CN82" s="251" t="n">
        <f aca="false">A82</f>
        <v>39052</v>
      </c>
      <c r="CO82" s="305" t="n">
        <f aca="false">ROUND(SUM(CK71:CK82),0)</f>
        <v>-179</v>
      </c>
      <c r="CP82" s="290" t="n">
        <f aca="false">IF((1/((1+CR82/2)^(2*(A82-$D$6)/365.25)))&gt;1,1,(1/((1+CR82/2)^(2*(A82-$D$6)/365.25))))</f>
        <v>1</v>
      </c>
      <c r="CQ82" s="291" t="n">
        <f aca="false">+A83-A82</f>
        <v>31</v>
      </c>
      <c r="CR82" s="302" t="n">
        <v>0.0575999485130172</v>
      </c>
      <c r="CS82" s="293"/>
      <c r="CT82" s="303" t="n">
        <f aca="false">A82</f>
        <v>39052</v>
      </c>
      <c r="CU82" s="295" t="n">
        <f aca="false">IF(ISERROR(INDEX(FuturesTable,MATCH(CT82,FuturesTableMonth,0),2)),0,INDEX(FuturesTable,MATCH(CT82,FuturesTableMonth,0),2))</f>
        <v>0</v>
      </c>
      <c r="CV82" s="25"/>
      <c r="CW82" s="296" t="n">
        <f aca="false">CT82</f>
        <v>39052</v>
      </c>
      <c r="CX82" s="297" t="n">
        <f aca="false">CK82+CK94+CK106+CK118+CK130+CK142+CK154+CK166+CK178+CK190+CK202+CK214+CK226+CK238+CK250+CK262+CK274+CK286+CK298+CK310</f>
        <v>-1305.92644944</v>
      </c>
      <c r="CY82" s="25"/>
      <c r="CZ82" s="298"/>
      <c r="DA82" s="299" t="n">
        <v>0</v>
      </c>
      <c r="DB82" s="299" t="n">
        <v>0</v>
      </c>
      <c r="DC82" s="299" t="n">
        <f aca="false">DB82-DA82</f>
        <v>0</v>
      </c>
      <c r="DD82" s="263" t="n">
        <f aca="false">SUMIF($L$5:$CH$5,"o",L82:CH82)+SUMIF($L$5:$CH$5,"e",L82:CH82)</f>
        <v>0</v>
      </c>
      <c r="DE82" s="278" t="n">
        <f aca="false">IF(DD82=0,0,DC82+DD82)</f>
        <v>0</v>
      </c>
      <c r="DF82" s="278"/>
      <c r="DG82" s="184"/>
      <c r="DH82" s="300" t="n">
        <v>-132.05879587</v>
      </c>
      <c r="DI82" s="312" t="n">
        <v>4.25</v>
      </c>
      <c r="DJ82" s="184" t="n">
        <v>4.25</v>
      </c>
      <c r="DK82" s="267" t="n">
        <f aca="false">DI82-DJ82</f>
        <v>0</v>
      </c>
      <c r="DL82" s="192" t="n">
        <f aca="false">ROUND(DH82*DK82*10000,2)</f>
        <v>-0</v>
      </c>
      <c r="DM82" s="193"/>
      <c r="DN82" s="26"/>
      <c r="DO82" s="26"/>
      <c r="DP82" s="301" t="n">
        <f aca="false">A82</f>
        <v>39052</v>
      </c>
      <c r="DQ82" s="270" t="n">
        <f aca="false">IF(ISERROR(DR82),0,DR82)</f>
        <v>0</v>
      </c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</row>
    <row r="83" customFormat="false" ht="15.75" hidden="false" customHeight="false" outlineLevel="0" collapsed="false">
      <c r="A83" s="271" t="n">
        <f aca="false">EOMONTH(A82,0)+1</f>
        <v>39083</v>
      </c>
      <c r="B83" s="272" t="n">
        <f aca="false">E!B74</f>
        <v>393.32074225</v>
      </c>
      <c r="C83" s="272" t="n">
        <f aca="false">CM83</f>
        <v>0</v>
      </c>
      <c r="D83" s="272" t="n">
        <f aca="false">CI83</f>
        <v>2486</v>
      </c>
      <c r="E83" s="272" t="str">
        <f aca="false">IF(CJ83=0,"",CJ83)</f>
        <v/>
      </c>
      <c r="F83" s="273" t="n">
        <f aca="false">CK83</f>
        <v>393.32074225</v>
      </c>
      <c r="G83" s="230"/>
      <c r="H83" s="230"/>
      <c r="I83" s="29"/>
      <c r="J83" s="29"/>
      <c r="K83" s="29"/>
      <c r="L83" s="313"/>
      <c r="M83" s="314"/>
      <c r="N83" s="30"/>
      <c r="O83" s="278"/>
      <c r="P83" s="278"/>
      <c r="Q83" s="278"/>
      <c r="R83" s="278"/>
      <c r="S83" s="278"/>
      <c r="T83" s="278"/>
      <c r="U83" s="278"/>
      <c r="V83" s="278"/>
      <c r="W83" s="278"/>
      <c r="X83" s="278"/>
      <c r="Y83" s="278"/>
      <c r="Z83" s="278"/>
      <c r="AA83" s="278"/>
      <c r="AB83" s="278"/>
      <c r="AC83" s="278"/>
      <c r="AD83" s="278"/>
      <c r="AE83" s="278"/>
      <c r="AF83" s="278"/>
      <c r="AG83" s="278"/>
      <c r="AH83" s="278"/>
      <c r="AI83" s="278"/>
      <c r="AJ83" s="278"/>
      <c r="AK83" s="278"/>
      <c r="AL83" s="278"/>
      <c r="AM83" s="278"/>
      <c r="AN83" s="278"/>
      <c r="AO83" s="278"/>
      <c r="AP83" s="278"/>
      <c r="AQ83" s="278"/>
      <c r="AR83" s="278"/>
      <c r="AS83" s="278"/>
      <c r="AT83" s="278"/>
      <c r="AU83" s="278"/>
      <c r="AV83" s="278"/>
      <c r="AW83" s="278"/>
      <c r="AX83" s="278"/>
      <c r="AY83" s="278"/>
      <c r="AZ83" s="30"/>
      <c r="BA83" s="278"/>
      <c r="BB83" s="278"/>
      <c r="BC83" s="278"/>
      <c r="BD83" s="278"/>
      <c r="BE83" s="278"/>
      <c r="BF83" s="278"/>
      <c r="BG83" s="278"/>
      <c r="BH83" s="278"/>
      <c r="BI83" s="278"/>
      <c r="BJ83" s="278"/>
      <c r="BK83" s="278"/>
      <c r="BL83" s="278"/>
      <c r="BM83" s="278"/>
      <c r="BN83" s="278"/>
      <c r="BO83" s="49"/>
      <c r="BP83" s="107"/>
      <c r="BQ83" s="281"/>
      <c r="BR83" s="240"/>
      <c r="BS83" s="240"/>
      <c r="BT83" s="240"/>
      <c r="BU83" s="240"/>
      <c r="BV83" s="282"/>
      <c r="BW83" s="240"/>
      <c r="BX83" s="240"/>
      <c r="BY83" s="240"/>
      <c r="BZ83" s="240"/>
      <c r="CA83" s="240"/>
      <c r="CB83" s="240"/>
      <c r="CC83" s="240"/>
      <c r="CD83" s="240"/>
      <c r="CE83" s="283"/>
      <c r="CF83" s="284"/>
      <c r="CG83" s="285" t="n">
        <f aca="false">DQ83</f>
        <v>0</v>
      </c>
      <c r="CH83" s="286"/>
      <c r="CI83" s="247" t="n">
        <f aca="false">ROUND(+CK83+CI84,0)</f>
        <v>2486</v>
      </c>
      <c r="CJ83" s="287"/>
      <c r="CK83" s="248" t="n">
        <f aca="false">IF($CM$16="a",(CM83+B83),(B83))</f>
        <v>393.32074225</v>
      </c>
      <c r="CL83" s="288" t="n">
        <f aca="false">A83</f>
        <v>39083</v>
      </c>
      <c r="CM83" s="250" t="n">
        <f aca="false">IF($CM$16="A",((SUMIF($L$5:$CH$5,"F",L83:CH83))+(SUMIF($L$5:$CH$5,"s",L83:CH83)*CP83)+(SUMIF($L$5:$CH$5,"eol",L83:CH83)*CP83)+(SUMIF($L$5:$CH$5,"e",L83:CH83))+(SUMIF($L$5:$CH$5,"o",L83:CH83))),IF($CM$16="s",(SUMIF($L$5:$CH$5,"s",L83:CH83)*CP83),IF($CM$16="f",(SUMIF($L$5:$CH$5,"f",L83:CH83)),IF($CM$16="eol",(SUMIF($L$5:$CH$5,"eol",L83:CH83)*CP83),IF($CM$16="o",(SUMIF($L$5:$CH$5,"o",L83:CH83)),IF($CM$16="e",(SUMIF($L$5:$CH$5,"e",L83:CH83)),IF($CM$16="ch",(SUM(L83:CH83)),"Wrong")))))))</f>
        <v>0</v>
      </c>
      <c r="CN83" s="251" t="n">
        <f aca="false">A83</f>
        <v>39083</v>
      </c>
      <c r="CO83" s="305" t="n">
        <f aca="false">ROUND(SUM(CK72:CK83),0)</f>
        <v>65</v>
      </c>
      <c r="CP83" s="290" t="n">
        <f aca="false">IF((1/((1+CR83/2)^(2*(A83-$D$6)/365.25)))&gt;1,1,(1/((1+CR83/2)^(2*(A83-$D$6)/365.25))))</f>
        <v>1</v>
      </c>
      <c r="CQ83" s="291" t="n">
        <f aca="false">+A84-A83</f>
        <v>31</v>
      </c>
      <c r="CR83" s="302" t="n">
        <v>0.0577361248699044</v>
      </c>
      <c r="CS83" s="293"/>
      <c r="CT83" s="303" t="n">
        <f aca="false">A83</f>
        <v>39083</v>
      </c>
      <c r="CU83" s="295" t="n">
        <f aca="false">IF(ISERROR(INDEX(FuturesTable,MATCH(CT83,FuturesTableMonth,0),2)),0,INDEX(FuturesTable,MATCH(CT83,FuturesTableMonth,0),2))</f>
        <v>0</v>
      </c>
      <c r="CV83" s="25"/>
      <c r="CW83" s="296" t="n">
        <f aca="false">CT83</f>
        <v>39083</v>
      </c>
      <c r="CX83" s="297" t="n">
        <f aca="false">CK83+CK95+CK107+CK119+CK131+CK143+CK155+CK167+CK179+CK191+CK203+CK215+CK227+CK239+CK251+CK263+CK275+CK287+CK299+CK311</f>
        <v>1666.81417376</v>
      </c>
      <c r="CY83" s="25"/>
      <c r="CZ83" s="298"/>
      <c r="DA83" s="299" t="n">
        <v>0</v>
      </c>
      <c r="DB83" s="299" t="n">
        <v>0</v>
      </c>
      <c r="DC83" s="299" t="n">
        <f aca="false">DB83-DA83</f>
        <v>0</v>
      </c>
      <c r="DD83" s="263" t="n">
        <f aca="false">SUMIF($L$5:$CH$5,"o",L83:CH83)+SUMIF($L$5:$CH$5,"e",L83:CH83)</f>
        <v>0</v>
      </c>
      <c r="DE83" s="278" t="n">
        <f aca="false">IF(DD83=0,0,DC83+DD83)</f>
        <v>0</v>
      </c>
      <c r="DF83" s="278"/>
      <c r="DG83" s="184"/>
      <c r="DH83" s="300" t="n">
        <v>393.32074225</v>
      </c>
      <c r="DI83" s="312" t="n">
        <v>4.345</v>
      </c>
      <c r="DJ83" s="184" t="n">
        <v>4.345</v>
      </c>
      <c r="DK83" s="267" t="n">
        <f aca="false">DI83-DJ83</f>
        <v>0</v>
      </c>
      <c r="DL83" s="192" t="n">
        <f aca="false">ROUND(DH83*DK83*10000,2)</f>
        <v>0</v>
      </c>
      <c r="DM83" s="193"/>
      <c r="DN83" s="26"/>
      <c r="DO83" s="26"/>
      <c r="DP83" s="301" t="n">
        <f aca="false">A83</f>
        <v>39083</v>
      </c>
      <c r="DQ83" s="270" t="n">
        <f aca="false">IF(ISERROR(DR83),0,DR83)</f>
        <v>0</v>
      </c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</row>
    <row r="84" customFormat="false" ht="15.75" hidden="false" customHeight="false" outlineLevel="0" collapsed="false">
      <c r="A84" s="271" t="n">
        <f aca="false">EOMONTH(A83,0)+1</f>
        <v>39114</v>
      </c>
      <c r="B84" s="272" t="n">
        <f aca="false">E!B75</f>
        <v>233.53449119</v>
      </c>
      <c r="C84" s="272" t="n">
        <f aca="false">CM84</f>
        <v>0</v>
      </c>
      <c r="D84" s="272" t="n">
        <f aca="false">CI84</f>
        <v>2093</v>
      </c>
      <c r="E84" s="272" t="str">
        <f aca="false">IF(CJ84=0,"",CJ84)</f>
        <v/>
      </c>
      <c r="F84" s="273" t="n">
        <f aca="false">CK84</f>
        <v>233.53449119</v>
      </c>
      <c r="G84" s="230"/>
      <c r="H84" s="230"/>
      <c r="I84" s="29"/>
      <c r="J84" s="29"/>
      <c r="K84" s="29"/>
      <c r="L84" s="313"/>
      <c r="M84" s="314"/>
      <c r="N84" s="30"/>
      <c r="O84" s="278"/>
      <c r="P84" s="278"/>
      <c r="Q84" s="278"/>
      <c r="R84" s="278"/>
      <c r="S84" s="278"/>
      <c r="T84" s="278"/>
      <c r="U84" s="278"/>
      <c r="V84" s="278"/>
      <c r="W84" s="278"/>
      <c r="X84" s="278"/>
      <c r="Y84" s="278"/>
      <c r="Z84" s="278"/>
      <c r="AA84" s="278"/>
      <c r="AB84" s="278"/>
      <c r="AC84" s="278"/>
      <c r="AD84" s="278"/>
      <c r="AE84" s="278"/>
      <c r="AF84" s="278"/>
      <c r="AG84" s="278"/>
      <c r="AH84" s="278"/>
      <c r="AI84" s="278"/>
      <c r="AJ84" s="278"/>
      <c r="AK84" s="278"/>
      <c r="AL84" s="278"/>
      <c r="AM84" s="278"/>
      <c r="AN84" s="278"/>
      <c r="AO84" s="278"/>
      <c r="AP84" s="278"/>
      <c r="AQ84" s="278"/>
      <c r="AR84" s="278"/>
      <c r="AS84" s="278"/>
      <c r="AT84" s="278"/>
      <c r="AU84" s="278"/>
      <c r="AV84" s="278"/>
      <c r="AW84" s="278"/>
      <c r="AX84" s="278"/>
      <c r="AY84" s="278"/>
      <c r="AZ84" s="30"/>
      <c r="BA84" s="278"/>
      <c r="BB84" s="278"/>
      <c r="BC84" s="278"/>
      <c r="BD84" s="278"/>
      <c r="BE84" s="278"/>
      <c r="BF84" s="278"/>
      <c r="BG84" s="278"/>
      <c r="BH84" s="278"/>
      <c r="BI84" s="278"/>
      <c r="BJ84" s="278"/>
      <c r="BK84" s="278"/>
      <c r="BL84" s="278"/>
      <c r="BM84" s="278"/>
      <c r="BN84" s="278"/>
      <c r="BO84" s="49"/>
      <c r="BP84" s="107"/>
      <c r="BQ84" s="281"/>
      <c r="BR84" s="240"/>
      <c r="BS84" s="240"/>
      <c r="BT84" s="240"/>
      <c r="BU84" s="240"/>
      <c r="BV84" s="282"/>
      <c r="BW84" s="240"/>
      <c r="BX84" s="240"/>
      <c r="BY84" s="240"/>
      <c r="BZ84" s="240"/>
      <c r="CA84" s="240"/>
      <c r="CB84" s="240"/>
      <c r="CC84" s="240"/>
      <c r="CD84" s="240"/>
      <c r="CE84" s="283"/>
      <c r="CF84" s="284"/>
      <c r="CG84" s="285" t="n">
        <f aca="false">DQ84</f>
        <v>0</v>
      </c>
      <c r="CH84" s="286"/>
      <c r="CI84" s="247" t="n">
        <f aca="false">ROUND(+CK84+CI85,0)</f>
        <v>2093</v>
      </c>
      <c r="CJ84" s="287"/>
      <c r="CK84" s="248" t="n">
        <f aca="false">IF($CM$16="a",(CM84+B84),(B84))</f>
        <v>233.53449119</v>
      </c>
      <c r="CL84" s="288" t="n">
        <f aca="false">A84</f>
        <v>39114</v>
      </c>
      <c r="CM84" s="250" t="n">
        <f aca="false">IF($CM$16="A",((SUMIF($L$5:$CH$5,"F",L84:CH84))+(SUMIF($L$5:$CH$5,"s",L84:CH84)*CP84)+(SUMIF($L$5:$CH$5,"eol",L84:CH84)*CP84)+(SUMIF($L$5:$CH$5,"e",L84:CH84))+(SUMIF($L$5:$CH$5,"o",L84:CH84))),IF($CM$16="s",(SUMIF($L$5:$CH$5,"s",L84:CH84)*CP84),IF($CM$16="f",(SUMIF($L$5:$CH$5,"f",L84:CH84)),IF($CM$16="eol",(SUMIF($L$5:$CH$5,"eol",L84:CH84)*CP84),IF($CM$16="o",(SUMIF($L$5:$CH$5,"o",L84:CH84)),IF($CM$16="e",(SUMIF($L$5:$CH$5,"e",L84:CH84)),IF($CM$16="ch",(SUM(L84:CH84)),"Wrong")))))))</f>
        <v>0</v>
      </c>
      <c r="CN84" s="251" t="n">
        <f aca="false">A84</f>
        <v>39114</v>
      </c>
      <c r="CO84" s="305" t="n">
        <f aca="false">ROUND(SUM(CK73:CK84),0)</f>
        <v>316</v>
      </c>
      <c r="CP84" s="290" t="n">
        <f aca="false">IF((1/((1+CR84/2)^(2*(A84-$D$6)/365.25)))&gt;1,1,(1/((1+CR84/2)^(2*(A84-$D$6)/365.25))))</f>
        <v>1</v>
      </c>
      <c r="CQ84" s="291" t="n">
        <f aca="false">+A85-A84</f>
        <v>28</v>
      </c>
      <c r="CR84" s="302" t="n">
        <v>0.0578723012329596</v>
      </c>
      <c r="CS84" s="293"/>
      <c r="CT84" s="303" t="n">
        <f aca="false">A84</f>
        <v>39114</v>
      </c>
      <c r="CU84" s="295" t="n">
        <f aca="false">IF(ISERROR(INDEX(FuturesTable,MATCH(CT84,FuturesTableMonth,0),2)),0,INDEX(FuturesTable,MATCH(CT84,FuturesTableMonth,0),2))</f>
        <v>0</v>
      </c>
      <c r="CV84" s="25"/>
      <c r="CW84" s="296" t="n">
        <f aca="false">CT84</f>
        <v>39114</v>
      </c>
      <c r="CX84" s="297" t="n">
        <f aca="false">CK84+CK96+CK108+CK120+CK132+CK144+CK156+CK168+CK180+CK192+CK204+CK216+CK228+CK240+CK252+CK264+CK276+CK288+CK300+CK312</f>
        <v>204.5492347</v>
      </c>
      <c r="CY84" s="25"/>
      <c r="CZ84" s="298"/>
      <c r="DA84" s="299" t="n">
        <v>0</v>
      </c>
      <c r="DB84" s="299" t="n">
        <v>0</v>
      </c>
      <c r="DC84" s="299" t="n">
        <f aca="false">DB84-DA84</f>
        <v>0</v>
      </c>
      <c r="DD84" s="263" t="n">
        <f aca="false">SUMIF($L$5:$CH$5,"o",L84:CH84)+SUMIF($L$5:$CH$5,"e",L84:CH84)</f>
        <v>0</v>
      </c>
      <c r="DE84" s="278" t="n">
        <f aca="false">IF(DD84=0,0,DC84+DD84)</f>
        <v>0</v>
      </c>
      <c r="DF84" s="278"/>
      <c r="DG84" s="184"/>
      <c r="DH84" s="300" t="n">
        <v>233.53449119</v>
      </c>
      <c r="DI84" s="312" t="n">
        <v>4.227</v>
      </c>
      <c r="DJ84" s="184" t="n">
        <v>4.227</v>
      </c>
      <c r="DK84" s="267" t="n">
        <f aca="false">DI84-DJ84</f>
        <v>0</v>
      </c>
      <c r="DL84" s="192" t="n">
        <f aca="false">ROUND(DH84*DK84*10000,2)</f>
        <v>0</v>
      </c>
      <c r="DM84" s="193"/>
      <c r="DN84" s="26"/>
      <c r="DO84" s="26"/>
      <c r="DP84" s="301" t="n">
        <f aca="false">A84</f>
        <v>39114</v>
      </c>
      <c r="DQ84" s="270" t="n">
        <f aca="false">IF(ISERROR(DR84),0,DR84)</f>
        <v>0</v>
      </c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</row>
    <row r="85" customFormat="false" ht="15.75" hidden="false" customHeight="false" outlineLevel="0" collapsed="false">
      <c r="A85" s="271" t="n">
        <f aca="false">EOMONTH(A84,0)+1</f>
        <v>39142</v>
      </c>
      <c r="B85" s="272" t="n">
        <f aca="false">E!B76</f>
        <v>241.39343297</v>
      </c>
      <c r="C85" s="272" t="n">
        <f aca="false">CM85</f>
        <v>0</v>
      </c>
      <c r="D85" s="272" t="n">
        <f aca="false">CI85</f>
        <v>1859</v>
      </c>
      <c r="E85" s="272" t="str">
        <f aca="false">IF(CJ85=0,"",CJ85)</f>
        <v/>
      </c>
      <c r="F85" s="273" t="n">
        <f aca="false">CK85</f>
        <v>241.39343297</v>
      </c>
      <c r="G85" s="230"/>
      <c r="H85" s="230"/>
      <c r="I85" s="29"/>
      <c r="J85" s="29"/>
      <c r="K85" s="29"/>
      <c r="L85" s="313"/>
      <c r="M85" s="314"/>
      <c r="N85" s="30"/>
      <c r="O85" s="278"/>
      <c r="P85" s="278"/>
      <c r="Q85" s="278"/>
      <c r="R85" s="278"/>
      <c r="S85" s="278"/>
      <c r="T85" s="278"/>
      <c r="U85" s="278"/>
      <c r="V85" s="278"/>
      <c r="W85" s="278"/>
      <c r="X85" s="278"/>
      <c r="Y85" s="278"/>
      <c r="Z85" s="278"/>
      <c r="AA85" s="278"/>
      <c r="AB85" s="278"/>
      <c r="AC85" s="278"/>
      <c r="AD85" s="278"/>
      <c r="AE85" s="278"/>
      <c r="AF85" s="278"/>
      <c r="AG85" s="278"/>
      <c r="AH85" s="278"/>
      <c r="AI85" s="278"/>
      <c r="AJ85" s="278"/>
      <c r="AK85" s="278"/>
      <c r="AL85" s="278"/>
      <c r="AM85" s="278"/>
      <c r="AN85" s="278"/>
      <c r="AO85" s="278"/>
      <c r="AP85" s="278"/>
      <c r="AQ85" s="278"/>
      <c r="AR85" s="278"/>
      <c r="AS85" s="278"/>
      <c r="AT85" s="278"/>
      <c r="AU85" s="278"/>
      <c r="AV85" s="278"/>
      <c r="AW85" s="278"/>
      <c r="AX85" s="278"/>
      <c r="AY85" s="278"/>
      <c r="AZ85" s="30"/>
      <c r="BA85" s="278"/>
      <c r="BB85" s="278"/>
      <c r="BC85" s="278"/>
      <c r="BD85" s="278"/>
      <c r="BE85" s="278"/>
      <c r="BF85" s="278"/>
      <c r="BG85" s="278"/>
      <c r="BH85" s="278"/>
      <c r="BI85" s="278"/>
      <c r="BJ85" s="278"/>
      <c r="BK85" s="278"/>
      <c r="BL85" s="278"/>
      <c r="BM85" s="278"/>
      <c r="BN85" s="278"/>
      <c r="BO85" s="49"/>
      <c r="BP85" s="107"/>
      <c r="BQ85" s="281"/>
      <c r="BR85" s="240"/>
      <c r="BS85" s="240"/>
      <c r="BT85" s="240"/>
      <c r="BU85" s="240"/>
      <c r="BV85" s="282"/>
      <c r="BW85" s="240"/>
      <c r="BX85" s="240"/>
      <c r="BY85" s="240"/>
      <c r="BZ85" s="240"/>
      <c r="CA85" s="240"/>
      <c r="CB85" s="240"/>
      <c r="CC85" s="240"/>
      <c r="CD85" s="240"/>
      <c r="CE85" s="283"/>
      <c r="CF85" s="284"/>
      <c r="CG85" s="285" t="n">
        <f aca="false">DQ85</f>
        <v>0</v>
      </c>
      <c r="CH85" s="286"/>
      <c r="CI85" s="247" t="n">
        <f aca="false">ROUND(+CK85+CI86,0)</f>
        <v>1859</v>
      </c>
      <c r="CJ85" s="287"/>
      <c r="CK85" s="248" t="n">
        <f aca="false">IF($CM$16="a",(CM85+B85),(B85))</f>
        <v>241.39343297</v>
      </c>
      <c r="CL85" s="288" t="n">
        <f aca="false">A85</f>
        <v>39142</v>
      </c>
      <c r="CM85" s="250" t="n">
        <f aca="false">IF($CM$16="A",((SUMIF($L$5:$CH$5,"F",L85:CH85))+(SUMIF($L$5:$CH$5,"s",L85:CH85)*CP85)+(SUMIF($L$5:$CH$5,"eol",L85:CH85)*CP85)+(SUMIF($L$5:$CH$5,"e",L85:CH85))+(SUMIF($L$5:$CH$5,"o",L85:CH85))),IF($CM$16="s",(SUMIF($L$5:$CH$5,"s",L85:CH85)*CP85),IF($CM$16="f",(SUMIF($L$5:$CH$5,"f",L85:CH85)),IF($CM$16="eol",(SUMIF($L$5:$CH$5,"eol",L85:CH85)*CP85),IF($CM$16="o",(SUMIF($L$5:$CH$5,"o",L85:CH85)),IF($CM$16="e",(SUMIF($L$5:$CH$5,"e",L85:CH85)),IF($CM$16="ch",(SUM(L85:CH85)),"Wrong")))))))</f>
        <v>0</v>
      </c>
      <c r="CN85" s="251" t="n">
        <f aca="false">A85</f>
        <v>39142</v>
      </c>
      <c r="CO85" s="305" t="n">
        <f aca="false">ROUND(SUM(CK74:CK85),0)</f>
        <v>605</v>
      </c>
      <c r="CP85" s="290" t="n">
        <f aca="false">IF((1/((1+CR85/2)^(2*(A85-$D$6)/365.25)))&gt;1,1,(1/((1+CR85/2)^(2*(A85-$D$6)/365.25))))</f>
        <v>1</v>
      </c>
      <c r="CQ85" s="291" t="n">
        <f aca="false">+A86-A85</f>
        <v>31</v>
      </c>
      <c r="CR85" s="302" t="n">
        <v>0.057995299243601</v>
      </c>
      <c r="CS85" s="293"/>
      <c r="CT85" s="303" t="n">
        <f aca="false">A85</f>
        <v>39142</v>
      </c>
      <c r="CU85" s="295" t="n">
        <f aca="false">IF(ISERROR(INDEX(FuturesTable,MATCH(CT85,FuturesTableMonth,0),2)),0,INDEX(FuturesTable,MATCH(CT85,FuturesTableMonth,0),2))</f>
        <v>0</v>
      </c>
      <c r="CV85" s="25"/>
      <c r="CW85" s="296" t="n">
        <f aca="false">CT85</f>
        <v>39142</v>
      </c>
      <c r="CX85" s="297" t="n">
        <f aca="false">CK85+CK97+CK109+CK121+CK133+CK145+CK157+CK169+CK181+CK193+CK205+CK217+CK229+CK241+CK253+CK265+CK277+CK289+CK301+CK313</f>
        <v>189.5121506</v>
      </c>
      <c r="CY85" s="25"/>
      <c r="CZ85" s="298"/>
      <c r="DA85" s="299" t="n">
        <v>0</v>
      </c>
      <c r="DB85" s="299" t="n">
        <v>0</v>
      </c>
      <c r="DC85" s="299" t="n">
        <f aca="false">DB85-DA85</f>
        <v>0</v>
      </c>
      <c r="DD85" s="263" t="n">
        <f aca="false">SUMIF($L$5:$CH$5,"o",L85:CH85)+SUMIF($L$5:$CH$5,"e",L85:CH85)</f>
        <v>0</v>
      </c>
      <c r="DE85" s="278" t="n">
        <f aca="false">IF(DD85=0,0,DC85+DD85)</f>
        <v>0</v>
      </c>
      <c r="DF85" s="278"/>
      <c r="DG85" s="184"/>
      <c r="DH85" s="300" t="n">
        <v>241.39343297</v>
      </c>
      <c r="DI85" s="312" t="n">
        <v>4.094</v>
      </c>
      <c r="DJ85" s="184" t="n">
        <v>4.094</v>
      </c>
      <c r="DK85" s="267" t="n">
        <f aca="false">DI85-DJ85</f>
        <v>0</v>
      </c>
      <c r="DL85" s="192" t="n">
        <f aca="false">ROUND(DH85*DK85*10000,2)</f>
        <v>0</v>
      </c>
      <c r="DM85" s="193"/>
      <c r="DN85" s="26"/>
      <c r="DO85" s="26"/>
      <c r="DP85" s="301" t="n">
        <f aca="false">A85</f>
        <v>39142</v>
      </c>
      <c r="DQ85" s="270" t="n">
        <f aca="false">IF(ISERROR(DR85),0,DR85)</f>
        <v>0</v>
      </c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</row>
    <row r="86" customFormat="false" ht="15.75" hidden="false" customHeight="false" outlineLevel="0" collapsed="false">
      <c r="A86" s="271" t="n">
        <f aca="false">EOMONTH(A85,0)+1</f>
        <v>39173</v>
      </c>
      <c r="B86" s="272" t="n">
        <f aca="false">E!B77</f>
        <v>240.84263059</v>
      </c>
      <c r="C86" s="272" t="n">
        <f aca="false">CM86</f>
        <v>0</v>
      </c>
      <c r="D86" s="272" t="n">
        <f aca="false">CI86</f>
        <v>1618</v>
      </c>
      <c r="E86" s="272" t="str">
        <f aca="false">IF(CJ86=0,"",CJ86)</f>
        <v/>
      </c>
      <c r="F86" s="273" t="n">
        <f aca="false">CK86</f>
        <v>240.84263059</v>
      </c>
      <c r="G86" s="230"/>
      <c r="H86" s="230"/>
      <c r="I86" s="29"/>
      <c r="J86" s="29"/>
      <c r="K86" s="29"/>
      <c r="L86" s="313"/>
      <c r="M86" s="314"/>
      <c r="N86" s="30"/>
      <c r="O86" s="278"/>
      <c r="P86" s="278"/>
      <c r="Q86" s="278"/>
      <c r="R86" s="278"/>
      <c r="S86" s="278"/>
      <c r="T86" s="278"/>
      <c r="U86" s="278"/>
      <c r="V86" s="278"/>
      <c r="W86" s="278"/>
      <c r="X86" s="278"/>
      <c r="Y86" s="278"/>
      <c r="Z86" s="278"/>
      <c r="AA86" s="278"/>
      <c r="AB86" s="278"/>
      <c r="AC86" s="278"/>
      <c r="AD86" s="278"/>
      <c r="AE86" s="278"/>
      <c r="AF86" s="278"/>
      <c r="AG86" s="278"/>
      <c r="AH86" s="278"/>
      <c r="AI86" s="278"/>
      <c r="AJ86" s="278"/>
      <c r="AK86" s="278"/>
      <c r="AL86" s="278"/>
      <c r="AM86" s="278"/>
      <c r="AN86" s="278"/>
      <c r="AO86" s="278"/>
      <c r="AP86" s="278"/>
      <c r="AQ86" s="278"/>
      <c r="AR86" s="278"/>
      <c r="AS86" s="278"/>
      <c r="AT86" s="278"/>
      <c r="AU86" s="278"/>
      <c r="AV86" s="278"/>
      <c r="AW86" s="278"/>
      <c r="AX86" s="278"/>
      <c r="AY86" s="278"/>
      <c r="AZ86" s="30"/>
      <c r="BA86" s="278"/>
      <c r="BB86" s="278"/>
      <c r="BC86" s="278"/>
      <c r="BD86" s="278"/>
      <c r="BE86" s="278"/>
      <c r="BF86" s="278"/>
      <c r="BG86" s="278"/>
      <c r="BH86" s="278"/>
      <c r="BI86" s="278"/>
      <c r="BJ86" s="278"/>
      <c r="BK86" s="278"/>
      <c r="BL86" s="278"/>
      <c r="BM86" s="278"/>
      <c r="BN86" s="278"/>
      <c r="BO86" s="49"/>
      <c r="BP86" s="107"/>
      <c r="BQ86" s="281"/>
      <c r="BR86" s="240"/>
      <c r="BS86" s="240"/>
      <c r="BT86" s="240"/>
      <c r="BU86" s="240"/>
      <c r="BV86" s="282"/>
      <c r="BW86" s="240"/>
      <c r="BX86" s="240"/>
      <c r="BY86" s="240"/>
      <c r="BZ86" s="240"/>
      <c r="CA86" s="240"/>
      <c r="CB86" s="240"/>
      <c r="CC86" s="240"/>
      <c r="CD86" s="240"/>
      <c r="CE86" s="283"/>
      <c r="CF86" s="284"/>
      <c r="CG86" s="285" t="n">
        <f aca="false">DQ86</f>
        <v>0</v>
      </c>
      <c r="CH86" s="286"/>
      <c r="CI86" s="247" t="n">
        <f aca="false">ROUND(+CK86+CI87,0)</f>
        <v>1618</v>
      </c>
      <c r="CJ86" s="287"/>
      <c r="CK86" s="248" t="n">
        <f aca="false">IF($CM$16="a",(CM86+B86),(B86))</f>
        <v>240.84263059</v>
      </c>
      <c r="CL86" s="288" t="n">
        <f aca="false">A86</f>
        <v>39173</v>
      </c>
      <c r="CM86" s="250" t="n">
        <f aca="false">IF($CM$16="A",((SUMIF($L$5:$CH$5,"F",L86:CH86))+(SUMIF($L$5:$CH$5,"s",L86:CH86)*CP86)+(SUMIF($L$5:$CH$5,"eol",L86:CH86)*CP86)+(SUMIF($L$5:$CH$5,"e",L86:CH86))+(SUMIF($L$5:$CH$5,"o",L86:CH86))),IF($CM$16="s",(SUMIF($L$5:$CH$5,"s",L86:CH86)*CP86),IF($CM$16="f",(SUMIF($L$5:$CH$5,"f",L86:CH86)),IF($CM$16="eol",(SUMIF($L$5:$CH$5,"eol",L86:CH86)*CP86),IF($CM$16="o",(SUMIF($L$5:$CH$5,"o",L86:CH86)),IF($CM$16="e",(SUMIF($L$5:$CH$5,"e",L86:CH86)),IF($CM$16="ch",(SUM(L86:CH86)),"Wrong")))))))</f>
        <v>0</v>
      </c>
      <c r="CN86" s="251" t="n">
        <f aca="false">A86</f>
        <v>39173</v>
      </c>
      <c r="CO86" s="305" t="n">
        <f aca="false">ROUND(SUM(CK75:CK86),0)</f>
        <v>893</v>
      </c>
      <c r="CP86" s="290" t="n">
        <f aca="false">IF((1/((1+CR86/2)^(2*(A86-$D$6)/365.25)))&gt;1,1,(1/((1+CR86/2)^(2*(A86-$D$6)/365.25))))</f>
        <v>1</v>
      </c>
      <c r="CQ86" s="291" t="n">
        <f aca="false">+A87-A86</f>
        <v>30</v>
      </c>
      <c r="CR86" s="302" t="n">
        <v>0.0581314756183944</v>
      </c>
      <c r="CS86" s="293"/>
      <c r="CT86" s="303" t="n">
        <f aca="false">A86</f>
        <v>39173</v>
      </c>
      <c r="CU86" s="295" t="n">
        <f aca="false">IF(ISERROR(INDEX(FuturesTable,MATCH(CT86,FuturesTableMonth,0),2)),0,INDEX(FuturesTable,MATCH(CT86,FuturesTableMonth,0),2))</f>
        <v>0</v>
      </c>
      <c r="CV86" s="25"/>
      <c r="CW86" s="296" t="n">
        <f aca="false">CT86</f>
        <v>39173</v>
      </c>
      <c r="CX86" s="297" t="n">
        <f aca="false">CK86+CK98+CK110+CK122+CK134+CK146+CK158+CK170+CK182+CK194+CK206+CK218+CK230+CK242+CK254+CK266+CK278+CK290+CK302+CK314</f>
        <v>178.28099308</v>
      </c>
      <c r="CY86" s="25"/>
      <c r="CZ86" s="298"/>
      <c r="DA86" s="299" t="n">
        <v>0</v>
      </c>
      <c r="DB86" s="299" t="n">
        <v>0</v>
      </c>
      <c r="DC86" s="299" t="n">
        <f aca="false">DB86-DA86</f>
        <v>0</v>
      </c>
      <c r="DD86" s="263" t="n">
        <f aca="false">SUMIF($L$5:$CH$5,"o",L86:CH86)+SUMIF($L$5:$CH$5,"e",L86:CH86)</f>
        <v>0</v>
      </c>
      <c r="DE86" s="278" t="n">
        <f aca="false">IF(DD86=0,0,DC86+DD86)</f>
        <v>0</v>
      </c>
      <c r="DF86" s="278"/>
      <c r="DG86" s="184"/>
      <c r="DH86" s="300" t="n">
        <v>240.84263059</v>
      </c>
      <c r="DI86" s="312" t="n">
        <v>3.874</v>
      </c>
      <c r="DJ86" s="184" t="n">
        <v>3.874</v>
      </c>
      <c r="DK86" s="267" t="n">
        <f aca="false">DI86-DJ86</f>
        <v>0</v>
      </c>
      <c r="DL86" s="192" t="n">
        <f aca="false">ROUND(DH86*DK86*10000,2)</f>
        <v>0</v>
      </c>
      <c r="DM86" s="193"/>
      <c r="DN86" s="26"/>
      <c r="DO86" s="26"/>
      <c r="DP86" s="301" t="n">
        <f aca="false">A86</f>
        <v>39173</v>
      </c>
      <c r="DQ86" s="270" t="n">
        <f aca="false">IF(ISERROR(DR86),0,DR86)</f>
        <v>0</v>
      </c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</row>
    <row r="87" customFormat="false" ht="15.75" hidden="false" customHeight="false" outlineLevel="0" collapsed="false">
      <c r="A87" s="271" t="n">
        <f aca="false">EOMONTH(A86,0)+1</f>
        <v>39203</v>
      </c>
      <c r="B87" s="272" t="n">
        <f aca="false">E!B78</f>
        <v>247.70423843</v>
      </c>
      <c r="C87" s="272" t="n">
        <f aca="false">CM87</f>
        <v>0</v>
      </c>
      <c r="D87" s="272" t="n">
        <f aca="false">CI87</f>
        <v>1377</v>
      </c>
      <c r="E87" s="272" t="str">
        <f aca="false">IF(CJ87=0,"",CJ87)</f>
        <v/>
      </c>
      <c r="F87" s="273" t="n">
        <f aca="false">CK87</f>
        <v>247.70423843</v>
      </c>
      <c r="G87" s="230"/>
      <c r="H87" s="230"/>
      <c r="I87" s="29"/>
      <c r="J87" s="29"/>
      <c r="K87" s="29"/>
      <c r="L87" s="313"/>
      <c r="M87" s="314"/>
      <c r="N87" s="30"/>
      <c r="O87" s="278"/>
      <c r="P87" s="278"/>
      <c r="Q87" s="278"/>
      <c r="R87" s="278"/>
      <c r="S87" s="278"/>
      <c r="T87" s="278"/>
      <c r="U87" s="278"/>
      <c r="V87" s="278"/>
      <c r="W87" s="278"/>
      <c r="X87" s="278"/>
      <c r="Y87" s="278"/>
      <c r="Z87" s="278"/>
      <c r="AA87" s="278"/>
      <c r="AB87" s="278"/>
      <c r="AC87" s="278"/>
      <c r="AD87" s="278"/>
      <c r="AE87" s="278"/>
      <c r="AF87" s="278"/>
      <c r="AG87" s="278"/>
      <c r="AH87" s="278"/>
      <c r="AI87" s="278"/>
      <c r="AJ87" s="278"/>
      <c r="AK87" s="278"/>
      <c r="AL87" s="278"/>
      <c r="AM87" s="278"/>
      <c r="AN87" s="278"/>
      <c r="AO87" s="278"/>
      <c r="AP87" s="278"/>
      <c r="AQ87" s="278"/>
      <c r="AR87" s="278"/>
      <c r="AS87" s="278"/>
      <c r="AT87" s="278"/>
      <c r="AU87" s="278"/>
      <c r="AV87" s="278"/>
      <c r="AW87" s="278"/>
      <c r="AX87" s="278"/>
      <c r="AY87" s="278"/>
      <c r="AZ87" s="30"/>
      <c r="BA87" s="278"/>
      <c r="BB87" s="278"/>
      <c r="BC87" s="278"/>
      <c r="BD87" s="278"/>
      <c r="BE87" s="278"/>
      <c r="BF87" s="278"/>
      <c r="BG87" s="278"/>
      <c r="BH87" s="278"/>
      <c r="BI87" s="278"/>
      <c r="BJ87" s="278"/>
      <c r="BK87" s="278"/>
      <c r="BL87" s="278"/>
      <c r="BM87" s="278"/>
      <c r="BN87" s="278"/>
      <c r="BO87" s="49"/>
      <c r="BP87" s="107"/>
      <c r="BQ87" s="281"/>
      <c r="BR87" s="240"/>
      <c r="BS87" s="240"/>
      <c r="BT87" s="240"/>
      <c r="BU87" s="240"/>
      <c r="BV87" s="282"/>
      <c r="BW87" s="240"/>
      <c r="BX87" s="240"/>
      <c r="BY87" s="240"/>
      <c r="BZ87" s="240"/>
      <c r="CA87" s="240"/>
      <c r="CB87" s="240"/>
      <c r="CC87" s="240"/>
      <c r="CD87" s="240"/>
      <c r="CE87" s="283"/>
      <c r="CF87" s="284"/>
      <c r="CG87" s="285" t="n">
        <f aca="false">DQ87</f>
        <v>0</v>
      </c>
      <c r="CH87" s="286"/>
      <c r="CI87" s="247" t="n">
        <f aca="false">ROUND(+CK87+CI88,0)</f>
        <v>1377</v>
      </c>
      <c r="CJ87" s="287"/>
      <c r="CK87" s="248" t="n">
        <f aca="false">IF($CM$16="a",(CM87+B87),(B87))</f>
        <v>247.70423843</v>
      </c>
      <c r="CL87" s="288" t="n">
        <f aca="false">A87</f>
        <v>39203</v>
      </c>
      <c r="CM87" s="250" t="n">
        <f aca="false">IF($CM$16="A",((SUMIF($L$5:$CH$5,"F",L87:CH87))+(SUMIF($L$5:$CH$5,"s",L87:CH87)*CP87)+(SUMIF($L$5:$CH$5,"eol",L87:CH87)*CP87)+(SUMIF($L$5:$CH$5,"e",L87:CH87))+(SUMIF($L$5:$CH$5,"o",L87:CH87))),IF($CM$16="s",(SUMIF($L$5:$CH$5,"s",L87:CH87)*CP87),IF($CM$16="f",(SUMIF($L$5:$CH$5,"f",L87:CH87)),IF($CM$16="eol",(SUMIF($L$5:$CH$5,"eol",L87:CH87)*CP87),IF($CM$16="o",(SUMIF($L$5:$CH$5,"o",L87:CH87)),IF($CM$16="e",(SUMIF($L$5:$CH$5,"e",L87:CH87)),IF($CM$16="ch",(SUM(L87:CH87)),"Wrong")))))))</f>
        <v>0</v>
      </c>
      <c r="CN87" s="251" t="n">
        <f aca="false">A87</f>
        <v>39203</v>
      </c>
      <c r="CO87" s="305" t="n">
        <f aca="false">ROUND(SUM(CK76:CK87),0)</f>
        <v>1188</v>
      </c>
      <c r="CP87" s="290" t="n">
        <f aca="false">IF((1/((1+CR87/2)^(2*(A87-$D$6)/365.25)))&gt;1,1,(1/((1+CR87/2)^(2*(A87-$D$6)/365.25))))</f>
        <v>1</v>
      </c>
      <c r="CQ87" s="291" t="n">
        <f aca="false">+A88-A87</f>
        <v>31</v>
      </c>
      <c r="CR87" s="302" t="n">
        <v>0.0582632592127768</v>
      </c>
      <c r="CS87" s="293"/>
      <c r="CT87" s="303" t="n">
        <f aca="false">A87</f>
        <v>39203</v>
      </c>
      <c r="CU87" s="295" t="n">
        <f aca="false">IF(ISERROR(INDEX(FuturesTable,MATCH(CT87,FuturesTableMonth,0),2)),0,INDEX(FuturesTable,MATCH(CT87,FuturesTableMonth,0),2))</f>
        <v>0</v>
      </c>
      <c r="CV87" s="25"/>
      <c r="CW87" s="296" t="n">
        <f aca="false">CT87</f>
        <v>39203</v>
      </c>
      <c r="CX87" s="297" t="n">
        <f aca="false">CK87+CK99+CK111+CK123+CK135+CK147+CK159+CK171+CK183+CK195+CK207+CK219+CK231+CK243+CK255+CK267+CK279+CK291+CK303+CK315</f>
        <v>191.26212427</v>
      </c>
      <c r="CY87" s="25"/>
      <c r="CZ87" s="298"/>
      <c r="DA87" s="299" t="n">
        <v>0</v>
      </c>
      <c r="DB87" s="299" t="n">
        <v>0</v>
      </c>
      <c r="DC87" s="299" t="n">
        <f aca="false">DB87-DA87</f>
        <v>0</v>
      </c>
      <c r="DD87" s="263" t="n">
        <f aca="false">SUMIF($L$5:$CH$5,"o",L87:CH87)+SUMIF($L$5:$CH$5,"e",L87:CH87)</f>
        <v>0</v>
      </c>
      <c r="DE87" s="278" t="n">
        <f aca="false">IF(DD87=0,0,DC87+DD87)</f>
        <v>0</v>
      </c>
      <c r="DF87" s="278"/>
      <c r="DG87" s="184"/>
      <c r="DH87" s="300" t="n">
        <v>247.70423843</v>
      </c>
      <c r="DI87" s="312" t="n">
        <v>3.864</v>
      </c>
      <c r="DJ87" s="184" t="n">
        <v>3.864</v>
      </c>
      <c r="DK87" s="267" t="n">
        <f aca="false">DI87-DJ87</f>
        <v>0</v>
      </c>
      <c r="DL87" s="192" t="n">
        <f aca="false">ROUND(DH87*DK87*10000,2)</f>
        <v>0</v>
      </c>
      <c r="DM87" s="193"/>
      <c r="DN87" s="26"/>
      <c r="DO87" s="26"/>
      <c r="DP87" s="301" t="n">
        <f aca="false">A87</f>
        <v>39203</v>
      </c>
      <c r="DQ87" s="270" t="n">
        <f aca="false">IF(ISERROR(DR87),0,DR87)</f>
        <v>0</v>
      </c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</row>
    <row r="88" customFormat="false" ht="15.75" hidden="false" customHeight="false" outlineLevel="0" collapsed="false">
      <c r="A88" s="271" t="n">
        <f aca="false">EOMONTH(A87,0)+1</f>
        <v>39234</v>
      </c>
      <c r="B88" s="272" t="n">
        <f aca="false">E!B79</f>
        <v>241.17550336</v>
      </c>
      <c r="C88" s="272" t="n">
        <f aca="false">CM88</f>
        <v>0</v>
      </c>
      <c r="D88" s="272" t="n">
        <f aca="false">CI88</f>
        <v>1129</v>
      </c>
      <c r="E88" s="272" t="str">
        <f aca="false">IF(CJ88=0,"",CJ88)</f>
        <v/>
      </c>
      <c r="F88" s="273" t="n">
        <f aca="false">CK88</f>
        <v>241.17550336</v>
      </c>
      <c r="G88" s="230"/>
      <c r="H88" s="230"/>
      <c r="I88" s="29"/>
      <c r="J88" s="29"/>
      <c r="K88" s="29"/>
      <c r="L88" s="313"/>
      <c r="M88" s="314"/>
      <c r="N88" s="30"/>
      <c r="O88" s="278"/>
      <c r="P88" s="278"/>
      <c r="Q88" s="278"/>
      <c r="R88" s="278"/>
      <c r="S88" s="278"/>
      <c r="T88" s="278"/>
      <c r="U88" s="278"/>
      <c r="V88" s="278"/>
      <c r="W88" s="278"/>
      <c r="X88" s="278"/>
      <c r="Y88" s="278"/>
      <c r="Z88" s="278"/>
      <c r="AA88" s="278"/>
      <c r="AB88" s="278"/>
      <c r="AC88" s="278"/>
      <c r="AD88" s="278"/>
      <c r="AE88" s="278"/>
      <c r="AF88" s="278"/>
      <c r="AG88" s="278"/>
      <c r="AH88" s="278"/>
      <c r="AI88" s="278"/>
      <c r="AJ88" s="278"/>
      <c r="AK88" s="278"/>
      <c r="AL88" s="278"/>
      <c r="AM88" s="278"/>
      <c r="AN88" s="278"/>
      <c r="AO88" s="278"/>
      <c r="AP88" s="278"/>
      <c r="AQ88" s="278"/>
      <c r="AR88" s="278"/>
      <c r="AS88" s="278"/>
      <c r="AT88" s="278"/>
      <c r="AU88" s="278"/>
      <c r="AV88" s="278"/>
      <c r="AW88" s="278"/>
      <c r="AX88" s="278"/>
      <c r="AY88" s="278"/>
      <c r="AZ88" s="30"/>
      <c r="BA88" s="278"/>
      <c r="BB88" s="278"/>
      <c r="BC88" s="278"/>
      <c r="BD88" s="278"/>
      <c r="BE88" s="278"/>
      <c r="BF88" s="278"/>
      <c r="BG88" s="278"/>
      <c r="BH88" s="278"/>
      <c r="BI88" s="278"/>
      <c r="BJ88" s="278"/>
      <c r="BK88" s="278"/>
      <c r="BL88" s="278"/>
      <c r="BM88" s="278"/>
      <c r="BN88" s="278"/>
      <c r="BO88" s="49"/>
      <c r="BP88" s="107"/>
      <c r="BQ88" s="281"/>
      <c r="BR88" s="240"/>
      <c r="BS88" s="240"/>
      <c r="BT88" s="240"/>
      <c r="BU88" s="240"/>
      <c r="BV88" s="282"/>
      <c r="BW88" s="240"/>
      <c r="BX88" s="240"/>
      <c r="BY88" s="240"/>
      <c r="BZ88" s="240"/>
      <c r="CA88" s="240"/>
      <c r="CB88" s="240"/>
      <c r="CC88" s="240"/>
      <c r="CD88" s="240"/>
      <c r="CE88" s="283"/>
      <c r="CF88" s="284"/>
      <c r="CG88" s="285" t="n">
        <f aca="false">DQ88</f>
        <v>0</v>
      </c>
      <c r="CH88" s="286"/>
      <c r="CI88" s="247" t="n">
        <f aca="false">ROUND(+CK88+CI89,0)</f>
        <v>1129</v>
      </c>
      <c r="CJ88" s="287"/>
      <c r="CK88" s="248" t="n">
        <f aca="false">IF($CM$16="a",(CM88+B88),(B88))</f>
        <v>241.17550336</v>
      </c>
      <c r="CL88" s="288" t="n">
        <f aca="false">A88</f>
        <v>39234</v>
      </c>
      <c r="CM88" s="250" t="n">
        <f aca="false">IF($CM$16="A",((SUMIF($L$5:$CH$5,"F",L88:CH88))+(SUMIF($L$5:$CH$5,"s",L88:CH88)*CP88)+(SUMIF($L$5:$CH$5,"eol",L88:CH88)*CP88)+(SUMIF($L$5:$CH$5,"e",L88:CH88))+(SUMIF($L$5:$CH$5,"o",L88:CH88))),IF($CM$16="s",(SUMIF($L$5:$CH$5,"s",L88:CH88)*CP88),IF($CM$16="f",(SUMIF($L$5:$CH$5,"f",L88:CH88)),IF($CM$16="eol",(SUMIF($L$5:$CH$5,"eol",L88:CH88)*CP88),IF($CM$16="o",(SUMIF($L$5:$CH$5,"o",L88:CH88)),IF($CM$16="e",(SUMIF($L$5:$CH$5,"e",L88:CH88)),IF($CM$16="ch",(SUM(L88:CH88)),"Wrong")))))))</f>
        <v>0</v>
      </c>
      <c r="CN88" s="251" t="n">
        <f aca="false">A88</f>
        <v>39234</v>
      </c>
      <c r="CO88" s="305" t="n">
        <f aca="false">ROUND(SUM(CK77:CK88),0)</f>
        <v>1445</v>
      </c>
      <c r="CP88" s="290" t="n">
        <f aca="false">IF((1/((1+CR88/2)^(2*(A88-$D$6)/365.25)))&gt;1,1,(1/((1+CR88/2)^(2*(A88-$D$6)/365.25))))</f>
        <v>1</v>
      </c>
      <c r="CQ88" s="291" t="n">
        <f aca="false">+A89-A88</f>
        <v>30</v>
      </c>
      <c r="CR88" s="302" t="n">
        <v>0.0583994355997053</v>
      </c>
      <c r="CS88" s="293"/>
      <c r="CT88" s="303" t="n">
        <f aca="false">A88</f>
        <v>39234</v>
      </c>
      <c r="CU88" s="295" t="n">
        <f aca="false">IF(ISERROR(INDEX(FuturesTable,MATCH(CT88,FuturesTableMonth,0),2)),0,INDEX(FuturesTable,MATCH(CT88,FuturesTableMonth,0),2))</f>
        <v>0</v>
      </c>
      <c r="CV88" s="25"/>
      <c r="CW88" s="296" t="n">
        <f aca="false">CT88</f>
        <v>39234</v>
      </c>
      <c r="CX88" s="297" t="n">
        <f aca="false">CK88+CK100+CK112+CK124+CK136+CK148+CK160+CK172+CK184+CK196+CK208+CK220+CK232+CK244+CK256+CK268+CK280+CK292+CK304+CK316</f>
        <v>195.87556837</v>
      </c>
      <c r="CY88" s="25"/>
      <c r="CZ88" s="298"/>
      <c r="DA88" s="299" t="n">
        <v>0</v>
      </c>
      <c r="DB88" s="299" t="n">
        <v>0</v>
      </c>
      <c r="DC88" s="299" t="n">
        <f aca="false">DB88-DA88</f>
        <v>0</v>
      </c>
      <c r="DD88" s="263" t="n">
        <f aca="false">SUMIF($L$5:$CH$5,"o",L88:CH88)+SUMIF($L$5:$CH$5,"e",L88:CH88)</f>
        <v>0</v>
      </c>
      <c r="DE88" s="278" t="n">
        <f aca="false">IF(DD88=0,0,DC88+DD88)</f>
        <v>0</v>
      </c>
      <c r="DF88" s="278"/>
      <c r="DG88" s="184"/>
      <c r="DH88" s="300" t="n">
        <v>241.17550336</v>
      </c>
      <c r="DI88" s="312" t="n">
        <v>3.9</v>
      </c>
      <c r="DJ88" s="184" t="n">
        <v>3.9</v>
      </c>
      <c r="DK88" s="267" t="n">
        <f aca="false">DI88-DJ88</f>
        <v>0</v>
      </c>
      <c r="DL88" s="192" t="n">
        <f aca="false">ROUND(DH88*DK88*10000,2)</f>
        <v>0</v>
      </c>
      <c r="DM88" s="193"/>
      <c r="DN88" s="26"/>
      <c r="DO88" s="26"/>
      <c r="DP88" s="301" t="n">
        <f aca="false">A88</f>
        <v>39234</v>
      </c>
      <c r="DQ88" s="270" t="n">
        <f aca="false">IF(ISERROR(DR88),0,DR88)</f>
        <v>0</v>
      </c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</row>
    <row r="89" customFormat="false" ht="15.75" hidden="false" customHeight="false" outlineLevel="0" collapsed="false">
      <c r="A89" s="271" t="n">
        <f aca="false">EOMONTH(A88,0)+1</f>
        <v>39264</v>
      </c>
      <c r="B89" s="272" t="n">
        <f aca="false">E!B80</f>
        <v>247.03580825</v>
      </c>
      <c r="C89" s="272" t="n">
        <f aca="false">CM89</f>
        <v>0</v>
      </c>
      <c r="D89" s="272" t="n">
        <f aca="false">CI89</f>
        <v>888</v>
      </c>
      <c r="E89" s="272" t="str">
        <f aca="false">IF(CJ89=0,"",CJ89)</f>
        <v/>
      </c>
      <c r="F89" s="273" t="n">
        <f aca="false">CK89</f>
        <v>247.03580825</v>
      </c>
      <c r="G89" s="230"/>
      <c r="H89" s="230"/>
      <c r="I89" s="29"/>
      <c r="J89" s="29"/>
      <c r="K89" s="29"/>
      <c r="L89" s="313"/>
      <c r="M89" s="314"/>
      <c r="N89" s="30"/>
      <c r="O89" s="278"/>
      <c r="P89" s="278"/>
      <c r="Q89" s="278"/>
      <c r="R89" s="278"/>
      <c r="S89" s="278"/>
      <c r="T89" s="278"/>
      <c r="U89" s="278"/>
      <c r="V89" s="278"/>
      <c r="W89" s="278"/>
      <c r="X89" s="278"/>
      <c r="Y89" s="278"/>
      <c r="Z89" s="278"/>
      <c r="AA89" s="278"/>
      <c r="AB89" s="278"/>
      <c r="AC89" s="278"/>
      <c r="AD89" s="278"/>
      <c r="AE89" s="278"/>
      <c r="AF89" s="278"/>
      <c r="AG89" s="278"/>
      <c r="AH89" s="278"/>
      <c r="AI89" s="278"/>
      <c r="AJ89" s="278"/>
      <c r="AK89" s="278"/>
      <c r="AL89" s="278"/>
      <c r="AM89" s="278"/>
      <c r="AN89" s="278"/>
      <c r="AO89" s="278"/>
      <c r="AP89" s="278"/>
      <c r="AQ89" s="278"/>
      <c r="AR89" s="278"/>
      <c r="AS89" s="278"/>
      <c r="AT89" s="278"/>
      <c r="AU89" s="278"/>
      <c r="AV89" s="278"/>
      <c r="AW89" s="278"/>
      <c r="AX89" s="278"/>
      <c r="AY89" s="278"/>
      <c r="AZ89" s="30"/>
      <c r="BA89" s="278"/>
      <c r="BB89" s="278"/>
      <c r="BC89" s="278"/>
      <c r="BD89" s="278"/>
      <c r="BE89" s="278"/>
      <c r="BF89" s="278"/>
      <c r="BG89" s="278"/>
      <c r="BH89" s="278"/>
      <c r="BI89" s="278"/>
      <c r="BJ89" s="278"/>
      <c r="BK89" s="278"/>
      <c r="BL89" s="278"/>
      <c r="BM89" s="278"/>
      <c r="BN89" s="278"/>
      <c r="BO89" s="49"/>
      <c r="BP89" s="107"/>
      <c r="BQ89" s="281"/>
      <c r="BR89" s="240"/>
      <c r="BS89" s="240"/>
      <c r="BT89" s="240"/>
      <c r="BU89" s="240"/>
      <c r="BV89" s="282"/>
      <c r="BW89" s="240"/>
      <c r="BX89" s="240"/>
      <c r="BY89" s="240"/>
      <c r="BZ89" s="240"/>
      <c r="CA89" s="240"/>
      <c r="CB89" s="240"/>
      <c r="CC89" s="240"/>
      <c r="CD89" s="240"/>
      <c r="CE89" s="283"/>
      <c r="CF89" s="284"/>
      <c r="CG89" s="285" t="n">
        <f aca="false">DQ89</f>
        <v>0</v>
      </c>
      <c r="CH89" s="286"/>
      <c r="CI89" s="247" t="n">
        <f aca="false">ROUND(+CK89+CI90,0)</f>
        <v>888</v>
      </c>
      <c r="CJ89" s="287"/>
      <c r="CK89" s="248" t="n">
        <f aca="false">IF($CM$16="a",(CM89+B89),(B89))</f>
        <v>247.03580825</v>
      </c>
      <c r="CL89" s="288" t="n">
        <f aca="false">A89</f>
        <v>39264</v>
      </c>
      <c r="CM89" s="250" t="n">
        <f aca="false">IF($CM$16="A",((SUMIF($L$5:$CH$5,"F",L89:CH89))+(SUMIF($L$5:$CH$5,"s",L89:CH89)*CP89)+(SUMIF($L$5:$CH$5,"eol",L89:CH89)*CP89)+(SUMIF($L$5:$CH$5,"e",L89:CH89))+(SUMIF($L$5:$CH$5,"o",L89:CH89))),IF($CM$16="s",(SUMIF($L$5:$CH$5,"s",L89:CH89)*CP89),IF($CM$16="f",(SUMIF($L$5:$CH$5,"f",L89:CH89)),IF($CM$16="eol",(SUMIF($L$5:$CH$5,"eol",L89:CH89)*CP89),IF($CM$16="o",(SUMIF($L$5:$CH$5,"o",L89:CH89)),IF($CM$16="e",(SUMIF($L$5:$CH$5,"e",L89:CH89)),IF($CM$16="ch",(SUM(L89:CH89)),"Wrong")))))))</f>
        <v>0</v>
      </c>
      <c r="CN89" s="251" t="n">
        <f aca="false">A89</f>
        <v>39264</v>
      </c>
      <c r="CO89" s="305" t="n">
        <f aca="false">ROUND(SUM(CK78:CK89),0)</f>
        <v>1719</v>
      </c>
      <c r="CP89" s="290" t="n">
        <f aca="false">IF((1/((1+CR89/2)^(2*(A89-$D$6)/365.25)))&gt;1,1,(1/((1+CR89/2)^(2*(A89-$D$6)/365.25))))</f>
        <v>1</v>
      </c>
      <c r="CQ89" s="291" t="n">
        <f aca="false">+A90-A89</f>
        <v>31</v>
      </c>
      <c r="CR89" s="302" t="n">
        <v>0.0585312192058294</v>
      </c>
      <c r="CS89" s="293"/>
      <c r="CT89" s="303" t="n">
        <f aca="false">A89</f>
        <v>39264</v>
      </c>
      <c r="CU89" s="295" t="n">
        <f aca="false">IF(ISERROR(INDEX(FuturesTable,MATCH(CT89,FuturesTableMonth,0),2)),0,INDEX(FuturesTable,MATCH(CT89,FuturesTableMonth,0),2))</f>
        <v>0</v>
      </c>
      <c r="CV89" s="25"/>
      <c r="CW89" s="296" t="n">
        <f aca="false">CT89</f>
        <v>39264</v>
      </c>
      <c r="CX89" s="297" t="n">
        <f aca="false">CK89+CK101+CK113+CK125+CK137+CK149+CK161+CK173+CK185+CK197+CK209+CK221+CK233+CK245+CK257+CK269+CK281+CK293+CK305+CK317</f>
        <v>207.78854773</v>
      </c>
      <c r="CY89" s="25"/>
      <c r="CZ89" s="298"/>
      <c r="DA89" s="299" t="n">
        <v>0</v>
      </c>
      <c r="DB89" s="299" t="n">
        <v>0</v>
      </c>
      <c r="DC89" s="299" t="n">
        <f aca="false">DB89-DA89</f>
        <v>0</v>
      </c>
      <c r="DD89" s="263" t="n">
        <f aca="false">SUMIF($L$5:$CH$5,"o",L89:CH89)+SUMIF($L$5:$CH$5,"e",L89:CH89)</f>
        <v>0</v>
      </c>
      <c r="DE89" s="278" t="n">
        <f aca="false">IF(DD89=0,0,DC89+DD89)</f>
        <v>0</v>
      </c>
      <c r="DF89" s="278"/>
      <c r="DG89" s="184"/>
      <c r="DH89" s="300" t="n">
        <v>247.03580825</v>
      </c>
      <c r="DI89" s="312" t="n">
        <v>3.95</v>
      </c>
      <c r="DJ89" s="184" t="n">
        <v>3.95</v>
      </c>
      <c r="DK89" s="267" t="n">
        <f aca="false">DI89-DJ89</f>
        <v>0</v>
      </c>
      <c r="DL89" s="192" t="n">
        <f aca="false">ROUND(DH89*DK89*10000,2)</f>
        <v>0</v>
      </c>
      <c r="DM89" s="193"/>
      <c r="DN89" s="26"/>
      <c r="DO89" s="26"/>
      <c r="DP89" s="301" t="n">
        <f aca="false">A89</f>
        <v>39264</v>
      </c>
      <c r="DQ89" s="270" t="n">
        <f aca="false">IF(ISERROR(DR89),0,DR89)</f>
        <v>0</v>
      </c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</row>
    <row r="90" customFormat="false" ht="15.75" hidden="false" customHeight="false" outlineLevel="0" collapsed="false">
      <c r="A90" s="271" t="n">
        <f aca="false">EOMONTH(A89,0)+1</f>
        <v>39295</v>
      </c>
      <c r="B90" s="272" t="n">
        <f aca="false">E!B81</f>
        <v>246.68985917</v>
      </c>
      <c r="C90" s="272" t="n">
        <f aca="false">CM90</f>
        <v>0</v>
      </c>
      <c r="D90" s="272" t="n">
        <f aca="false">CI90</f>
        <v>641</v>
      </c>
      <c r="E90" s="272" t="str">
        <f aca="false">IF(CJ90=0,"",CJ90)</f>
        <v/>
      </c>
      <c r="F90" s="273" t="n">
        <f aca="false">CK90</f>
        <v>246.68985917</v>
      </c>
      <c r="G90" s="230"/>
      <c r="H90" s="230"/>
      <c r="I90" s="29"/>
      <c r="J90" s="29"/>
      <c r="K90" s="29"/>
      <c r="L90" s="313"/>
      <c r="M90" s="314"/>
      <c r="N90" s="30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78"/>
      <c r="AA90" s="278"/>
      <c r="AB90" s="278"/>
      <c r="AC90" s="278"/>
      <c r="AD90" s="278"/>
      <c r="AE90" s="278"/>
      <c r="AF90" s="278"/>
      <c r="AG90" s="278"/>
      <c r="AH90" s="278"/>
      <c r="AI90" s="278"/>
      <c r="AJ90" s="278"/>
      <c r="AK90" s="278"/>
      <c r="AL90" s="278"/>
      <c r="AM90" s="278"/>
      <c r="AN90" s="278"/>
      <c r="AO90" s="278"/>
      <c r="AP90" s="278"/>
      <c r="AQ90" s="278"/>
      <c r="AR90" s="278"/>
      <c r="AS90" s="278"/>
      <c r="AT90" s="278"/>
      <c r="AU90" s="278"/>
      <c r="AV90" s="278"/>
      <c r="AW90" s="278"/>
      <c r="AX90" s="278"/>
      <c r="AY90" s="278"/>
      <c r="AZ90" s="30"/>
      <c r="BA90" s="278"/>
      <c r="BB90" s="278"/>
      <c r="BC90" s="278"/>
      <c r="BD90" s="278"/>
      <c r="BE90" s="278"/>
      <c r="BF90" s="278"/>
      <c r="BG90" s="278"/>
      <c r="BH90" s="278"/>
      <c r="BI90" s="278"/>
      <c r="BJ90" s="278"/>
      <c r="BK90" s="278"/>
      <c r="BL90" s="278"/>
      <c r="BM90" s="278"/>
      <c r="BN90" s="278"/>
      <c r="BO90" s="49"/>
      <c r="BP90" s="107"/>
      <c r="BQ90" s="281"/>
      <c r="BR90" s="240"/>
      <c r="BS90" s="240"/>
      <c r="BT90" s="240"/>
      <c r="BU90" s="240"/>
      <c r="BV90" s="282"/>
      <c r="BW90" s="240"/>
      <c r="BX90" s="240"/>
      <c r="BY90" s="240"/>
      <c r="BZ90" s="240"/>
      <c r="CA90" s="240"/>
      <c r="CB90" s="240"/>
      <c r="CC90" s="240"/>
      <c r="CD90" s="240"/>
      <c r="CE90" s="283"/>
      <c r="CF90" s="284"/>
      <c r="CG90" s="285" t="n">
        <f aca="false">DQ90</f>
        <v>0</v>
      </c>
      <c r="CH90" s="286"/>
      <c r="CI90" s="247" t="n">
        <f aca="false">ROUND(+CK90+CI91,0)</f>
        <v>641</v>
      </c>
      <c r="CJ90" s="287"/>
      <c r="CK90" s="248" t="n">
        <f aca="false">IF($CM$16="a",(CM90+B90),(B90))</f>
        <v>246.68985917</v>
      </c>
      <c r="CL90" s="288" t="n">
        <f aca="false">A90</f>
        <v>39295</v>
      </c>
      <c r="CM90" s="250" t="n">
        <f aca="false">IF($CM$16="A",((SUMIF($L$5:$CH$5,"F",L90:CH90))+(SUMIF($L$5:$CH$5,"s",L90:CH90)*CP90)+(SUMIF($L$5:$CH$5,"eol",L90:CH90)*CP90)+(SUMIF($L$5:$CH$5,"e",L90:CH90))+(SUMIF($L$5:$CH$5,"o",L90:CH90))),IF($CM$16="s",(SUMIF($L$5:$CH$5,"s",L90:CH90)*CP90),IF($CM$16="f",(SUMIF($L$5:$CH$5,"f",L90:CH90)),IF($CM$16="eol",(SUMIF($L$5:$CH$5,"eol",L90:CH90)*CP90),IF($CM$16="o",(SUMIF($L$5:$CH$5,"o",L90:CH90)),IF($CM$16="e",(SUMIF($L$5:$CH$5,"e",L90:CH90)),IF($CM$16="ch",(SUM(L90:CH90)),"Wrong")))))))</f>
        <v>0</v>
      </c>
      <c r="CN90" s="251" t="n">
        <f aca="false">A90</f>
        <v>39295</v>
      </c>
      <c r="CO90" s="305" t="n">
        <f aca="false">ROUND(SUM(CK79:CK90),0)</f>
        <v>1992</v>
      </c>
      <c r="CP90" s="290" t="n">
        <f aca="false">IF((1/((1+CR90/2)^(2*(A90-$D$6)/365.25)))&gt;1,1,(1/((1+CR90/2)^(2*(A90-$D$6)/365.25))))</f>
        <v>1</v>
      </c>
      <c r="CQ90" s="291" t="n">
        <f aca="false">+A91-A90</f>
        <v>31</v>
      </c>
      <c r="CR90" s="302" t="n">
        <v>0.0586673956048913</v>
      </c>
      <c r="CS90" s="293"/>
      <c r="CT90" s="303" t="n">
        <f aca="false">A90</f>
        <v>39295</v>
      </c>
      <c r="CU90" s="295" t="n">
        <f aca="false">IF(ISERROR(INDEX(FuturesTable,MATCH(CT90,FuturesTableMonth,0),2)),0,INDEX(FuturesTable,MATCH(CT90,FuturesTableMonth,0),2))</f>
        <v>0</v>
      </c>
      <c r="CV90" s="25"/>
      <c r="CW90" s="296" t="n">
        <f aca="false">CT90</f>
        <v>39295</v>
      </c>
      <c r="CX90" s="297" t="n">
        <f aca="false">CK90+CK102+CK114+CK126+CK138+CK150+CK162+CK174+CK186+CK198+CK210+CK222+CK234+CK246+CK258+CK270+CK282+CK294+CK306+CK318</f>
        <v>206.03158962</v>
      </c>
      <c r="CY90" s="25"/>
      <c r="CZ90" s="298"/>
      <c r="DA90" s="299" t="n">
        <v>0</v>
      </c>
      <c r="DB90" s="299" t="n">
        <v>0</v>
      </c>
      <c r="DC90" s="299" t="n">
        <f aca="false">DB90-DA90</f>
        <v>0</v>
      </c>
      <c r="DD90" s="263" t="n">
        <f aca="false">SUMIF($L$5:$CH$5,"o",L90:CH90)+SUMIF($L$5:$CH$5,"e",L90:CH90)</f>
        <v>0</v>
      </c>
      <c r="DE90" s="278" t="n">
        <f aca="false">IF(DD90=0,0,DC90+DD90)</f>
        <v>0</v>
      </c>
      <c r="DF90" s="278"/>
      <c r="DG90" s="184"/>
      <c r="DH90" s="300" t="n">
        <v>246.68985917</v>
      </c>
      <c r="DI90" s="312" t="n">
        <v>3.981</v>
      </c>
      <c r="DJ90" s="184" t="n">
        <v>3.981</v>
      </c>
      <c r="DK90" s="267" t="n">
        <f aca="false">DI90-DJ90</f>
        <v>0</v>
      </c>
      <c r="DL90" s="192" t="n">
        <f aca="false">ROUND(DH90*DK90*10000,2)</f>
        <v>0</v>
      </c>
      <c r="DM90" s="193"/>
      <c r="DN90" s="26"/>
      <c r="DO90" s="26"/>
      <c r="DP90" s="301" t="n">
        <f aca="false">A90</f>
        <v>39295</v>
      </c>
      <c r="DQ90" s="270" t="n">
        <f aca="false">IF(ISERROR(DR90),0,DR90)</f>
        <v>0</v>
      </c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</row>
    <row r="91" customFormat="false" ht="15.75" hidden="false" customHeight="false" outlineLevel="0" collapsed="false">
      <c r="A91" s="271" t="n">
        <f aca="false">EOMONTH(A90,0)+1</f>
        <v>39326</v>
      </c>
      <c r="B91" s="272" t="n">
        <f aca="false">E!B82</f>
        <v>258.27977614</v>
      </c>
      <c r="C91" s="272" t="n">
        <f aca="false">CM91</f>
        <v>0</v>
      </c>
      <c r="D91" s="272" t="n">
        <f aca="false">CI91</f>
        <v>394</v>
      </c>
      <c r="E91" s="272" t="str">
        <f aca="false">IF(CJ91=0,"",CJ91)</f>
        <v/>
      </c>
      <c r="F91" s="273" t="n">
        <f aca="false">CK91</f>
        <v>258.27977614</v>
      </c>
      <c r="G91" s="230"/>
      <c r="H91" s="230"/>
      <c r="I91" s="29"/>
      <c r="J91" s="29"/>
      <c r="K91" s="29"/>
      <c r="L91" s="313"/>
      <c r="M91" s="314"/>
      <c r="N91" s="30"/>
      <c r="O91" s="278"/>
      <c r="P91" s="278"/>
      <c r="Q91" s="278"/>
      <c r="R91" s="278"/>
      <c r="S91" s="278"/>
      <c r="T91" s="278"/>
      <c r="U91" s="278"/>
      <c r="V91" s="278"/>
      <c r="W91" s="278"/>
      <c r="X91" s="278"/>
      <c r="Y91" s="278"/>
      <c r="Z91" s="278"/>
      <c r="AA91" s="278"/>
      <c r="AB91" s="278"/>
      <c r="AC91" s="278"/>
      <c r="AD91" s="278"/>
      <c r="AE91" s="278"/>
      <c r="AF91" s="278"/>
      <c r="AG91" s="278"/>
      <c r="AH91" s="278"/>
      <c r="AI91" s="278"/>
      <c r="AJ91" s="278"/>
      <c r="AK91" s="278"/>
      <c r="AL91" s="278"/>
      <c r="AM91" s="278"/>
      <c r="AN91" s="278"/>
      <c r="AO91" s="278"/>
      <c r="AP91" s="278"/>
      <c r="AQ91" s="278"/>
      <c r="AR91" s="278"/>
      <c r="AS91" s="278"/>
      <c r="AT91" s="278"/>
      <c r="AU91" s="278"/>
      <c r="AV91" s="278"/>
      <c r="AW91" s="278"/>
      <c r="AX91" s="278"/>
      <c r="AY91" s="278"/>
      <c r="AZ91" s="30"/>
      <c r="BA91" s="278"/>
      <c r="BB91" s="278"/>
      <c r="BC91" s="278"/>
      <c r="BD91" s="278"/>
      <c r="BE91" s="278"/>
      <c r="BF91" s="278"/>
      <c r="BG91" s="278"/>
      <c r="BH91" s="278"/>
      <c r="BI91" s="278"/>
      <c r="BJ91" s="278"/>
      <c r="BK91" s="278"/>
      <c r="BL91" s="278"/>
      <c r="BM91" s="278"/>
      <c r="BN91" s="278"/>
      <c r="BO91" s="49"/>
      <c r="BP91" s="107"/>
      <c r="BQ91" s="281"/>
      <c r="BR91" s="240"/>
      <c r="BS91" s="240"/>
      <c r="BT91" s="240"/>
      <c r="BU91" s="240"/>
      <c r="BV91" s="282"/>
      <c r="BW91" s="240"/>
      <c r="BX91" s="240"/>
      <c r="BY91" s="240"/>
      <c r="BZ91" s="240"/>
      <c r="CA91" s="240"/>
      <c r="CB91" s="240"/>
      <c r="CC91" s="240"/>
      <c r="CD91" s="240"/>
      <c r="CE91" s="283"/>
      <c r="CF91" s="284"/>
      <c r="CG91" s="285" t="n">
        <f aca="false">DQ91</f>
        <v>0</v>
      </c>
      <c r="CH91" s="286"/>
      <c r="CI91" s="247" t="n">
        <f aca="false">ROUND(+CK91+CI92,0)</f>
        <v>394</v>
      </c>
      <c r="CJ91" s="287"/>
      <c r="CK91" s="248" t="n">
        <f aca="false">IF($CM$16="a",(CM91+B91),(B91))</f>
        <v>258.27977614</v>
      </c>
      <c r="CL91" s="288" t="n">
        <f aca="false">A91</f>
        <v>39326</v>
      </c>
      <c r="CM91" s="250" t="n">
        <f aca="false">IF($CM$16="A",((SUMIF($L$5:$CH$5,"F",L91:CH91))+(SUMIF($L$5:$CH$5,"s",L91:CH91)*CP91)+(SUMIF($L$5:$CH$5,"eol",L91:CH91)*CP91)+(SUMIF($L$5:$CH$5,"e",L91:CH91))+(SUMIF($L$5:$CH$5,"o",L91:CH91))),IF($CM$16="s",(SUMIF($L$5:$CH$5,"s",L91:CH91)*CP91),IF($CM$16="f",(SUMIF($L$5:$CH$5,"f",L91:CH91)),IF($CM$16="eol",(SUMIF($L$5:$CH$5,"eol",L91:CH91)*CP91),IF($CM$16="o",(SUMIF($L$5:$CH$5,"o",L91:CH91)),IF($CM$16="e",(SUMIF($L$5:$CH$5,"e",L91:CH91)),IF($CM$16="ch",(SUM(L91:CH91)),"Wrong")))))))</f>
        <v>0</v>
      </c>
      <c r="CN91" s="251" t="n">
        <f aca="false">A91</f>
        <v>39326</v>
      </c>
      <c r="CO91" s="305" t="n">
        <f aca="false">ROUND(SUM(CK80:CK91),0)</f>
        <v>2257</v>
      </c>
      <c r="CP91" s="290" t="n">
        <f aca="false">IF((1/((1+CR91/2)^(2*(A91-$D$6)/365.25)))&gt;1,1,(1/((1+CR91/2)^(2*(A91-$D$6)/365.25))))</f>
        <v>1</v>
      </c>
      <c r="CQ91" s="291" t="n">
        <f aca="false">+A92-A91</f>
        <v>30</v>
      </c>
      <c r="CR91" s="302" t="n">
        <v>0.058803572010119</v>
      </c>
      <c r="CS91" s="293"/>
      <c r="CT91" s="303" t="n">
        <f aca="false">A91</f>
        <v>39326</v>
      </c>
      <c r="CU91" s="295" t="n">
        <f aca="false">IF(ISERROR(INDEX(FuturesTable,MATCH(CT91,FuturesTableMonth,0),2)),0,INDEX(FuturesTable,MATCH(CT91,FuturesTableMonth,0),2))</f>
        <v>0</v>
      </c>
      <c r="CV91" s="25"/>
      <c r="CW91" s="296" t="n">
        <f aca="false">CT91</f>
        <v>39326</v>
      </c>
      <c r="CX91" s="297" t="n">
        <f aca="false">CK91+CK103+CK115+CK127+CK139+CK151+CK163+CK175+CK187+CK199+CK211+CK223+CK235+CK247+CK259+CK271+CK283+CK295+CK307+CK319</f>
        <v>228.74206207</v>
      </c>
      <c r="CY91" s="25"/>
      <c r="CZ91" s="298"/>
      <c r="DA91" s="299" t="n">
        <v>0</v>
      </c>
      <c r="DB91" s="299" t="n">
        <v>0</v>
      </c>
      <c r="DC91" s="299" t="n">
        <f aca="false">DB91-DA91</f>
        <v>0</v>
      </c>
      <c r="DD91" s="263" t="n">
        <f aca="false">SUMIF($L$5:$CH$5,"o",L91:CH91)+SUMIF($L$5:$CH$5,"e",L91:CH91)</f>
        <v>0</v>
      </c>
      <c r="DE91" s="278" t="n">
        <f aca="false">IF(DD91=0,0,DC91+DD91)</f>
        <v>0</v>
      </c>
      <c r="DF91" s="278"/>
      <c r="DG91" s="184"/>
      <c r="DH91" s="300" t="n">
        <v>258.27977614</v>
      </c>
      <c r="DI91" s="312" t="n">
        <v>3.996</v>
      </c>
      <c r="DJ91" s="184" t="n">
        <v>3.996</v>
      </c>
      <c r="DK91" s="267" t="n">
        <f aca="false">DI91-DJ91</f>
        <v>0</v>
      </c>
      <c r="DL91" s="192" t="n">
        <f aca="false">ROUND(DH91*DK91*10000,2)</f>
        <v>0</v>
      </c>
      <c r="DM91" s="193"/>
      <c r="DN91" s="26"/>
      <c r="DO91" s="26"/>
      <c r="DP91" s="301" t="n">
        <f aca="false">A91</f>
        <v>39326</v>
      </c>
      <c r="DQ91" s="270" t="n">
        <f aca="false">IF(ISERROR(DR91),0,DR91)</f>
        <v>0</v>
      </c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</row>
    <row r="92" customFormat="false" ht="15.75" hidden="false" customHeight="false" outlineLevel="0" collapsed="false">
      <c r="A92" s="271" t="n">
        <f aca="false">EOMONTH(A91,0)+1</f>
        <v>39356</v>
      </c>
      <c r="B92" s="272" t="n">
        <f aca="false">E!B83</f>
        <v>260.66891727</v>
      </c>
      <c r="C92" s="272" t="n">
        <f aca="false">CM92</f>
        <v>0</v>
      </c>
      <c r="D92" s="272" t="n">
        <f aca="false">CI92</f>
        <v>136</v>
      </c>
      <c r="E92" s="272" t="str">
        <f aca="false">IF(CJ92=0,"",CJ92)</f>
        <v/>
      </c>
      <c r="F92" s="273" t="n">
        <f aca="false">CK92</f>
        <v>260.66891727</v>
      </c>
      <c r="G92" s="230"/>
      <c r="H92" s="230"/>
      <c r="I92" s="29"/>
      <c r="J92" s="29"/>
      <c r="K92" s="29"/>
      <c r="L92" s="313"/>
      <c r="M92" s="314"/>
      <c r="N92" s="30"/>
      <c r="O92" s="278"/>
      <c r="P92" s="278"/>
      <c r="Q92" s="278"/>
      <c r="R92" s="278"/>
      <c r="S92" s="278"/>
      <c r="T92" s="278"/>
      <c r="U92" s="278"/>
      <c r="V92" s="278"/>
      <c r="W92" s="278"/>
      <c r="X92" s="278"/>
      <c r="Y92" s="278"/>
      <c r="Z92" s="278"/>
      <c r="AA92" s="278"/>
      <c r="AB92" s="278"/>
      <c r="AC92" s="278"/>
      <c r="AD92" s="278"/>
      <c r="AE92" s="278"/>
      <c r="AF92" s="278"/>
      <c r="AG92" s="278"/>
      <c r="AH92" s="278"/>
      <c r="AI92" s="278"/>
      <c r="AJ92" s="278"/>
      <c r="AK92" s="278"/>
      <c r="AL92" s="278"/>
      <c r="AM92" s="278"/>
      <c r="AN92" s="278"/>
      <c r="AO92" s="278"/>
      <c r="AP92" s="278"/>
      <c r="AQ92" s="278"/>
      <c r="AR92" s="278"/>
      <c r="AS92" s="278"/>
      <c r="AT92" s="278"/>
      <c r="AU92" s="278"/>
      <c r="AV92" s="278"/>
      <c r="AW92" s="278"/>
      <c r="AX92" s="278"/>
      <c r="AY92" s="278"/>
      <c r="AZ92" s="30"/>
      <c r="BA92" s="278"/>
      <c r="BB92" s="278"/>
      <c r="BC92" s="278"/>
      <c r="BD92" s="278"/>
      <c r="BE92" s="278"/>
      <c r="BF92" s="278"/>
      <c r="BG92" s="278"/>
      <c r="BH92" s="278"/>
      <c r="BI92" s="278"/>
      <c r="BJ92" s="278"/>
      <c r="BK92" s="278"/>
      <c r="BL92" s="278"/>
      <c r="BM92" s="278"/>
      <c r="BN92" s="278"/>
      <c r="BO92" s="49"/>
      <c r="BP92" s="107"/>
      <c r="BQ92" s="281"/>
      <c r="BR92" s="240"/>
      <c r="BS92" s="240"/>
      <c r="BT92" s="240"/>
      <c r="BU92" s="240"/>
      <c r="BV92" s="282"/>
      <c r="BW92" s="240"/>
      <c r="BX92" s="240"/>
      <c r="BY92" s="240"/>
      <c r="BZ92" s="240"/>
      <c r="CA92" s="240"/>
      <c r="CB92" s="240"/>
      <c r="CC92" s="240"/>
      <c r="CD92" s="240"/>
      <c r="CE92" s="283"/>
      <c r="CF92" s="284"/>
      <c r="CG92" s="285" t="n">
        <f aca="false">DQ92</f>
        <v>0</v>
      </c>
      <c r="CH92" s="286"/>
      <c r="CI92" s="247" t="n">
        <f aca="false">ROUND(+CK92+CI93,0)</f>
        <v>136</v>
      </c>
      <c r="CJ92" s="287"/>
      <c r="CK92" s="248" t="n">
        <f aca="false">IF($CM$16="a",(CM92+B92),(B92))</f>
        <v>260.66891727</v>
      </c>
      <c r="CL92" s="288" t="n">
        <f aca="false">A92</f>
        <v>39356</v>
      </c>
      <c r="CM92" s="250" t="n">
        <f aca="false">IF($CM$16="A",((SUMIF($L$5:$CH$5,"F",L92:CH92))+(SUMIF($L$5:$CH$5,"s",L92:CH92)*CP92)+(SUMIF($L$5:$CH$5,"eol",L92:CH92)*CP92)+(SUMIF($L$5:$CH$5,"e",L92:CH92))+(SUMIF($L$5:$CH$5,"o",L92:CH92))),IF($CM$16="s",(SUMIF($L$5:$CH$5,"s",L92:CH92)*CP92),IF($CM$16="f",(SUMIF($L$5:$CH$5,"f",L92:CH92)),IF($CM$16="eol",(SUMIF($L$5:$CH$5,"eol",L92:CH92)*CP92),IF($CM$16="o",(SUMIF($L$5:$CH$5,"o",L92:CH92)),IF($CM$16="e",(SUMIF($L$5:$CH$5,"e",L92:CH92)),IF($CM$16="ch",(SUM(L92:CH92)),"Wrong")))))))</f>
        <v>0</v>
      </c>
      <c r="CN92" s="251" t="n">
        <f aca="false">A92</f>
        <v>39356</v>
      </c>
      <c r="CO92" s="305" t="n">
        <f aca="false">ROUND(SUM(CK81:CK92),0)</f>
        <v>2500</v>
      </c>
      <c r="CP92" s="290" t="n">
        <f aca="false">IF((1/((1+CR92/2)^(2*(A92-$D$6)/365.25)))&gt;1,1,(1/((1+CR92/2)^(2*(A92-$D$6)/365.25))))</f>
        <v>1</v>
      </c>
      <c r="CQ92" s="291" t="n">
        <f aca="false">+A93-A92</f>
        <v>31</v>
      </c>
      <c r="CR92" s="302" t="n">
        <v>0.0589353556339507</v>
      </c>
      <c r="CS92" s="293"/>
      <c r="CT92" s="303" t="n">
        <f aca="false">A92</f>
        <v>39356</v>
      </c>
      <c r="CU92" s="295" t="n">
        <f aca="false">IF(ISERROR(INDEX(FuturesTable,MATCH(CT92,FuturesTableMonth,0),2)),0,INDEX(FuturesTable,MATCH(CT92,FuturesTableMonth,0),2))</f>
        <v>0</v>
      </c>
      <c r="CV92" s="25"/>
      <c r="CW92" s="296" t="n">
        <f aca="false">CT92</f>
        <v>39356</v>
      </c>
      <c r="CX92" s="297" t="n">
        <f aca="false">CK92+CK104+CK116+CK128+CK140+CK152+CK164+CK176+CK188+CK200+CK212+CK224+CK236+CK248+CK260+CK272+CK284+CK296+CK308+CK320</f>
        <v>216.13432195</v>
      </c>
      <c r="CY92" s="25"/>
      <c r="CZ92" s="298"/>
      <c r="DA92" s="299" t="n">
        <v>0</v>
      </c>
      <c r="DB92" s="299" t="n">
        <v>0</v>
      </c>
      <c r="DC92" s="299" t="n">
        <f aca="false">DB92-DA92</f>
        <v>0</v>
      </c>
      <c r="DD92" s="263" t="n">
        <f aca="false">SUMIF($L$5:$CH$5,"o",L92:CH92)+SUMIF($L$5:$CH$5,"e",L92:CH92)</f>
        <v>0</v>
      </c>
      <c r="DE92" s="278" t="n">
        <f aca="false">IF(DD92=0,0,DC92+DD92)</f>
        <v>0</v>
      </c>
      <c r="DF92" s="278"/>
      <c r="DG92" s="184"/>
      <c r="DH92" s="300" t="n">
        <v>260.66891727</v>
      </c>
      <c r="DI92" s="312" t="n">
        <v>4.025</v>
      </c>
      <c r="DJ92" s="184" t="n">
        <v>4.025</v>
      </c>
      <c r="DK92" s="267" t="n">
        <f aca="false">DI92-DJ92</f>
        <v>0</v>
      </c>
      <c r="DL92" s="192" t="n">
        <f aca="false">ROUND(DH92*DK92*10000,2)</f>
        <v>0</v>
      </c>
      <c r="DM92" s="193"/>
      <c r="DN92" s="26"/>
      <c r="DO92" s="26"/>
      <c r="DP92" s="301" t="n">
        <f aca="false">A92</f>
        <v>39356</v>
      </c>
      <c r="DQ92" s="270" t="n">
        <f aca="false">IF(ISERROR(DR92),0,DR92)</f>
        <v>0</v>
      </c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</row>
    <row r="93" customFormat="false" ht="15.75" hidden="false" customHeight="false" outlineLevel="0" collapsed="false">
      <c r="A93" s="271" t="n">
        <f aca="false">EOMONTH(A92,0)+1</f>
        <v>39387</v>
      </c>
      <c r="B93" s="272" t="n">
        <f aca="false">E!B84</f>
        <v>266.56269569</v>
      </c>
      <c r="C93" s="272" t="n">
        <f aca="false">CM93</f>
        <v>0</v>
      </c>
      <c r="D93" s="272" t="n">
        <f aca="false">CI93</f>
        <v>-125</v>
      </c>
      <c r="E93" s="272" t="str">
        <f aca="false">IF(CJ93=0,"",CJ93)</f>
        <v/>
      </c>
      <c r="F93" s="273" t="n">
        <f aca="false">CK93</f>
        <v>266.56269569</v>
      </c>
      <c r="G93" s="230"/>
      <c r="H93" s="230"/>
      <c r="I93" s="29"/>
      <c r="J93" s="29"/>
      <c r="K93" s="29"/>
      <c r="L93" s="313"/>
      <c r="M93" s="314"/>
      <c r="N93" s="30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78"/>
      <c r="AA93" s="278"/>
      <c r="AB93" s="278"/>
      <c r="AC93" s="278"/>
      <c r="AD93" s="278"/>
      <c r="AE93" s="278"/>
      <c r="AF93" s="278"/>
      <c r="AG93" s="278"/>
      <c r="AH93" s="278"/>
      <c r="AI93" s="278"/>
      <c r="AJ93" s="278"/>
      <c r="AK93" s="278"/>
      <c r="AL93" s="278"/>
      <c r="AM93" s="278"/>
      <c r="AN93" s="278"/>
      <c r="AO93" s="278"/>
      <c r="AP93" s="278"/>
      <c r="AQ93" s="278"/>
      <c r="AR93" s="278"/>
      <c r="AS93" s="278"/>
      <c r="AT93" s="278"/>
      <c r="AU93" s="278"/>
      <c r="AV93" s="278"/>
      <c r="AW93" s="278"/>
      <c r="AX93" s="278"/>
      <c r="AY93" s="278"/>
      <c r="AZ93" s="30"/>
      <c r="BA93" s="278"/>
      <c r="BB93" s="278"/>
      <c r="BC93" s="278"/>
      <c r="BD93" s="278"/>
      <c r="BE93" s="278"/>
      <c r="BF93" s="278"/>
      <c r="BG93" s="278"/>
      <c r="BH93" s="278"/>
      <c r="BI93" s="278"/>
      <c r="BJ93" s="278"/>
      <c r="BK93" s="278"/>
      <c r="BL93" s="278"/>
      <c r="BM93" s="278"/>
      <c r="BN93" s="278"/>
      <c r="BO93" s="49"/>
      <c r="BP93" s="107"/>
      <c r="BQ93" s="281"/>
      <c r="BR93" s="240"/>
      <c r="BS93" s="240"/>
      <c r="BT93" s="240"/>
      <c r="BU93" s="240"/>
      <c r="BV93" s="282"/>
      <c r="BW93" s="240"/>
      <c r="BX93" s="240"/>
      <c r="BY93" s="240"/>
      <c r="BZ93" s="240"/>
      <c r="CA93" s="240"/>
      <c r="CB93" s="240"/>
      <c r="CC93" s="240"/>
      <c r="CD93" s="240"/>
      <c r="CE93" s="283"/>
      <c r="CF93" s="284"/>
      <c r="CG93" s="285" t="n">
        <f aca="false">DQ93</f>
        <v>0</v>
      </c>
      <c r="CH93" s="286"/>
      <c r="CI93" s="247" t="n">
        <f aca="false">ROUND(+CK93+CI94,0)</f>
        <v>-125</v>
      </c>
      <c r="CJ93" s="287"/>
      <c r="CK93" s="248" t="n">
        <f aca="false">IF($CM$16="a",(CM93+B93),(B93))</f>
        <v>266.56269569</v>
      </c>
      <c r="CL93" s="288" t="n">
        <f aca="false">A93</f>
        <v>39387</v>
      </c>
      <c r="CM93" s="250" t="n">
        <f aca="false">IF($CM$16="A",((SUMIF($L$5:$CH$5,"F",L93:CH93))+(SUMIF($L$5:$CH$5,"s",L93:CH93)*CP93)+(SUMIF($L$5:$CH$5,"eol",L93:CH93)*CP93)+(SUMIF($L$5:$CH$5,"e",L93:CH93))+(SUMIF($L$5:$CH$5,"o",L93:CH93))),IF($CM$16="s",(SUMIF($L$5:$CH$5,"s",L93:CH93)*CP93),IF($CM$16="f",(SUMIF($L$5:$CH$5,"f",L93:CH93)),IF($CM$16="eol",(SUMIF($L$5:$CH$5,"eol",L93:CH93)*CP93),IF($CM$16="o",(SUMIF($L$5:$CH$5,"o",L93:CH93)),IF($CM$16="e",(SUMIF($L$5:$CH$5,"e",L93:CH93)),IF($CM$16="ch",(SUM(L93:CH93)),"Wrong")))))))</f>
        <v>0</v>
      </c>
      <c r="CN93" s="251" t="n">
        <f aca="false">A93</f>
        <v>39387</v>
      </c>
      <c r="CO93" s="305" t="n">
        <f aca="false">ROUND(SUM(CK82:CK93),0)</f>
        <v>2745</v>
      </c>
      <c r="CP93" s="290" t="n">
        <f aca="false">IF((1/((1+CR93/2)^(2*(A93-$D$6)/365.25)))&gt;1,1,(1/((1+CR93/2)^(2*(A93-$D$6)/365.25))))</f>
        <v>1</v>
      </c>
      <c r="CQ93" s="291" t="n">
        <f aca="false">+A94-A93</f>
        <v>30</v>
      </c>
      <c r="CR93" s="302" t="n">
        <v>0.0590715320513091</v>
      </c>
      <c r="CS93" s="293"/>
      <c r="CT93" s="303" t="n">
        <f aca="false">A93</f>
        <v>39387</v>
      </c>
      <c r="CU93" s="295" t="n">
        <f aca="false">IF(ISERROR(INDEX(FuturesTable,MATCH(CT93,FuturesTableMonth,0),2)),0,INDEX(FuturesTable,MATCH(CT93,FuturesTableMonth,0),2))</f>
        <v>0</v>
      </c>
      <c r="CV93" s="25"/>
      <c r="CW93" s="296" t="n">
        <f aca="false">CT93</f>
        <v>39387</v>
      </c>
      <c r="CX93" s="297" t="n">
        <f aca="false">CK93+CK105+CK117+CK129+CK141+CK153+CK165+CK177+CK189+CK201+CK213+CK225+CK237+CK249+CK261+CK273+CK285+CK297+CK309+CK321</f>
        <v>177.20410673</v>
      </c>
      <c r="CY93" s="25"/>
      <c r="CZ93" s="298"/>
      <c r="DA93" s="299" t="n">
        <v>0</v>
      </c>
      <c r="DB93" s="299" t="n">
        <v>0</v>
      </c>
      <c r="DC93" s="299" t="n">
        <f aca="false">DB93-DA93</f>
        <v>0</v>
      </c>
      <c r="DD93" s="263" t="n">
        <f aca="false">SUMIF($L$5:$CH$5,"o",L93:CH93)+SUMIF($L$5:$CH$5,"e",L93:CH93)</f>
        <v>0</v>
      </c>
      <c r="DE93" s="278" t="n">
        <f aca="false">IF(DD93=0,0,DC93+DD93)</f>
        <v>0</v>
      </c>
      <c r="DF93" s="278"/>
      <c r="DG93" s="184"/>
      <c r="DH93" s="300" t="n">
        <v>266.56269569</v>
      </c>
      <c r="DI93" s="312" t="n">
        <v>4.165</v>
      </c>
      <c r="DJ93" s="184" t="n">
        <v>4.165</v>
      </c>
      <c r="DK93" s="267" t="n">
        <f aca="false">DI93-DJ93</f>
        <v>0</v>
      </c>
      <c r="DL93" s="192" t="n">
        <f aca="false">ROUND(DH93*DK93*10000,2)</f>
        <v>0</v>
      </c>
      <c r="DM93" s="193"/>
      <c r="DN93" s="26"/>
      <c r="DO93" s="26"/>
      <c r="DP93" s="301" t="n">
        <f aca="false">A93</f>
        <v>39387</v>
      </c>
      <c r="DQ93" s="270" t="n">
        <f aca="false">IF(ISERROR(DR93),0,DR93)</f>
        <v>0</v>
      </c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</row>
    <row r="94" customFormat="false" ht="15.75" hidden="false" customHeight="false" outlineLevel="0" collapsed="false">
      <c r="A94" s="271" t="n">
        <f aca="false">EOMONTH(A93,0)+1</f>
        <v>39417</v>
      </c>
      <c r="B94" s="272" t="n">
        <f aca="false">E!B85</f>
        <v>-416.63847286</v>
      </c>
      <c r="C94" s="272" t="n">
        <f aca="false">CM94</f>
        <v>0</v>
      </c>
      <c r="D94" s="272" t="n">
        <f aca="false">CI94</f>
        <v>-392</v>
      </c>
      <c r="E94" s="272" t="n">
        <f aca="false">IF(CJ94=0,"",CJ94)</f>
        <v>2460.56962245</v>
      </c>
      <c r="F94" s="273" t="n">
        <f aca="false">CK94</f>
        <v>-416.63847286</v>
      </c>
      <c r="G94" s="230"/>
      <c r="H94" s="230"/>
      <c r="I94" s="29"/>
      <c r="J94" s="29"/>
      <c r="K94" s="29"/>
      <c r="L94" s="313"/>
      <c r="M94" s="314"/>
      <c r="N94" s="30"/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/>
      <c r="AE94" s="278"/>
      <c r="AF94" s="278"/>
      <c r="AG94" s="278"/>
      <c r="AH94" s="278"/>
      <c r="AI94" s="278"/>
      <c r="AJ94" s="278"/>
      <c r="AK94" s="278"/>
      <c r="AL94" s="278"/>
      <c r="AM94" s="278"/>
      <c r="AN94" s="278"/>
      <c r="AO94" s="278"/>
      <c r="AP94" s="278"/>
      <c r="AQ94" s="278"/>
      <c r="AR94" s="278"/>
      <c r="AS94" s="278"/>
      <c r="AT94" s="278"/>
      <c r="AU94" s="278"/>
      <c r="AV94" s="278"/>
      <c r="AW94" s="278"/>
      <c r="AX94" s="278"/>
      <c r="AY94" s="278"/>
      <c r="AZ94" s="30"/>
      <c r="BA94" s="278"/>
      <c r="BB94" s="278"/>
      <c r="BC94" s="278"/>
      <c r="BD94" s="278"/>
      <c r="BE94" s="278"/>
      <c r="BF94" s="278"/>
      <c r="BG94" s="278"/>
      <c r="BH94" s="278"/>
      <c r="BI94" s="278"/>
      <c r="BJ94" s="278"/>
      <c r="BK94" s="278"/>
      <c r="BL94" s="278"/>
      <c r="BM94" s="278"/>
      <c r="BN94" s="278"/>
      <c r="BO94" s="49"/>
      <c r="BP94" s="107"/>
      <c r="BQ94" s="281"/>
      <c r="BR94" s="240"/>
      <c r="BS94" s="240"/>
      <c r="BT94" s="240"/>
      <c r="BU94" s="240"/>
      <c r="BV94" s="282"/>
      <c r="BW94" s="240"/>
      <c r="BX94" s="240"/>
      <c r="BY94" s="240"/>
      <c r="BZ94" s="240"/>
      <c r="CA94" s="240"/>
      <c r="CB94" s="240"/>
      <c r="CC94" s="240"/>
      <c r="CD94" s="240"/>
      <c r="CE94" s="283"/>
      <c r="CF94" s="284"/>
      <c r="CG94" s="285" t="n">
        <f aca="false">DQ94</f>
        <v>0</v>
      </c>
      <c r="CH94" s="286"/>
      <c r="CI94" s="247" t="n">
        <f aca="false">ROUND(+CK94+CI95,0)</f>
        <v>-392</v>
      </c>
      <c r="CJ94" s="287" t="n">
        <f aca="false">SUM(CK83:CK94)</f>
        <v>2460.56962245</v>
      </c>
      <c r="CK94" s="248" t="n">
        <f aca="false">IF($CM$16="a",(CM94+B94),(B94))</f>
        <v>-416.63847286</v>
      </c>
      <c r="CL94" s="288" t="n">
        <f aca="false">A94</f>
        <v>39417</v>
      </c>
      <c r="CM94" s="250" t="n">
        <f aca="false">IF($CM$16="A",((SUMIF($L$5:$CH$5,"F",L94:CH94))+(SUMIF($L$5:$CH$5,"s",L94:CH94)*CP94)+(SUMIF($L$5:$CH$5,"eol",L94:CH94)*CP94)+(SUMIF($L$5:$CH$5,"e",L94:CH94))+(SUMIF($L$5:$CH$5,"o",L94:CH94))),IF($CM$16="s",(SUMIF($L$5:$CH$5,"s",L94:CH94)*CP94),IF($CM$16="f",(SUMIF($L$5:$CH$5,"f",L94:CH94)),IF($CM$16="eol",(SUMIF($L$5:$CH$5,"eol",L94:CH94)*CP94),IF($CM$16="o",(SUMIF($L$5:$CH$5,"o",L94:CH94)),IF($CM$16="e",(SUMIF($L$5:$CH$5,"e",L94:CH94)),IF($CM$16="ch",(SUM(L94:CH94)),"Wrong")))))))</f>
        <v>0</v>
      </c>
      <c r="CN94" s="251" t="n">
        <f aca="false">A94</f>
        <v>39417</v>
      </c>
      <c r="CO94" s="305" t="n">
        <f aca="false">ROUND(SUM(CK83:CK94),0)</f>
        <v>2461</v>
      </c>
      <c r="CP94" s="290" t="n">
        <f aca="false">IF((1/((1+CR94/2)^(2*(A94-$D$6)/365.25)))&gt;1,1,(1/((1+CR94/2)^(2*(A94-$D$6)/365.25))))</f>
        <v>1</v>
      </c>
      <c r="CQ94" s="291" t="n">
        <f aca="false">+A95-A94</f>
        <v>31</v>
      </c>
      <c r="CR94" s="302" t="n">
        <v>0.0592033156868794</v>
      </c>
      <c r="CS94" s="293"/>
      <c r="CT94" s="303" t="n">
        <f aca="false">A94</f>
        <v>39417</v>
      </c>
      <c r="CU94" s="295" t="n">
        <f aca="false">IF(ISERROR(INDEX(FuturesTable,MATCH(CT94,FuturesTableMonth,0),2)),0,INDEX(FuturesTable,MATCH(CT94,FuturesTableMonth,0),2))</f>
        <v>0</v>
      </c>
      <c r="CV94" s="25"/>
      <c r="CW94" s="296" t="n">
        <f aca="false">CT94</f>
        <v>39417</v>
      </c>
      <c r="CX94" s="297" t="n">
        <f aca="false">CK94+CK106+CK118+CK130+CK142+CK154+CK166+CK178+CK190+CK202+CK214+CK226+CK238+CK250+CK262+CK274+CK286+CK298+CK310+CK322</f>
        <v>-1173.86765357</v>
      </c>
      <c r="CY94" s="25"/>
      <c r="CZ94" s="298"/>
      <c r="DA94" s="299" t="n">
        <v>0</v>
      </c>
      <c r="DB94" s="299" t="n">
        <v>0</v>
      </c>
      <c r="DC94" s="299" t="n">
        <f aca="false">DB94-DA94</f>
        <v>0</v>
      </c>
      <c r="DD94" s="263" t="n">
        <f aca="false">SUMIF($L$5:$CH$5,"o",L94:CH94)+SUMIF($L$5:$CH$5,"e",L94:CH94)</f>
        <v>0</v>
      </c>
      <c r="DE94" s="278" t="n">
        <f aca="false">IF(DD94=0,0,DC94+DD94)</f>
        <v>0</v>
      </c>
      <c r="DF94" s="278"/>
      <c r="DG94" s="184"/>
      <c r="DH94" s="300" t="n">
        <v>-416.63847286</v>
      </c>
      <c r="DI94" s="312" t="n">
        <v>4.31</v>
      </c>
      <c r="DJ94" s="184" t="n">
        <v>4.31</v>
      </c>
      <c r="DK94" s="267" t="n">
        <f aca="false">DI94-DJ94</f>
        <v>0</v>
      </c>
      <c r="DL94" s="192" t="n">
        <f aca="false">ROUND(DH94*DK94*10000,2)</f>
        <v>-0</v>
      </c>
      <c r="DM94" s="193"/>
      <c r="DN94" s="26"/>
      <c r="DO94" s="26"/>
      <c r="DP94" s="301" t="n">
        <f aca="false">A94</f>
        <v>39417</v>
      </c>
      <c r="DQ94" s="270" t="n">
        <f aca="false">IF(ISERROR(DR94),0,DR94)</f>
        <v>0</v>
      </c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</row>
    <row r="95" customFormat="false" ht="15.75" hidden="false" customHeight="false" outlineLevel="0" collapsed="false">
      <c r="A95" s="271" t="n">
        <f aca="false">EOMONTH(A94,0)+1</f>
        <v>39448</v>
      </c>
      <c r="B95" s="272" t="n">
        <f aca="false">E!B86</f>
        <v>328.5812177</v>
      </c>
      <c r="C95" s="272" t="n">
        <f aca="false">CM95</f>
        <v>0</v>
      </c>
      <c r="D95" s="272" t="n">
        <f aca="false">CI95</f>
        <v>25</v>
      </c>
      <c r="E95" s="272" t="str">
        <f aca="false">IF(CJ95=0,"",CJ95)</f>
        <v/>
      </c>
      <c r="F95" s="273" t="n">
        <f aca="false">CK95</f>
        <v>328.5812177</v>
      </c>
      <c r="G95" s="230"/>
      <c r="H95" s="230"/>
      <c r="I95" s="29"/>
      <c r="J95" s="29"/>
      <c r="K95" s="29"/>
      <c r="L95" s="313"/>
      <c r="M95" s="314"/>
      <c r="N95" s="30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30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49"/>
      <c r="BP95" s="107"/>
      <c r="BQ95" s="281"/>
      <c r="BR95" s="240"/>
      <c r="BS95" s="240"/>
      <c r="BT95" s="240"/>
      <c r="BU95" s="240"/>
      <c r="BV95" s="282"/>
      <c r="BW95" s="240"/>
      <c r="BX95" s="240"/>
      <c r="BY95" s="240"/>
      <c r="BZ95" s="240"/>
      <c r="CA95" s="240"/>
      <c r="CB95" s="240"/>
      <c r="CC95" s="240"/>
      <c r="CD95" s="240"/>
      <c r="CE95" s="283"/>
      <c r="CF95" s="284"/>
      <c r="CG95" s="285" t="n">
        <f aca="false">DQ95</f>
        <v>0</v>
      </c>
      <c r="CH95" s="286"/>
      <c r="CI95" s="247" t="n">
        <f aca="false">ROUND(+CK95+CI96,0)</f>
        <v>25</v>
      </c>
      <c r="CJ95" s="287"/>
      <c r="CK95" s="248" t="n">
        <f aca="false">IF($CM$16="a",(CM95+B95),(B95))</f>
        <v>328.5812177</v>
      </c>
      <c r="CL95" s="288" t="n">
        <f aca="false">A95</f>
        <v>39448</v>
      </c>
      <c r="CM95" s="250" t="n">
        <f aca="false">IF($CM$16="A",((SUMIF($L$5:$CH$5,"F",L95:CH95))+(SUMIF($L$5:$CH$5,"s",L95:CH95)*CP95)+(SUMIF($L$5:$CH$5,"eol",L95:CH95)*CP95)+(SUMIF($L$5:$CH$5,"e",L95:CH95))+(SUMIF($L$5:$CH$5,"o",L95:CH95))),IF($CM$16="s",(SUMIF($L$5:$CH$5,"s",L95:CH95)*CP95),IF($CM$16="f",(SUMIF($L$5:$CH$5,"f",L95:CH95)),IF($CM$16="eol",(SUMIF($L$5:$CH$5,"eol",L95:CH95)*CP95),IF($CM$16="o",(SUMIF($L$5:$CH$5,"o",L95:CH95)),IF($CM$16="e",(SUMIF($L$5:$CH$5,"e",L95:CH95)),IF($CM$16="ch",(SUM(L95:CH95)),"Wrong")))))))</f>
        <v>0</v>
      </c>
      <c r="CN95" s="251" t="n">
        <f aca="false">A95</f>
        <v>39448</v>
      </c>
      <c r="CO95" s="305" t="n">
        <f aca="false">ROUND(SUM(CK84:CK95),0)</f>
        <v>2396</v>
      </c>
      <c r="CP95" s="290" t="n">
        <f aca="false">IF((1/((1+CR95/2)^(2*(A95-$D$6)/365.25)))&gt;1,1,(1/((1+CR95/2)^(2*(A95-$D$6)/365.25))))</f>
        <v>1</v>
      </c>
      <c r="CQ95" s="291" t="n">
        <f aca="false">+A96-A95</f>
        <v>31</v>
      </c>
      <c r="CR95" s="302" t="n">
        <v>0.0593394921163672</v>
      </c>
      <c r="CS95" s="293"/>
      <c r="CT95" s="303" t="n">
        <f aca="false">A95</f>
        <v>39448</v>
      </c>
      <c r="CU95" s="295" t="n">
        <f aca="false">IF(ISERROR(INDEX(FuturesTable,MATCH(CT95,FuturesTableMonth,0),2)),0,INDEX(FuturesTable,MATCH(CT95,FuturesTableMonth,0),2))</f>
        <v>0</v>
      </c>
      <c r="CV95" s="25"/>
      <c r="CW95" s="296" t="n">
        <f aca="false">CT95</f>
        <v>39448</v>
      </c>
      <c r="CX95" s="297" t="n">
        <f aca="false">CK95+CK107+CK119+CK131+CK143+CK155+CK167+CK179+CK191+CK203+CK215+CK227+CK239+CK251+CK263+CK275+CK287+CK299+CK311+CK323</f>
        <v>1273.49343151</v>
      </c>
      <c r="CY95" s="25"/>
      <c r="CZ95" s="298"/>
      <c r="DA95" s="299" t="n">
        <v>0</v>
      </c>
      <c r="DB95" s="299" t="n">
        <v>0</v>
      </c>
      <c r="DC95" s="299" t="n">
        <f aca="false">DB95-DA95</f>
        <v>0</v>
      </c>
      <c r="DD95" s="263" t="n">
        <f aca="false">SUMIF($L$5:$CH$5,"o",L95:CH95)+SUMIF($L$5:$CH$5,"e",L95:CH95)</f>
        <v>0</v>
      </c>
      <c r="DE95" s="278" t="n">
        <f aca="false">IF(DD95=0,0,DC95+DD95)</f>
        <v>0</v>
      </c>
      <c r="DF95" s="278"/>
      <c r="DG95" s="184"/>
      <c r="DH95" s="300" t="n">
        <v>328.5812177</v>
      </c>
      <c r="DI95" s="312" t="n">
        <v>4.405</v>
      </c>
      <c r="DJ95" s="184" t="n">
        <v>4.405</v>
      </c>
      <c r="DK95" s="267" t="n">
        <f aca="false">DI95-DJ95</f>
        <v>0</v>
      </c>
      <c r="DL95" s="192" t="n">
        <f aca="false">ROUND(DH95*DK95*10000,2)</f>
        <v>0</v>
      </c>
      <c r="DM95" s="193"/>
      <c r="DN95" s="26"/>
      <c r="DO95" s="26"/>
      <c r="DP95" s="301" t="n">
        <f aca="false">A95</f>
        <v>39448</v>
      </c>
      <c r="DQ95" s="270" t="n">
        <f aca="false">IF(ISERROR(DR95),0,DR95)</f>
        <v>0</v>
      </c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</row>
    <row r="96" customFormat="false" ht="15.75" hidden="false" customHeight="false" outlineLevel="0" collapsed="false">
      <c r="A96" s="271" t="n">
        <f aca="false">EOMONTH(A95,0)+1</f>
        <v>39479</v>
      </c>
      <c r="B96" s="272" t="n">
        <f aca="false">E!B87</f>
        <v>-323.93158878</v>
      </c>
      <c r="C96" s="272" t="n">
        <f aca="false">CM96</f>
        <v>0</v>
      </c>
      <c r="D96" s="272" t="n">
        <f aca="false">CI96</f>
        <v>-304</v>
      </c>
      <c r="E96" s="272" t="str">
        <f aca="false">IF(CJ96=0,"",CJ96)</f>
        <v/>
      </c>
      <c r="F96" s="273" t="n">
        <f aca="false">CK96</f>
        <v>-323.93158878</v>
      </c>
      <c r="G96" s="230"/>
      <c r="H96" s="230"/>
      <c r="I96" s="29"/>
      <c r="J96" s="29"/>
      <c r="K96" s="29"/>
      <c r="L96" s="313"/>
      <c r="M96" s="314"/>
      <c r="N96" s="30"/>
      <c r="O96" s="278"/>
      <c r="P96" s="278"/>
      <c r="Q96" s="278"/>
      <c r="R96" s="278"/>
      <c r="S96" s="278"/>
      <c r="T96" s="278"/>
      <c r="U96" s="278"/>
      <c r="V96" s="278"/>
      <c r="W96" s="278"/>
      <c r="X96" s="278"/>
      <c r="Y96" s="278"/>
      <c r="Z96" s="278"/>
      <c r="AA96" s="278"/>
      <c r="AB96" s="278"/>
      <c r="AC96" s="278"/>
      <c r="AD96" s="278"/>
      <c r="AE96" s="278"/>
      <c r="AF96" s="278"/>
      <c r="AG96" s="278"/>
      <c r="AH96" s="278"/>
      <c r="AI96" s="278"/>
      <c r="AJ96" s="278"/>
      <c r="AK96" s="278"/>
      <c r="AL96" s="278"/>
      <c r="AM96" s="278"/>
      <c r="AN96" s="278"/>
      <c r="AO96" s="278"/>
      <c r="AP96" s="278"/>
      <c r="AQ96" s="278"/>
      <c r="AR96" s="278"/>
      <c r="AS96" s="278"/>
      <c r="AT96" s="278"/>
      <c r="AU96" s="278"/>
      <c r="AV96" s="278"/>
      <c r="AW96" s="278"/>
      <c r="AX96" s="278"/>
      <c r="AY96" s="278"/>
      <c r="AZ96" s="30"/>
      <c r="BA96" s="278"/>
      <c r="BB96" s="278"/>
      <c r="BC96" s="278"/>
      <c r="BD96" s="278"/>
      <c r="BE96" s="278"/>
      <c r="BF96" s="278"/>
      <c r="BG96" s="278"/>
      <c r="BH96" s="278"/>
      <c r="BI96" s="278"/>
      <c r="BJ96" s="278"/>
      <c r="BK96" s="278"/>
      <c r="BL96" s="278"/>
      <c r="BM96" s="278"/>
      <c r="BN96" s="278"/>
      <c r="BO96" s="49"/>
      <c r="BP96" s="107"/>
      <c r="BQ96" s="281"/>
      <c r="BR96" s="240"/>
      <c r="BS96" s="240"/>
      <c r="BT96" s="240"/>
      <c r="BU96" s="240"/>
      <c r="BV96" s="282"/>
      <c r="BW96" s="240"/>
      <c r="BX96" s="240"/>
      <c r="BY96" s="240"/>
      <c r="BZ96" s="240"/>
      <c r="CA96" s="240"/>
      <c r="CB96" s="240"/>
      <c r="CC96" s="240"/>
      <c r="CD96" s="240"/>
      <c r="CE96" s="283"/>
      <c r="CF96" s="284"/>
      <c r="CG96" s="285" t="n">
        <f aca="false">DQ96</f>
        <v>0</v>
      </c>
      <c r="CH96" s="286"/>
      <c r="CI96" s="247" t="n">
        <f aca="false">ROUND(+CK96+CI97,0)</f>
        <v>-304</v>
      </c>
      <c r="CJ96" s="287"/>
      <c r="CK96" s="248" t="n">
        <f aca="false">IF($CM$16="a",(CM96+B96),(B96))</f>
        <v>-323.93158878</v>
      </c>
      <c r="CL96" s="288" t="n">
        <f aca="false">A96</f>
        <v>39479</v>
      </c>
      <c r="CM96" s="250" t="n">
        <f aca="false">IF($CM$16="A",((SUMIF($L$5:$CH$5,"F",L96:CH96))+(SUMIF($L$5:$CH$5,"s",L96:CH96)*CP96)+(SUMIF($L$5:$CH$5,"eol",L96:CH96)*CP96)+(SUMIF($L$5:$CH$5,"e",L96:CH96))+(SUMIF($L$5:$CH$5,"o",L96:CH96))),IF($CM$16="s",(SUMIF($L$5:$CH$5,"s",L96:CH96)*CP96),IF($CM$16="f",(SUMIF($L$5:$CH$5,"f",L96:CH96)),IF($CM$16="eol",(SUMIF($L$5:$CH$5,"eol",L96:CH96)*CP96),IF($CM$16="o",(SUMIF($L$5:$CH$5,"o",L96:CH96)),IF($CM$16="e",(SUMIF($L$5:$CH$5,"e",L96:CH96)),IF($CM$16="ch",(SUM(L96:CH96)),"Wrong")))))))</f>
        <v>0</v>
      </c>
      <c r="CN96" s="251" t="n">
        <f aca="false">A96</f>
        <v>39479</v>
      </c>
      <c r="CO96" s="305" t="n">
        <f aca="false">ROUND(SUM(CK85:CK96),0)</f>
        <v>1838</v>
      </c>
      <c r="CP96" s="290" t="n">
        <f aca="false">IF((1/((1+CR96/2)^(2*(A96-$D$6)/365.25)))&gt;1,1,(1/((1+CR96/2)^(2*(A96-$D$6)/365.25))))</f>
        <v>1</v>
      </c>
      <c r="CQ96" s="291" t="n">
        <f aca="false">+A97-A96</f>
        <v>29</v>
      </c>
      <c r="CR96" s="302" t="n">
        <v>0.0594756685520181</v>
      </c>
      <c r="CS96" s="293"/>
      <c r="CT96" s="303" t="n">
        <f aca="false">A96</f>
        <v>39479</v>
      </c>
      <c r="CU96" s="295" t="n">
        <f aca="false">IF(ISERROR(INDEX(FuturesTable,MATCH(CT96,FuturesTableMonth,0),2)),0,INDEX(FuturesTable,MATCH(CT96,FuturesTableMonth,0),2))</f>
        <v>0</v>
      </c>
      <c r="CV96" s="25"/>
      <c r="CW96" s="296" t="n">
        <f aca="false">CT96</f>
        <v>39479</v>
      </c>
      <c r="CX96" s="297" t="n">
        <f aca="false">CK96+CK108+CK120+CK132+CK144+CK156+CK168+CK180+CK192+CK204+CK216+CK228+CK240+CK252+CK264+CK276+CK288+CK300+CK312+CK324</f>
        <v>-28.98525649</v>
      </c>
      <c r="CY96" s="25"/>
      <c r="CZ96" s="298"/>
      <c r="DA96" s="299" t="n">
        <v>0</v>
      </c>
      <c r="DB96" s="299" t="n">
        <v>0</v>
      </c>
      <c r="DC96" s="299" t="n">
        <f aca="false">DB96-DA96</f>
        <v>0</v>
      </c>
      <c r="DD96" s="263" t="n">
        <f aca="false">SUMIF($L$5:$CH$5,"o",L96:CH96)+SUMIF($L$5:$CH$5,"e",L96:CH96)</f>
        <v>0</v>
      </c>
      <c r="DE96" s="278" t="n">
        <f aca="false">IF(DD96=0,0,DC96+DD96)</f>
        <v>0</v>
      </c>
      <c r="DF96" s="278"/>
      <c r="DG96" s="184"/>
      <c r="DH96" s="300" t="n">
        <v>-323.93158878</v>
      </c>
      <c r="DI96" s="312" t="n">
        <v>4.287</v>
      </c>
      <c r="DJ96" s="184" t="n">
        <v>4.287</v>
      </c>
      <c r="DK96" s="267" t="n">
        <f aca="false">DI96-DJ96</f>
        <v>0</v>
      </c>
      <c r="DL96" s="192" t="n">
        <f aca="false">ROUND(DH96*DK96*10000,2)</f>
        <v>-0</v>
      </c>
      <c r="DM96" s="193"/>
      <c r="DN96" s="26"/>
      <c r="DO96" s="26"/>
      <c r="DP96" s="301" t="n">
        <f aca="false">A96</f>
        <v>39479</v>
      </c>
      <c r="DQ96" s="270" t="n">
        <f aca="false">IF(ISERROR(DR96),0,DR96)</f>
        <v>0</v>
      </c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</row>
    <row r="97" customFormat="false" ht="15.75" hidden="false" customHeight="false" outlineLevel="0" collapsed="false">
      <c r="A97" s="271" t="n">
        <f aca="false">EOMONTH(A96,0)+1</f>
        <v>39508</v>
      </c>
      <c r="B97" s="272" t="n">
        <f aca="false">E!B88</f>
        <v>-351.82314207</v>
      </c>
      <c r="C97" s="272" t="n">
        <f aca="false">CM97</f>
        <v>0</v>
      </c>
      <c r="D97" s="272" t="n">
        <f aca="false">CI97</f>
        <v>20</v>
      </c>
      <c r="E97" s="272" t="str">
        <f aca="false">IF(CJ97=0,"",CJ97)</f>
        <v/>
      </c>
      <c r="F97" s="273" t="n">
        <f aca="false">CK97</f>
        <v>-351.82314207</v>
      </c>
      <c r="G97" s="230"/>
      <c r="H97" s="230"/>
      <c r="I97" s="29"/>
      <c r="J97" s="29"/>
      <c r="K97" s="29"/>
      <c r="L97" s="313"/>
      <c r="M97" s="314"/>
      <c r="N97" s="30"/>
      <c r="O97" s="278"/>
      <c r="P97" s="278"/>
      <c r="Q97" s="278"/>
      <c r="R97" s="278"/>
      <c r="S97" s="278"/>
      <c r="T97" s="278"/>
      <c r="U97" s="278"/>
      <c r="V97" s="278"/>
      <c r="W97" s="278"/>
      <c r="X97" s="278"/>
      <c r="Y97" s="278"/>
      <c r="Z97" s="278"/>
      <c r="AA97" s="278"/>
      <c r="AB97" s="278"/>
      <c r="AC97" s="278"/>
      <c r="AD97" s="278"/>
      <c r="AE97" s="278"/>
      <c r="AF97" s="278"/>
      <c r="AG97" s="278"/>
      <c r="AH97" s="278"/>
      <c r="AI97" s="278"/>
      <c r="AJ97" s="278"/>
      <c r="AK97" s="278"/>
      <c r="AL97" s="278"/>
      <c r="AM97" s="278"/>
      <c r="AN97" s="278"/>
      <c r="AO97" s="278"/>
      <c r="AP97" s="278"/>
      <c r="AQ97" s="278"/>
      <c r="AR97" s="278"/>
      <c r="AS97" s="278"/>
      <c r="AT97" s="278"/>
      <c r="AU97" s="278"/>
      <c r="AV97" s="278"/>
      <c r="AW97" s="278"/>
      <c r="AX97" s="278"/>
      <c r="AY97" s="278"/>
      <c r="AZ97" s="30"/>
      <c r="BA97" s="278"/>
      <c r="BB97" s="278"/>
      <c r="BC97" s="278"/>
      <c r="BD97" s="278"/>
      <c r="BE97" s="278"/>
      <c r="BF97" s="278"/>
      <c r="BG97" s="278"/>
      <c r="BH97" s="278"/>
      <c r="BI97" s="278"/>
      <c r="BJ97" s="278"/>
      <c r="BK97" s="278"/>
      <c r="BL97" s="278"/>
      <c r="BM97" s="278"/>
      <c r="BN97" s="278"/>
      <c r="BO97" s="49"/>
      <c r="BP97" s="107"/>
      <c r="BQ97" s="281"/>
      <c r="BR97" s="240"/>
      <c r="BS97" s="240"/>
      <c r="BT97" s="240"/>
      <c r="BU97" s="240"/>
      <c r="BV97" s="282"/>
      <c r="BW97" s="240"/>
      <c r="BX97" s="240"/>
      <c r="BY97" s="240"/>
      <c r="BZ97" s="240"/>
      <c r="CA97" s="240"/>
      <c r="CB97" s="240"/>
      <c r="CC97" s="240"/>
      <c r="CD97" s="240"/>
      <c r="CE97" s="283"/>
      <c r="CF97" s="284"/>
      <c r="CG97" s="285" t="n">
        <f aca="false">DQ97</f>
        <v>0</v>
      </c>
      <c r="CH97" s="286"/>
      <c r="CI97" s="247" t="n">
        <f aca="false">ROUND(+CK97+CI98,0)</f>
        <v>20</v>
      </c>
      <c r="CJ97" s="287"/>
      <c r="CK97" s="248" t="n">
        <f aca="false">IF($CM$16="a",(CM97+B97),(B97))</f>
        <v>-351.82314207</v>
      </c>
      <c r="CL97" s="288" t="n">
        <f aca="false">A97</f>
        <v>39508</v>
      </c>
      <c r="CM97" s="250" t="n">
        <f aca="false">IF($CM$16="A",((SUMIF($L$5:$CH$5,"F",L97:CH97))+(SUMIF($L$5:$CH$5,"s",L97:CH97)*CP97)+(SUMIF($L$5:$CH$5,"eol",L97:CH97)*CP97)+(SUMIF($L$5:$CH$5,"e",L97:CH97))+(SUMIF($L$5:$CH$5,"o",L97:CH97))),IF($CM$16="s",(SUMIF($L$5:$CH$5,"s",L97:CH97)*CP97),IF($CM$16="f",(SUMIF($L$5:$CH$5,"f",L97:CH97)),IF($CM$16="eol",(SUMIF($L$5:$CH$5,"eol",L97:CH97)*CP97),IF($CM$16="o",(SUMIF($L$5:$CH$5,"o",L97:CH97)),IF($CM$16="e",(SUMIF($L$5:$CH$5,"e",L97:CH97)),IF($CM$16="ch",(SUM(L97:CH97)),"Wrong")))))))</f>
        <v>0</v>
      </c>
      <c r="CN97" s="251" t="n">
        <f aca="false">A97</f>
        <v>39508</v>
      </c>
      <c r="CO97" s="305" t="n">
        <f aca="false">ROUND(SUM(CK86:CK97),0)</f>
        <v>1245</v>
      </c>
      <c r="CP97" s="290" t="n">
        <f aca="false">IF((1/((1+CR97/2)^(2*(A97-$D$6)/365.25)))&gt;1,1,(1/((1+CR97/2)^(2*(A97-$D$6)/365.25))))</f>
        <v>1</v>
      </c>
      <c r="CQ97" s="291" t="n">
        <f aca="false">+A98-A97</f>
        <v>31</v>
      </c>
      <c r="CR97" s="302" t="n">
        <v>0.0596030594167551</v>
      </c>
      <c r="CS97" s="293"/>
      <c r="CT97" s="303" t="n">
        <f aca="false">A97</f>
        <v>39508</v>
      </c>
      <c r="CU97" s="295" t="n">
        <f aca="false">IF(ISERROR(INDEX(FuturesTable,MATCH(CT97,FuturesTableMonth,0),2)),0,INDEX(FuturesTable,MATCH(CT97,FuturesTableMonth,0),2))</f>
        <v>0</v>
      </c>
      <c r="CV97" s="25"/>
      <c r="CW97" s="296" t="n">
        <f aca="false">CT97</f>
        <v>39508</v>
      </c>
      <c r="CX97" s="297" t="n">
        <f aca="false">CK97+CK109+CK121+CK133+CK145+CK157+CK169+CK181+CK193+CK205+CK217+CK229+CK241+CK253+CK265+CK277+CK289+CK301+CK313+CK325</f>
        <v>-51.8812823699999</v>
      </c>
      <c r="CY97" s="25"/>
      <c r="CZ97" s="298"/>
      <c r="DA97" s="299" t="n">
        <v>0</v>
      </c>
      <c r="DB97" s="299" t="n">
        <v>0</v>
      </c>
      <c r="DC97" s="299" t="n">
        <f aca="false">DB97-DA97</f>
        <v>0</v>
      </c>
      <c r="DD97" s="263" t="n">
        <f aca="false">SUMIF($L$5:$CH$5,"o",L97:CH97)+SUMIF($L$5:$CH$5,"e",L97:CH97)</f>
        <v>0</v>
      </c>
      <c r="DE97" s="278" t="n">
        <f aca="false">IF(DD97=0,0,DC97+DD97)</f>
        <v>0</v>
      </c>
      <c r="DF97" s="278"/>
      <c r="DG97" s="184"/>
      <c r="DH97" s="300" t="n">
        <v>-351.82314207</v>
      </c>
      <c r="DI97" s="312" t="n">
        <v>4.154</v>
      </c>
      <c r="DJ97" s="184" t="n">
        <v>4.154</v>
      </c>
      <c r="DK97" s="267" t="n">
        <f aca="false">DI97-DJ97</f>
        <v>0</v>
      </c>
      <c r="DL97" s="192" t="n">
        <f aca="false">ROUND(DH97*DK97*10000,2)</f>
        <v>-0</v>
      </c>
      <c r="DM97" s="193"/>
      <c r="DN97" s="26"/>
      <c r="DO97" s="26"/>
      <c r="DP97" s="301" t="n">
        <f aca="false">A97</f>
        <v>39508</v>
      </c>
      <c r="DQ97" s="270" t="n">
        <f aca="false">IF(ISERROR(DR97),0,DR97)</f>
        <v>0</v>
      </c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</row>
    <row r="98" customFormat="false" ht="15.75" hidden="false" customHeight="false" outlineLevel="0" collapsed="false">
      <c r="A98" s="271" t="n">
        <f aca="false">EOMONTH(A97,0)+1</f>
        <v>39539</v>
      </c>
      <c r="B98" s="272" t="n">
        <f aca="false">E!B89</f>
        <v>-330.44460015</v>
      </c>
      <c r="C98" s="272" t="n">
        <f aca="false">CM98</f>
        <v>0</v>
      </c>
      <c r="D98" s="272" t="n">
        <f aca="false">CI98</f>
        <v>372</v>
      </c>
      <c r="E98" s="272" t="str">
        <f aca="false">IF(CJ98=0,"",CJ98)</f>
        <v/>
      </c>
      <c r="F98" s="273" t="n">
        <f aca="false">CK98</f>
        <v>-330.44460015</v>
      </c>
      <c r="G98" s="230"/>
      <c r="H98" s="230"/>
      <c r="I98" s="29"/>
      <c r="J98" s="29"/>
      <c r="K98" s="29"/>
      <c r="L98" s="313"/>
      <c r="M98" s="314"/>
      <c r="N98" s="30"/>
      <c r="O98" s="278"/>
      <c r="P98" s="278"/>
      <c r="Q98" s="278"/>
      <c r="R98" s="278"/>
      <c r="S98" s="278"/>
      <c r="T98" s="278"/>
      <c r="U98" s="278"/>
      <c r="V98" s="278"/>
      <c r="W98" s="278"/>
      <c r="X98" s="278"/>
      <c r="Y98" s="278"/>
      <c r="Z98" s="278"/>
      <c r="AA98" s="278"/>
      <c r="AB98" s="278"/>
      <c r="AC98" s="278"/>
      <c r="AD98" s="278"/>
      <c r="AE98" s="278"/>
      <c r="AF98" s="278"/>
      <c r="AG98" s="278"/>
      <c r="AH98" s="278"/>
      <c r="AI98" s="278"/>
      <c r="AJ98" s="278"/>
      <c r="AK98" s="278"/>
      <c r="AL98" s="278"/>
      <c r="AM98" s="278"/>
      <c r="AN98" s="278"/>
      <c r="AO98" s="278"/>
      <c r="AP98" s="278"/>
      <c r="AQ98" s="278"/>
      <c r="AR98" s="278"/>
      <c r="AS98" s="278"/>
      <c r="AT98" s="278"/>
      <c r="AU98" s="278"/>
      <c r="AV98" s="278"/>
      <c r="AW98" s="278"/>
      <c r="AX98" s="278"/>
      <c r="AY98" s="278"/>
      <c r="AZ98" s="30"/>
      <c r="BA98" s="278"/>
      <c r="BB98" s="278"/>
      <c r="BC98" s="278"/>
      <c r="BD98" s="278"/>
      <c r="BE98" s="278"/>
      <c r="BF98" s="278"/>
      <c r="BG98" s="278"/>
      <c r="BH98" s="278"/>
      <c r="BI98" s="278"/>
      <c r="BJ98" s="278"/>
      <c r="BK98" s="278"/>
      <c r="BL98" s="278"/>
      <c r="BM98" s="278"/>
      <c r="BN98" s="278"/>
      <c r="BO98" s="49"/>
      <c r="BP98" s="107"/>
      <c r="BQ98" s="281"/>
      <c r="BR98" s="240"/>
      <c r="BS98" s="240"/>
      <c r="BT98" s="240"/>
      <c r="BU98" s="240"/>
      <c r="BV98" s="282"/>
      <c r="BW98" s="240"/>
      <c r="BX98" s="240"/>
      <c r="BY98" s="240"/>
      <c r="BZ98" s="240"/>
      <c r="CA98" s="240"/>
      <c r="CB98" s="240"/>
      <c r="CC98" s="240"/>
      <c r="CD98" s="240"/>
      <c r="CE98" s="283"/>
      <c r="CF98" s="284"/>
      <c r="CG98" s="285" t="n">
        <f aca="false">DQ98</f>
        <v>0</v>
      </c>
      <c r="CH98" s="286"/>
      <c r="CI98" s="247" t="n">
        <f aca="false">ROUND(+CK98+CI99,0)</f>
        <v>372</v>
      </c>
      <c r="CJ98" s="287"/>
      <c r="CK98" s="248" t="n">
        <f aca="false">IF($CM$16="a",(CM98+B98),(B98))</f>
        <v>-330.44460015</v>
      </c>
      <c r="CL98" s="288" t="n">
        <f aca="false">A98</f>
        <v>39539</v>
      </c>
      <c r="CM98" s="250" t="n">
        <f aca="false">IF($CM$16="A",((SUMIF($L$5:$CH$5,"F",L98:CH98))+(SUMIF($L$5:$CH$5,"s",L98:CH98)*CP98)+(SUMIF($L$5:$CH$5,"eol",L98:CH98)*CP98)+(SUMIF($L$5:$CH$5,"e",L98:CH98))+(SUMIF($L$5:$CH$5,"o",L98:CH98))),IF($CM$16="s",(SUMIF($L$5:$CH$5,"s",L98:CH98)*CP98),IF($CM$16="f",(SUMIF($L$5:$CH$5,"f",L98:CH98)),IF($CM$16="eol",(SUMIF($L$5:$CH$5,"eol",L98:CH98)*CP98),IF($CM$16="o",(SUMIF($L$5:$CH$5,"o",L98:CH98)),IF($CM$16="e",(SUMIF($L$5:$CH$5,"e",L98:CH98)),IF($CM$16="ch",(SUM(L98:CH98)),"Wrong")))))))</f>
        <v>0</v>
      </c>
      <c r="CN98" s="251" t="n">
        <f aca="false">A98</f>
        <v>39539</v>
      </c>
      <c r="CO98" s="305" t="n">
        <f aca="false">ROUND(SUM(CK87:CK98),0)</f>
        <v>674</v>
      </c>
      <c r="CP98" s="290" t="n">
        <f aca="false">IF((1/((1+CR98/2)^(2*(A98-$D$6)/365.25)))&gt;1,1,(1/((1+CR98/2)^(2*(A98-$D$6)/365.25))))</f>
        <v>1</v>
      </c>
      <c r="CQ98" s="291" t="n">
        <f aca="false">+A99-A98</f>
        <v>30</v>
      </c>
      <c r="CR98" s="302" t="n">
        <v>0.0597392358643343</v>
      </c>
      <c r="CS98" s="293"/>
      <c r="CT98" s="303" t="n">
        <f aca="false">A98</f>
        <v>39539</v>
      </c>
      <c r="CU98" s="295" t="n">
        <f aca="false">IF(ISERROR(INDEX(FuturesTable,MATCH(CT98,FuturesTableMonth,0),2)),0,INDEX(FuturesTable,MATCH(CT98,FuturesTableMonth,0),2))</f>
        <v>0</v>
      </c>
      <c r="CV98" s="25"/>
      <c r="CW98" s="296" t="n">
        <f aca="false">CT98</f>
        <v>39539</v>
      </c>
      <c r="CX98" s="297" t="n">
        <f aca="false">CK98+CK110+CK122+CK134+CK146+CK158+CK170+CK182+CK194+CK206+CK218+CK230+CK242+CK254+CK266+CK278+CK290+CK302+CK314+CK326</f>
        <v>-62.56163751</v>
      </c>
      <c r="CY98" s="25"/>
      <c r="CZ98" s="298"/>
      <c r="DA98" s="299" t="n">
        <v>0</v>
      </c>
      <c r="DB98" s="299" t="n">
        <v>0</v>
      </c>
      <c r="DC98" s="299" t="n">
        <f aca="false">DB98-DA98</f>
        <v>0</v>
      </c>
      <c r="DD98" s="263" t="n">
        <f aca="false">SUMIF($L$5:$CH$5,"o",L98:CH98)+SUMIF($L$5:$CH$5,"e",L98:CH98)</f>
        <v>0</v>
      </c>
      <c r="DE98" s="278" t="n">
        <f aca="false">IF(DD98=0,0,DC98+DD98)</f>
        <v>0</v>
      </c>
      <c r="DF98" s="278"/>
      <c r="DG98" s="184"/>
      <c r="DH98" s="300" t="n">
        <v>-330.44460015</v>
      </c>
      <c r="DI98" s="312" t="n">
        <v>3.934</v>
      </c>
      <c r="DJ98" s="184" t="n">
        <v>3.934</v>
      </c>
      <c r="DK98" s="267" t="n">
        <f aca="false">DI98-DJ98</f>
        <v>0</v>
      </c>
      <c r="DL98" s="192" t="n">
        <f aca="false">ROUND(DH98*DK98*10000,2)</f>
        <v>-0</v>
      </c>
      <c r="DM98" s="193"/>
      <c r="DN98" s="26"/>
      <c r="DO98" s="26"/>
      <c r="DP98" s="301" t="n">
        <f aca="false">A98</f>
        <v>39539</v>
      </c>
      <c r="DQ98" s="270" t="n">
        <f aca="false">IF(ISERROR(DR98),0,DR98)</f>
        <v>0</v>
      </c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</row>
    <row r="99" customFormat="false" ht="15.75" hidden="false" customHeight="false" outlineLevel="0" collapsed="false">
      <c r="A99" s="271" t="n">
        <f aca="false">EOMONTH(A98,0)+1</f>
        <v>39569</v>
      </c>
      <c r="B99" s="272" t="n">
        <f aca="false">E!B90</f>
        <v>-340.38780579</v>
      </c>
      <c r="C99" s="272" t="n">
        <f aca="false">CM99</f>
        <v>0</v>
      </c>
      <c r="D99" s="272" t="n">
        <f aca="false">CI99</f>
        <v>702</v>
      </c>
      <c r="E99" s="272" t="str">
        <f aca="false">IF(CJ99=0,"",CJ99)</f>
        <v/>
      </c>
      <c r="F99" s="273" t="n">
        <f aca="false">CK99</f>
        <v>-340.38780579</v>
      </c>
      <c r="G99" s="230"/>
      <c r="H99" s="230"/>
      <c r="I99" s="29"/>
      <c r="J99" s="29"/>
      <c r="K99" s="29"/>
      <c r="L99" s="313"/>
      <c r="M99" s="314"/>
      <c r="N99" s="30"/>
      <c r="O99" s="278"/>
      <c r="P99" s="278"/>
      <c r="Q99" s="278"/>
      <c r="R99" s="278"/>
      <c r="S99" s="278"/>
      <c r="T99" s="278"/>
      <c r="U99" s="278"/>
      <c r="V99" s="278"/>
      <c r="W99" s="278"/>
      <c r="X99" s="278"/>
      <c r="Y99" s="278"/>
      <c r="Z99" s="278"/>
      <c r="AA99" s="278"/>
      <c r="AB99" s="278"/>
      <c r="AC99" s="278"/>
      <c r="AD99" s="278"/>
      <c r="AE99" s="278"/>
      <c r="AF99" s="278"/>
      <c r="AG99" s="278"/>
      <c r="AH99" s="278"/>
      <c r="AI99" s="278"/>
      <c r="AJ99" s="278"/>
      <c r="AK99" s="278"/>
      <c r="AL99" s="278"/>
      <c r="AM99" s="278"/>
      <c r="AN99" s="278"/>
      <c r="AO99" s="278"/>
      <c r="AP99" s="278"/>
      <c r="AQ99" s="278"/>
      <c r="AR99" s="278"/>
      <c r="AS99" s="278"/>
      <c r="AT99" s="278"/>
      <c r="AU99" s="278"/>
      <c r="AV99" s="278"/>
      <c r="AW99" s="278"/>
      <c r="AX99" s="278"/>
      <c r="AY99" s="278"/>
      <c r="AZ99" s="30"/>
      <c r="BA99" s="278"/>
      <c r="BB99" s="278"/>
      <c r="BC99" s="278"/>
      <c r="BD99" s="278"/>
      <c r="BE99" s="278"/>
      <c r="BF99" s="278"/>
      <c r="BG99" s="278"/>
      <c r="BH99" s="278"/>
      <c r="BI99" s="278"/>
      <c r="BJ99" s="278"/>
      <c r="BK99" s="278"/>
      <c r="BL99" s="278"/>
      <c r="BM99" s="278"/>
      <c r="BN99" s="278"/>
      <c r="BO99" s="49"/>
      <c r="BP99" s="107"/>
      <c r="BQ99" s="281"/>
      <c r="BR99" s="240"/>
      <c r="BS99" s="240"/>
      <c r="BT99" s="240"/>
      <c r="BU99" s="240"/>
      <c r="BV99" s="282"/>
      <c r="BW99" s="240"/>
      <c r="BX99" s="240"/>
      <c r="BY99" s="240"/>
      <c r="BZ99" s="240"/>
      <c r="CA99" s="240"/>
      <c r="CB99" s="240"/>
      <c r="CC99" s="240"/>
      <c r="CD99" s="240"/>
      <c r="CE99" s="283"/>
      <c r="CF99" s="284"/>
      <c r="CG99" s="285" t="n">
        <f aca="false">DQ99</f>
        <v>0</v>
      </c>
      <c r="CH99" s="286"/>
      <c r="CI99" s="247" t="n">
        <f aca="false">ROUND(+CK99+CI100,0)</f>
        <v>702</v>
      </c>
      <c r="CJ99" s="287"/>
      <c r="CK99" s="248" t="n">
        <f aca="false">IF($CM$16="a",(CM99+B99),(B99))</f>
        <v>-340.38780579</v>
      </c>
      <c r="CL99" s="288" t="n">
        <f aca="false">A99</f>
        <v>39569</v>
      </c>
      <c r="CM99" s="250" t="n">
        <f aca="false">IF($CM$16="A",((SUMIF($L$5:$CH$5,"F",L99:CH99))+(SUMIF($L$5:$CH$5,"s",L99:CH99)*CP99)+(SUMIF($L$5:$CH$5,"eol",L99:CH99)*CP99)+(SUMIF($L$5:$CH$5,"e",L99:CH99))+(SUMIF($L$5:$CH$5,"o",L99:CH99))),IF($CM$16="s",(SUMIF($L$5:$CH$5,"s",L99:CH99)*CP99),IF($CM$16="f",(SUMIF($L$5:$CH$5,"f",L99:CH99)),IF($CM$16="eol",(SUMIF($L$5:$CH$5,"eol",L99:CH99)*CP99),IF($CM$16="o",(SUMIF($L$5:$CH$5,"o",L99:CH99)),IF($CM$16="e",(SUMIF($L$5:$CH$5,"e",L99:CH99)),IF($CM$16="ch",(SUM(L99:CH99)),"Wrong")))))))</f>
        <v>0</v>
      </c>
      <c r="CN99" s="251" t="n">
        <f aca="false">A99</f>
        <v>39569</v>
      </c>
      <c r="CO99" s="305" t="n">
        <f aca="false">ROUND(SUM(CK88:CK99),0)</f>
        <v>86</v>
      </c>
      <c r="CP99" s="290" t="n">
        <f aca="false">IF((1/((1+CR99/2)^(2*(A99-$D$6)/365.25)))&gt;1,1,(1/((1+CR99/2)^(2*(A99-$D$6)/365.25))))</f>
        <v>1</v>
      </c>
      <c r="CQ99" s="291" t="n">
        <f aca="false">+A100-A99</f>
        <v>31</v>
      </c>
      <c r="CR99" s="302" t="n">
        <v>0.0598710195291492</v>
      </c>
      <c r="CS99" s="293"/>
      <c r="CT99" s="303" t="n">
        <f aca="false">A99</f>
        <v>39569</v>
      </c>
      <c r="CU99" s="295" t="n">
        <f aca="false">IF(ISERROR(INDEX(FuturesTable,MATCH(CT99,FuturesTableMonth,0),2)),0,INDEX(FuturesTable,MATCH(CT99,FuturesTableMonth,0),2))</f>
        <v>0</v>
      </c>
      <c r="CV99" s="25"/>
      <c r="CW99" s="296" t="n">
        <f aca="false">CT99</f>
        <v>39569</v>
      </c>
      <c r="CX99" s="297" t="n">
        <f aca="false">CK99+CK111+CK123+CK135+CK147+CK159+CK171+CK183+CK195+CK207+CK219+CK231+CK243+CK255+CK267+CK279+CK291+CK303+CK315+CK327</f>
        <v>-56.44211416</v>
      </c>
      <c r="CY99" s="25"/>
      <c r="CZ99" s="298"/>
      <c r="DA99" s="299" t="n">
        <v>0</v>
      </c>
      <c r="DB99" s="299" t="n">
        <v>0</v>
      </c>
      <c r="DC99" s="299" t="n">
        <f aca="false">DB99-DA99</f>
        <v>0</v>
      </c>
      <c r="DD99" s="263" t="n">
        <f aca="false">SUMIF($L$5:$CH$5,"o",L99:CH99)+SUMIF($L$5:$CH$5,"e",L99:CH99)</f>
        <v>0</v>
      </c>
      <c r="DE99" s="278" t="n">
        <f aca="false">IF(DD99=0,0,DC99+DD99)</f>
        <v>0</v>
      </c>
      <c r="DF99" s="278"/>
      <c r="DG99" s="184"/>
      <c r="DH99" s="300" t="n">
        <v>-340.38780579</v>
      </c>
      <c r="DI99" s="312" t="n">
        <v>3.924</v>
      </c>
      <c r="DJ99" s="184" t="n">
        <v>3.924</v>
      </c>
      <c r="DK99" s="267" t="n">
        <f aca="false">DI99-DJ99</f>
        <v>0</v>
      </c>
      <c r="DL99" s="192" t="n">
        <f aca="false">ROUND(DH99*DK99*10000,2)</f>
        <v>-0</v>
      </c>
      <c r="DM99" s="193"/>
      <c r="DN99" s="26"/>
      <c r="DO99" s="26"/>
      <c r="DP99" s="301" t="n">
        <f aca="false">A99</f>
        <v>39569</v>
      </c>
      <c r="DQ99" s="270" t="n">
        <f aca="false">IF(ISERROR(DR99),0,DR99)</f>
        <v>0</v>
      </c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</row>
    <row r="100" customFormat="false" ht="15.75" hidden="false" customHeight="false" outlineLevel="0" collapsed="false">
      <c r="A100" s="271" t="n">
        <f aca="false">EOMONTH(A99,0)+1</f>
        <v>39600</v>
      </c>
      <c r="B100" s="272" t="n">
        <f aca="false">E!B91</f>
        <v>-324.60871489</v>
      </c>
      <c r="C100" s="272" t="n">
        <f aca="false">CM100</f>
        <v>0</v>
      </c>
      <c r="D100" s="272" t="n">
        <f aca="false">CI100</f>
        <v>1042</v>
      </c>
      <c r="E100" s="272" t="str">
        <f aca="false">IF(CJ100=0,"",CJ100)</f>
        <v/>
      </c>
      <c r="F100" s="273" t="n">
        <f aca="false">CK100</f>
        <v>-324.60871489</v>
      </c>
      <c r="G100" s="230"/>
      <c r="H100" s="230"/>
      <c r="I100" s="29"/>
      <c r="J100" s="29"/>
      <c r="K100" s="29"/>
      <c r="L100" s="313"/>
      <c r="M100" s="314"/>
      <c r="N100" s="30"/>
      <c r="O100" s="278"/>
      <c r="P100" s="278"/>
      <c r="Q100" s="278"/>
      <c r="R100" s="278"/>
      <c r="S100" s="278"/>
      <c r="T100" s="278"/>
      <c r="U100" s="278"/>
      <c r="V100" s="278"/>
      <c r="W100" s="278"/>
      <c r="X100" s="278"/>
      <c r="Y100" s="278"/>
      <c r="Z100" s="278"/>
      <c r="AA100" s="278"/>
      <c r="AB100" s="278"/>
      <c r="AC100" s="278"/>
      <c r="AD100" s="278"/>
      <c r="AE100" s="278"/>
      <c r="AF100" s="278"/>
      <c r="AG100" s="278"/>
      <c r="AH100" s="278"/>
      <c r="AI100" s="278"/>
      <c r="AJ100" s="278"/>
      <c r="AK100" s="278"/>
      <c r="AL100" s="278"/>
      <c r="AM100" s="278"/>
      <c r="AN100" s="278"/>
      <c r="AO100" s="278"/>
      <c r="AP100" s="278"/>
      <c r="AQ100" s="278"/>
      <c r="AR100" s="278"/>
      <c r="AS100" s="278"/>
      <c r="AT100" s="278"/>
      <c r="AU100" s="278"/>
      <c r="AV100" s="278"/>
      <c r="AW100" s="278"/>
      <c r="AX100" s="278"/>
      <c r="AY100" s="278"/>
      <c r="AZ100" s="30"/>
      <c r="BA100" s="278"/>
      <c r="BB100" s="278"/>
      <c r="BC100" s="278"/>
      <c r="BD100" s="278"/>
      <c r="BE100" s="278"/>
      <c r="BF100" s="278"/>
      <c r="BG100" s="278"/>
      <c r="BH100" s="278"/>
      <c r="BI100" s="278"/>
      <c r="BJ100" s="278"/>
      <c r="BK100" s="278"/>
      <c r="BL100" s="278"/>
      <c r="BM100" s="278"/>
      <c r="BN100" s="278"/>
      <c r="BO100" s="49"/>
      <c r="BP100" s="107"/>
      <c r="BQ100" s="281"/>
      <c r="BR100" s="240"/>
      <c r="BS100" s="240"/>
      <c r="BT100" s="240"/>
      <c r="BU100" s="240"/>
      <c r="BV100" s="282"/>
      <c r="BW100" s="240"/>
      <c r="BX100" s="240"/>
      <c r="BY100" s="240"/>
      <c r="BZ100" s="240"/>
      <c r="CA100" s="240"/>
      <c r="CB100" s="240"/>
      <c r="CC100" s="240"/>
      <c r="CD100" s="240"/>
      <c r="CE100" s="283"/>
      <c r="CF100" s="284"/>
      <c r="CG100" s="285" t="n">
        <f aca="false">DQ100</f>
        <v>0</v>
      </c>
      <c r="CH100" s="286"/>
      <c r="CI100" s="247" t="n">
        <f aca="false">ROUND(+CK100+CI101,0)</f>
        <v>1042</v>
      </c>
      <c r="CJ100" s="287"/>
      <c r="CK100" s="248" t="n">
        <f aca="false">IF($CM$16="a",(CM100+B100),(B100))</f>
        <v>-324.60871489</v>
      </c>
      <c r="CL100" s="288" t="n">
        <f aca="false">A100</f>
        <v>39600</v>
      </c>
      <c r="CM100" s="250" t="n">
        <f aca="false">IF($CM$16="A",((SUMIF($L$5:$CH$5,"F",L100:CH100))+(SUMIF($L$5:$CH$5,"s",L100:CH100)*CP100)+(SUMIF($L$5:$CH$5,"eol",L100:CH100)*CP100)+(SUMIF($L$5:$CH$5,"e",L100:CH100))+(SUMIF($L$5:$CH$5,"o",L100:CH100))),IF($CM$16="s",(SUMIF($L$5:$CH$5,"s",L100:CH100)*CP100),IF($CM$16="f",(SUMIF($L$5:$CH$5,"f",L100:CH100)),IF($CM$16="eol",(SUMIF($L$5:$CH$5,"eol",L100:CH100)*CP100),IF($CM$16="o",(SUMIF($L$5:$CH$5,"o",L100:CH100)),IF($CM$16="e",(SUMIF($L$5:$CH$5,"e",L100:CH100)),IF($CM$16="ch",(SUM(L100:CH100)),"Wrong")))))))</f>
        <v>0</v>
      </c>
      <c r="CN100" s="251" t="n">
        <f aca="false">A100</f>
        <v>39600</v>
      </c>
      <c r="CO100" s="305" t="n">
        <f aca="false">ROUND(SUM(CK89:CK100),0)</f>
        <v>-480</v>
      </c>
      <c r="CP100" s="290" t="n">
        <f aca="false">IF((1/((1+CR100/2)^(2*(A100-$D$6)/365.25)))&gt;1,1,(1/((1+CR100/2)^(2*(A100-$D$6)/365.25))))</f>
        <v>1</v>
      </c>
      <c r="CQ100" s="291" t="n">
        <f aca="false">+A101-A100</f>
        <v>30</v>
      </c>
      <c r="CR100" s="302" t="n">
        <v>0.0600071959888537</v>
      </c>
      <c r="CS100" s="293"/>
      <c r="CT100" s="303" t="n">
        <f aca="false">A100</f>
        <v>39600</v>
      </c>
      <c r="CU100" s="295" t="n">
        <f aca="false">IF(ISERROR(INDEX(FuturesTable,MATCH(CT100,FuturesTableMonth,0),2)),0,INDEX(FuturesTable,MATCH(CT100,FuturesTableMonth,0),2))</f>
        <v>0</v>
      </c>
      <c r="CV100" s="25"/>
      <c r="CW100" s="296" t="n">
        <f aca="false">CT100</f>
        <v>39600</v>
      </c>
      <c r="CX100" s="297" t="n">
        <f aca="false">CK100+CK112+CK124+CK136+CK148+CK160+CK172+CK184+CK196+CK208+CK220+CK232+CK244+CK256+CK268+CK280+CK292+CK304+CK316+CK328</f>
        <v>-45.29993499</v>
      </c>
      <c r="CY100" s="25"/>
      <c r="CZ100" s="298"/>
      <c r="DA100" s="299" t="n">
        <v>0</v>
      </c>
      <c r="DB100" s="299" t="n">
        <v>0</v>
      </c>
      <c r="DC100" s="299" t="n">
        <f aca="false">DB100-DA100</f>
        <v>0</v>
      </c>
      <c r="DD100" s="263" t="n">
        <f aca="false">SUMIF($L$5:$CH$5,"o",L100:CH100)+SUMIF($L$5:$CH$5,"e",L100:CH100)</f>
        <v>0</v>
      </c>
      <c r="DE100" s="278" t="n">
        <f aca="false">IF(DD100=0,0,DC100+DD100)</f>
        <v>0</v>
      </c>
      <c r="DF100" s="278"/>
      <c r="DG100" s="184"/>
      <c r="DH100" s="300" t="n">
        <v>-324.60871489</v>
      </c>
      <c r="DI100" s="312" t="n">
        <v>3.96</v>
      </c>
      <c r="DJ100" s="184" t="n">
        <v>3.96</v>
      </c>
      <c r="DK100" s="267" t="n">
        <f aca="false">DI100-DJ100</f>
        <v>0</v>
      </c>
      <c r="DL100" s="192" t="n">
        <f aca="false">ROUND(DH100*DK100*10000,2)</f>
        <v>-0</v>
      </c>
      <c r="DM100" s="193"/>
      <c r="DN100" s="26"/>
      <c r="DO100" s="26"/>
      <c r="DP100" s="301" t="n">
        <f aca="false">A100</f>
        <v>39600</v>
      </c>
      <c r="DQ100" s="270" t="n">
        <f aca="false">IF(ISERROR(DR100),0,DR100)</f>
        <v>0</v>
      </c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</row>
    <row r="101" customFormat="false" ht="15.75" hidden="false" customHeight="false" outlineLevel="0" collapsed="false">
      <c r="A101" s="271" t="n">
        <f aca="false">EOMONTH(A100,0)+1</f>
        <v>39630</v>
      </c>
      <c r="B101" s="272" t="n">
        <f aca="false">E!B92</f>
        <v>-338.87197031</v>
      </c>
      <c r="C101" s="272" t="n">
        <f aca="false">CM101</f>
        <v>0</v>
      </c>
      <c r="D101" s="272" t="n">
        <f aca="false">CI101</f>
        <v>1367</v>
      </c>
      <c r="E101" s="272" t="str">
        <f aca="false">IF(CJ101=0,"",CJ101)</f>
        <v/>
      </c>
      <c r="F101" s="273" t="n">
        <f aca="false">CK101</f>
        <v>-338.87197031</v>
      </c>
      <c r="G101" s="230"/>
      <c r="H101" s="230"/>
      <c r="I101" s="29"/>
      <c r="J101" s="29"/>
      <c r="K101" s="29"/>
      <c r="L101" s="313"/>
      <c r="M101" s="314"/>
      <c r="N101" s="30"/>
      <c r="O101" s="278"/>
      <c r="P101" s="278"/>
      <c r="Q101" s="278"/>
      <c r="R101" s="278"/>
      <c r="S101" s="278"/>
      <c r="T101" s="278"/>
      <c r="U101" s="278"/>
      <c r="V101" s="278"/>
      <c r="W101" s="278"/>
      <c r="X101" s="278"/>
      <c r="Y101" s="278"/>
      <c r="Z101" s="278"/>
      <c r="AA101" s="278"/>
      <c r="AB101" s="278"/>
      <c r="AC101" s="278"/>
      <c r="AD101" s="278"/>
      <c r="AE101" s="278"/>
      <c r="AF101" s="278"/>
      <c r="AG101" s="278"/>
      <c r="AH101" s="278"/>
      <c r="AI101" s="278"/>
      <c r="AJ101" s="278"/>
      <c r="AK101" s="278"/>
      <c r="AL101" s="278"/>
      <c r="AM101" s="278"/>
      <c r="AN101" s="278"/>
      <c r="AO101" s="278"/>
      <c r="AP101" s="278"/>
      <c r="AQ101" s="278"/>
      <c r="AR101" s="278"/>
      <c r="AS101" s="278"/>
      <c r="AT101" s="278"/>
      <c r="AU101" s="278"/>
      <c r="AV101" s="278"/>
      <c r="AW101" s="278"/>
      <c r="AX101" s="278"/>
      <c r="AY101" s="278"/>
      <c r="AZ101" s="30"/>
      <c r="BA101" s="278"/>
      <c r="BB101" s="278"/>
      <c r="BC101" s="278"/>
      <c r="BD101" s="278"/>
      <c r="BE101" s="278"/>
      <c r="BF101" s="278"/>
      <c r="BG101" s="278"/>
      <c r="BH101" s="278"/>
      <c r="BI101" s="278"/>
      <c r="BJ101" s="278"/>
      <c r="BK101" s="278"/>
      <c r="BL101" s="278"/>
      <c r="BM101" s="278"/>
      <c r="BN101" s="278"/>
      <c r="BO101" s="49"/>
      <c r="BP101" s="107"/>
      <c r="BQ101" s="281"/>
      <c r="BR101" s="240"/>
      <c r="BS101" s="240"/>
      <c r="BT101" s="240"/>
      <c r="BU101" s="240"/>
      <c r="BV101" s="282"/>
      <c r="BW101" s="240"/>
      <c r="BX101" s="240"/>
      <c r="BY101" s="240"/>
      <c r="BZ101" s="240"/>
      <c r="CA101" s="240"/>
      <c r="CB101" s="240"/>
      <c r="CC101" s="240"/>
      <c r="CD101" s="240"/>
      <c r="CE101" s="283"/>
      <c r="CF101" s="284"/>
      <c r="CG101" s="285" t="n">
        <f aca="false">DQ101</f>
        <v>0</v>
      </c>
      <c r="CH101" s="286"/>
      <c r="CI101" s="247" t="n">
        <f aca="false">ROUND(+CK101+CI102,0)</f>
        <v>1367</v>
      </c>
      <c r="CJ101" s="287"/>
      <c r="CK101" s="248" t="n">
        <f aca="false">IF($CM$16="a",(CM101+B101),(B101))</f>
        <v>-338.87197031</v>
      </c>
      <c r="CL101" s="288" t="n">
        <f aca="false">A101</f>
        <v>39630</v>
      </c>
      <c r="CM101" s="250" t="n">
        <f aca="false">IF($CM$16="A",((SUMIF($L$5:$CH$5,"F",L101:CH101))+(SUMIF($L$5:$CH$5,"s",L101:CH101)*CP101)+(SUMIF($L$5:$CH$5,"eol",L101:CH101)*CP101)+(SUMIF($L$5:$CH$5,"e",L101:CH101))+(SUMIF($L$5:$CH$5,"o",L101:CH101))),IF($CM$16="s",(SUMIF($L$5:$CH$5,"s",L101:CH101)*CP101),IF($CM$16="f",(SUMIF($L$5:$CH$5,"f",L101:CH101)),IF($CM$16="eol",(SUMIF($L$5:$CH$5,"eol",L101:CH101)*CP101),IF($CM$16="o",(SUMIF($L$5:$CH$5,"o",L101:CH101)),IF($CM$16="e",(SUMIF($L$5:$CH$5,"e",L101:CH101)),IF($CM$16="ch",(SUM(L101:CH101)),"Wrong")))))))</f>
        <v>0</v>
      </c>
      <c r="CN101" s="251" t="n">
        <f aca="false">A101</f>
        <v>39630</v>
      </c>
      <c r="CO101" s="305" t="n">
        <f aca="false">ROUND(SUM(CK90:CK101),0)</f>
        <v>-1066</v>
      </c>
      <c r="CP101" s="290" t="n">
        <f aca="false">IF((1/((1+CR101/2)^(2*(A101-$D$6)/365.25)))&gt;1,1,(1/((1+CR101/2)^(2*(A101-$D$6)/365.25))))</f>
        <v>1</v>
      </c>
      <c r="CQ101" s="291" t="n">
        <f aca="false">+A102-A101</f>
        <v>31</v>
      </c>
      <c r="CR101" s="302" t="n">
        <v>0.0601389796654019</v>
      </c>
      <c r="CS101" s="293"/>
      <c r="CT101" s="303" t="n">
        <f aca="false">A101</f>
        <v>39630</v>
      </c>
      <c r="CU101" s="295" t="n">
        <f aca="false">IF(ISERROR(INDEX(FuturesTable,MATCH(CT101,FuturesTableMonth,0),2)),0,INDEX(FuturesTable,MATCH(CT101,FuturesTableMonth,0),2))</f>
        <v>0</v>
      </c>
      <c r="CV101" s="25"/>
      <c r="CW101" s="296" t="n">
        <f aca="false">CT101</f>
        <v>39630</v>
      </c>
      <c r="CX101" s="297" t="n">
        <f aca="false">CK101+CK113+CK125+CK137+CK149+CK161+CK173+CK185+CK197+CK209+CK221+CK233+CK245+CK257+CK269+CK281+CK293+CK305+CK317+CK329</f>
        <v>-39.24726052</v>
      </c>
      <c r="CY101" s="25"/>
      <c r="CZ101" s="298"/>
      <c r="DA101" s="299" t="n">
        <v>0</v>
      </c>
      <c r="DB101" s="299" t="n">
        <v>0</v>
      </c>
      <c r="DC101" s="299" t="n">
        <f aca="false">DB101-DA101</f>
        <v>0</v>
      </c>
      <c r="DD101" s="263" t="n">
        <f aca="false">SUMIF($L$5:$CH$5,"o",L101:CH101)+SUMIF($L$5:$CH$5,"e",L101:CH101)</f>
        <v>0</v>
      </c>
      <c r="DE101" s="278" t="n">
        <f aca="false">IF(DD101=0,0,DC101+DD101)</f>
        <v>0</v>
      </c>
      <c r="DF101" s="278"/>
      <c r="DG101" s="184"/>
      <c r="DH101" s="300" t="n">
        <v>-338.87197031</v>
      </c>
      <c r="DI101" s="312" t="n">
        <v>4.01</v>
      </c>
      <c r="DJ101" s="184" t="n">
        <v>4.01</v>
      </c>
      <c r="DK101" s="267" t="n">
        <f aca="false">DI101-DJ101</f>
        <v>0</v>
      </c>
      <c r="DL101" s="192" t="n">
        <f aca="false">ROUND(DH101*DK101*10000,2)</f>
        <v>-0</v>
      </c>
      <c r="DM101" s="193"/>
      <c r="DN101" s="26"/>
      <c r="DO101" s="26"/>
      <c r="DP101" s="301" t="n">
        <f aca="false">A101</f>
        <v>39630</v>
      </c>
      <c r="DQ101" s="270" t="n">
        <f aca="false">IF(ISERROR(DR101),0,DR101)</f>
        <v>0</v>
      </c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</row>
    <row r="102" customFormat="false" ht="15.75" hidden="false" customHeight="false" outlineLevel="0" collapsed="false">
      <c r="A102" s="271" t="n">
        <f aca="false">EOMONTH(A101,0)+1</f>
        <v>39661</v>
      </c>
      <c r="B102" s="272" t="n">
        <f aca="false">E!B93</f>
        <v>-335.98990847</v>
      </c>
      <c r="C102" s="272" t="n">
        <f aca="false">CM102</f>
        <v>0</v>
      </c>
      <c r="D102" s="272" t="n">
        <f aca="false">CI102</f>
        <v>1706</v>
      </c>
      <c r="E102" s="272" t="str">
        <f aca="false">IF(CJ102=0,"",CJ102)</f>
        <v/>
      </c>
      <c r="F102" s="273" t="n">
        <f aca="false">CK102</f>
        <v>-335.98990847</v>
      </c>
      <c r="G102" s="230"/>
      <c r="H102" s="230"/>
      <c r="I102" s="29"/>
      <c r="J102" s="29"/>
      <c r="K102" s="29"/>
      <c r="L102" s="313"/>
      <c r="M102" s="314"/>
      <c r="N102" s="30"/>
      <c r="O102" s="278"/>
      <c r="P102" s="278"/>
      <c r="Q102" s="278"/>
      <c r="R102" s="278"/>
      <c r="S102" s="278"/>
      <c r="T102" s="278"/>
      <c r="U102" s="278"/>
      <c r="V102" s="278"/>
      <c r="W102" s="278"/>
      <c r="X102" s="278"/>
      <c r="Y102" s="278"/>
      <c r="Z102" s="278"/>
      <c r="AA102" s="278"/>
      <c r="AB102" s="278"/>
      <c r="AC102" s="278"/>
      <c r="AD102" s="278"/>
      <c r="AE102" s="278"/>
      <c r="AF102" s="278"/>
      <c r="AG102" s="278"/>
      <c r="AH102" s="278"/>
      <c r="AI102" s="278"/>
      <c r="AJ102" s="278"/>
      <c r="AK102" s="278"/>
      <c r="AL102" s="278"/>
      <c r="AM102" s="278"/>
      <c r="AN102" s="278"/>
      <c r="AO102" s="278"/>
      <c r="AP102" s="278"/>
      <c r="AQ102" s="278"/>
      <c r="AR102" s="278"/>
      <c r="AS102" s="278"/>
      <c r="AT102" s="278"/>
      <c r="AU102" s="278"/>
      <c r="AV102" s="278"/>
      <c r="AW102" s="278"/>
      <c r="AX102" s="278"/>
      <c r="AY102" s="278"/>
      <c r="AZ102" s="30"/>
      <c r="BA102" s="278"/>
      <c r="BB102" s="278"/>
      <c r="BC102" s="278"/>
      <c r="BD102" s="278"/>
      <c r="BE102" s="278"/>
      <c r="BF102" s="278"/>
      <c r="BG102" s="278"/>
      <c r="BH102" s="278"/>
      <c r="BI102" s="278"/>
      <c r="BJ102" s="278"/>
      <c r="BK102" s="278"/>
      <c r="BL102" s="278"/>
      <c r="BM102" s="278"/>
      <c r="BN102" s="278"/>
      <c r="BO102" s="49"/>
      <c r="BP102" s="107"/>
      <c r="BQ102" s="281"/>
      <c r="BR102" s="240"/>
      <c r="BS102" s="240"/>
      <c r="BT102" s="240"/>
      <c r="BU102" s="240"/>
      <c r="BV102" s="282"/>
      <c r="BW102" s="240"/>
      <c r="BX102" s="240"/>
      <c r="BY102" s="240"/>
      <c r="BZ102" s="240"/>
      <c r="CA102" s="240"/>
      <c r="CB102" s="240"/>
      <c r="CC102" s="240"/>
      <c r="CD102" s="240"/>
      <c r="CE102" s="283"/>
      <c r="CF102" s="284"/>
      <c r="CG102" s="285" t="n">
        <f aca="false">DQ102</f>
        <v>0</v>
      </c>
      <c r="CH102" s="286"/>
      <c r="CI102" s="247" t="n">
        <f aca="false">ROUND(+CK102+CI103,0)</f>
        <v>1706</v>
      </c>
      <c r="CJ102" s="287"/>
      <c r="CK102" s="248" t="n">
        <f aca="false">IF($CM$16="a",(CM102+B102),(B102))</f>
        <v>-335.98990847</v>
      </c>
      <c r="CL102" s="288" t="n">
        <f aca="false">A102</f>
        <v>39661</v>
      </c>
      <c r="CM102" s="250" t="n">
        <f aca="false">IF($CM$16="A",((SUMIF($L$5:$CH$5,"F",L102:CH102))+(SUMIF($L$5:$CH$5,"s",L102:CH102)*CP102)+(SUMIF($L$5:$CH$5,"eol",L102:CH102)*CP102)+(SUMIF($L$5:$CH$5,"e",L102:CH102))+(SUMIF($L$5:$CH$5,"o",L102:CH102))),IF($CM$16="s",(SUMIF($L$5:$CH$5,"s",L102:CH102)*CP102),IF($CM$16="f",(SUMIF($L$5:$CH$5,"f",L102:CH102)),IF($CM$16="eol",(SUMIF($L$5:$CH$5,"eol",L102:CH102)*CP102),IF($CM$16="o",(SUMIF($L$5:$CH$5,"o",L102:CH102)),IF($CM$16="e",(SUMIF($L$5:$CH$5,"e",L102:CH102)),IF($CM$16="ch",(SUM(L102:CH102)),"Wrong")))))))</f>
        <v>0</v>
      </c>
      <c r="CN102" s="251" t="n">
        <f aca="false">A102</f>
        <v>39661</v>
      </c>
      <c r="CO102" s="305" t="n">
        <f aca="false">ROUND(SUM(CK91:CK102),0)</f>
        <v>-1649</v>
      </c>
      <c r="CP102" s="290" t="n">
        <f aca="false">IF((1/((1+CR102/2)^(2*(A102-$D$6)/365.25)))&gt;1,1,(1/((1+CR102/2)^(2*(A102-$D$6)/365.25))))</f>
        <v>1</v>
      </c>
      <c r="CQ102" s="291" t="n">
        <f aca="false">+A103-A102</f>
        <v>31</v>
      </c>
      <c r="CR102" s="302" t="n">
        <v>0.0602374424797145</v>
      </c>
      <c r="CS102" s="293"/>
      <c r="CT102" s="303" t="n">
        <f aca="false">A102</f>
        <v>39661</v>
      </c>
      <c r="CU102" s="295" t="n">
        <f aca="false">IF(ISERROR(INDEX(FuturesTable,MATCH(CT102,FuturesTableMonth,0),2)),0,INDEX(FuturesTable,MATCH(CT102,FuturesTableMonth,0),2))</f>
        <v>0</v>
      </c>
      <c r="CV102" s="25"/>
      <c r="CW102" s="296" t="n">
        <f aca="false">CT102</f>
        <v>39661</v>
      </c>
      <c r="CX102" s="297" t="n">
        <f aca="false">CK102+CK114+CK126+CK138+CK150+CK162+CK174+CK186+CK198+CK210+CK222+CK234+CK246+CK258+CK270+CK282+CK294+CK306+CK318+CK330</f>
        <v>-40.65826955</v>
      </c>
      <c r="CY102" s="25"/>
      <c r="CZ102" s="298"/>
      <c r="DA102" s="299" t="n">
        <v>0</v>
      </c>
      <c r="DB102" s="299" t="n">
        <v>0</v>
      </c>
      <c r="DC102" s="299" t="n">
        <f aca="false">DB102-DA102</f>
        <v>0</v>
      </c>
      <c r="DD102" s="263" t="n">
        <f aca="false">SUMIF($L$5:$CH$5,"o",L102:CH102)+SUMIF($L$5:$CH$5,"e",L102:CH102)</f>
        <v>0</v>
      </c>
      <c r="DE102" s="278" t="n">
        <f aca="false">IF(DD102=0,0,DC102+DD102)</f>
        <v>0</v>
      </c>
      <c r="DF102" s="278"/>
      <c r="DG102" s="184"/>
      <c r="DH102" s="300" t="n">
        <v>-335.98990847</v>
      </c>
      <c r="DI102" s="312" t="n">
        <v>4.041</v>
      </c>
      <c r="DJ102" s="184" t="n">
        <v>4.041</v>
      </c>
      <c r="DK102" s="267" t="n">
        <f aca="false">DI102-DJ102</f>
        <v>0</v>
      </c>
      <c r="DL102" s="192" t="n">
        <f aca="false">ROUND(DH102*DK102*10000,2)</f>
        <v>-0</v>
      </c>
      <c r="DM102" s="193"/>
      <c r="DN102" s="26"/>
      <c r="DO102" s="26"/>
      <c r="DP102" s="301" t="n">
        <f aca="false">A102</f>
        <v>39661</v>
      </c>
      <c r="DQ102" s="270" t="n">
        <f aca="false">IF(ISERROR(DR102),0,DR102)</f>
        <v>0</v>
      </c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</row>
    <row r="103" customFormat="false" ht="15.75" hidden="false" customHeight="false" outlineLevel="0" collapsed="false">
      <c r="A103" s="271" t="n">
        <f aca="false">EOMONTH(A102,0)+1</f>
        <v>39692</v>
      </c>
      <c r="B103" s="272" t="n">
        <f aca="false">E!B94</f>
        <v>-319.28902695</v>
      </c>
      <c r="C103" s="272" t="n">
        <f aca="false">CM103</f>
        <v>0</v>
      </c>
      <c r="D103" s="272" t="n">
        <f aca="false">CI103</f>
        <v>2042</v>
      </c>
      <c r="E103" s="272" t="str">
        <f aca="false">IF(CJ103=0,"",CJ103)</f>
        <v/>
      </c>
      <c r="F103" s="273" t="n">
        <f aca="false">CK103</f>
        <v>-319.28902695</v>
      </c>
      <c r="G103" s="230"/>
      <c r="H103" s="230"/>
      <c r="I103" s="29"/>
      <c r="J103" s="29"/>
      <c r="K103" s="29"/>
      <c r="L103" s="313"/>
      <c r="M103" s="314"/>
      <c r="N103" s="30"/>
      <c r="O103" s="278"/>
      <c r="P103" s="278"/>
      <c r="Q103" s="278"/>
      <c r="R103" s="278"/>
      <c r="S103" s="278"/>
      <c r="T103" s="278"/>
      <c r="U103" s="278"/>
      <c r="V103" s="278"/>
      <c r="W103" s="278"/>
      <c r="X103" s="278"/>
      <c r="Y103" s="278"/>
      <c r="Z103" s="278"/>
      <c r="AA103" s="278"/>
      <c r="AB103" s="278"/>
      <c r="AC103" s="278"/>
      <c r="AD103" s="278"/>
      <c r="AE103" s="278"/>
      <c r="AF103" s="278"/>
      <c r="AG103" s="278"/>
      <c r="AH103" s="278"/>
      <c r="AI103" s="278"/>
      <c r="AJ103" s="278"/>
      <c r="AK103" s="278"/>
      <c r="AL103" s="278"/>
      <c r="AM103" s="278"/>
      <c r="AN103" s="278"/>
      <c r="AO103" s="278"/>
      <c r="AP103" s="278"/>
      <c r="AQ103" s="278"/>
      <c r="AR103" s="278"/>
      <c r="AS103" s="278"/>
      <c r="AT103" s="278"/>
      <c r="AU103" s="278"/>
      <c r="AV103" s="278"/>
      <c r="AW103" s="278"/>
      <c r="AX103" s="278"/>
      <c r="AY103" s="278"/>
      <c r="AZ103" s="30"/>
      <c r="BA103" s="278"/>
      <c r="BB103" s="278"/>
      <c r="BC103" s="278"/>
      <c r="BD103" s="278"/>
      <c r="BE103" s="278"/>
      <c r="BF103" s="278"/>
      <c r="BG103" s="278"/>
      <c r="BH103" s="278"/>
      <c r="BI103" s="278"/>
      <c r="BJ103" s="278"/>
      <c r="BK103" s="278"/>
      <c r="BL103" s="278"/>
      <c r="BM103" s="278"/>
      <c r="BN103" s="278"/>
      <c r="BO103" s="49"/>
      <c r="BP103" s="107"/>
      <c r="BQ103" s="281"/>
      <c r="BR103" s="240"/>
      <c r="BS103" s="240"/>
      <c r="BT103" s="240"/>
      <c r="BU103" s="240"/>
      <c r="BV103" s="282"/>
      <c r="BW103" s="240"/>
      <c r="BX103" s="240"/>
      <c r="BY103" s="240"/>
      <c r="BZ103" s="240"/>
      <c r="CA103" s="240"/>
      <c r="CB103" s="240"/>
      <c r="CC103" s="240"/>
      <c r="CD103" s="240"/>
      <c r="CE103" s="283"/>
      <c r="CF103" s="284"/>
      <c r="CG103" s="285" t="n">
        <f aca="false">DQ103</f>
        <v>0</v>
      </c>
      <c r="CH103" s="286"/>
      <c r="CI103" s="247" t="n">
        <f aca="false">ROUND(+CK103+CI104,0)</f>
        <v>2042</v>
      </c>
      <c r="CJ103" s="287"/>
      <c r="CK103" s="248" t="n">
        <f aca="false">IF($CM$16="a",(CM103+B103),(B103))</f>
        <v>-319.28902695</v>
      </c>
      <c r="CL103" s="288" t="n">
        <f aca="false">A103</f>
        <v>39692</v>
      </c>
      <c r="CM103" s="250" t="n">
        <f aca="false">IF($CM$16="A",((SUMIF($L$5:$CH$5,"F",L103:CH103))+(SUMIF($L$5:$CH$5,"s",L103:CH103)*CP103)+(SUMIF($L$5:$CH$5,"eol",L103:CH103)*CP103)+(SUMIF($L$5:$CH$5,"e",L103:CH103))+(SUMIF($L$5:$CH$5,"o",L103:CH103))),IF($CM$16="s",(SUMIF($L$5:$CH$5,"s",L103:CH103)*CP103),IF($CM$16="f",(SUMIF($L$5:$CH$5,"f",L103:CH103)),IF($CM$16="eol",(SUMIF($L$5:$CH$5,"eol",L103:CH103)*CP103),IF($CM$16="o",(SUMIF($L$5:$CH$5,"o",L103:CH103)),IF($CM$16="e",(SUMIF($L$5:$CH$5,"e",L103:CH103)),IF($CM$16="ch",(SUM(L103:CH103)),"Wrong")))))))</f>
        <v>0</v>
      </c>
      <c r="CN103" s="251" t="n">
        <f aca="false">A103</f>
        <v>39692</v>
      </c>
      <c r="CO103" s="305" t="n">
        <f aca="false">ROUND(SUM(CK92:CK103),0)</f>
        <v>-2226</v>
      </c>
      <c r="CP103" s="290" t="n">
        <f aca="false">IF((1/((1+CR103/2)^(2*(A103-$D$6)/365.25)))&gt;1,1,(1/((1+CR103/2)^(2*(A103-$D$6)/365.25))))</f>
        <v>1</v>
      </c>
      <c r="CQ103" s="291" t="n">
        <f aca="false">+A104-A103</f>
        <v>30</v>
      </c>
      <c r="CR103" s="302" t="n">
        <v>0.0603005487425992</v>
      </c>
      <c r="CS103" s="293"/>
      <c r="CT103" s="303" t="n">
        <f aca="false">A103</f>
        <v>39692</v>
      </c>
      <c r="CU103" s="295" t="n">
        <f aca="false">IF(ISERROR(INDEX(FuturesTable,MATCH(CT103,FuturesTableMonth,0),2)),0,INDEX(FuturesTable,MATCH(CT103,FuturesTableMonth,0),2))</f>
        <v>0</v>
      </c>
      <c r="CV103" s="25"/>
      <c r="CW103" s="296" t="n">
        <f aca="false">CT103</f>
        <v>39692</v>
      </c>
      <c r="CX103" s="297" t="n">
        <f aca="false">CK103+CK115+CK127+CK139+CK151+CK163+CK175+CK187+CK199+CK211+CK223+CK235+CK247+CK259+CK271+CK283+CK295+CK307+CK319+CK331</f>
        <v>-29.53771407</v>
      </c>
      <c r="CY103" s="25"/>
      <c r="CZ103" s="298"/>
      <c r="DA103" s="299" t="n">
        <v>0</v>
      </c>
      <c r="DB103" s="299" t="n">
        <v>0</v>
      </c>
      <c r="DC103" s="299" t="n">
        <f aca="false">DB103-DA103</f>
        <v>0</v>
      </c>
      <c r="DD103" s="263" t="n">
        <f aca="false">SUMIF($L$5:$CH$5,"o",L103:CH103)+SUMIF($L$5:$CH$5,"e",L103:CH103)</f>
        <v>0</v>
      </c>
      <c r="DE103" s="278" t="n">
        <f aca="false">IF(DD103=0,0,DC103+DD103)</f>
        <v>0</v>
      </c>
      <c r="DF103" s="278"/>
      <c r="DG103" s="184"/>
      <c r="DH103" s="300" t="n">
        <v>-319.28902695</v>
      </c>
      <c r="DI103" s="312" t="n">
        <v>4.056</v>
      </c>
      <c r="DJ103" s="184" t="n">
        <v>4.056</v>
      </c>
      <c r="DK103" s="267" t="n">
        <f aca="false">DI103-DJ103</f>
        <v>0</v>
      </c>
      <c r="DL103" s="192" t="n">
        <f aca="false">ROUND(DH103*DK103*10000,2)</f>
        <v>-0</v>
      </c>
      <c r="DM103" s="193"/>
      <c r="DN103" s="26"/>
      <c r="DO103" s="26"/>
      <c r="DP103" s="301" t="n">
        <f aca="false">A103</f>
        <v>39692</v>
      </c>
      <c r="DQ103" s="270" t="n">
        <f aca="false">IF(ISERROR(DR103),0,DR103)</f>
        <v>0</v>
      </c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</row>
    <row r="104" customFormat="false" ht="15.75" hidden="false" customHeight="false" outlineLevel="0" collapsed="false">
      <c r="A104" s="271" t="n">
        <f aca="false">EOMONTH(A103,0)+1</f>
        <v>39722</v>
      </c>
      <c r="B104" s="272" t="n">
        <f aca="false">E!B95</f>
        <v>-332.9589715</v>
      </c>
      <c r="C104" s="272" t="n">
        <f aca="false">CM104</f>
        <v>0</v>
      </c>
      <c r="D104" s="272" t="n">
        <f aca="false">CI104</f>
        <v>2361</v>
      </c>
      <c r="E104" s="272" t="str">
        <f aca="false">IF(CJ104=0,"",CJ104)</f>
        <v/>
      </c>
      <c r="F104" s="273" t="n">
        <f aca="false">CK104</f>
        <v>-332.9589715</v>
      </c>
      <c r="G104" s="230"/>
      <c r="H104" s="230"/>
      <c r="I104" s="29"/>
      <c r="J104" s="29"/>
      <c r="K104" s="29"/>
      <c r="L104" s="313"/>
      <c r="M104" s="314"/>
      <c r="N104" s="30"/>
      <c r="O104" s="278"/>
      <c r="P104" s="278"/>
      <c r="Q104" s="278"/>
      <c r="R104" s="278"/>
      <c r="S104" s="278"/>
      <c r="T104" s="278"/>
      <c r="U104" s="278"/>
      <c r="V104" s="278"/>
      <c r="W104" s="278"/>
      <c r="X104" s="278"/>
      <c r="Y104" s="278"/>
      <c r="Z104" s="278"/>
      <c r="AA104" s="278"/>
      <c r="AB104" s="278"/>
      <c r="AC104" s="278"/>
      <c r="AD104" s="278"/>
      <c r="AE104" s="278"/>
      <c r="AF104" s="278"/>
      <c r="AG104" s="278"/>
      <c r="AH104" s="278"/>
      <c r="AI104" s="278"/>
      <c r="AJ104" s="278"/>
      <c r="AK104" s="278"/>
      <c r="AL104" s="278"/>
      <c r="AM104" s="278"/>
      <c r="AN104" s="278"/>
      <c r="AO104" s="278"/>
      <c r="AP104" s="278"/>
      <c r="AQ104" s="278"/>
      <c r="AR104" s="278"/>
      <c r="AS104" s="278"/>
      <c r="AT104" s="278"/>
      <c r="AU104" s="278"/>
      <c r="AV104" s="278"/>
      <c r="AW104" s="278"/>
      <c r="AX104" s="278"/>
      <c r="AY104" s="278"/>
      <c r="AZ104" s="30"/>
      <c r="BA104" s="278"/>
      <c r="BB104" s="278"/>
      <c r="BC104" s="278"/>
      <c r="BD104" s="278"/>
      <c r="BE104" s="278"/>
      <c r="BF104" s="278"/>
      <c r="BG104" s="278"/>
      <c r="BH104" s="278"/>
      <c r="BI104" s="278"/>
      <c r="BJ104" s="278"/>
      <c r="BK104" s="278"/>
      <c r="BL104" s="278"/>
      <c r="BM104" s="278"/>
      <c r="BN104" s="278"/>
      <c r="BO104" s="49"/>
      <c r="BP104" s="107"/>
      <c r="BQ104" s="281"/>
      <c r="BR104" s="240"/>
      <c r="BS104" s="240"/>
      <c r="BT104" s="240"/>
      <c r="BU104" s="240"/>
      <c r="BV104" s="282"/>
      <c r="BW104" s="240"/>
      <c r="BX104" s="240"/>
      <c r="BY104" s="240"/>
      <c r="BZ104" s="240"/>
      <c r="CA104" s="240"/>
      <c r="CB104" s="240"/>
      <c r="CC104" s="240"/>
      <c r="CD104" s="240"/>
      <c r="CE104" s="283"/>
      <c r="CF104" s="284"/>
      <c r="CG104" s="285" t="n">
        <f aca="false">DQ104</f>
        <v>0</v>
      </c>
      <c r="CH104" s="286"/>
      <c r="CI104" s="247" t="n">
        <f aca="false">ROUND(+CK104+CI105,0)</f>
        <v>2361</v>
      </c>
      <c r="CJ104" s="287"/>
      <c r="CK104" s="248" t="n">
        <f aca="false">IF($CM$16="a",(CM104+B104),(B104))</f>
        <v>-332.9589715</v>
      </c>
      <c r="CL104" s="288" t="n">
        <f aca="false">A104</f>
        <v>39722</v>
      </c>
      <c r="CM104" s="250" t="n">
        <f aca="false">IF($CM$16="A",((SUMIF($L$5:$CH$5,"F",L104:CH104))+(SUMIF($L$5:$CH$5,"s",L104:CH104)*CP104)+(SUMIF($L$5:$CH$5,"eol",L104:CH104)*CP104)+(SUMIF($L$5:$CH$5,"e",L104:CH104))+(SUMIF($L$5:$CH$5,"o",L104:CH104))),IF($CM$16="s",(SUMIF($L$5:$CH$5,"s",L104:CH104)*CP104),IF($CM$16="f",(SUMIF($L$5:$CH$5,"f",L104:CH104)),IF($CM$16="eol",(SUMIF($L$5:$CH$5,"eol",L104:CH104)*CP104),IF($CM$16="o",(SUMIF($L$5:$CH$5,"o",L104:CH104)),IF($CM$16="e",(SUMIF($L$5:$CH$5,"e",L104:CH104)),IF($CM$16="ch",(SUM(L104:CH104)),"Wrong")))))))</f>
        <v>0</v>
      </c>
      <c r="CN104" s="251" t="n">
        <f aca="false">A104</f>
        <v>39722</v>
      </c>
      <c r="CO104" s="305" t="n">
        <f aca="false">ROUND(SUM(CK93:CK104),0)</f>
        <v>-2820</v>
      </c>
      <c r="CP104" s="290" t="n">
        <f aca="false">IF((1/((1+CR104/2)^(2*(A104-$D$6)/365.25)))&gt;1,1,(1/((1+CR104/2)^(2*(A104-$D$6)/365.25))))</f>
        <v>1</v>
      </c>
      <c r="CQ104" s="291" t="n">
        <f aca="false">+A105-A104</f>
        <v>31</v>
      </c>
      <c r="CR104" s="302" t="n">
        <v>0.0603616193208443</v>
      </c>
      <c r="CS104" s="293"/>
      <c r="CT104" s="303" t="n">
        <f aca="false">A104</f>
        <v>39722</v>
      </c>
      <c r="CU104" s="295" t="n">
        <f aca="false">IF(ISERROR(INDEX(FuturesTable,MATCH(CT104,FuturesTableMonth,0),2)),0,INDEX(FuturesTable,MATCH(CT104,FuturesTableMonth,0),2))</f>
        <v>0</v>
      </c>
      <c r="CV104" s="25"/>
      <c r="CW104" s="296" t="n">
        <f aca="false">CT104</f>
        <v>39722</v>
      </c>
      <c r="CX104" s="297" t="n">
        <f aca="false">CK104+CK116+CK128+CK140+CK152+CK164+CK176+CK188+CK200+CK212+CK224+CK236+CK248+CK260+CK272+CK284+CK296+CK308+CK320+CK332</f>
        <v>-44.53459532</v>
      </c>
      <c r="CY104" s="25"/>
      <c r="CZ104" s="298"/>
      <c r="DA104" s="299" t="n">
        <v>0</v>
      </c>
      <c r="DB104" s="299" t="n">
        <v>0</v>
      </c>
      <c r="DC104" s="299" t="n">
        <f aca="false">DB104-DA104</f>
        <v>0</v>
      </c>
      <c r="DD104" s="263" t="n">
        <f aca="false">SUMIF($L$5:$CH$5,"o",L104:CH104)+SUMIF($L$5:$CH$5,"e",L104:CH104)</f>
        <v>0</v>
      </c>
      <c r="DE104" s="278" t="n">
        <f aca="false">IF(DD104=0,0,DC104+DD104)</f>
        <v>0</v>
      </c>
      <c r="DF104" s="278"/>
      <c r="DG104" s="184"/>
      <c r="DH104" s="300" t="n">
        <v>-332.9589715</v>
      </c>
      <c r="DI104" s="312" t="n">
        <v>4.085</v>
      </c>
      <c r="DJ104" s="184" t="n">
        <v>4.085</v>
      </c>
      <c r="DK104" s="267" t="n">
        <f aca="false">DI104-DJ104</f>
        <v>0</v>
      </c>
      <c r="DL104" s="192" t="n">
        <f aca="false">ROUND(DH104*DK104*10000,2)</f>
        <v>-0</v>
      </c>
      <c r="DM104" s="193"/>
      <c r="DN104" s="26"/>
      <c r="DO104" s="26"/>
      <c r="DP104" s="301" t="n">
        <f aca="false">A104</f>
        <v>39722</v>
      </c>
      <c r="DQ104" s="270" t="n">
        <f aca="false">IF(ISERROR(DR104),0,DR104)</f>
        <v>0</v>
      </c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</row>
    <row r="105" customFormat="false" ht="15.75" hidden="false" customHeight="false" outlineLevel="0" collapsed="false">
      <c r="A105" s="271" t="n">
        <f aca="false">EOMONTH(A104,0)+1</f>
        <v>39753</v>
      </c>
      <c r="B105" s="272" t="n">
        <f aca="false">E!B96</f>
        <v>-320.9511887</v>
      </c>
      <c r="C105" s="272" t="n">
        <f aca="false">CM105</f>
        <v>0</v>
      </c>
      <c r="D105" s="272" t="n">
        <f aca="false">CI105</f>
        <v>2694</v>
      </c>
      <c r="E105" s="272" t="str">
        <f aca="false">IF(CJ105=0,"",CJ105)</f>
        <v/>
      </c>
      <c r="F105" s="273" t="n">
        <f aca="false">CK105</f>
        <v>-320.9511887</v>
      </c>
      <c r="G105" s="230"/>
      <c r="H105" s="230"/>
      <c r="I105" s="29"/>
      <c r="J105" s="29"/>
      <c r="K105" s="29"/>
      <c r="L105" s="313"/>
      <c r="M105" s="314"/>
      <c r="N105" s="30"/>
      <c r="O105" s="278"/>
      <c r="P105" s="278"/>
      <c r="Q105" s="278"/>
      <c r="R105" s="278"/>
      <c r="S105" s="278"/>
      <c r="T105" s="278"/>
      <c r="U105" s="278"/>
      <c r="V105" s="278"/>
      <c r="W105" s="278"/>
      <c r="X105" s="278"/>
      <c r="Y105" s="278"/>
      <c r="Z105" s="278"/>
      <c r="AA105" s="278"/>
      <c r="AB105" s="278"/>
      <c r="AC105" s="278"/>
      <c r="AD105" s="278"/>
      <c r="AE105" s="278"/>
      <c r="AF105" s="278"/>
      <c r="AG105" s="278"/>
      <c r="AH105" s="278"/>
      <c r="AI105" s="278"/>
      <c r="AJ105" s="278"/>
      <c r="AK105" s="278"/>
      <c r="AL105" s="278"/>
      <c r="AM105" s="278"/>
      <c r="AN105" s="278"/>
      <c r="AO105" s="278"/>
      <c r="AP105" s="278"/>
      <c r="AQ105" s="278"/>
      <c r="AR105" s="278"/>
      <c r="AS105" s="278"/>
      <c r="AT105" s="278"/>
      <c r="AU105" s="278"/>
      <c r="AV105" s="278"/>
      <c r="AW105" s="278"/>
      <c r="AX105" s="278"/>
      <c r="AY105" s="278"/>
      <c r="AZ105" s="30"/>
      <c r="BA105" s="278"/>
      <c r="BB105" s="278"/>
      <c r="BC105" s="278"/>
      <c r="BD105" s="278"/>
      <c r="BE105" s="278"/>
      <c r="BF105" s="278"/>
      <c r="BG105" s="278"/>
      <c r="BH105" s="278"/>
      <c r="BI105" s="278"/>
      <c r="BJ105" s="278"/>
      <c r="BK105" s="278"/>
      <c r="BL105" s="278"/>
      <c r="BM105" s="278"/>
      <c r="BN105" s="278"/>
      <c r="BO105" s="49"/>
      <c r="BP105" s="107"/>
      <c r="BQ105" s="281"/>
      <c r="BR105" s="240"/>
      <c r="BS105" s="240"/>
      <c r="BT105" s="240"/>
      <c r="BU105" s="240"/>
      <c r="BV105" s="282"/>
      <c r="BW105" s="240"/>
      <c r="BX105" s="240"/>
      <c r="BY105" s="240"/>
      <c r="BZ105" s="240"/>
      <c r="CA105" s="240"/>
      <c r="CB105" s="240"/>
      <c r="CC105" s="240"/>
      <c r="CD105" s="240"/>
      <c r="CE105" s="283"/>
      <c r="CF105" s="284"/>
      <c r="CG105" s="285" t="n">
        <f aca="false">DQ105</f>
        <v>0</v>
      </c>
      <c r="CH105" s="286"/>
      <c r="CI105" s="247" t="n">
        <f aca="false">ROUND(+CK105+CI106,0)</f>
        <v>2694</v>
      </c>
      <c r="CJ105" s="287"/>
      <c r="CK105" s="248" t="n">
        <f aca="false">IF($CM$16="a",(CM105+B105),(B105))</f>
        <v>-320.9511887</v>
      </c>
      <c r="CL105" s="288" t="n">
        <f aca="false">A105</f>
        <v>39753</v>
      </c>
      <c r="CM105" s="250" t="n">
        <f aca="false">IF($CM$16="A",((SUMIF($L$5:$CH$5,"F",L105:CH105))+(SUMIF($L$5:$CH$5,"s",L105:CH105)*CP105)+(SUMIF($L$5:$CH$5,"eol",L105:CH105)*CP105)+(SUMIF($L$5:$CH$5,"e",L105:CH105))+(SUMIF($L$5:$CH$5,"o",L105:CH105))),IF($CM$16="s",(SUMIF($L$5:$CH$5,"s",L105:CH105)*CP105),IF($CM$16="f",(SUMIF($L$5:$CH$5,"f",L105:CH105)),IF($CM$16="eol",(SUMIF($L$5:$CH$5,"eol",L105:CH105)*CP105),IF($CM$16="o",(SUMIF($L$5:$CH$5,"o",L105:CH105)),IF($CM$16="e",(SUMIF($L$5:$CH$5,"e",L105:CH105)),IF($CM$16="ch",(SUM(L105:CH105)),"Wrong")))))))</f>
        <v>0</v>
      </c>
      <c r="CN105" s="251" t="n">
        <f aca="false">A105</f>
        <v>39753</v>
      </c>
      <c r="CO105" s="305" t="n">
        <f aca="false">ROUND(SUM(CK94:CK105),0)</f>
        <v>-3407</v>
      </c>
      <c r="CP105" s="290" t="n">
        <f aca="false">IF((1/((1+CR105/2)^(2*(A105-$D$6)/365.25)))&gt;1,1,(1/((1+CR105/2)^(2*(A105-$D$6)/365.25))))</f>
        <v>1</v>
      </c>
      <c r="CQ105" s="291" t="n">
        <f aca="false">+A106-A105</f>
        <v>30</v>
      </c>
      <c r="CR105" s="302" t="n">
        <v>0.0604247255863322</v>
      </c>
      <c r="CS105" s="293"/>
      <c r="CT105" s="303" t="n">
        <f aca="false">A105</f>
        <v>39753</v>
      </c>
      <c r="CU105" s="295" t="n">
        <f aca="false">IF(ISERROR(INDEX(FuturesTable,MATCH(CT105,FuturesTableMonth,0),2)),0,INDEX(FuturesTable,MATCH(CT105,FuturesTableMonth,0),2))</f>
        <v>0</v>
      </c>
      <c r="CV105" s="25"/>
      <c r="CW105" s="296" t="n">
        <f aca="false">CT105</f>
        <v>39753</v>
      </c>
      <c r="CX105" s="297" t="n">
        <f aca="false">CK105+CK117+CK129+CK141+CK153+CK165+CK177+CK189+CK201+CK213+CK225+CK237+CK249+CK261+CK273+CK285+CK297+CK309+CK321+CK333</f>
        <v>-89.35858896</v>
      </c>
      <c r="CY105" s="25"/>
      <c r="CZ105" s="298"/>
      <c r="DA105" s="299" t="n">
        <v>0</v>
      </c>
      <c r="DB105" s="299" t="n">
        <v>0</v>
      </c>
      <c r="DC105" s="299" t="n">
        <f aca="false">DB105-DA105</f>
        <v>0</v>
      </c>
      <c r="DD105" s="263" t="n">
        <f aca="false">SUMIF($L$5:$CH$5,"o",L105:CH105)+SUMIF($L$5:$CH$5,"e",L105:CH105)</f>
        <v>0</v>
      </c>
      <c r="DE105" s="278" t="n">
        <f aca="false">IF(DD105=0,0,DC105+DD105)</f>
        <v>0</v>
      </c>
      <c r="DF105" s="278"/>
      <c r="DG105" s="184"/>
      <c r="DH105" s="300" t="n">
        <v>-320.9511887</v>
      </c>
      <c r="DI105" s="312" t="n">
        <v>4.225</v>
      </c>
      <c r="DJ105" s="184" t="n">
        <v>4.225</v>
      </c>
      <c r="DK105" s="267" t="n">
        <f aca="false">DI105-DJ105</f>
        <v>0</v>
      </c>
      <c r="DL105" s="192" t="n">
        <f aca="false">ROUND(DH105*DK105*10000,2)</f>
        <v>-0</v>
      </c>
      <c r="DM105" s="193"/>
      <c r="DN105" s="26"/>
      <c r="DO105" s="26"/>
      <c r="DP105" s="301" t="n">
        <f aca="false">A105</f>
        <v>39753</v>
      </c>
      <c r="DQ105" s="270" t="n">
        <f aca="false">IF(ISERROR(DR105),0,DR105)</f>
        <v>0</v>
      </c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</row>
    <row r="106" customFormat="false" ht="15.75" hidden="false" customHeight="false" outlineLevel="0" collapsed="false">
      <c r="A106" s="271" t="n">
        <f aca="false">EOMONTH(A105,0)+1</f>
        <v>39783</v>
      </c>
      <c r="B106" s="272" t="n">
        <f aca="false">E!B97</f>
        <v>-982.98921266</v>
      </c>
      <c r="C106" s="272" t="n">
        <f aca="false">CM106</f>
        <v>0</v>
      </c>
      <c r="D106" s="272" t="n">
        <f aca="false">CI106</f>
        <v>3015</v>
      </c>
      <c r="E106" s="272" t="n">
        <f aca="false">IF(CJ106=0,"",CJ106)</f>
        <v>-3973.66491257</v>
      </c>
      <c r="F106" s="273" t="n">
        <f aca="false">CK106</f>
        <v>-982.98921266</v>
      </c>
      <c r="G106" s="230"/>
      <c r="H106" s="230"/>
      <c r="I106" s="29"/>
      <c r="J106" s="29"/>
      <c r="K106" s="29"/>
      <c r="L106" s="313"/>
      <c r="M106" s="314"/>
      <c r="N106" s="30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78"/>
      <c r="AA106" s="278"/>
      <c r="AB106" s="278"/>
      <c r="AC106" s="278"/>
      <c r="AD106" s="278"/>
      <c r="AE106" s="278"/>
      <c r="AF106" s="278"/>
      <c r="AG106" s="278"/>
      <c r="AH106" s="278"/>
      <c r="AI106" s="278"/>
      <c r="AJ106" s="278"/>
      <c r="AK106" s="278"/>
      <c r="AL106" s="278"/>
      <c r="AM106" s="278"/>
      <c r="AN106" s="278"/>
      <c r="AO106" s="278"/>
      <c r="AP106" s="278"/>
      <c r="AQ106" s="278"/>
      <c r="AR106" s="278"/>
      <c r="AS106" s="278"/>
      <c r="AT106" s="278"/>
      <c r="AU106" s="278"/>
      <c r="AV106" s="278"/>
      <c r="AW106" s="278"/>
      <c r="AX106" s="278"/>
      <c r="AY106" s="278"/>
      <c r="AZ106" s="30"/>
      <c r="BA106" s="278"/>
      <c r="BB106" s="278"/>
      <c r="BC106" s="278"/>
      <c r="BD106" s="278"/>
      <c r="BE106" s="278"/>
      <c r="BF106" s="278"/>
      <c r="BG106" s="278"/>
      <c r="BH106" s="278"/>
      <c r="BI106" s="278"/>
      <c r="BJ106" s="278"/>
      <c r="BK106" s="278"/>
      <c r="BL106" s="278"/>
      <c r="BM106" s="278"/>
      <c r="BN106" s="278"/>
      <c r="BO106" s="49"/>
      <c r="BP106" s="107"/>
      <c r="BQ106" s="281"/>
      <c r="BR106" s="240"/>
      <c r="BS106" s="240"/>
      <c r="BT106" s="240"/>
      <c r="BU106" s="240"/>
      <c r="BV106" s="282"/>
      <c r="BW106" s="240"/>
      <c r="BX106" s="240"/>
      <c r="BY106" s="240"/>
      <c r="BZ106" s="240"/>
      <c r="CA106" s="240"/>
      <c r="CB106" s="240"/>
      <c r="CC106" s="240"/>
      <c r="CD106" s="240"/>
      <c r="CE106" s="283"/>
      <c r="CF106" s="284"/>
      <c r="CG106" s="285" t="n">
        <f aca="false">DQ106</f>
        <v>0</v>
      </c>
      <c r="CH106" s="286"/>
      <c r="CI106" s="247" t="n">
        <f aca="false">ROUND(+CK106+CI107,0)</f>
        <v>3015</v>
      </c>
      <c r="CJ106" s="287" t="n">
        <f aca="false">SUM(CK95:CK106)</f>
        <v>-3973.66491257</v>
      </c>
      <c r="CK106" s="248" t="n">
        <f aca="false">IF($CM$16="a",(CM106+B106),(B106))</f>
        <v>-982.98921266</v>
      </c>
      <c r="CL106" s="288" t="n">
        <f aca="false">A106</f>
        <v>39783</v>
      </c>
      <c r="CM106" s="250" t="n">
        <f aca="false">IF($CM$16="A",((SUMIF($L$5:$CH$5,"F",L106:CH106))+(SUMIF($L$5:$CH$5,"s",L106:CH106)*CP106)+(SUMIF($L$5:$CH$5,"eol",L106:CH106)*CP106)+(SUMIF($L$5:$CH$5,"e",L106:CH106))+(SUMIF($L$5:$CH$5,"o",L106:CH106))),IF($CM$16="s",(SUMIF($L$5:$CH$5,"s",L106:CH106)*CP106),IF($CM$16="f",(SUMIF($L$5:$CH$5,"f",L106:CH106)),IF($CM$16="eol",(SUMIF($L$5:$CH$5,"eol",L106:CH106)*CP106),IF($CM$16="o",(SUMIF($L$5:$CH$5,"o",L106:CH106)),IF($CM$16="e",(SUMIF($L$5:$CH$5,"e",L106:CH106)),IF($CM$16="ch",(SUM(L106:CH106)),"Wrong")))))))</f>
        <v>0</v>
      </c>
      <c r="CN106" s="251" t="n">
        <f aca="false">A106</f>
        <v>39783</v>
      </c>
      <c r="CO106" s="305" t="n">
        <f aca="false">ROUND(SUM(CK95:CK106),0)</f>
        <v>-3974</v>
      </c>
      <c r="CP106" s="290" t="n">
        <f aca="false">IF((1/((1+CR106/2)^(2*(A106-$D$6)/365.25)))&gt;1,1,(1/((1+CR106/2)^(2*(A106-$D$6)/365.25))))</f>
        <v>1</v>
      </c>
      <c r="CQ106" s="291" t="n">
        <f aca="false">+A107-A106</f>
        <v>31</v>
      </c>
      <c r="CR106" s="302" t="n">
        <v>0.0604857961670966</v>
      </c>
      <c r="CS106" s="293"/>
      <c r="CT106" s="303" t="n">
        <f aca="false">A106</f>
        <v>39783</v>
      </c>
      <c r="CU106" s="295" t="n">
        <f aca="false">IF(ISERROR(INDEX(FuturesTable,MATCH(CT106,FuturesTableMonth,0),2)),0,INDEX(FuturesTable,MATCH(CT106,FuturesTableMonth,0),2))</f>
        <v>0</v>
      </c>
      <c r="CV106" s="25"/>
      <c r="CW106" s="296" t="n">
        <f aca="false">CT106</f>
        <v>39783</v>
      </c>
      <c r="CX106" s="297" t="n">
        <f aca="false">CK106+CK118+CK130+CK142+CK154+CK166+CK178+CK190+CK202+CK214+CK226+CK238+CK250+CK262+CK274+CK286+CK298+CK310+CK322+CK334</f>
        <v>-757.22918071</v>
      </c>
      <c r="CY106" s="25"/>
      <c r="CZ106" s="298"/>
      <c r="DA106" s="299" t="n">
        <v>0</v>
      </c>
      <c r="DB106" s="299" t="n">
        <v>0</v>
      </c>
      <c r="DC106" s="299" t="n">
        <f aca="false">DB106-DA106</f>
        <v>0</v>
      </c>
      <c r="DD106" s="263" t="n">
        <f aca="false">SUMIF($L$5:$CH$5,"o",L106:CH106)+SUMIF($L$5:$CH$5,"e",L106:CH106)</f>
        <v>0</v>
      </c>
      <c r="DE106" s="278" t="n">
        <f aca="false">IF(DD106=0,0,DC106+DD106)</f>
        <v>0</v>
      </c>
      <c r="DF106" s="278"/>
      <c r="DG106" s="184"/>
      <c r="DH106" s="300" t="n">
        <v>-982.98921266</v>
      </c>
      <c r="DI106" s="312" t="n">
        <v>4.37</v>
      </c>
      <c r="DJ106" s="184" t="n">
        <v>4.37</v>
      </c>
      <c r="DK106" s="267" t="n">
        <f aca="false">DI106-DJ106</f>
        <v>0</v>
      </c>
      <c r="DL106" s="192" t="n">
        <f aca="false">ROUND(DH106*DK106*10000,2)</f>
        <v>-0</v>
      </c>
      <c r="DM106" s="193"/>
      <c r="DN106" s="26"/>
      <c r="DO106" s="26"/>
      <c r="DP106" s="301" t="n">
        <f aca="false">A106</f>
        <v>39783</v>
      </c>
      <c r="DQ106" s="270" t="n">
        <f aca="false">IF(ISERROR(DR106),0,DR106)</f>
        <v>0</v>
      </c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</row>
    <row r="107" customFormat="false" ht="15.75" hidden="false" customHeight="false" outlineLevel="0" collapsed="false">
      <c r="A107" s="271" t="n">
        <f aca="false">EOMONTH(A106,0)+1</f>
        <v>39814</v>
      </c>
      <c r="B107" s="272" t="n">
        <f aca="false">E!B98</f>
        <v>767.43859716</v>
      </c>
      <c r="C107" s="272" t="n">
        <f aca="false">CM107</f>
        <v>0</v>
      </c>
      <c r="D107" s="272" t="n">
        <f aca="false">CI107</f>
        <v>3998</v>
      </c>
      <c r="E107" s="272" t="str">
        <f aca="false">IF(CJ107=0,"",CJ107)</f>
        <v/>
      </c>
      <c r="F107" s="273" t="n">
        <f aca="false">CK107</f>
        <v>767.43859716</v>
      </c>
      <c r="G107" s="230"/>
      <c r="H107" s="230"/>
      <c r="I107" s="29"/>
      <c r="J107" s="29"/>
      <c r="K107" s="29"/>
      <c r="L107" s="313"/>
      <c r="M107" s="314"/>
      <c r="N107" s="30"/>
      <c r="O107" s="278"/>
      <c r="P107" s="278"/>
      <c r="Q107" s="278"/>
      <c r="R107" s="278"/>
      <c r="S107" s="278"/>
      <c r="T107" s="278"/>
      <c r="U107" s="278"/>
      <c r="V107" s="278"/>
      <c r="W107" s="278"/>
      <c r="X107" s="278"/>
      <c r="Y107" s="278"/>
      <c r="Z107" s="278"/>
      <c r="AA107" s="278"/>
      <c r="AB107" s="278"/>
      <c r="AC107" s="278"/>
      <c r="AD107" s="278"/>
      <c r="AE107" s="278"/>
      <c r="AF107" s="278"/>
      <c r="AG107" s="278"/>
      <c r="AH107" s="278"/>
      <c r="AI107" s="278"/>
      <c r="AJ107" s="278"/>
      <c r="AK107" s="278"/>
      <c r="AL107" s="278"/>
      <c r="AM107" s="278"/>
      <c r="AN107" s="278"/>
      <c r="AO107" s="278"/>
      <c r="AP107" s="278"/>
      <c r="AQ107" s="278"/>
      <c r="AR107" s="278"/>
      <c r="AS107" s="278"/>
      <c r="AT107" s="278"/>
      <c r="AU107" s="278"/>
      <c r="AV107" s="278"/>
      <c r="AW107" s="278"/>
      <c r="AX107" s="278"/>
      <c r="AY107" s="278"/>
      <c r="AZ107" s="30"/>
      <c r="BA107" s="278"/>
      <c r="BB107" s="278"/>
      <c r="BC107" s="278"/>
      <c r="BD107" s="278"/>
      <c r="BE107" s="278"/>
      <c r="BF107" s="278"/>
      <c r="BG107" s="278"/>
      <c r="BH107" s="278"/>
      <c r="BI107" s="278"/>
      <c r="BJ107" s="278"/>
      <c r="BK107" s="278"/>
      <c r="BL107" s="278"/>
      <c r="BM107" s="278"/>
      <c r="BN107" s="278"/>
      <c r="BO107" s="49"/>
      <c r="BP107" s="107"/>
      <c r="BQ107" s="281"/>
      <c r="BR107" s="240"/>
      <c r="BS107" s="240"/>
      <c r="BT107" s="240"/>
      <c r="BU107" s="240"/>
      <c r="BV107" s="282"/>
      <c r="BW107" s="240"/>
      <c r="BX107" s="240"/>
      <c r="BY107" s="240"/>
      <c r="BZ107" s="240"/>
      <c r="CA107" s="240"/>
      <c r="CB107" s="240"/>
      <c r="CC107" s="240"/>
      <c r="CD107" s="240"/>
      <c r="CE107" s="283"/>
      <c r="CF107" s="284"/>
      <c r="CG107" s="285" t="n">
        <f aca="false">DQ107</f>
        <v>0</v>
      </c>
      <c r="CH107" s="286"/>
      <c r="CI107" s="247" t="n">
        <f aca="false">ROUND(+CK107+CI108,0)</f>
        <v>3998</v>
      </c>
      <c r="CJ107" s="287"/>
      <c r="CK107" s="248" t="n">
        <f aca="false">IF($CM$16="a",(CM107+B107),(B107))</f>
        <v>767.43859716</v>
      </c>
      <c r="CL107" s="288" t="n">
        <f aca="false">A107</f>
        <v>39814</v>
      </c>
      <c r="CM107" s="250" t="n">
        <f aca="false">IF($CM$16="A",((SUMIF($L$5:$CH$5,"F",L107:CH107))+(SUMIF($L$5:$CH$5,"s",L107:CH107)*CP107)+(SUMIF($L$5:$CH$5,"eol",L107:CH107)*CP107)+(SUMIF($L$5:$CH$5,"e",L107:CH107))+(SUMIF($L$5:$CH$5,"o",L107:CH107))),IF($CM$16="s",(SUMIF($L$5:$CH$5,"s",L107:CH107)*CP107),IF($CM$16="f",(SUMIF($L$5:$CH$5,"f",L107:CH107)),IF($CM$16="eol",(SUMIF($L$5:$CH$5,"eol",L107:CH107)*CP107),IF($CM$16="o",(SUMIF($L$5:$CH$5,"o",L107:CH107)),IF($CM$16="e",(SUMIF($L$5:$CH$5,"e",L107:CH107)),IF($CM$16="ch",(SUM(L107:CH107)),"Wrong")))))))</f>
        <v>0</v>
      </c>
      <c r="CN107" s="251" t="n">
        <f aca="false">A107</f>
        <v>39814</v>
      </c>
      <c r="CO107" s="305" t="n">
        <f aca="false">ROUND(SUM(CK96:CK107),0)</f>
        <v>-3535</v>
      </c>
      <c r="CP107" s="290" t="n">
        <f aca="false">IF((1/((1+CR107/2)^(2*(A107-$D$6)/365.25)))&gt;1,1,(1/((1+CR107/2)^(2*(A107-$D$6)/365.25))))</f>
        <v>1</v>
      </c>
      <c r="CQ107" s="291" t="n">
        <f aca="false">+A108-A107</f>
        <v>31</v>
      </c>
      <c r="CR107" s="302" t="n">
        <v>0.0605489024351877</v>
      </c>
      <c r="CS107" s="293"/>
      <c r="CT107" s="303" t="n">
        <f aca="false">A107</f>
        <v>39814</v>
      </c>
      <c r="CU107" s="295" t="n">
        <f aca="false">IF(ISERROR(INDEX(FuturesTable,MATCH(CT107,FuturesTableMonth,0),2)),0,INDEX(FuturesTable,MATCH(CT107,FuturesTableMonth,0),2))</f>
        <v>0</v>
      </c>
      <c r="CV107" s="25"/>
      <c r="CW107" s="296" t="n">
        <f aca="false">CT107</f>
        <v>39814</v>
      </c>
      <c r="CX107" s="297" t="n">
        <f aca="false">CK107+CK119+CK131+CK143+CK155+CK167+CK179+CK191+CK203+CK215+CK227+CK239+CK251+CK263+CK275+CK287+CK299+CK311+CK323+CK335</f>
        <v>944.91221381</v>
      </c>
      <c r="CY107" s="25"/>
      <c r="CZ107" s="298"/>
      <c r="DA107" s="299" t="n">
        <v>0</v>
      </c>
      <c r="DB107" s="299" t="n">
        <v>0</v>
      </c>
      <c r="DC107" s="299" t="n">
        <f aca="false">DB107-DA107</f>
        <v>0</v>
      </c>
      <c r="DD107" s="263" t="n">
        <f aca="false">SUMIF($L$5:$CH$5,"o",L107:CH107)+SUMIF($L$5:$CH$5,"e",L107:CH107)</f>
        <v>0</v>
      </c>
      <c r="DE107" s="278" t="n">
        <f aca="false">IF(DD107=0,0,DC107+DD107)</f>
        <v>0</v>
      </c>
      <c r="DF107" s="278"/>
      <c r="DG107" s="184"/>
      <c r="DH107" s="300" t="n">
        <v>767.43859716</v>
      </c>
      <c r="DI107" s="312" t="n">
        <v>4.47</v>
      </c>
      <c r="DJ107" s="184" t="n">
        <v>4.47</v>
      </c>
      <c r="DK107" s="267" t="n">
        <f aca="false">DI107-DJ107</f>
        <v>0</v>
      </c>
      <c r="DL107" s="192" t="n">
        <f aca="false">ROUND(DH107*DK107*10000,2)</f>
        <v>0</v>
      </c>
      <c r="DM107" s="193"/>
      <c r="DN107" s="26"/>
      <c r="DO107" s="26"/>
      <c r="DP107" s="301" t="n">
        <f aca="false">A107</f>
        <v>39814</v>
      </c>
      <c r="DQ107" s="270" t="n">
        <f aca="false">IF(ISERROR(DR107),0,DR107)</f>
        <v>0</v>
      </c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</row>
    <row r="108" customFormat="false" ht="15.75" hidden="false" customHeight="false" outlineLevel="0" collapsed="false">
      <c r="A108" s="271" t="n">
        <f aca="false">EOMONTH(A107,0)+1</f>
        <v>39845</v>
      </c>
      <c r="B108" s="272" t="n">
        <f aca="false">E!B99</f>
        <v>119.60290653</v>
      </c>
      <c r="C108" s="272" t="n">
        <f aca="false">CM108</f>
        <v>0</v>
      </c>
      <c r="D108" s="272" t="n">
        <f aca="false">CI108</f>
        <v>3231</v>
      </c>
      <c r="E108" s="272" t="str">
        <f aca="false">IF(CJ108=0,"",CJ108)</f>
        <v/>
      </c>
      <c r="F108" s="273" t="n">
        <f aca="false">CK108</f>
        <v>119.60290653</v>
      </c>
      <c r="G108" s="230"/>
      <c r="H108" s="230"/>
      <c r="I108" s="29"/>
      <c r="J108" s="29"/>
      <c r="K108" s="29"/>
      <c r="L108" s="313"/>
      <c r="M108" s="314"/>
      <c r="N108" s="30"/>
      <c r="O108" s="278"/>
      <c r="P108" s="278"/>
      <c r="Q108" s="278"/>
      <c r="R108" s="278"/>
      <c r="S108" s="278"/>
      <c r="T108" s="278"/>
      <c r="U108" s="278"/>
      <c r="V108" s="278"/>
      <c r="W108" s="278"/>
      <c r="X108" s="278"/>
      <c r="Y108" s="278"/>
      <c r="Z108" s="278"/>
      <c r="AA108" s="278"/>
      <c r="AB108" s="278"/>
      <c r="AC108" s="278"/>
      <c r="AD108" s="278"/>
      <c r="AE108" s="278"/>
      <c r="AF108" s="278"/>
      <c r="AG108" s="278"/>
      <c r="AH108" s="278"/>
      <c r="AI108" s="278"/>
      <c r="AJ108" s="278"/>
      <c r="AK108" s="278"/>
      <c r="AL108" s="278"/>
      <c r="AM108" s="278"/>
      <c r="AN108" s="278"/>
      <c r="AO108" s="278"/>
      <c r="AP108" s="278"/>
      <c r="AQ108" s="278"/>
      <c r="AR108" s="278"/>
      <c r="AS108" s="278"/>
      <c r="AT108" s="278"/>
      <c r="AU108" s="278"/>
      <c r="AV108" s="278"/>
      <c r="AW108" s="278"/>
      <c r="AX108" s="278"/>
      <c r="AY108" s="278"/>
      <c r="AZ108" s="30"/>
      <c r="BA108" s="278"/>
      <c r="BB108" s="278"/>
      <c r="BC108" s="278"/>
      <c r="BD108" s="278"/>
      <c r="BE108" s="278"/>
      <c r="BF108" s="278"/>
      <c r="BG108" s="278"/>
      <c r="BH108" s="278"/>
      <c r="BI108" s="278"/>
      <c r="BJ108" s="278"/>
      <c r="BK108" s="278"/>
      <c r="BL108" s="278"/>
      <c r="BM108" s="278"/>
      <c r="BN108" s="278"/>
      <c r="BO108" s="49"/>
      <c r="BP108" s="107"/>
      <c r="BQ108" s="281"/>
      <c r="BR108" s="240"/>
      <c r="BS108" s="240"/>
      <c r="BT108" s="240"/>
      <c r="BU108" s="240"/>
      <c r="BV108" s="282"/>
      <c r="BW108" s="240"/>
      <c r="BX108" s="240"/>
      <c r="BY108" s="240"/>
      <c r="BZ108" s="240"/>
      <c r="CA108" s="240"/>
      <c r="CB108" s="240"/>
      <c r="CC108" s="240"/>
      <c r="CD108" s="240"/>
      <c r="CE108" s="283"/>
      <c r="CF108" s="284"/>
      <c r="CG108" s="285" t="n">
        <f aca="false">DQ108</f>
        <v>0</v>
      </c>
      <c r="CH108" s="286"/>
      <c r="CI108" s="247" t="n">
        <f aca="false">ROUND(+CK108+CI109,0)</f>
        <v>3231</v>
      </c>
      <c r="CJ108" s="287"/>
      <c r="CK108" s="248" t="n">
        <f aca="false">IF($CM$16="a",(CM108+B108),(B108))</f>
        <v>119.60290653</v>
      </c>
      <c r="CL108" s="288" t="n">
        <f aca="false">A108</f>
        <v>39845</v>
      </c>
      <c r="CM108" s="250" t="n">
        <f aca="false">IF($CM$16="A",((SUMIF($L$5:$CH$5,"F",L108:CH108))+(SUMIF($L$5:$CH$5,"s",L108:CH108)*CP108)+(SUMIF($L$5:$CH$5,"eol",L108:CH108)*CP108)+(SUMIF($L$5:$CH$5,"e",L108:CH108))+(SUMIF($L$5:$CH$5,"o",L108:CH108))),IF($CM$16="s",(SUMIF($L$5:$CH$5,"s",L108:CH108)*CP108),IF($CM$16="f",(SUMIF($L$5:$CH$5,"f",L108:CH108)),IF($CM$16="eol",(SUMIF($L$5:$CH$5,"eol",L108:CH108)*CP108),IF($CM$16="o",(SUMIF($L$5:$CH$5,"o",L108:CH108)),IF($CM$16="e",(SUMIF($L$5:$CH$5,"e",L108:CH108)),IF($CM$16="ch",(SUM(L108:CH108)),"Wrong")))))))</f>
        <v>0</v>
      </c>
      <c r="CN108" s="251" t="n">
        <f aca="false">A108</f>
        <v>39845</v>
      </c>
      <c r="CO108" s="305" t="n">
        <f aca="false">ROUND(SUM(CK97:CK108),0)</f>
        <v>-3091</v>
      </c>
      <c r="CP108" s="290" t="n">
        <f aca="false">IF((1/((1+CR108/2)^(2*(A108-$D$6)/365.25)))&gt;1,1,(1/((1+CR108/2)^(2*(A108-$D$6)/365.25))))</f>
        <v>1</v>
      </c>
      <c r="CQ108" s="291" t="n">
        <f aca="false">+A109-A108</f>
        <v>28</v>
      </c>
      <c r="CR108" s="302" t="n">
        <v>0.0606120087046018</v>
      </c>
      <c r="CS108" s="293"/>
      <c r="CT108" s="303" t="n">
        <f aca="false">A108</f>
        <v>39845</v>
      </c>
      <c r="CU108" s="295" t="n">
        <f aca="false">IF(ISERROR(INDEX(FuturesTable,MATCH(CT108,FuturesTableMonth,0),2)),0,INDEX(FuturesTable,MATCH(CT108,FuturesTableMonth,0),2))</f>
        <v>0</v>
      </c>
      <c r="CV108" s="25"/>
      <c r="CW108" s="296" t="n">
        <f aca="false">CT108</f>
        <v>39845</v>
      </c>
      <c r="CX108" s="297" t="n">
        <f aca="false">CK108+CK120+CK132+CK144+CK156+CK168+CK180+CK192+CK204+CK216+CK228+CK240+CK252+CK264+CK276+CK288+CK300+CK312+CK324+CK336</f>
        <v>294.94633229</v>
      </c>
      <c r="CY108" s="25"/>
      <c r="CZ108" s="298"/>
      <c r="DA108" s="299" t="n">
        <v>0</v>
      </c>
      <c r="DB108" s="299" t="n">
        <v>0</v>
      </c>
      <c r="DC108" s="299" t="n">
        <f aca="false">DB108-DA108</f>
        <v>0</v>
      </c>
      <c r="DD108" s="263" t="n">
        <f aca="false">SUMIF($L$5:$CH$5,"o",L108:CH108)+SUMIF($L$5:$CH$5,"e",L108:CH108)</f>
        <v>0</v>
      </c>
      <c r="DE108" s="278" t="n">
        <f aca="false">IF(DD108=0,0,DC108+DD108)</f>
        <v>0</v>
      </c>
      <c r="DF108" s="278"/>
      <c r="DG108" s="184"/>
      <c r="DH108" s="300" t="n">
        <v>119.60290653</v>
      </c>
      <c r="DI108" s="312" t="n">
        <v>4.352</v>
      </c>
      <c r="DJ108" s="184" t="n">
        <v>4.352</v>
      </c>
      <c r="DK108" s="267" t="n">
        <f aca="false">DI108-DJ108</f>
        <v>0</v>
      </c>
      <c r="DL108" s="192" t="n">
        <f aca="false">ROUND(DH108*DK108*10000,2)</f>
        <v>0</v>
      </c>
      <c r="DM108" s="193"/>
      <c r="DN108" s="26"/>
      <c r="DO108" s="26"/>
      <c r="DP108" s="301" t="n">
        <f aca="false">A108</f>
        <v>39845</v>
      </c>
      <c r="DQ108" s="270" t="n">
        <f aca="false">IF(ISERROR(DR108),0,DR108)</f>
        <v>0</v>
      </c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</row>
    <row r="109" customFormat="false" ht="15.75" hidden="false" customHeight="false" outlineLevel="0" collapsed="false">
      <c r="A109" s="271" t="n">
        <f aca="false">EOMONTH(A108,0)+1</f>
        <v>39873</v>
      </c>
      <c r="B109" s="272" t="n">
        <f aca="false">E!B100</f>
        <v>126.82899828</v>
      </c>
      <c r="C109" s="272" t="n">
        <f aca="false">CM109</f>
        <v>0</v>
      </c>
      <c r="D109" s="272" t="n">
        <f aca="false">CI109</f>
        <v>3111</v>
      </c>
      <c r="E109" s="272" t="str">
        <f aca="false">IF(CJ109=0,"",CJ109)</f>
        <v/>
      </c>
      <c r="F109" s="273" t="n">
        <f aca="false">CK109</f>
        <v>126.82899828</v>
      </c>
      <c r="G109" s="230"/>
      <c r="H109" s="230"/>
      <c r="I109" s="29"/>
      <c r="J109" s="29"/>
      <c r="K109" s="29"/>
      <c r="L109" s="313"/>
      <c r="M109" s="314"/>
      <c r="N109" s="30"/>
      <c r="O109" s="278"/>
      <c r="P109" s="278"/>
      <c r="Q109" s="278"/>
      <c r="R109" s="278"/>
      <c r="S109" s="278"/>
      <c r="T109" s="278"/>
      <c r="U109" s="278"/>
      <c r="V109" s="278"/>
      <c r="W109" s="278"/>
      <c r="X109" s="278"/>
      <c r="Y109" s="278"/>
      <c r="Z109" s="278"/>
      <c r="AA109" s="278"/>
      <c r="AB109" s="278"/>
      <c r="AC109" s="278"/>
      <c r="AD109" s="278"/>
      <c r="AE109" s="278"/>
      <c r="AF109" s="278"/>
      <c r="AG109" s="278"/>
      <c r="AH109" s="278"/>
      <c r="AI109" s="278"/>
      <c r="AJ109" s="278"/>
      <c r="AK109" s="278"/>
      <c r="AL109" s="278"/>
      <c r="AM109" s="278"/>
      <c r="AN109" s="278"/>
      <c r="AO109" s="278"/>
      <c r="AP109" s="278"/>
      <c r="AQ109" s="278"/>
      <c r="AR109" s="278"/>
      <c r="AS109" s="278"/>
      <c r="AT109" s="278"/>
      <c r="AU109" s="278"/>
      <c r="AV109" s="278"/>
      <c r="AW109" s="278"/>
      <c r="AX109" s="278"/>
      <c r="AY109" s="278"/>
      <c r="AZ109" s="30"/>
      <c r="BA109" s="278"/>
      <c r="BB109" s="278"/>
      <c r="BC109" s="278"/>
      <c r="BD109" s="278"/>
      <c r="BE109" s="278"/>
      <c r="BF109" s="278"/>
      <c r="BG109" s="278"/>
      <c r="BH109" s="278"/>
      <c r="BI109" s="278"/>
      <c r="BJ109" s="278"/>
      <c r="BK109" s="278"/>
      <c r="BL109" s="278"/>
      <c r="BM109" s="278"/>
      <c r="BN109" s="278"/>
      <c r="BO109" s="49"/>
      <c r="BP109" s="107"/>
      <c r="BQ109" s="281"/>
      <c r="BR109" s="240"/>
      <c r="BS109" s="240"/>
      <c r="BT109" s="240"/>
      <c r="BU109" s="240"/>
      <c r="BV109" s="282"/>
      <c r="BW109" s="240"/>
      <c r="BX109" s="240"/>
      <c r="BY109" s="240"/>
      <c r="BZ109" s="240"/>
      <c r="CA109" s="240"/>
      <c r="CB109" s="240"/>
      <c r="CC109" s="240"/>
      <c r="CD109" s="240"/>
      <c r="CE109" s="283"/>
      <c r="CF109" s="284"/>
      <c r="CG109" s="285" t="n">
        <f aca="false">DQ109</f>
        <v>0</v>
      </c>
      <c r="CH109" s="286"/>
      <c r="CI109" s="247" t="n">
        <f aca="false">ROUND(+CK109+CI110,0)</f>
        <v>3111</v>
      </c>
      <c r="CJ109" s="287"/>
      <c r="CK109" s="248" t="n">
        <f aca="false">IF($CM$16="a",(CM109+B109),(B109))</f>
        <v>126.82899828</v>
      </c>
      <c r="CL109" s="288" t="n">
        <f aca="false">A109</f>
        <v>39873</v>
      </c>
      <c r="CM109" s="250" t="n">
        <f aca="false">IF($CM$16="A",((SUMIF($L$5:$CH$5,"F",L109:CH109))+(SUMIF($L$5:$CH$5,"s",L109:CH109)*CP109)+(SUMIF($L$5:$CH$5,"eol",L109:CH109)*CP109)+(SUMIF($L$5:$CH$5,"e",L109:CH109))+(SUMIF($L$5:$CH$5,"o",L109:CH109))),IF($CM$16="s",(SUMIF($L$5:$CH$5,"s",L109:CH109)*CP109),IF($CM$16="f",(SUMIF($L$5:$CH$5,"f",L109:CH109)),IF($CM$16="eol",(SUMIF($L$5:$CH$5,"eol",L109:CH109)*CP109),IF($CM$16="o",(SUMIF($L$5:$CH$5,"o",L109:CH109)),IF($CM$16="e",(SUMIF($L$5:$CH$5,"e",L109:CH109)),IF($CM$16="ch",(SUM(L109:CH109)),"Wrong")))))))</f>
        <v>0</v>
      </c>
      <c r="CN109" s="251" t="n">
        <f aca="false">A109</f>
        <v>39873</v>
      </c>
      <c r="CO109" s="305" t="n">
        <f aca="false">ROUND(SUM(CK98:CK109),0)</f>
        <v>-2613</v>
      </c>
      <c r="CP109" s="290" t="n">
        <f aca="false">IF((1/((1+CR109/2)^(2*(A109-$D$6)/365.25)))&gt;1,1,(1/((1+CR109/2)^(2*(A109-$D$6)/365.25))))</f>
        <v>1</v>
      </c>
      <c r="CQ109" s="291" t="n">
        <f aca="false">+A110-A109</f>
        <v>31</v>
      </c>
      <c r="CR109" s="302" t="n">
        <v>0.0606690079168226</v>
      </c>
      <c r="CS109" s="293"/>
      <c r="CT109" s="303" t="n">
        <f aca="false">A109</f>
        <v>39873</v>
      </c>
      <c r="CU109" s="295" t="n">
        <f aca="false">IF(ISERROR(INDEX(FuturesTable,MATCH(CT109,FuturesTableMonth,0),2)),0,INDEX(FuturesTable,MATCH(CT109,FuturesTableMonth,0),2))</f>
        <v>0</v>
      </c>
      <c r="CV109" s="25"/>
      <c r="CW109" s="296" t="n">
        <f aca="false">CT109</f>
        <v>39873</v>
      </c>
      <c r="CX109" s="297" t="n">
        <f aca="false">CK109+CK121+CK133+CK145+CK157+CK169+CK181+CK193+CK205+CK217+CK229+CK241+CK253+CK265+CK277+CK289+CK301+CK313+CK325+CK337</f>
        <v>299.9418597</v>
      </c>
      <c r="CY109" s="25"/>
      <c r="CZ109" s="298"/>
      <c r="DA109" s="299" t="n">
        <v>0</v>
      </c>
      <c r="DB109" s="299" t="n">
        <v>0</v>
      </c>
      <c r="DC109" s="299" t="n">
        <f aca="false">DB109-DA109</f>
        <v>0</v>
      </c>
      <c r="DD109" s="263" t="n">
        <f aca="false">SUMIF($L$5:$CH$5,"o",L109:CH109)+SUMIF($L$5:$CH$5,"e",L109:CH109)</f>
        <v>0</v>
      </c>
      <c r="DE109" s="278" t="n">
        <f aca="false">IF(DD109=0,0,DC109+DD109)</f>
        <v>0</v>
      </c>
      <c r="DF109" s="278"/>
      <c r="DG109" s="184"/>
      <c r="DH109" s="300" t="n">
        <v>126.82899828</v>
      </c>
      <c r="DI109" s="312" t="n">
        <v>4.219</v>
      </c>
      <c r="DJ109" s="184" t="n">
        <v>4.219</v>
      </c>
      <c r="DK109" s="267" t="n">
        <f aca="false">DI109-DJ109</f>
        <v>0</v>
      </c>
      <c r="DL109" s="192" t="n">
        <f aca="false">ROUND(DH109*DK109*10000,2)</f>
        <v>0</v>
      </c>
      <c r="DM109" s="193"/>
      <c r="DN109" s="26"/>
      <c r="DO109" s="26"/>
      <c r="DP109" s="301" t="n">
        <f aca="false">A109</f>
        <v>39873</v>
      </c>
      <c r="DQ109" s="270" t="n">
        <f aca="false">IF(ISERROR(DR109),0,DR109)</f>
        <v>0</v>
      </c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</row>
    <row r="110" customFormat="false" ht="15.75" hidden="false" customHeight="false" outlineLevel="0" collapsed="false">
      <c r="A110" s="271" t="n">
        <f aca="false">EOMONTH(A109,0)+1</f>
        <v>39904</v>
      </c>
      <c r="B110" s="272" t="n">
        <f aca="false">E!B101</f>
        <v>82.45573075</v>
      </c>
      <c r="C110" s="272" t="n">
        <f aca="false">CM110</f>
        <v>0</v>
      </c>
      <c r="D110" s="272" t="n">
        <f aca="false">CI110</f>
        <v>2984</v>
      </c>
      <c r="E110" s="272" t="str">
        <f aca="false">IF(CJ110=0,"",CJ110)</f>
        <v/>
      </c>
      <c r="F110" s="273" t="n">
        <f aca="false">CK110</f>
        <v>82.45573075</v>
      </c>
      <c r="G110" s="230"/>
      <c r="H110" s="230"/>
      <c r="I110" s="29"/>
      <c r="J110" s="29"/>
      <c r="K110" s="29"/>
      <c r="L110" s="313"/>
      <c r="M110" s="314"/>
      <c r="N110" s="30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8"/>
      <c r="AU110" s="278"/>
      <c r="AV110" s="278"/>
      <c r="AW110" s="278"/>
      <c r="AX110" s="278"/>
      <c r="AY110" s="278"/>
      <c r="AZ110" s="30"/>
      <c r="BA110" s="278"/>
      <c r="BB110" s="278"/>
      <c r="BC110" s="278"/>
      <c r="BD110" s="278"/>
      <c r="BE110" s="278"/>
      <c r="BF110" s="278"/>
      <c r="BG110" s="278"/>
      <c r="BH110" s="278"/>
      <c r="BI110" s="278"/>
      <c r="BJ110" s="278"/>
      <c r="BK110" s="278"/>
      <c r="BL110" s="278"/>
      <c r="BM110" s="278"/>
      <c r="BN110" s="278"/>
      <c r="BO110" s="49"/>
      <c r="BP110" s="107"/>
      <c r="BQ110" s="281"/>
      <c r="BR110" s="240"/>
      <c r="BS110" s="240"/>
      <c r="BT110" s="240"/>
      <c r="BU110" s="240"/>
      <c r="BV110" s="282"/>
      <c r="BW110" s="240"/>
      <c r="BX110" s="240"/>
      <c r="BY110" s="240"/>
      <c r="BZ110" s="240"/>
      <c r="CA110" s="240"/>
      <c r="CB110" s="240"/>
      <c r="CC110" s="240"/>
      <c r="CD110" s="240"/>
      <c r="CE110" s="283"/>
      <c r="CF110" s="284"/>
      <c r="CG110" s="285" t="n">
        <f aca="false">DQ110</f>
        <v>0</v>
      </c>
      <c r="CH110" s="286"/>
      <c r="CI110" s="247" t="n">
        <f aca="false">ROUND(+CK110+CI111,0)</f>
        <v>2984</v>
      </c>
      <c r="CJ110" s="287"/>
      <c r="CK110" s="248" t="n">
        <f aca="false">IF($CM$16="a",(CM110+B110),(B110))</f>
        <v>82.45573075</v>
      </c>
      <c r="CL110" s="288" t="n">
        <f aca="false">A110</f>
        <v>39904</v>
      </c>
      <c r="CM110" s="250" t="n">
        <f aca="false">IF($CM$16="A",((SUMIF($L$5:$CH$5,"F",L110:CH110))+(SUMIF($L$5:$CH$5,"s",L110:CH110)*CP110)+(SUMIF($L$5:$CH$5,"eol",L110:CH110)*CP110)+(SUMIF($L$5:$CH$5,"e",L110:CH110))+(SUMIF($L$5:$CH$5,"o",L110:CH110))),IF($CM$16="s",(SUMIF($L$5:$CH$5,"s",L110:CH110)*CP110),IF($CM$16="f",(SUMIF($L$5:$CH$5,"f",L110:CH110)),IF($CM$16="eol",(SUMIF($L$5:$CH$5,"eol",L110:CH110)*CP110),IF($CM$16="o",(SUMIF($L$5:$CH$5,"o",L110:CH110)),IF($CM$16="e",(SUMIF($L$5:$CH$5,"e",L110:CH110)),IF($CM$16="ch",(SUM(L110:CH110)),"Wrong")))))))</f>
        <v>0</v>
      </c>
      <c r="CN110" s="251" t="n">
        <f aca="false">A110</f>
        <v>39904</v>
      </c>
      <c r="CO110" s="305" t="n">
        <f aca="false">ROUND(SUM(CK99:CK110),0)</f>
        <v>-2200</v>
      </c>
      <c r="CP110" s="290" t="n">
        <f aca="false">IF((1/((1+CR110/2)^(2*(A110-$D$6)/365.25)))&gt;1,1,(1/((1+CR110/2)^(2*(A110-$D$6)/365.25))))</f>
        <v>1</v>
      </c>
      <c r="CQ110" s="291" t="n">
        <f aca="false">+A111-A110</f>
        <v>30</v>
      </c>
      <c r="CR110" s="302" t="n">
        <v>0.0607321141887542</v>
      </c>
      <c r="CS110" s="293"/>
      <c r="CT110" s="303" t="n">
        <f aca="false">A110</f>
        <v>39904</v>
      </c>
      <c r="CU110" s="295" t="n">
        <f aca="false">IF(ISERROR(INDEX(FuturesTable,MATCH(CT110,FuturesTableMonth,0),2)),0,INDEX(FuturesTable,MATCH(CT110,FuturesTableMonth,0),2))</f>
        <v>0</v>
      </c>
      <c r="CV110" s="25"/>
      <c r="CW110" s="296" t="n">
        <f aca="false">CT110</f>
        <v>39904</v>
      </c>
      <c r="CX110" s="297" t="n">
        <f aca="false">CK110+CK122+CK134+CK146+CK158+CK170+CK182+CK194+CK206+CK218+CK230+CK242+CK254+CK266+CK278+CK290+CK302+CK314+CK326+CK338</f>
        <v>267.88296264</v>
      </c>
      <c r="CY110" s="25"/>
      <c r="CZ110" s="298"/>
      <c r="DA110" s="299" t="n">
        <v>0</v>
      </c>
      <c r="DB110" s="299" t="n">
        <v>0</v>
      </c>
      <c r="DC110" s="299" t="n">
        <f aca="false">DB110-DA110</f>
        <v>0</v>
      </c>
      <c r="DD110" s="263" t="n">
        <f aca="false">SUMIF($L$5:$CH$5,"o",L110:CH110)+SUMIF($L$5:$CH$5,"e",L110:CH110)</f>
        <v>0</v>
      </c>
      <c r="DE110" s="278" t="n">
        <f aca="false">IF(DD110=0,0,DC110+DD110)</f>
        <v>0</v>
      </c>
      <c r="DF110" s="278"/>
      <c r="DG110" s="184"/>
      <c r="DH110" s="300" t="n">
        <v>82.45573075</v>
      </c>
      <c r="DI110" s="312" t="n">
        <v>3.999</v>
      </c>
      <c r="DJ110" s="184" t="n">
        <v>3.999</v>
      </c>
      <c r="DK110" s="267" t="n">
        <f aca="false">DI110-DJ110</f>
        <v>0</v>
      </c>
      <c r="DL110" s="192" t="n">
        <f aca="false">ROUND(DH110*DK110*10000,2)</f>
        <v>0</v>
      </c>
      <c r="DM110" s="193"/>
      <c r="DN110" s="26"/>
      <c r="DO110" s="26"/>
      <c r="DP110" s="301" t="n">
        <f aca="false">A110</f>
        <v>39904</v>
      </c>
      <c r="DQ110" s="270" t="n">
        <f aca="false">IF(ISERROR(DR110),0,DR110)</f>
        <v>0</v>
      </c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</row>
    <row r="111" customFormat="false" ht="15.75" hidden="false" customHeight="false" outlineLevel="0" collapsed="false">
      <c r="A111" s="271" t="n">
        <f aca="false">EOMONTH(A110,0)+1</f>
        <v>39934</v>
      </c>
      <c r="B111" s="272" t="n">
        <f aca="false">E!B102</f>
        <v>85.9562242</v>
      </c>
      <c r="C111" s="272" t="n">
        <f aca="false">CM111</f>
        <v>0</v>
      </c>
      <c r="D111" s="272" t="n">
        <f aca="false">CI111</f>
        <v>2902</v>
      </c>
      <c r="E111" s="272" t="str">
        <f aca="false">IF(CJ111=0,"",CJ111)</f>
        <v/>
      </c>
      <c r="F111" s="273" t="n">
        <f aca="false">CK111</f>
        <v>85.9562242</v>
      </c>
      <c r="G111" s="230"/>
      <c r="H111" s="230"/>
      <c r="I111" s="29"/>
      <c r="J111" s="29"/>
      <c r="K111" s="29"/>
      <c r="L111" s="313"/>
      <c r="M111" s="314"/>
      <c r="N111" s="30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8"/>
      <c r="AU111" s="278"/>
      <c r="AV111" s="278"/>
      <c r="AW111" s="278"/>
      <c r="AX111" s="278"/>
      <c r="AY111" s="278"/>
      <c r="AZ111" s="30"/>
      <c r="BA111" s="278"/>
      <c r="BB111" s="278"/>
      <c r="BC111" s="278"/>
      <c r="BD111" s="278"/>
      <c r="BE111" s="278"/>
      <c r="BF111" s="278"/>
      <c r="BG111" s="278"/>
      <c r="BH111" s="278"/>
      <c r="BI111" s="278"/>
      <c r="BJ111" s="278"/>
      <c r="BK111" s="278"/>
      <c r="BL111" s="278"/>
      <c r="BM111" s="278"/>
      <c r="BN111" s="278"/>
      <c r="BO111" s="49"/>
      <c r="BP111" s="107"/>
      <c r="BQ111" s="281"/>
      <c r="BR111" s="240"/>
      <c r="BS111" s="240"/>
      <c r="BT111" s="240"/>
      <c r="BU111" s="240"/>
      <c r="BV111" s="282"/>
      <c r="BW111" s="240"/>
      <c r="BX111" s="240"/>
      <c r="BY111" s="240"/>
      <c r="BZ111" s="240"/>
      <c r="CA111" s="240"/>
      <c r="CB111" s="240"/>
      <c r="CC111" s="240"/>
      <c r="CD111" s="240"/>
      <c r="CE111" s="283"/>
      <c r="CF111" s="284"/>
      <c r="CG111" s="285" t="n">
        <f aca="false">DQ111</f>
        <v>0</v>
      </c>
      <c r="CH111" s="286"/>
      <c r="CI111" s="247" t="n">
        <f aca="false">ROUND(+CK111+CI112,0)</f>
        <v>2902</v>
      </c>
      <c r="CJ111" s="287"/>
      <c r="CK111" s="248" t="n">
        <f aca="false">IF($CM$16="a",(CM111+B111),(B111))</f>
        <v>85.9562242</v>
      </c>
      <c r="CL111" s="288" t="n">
        <f aca="false">A111</f>
        <v>39934</v>
      </c>
      <c r="CM111" s="250" t="n">
        <f aca="false">IF($CM$16="A",((SUMIF($L$5:$CH$5,"F",L111:CH111))+(SUMIF($L$5:$CH$5,"s",L111:CH111)*CP111)+(SUMIF($L$5:$CH$5,"eol",L111:CH111)*CP111)+(SUMIF($L$5:$CH$5,"e",L111:CH111))+(SUMIF($L$5:$CH$5,"o",L111:CH111))),IF($CM$16="s",(SUMIF($L$5:$CH$5,"s",L111:CH111)*CP111),IF($CM$16="f",(SUMIF($L$5:$CH$5,"f",L111:CH111)),IF($CM$16="eol",(SUMIF($L$5:$CH$5,"eol",L111:CH111)*CP111),IF($CM$16="o",(SUMIF($L$5:$CH$5,"o",L111:CH111)),IF($CM$16="e",(SUMIF($L$5:$CH$5,"e",L111:CH111)),IF($CM$16="ch",(SUM(L111:CH111)),"Wrong")))))))</f>
        <v>0</v>
      </c>
      <c r="CN111" s="251" t="n">
        <f aca="false">A111</f>
        <v>39934</v>
      </c>
      <c r="CO111" s="305" t="n">
        <f aca="false">ROUND(SUM(CK100:CK111),0)</f>
        <v>-1773</v>
      </c>
      <c r="CP111" s="290" t="n">
        <f aca="false">IF((1/((1+CR111/2)^(2*(A111-$D$6)/365.25)))&gt;1,1,(1/((1+CR111/2)^(2*(A111-$D$6)/365.25))))</f>
        <v>1</v>
      </c>
      <c r="CQ111" s="291" t="n">
        <f aca="false">+A112-A111</f>
        <v>31</v>
      </c>
      <c r="CR111" s="302" t="n">
        <v>0.0607931847757537</v>
      </c>
      <c r="CS111" s="293"/>
      <c r="CT111" s="303" t="n">
        <f aca="false">A111</f>
        <v>39934</v>
      </c>
      <c r="CU111" s="295" t="n">
        <f aca="false">IF(ISERROR(INDEX(FuturesTable,MATCH(CT111,FuturesTableMonth,0),2)),0,INDEX(FuturesTable,MATCH(CT111,FuturesTableMonth,0),2))</f>
        <v>0</v>
      </c>
      <c r="CV111" s="25"/>
      <c r="CW111" s="296" t="n">
        <f aca="false">CT111</f>
        <v>39934</v>
      </c>
      <c r="CX111" s="297" t="n">
        <f aca="false">CK111+CK123+CK135+CK147+CK159+CK171+CK183+CK195+CK207+CK219+CK231+CK243+CK255+CK267+CK279+CK291+CK303+CK315+CK327+CK339</f>
        <v>283.94569163</v>
      </c>
      <c r="CY111" s="25"/>
      <c r="CZ111" s="298"/>
      <c r="DA111" s="299" t="n">
        <v>0</v>
      </c>
      <c r="DB111" s="299" t="n">
        <v>0</v>
      </c>
      <c r="DC111" s="299" t="n">
        <f aca="false">DB111-DA111</f>
        <v>0</v>
      </c>
      <c r="DD111" s="263" t="n">
        <f aca="false">SUMIF($L$5:$CH$5,"o",L111:CH111)+SUMIF($L$5:$CH$5,"e",L111:CH111)</f>
        <v>0</v>
      </c>
      <c r="DE111" s="278" t="n">
        <f aca="false">IF(DD111=0,0,DC111+DD111)</f>
        <v>0</v>
      </c>
      <c r="DF111" s="278"/>
      <c r="DG111" s="184"/>
      <c r="DH111" s="300" t="n">
        <v>85.9562242</v>
      </c>
      <c r="DI111" s="312" t="n">
        <v>3.989</v>
      </c>
      <c r="DJ111" s="184" t="n">
        <v>3.989</v>
      </c>
      <c r="DK111" s="267" t="n">
        <f aca="false">DI111-DJ111</f>
        <v>0</v>
      </c>
      <c r="DL111" s="192" t="n">
        <f aca="false">ROUND(DH111*DK111*10000,2)</f>
        <v>0</v>
      </c>
      <c r="DM111" s="193"/>
      <c r="DN111" s="26"/>
      <c r="DO111" s="26"/>
      <c r="DP111" s="301" t="n">
        <f aca="false">A111</f>
        <v>39934</v>
      </c>
      <c r="DQ111" s="270" t="n">
        <f aca="false">IF(ISERROR(DR111),0,DR111)</f>
        <v>0</v>
      </c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</row>
    <row r="112" customFormat="false" ht="15.75" hidden="false" customHeight="false" outlineLevel="0" collapsed="false">
      <c r="A112" s="271" t="n">
        <f aca="false">EOMONTH(A111,0)+1</f>
        <v>39965</v>
      </c>
      <c r="B112" s="272" t="n">
        <f aca="false">E!B103</f>
        <v>84.08328315</v>
      </c>
      <c r="C112" s="272" t="n">
        <f aca="false">CM112</f>
        <v>0</v>
      </c>
      <c r="D112" s="272" t="n">
        <f aca="false">CI112</f>
        <v>2816</v>
      </c>
      <c r="E112" s="272" t="str">
        <f aca="false">IF(CJ112=0,"",CJ112)</f>
        <v/>
      </c>
      <c r="F112" s="273" t="n">
        <f aca="false">CK112</f>
        <v>84.08328315</v>
      </c>
      <c r="G112" s="230"/>
      <c r="H112" s="230"/>
      <c r="I112" s="29"/>
      <c r="J112" s="29"/>
      <c r="K112" s="29"/>
      <c r="L112" s="313"/>
      <c r="M112" s="314"/>
      <c r="N112" s="30"/>
      <c r="O112" s="278"/>
      <c r="P112" s="278"/>
      <c r="Q112" s="278"/>
      <c r="R112" s="278"/>
      <c r="S112" s="278"/>
      <c r="T112" s="278"/>
      <c r="U112" s="278"/>
      <c r="V112" s="278"/>
      <c r="W112" s="278"/>
      <c r="X112" s="278"/>
      <c r="Y112" s="278"/>
      <c r="Z112" s="278"/>
      <c r="AA112" s="278"/>
      <c r="AB112" s="278"/>
      <c r="AC112" s="278"/>
      <c r="AD112" s="278"/>
      <c r="AE112" s="278"/>
      <c r="AF112" s="278"/>
      <c r="AG112" s="278"/>
      <c r="AH112" s="278"/>
      <c r="AI112" s="278"/>
      <c r="AJ112" s="278"/>
      <c r="AK112" s="278"/>
      <c r="AL112" s="278"/>
      <c r="AM112" s="278"/>
      <c r="AN112" s="278"/>
      <c r="AO112" s="278"/>
      <c r="AP112" s="278"/>
      <c r="AQ112" s="278"/>
      <c r="AR112" s="278"/>
      <c r="AS112" s="278"/>
      <c r="AT112" s="278"/>
      <c r="AU112" s="278"/>
      <c r="AV112" s="278"/>
      <c r="AW112" s="278"/>
      <c r="AX112" s="278"/>
      <c r="AY112" s="278"/>
      <c r="AZ112" s="30"/>
      <c r="BA112" s="278"/>
      <c r="BB112" s="278"/>
      <c r="BC112" s="278"/>
      <c r="BD112" s="278"/>
      <c r="BE112" s="278"/>
      <c r="BF112" s="278"/>
      <c r="BG112" s="278"/>
      <c r="BH112" s="278"/>
      <c r="BI112" s="278"/>
      <c r="BJ112" s="278"/>
      <c r="BK112" s="278"/>
      <c r="BL112" s="278"/>
      <c r="BM112" s="278"/>
      <c r="BN112" s="278"/>
      <c r="BO112" s="49"/>
      <c r="BP112" s="107"/>
      <c r="BQ112" s="281"/>
      <c r="BR112" s="240"/>
      <c r="BS112" s="240"/>
      <c r="BT112" s="240"/>
      <c r="BU112" s="240"/>
      <c r="BV112" s="282"/>
      <c r="BW112" s="240"/>
      <c r="BX112" s="240"/>
      <c r="BY112" s="240"/>
      <c r="BZ112" s="240"/>
      <c r="CA112" s="240"/>
      <c r="CB112" s="240"/>
      <c r="CC112" s="240"/>
      <c r="CD112" s="240"/>
      <c r="CE112" s="283"/>
      <c r="CF112" s="284"/>
      <c r="CG112" s="285" t="n">
        <f aca="false">DQ112</f>
        <v>0</v>
      </c>
      <c r="CH112" s="286"/>
      <c r="CI112" s="247" t="n">
        <f aca="false">ROUND(+CK112+CI113,0)</f>
        <v>2816</v>
      </c>
      <c r="CJ112" s="287"/>
      <c r="CK112" s="248" t="n">
        <f aca="false">IF($CM$16="a",(CM112+B112),(B112))</f>
        <v>84.08328315</v>
      </c>
      <c r="CL112" s="288" t="n">
        <f aca="false">A112</f>
        <v>39965</v>
      </c>
      <c r="CM112" s="250" t="n">
        <f aca="false">IF($CM$16="A",((SUMIF($L$5:$CH$5,"F",L112:CH112))+(SUMIF($L$5:$CH$5,"s",L112:CH112)*CP112)+(SUMIF($L$5:$CH$5,"eol",L112:CH112)*CP112)+(SUMIF($L$5:$CH$5,"e",L112:CH112))+(SUMIF($L$5:$CH$5,"o",L112:CH112))),IF($CM$16="s",(SUMIF($L$5:$CH$5,"s",L112:CH112)*CP112),IF($CM$16="f",(SUMIF($L$5:$CH$5,"f",L112:CH112)),IF($CM$16="eol",(SUMIF($L$5:$CH$5,"eol",L112:CH112)*CP112),IF($CM$16="o",(SUMIF($L$5:$CH$5,"o",L112:CH112)),IF($CM$16="e",(SUMIF($L$5:$CH$5,"e",L112:CH112)),IF($CM$16="ch",(SUM(L112:CH112)),"Wrong")))))))</f>
        <v>0</v>
      </c>
      <c r="CN112" s="251" t="n">
        <f aca="false">A112</f>
        <v>39965</v>
      </c>
      <c r="CO112" s="305" t="n">
        <f aca="false">ROUND(SUM(CK101:CK112),0)</f>
        <v>-1365</v>
      </c>
      <c r="CP112" s="290" t="n">
        <f aca="false">IF((1/((1+CR112/2)^(2*(A112-$D$6)/365.25)))&gt;1,1,(1/((1+CR112/2)^(2*(A112-$D$6)/365.25))))</f>
        <v>1</v>
      </c>
      <c r="CQ112" s="291" t="n">
        <f aca="false">+A113-A112</f>
        <v>30</v>
      </c>
      <c r="CR112" s="302" t="n">
        <v>0.0608562910502886</v>
      </c>
      <c r="CS112" s="293"/>
      <c r="CT112" s="303" t="n">
        <f aca="false">A112</f>
        <v>39965</v>
      </c>
      <c r="CU112" s="295" t="n">
        <f aca="false">IF(ISERROR(INDEX(FuturesTable,MATCH(CT112,FuturesTableMonth,0),2)),0,INDEX(FuturesTable,MATCH(CT112,FuturesTableMonth,0),2))</f>
        <v>0</v>
      </c>
      <c r="CV112" s="25"/>
      <c r="CW112" s="296" t="n">
        <f aca="false">CT112</f>
        <v>39965</v>
      </c>
      <c r="CX112" s="297" t="n">
        <f aca="false">CK112+CK124+CK136+CK148+CK160+CK172+CK184+CK196+CK208+CK220+CK232+CK244+CK256+CK268+CK280+CK292+CK304+CK316+CK328+CK340</f>
        <v>279.3087799</v>
      </c>
      <c r="CY112" s="25"/>
      <c r="CZ112" s="298"/>
      <c r="DA112" s="299" t="n">
        <v>0</v>
      </c>
      <c r="DB112" s="299" t="n">
        <v>0</v>
      </c>
      <c r="DC112" s="299" t="n">
        <f aca="false">DB112-DA112</f>
        <v>0</v>
      </c>
      <c r="DD112" s="263" t="n">
        <f aca="false">SUMIF($L$5:$CH$5,"o",L112:CH112)+SUMIF($L$5:$CH$5,"e",L112:CH112)</f>
        <v>0</v>
      </c>
      <c r="DE112" s="278" t="n">
        <f aca="false">IF(DD112=0,0,DC112+DD112)</f>
        <v>0</v>
      </c>
      <c r="DF112" s="278"/>
      <c r="DG112" s="184"/>
      <c r="DH112" s="300" t="n">
        <v>84.08328315</v>
      </c>
      <c r="DI112" s="312" t="n">
        <v>4.025</v>
      </c>
      <c r="DJ112" s="184" t="n">
        <v>4.025</v>
      </c>
      <c r="DK112" s="267" t="n">
        <f aca="false">DI112-DJ112</f>
        <v>0</v>
      </c>
      <c r="DL112" s="192" t="n">
        <f aca="false">ROUND(DH112*DK112*10000,2)</f>
        <v>0</v>
      </c>
      <c r="DM112" s="193"/>
      <c r="DN112" s="26"/>
      <c r="DO112" s="26"/>
      <c r="DP112" s="301" t="n">
        <f aca="false">A112</f>
        <v>39965</v>
      </c>
      <c r="DQ112" s="270" t="n">
        <f aca="false">IF(ISERROR(DR112),0,DR112)</f>
        <v>0</v>
      </c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</row>
    <row r="113" customFormat="false" ht="15.75" hidden="false" customHeight="false" outlineLevel="0" collapsed="false">
      <c r="A113" s="271" t="n">
        <f aca="false">EOMONTH(A112,0)+1</f>
        <v>39995</v>
      </c>
      <c r="B113" s="272" t="n">
        <f aca="false">E!B104</f>
        <v>83.40516387</v>
      </c>
      <c r="C113" s="272" t="n">
        <f aca="false">CM113</f>
        <v>0</v>
      </c>
      <c r="D113" s="272" t="n">
        <f aca="false">CI113</f>
        <v>2732</v>
      </c>
      <c r="E113" s="272" t="str">
        <f aca="false">IF(CJ113=0,"",CJ113)</f>
        <v/>
      </c>
      <c r="F113" s="273" t="n">
        <f aca="false">CK113</f>
        <v>83.40516387</v>
      </c>
      <c r="G113" s="230"/>
      <c r="H113" s="230"/>
      <c r="I113" s="29"/>
      <c r="J113" s="29"/>
      <c r="K113" s="29"/>
      <c r="L113" s="313"/>
      <c r="M113" s="314"/>
      <c r="N113" s="30"/>
      <c r="O113" s="278"/>
      <c r="P113" s="278"/>
      <c r="Q113" s="278"/>
      <c r="R113" s="278"/>
      <c r="S113" s="278"/>
      <c r="T113" s="278"/>
      <c r="U113" s="278"/>
      <c r="V113" s="278"/>
      <c r="W113" s="278"/>
      <c r="X113" s="278"/>
      <c r="Y113" s="278"/>
      <c r="Z113" s="278"/>
      <c r="AA113" s="278"/>
      <c r="AB113" s="278"/>
      <c r="AC113" s="278"/>
      <c r="AD113" s="278"/>
      <c r="AE113" s="278"/>
      <c r="AF113" s="278"/>
      <c r="AG113" s="278"/>
      <c r="AH113" s="278"/>
      <c r="AI113" s="278"/>
      <c r="AJ113" s="278"/>
      <c r="AK113" s="278"/>
      <c r="AL113" s="278"/>
      <c r="AM113" s="278"/>
      <c r="AN113" s="278"/>
      <c r="AO113" s="278"/>
      <c r="AP113" s="278"/>
      <c r="AQ113" s="278"/>
      <c r="AR113" s="278"/>
      <c r="AS113" s="278"/>
      <c r="AT113" s="278"/>
      <c r="AU113" s="278"/>
      <c r="AV113" s="278"/>
      <c r="AW113" s="278"/>
      <c r="AX113" s="278"/>
      <c r="AY113" s="278"/>
      <c r="AZ113" s="30"/>
      <c r="BA113" s="278"/>
      <c r="BB113" s="278"/>
      <c r="BC113" s="278"/>
      <c r="BD113" s="278"/>
      <c r="BE113" s="278"/>
      <c r="BF113" s="278"/>
      <c r="BG113" s="278"/>
      <c r="BH113" s="278"/>
      <c r="BI113" s="278"/>
      <c r="BJ113" s="278"/>
      <c r="BK113" s="278"/>
      <c r="BL113" s="278"/>
      <c r="BM113" s="278"/>
      <c r="BN113" s="278"/>
      <c r="BO113" s="49"/>
      <c r="BP113" s="107"/>
      <c r="BQ113" s="281"/>
      <c r="BR113" s="240"/>
      <c r="BS113" s="240"/>
      <c r="BT113" s="240"/>
      <c r="BU113" s="240"/>
      <c r="BV113" s="282"/>
      <c r="BW113" s="240"/>
      <c r="BX113" s="240"/>
      <c r="BY113" s="240"/>
      <c r="BZ113" s="240"/>
      <c r="CA113" s="240"/>
      <c r="CB113" s="240"/>
      <c r="CC113" s="240"/>
      <c r="CD113" s="240"/>
      <c r="CE113" s="283"/>
      <c r="CF113" s="284"/>
      <c r="CG113" s="285" t="n">
        <f aca="false">DQ113</f>
        <v>0</v>
      </c>
      <c r="CH113" s="286"/>
      <c r="CI113" s="247" t="n">
        <f aca="false">ROUND(+CK113+CI114,0)</f>
        <v>2732</v>
      </c>
      <c r="CJ113" s="287"/>
      <c r="CK113" s="248" t="n">
        <f aca="false">IF($CM$16="a",(CM113+B113),(B113))</f>
        <v>83.40516387</v>
      </c>
      <c r="CL113" s="288" t="n">
        <f aca="false">A113</f>
        <v>39995</v>
      </c>
      <c r="CM113" s="250" t="n">
        <f aca="false">IF($CM$16="A",((SUMIF($L$5:$CH$5,"F",L113:CH113))+(SUMIF($L$5:$CH$5,"s",L113:CH113)*CP113)+(SUMIF($L$5:$CH$5,"eol",L113:CH113)*CP113)+(SUMIF($L$5:$CH$5,"e",L113:CH113))+(SUMIF($L$5:$CH$5,"o",L113:CH113))),IF($CM$16="s",(SUMIF($L$5:$CH$5,"s",L113:CH113)*CP113),IF($CM$16="f",(SUMIF($L$5:$CH$5,"f",L113:CH113)),IF($CM$16="eol",(SUMIF($L$5:$CH$5,"eol",L113:CH113)*CP113),IF($CM$16="o",(SUMIF($L$5:$CH$5,"o",L113:CH113)),IF($CM$16="e",(SUMIF($L$5:$CH$5,"e",L113:CH113)),IF($CM$16="ch",(SUM(L113:CH113)),"Wrong")))))))</f>
        <v>0</v>
      </c>
      <c r="CN113" s="251" t="n">
        <f aca="false">A113</f>
        <v>39995</v>
      </c>
      <c r="CO113" s="305" t="n">
        <f aca="false">ROUND(SUM(CK102:CK113),0)</f>
        <v>-942</v>
      </c>
      <c r="CP113" s="290" t="n">
        <f aca="false">IF((1/((1+CR113/2)^(2*(A113-$D$6)/365.25)))&gt;1,1,(1/((1+CR113/2)^(2*(A113-$D$6)/365.25))))</f>
        <v>1</v>
      </c>
      <c r="CQ113" s="291" t="n">
        <f aca="false">+A114-A113</f>
        <v>31</v>
      </c>
      <c r="CR113" s="302" t="n">
        <v>0.0609173616398069</v>
      </c>
      <c r="CS113" s="293"/>
      <c r="CT113" s="303" t="n">
        <f aca="false">A113</f>
        <v>39995</v>
      </c>
      <c r="CU113" s="295" t="n">
        <f aca="false">IF(ISERROR(INDEX(FuturesTable,MATCH(CT113,FuturesTableMonth,0),2)),0,INDEX(FuturesTable,MATCH(CT113,FuturesTableMonth,0),2))</f>
        <v>0</v>
      </c>
      <c r="CV113" s="25"/>
      <c r="CW113" s="296" t="n">
        <f aca="false">CT113</f>
        <v>39995</v>
      </c>
      <c r="CX113" s="297" t="n">
        <f aca="false">CK113+CK125+CK137+CK149+CK161+CK173+CK185+CK197+CK209+CK221+CK233+CK245+CK257+CK269+CK281+CK293+CK305+CK317+CK329+CK341</f>
        <v>299.62470979</v>
      </c>
      <c r="CY113" s="25"/>
      <c r="CZ113" s="298"/>
      <c r="DA113" s="299" t="n">
        <v>0</v>
      </c>
      <c r="DB113" s="299" t="n">
        <v>0</v>
      </c>
      <c r="DC113" s="299" t="n">
        <f aca="false">DB113-DA113</f>
        <v>0</v>
      </c>
      <c r="DD113" s="263" t="n">
        <f aca="false">SUMIF($L$5:$CH$5,"o",L113:CH113)+SUMIF($L$5:$CH$5,"e",L113:CH113)</f>
        <v>0</v>
      </c>
      <c r="DE113" s="278" t="n">
        <f aca="false">IF(DD113=0,0,DC113+DD113)</f>
        <v>0</v>
      </c>
      <c r="DF113" s="278"/>
      <c r="DG113" s="184"/>
      <c r="DH113" s="300" t="n">
        <v>83.40516387</v>
      </c>
      <c r="DI113" s="312" t="n">
        <v>4.075</v>
      </c>
      <c r="DJ113" s="184" t="n">
        <v>4.075</v>
      </c>
      <c r="DK113" s="267" t="n">
        <f aca="false">DI113-DJ113</f>
        <v>0</v>
      </c>
      <c r="DL113" s="192" t="n">
        <f aca="false">ROUND(DH113*DK113*10000,2)</f>
        <v>0</v>
      </c>
      <c r="DM113" s="193"/>
      <c r="DN113" s="26"/>
      <c r="DO113" s="26"/>
      <c r="DP113" s="301" t="n">
        <f aca="false">A113</f>
        <v>39995</v>
      </c>
      <c r="DQ113" s="270" t="n">
        <f aca="false">IF(ISERROR(DR113),0,DR113)</f>
        <v>0</v>
      </c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</row>
    <row r="114" customFormat="false" ht="15.75" hidden="false" customHeight="false" outlineLevel="0" collapsed="false">
      <c r="A114" s="271" t="n">
        <f aca="false">EOMONTH(A113,0)+1</f>
        <v>40026</v>
      </c>
      <c r="B114" s="272" t="n">
        <f aca="false">E!B105</f>
        <v>84.46793315</v>
      </c>
      <c r="C114" s="272" t="n">
        <f aca="false">CM114</f>
        <v>0</v>
      </c>
      <c r="D114" s="272" t="n">
        <f aca="false">CI114</f>
        <v>2649</v>
      </c>
      <c r="E114" s="272" t="str">
        <f aca="false">IF(CJ114=0,"",CJ114)</f>
        <v/>
      </c>
      <c r="F114" s="273" t="n">
        <f aca="false">CK114</f>
        <v>84.46793315</v>
      </c>
      <c r="G114" s="230"/>
      <c r="H114" s="230"/>
      <c r="I114" s="29"/>
      <c r="J114" s="29"/>
      <c r="K114" s="29"/>
      <c r="L114" s="313"/>
      <c r="M114" s="314"/>
      <c r="N114" s="30"/>
      <c r="O114" s="278"/>
      <c r="P114" s="278"/>
      <c r="Q114" s="278"/>
      <c r="R114" s="278"/>
      <c r="S114" s="278"/>
      <c r="T114" s="278"/>
      <c r="U114" s="278"/>
      <c r="V114" s="278"/>
      <c r="W114" s="278"/>
      <c r="X114" s="278"/>
      <c r="Y114" s="278"/>
      <c r="Z114" s="278"/>
      <c r="AA114" s="278"/>
      <c r="AB114" s="278"/>
      <c r="AC114" s="278"/>
      <c r="AD114" s="278"/>
      <c r="AE114" s="278"/>
      <c r="AF114" s="278"/>
      <c r="AG114" s="278"/>
      <c r="AH114" s="278"/>
      <c r="AI114" s="278"/>
      <c r="AJ114" s="278"/>
      <c r="AK114" s="278"/>
      <c r="AL114" s="278"/>
      <c r="AM114" s="278"/>
      <c r="AN114" s="278"/>
      <c r="AO114" s="278"/>
      <c r="AP114" s="278"/>
      <c r="AQ114" s="278"/>
      <c r="AR114" s="278"/>
      <c r="AS114" s="278"/>
      <c r="AT114" s="278"/>
      <c r="AU114" s="278"/>
      <c r="AV114" s="278"/>
      <c r="AW114" s="278"/>
      <c r="AX114" s="278"/>
      <c r="AY114" s="278"/>
      <c r="AZ114" s="30"/>
      <c r="BA114" s="278"/>
      <c r="BB114" s="278"/>
      <c r="BC114" s="278"/>
      <c r="BD114" s="278"/>
      <c r="BE114" s="278"/>
      <c r="BF114" s="278"/>
      <c r="BG114" s="278"/>
      <c r="BH114" s="278"/>
      <c r="BI114" s="278"/>
      <c r="BJ114" s="278"/>
      <c r="BK114" s="278"/>
      <c r="BL114" s="278"/>
      <c r="BM114" s="278"/>
      <c r="BN114" s="278"/>
      <c r="BO114" s="49"/>
      <c r="BP114" s="107"/>
      <c r="BQ114" s="281"/>
      <c r="BR114" s="240"/>
      <c r="BS114" s="240"/>
      <c r="BT114" s="240"/>
      <c r="BU114" s="240"/>
      <c r="BV114" s="282"/>
      <c r="BW114" s="240"/>
      <c r="BX114" s="240"/>
      <c r="BY114" s="240"/>
      <c r="BZ114" s="240"/>
      <c r="CA114" s="240"/>
      <c r="CB114" s="240"/>
      <c r="CC114" s="240"/>
      <c r="CD114" s="240"/>
      <c r="CE114" s="283"/>
      <c r="CF114" s="284"/>
      <c r="CG114" s="285" t="n">
        <f aca="false">DQ114</f>
        <v>0</v>
      </c>
      <c r="CH114" s="286"/>
      <c r="CI114" s="247" t="n">
        <f aca="false">ROUND(+CK114+CI115,0)</f>
        <v>2649</v>
      </c>
      <c r="CJ114" s="287"/>
      <c r="CK114" s="248" t="n">
        <f aca="false">IF($CM$16="a",(CM114+B114),(B114))</f>
        <v>84.46793315</v>
      </c>
      <c r="CL114" s="288" t="n">
        <f aca="false">A114</f>
        <v>40026</v>
      </c>
      <c r="CM114" s="250" t="n">
        <f aca="false">IF($CM$16="A",((SUMIF($L$5:$CH$5,"F",L114:CH114))+(SUMIF($L$5:$CH$5,"s",L114:CH114)*CP114)+(SUMIF($L$5:$CH$5,"eol",L114:CH114)*CP114)+(SUMIF($L$5:$CH$5,"e",L114:CH114))+(SUMIF($L$5:$CH$5,"o",L114:CH114))),IF($CM$16="s",(SUMIF($L$5:$CH$5,"s",L114:CH114)*CP114),IF($CM$16="f",(SUMIF($L$5:$CH$5,"f",L114:CH114)),IF($CM$16="eol",(SUMIF($L$5:$CH$5,"eol",L114:CH114)*CP114),IF($CM$16="o",(SUMIF($L$5:$CH$5,"o",L114:CH114)),IF($CM$16="e",(SUMIF($L$5:$CH$5,"e",L114:CH114)),IF($CM$16="ch",(SUM(L114:CH114)),"Wrong")))))))</f>
        <v>0</v>
      </c>
      <c r="CN114" s="251" t="n">
        <f aca="false">A114</f>
        <v>40026</v>
      </c>
      <c r="CO114" s="305" t="n">
        <f aca="false">ROUND(SUM(CK103:CK114),0)</f>
        <v>-522</v>
      </c>
      <c r="CP114" s="290" t="n">
        <f aca="false">IF((1/((1+CR114/2)^(2*(A114-$D$6)/365.25)))&gt;1,1,(1/((1+CR114/2)^(2*(A114-$D$6)/365.25))))</f>
        <v>1</v>
      </c>
      <c r="CQ114" s="291" t="n">
        <f aca="false">+A115-A114</f>
        <v>31</v>
      </c>
      <c r="CR114" s="302" t="n">
        <v>0.0609804679169437</v>
      </c>
      <c r="CS114" s="293"/>
      <c r="CT114" s="303" t="n">
        <f aca="false">A114</f>
        <v>40026</v>
      </c>
      <c r="CU114" s="295" t="n">
        <f aca="false">IF(ISERROR(INDEX(FuturesTable,MATCH(CT114,FuturesTableMonth,0),2)),0,INDEX(FuturesTable,MATCH(CT114,FuturesTableMonth,0),2))</f>
        <v>0</v>
      </c>
      <c r="CV114" s="25"/>
      <c r="CW114" s="296" t="n">
        <f aca="false">CT114</f>
        <v>40026</v>
      </c>
      <c r="CX114" s="297" t="n">
        <f aca="false">CK114+CK126+CK138+CK150+CK162+CK174+CK186+CK198+CK210+CK222+CK234+CK246+CK258+CK270+CK282+CK294+CK306+CK318+CK330+CK342</f>
        <v>295.33163892</v>
      </c>
      <c r="CY114" s="25"/>
      <c r="CZ114" s="298"/>
      <c r="DA114" s="299" t="n">
        <v>0</v>
      </c>
      <c r="DB114" s="299" t="n">
        <v>0</v>
      </c>
      <c r="DC114" s="299" t="n">
        <f aca="false">DB114-DA114</f>
        <v>0</v>
      </c>
      <c r="DD114" s="263" t="n">
        <f aca="false">SUMIF($L$5:$CH$5,"o",L114:CH114)+SUMIF($L$5:$CH$5,"e",L114:CH114)</f>
        <v>0</v>
      </c>
      <c r="DE114" s="278" t="n">
        <f aca="false">IF(DD114=0,0,DC114+DD114)</f>
        <v>0</v>
      </c>
      <c r="DF114" s="278"/>
      <c r="DG114" s="184"/>
      <c r="DH114" s="300" t="n">
        <v>84.46793315</v>
      </c>
      <c r="DI114" s="312" t="n">
        <v>4.106</v>
      </c>
      <c r="DJ114" s="184" t="n">
        <v>4.106</v>
      </c>
      <c r="DK114" s="267" t="n">
        <f aca="false">DI114-DJ114</f>
        <v>0</v>
      </c>
      <c r="DL114" s="192" t="n">
        <f aca="false">ROUND(DH114*DK114*10000,2)</f>
        <v>0</v>
      </c>
      <c r="DM114" s="193"/>
      <c r="DN114" s="26"/>
      <c r="DO114" s="26"/>
      <c r="DP114" s="301" t="n">
        <f aca="false">A114</f>
        <v>40026</v>
      </c>
      <c r="DQ114" s="270" t="n">
        <f aca="false">IF(ISERROR(DR114),0,DR114)</f>
        <v>0</v>
      </c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</row>
    <row r="115" customFormat="false" ht="15.75" hidden="false" customHeight="false" outlineLevel="0" collapsed="false">
      <c r="A115" s="271" t="n">
        <f aca="false">EOMONTH(A114,0)+1</f>
        <v>40057</v>
      </c>
      <c r="B115" s="272" t="n">
        <f aca="false">E!B106</f>
        <v>84.00304293</v>
      </c>
      <c r="C115" s="272" t="n">
        <f aca="false">CM115</f>
        <v>0</v>
      </c>
      <c r="D115" s="272" t="n">
        <f aca="false">CI115</f>
        <v>2565</v>
      </c>
      <c r="E115" s="272" t="str">
        <f aca="false">IF(CJ115=0,"",CJ115)</f>
        <v/>
      </c>
      <c r="F115" s="273" t="n">
        <f aca="false">CK115</f>
        <v>84.00304293</v>
      </c>
      <c r="G115" s="230"/>
      <c r="H115" s="230"/>
      <c r="I115" s="29"/>
      <c r="J115" s="29"/>
      <c r="K115" s="29"/>
      <c r="L115" s="313"/>
      <c r="M115" s="314"/>
      <c r="N115" s="30"/>
      <c r="O115" s="278"/>
      <c r="P115" s="278"/>
      <c r="Q115" s="278"/>
      <c r="R115" s="278"/>
      <c r="S115" s="278"/>
      <c r="T115" s="278"/>
      <c r="U115" s="278"/>
      <c r="V115" s="278"/>
      <c r="W115" s="278"/>
      <c r="X115" s="278"/>
      <c r="Y115" s="278"/>
      <c r="Z115" s="278"/>
      <c r="AA115" s="278"/>
      <c r="AB115" s="278"/>
      <c r="AC115" s="278"/>
      <c r="AD115" s="278"/>
      <c r="AE115" s="278"/>
      <c r="AF115" s="278"/>
      <c r="AG115" s="278"/>
      <c r="AH115" s="278"/>
      <c r="AI115" s="278"/>
      <c r="AJ115" s="278"/>
      <c r="AK115" s="278"/>
      <c r="AL115" s="278"/>
      <c r="AM115" s="278"/>
      <c r="AN115" s="278"/>
      <c r="AO115" s="278"/>
      <c r="AP115" s="278"/>
      <c r="AQ115" s="278"/>
      <c r="AR115" s="278"/>
      <c r="AS115" s="278"/>
      <c r="AT115" s="278"/>
      <c r="AU115" s="278"/>
      <c r="AV115" s="278"/>
      <c r="AW115" s="278"/>
      <c r="AX115" s="278"/>
      <c r="AY115" s="278"/>
      <c r="AZ115" s="30"/>
      <c r="BA115" s="278"/>
      <c r="BB115" s="278"/>
      <c r="BC115" s="278"/>
      <c r="BD115" s="278"/>
      <c r="BE115" s="278"/>
      <c r="BF115" s="278"/>
      <c r="BG115" s="278"/>
      <c r="BH115" s="278"/>
      <c r="BI115" s="278"/>
      <c r="BJ115" s="278"/>
      <c r="BK115" s="278"/>
      <c r="BL115" s="278"/>
      <c r="BM115" s="278"/>
      <c r="BN115" s="278"/>
      <c r="BO115" s="49"/>
      <c r="BP115" s="107"/>
      <c r="BQ115" s="281"/>
      <c r="BR115" s="240"/>
      <c r="BS115" s="240"/>
      <c r="BT115" s="240"/>
      <c r="BU115" s="240"/>
      <c r="BV115" s="282"/>
      <c r="BW115" s="240"/>
      <c r="BX115" s="240"/>
      <c r="BY115" s="240"/>
      <c r="BZ115" s="240"/>
      <c r="CA115" s="240"/>
      <c r="CB115" s="240"/>
      <c r="CC115" s="240"/>
      <c r="CD115" s="240"/>
      <c r="CE115" s="283"/>
      <c r="CF115" s="284"/>
      <c r="CG115" s="285" t="n">
        <f aca="false">DQ115</f>
        <v>0</v>
      </c>
      <c r="CH115" s="286"/>
      <c r="CI115" s="247" t="n">
        <f aca="false">ROUND(+CK115+CI116,0)</f>
        <v>2565</v>
      </c>
      <c r="CJ115" s="287"/>
      <c r="CK115" s="248" t="n">
        <f aca="false">IF($CM$16="a",(CM115+B115),(B115))</f>
        <v>84.00304293</v>
      </c>
      <c r="CL115" s="288" t="n">
        <f aca="false">A115</f>
        <v>40057</v>
      </c>
      <c r="CM115" s="250" t="n">
        <f aca="false">IF($CM$16="A",((SUMIF($L$5:$CH$5,"F",L115:CH115))+(SUMIF($L$5:$CH$5,"s",L115:CH115)*CP115)+(SUMIF($L$5:$CH$5,"eol",L115:CH115)*CP115)+(SUMIF($L$5:$CH$5,"e",L115:CH115))+(SUMIF($L$5:$CH$5,"o",L115:CH115))),IF($CM$16="s",(SUMIF($L$5:$CH$5,"s",L115:CH115)*CP115),IF($CM$16="f",(SUMIF($L$5:$CH$5,"f",L115:CH115)),IF($CM$16="eol",(SUMIF($L$5:$CH$5,"eol",L115:CH115)*CP115),IF($CM$16="o",(SUMIF($L$5:$CH$5,"o",L115:CH115)),IF($CM$16="e",(SUMIF($L$5:$CH$5,"e",L115:CH115)),IF($CM$16="ch",(SUM(L115:CH115)),"Wrong")))))))</f>
        <v>0</v>
      </c>
      <c r="CN115" s="251" t="n">
        <f aca="false">A115</f>
        <v>40057</v>
      </c>
      <c r="CO115" s="305" t="n">
        <f aca="false">ROUND(SUM(CK104:CK115),0)</f>
        <v>-119</v>
      </c>
      <c r="CP115" s="290" t="n">
        <f aca="false">IF((1/((1+CR115/2)^(2*(A115-$D$6)/365.25)))&gt;1,1,(1/((1+CR115/2)^(2*(A115-$D$6)/365.25))))</f>
        <v>1</v>
      </c>
      <c r="CQ115" s="291" t="n">
        <f aca="false">+A116-A115</f>
        <v>30</v>
      </c>
      <c r="CR115" s="302" t="n">
        <v>0.0610435741954034</v>
      </c>
      <c r="CS115" s="293"/>
      <c r="CT115" s="303" t="n">
        <f aca="false">A115</f>
        <v>40057</v>
      </c>
      <c r="CU115" s="295" t="n">
        <f aca="false">IF(ISERROR(INDEX(FuturesTable,MATCH(CT115,FuturesTableMonth,0),2)),0,INDEX(FuturesTable,MATCH(CT115,FuturesTableMonth,0),2))</f>
        <v>0</v>
      </c>
      <c r="CV115" s="25"/>
      <c r="CW115" s="296" t="n">
        <f aca="false">CT115</f>
        <v>40057</v>
      </c>
      <c r="CX115" s="297" t="n">
        <f aca="false">CK115+CK127+CK139+CK151+CK163+CK175+CK187+CK199+CK211+CK223+CK235+CK247+CK259+CK271+CK283+CK295+CK307+CK319+CK331+CK343</f>
        <v>289.75131288</v>
      </c>
      <c r="CY115" s="25"/>
      <c r="CZ115" s="298"/>
      <c r="DA115" s="299" t="n">
        <v>0</v>
      </c>
      <c r="DB115" s="299" t="n">
        <v>0</v>
      </c>
      <c r="DC115" s="299" t="n">
        <f aca="false">DB115-DA115</f>
        <v>0</v>
      </c>
      <c r="DD115" s="263" t="n">
        <f aca="false">SUMIF($L$5:$CH$5,"o",L115:CH115)+SUMIF($L$5:$CH$5,"e",L115:CH115)</f>
        <v>0</v>
      </c>
      <c r="DE115" s="278" t="n">
        <f aca="false">IF(DD115=0,0,DC115+DD115)</f>
        <v>0</v>
      </c>
      <c r="DF115" s="278"/>
      <c r="DG115" s="184"/>
      <c r="DH115" s="300" t="n">
        <v>84.00304293</v>
      </c>
      <c r="DI115" s="312" t="n">
        <v>4.121</v>
      </c>
      <c r="DJ115" s="184" t="n">
        <v>4.121</v>
      </c>
      <c r="DK115" s="267" t="n">
        <f aca="false">DI115-DJ115</f>
        <v>0</v>
      </c>
      <c r="DL115" s="192" t="n">
        <f aca="false">ROUND(DH115*DK115*10000,2)</f>
        <v>0</v>
      </c>
      <c r="DM115" s="193"/>
      <c r="DN115" s="26"/>
      <c r="DO115" s="26"/>
      <c r="DP115" s="301" t="n">
        <f aca="false">A115</f>
        <v>40057</v>
      </c>
      <c r="DQ115" s="270" t="n">
        <f aca="false">IF(ISERROR(DR115),0,DR115)</f>
        <v>0</v>
      </c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</row>
    <row r="116" customFormat="false" ht="15.75" hidden="false" customHeight="false" outlineLevel="0" collapsed="false">
      <c r="A116" s="271" t="n">
        <f aca="false">EOMONTH(A115,0)+1</f>
        <v>40087</v>
      </c>
      <c r="B116" s="272" t="n">
        <f aca="false">E!B107</f>
        <v>85.17144992</v>
      </c>
      <c r="C116" s="272" t="n">
        <f aca="false">CM116</f>
        <v>0</v>
      </c>
      <c r="D116" s="272" t="n">
        <f aca="false">CI116</f>
        <v>2481</v>
      </c>
      <c r="E116" s="272" t="str">
        <f aca="false">IF(CJ116=0,"",CJ116)</f>
        <v/>
      </c>
      <c r="F116" s="273" t="n">
        <f aca="false">CK116</f>
        <v>85.17144992</v>
      </c>
      <c r="G116" s="230"/>
      <c r="H116" s="230"/>
      <c r="I116" s="29"/>
      <c r="J116" s="29"/>
      <c r="K116" s="29"/>
      <c r="L116" s="313"/>
      <c r="M116" s="314"/>
      <c r="N116" s="30"/>
      <c r="O116" s="278"/>
      <c r="P116" s="278"/>
      <c r="Q116" s="278"/>
      <c r="R116" s="278"/>
      <c r="S116" s="278"/>
      <c r="T116" s="278"/>
      <c r="U116" s="278"/>
      <c r="V116" s="278"/>
      <c r="W116" s="278"/>
      <c r="X116" s="278"/>
      <c r="Y116" s="278"/>
      <c r="Z116" s="278"/>
      <c r="AA116" s="278"/>
      <c r="AB116" s="278"/>
      <c r="AC116" s="278"/>
      <c r="AD116" s="278"/>
      <c r="AE116" s="278"/>
      <c r="AF116" s="278"/>
      <c r="AG116" s="278"/>
      <c r="AH116" s="278"/>
      <c r="AI116" s="278"/>
      <c r="AJ116" s="278"/>
      <c r="AK116" s="278"/>
      <c r="AL116" s="278"/>
      <c r="AM116" s="278"/>
      <c r="AN116" s="278"/>
      <c r="AO116" s="278"/>
      <c r="AP116" s="278"/>
      <c r="AQ116" s="278"/>
      <c r="AR116" s="278"/>
      <c r="AS116" s="278"/>
      <c r="AT116" s="278"/>
      <c r="AU116" s="278"/>
      <c r="AV116" s="278"/>
      <c r="AW116" s="278"/>
      <c r="AX116" s="278"/>
      <c r="AY116" s="278"/>
      <c r="AZ116" s="30"/>
      <c r="BA116" s="278"/>
      <c r="BB116" s="278"/>
      <c r="BC116" s="278"/>
      <c r="BD116" s="278"/>
      <c r="BE116" s="278"/>
      <c r="BF116" s="278"/>
      <c r="BG116" s="278"/>
      <c r="BH116" s="278"/>
      <c r="BI116" s="278"/>
      <c r="BJ116" s="278"/>
      <c r="BK116" s="278"/>
      <c r="BL116" s="278"/>
      <c r="BM116" s="278"/>
      <c r="BN116" s="278"/>
      <c r="BO116" s="49"/>
      <c r="BP116" s="107"/>
      <c r="BQ116" s="281"/>
      <c r="BR116" s="240"/>
      <c r="BS116" s="240"/>
      <c r="BT116" s="240"/>
      <c r="BU116" s="240"/>
      <c r="BV116" s="282"/>
      <c r="BW116" s="240"/>
      <c r="BX116" s="240"/>
      <c r="BY116" s="240"/>
      <c r="BZ116" s="240"/>
      <c r="CA116" s="240"/>
      <c r="CB116" s="240"/>
      <c r="CC116" s="240"/>
      <c r="CD116" s="240"/>
      <c r="CE116" s="283"/>
      <c r="CF116" s="284"/>
      <c r="CG116" s="285" t="n">
        <f aca="false">DQ116</f>
        <v>0</v>
      </c>
      <c r="CH116" s="286"/>
      <c r="CI116" s="247" t="n">
        <f aca="false">ROUND(+CK116+CI117,0)</f>
        <v>2481</v>
      </c>
      <c r="CJ116" s="287"/>
      <c r="CK116" s="248" t="n">
        <f aca="false">IF($CM$16="a",(CM116+B116),(B116))</f>
        <v>85.17144992</v>
      </c>
      <c r="CL116" s="288" t="n">
        <f aca="false">A116</f>
        <v>40087</v>
      </c>
      <c r="CM116" s="250" t="n">
        <f aca="false">IF($CM$16="A",((SUMIF($L$5:$CH$5,"F",L116:CH116))+(SUMIF($L$5:$CH$5,"s",L116:CH116)*CP116)+(SUMIF($L$5:$CH$5,"eol",L116:CH116)*CP116)+(SUMIF($L$5:$CH$5,"e",L116:CH116))+(SUMIF($L$5:$CH$5,"o",L116:CH116))),IF($CM$16="s",(SUMIF($L$5:$CH$5,"s",L116:CH116)*CP116),IF($CM$16="f",(SUMIF($L$5:$CH$5,"f",L116:CH116)),IF($CM$16="eol",(SUMIF($L$5:$CH$5,"eol",L116:CH116)*CP116),IF($CM$16="o",(SUMIF($L$5:$CH$5,"o",L116:CH116)),IF($CM$16="e",(SUMIF($L$5:$CH$5,"e",L116:CH116)),IF($CM$16="ch",(SUM(L116:CH116)),"Wrong")))))))</f>
        <v>0</v>
      </c>
      <c r="CN116" s="251" t="n">
        <f aca="false">A116</f>
        <v>40087</v>
      </c>
      <c r="CO116" s="305" t="n">
        <f aca="false">ROUND(SUM(CK105:CK116),0)</f>
        <v>299</v>
      </c>
      <c r="CP116" s="290" t="n">
        <f aca="false">IF((1/((1+CR116/2)^(2*(A116-$D$6)/365.25)))&gt;1,1,(1/((1+CR116/2)^(2*(A116-$D$6)/365.25))))</f>
        <v>1</v>
      </c>
      <c r="CQ116" s="291" t="n">
        <f aca="false">+A117-A116</f>
        <v>31</v>
      </c>
      <c r="CR116" s="302" t="n">
        <v>0.0611046447887205</v>
      </c>
      <c r="CS116" s="293"/>
      <c r="CT116" s="303" t="n">
        <f aca="false">A116</f>
        <v>40087</v>
      </c>
      <c r="CU116" s="295" t="n">
        <f aca="false">IF(ISERROR(INDEX(FuturesTable,MATCH(CT116,FuturesTableMonth,0),2)),0,INDEX(FuturesTable,MATCH(CT116,FuturesTableMonth,0),2))</f>
        <v>0</v>
      </c>
      <c r="CV116" s="25"/>
      <c r="CW116" s="296" t="n">
        <f aca="false">CT116</f>
        <v>40087</v>
      </c>
      <c r="CX116" s="297" t="n">
        <f aca="false">CK116+CK128+CK140+CK152+CK164+CK176+CK188+CK200+CK212+CK224+CK236+CK248+CK260+CK272+CK284+CK296+CK308+CK320+CK332+CK344</f>
        <v>288.42437618</v>
      </c>
      <c r="CY116" s="25"/>
      <c r="CZ116" s="298"/>
      <c r="DA116" s="299" t="n">
        <v>0</v>
      </c>
      <c r="DB116" s="299" t="n">
        <v>0</v>
      </c>
      <c r="DC116" s="299" t="n">
        <f aca="false">DB116-DA116</f>
        <v>0</v>
      </c>
      <c r="DD116" s="263" t="n">
        <f aca="false">SUMIF($L$5:$CH$5,"o",L116:CH116)+SUMIF($L$5:$CH$5,"e",L116:CH116)</f>
        <v>0</v>
      </c>
      <c r="DE116" s="278" t="n">
        <f aca="false">IF(DD116=0,0,DC116+DD116)</f>
        <v>0</v>
      </c>
      <c r="DF116" s="278"/>
      <c r="DG116" s="184"/>
      <c r="DH116" s="300" t="n">
        <v>85.17144992</v>
      </c>
      <c r="DI116" s="312" t="n">
        <v>4.15</v>
      </c>
      <c r="DJ116" s="184" t="n">
        <v>4.15</v>
      </c>
      <c r="DK116" s="267" t="n">
        <f aca="false">DI116-DJ116</f>
        <v>0</v>
      </c>
      <c r="DL116" s="192" t="n">
        <f aca="false">ROUND(DH116*DK116*10000,2)</f>
        <v>0</v>
      </c>
      <c r="DM116" s="193"/>
      <c r="DN116" s="26"/>
      <c r="DO116" s="26"/>
      <c r="DP116" s="301" t="n">
        <f aca="false">A116</f>
        <v>40087</v>
      </c>
      <c r="DQ116" s="270" t="n">
        <f aca="false">IF(ISERROR(DR116),0,DR116)</f>
        <v>0</v>
      </c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</row>
    <row r="117" customFormat="false" ht="15.75" hidden="false" customHeight="false" outlineLevel="0" collapsed="false">
      <c r="A117" s="271" t="n">
        <f aca="false">EOMONTH(A116,0)+1</f>
        <v>40118</v>
      </c>
      <c r="B117" s="272" t="n">
        <f aca="false">E!B108</f>
        <v>79.34890653</v>
      </c>
      <c r="C117" s="272" t="n">
        <f aca="false">CM117</f>
        <v>0</v>
      </c>
      <c r="D117" s="272" t="n">
        <f aca="false">CI117</f>
        <v>2396</v>
      </c>
      <c r="E117" s="272" t="str">
        <f aca="false">IF(CJ117=0,"",CJ117)</f>
        <v/>
      </c>
      <c r="F117" s="273" t="n">
        <f aca="false">CK117</f>
        <v>79.34890653</v>
      </c>
      <c r="G117" s="230"/>
      <c r="H117" s="230"/>
      <c r="I117" s="29"/>
      <c r="J117" s="29"/>
      <c r="K117" s="29"/>
      <c r="L117" s="313"/>
      <c r="M117" s="314"/>
      <c r="N117" s="30"/>
      <c r="O117" s="278"/>
      <c r="P117" s="278"/>
      <c r="Q117" s="278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8"/>
      <c r="AH117" s="278"/>
      <c r="AI117" s="278"/>
      <c r="AJ117" s="278"/>
      <c r="AK117" s="278"/>
      <c r="AL117" s="278"/>
      <c r="AM117" s="278"/>
      <c r="AN117" s="278"/>
      <c r="AO117" s="278"/>
      <c r="AP117" s="278"/>
      <c r="AQ117" s="278"/>
      <c r="AR117" s="278"/>
      <c r="AS117" s="278"/>
      <c r="AT117" s="278"/>
      <c r="AU117" s="278"/>
      <c r="AV117" s="278"/>
      <c r="AW117" s="278"/>
      <c r="AX117" s="278"/>
      <c r="AY117" s="278"/>
      <c r="AZ117" s="30"/>
      <c r="BA117" s="278"/>
      <c r="BB117" s="278"/>
      <c r="BC117" s="278"/>
      <c r="BD117" s="278"/>
      <c r="BE117" s="278"/>
      <c r="BF117" s="278"/>
      <c r="BG117" s="278"/>
      <c r="BH117" s="278"/>
      <c r="BI117" s="278"/>
      <c r="BJ117" s="278"/>
      <c r="BK117" s="278"/>
      <c r="BL117" s="278"/>
      <c r="BM117" s="278"/>
      <c r="BN117" s="278"/>
      <c r="BO117" s="49"/>
      <c r="BP117" s="107"/>
      <c r="BQ117" s="281"/>
      <c r="BR117" s="240"/>
      <c r="BS117" s="240"/>
      <c r="BT117" s="240"/>
      <c r="BU117" s="240"/>
      <c r="BV117" s="282"/>
      <c r="BW117" s="240"/>
      <c r="BX117" s="240"/>
      <c r="BY117" s="240"/>
      <c r="BZ117" s="240"/>
      <c r="CA117" s="240"/>
      <c r="CB117" s="240"/>
      <c r="CC117" s="240"/>
      <c r="CD117" s="240"/>
      <c r="CE117" s="283"/>
      <c r="CF117" s="284"/>
      <c r="CG117" s="285" t="n">
        <f aca="false">DQ117</f>
        <v>0</v>
      </c>
      <c r="CH117" s="286"/>
      <c r="CI117" s="247" t="n">
        <f aca="false">ROUND(+CK117+CI118,0)</f>
        <v>2396</v>
      </c>
      <c r="CJ117" s="287"/>
      <c r="CK117" s="248" t="n">
        <f aca="false">IF($CM$16="a",(CM117+B117),(B117))</f>
        <v>79.34890653</v>
      </c>
      <c r="CL117" s="288" t="n">
        <f aca="false">A117</f>
        <v>40118</v>
      </c>
      <c r="CM117" s="250" t="n">
        <f aca="false">IF($CM$16="A",((SUMIF($L$5:$CH$5,"F",L117:CH117))+(SUMIF($L$5:$CH$5,"s",L117:CH117)*CP117)+(SUMIF($L$5:$CH$5,"eol",L117:CH117)*CP117)+(SUMIF($L$5:$CH$5,"e",L117:CH117))+(SUMIF($L$5:$CH$5,"o",L117:CH117))),IF($CM$16="s",(SUMIF($L$5:$CH$5,"s",L117:CH117)*CP117),IF($CM$16="f",(SUMIF($L$5:$CH$5,"f",L117:CH117)),IF($CM$16="eol",(SUMIF($L$5:$CH$5,"eol",L117:CH117)*CP117),IF($CM$16="o",(SUMIF($L$5:$CH$5,"o",L117:CH117)),IF($CM$16="e",(SUMIF($L$5:$CH$5,"e",L117:CH117)),IF($CM$16="ch",(SUM(L117:CH117)),"Wrong")))))))</f>
        <v>0</v>
      </c>
      <c r="CN117" s="251" t="n">
        <f aca="false">A117</f>
        <v>40118</v>
      </c>
      <c r="CO117" s="305" t="n">
        <f aca="false">ROUND(SUM(CK106:CK117),0)</f>
        <v>700</v>
      </c>
      <c r="CP117" s="290" t="n">
        <f aca="false">IF((1/((1+CR117/2)^(2*(A117-$D$6)/365.25)))&gt;1,1,(1/((1+CR117/2)^(2*(A117-$D$6)/365.25))))</f>
        <v>1</v>
      </c>
      <c r="CQ117" s="291" t="n">
        <f aca="false">+A118-A117</f>
        <v>30</v>
      </c>
      <c r="CR117" s="302" t="n">
        <v>0.0611677510697821</v>
      </c>
      <c r="CS117" s="293"/>
      <c r="CT117" s="303" t="n">
        <f aca="false">A117</f>
        <v>40118</v>
      </c>
      <c r="CU117" s="295" t="n">
        <f aca="false">IF(ISERROR(INDEX(FuturesTable,MATCH(CT117,FuturesTableMonth,0),2)),0,INDEX(FuturesTable,MATCH(CT117,FuturesTableMonth,0),2))</f>
        <v>0</v>
      </c>
      <c r="CV117" s="25"/>
      <c r="CW117" s="296" t="n">
        <f aca="false">CT117</f>
        <v>40118</v>
      </c>
      <c r="CX117" s="297" t="n">
        <f aca="false">CK117+CK129+CK141+CK153+CK165+CK177+CK189+CK201+CK213+CK225+CK237+CK249+CK261+CK273+CK285+CK297+CK309+CK321+CK333+CK345</f>
        <v>231.59259974</v>
      </c>
      <c r="CY117" s="25"/>
      <c r="CZ117" s="298"/>
      <c r="DA117" s="299" t="n">
        <v>0</v>
      </c>
      <c r="DB117" s="299" t="n">
        <v>0</v>
      </c>
      <c r="DC117" s="299" t="n">
        <f aca="false">DB117-DA117</f>
        <v>0</v>
      </c>
      <c r="DD117" s="263" t="n">
        <f aca="false">SUMIF($L$5:$CH$5,"o",L117:CH117)+SUMIF($L$5:$CH$5,"e",L117:CH117)</f>
        <v>0</v>
      </c>
      <c r="DE117" s="278" t="n">
        <f aca="false">IF(DD117=0,0,DC117+DD117)</f>
        <v>0</v>
      </c>
      <c r="DF117" s="278"/>
      <c r="DG117" s="184"/>
      <c r="DH117" s="300" t="n">
        <v>79.34890653</v>
      </c>
      <c r="DI117" s="312" t="n">
        <v>4.29</v>
      </c>
      <c r="DJ117" s="184" t="n">
        <v>4.29</v>
      </c>
      <c r="DK117" s="267" t="n">
        <f aca="false">DI117-DJ117</f>
        <v>0</v>
      </c>
      <c r="DL117" s="192" t="n">
        <f aca="false">ROUND(DH117*DK117*10000,2)</f>
        <v>0</v>
      </c>
      <c r="DM117" s="193"/>
      <c r="DN117" s="26"/>
      <c r="DO117" s="26"/>
      <c r="DP117" s="301" t="n">
        <f aca="false">A117</f>
        <v>40118</v>
      </c>
      <c r="DQ117" s="270" t="n">
        <f aca="false">IF(ISERROR(DR117),0,DR117)</f>
        <v>0</v>
      </c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</row>
    <row r="118" customFormat="false" ht="15.75" hidden="false" customHeight="false" outlineLevel="0" collapsed="false">
      <c r="A118" s="271" t="n">
        <f aca="false">EOMONTH(A117,0)+1</f>
        <v>40148</v>
      </c>
      <c r="B118" s="272" t="n">
        <f aca="false">E!B109</f>
        <v>76.8606748</v>
      </c>
      <c r="C118" s="272" t="n">
        <f aca="false">CM118</f>
        <v>0</v>
      </c>
      <c r="D118" s="272" t="n">
        <f aca="false">CI118</f>
        <v>2317</v>
      </c>
      <c r="E118" s="272" t="n">
        <f aca="false">IF(CJ118=0,"",CJ118)</f>
        <v>1759.62291127</v>
      </c>
      <c r="F118" s="273" t="n">
        <f aca="false">CK118</f>
        <v>76.8606748</v>
      </c>
      <c r="G118" s="230"/>
      <c r="H118" s="230"/>
      <c r="I118" s="29"/>
      <c r="J118" s="29"/>
      <c r="K118" s="29"/>
      <c r="L118" s="313"/>
      <c r="M118" s="314"/>
      <c r="N118" s="30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278"/>
      <c r="AQ118" s="278"/>
      <c r="AR118" s="278"/>
      <c r="AS118" s="278"/>
      <c r="AT118" s="278"/>
      <c r="AU118" s="278"/>
      <c r="AV118" s="278"/>
      <c r="AW118" s="278"/>
      <c r="AX118" s="278"/>
      <c r="AY118" s="278"/>
      <c r="AZ118" s="30"/>
      <c r="BA118" s="278"/>
      <c r="BB118" s="278"/>
      <c r="BC118" s="278"/>
      <c r="BD118" s="278"/>
      <c r="BE118" s="278"/>
      <c r="BF118" s="278"/>
      <c r="BG118" s="278"/>
      <c r="BH118" s="278"/>
      <c r="BI118" s="278"/>
      <c r="BJ118" s="278"/>
      <c r="BK118" s="278"/>
      <c r="BL118" s="278"/>
      <c r="BM118" s="278"/>
      <c r="BN118" s="278"/>
      <c r="BO118" s="49"/>
      <c r="BP118" s="107"/>
      <c r="BQ118" s="281"/>
      <c r="BR118" s="240"/>
      <c r="BS118" s="240"/>
      <c r="BT118" s="240"/>
      <c r="BU118" s="240"/>
      <c r="BV118" s="282"/>
      <c r="BW118" s="240"/>
      <c r="BX118" s="240"/>
      <c r="BY118" s="240"/>
      <c r="BZ118" s="240"/>
      <c r="CA118" s="240"/>
      <c r="CB118" s="240"/>
      <c r="CC118" s="240"/>
      <c r="CD118" s="240"/>
      <c r="CE118" s="283"/>
      <c r="CF118" s="284"/>
      <c r="CG118" s="285" t="n">
        <f aca="false">DQ118</f>
        <v>0</v>
      </c>
      <c r="CH118" s="286"/>
      <c r="CI118" s="247" t="n">
        <f aca="false">ROUND(+CK118+CI119,0)</f>
        <v>2317</v>
      </c>
      <c r="CJ118" s="287" t="n">
        <f aca="false">SUM(CK107:CK118)</f>
        <v>1759.62291127</v>
      </c>
      <c r="CK118" s="248" t="n">
        <f aca="false">IF($CM$16="a",(CM118+B118),(B118))</f>
        <v>76.8606748</v>
      </c>
      <c r="CL118" s="288" t="n">
        <f aca="false">A118</f>
        <v>40148</v>
      </c>
      <c r="CM118" s="250" t="n">
        <f aca="false">IF($CM$16="A",((SUMIF($L$5:$CH$5,"F",L118:CH118))+(SUMIF($L$5:$CH$5,"s",L118:CH118)*CP118)+(SUMIF($L$5:$CH$5,"eol",L118:CH118)*CP118)+(SUMIF($L$5:$CH$5,"e",L118:CH118))+(SUMIF($L$5:$CH$5,"o",L118:CH118))),IF($CM$16="s",(SUMIF($L$5:$CH$5,"s",L118:CH118)*CP118),IF($CM$16="f",(SUMIF($L$5:$CH$5,"f",L118:CH118)),IF($CM$16="eol",(SUMIF($L$5:$CH$5,"eol",L118:CH118)*CP118),IF($CM$16="o",(SUMIF($L$5:$CH$5,"o",L118:CH118)),IF($CM$16="e",(SUMIF($L$5:$CH$5,"e",L118:CH118)),IF($CM$16="ch",(SUM(L118:CH118)),"Wrong")))))))</f>
        <v>0</v>
      </c>
      <c r="CN118" s="251" t="n">
        <f aca="false">A118</f>
        <v>40148</v>
      </c>
      <c r="CO118" s="305" t="n">
        <f aca="false">ROUND(SUM(CK107:CK118),0)</f>
        <v>1760</v>
      </c>
      <c r="CP118" s="290" t="n">
        <f aca="false">IF((1/((1+CR118/2)^(2*(A118-$D$6)/365.25)))&gt;1,1,(1/((1+CR118/2)^(2*(A118-$D$6)/365.25))))</f>
        <v>1</v>
      </c>
      <c r="CQ118" s="291" t="n">
        <f aca="false">+A119-A118</f>
        <v>31</v>
      </c>
      <c r="CR118" s="302" t="n">
        <v>0.0612288216656176</v>
      </c>
      <c r="CS118" s="293"/>
      <c r="CT118" s="303" t="n">
        <f aca="false">A118</f>
        <v>40148</v>
      </c>
      <c r="CU118" s="295" t="n">
        <f aca="false">IF(ISERROR(INDEX(FuturesTable,MATCH(CT118,FuturesTableMonth,0),2)),0,INDEX(FuturesTable,MATCH(CT118,FuturesTableMonth,0),2))</f>
        <v>0</v>
      </c>
      <c r="CV118" s="25"/>
      <c r="CW118" s="296" t="n">
        <f aca="false">CT118</f>
        <v>40148</v>
      </c>
      <c r="CX118" s="297" t="n">
        <f aca="false">CK118+CK130+CK142+CK154+CK166+CK178+CK190+CK202+CK214+CK226+CK238+CK250+CK262+CK274+CK286+CK298+CK310+CK322+CK334+CK346</f>
        <v>225.76003195</v>
      </c>
      <c r="CY118" s="25"/>
      <c r="CZ118" s="298"/>
      <c r="DA118" s="299" t="n">
        <v>0</v>
      </c>
      <c r="DB118" s="299" t="n">
        <v>0</v>
      </c>
      <c r="DC118" s="299" t="n">
        <f aca="false">DB118-DA118</f>
        <v>0</v>
      </c>
      <c r="DD118" s="263" t="n">
        <f aca="false">SUMIF($L$5:$CH$5,"o",L118:CH118)+SUMIF($L$5:$CH$5,"e",L118:CH118)</f>
        <v>0</v>
      </c>
      <c r="DE118" s="278" t="n">
        <f aca="false">IF(DD118=0,0,DC118+DD118)</f>
        <v>0</v>
      </c>
      <c r="DF118" s="278"/>
      <c r="DG118" s="184"/>
      <c r="DH118" s="300" t="n">
        <v>76.8606748</v>
      </c>
      <c r="DI118" s="312" t="n">
        <v>4.435</v>
      </c>
      <c r="DJ118" s="184" t="n">
        <v>4.435</v>
      </c>
      <c r="DK118" s="267" t="n">
        <f aca="false">DI118-DJ118</f>
        <v>0</v>
      </c>
      <c r="DL118" s="192" t="n">
        <f aca="false">ROUND(DH118*DK118*10000,2)</f>
        <v>0</v>
      </c>
      <c r="DM118" s="193"/>
      <c r="DN118" s="26"/>
      <c r="DO118" s="26"/>
      <c r="DP118" s="301" t="n">
        <f aca="false">A118</f>
        <v>40148</v>
      </c>
      <c r="DQ118" s="270" t="n">
        <f aca="false">IF(ISERROR(DR118),0,DR118)</f>
        <v>0</v>
      </c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</row>
    <row r="119" customFormat="false" ht="15.75" hidden="false" customHeight="false" outlineLevel="0" collapsed="false">
      <c r="A119" s="271" t="n">
        <f aca="false">EOMONTH(A118,0)+1</f>
        <v>40179</v>
      </c>
      <c r="B119" s="272" t="n">
        <f aca="false">E!B110</f>
        <v>-120.4290911</v>
      </c>
      <c r="C119" s="272" t="n">
        <f aca="false">CM119</f>
        <v>0</v>
      </c>
      <c r="D119" s="272" t="n">
        <f aca="false">CI119</f>
        <v>2240</v>
      </c>
      <c r="E119" s="272" t="str">
        <f aca="false">IF(CJ119=0,"",CJ119)</f>
        <v/>
      </c>
      <c r="F119" s="273" t="n">
        <f aca="false">CK119</f>
        <v>-120.4290911</v>
      </c>
      <c r="G119" s="230"/>
      <c r="H119" s="230"/>
      <c r="I119" s="29"/>
      <c r="J119" s="29"/>
      <c r="K119" s="29"/>
      <c r="L119" s="313"/>
      <c r="M119" s="314"/>
      <c r="N119" s="30"/>
      <c r="O119" s="278"/>
      <c r="P119" s="278"/>
      <c r="Q119" s="278"/>
      <c r="R119" s="278"/>
      <c r="S119" s="278"/>
      <c r="T119" s="278"/>
      <c r="U119" s="278"/>
      <c r="V119" s="278"/>
      <c r="W119" s="278"/>
      <c r="X119" s="278"/>
      <c r="Y119" s="278"/>
      <c r="Z119" s="278"/>
      <c r="AA119" s="278"/>
      <c r="AB119" s="278"/>
      <c r="AC119" s="278"/>
      <c r="AD119" s="278"/>
      <c r="AE119" s="278"/>
      <c r="AF119" s="278"/>
      <c r="AG119" s="278"/>
      <c r="AH119" s="278"/>
      <c r="AI119" s="278"/>
      <c r="AJ119" s="278"/>
      <c r="AK119" s="278"/>
      <c r="AL119" s="278"/>
      <c r="AM119" s="278"/>
      <c r="AN119" s="278"/>
      <c r="AO119" s="278"/>
      <c r="AP119" s="278"/>
      <c r="AQ119" s="278"/>
      <c r="AR119" s="278"/>
      <c r="AS119" s="278"/>
      <c r="AT119" s="278"/>
      <c r="AU119" s="278"/>
      <c r="AV119" s="278"/>
      <c r="AW119" s="278"/>
      <c r="AX119" s="278"/>
      <c r="AY119" s="278"/>
      <c r="AZ119" s="30"/>
      <c r="BA119" s="278"/>
      <c r="BB119" s="278"/>
      <c r="BC119" s="278"/>
      <c r="BD119" s="278"/>
      <c r="BE119" s="278"/>
      <c r="BF119" s="278"/>
      <c r="BG119" s="278"/>
      <c r="BH119" s="278"/>
      <c r="BI119" s="278"/>
      <c r="BJ119" s="278"/>
      <c r="BK119" s="278"/>
      <c r="BL119" s="278"/>
      <c r="BM119" s="278"/>
      <c r="BN119" s="278"/>
      <c r="BO119" s="49"/>
      <c r="BP119" s="107"/>
      <c r="BQ119" s="281"/>
      <c r="BR119" s="240"/>
      <c r="BS119" s="240"/>
      <c r="BT119" s="240"/>
      <c r="BU119" s="240"/>
      <c r="BV119" s="282"/>
      <c r="BW119" s="240"/>
      <c r="BX119" s="240"/>
      <c r="BY119" s="240"/>
      <c r="BZ119" s="240"/>
      <c r="CA119" s="240"/>
      <c r="CB119" s="240"/>
      <c r="CC119" s="240"/>
      <c r="CD119" s="240"/>
      <c r="CE119" s="283"/>
      <c r="CF119" s="284"/>
      <c r="CG119" s="285" t="n">
        <f aca="false">DQ119</f>
        <v>0</v>
      </c>
      <c r="CH119" s="286"/>
      <c r="CI119" s="247" t="n">
        <f aca="false">ROUND(+CK119+CI120,0)</f>
        <v>2240</v>
      </c>
      <c r="CJ119" s="287"/>
      <c r="CK119" s="248" t="n">
        <f aca="false">IF($CM$16="a",(CM119+B119),(B119))</f>
        <v>-120.4290911</v>
      </c>
      <c r="CL119" s="288" t="n">
        <f aca="false">A119</f>
        <v>40179</v>
      </c>
      <c r="CM119" s="250" t="n">
        <f aca="false">IF($CM$16="A",((SUMIF($L$5:$CH$5,"F",L119:CH119))+(SUMIF($L$5:$CH$5,"s",L119:CH119)*CP119)+(SUMIF($L$5:$CH$5,"eol",L119:CH119)*CP119)+(SUMIF($L$5:$CH$5,"e",L119:CH119))+(SUMIF($L$5:$CH$5,"o",L119:CH119))),IF($CM$16="s",(SUMIF($L$5:$CH$5,"s",L119:CH119)*CP119),IF($CM$16="f",(SUMIF($L$5:$CH$5,"f",L119:CH119)),IF($CM$16="eol",(SUMIF($L$5:$CH$5,"eol",L119:CH119)*CP119),IF($CM$16="o",(SUMIF($L$5:$CH$5,"o",L119:CH119)),IF($CM$16="e",(SUMIF($L$5:$CH$5,"e",L119:CH119)),IF($CM$16="ch",(SUM(L119:CH119)),"Wrong")))))))</f>
        <v>0</v>
      </c>
      <c r="CN119" s="251" t="n">
        <f aca="false">A119</f>
        <v>40179</v>
      </c>
      <c r="CO119" s="305" t="n">
        <f aca="false">ROUND(SUM(CK108:CK119),0)</f>
        <v>872</v>
      </c>
      <c r="CP119" s="290" t="n">
        <f aca="false">IF((1/((1+CR119/2)^(2*(A119-$D$6)/365.25)))&gt;1,1,(1/((1+CR119/2)^(2*(A119-$D$6)/365.25))))</f>
        <v>1</v>
      </c>
      <c r="CQ119" s="291" t="n">
        <f aca="false">+A120-A119</f>
        <v>31</v>
      </c>
      <c r="CR119" s="302" t="n">
        <v>0.0612919279492821</v>
      </c>
      <c r="CS119" s="293"/>
      <c r="CT119" s="303" t="n">
        <f aca="false">A119</f>
        <v>40179</v>
      </c>
      <c r="CU119" s="295" t="n">
        <f aca="false">IF(ISERROR(INDEX(FuturesTable,MATCH(CT119,FuturesTableMonth,0),2)),0,INDEX(FuturesTable,MATCH(CT119,FuturesTableMonth,0),2))</f>
        <v>0</v>
      </c>
      <c r="CV119" s="25"/>
      <c r="CW119" s="296" t="n">
        <f aca="false">CT119</f>
        <v>40179</v>
      </c>
      <c r="CX119" s="297" t="n">
        <f aca="false">CK119+CK131+CK143+CK155+CK167+CK179+CK191+CK203+CK215+CK227+CK239+CK251+CK263+CK275+CK287+CK299+CK311+CK323+CK335+CK347</f>
        <v>177.47361665</v>
      </c>
      <c r="CY119" s="25"/>
      <c r="CZ119" s="298"/>
      <c r="DA119" s="299" t="n">
        <v>0</v>
      </c>
      <c r="DB119" s="299" t="n">
        <v>0</v>
      </c>
      <c r="DC119" s="299" t="n">
        <f aca="false">DB119-DA119</f>
        <v>0</v>
      </c>
      <c r="DD119" s="263" t="n">
        <f aca="false">SUMIF($L$5:$CH$5,"o",L119:CH119)+SUMIF($L$5:$CH$5,"e",L119:CH119)</f>
        <v>0</v>
      </c>
      <c r="DE119" s="278" t="n">
        <f aca="false">IF(DD119=0,0,DC119+DD119)</f>
        <v>0</v>
      </c>
      <c r="DF119" s="278"/>
      <c r="DG119" s="184"/>
      <c r="DH119" s="300" t="n">
        <v>-120.4290911</v>
      </c>
      <c r="DI119" s="312" t="n">
        <v>4.54</v>
      </c>
      <c r="DJ119" s="184" t="n">
        <v>4.54</v>
      </c>
      <c r="DK119" s="267" t="n">
        <f aca="false">DI119-DJ119</f>
        <v>0</v>
      </c>
      <c r="DL119" s="192" t="n">
        <f aca="false">ROUND(DH119*DK119*10000,2)</f>
        <v>-0</v>
      </c>
      <c r="DM119" s="193"/>
      <c r="DN119" s="26"/>
      <c r="DO119" s="26"/>
      <c r="DP119" s="301" t="n">
        <f aca="false">A119</f>
        <v>40179</v>
      </c>
      <c r="DQ119" s="270" t="n">
        <f aca="false">IF(ISERROR(DR119),0,DR119)</f>
        <v>0</v>
      </c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</row>
    <row r="120" customFormat="false" ht="15.75" hidden="false" customHeight="false" outlineLevel="0" collapsed="false">
      <c r="A120" s="271" t="n">
        <f aca="false">EOMONTH(A119,0)+1</f>
        <v>40210</v>
      </c>
      <c r="B120" s="272" t="n">
        <f aca="false">E!B111</f>
        <v>-101.72328094</v>
      </c>
      <c r="C120" s="272" t="n">
        <f aca="false">CM120</f>
        <v>0</v>
      </c>
      <c r="D120" s="272" t="n">
        <f aca="false">CI120</f>
        <v>2360</v>
      </c>
      <c r="E120" s="272" t="str">
        <f aca="false">IF(CJ120=0,"",CJ120)</f>
        <v/>
      </c>
      <c r="F120" s="273" t="n">
        <f aca="false">CK120</f>
        <v>-101.72328094</v>
      </c>
      <c r="G120" s="230"/>
      <c r="H120" s="230"/>
      <c r="I120" s="29"/>
      <c r="J120" s="29"/>
      <c r="K120" s="29"/>
      <c r="L120" s="313"/>
      <c r="M120" s="314"/>
      <c r="N120" s="30"/>
      <c r="O120" s="278"/>
      <c r="P120" s="278"/>
      <c r="Q120" s="278"/>
      <c r="R120" s="278"/>
      <c r="S120" s="278"/>
      <c r="T120" s="278"/>
      <c r="U120" s="278"/>
      <c r="V120" s="278"/>
      <c r="W120" s="278"/>
      <c r="X120" s="278"/>
      <c r="Y120" s="278"/>
      <c r="Z120" s="278"/>
      <c r="AA120" s="278"/>
      <c r="AB120" s="278"/>
      <c r="AC120" s="278"/>
      <c r="AD120" s="278"/>
      <c r="AE120" s="278"/>
      <c r="AF120" s="278"/>
      <c r="AG120" s="278"/>
      <c r="AH120" s="278"/>
      <c r="AI120" s="278"/>
      <c r="AJ120" s="278"/>
      <c r="AK120" s="278"/>
      <c r="AL120" s="278"/>
      <c r="AM120" s="278"/>
      <c r="AN120" s="278"/>
      <c r="AO120" s="278"/>
      <c r="AP120" s="278"/>
      <c r="AQ120" s="278"/>
      <c r="AR120" s="278"/>
      <c r="AS120" s="278"/>
      <c r="AT120" s="278"/>
      <c r="AU120" s="278"/>
      <c r="AV120" s="278"/>
      <c r="AW120" s="278"/>
      <c r="AX120" s="278"/>
      <c r="AY120" s="278"/>
      <c r="AZ120" s="30"/>
      <c r="BA120" s="278"/>
      <c r="BB120" s="278"/>
      <c r="BC120" s="278"/>
      <c r="BD120" s="278"/>
      <c r="BE120" s="278"/>
      <c r="BF120" s="278"/>
      <c r="BG120" s="278"/>
      <c r="BH120" s="278"/>
      <c r="BI120" s="278"/>
      <c r="BJ120" s="278"/>
      <c r="BK120" s="278"/>
      <c r="BL120" s="278"/>
      <c r="BM120" s="278"/>
      <c r="BN120" s="278"/>
      <c r="BO120" s="49"/>
      <c r="BP120" s="107"/>
      <c r="BQ120" s="281"/>
      <c r="BR120" s="240"/>
      <c r="BS120" s="240"/>
      <c r="BT120" s="240"/>
      <c r="BU120" s="240"/>
      <c r="BV120" s="282"/>
      <c r="BW120" s="240"/>
      <c r="BX120" s="240"/>
      <c r="BY120" s="240"/>
      <c r="BZ120" s="240"/>
      <c r="CA120" s="240"/>
      <c r="CB120" s="240"/>
      <c r="CC120" s="240"/>
      <c r="CD120" s="240"/>
      <c r="CE120" s="283"/>
      <c r="CF120" s="284"/>
      <c r="CG120" s="285" t="n">
        <f aca="false">DQ120</f>
        <v>0</v>
      </c>
      <c r="CH120" s="286"/>
      <c r="CI120" s="247" t="n">
        <f aca="false">ROUND(+CK120+CI121,0)</f>
        <v>2360</v>
      </c>
      <c r="CJ120" s="287"/>
      <c r="CK120" s="248" t="n">
        <f aca="false">IF($CM$16="a",(CM120+B120),(B120))</f>
        <v>-101.72328094</v>
      </c>
      <c r="CL120" s="288" t="n">
        <f aca="false">A120</f>
        <v>40210</v>
      </c>
      <c r="CM120" s="250" t="n">
        <f aca="false">IF($CM$16="A",((SUMIF($L$5:$CH$5,"F",L120:CH120))+(SUMIF($L$5:$CH$5,"s",L120:CH120)*CP120)+(SUMIF($L$5:$CH$5,"eol",L120:CH120)*CP120)+(SUMIF($L$5:$CH$5,"e",L120:CH120))+(SUMIF($L$5:$CH$5,"o",L120:CH120))),IF($CM$16="s",(SUMIF($L$5:$CH$5,"s",L120:CH120)*CP120),IF($CM$16="f",(SUMIF($L$5:$CH$5,"f",L120:CH120)),IF($CM$16="eol",(SUMIF($L$5:$CH$5,"eol",L120:CH120)*CP120),IF($CM$16="o",(SUMIF($L$5:$CH$5,"o",L120:CH120)),IF($CM$16="e",(SUMIF($L$5:$CH$5,"e",L120:CH120)),IF($CM$16="ch",(SUM(L120:CH120)),"Wrong")))))))</f>
        <v>0</v>
      </c>
      <c r="CN120" s="251" t="n">
        <f aca="false">A120</f>
        <v>40210</v>
      </c>
      <c r="CO120" s="305" t="n">
        <f aca="false">ROUND(SUM(CK109:CK120),0)</f>
        <v>650</v>
      </c>
      <c r="CP120" s="290" t="n">
        <f aca="false">IF((1/((1+CR120/2)^(2*(A120-$D$6)/365.25)))&gt;1,1,(1/((1+CR120/2)^(2*(A120-$D$6)/365.25))))</f>
        <v>1</v>
      </c>
      <c r="CQ120" s="291" t="n">
        <f aca="false">+A121-A120</f>
        <v>28</v>
      </c>
      <c r="CR120" s="302" t="n">
        <v>0.0613550342342686</v>
      </c>
      <c r="CS120" s="293"/>
      <c r="CT120" s="303" t="n">
        <f aca="false">A120</f>
        <v>40210</v>
      </c>
      <c r="CU120" s="295" t="n">
        <f aca="false">IF(ISERROR(INDEX(FuturesTable,MATCH(CT120,FuturesTableMonth,0),2)),0,INDEX(FuturesTable,MATCH(CT120,FuturesTableMonth,0),2))</f>
        <v>0</v>
      </c>
      <c r="CV120" s="25"/>
      <c r="CW120" s="296" t="n">
        <f aca="false">CT120</f>
        <v>40210</v>
      </c>
      <c r="CX120" s="297" t="n">
        <f aca="false">CK120+CK132+CK144+CK156+CK168+CK180+CK192+CK204+CK216+CK228+CK240+CK252+CK264+CK276+CK288+CK300+CK312+CK324+CK336+CK348</f>
        <v>175.34342576</v>
      </c>
      <c r="CY120" s="25"/>
      <c r="CZ120" s="298"/>
      <c r="DA120" s="299" t="n">
        <v>0</v>
      </c>
      <c r="DB120" s="299" t="n">
        <v>0</v>
      </c>
      <c r="DC120" s="299" t="n">
        <f aca="false">DB120-DA120</f>
        <v>0</v>
      </c>
      <c r="DD120" s="263" t="n">
        <f aca="false">SUMIF($L$5:$CH$5,"o",L120:CH120)+SUMIF($L$5:$CH$5,"e",L120:CH120)</f>
        <v>0</v>
      </c>
      <c r="DE120" s="278" t="n">
        <f aca="false">IF(DD120=0,0,DC120+DD120)</f>
        <v>0</v>
      </c>
      <c r="DF120" s="278"/>
      <c r="DG120" s="184"/>
      <c r="DH120" s="300" t="n">
        <v>-101.72328094</v>
      </c>
      <c r="DI120" s="312" t="n">
        <v>4.422</v>
      </c>
      <c r="DJ120" s="184" t="n">
        <v>4.422</v>
      </c>
      <c r="DK120" s="267" t="n">
        <f aca="false">DI120-DJ120</f>
        <v>0</v>
      </c>
      <c r="DL120" s="192" t="n">
        <f aca="false">ROUND(DH120*DK120*10000,2)</f>
        <v>-0</v>
      </c>
      <c r="DM120" s="193"/>
      <c r="DN120" s="26"/>
      <c r="DO120" s="26"/>
      <c r="DP120" s="301" t="n">
        <f aca="false">A120</f>
        <v>40210</v>
      </c>
      <c r="DQ120" s="270" t="n">
        <f aca="false">IF(ISERROR(DR120),0,DR120)</f>
        <v>0</v>
      </c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</row>
    <row r="121" customFormat="false" ht="15.75" hidden="false" customHeight="false" outlineLevel="0" collapsed="false">
      <c r="A121" s="271" t="n">
        <f aca="false">EOMONTH(A120,0)+1</f>
        <v>40238</v>
      </c>
      <c r="B121" s="272" t="n">
        <f aca="false">E!B112</f>
        <v>-116.81140427</v>
      </c>
      <c r="C121" s="272" t="n">
        <f aca="false">CM121</f>
        <v>0</v>
      </c>
      <c r="D121" s="272" t="n">
        <f aca="false">CI121</f>
        <v>2462</v>
      </c>
      <c r="E121" s="272" t="str">
        <f aca="false">IF(CJ121=0,"",CJ121)</f>
        <v/>
      </c>
      <c r="F121" s="273" t="n">
        <f aca="false">CK121</f>
        <v>-116.81140427</v>
      </c>
      <c r="G121" s="230"/>
      <c r="H121" s="230"/>
      <c r="I121" s="29"/>
      <c r="J121" s="29"/>
      <c r="K121" s="29"/>
      <c r="L121" s="313"/>
      <c r="M121" s="314"/>
      <c r="N121" s="30"/>
      <c r="O121" s="278"/>
      <c r="P121" s="278"/>
      <c r="Q121" s="278"/>
      <c r="R121" s="278"/>
      <c r="S121" s="278"/>
      <c r="T121" s="278"/>
      <c r="U121" s="278"/>
      <c r="V121" s="278"/>
      <c r="W121" s="278"/>
      <c r="X121" s="278"/>
      <c r="Y121" s="278"/>
      <c r="Z121" s="278"/>
      <c r="AA121" s="278"/>
      <c r="AB121" s="278"/>
      <c r="AC121" s="278"/>
      <c r="AD121" s="278"/>
      <c r="AE121" s="278"/>
      <c r="AF121" s="278"/>
      <c r="AG121" s="278"/>
      <c r="AH121" s="278"/>
      <c r="AI121" s="278"/>
      <c r="AJ121" s="278"/>
      <c r="AK121" s="278"/>
      <c r="AL121" s="278"/>
      <c r="AM121" s="278"/>
      <c r="AN121" s="278"/>
      <c r="AO121" s="278"/>
      <c r="AP121" s="278"/>
      <c r="AQ121" s="278"/>
      <c r="AR121" s="278"/>
      <c r="AS121" s="278"/>
      <c r="AT121" s="278"/>
      <c r="AU121" s="278"/>
      <c r="AV121" s="278"/>
      <c r="AW121" s="278"/>
      <c r="AX121" s="278"/>
      <c r="AY121" s="278"/>
      <c r="AZ121" s="30"/>
      <c r="BA121" s="278"/>
      <c r="BB121" s="278"/>
      <c r="BC121" s="278"/>
      <c r="BD121" s="278"/>
      <c r="BE121" s="278"/>
      <c r="BF121" s="278"/>
      <c r="BG121" s="278"/>
      <c r="BH121" s="278"/>
      <c r="BI121" s="278"/>
      <c r="BJ121" s="278"/>
      <c r="BK121" s="278"/>
      <c r="BL121" s="278"/>
      <c r="BM121" s="278"/>
      <c r="BN121" s="278"/>
      <c r="BO121" s="49"/>
      <c r="BP121" s="107"/>
      <c r="BQ121" s="281"/>
      <c r="BR121" s="240"/>
      <c r="BS121" s="240"/>
      <c r="BT121" s="240"/>
      <c r="BU121" s="240"/>
      <c r="BV121" s="282"/>
      <c r="BW121" s="240"/>
      <c r="BX121" s="240"/>
      <c r="BY121" s="240"/>
      <c r="BZ121" s="240"/>
      <c r="CA121" s="240"/>
      <c r="CB121" s="240"/>
      <c r="CC121" s="240"/>
      <c r="CD121" s="240"/>
      <c r="CE121" s="283"/>
      <c r="CF121" s="284"/>
      <c r="CG121" s="285" t="n">
        <f aca="false">DQ121</f>
        <v>0</v>
      </c>
      <c r="CH121" s="286"/>
      <c r="CI121" s="247" t="n">
        <f aca="false">ROUND(+CK121+CI122,0)</f>
        <v>2462</v>
      </c>
      <c r="CJ121" s="287"/>
      <c r="CK121" s="248" t="n">
        <f aca="false">IF($CM$16="a",(CM121+B121),(B121))</f>
        <v>-116.81140427</v>
      </c>
      <c r="CL121" s="288" t="n">
        <f aca="false">A121</f>
        <v>40238</v>
      </c>
      <c r="CM121" s="250" t="n">
        <f aca="false">IF($CM$16="A",((SUMIF($L$5:$CH$5,"F",L121:CH121))+(SUMIF($L$5:$CH$5,"s",L121:CH121)*CP121)+(SUMIF($L$5:$CH$5,"eol",L121:CH121)*CP121)+(SUMIF($L$5:$CH$5,"e",L121:CH121))+(SUMIF($L$5:$CH$5,"o",L121:CH121))),IF($CM$16="s",(SUMIF($L$5:$CH$5,"s",L121:CH121)*CP121),IF($CM$16="f",(SUMIF($L$5:$CH$5,"f",L121:CH121)),IF($CM$16="eol",(SUMIF($L$5:$CH$5,"eol",L121:CH121)*CP121),IF($CM$16="o",(SUMIF($L$5:$CH$5,"o",L121:CH121)),IF($CM$16="e",(SUMIF($L$5:$CH$5,"e",L121:CH121)),IF($CM$16="ch",(SUM(L121:CH121)),"Wrong")))))))</f>
        <v>0</v>
      </c>
      <c r="CN121" s="251" t="n">
        <f aca="false">A121</f>
        <v>40238</v>
      </c>
      <c r="CO121" s="305" t="n">
        <f aca="false">ROUND(SUM(CK110:CK121),0)</f>
        <v>407</v>
      </c>
      <c r="CP121" s="290" t="n">
        <f aca="false">IF((1/((1+CR121/2)^(2*(A121-$D$6)/365.25)))&gt;1,1,(1/((1+CR121/2)^(2*(A121-$D$6)/365.25))))</f>
        <v>1</v>
      </c>
      <c r="CQ121" s="291" t="n">
        <f aca="false">+A122-A121</f>
        <v>31</v>
      </c>
      <c r="CR121" s="302" t="n">
        <v>0.0614120334605541</v>
      </c>
      <c r="CS121" s="293"/>
      <c r="CT121" s="303" t="n">
        <f aca="false">A121</f>
        <v>40238</v>
      </c>
      <c r="CU121" s="295" t="n">
        <f aca="false">IF(ISERROR(INDEX(FuturesTable,MATCH(CT121,FuturesTableMonth,0),2)),0,INDEX(FuturesTable,MATCH(CT121,FuturesTableMonth,0),2))</f>
        <v>0</v>
      </c>
      <c r="CV121" s="25"/>
      <c r="CW121" s="296" t="n">
        <f aca="false">CT121</f>
        <v>40238</v>
      </c>
      <c r="CX121" s="297" t="n">
        <f aca="false">CK121+CK133+CK145+CK157+CK169+CK181+CK193+CK205+CK217+CK229+CK241+CK253+CK265+CK277+CK289+CK301+CK313+CK325+CK337+CK349</f>
        <v>173.11286142</v>
      </c>
      <c r="CY121" s="25"/>
      <c r="CZ121" s="298"/>
      <c r="DA121" s="299" t="n">
        <v>0</v>
      </c>
      <c r="DB121" s="299" t="n">
        <v>0</v>
      </c>
      <c r="DC121" s="299" t="n">
        <f aca="false">DB121-DA121</f>
        <v>0</v>
      </c>
      <c r="DD121" s="263" t="n">
        <f aca="false">SUMIF($L$5:$CH$5,"o",L121:CH121)+SUMIF($L$5:$CH$5,"e",L121:CH121)</f>
        <v>0</v>
      </c>
      <c r="DE121" s="278" t="n">
        <f aca="false">IF(DD121=0,0,DC121+DD121)</f>
        <v>0</v>
      </c>
      <c r="DF121" s="278"/>
      <c r="DG121" s="184"/>
      <c r="DH121" s="300" t="n">
        <v>-116.81140427</v>
      </c>
      <c r="DI121" s="312" t="n">
        <v>4.289</v>
      </c>
      <c r="DJ121" s="184" t="n">
        <v>4.289</v>
      </c>
      <c r="DK121" s="267" t="n">
        <f aca="false">DI121-DJ121</f>
        <v>0</v>
      </c>
      <c r="DL121" s="192" t="n">
        <f aca="false">ROUND(DH121*DK121*10000,2)</f>
        <v>-0</v>
      </c>
      <c r="DM121" s="193"/>
      <c r="DN121" s="26"/>
      <c r="DO121" s="26"/>
      <c r="DP121" s="301" t="n">
        <f aca="false">A121</f>
        <v>40238</v>
      </c>
      <c r="DQ121" s="270" t="n">
        <f aca="false">IF(ISERROR(DR121),0,DR121)</f>
        <v>0</v>
      </c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</row>
    <row r="122" customFormat="false" ht="15.75" hidden="false" customHeight="false" outlineLevel="0" collapsed="false">
      <c r="A122" s="271" t="n">
        <f aca="false">EOMONTH(A121,0)+1</f>
        <v>40269</v>
      </c>
      <c r="B122" s="272" t="n">
        <f aca="false">E!B113</f>
        <v>-107.87650435</v>
      </c>
      <c r="C122" s="272" t="n">
        <f aca="false">CM122</f>
        <v>0</v>
      </c>
      <c r="D122" s="272" t="n">
        <f aca="false">CI122</f>
        <v>2579</v>
      </c>
      <c r="E122" s="272" t="str">
        <f aca="false">IF(CJ122=0,"",CJ122)</f>
        <v/>
      </c>
      <c r="F122" s="273" t="n">
        <f aca="false">CK122</f>
        <v>-107.87650435</v>
      </c>
      <c r="G122" s="230"/>
      <c r="H122" s="230"/>
      <c r="I122" s="29"/>
      <c r="J122" s="29"/>
      <c r="K122" s="29"/>
      <c r="L122" s="313"/>
      <c r="M122" s="314"/>
      <c r="N122" s="30"/>
      <c r="O122" s="278"/>
      <c r="P122" s="278"/>
      <c r="Q122" s="278"/>
      <c r="R122" s="278"/>
      <c r="S122" s="278"/>
      <c r="T122" s="278"/>
      <c r="U122" s="278"/>
      <c r="V122" s="278"/>
      <c r="W122" s="278"/>
      <c r="X122" s="278"/>
      <c r="Y122" s="278"/>
      <c r="Z122" s="278"/>
      <c r="AA122" s="278"/>
      <c r="AB122" s="278"/>
      <c r="AC122" s="278"/>
      <c r="AD122" s="278"/>
      <c r="AE122" s="278"/>
      <c r="AF122" s="278"/>
      <c r="AG122" s="278"/>
      <c r="AH122" s="278"/>
      <c r="AI122" s="278"/>
      <c r="AJ122" s="278"/>
      <c r="AK122" s="278"/>
      <c r="AL122" s="278"/>
      <c r="AM122" s="278"/>
      <c r="AN122" s="278"/>
      <c r="AO122" s="278"/>
      <c r="AP122" s="278"/>
      <c r="AQ122" s="278"/>
      <c r="AR122" s="278"/>
      <c r="AS122" s="278"/>
      <c r="AT122" s="278"/>
      <c r="AU122" s="278"/>
      <c r="AV122" s="278"/>
      <c r="AW122" s="278"/>
      <c r="AX122" s="278"/>
      <c r="AY122" s="278"/>
      <c r="AZ122" s="30"/>
      <c r="BA122" s="278"/>
      <c r="BB122" s="278"/>
      <c r="BC122" s="278"/>
      <c r="BD122" s="278"/>
      <c r="BE122" s="278"/>
      <c r="BF122" s="278"/>
      <c r="BG122" s="278"/>
      <c r="BH122" s="278"/>
      <c r="BI122" s="278"/>
      <c r="BJ122" s="278"/>
      <c r="BK122" s="278"/>
      <c r="BL122" s="278"/>
      <c r="BM122" s="278"/>
      <c r="BN122" s="278"/>
      <c r="BO122" s="49"/>
      <c r="BP122" s="107"/>
      <c r="BQ122" s="281"/>
      <c r="BR122" s="240"/>
      <c r="BS122" s="240"/>
      <c r="BT122" s="240"/>
      <c r="BU122" s="240"/>
      <c r="BV122" s="282"/>
      <c r="BW122" s="240"/>
      <c r="BX122" s="240"/>
      <c r="BY122" s="240"/>
      <c r="BZ122" s="240"/>
      <c r="CA122" s="240"/>
      <c r="CB122" s="240"/>
      <c r="CC122" s="240"/>
      <c r="CD122" s="240"/>
      <c r="CE122" s="283"/>
      <c r="CF122" s="284"/>
      <c r="CG122" s="285" t="n">
        <f aca="false">DQ122</f>
        <v>0</v>
      </c>
      <c r="CH122" s="286"/>
      <c r="CI122" s="247" t="n">
        <f aca="false">ROUND(+CK122+CI123,0)</f>
        <v>2579</v>
      </c>
      <c r="CJ122" s="287"/>
      <c r="CK122" s="248" t="n">
        <f aca="false">IF($CM$16="a",(CM122+B122),(B122))</f>
        <v>-107.87650435</v>
      </c>
      <c r="CL122" s="288" t="n">
        <f aca="false">A122</f>
        <v>40269</v>
      </c>
      <c r="CM122" s="250" t="n">
        <f aca="false">IF($CM$16="A",((SUMIF($L$5:$CH$5,"F",L122:CH122))+(SUMIF($L$5:$CH$5,"s",L122:CH122)*CP122)+(SUMIF($L$5:$CH$5,"eol",L122:CH122)*CP122)+(SUMIF($L$5:$CH$5,"e",L122:CH122))+(SUMIF($L$5:$CH$5,"o",L122:CH122))),IF($CM$16="s",(SUMIF($L$5:$CH$5,"s",L122:CH122)*CP122),IF($CM$16="f",(SUMIF($L$5:$CH$5,"f",L122:CH122)),IF($CM$16="eol",(SUMIF($L$5:$CH$5,"eol",L122:CH122)*CP122),IF($CM$16="o",(SUMIF($L$5:$CH$5,"o",L122:CH122)),IF($CM$16="e",(SUMIF($L$5:$CH$5,"e",L122:CH122)),IF($CM$16="ch",(SUM(L122:CH122)),"Wrong")))))))</f>
        <v>0</v>
      </c>
      <c r="CN122" s="251" t="n">
        <f aca="false">A122</f>
        <v>40269</v>
      </c>
      <c r="CO122" s="305" t="n">
        <f aca="false">ROUND(SUM(CK111:CK122),0)</f>
        <v>216</v>
      </c>
      <c r="CP122" s="290" t="n">
        <f aca="false">IF((1/((1+CR122/2)^(2*(A122-$D$6)/365.25)))&gt;1,1,(1/((1+CR122/2)^(2*(A122-$D$6)/365.25))))</f>
        <v>1</v>
      </c>
      <c r="CQ122" s="291" t="n">
        <f aca="false">+A123-A122</f>
        <v>30</v>
      </c>
      <c r="CR122" s="302" t="n">
        <v>0.0614751397480573</v>
      </c>
      <c r="CS122" s="293"/>
      <c r="CT122" s="303" t="n">
        <f aca="false">A122</f>
        <v>40269</v>
      </c>
      <c r="CU122" s="295" t="n">
        <f aca="false">IF(ISERROR(INDEX(FuturesTable,MATCH(CT122,FuturesTableMonth,0),2)),0,INDEX(FuturesTable,MATCH(CT122,FuturesTableMonth,0),2))</f>
        <v>0</v>
      </c>
      <c r="CV122" s="25"/>
      <c r="CW122" s="296" t="n">
        <f aca="false">CT122</f>
        <v>40269</v>
      </c>
      <c r="CX122" s="297" t="n">
        <f aca="false">CK122+CK134+CK146+CK158+CK170+CK182+CK194+CK206+CK218+CK230+CK242+CK254+CK266+CK278+CK290+CK302+CK314+CK326+CK338+CK350</f>
        <v>185.42723189</v>
      </c>
      <c r="CY122" s="25"/>
      <c r="CZ122" s="298"/>
      <c r="DA122" s="299" t="n">
        <v>0</v>
      </c>
      <c r="DB122" s="299" t="n">
        <v>0</v>
      </c>
      <c r="DC122" s="299" t="n">
        <f aca="false">DB122-DA122</f>
        <v>0</v>
      </c>
      <c r="DD122" s="263" t="n">
        <f aca="false">SUMIF($L$5:$CH$5,"o",L122:CH122)+SUMIF($L$5:$CH$5,"e",L122:CH122)</f>
        <v>0</v>
      </c>
      <c r="DE122" s="278" t="n">
        <f aca="false">IF(DD122=0,0,DC122+DD122)</f>
        <v>0</v>
      </c>
      <c r="DF122" s="278"/>
      <c r="DG122" s="184"/>
      <c r="DH122" s="300" t="n">
        <v>-107.87650435</v>
      </c>
      <c r="DI122" s="312" t="n">
        <v>4.069</v>
      </c>
      <c r="DJ122" s="184" t="n">
        <v>4.069</v>
      </c>
      <c r="DK122" s="267" t="n">
        <f aca="false">DI122-DJ122</f>
        <v>0</v>
      </c>
      <c r="DL122" s="192" t="n">
        <f aca="false">ROUND(DH122*DK122*10000,2)</f>
        <v>-0</v>
      </c>
      <c r="DM122" s="193"/>
      <c r="DN122" s="26"/>
      <c r="DO122" s="26"/>
      <c r="DP122" s="301" t="n">
        <f aca="false">A122</f>
        <v>40269</v>
      </c>
      <c r="DQ122" s="270" t="n">
        <f aca="false">IF(ISERROR(DR122),0,DR122)</f>
        <v>0</v>
      </c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</row>
    <row r="123" customFormat="false" ht="15.75" hidden="false" customHeight="false" outlineLevel="0" collapsed="false">
      <c r="A123" s="271" t="n">
        <f aca="false">EOMONTH(A122,0)+1</f>
        <v>40299</v>
      </c>
      <c r="B123" s="272" t="n">
        <f aca="false">E!B114</f>
        <v>-101.92490043</v>
      </c>
      <c r="C123" s="272" t="n">
        <f aca="false">CM123</f>
        <v>0</v>
      </c>
      <c r="D123" s="272" t="n">
        <f aca="false">CI123</f>
        <v>2687</v>
      </c>
      <c r="E123" s="272" t="str">
        <f aca="false">IF(CJ123=0,"",CJ123)</f>
        <v/>
      </c>
      <c r="F123" s="273" t="n">
        <f aca="false">CK123</f>
        <v>-101.92490043</v>
      </c>
      <c r="G123" s="230"/>
      <c r="H123" s="230"/>
      <c r="I123" s="29"/>
      <c r="J123" s="29"/>
      <c r="K123" s="29"/>
      <c r="L123" s="313"/>
      <c r="M123" s="314"/>
      <c r="N123" s="30"/>
      <c r="O123" s="278"/>
      <c r="P123" s="278"/>
      <c r="Q123" s="278"/>
      <c r="R123" s="278"/>
      <c r="S123" s="278"/>
      <c r="T123" s="278"/>
      <c r="U123" s="278"/>
      <c r="V123" s="278"/>
      <c r="W123" s="278"/>
      <c r="X123" s="278"/>
      <c r="Y123" s="278"/>
      <c r="Z123" s="278"/>
      <c r="AA123" s="278"/>
      <c r="AB123" s="278"/>
      <c r="AC123" s="278"/>
      <c r="AD123" s="278"/>
      <c r="AE123" s="278"/>
      <c r="AF123" s="278"/>
      <c r="AG123" s="278"/>
      <c r="AH123" s="278"/>
      <c r="AI123" s="278"/>
      <c r="AJ123" s="278"/>
      <c r="AK123" s="278"/>
      <c r="AL123" s="278"/>
      <c r="AM123" s="278"/>
      <c r="AN123" s="278"/>
      <c r="AO123" s="278"/>
      <c r="AP123" s="278"/>
      <c r="AQ123" s="278"/>
      <c r="AR123" s="278"/>
      <c r="AS123" s="278"/>
      <c r="AT123" s="278"/>
      <c r="AU123" s="278"/>
      <c r="AV123" s="278"/>
      <c r="AW123" s="278"/>
      <c r="AX123" s="278"/>
      <c r="AY123" s="278"/>
      <c r="AZ123" s="30"/>
      <c r="BA123" s="278"/>
      <c r="BB123" s="278"/>
      <c r="BC123" s="278"/>
      <c r="BD123" s="278"/>
      <c r="BE123" s="278"/>
      <c r="BF123" s="278"/>
      <c r="BG123" s="278"/>
      <c r="BH123" s="278"/>
      <c r="BI123" s="278"/>
      <c r="BJ123" s="278"/>
      <c r="BK123" s="278"/>
      <c r="BL123" s="278"/>
      <c r="BM123" s="278"/>
      <c r="BN123" s="278"/>
      <c r="BO123" s="49"/>
      <c r="BP123" s="107"/>
      <c r="BQ123" s="281"/>
      <c r="BR123" s="240"/>
      <c r="BS123" s="240"/>
      <c r="BT123" s="240"/>
      <c r="BU123" s="240"/>
      <c r="BV123" s="282"/>
      <c r="BW123" s="240"/>
      <c r="BX123" s="240"/>
      <c r="BY123" s="240"/>
      <c r="BZ123" s="240"/>
      <c r="CA123" s="240"/>
      <c r="CB123" s="240"/>
      <c r="CC123" s="240"/>
      <c r="CD123" s="240"/>
      <c r="CE123" s="283"/>
      <c r="CF123" s="284"/>
      <c r="CG123" s="285" t="n">
        <f aca="false">DQ123</f>
        <v>0</v>
      </c>
      <c r="CH123" s="286"/>
      <c r="CI123" s="247" t="n">
        <f aca="false">ROUND(+CK123+CI124,0)</f>
        <v>2687</v>
      </c>
      <c r="CJ123" s="287"/>
      <c r="CK123" s="248" t="n">
        <f aca="false">IF($CM$16="a",(CM123+B123),(B123))</f>
        <v>-101.92490043</v>
      </c>
      <c r="CL123" s="288" t="n">
        <f aca="false">A123</f>
        <v>40299</v>
      </c>
      <c r="CM123" s="250" t="n">
        <f aca="false">IF($CM$16="A",((SUMIF($L$5:$CH$5,"F",L123:CH123))+(SUMIF($L$5:$CH$5,"s",L123:CH123)*CP123)+(SUMIF($L$5:$CH$5,"eol",L123:CH123)*CP123)+(SUMIF($L$5:$CH$5,"e",L123:CH123))+(SUMIF($L$5:$CH$5,"o",L123:CH123))),IF($CM$16="s",(SUMIF($L$5:$CH$5,"s",L123:CH123)*CP123),IF($CM$16="f",(SUMIF($L$5:$CH$5,"f",L123:CH123)),IF($CM$16="eol",(SUMIF($L$5:$CH$5,"eol",L123:CH123)*CP123),IF($CM$16="o",(SUMIF($L$5:$CH$5,"o",L123:CH123)),IF($CM$16="e",(SUMIF($L$5:$CH$5,"e",L123:CH123)),IF($CM$16="ch",(SUM(L123:CH123)),"Wrong")))))))</f>
        <v>0</v>
      </c>
      <c r="CN123" s="251" t="n">
        <f aca="false">A123</f>
        <v>40299</v>
      </c>
      <c r="CO123" s="305" t="n">
        <f aca="false">ROUND(SUM(CK112:CK123),0)</f>
        <v>29</v>
      </c>
      <c r="CP123" s="290" t="n">
        <f aca="false">IF((1/((1+CR123/2)^(2*(A123-$D$6)/365.25)))&gt;1,1,(1/((1+CR123/2)^(2*(A123-$D$6)/365.25))))</f>
        <v>1</v>
      </c>
      <c r="CQ123" s="291" t="n">
        <f aca="false">+A124-A123</f>
        <v>31</v>
      </c>
      <c r="CR123" s="302" t="n">
        <v>0.0615362103501256</v>
      </c>
      <c r="CS123" s="293"/>
      <c r="CT123" s="303" t="n">
        <f aca="false">A123</f>
        <v>40299</v>
      </c>
      <c r="CU123" s="295" t="n">
        <f aca="false">IF(ISERROR(INDEX(FuturesTable,MATCH(CT123,FuturesTableMonth,0),2)),0,INDEX(FuturesTable,MATCH(CT123,FuturesTableMonth,0),2))</f>
        <v>0</v>
      </c>
      <c r="CV123" s="25"/>
      <c r="CW123" s="296" t="n">
        <f aca="false">CT123</f>
        <v>40299</v>
      </c>
      <c r="CX123" s="297" t="n">
        <f aca="false">CK123+CK135+CK147+CK159+CK171+CK183+CK195+CK207+CK219+CK231+CK243+CK255+CK267+CK279+CK291+CK303+CK315+CK327+CK339+CK351</f>
        <v>197.98946743</v>
      </c>
      <c r="CY123" s="25"/>
      <c r="CZ123" s="298"/>
      <c r="DA123" s="299" t="n">
        <v>0</v>
      </c>
      <c r="DB123" s="299" t="n">
        <v>0</v>
      </c>
      <c r="DC123" s="299" t="n">
        <f aca="false">DB123-DA123</f>
        <v>0</v>
      </c>
      <c r="DD123" s="263" t="n">
        <f aca="false">SUMIF($L$5:$CH$5,"o",L123:CH123)+SUMIF($L$5:$CH$5,"e",L123:CH123)</f>
        <v>0</v>
      </c>
      <c r="DE123" s="278" t="n">
        <f aca="false">IF(DD123=0,0,DC123+DD123)</f>
        <v>0</v>
      </c>
      <c r="DF123" s="278"/>
      <c r="DG123" s="184"/>
      <c r="DH123" s="300" t="n">
        <v>-101.92490043</v>
      </c>
      <c r="DI123" s="312" t="n">
        <v>4.059</v>
      </c>
      <c r="DJ123" s="184" t="n">
        <v>4.059</v>
      </c>
      <c r="DK123" s="267" t="n">
        <f aca="false">DI123-DJ123</f>
        <v>0</v>
      </c>
      <c r="DL123" s="192" t="n">
        <f aca="false">ROUND(DH123*DK123*10000,2)</f>
        <v>-0</v>
      </c>
      <c r="DM123" s="193"/>
      <c r="DN123" s="26"/>
      <c r="DO123" s="26"/>
      <c r="DP123" s="301" t="n">
        <f aca="false">A123</f>
        <v>40299</v>
      </c>
      <c r="DQ123" s="270" t="n">
        <f aca="false">IF(ISERROR(DR123),0,DR123)</f>
        <v>0</v>
      </c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</row>
    <row r="124" customFormat="false" ht="15.75" hidden="false" customHeight="false" outlineLevel="0" collapsed="false">
      <c r="A124" s="271" t="n">
        <f aca="false">EOMONTH(A123,0)+1</f>
        <v>40330</v>
      </c>
      <c r="B124" s="272" t="n">
        <f aca="false">E!B115</f>
        <v>-96.41500187</v>
      </c>
      <c r="C124" s="272" t="n">
        <f aca="false">CM124</f>
        <v>0</v>
      </c>
      <c r="D124" s="272" t="n">
        <f aca="false">CI124</f>
        <v>2789</v>
      </c>
      <c r="E124" s="272" t="str">
        <f aca="false">IF(CJ124=0,"",CJ124)</f>
        <v/>
      </c>
      <c r="F124" s="273" t="n">
        <f aca="false">CK124</f>
        <v>-96.41500187</v>
      </c>
      <c r="G124" s="230"/>
      <c r="H124" s="230"/>
      <c r="I124" s="29"/>
      <c r="J124" s="29"/>
      <c r="K124" s="29"/>
      <c r="L124" s="313"/>
      <c r="M124" s="314"/>
      <c r="N124" s="30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278"/>
      <c r="AQ124" s="278"/>
      <c r="AR124" s="278"/>
      <c r="AS124" s="278"/>
      <c r="AT124" s="278"/>
      <c r="AU124" s="278"/>
      <c r="AV124" s="278"/>
      <c r="AW124" s="278"/>
      <c r="AX124" s="278"/>
      <c r="AY124" s="278"/>
      <c r="AZ124" s="30"/>
      <c r="BA124" s="278"/>
      <c r="BB124" s="278"/>
      <c r="BC124" s="278"/>
      <c r="BD124" s="278"/>
      <c r="BE124" s="278"/>
      <c r="BF124" s="278"/>
      <c r="BG124" s="278"/>
      <c r="BH124" s="278"/>
      <c r="BI124" s="278"/>
      <c r="BJ124" s="278"/>
      <c r="BK124" s="278"/>
      <c r="BL124" s="278"/>
      <c r="BM124" s="278"/>
      <c r="BN124" s="278"/>
      <c r="BO124" s="49"/>
      <c r="BP124" s="107"/>
      <c r="BQ124" s="281"/>
      <c r="BR124" s="240"/>
      <c r="BS124" s="240"/>
      <c r="BT124" s="240"/>
      <c r="BU124" s="240"/>
      <c r="BV124" s="282"/>
      <c r="BW124" s="240"/>
      <c r="BX124" s="240"/>
      <c r="BY124" s="240"/>
      <c r="BZ124" s="240"/>
      <c r="CA124" s="240"/>
      <c r="CB124" s="240"/>
      <c r="CC124" s="240"/>
      <c r="CD124" s="240"/>
      <c r="CE124" s="283"/>
      <c r="CF124" s="284"/>
      <c r="CG124" s="285" t="n">
        <f aca="false">DQ124</f>
        <v>0</v>
      </c>
      <c r="CH124" s="286"/>
      <c r="CI124" s="247" t="n">
        <f aca="false">ROUND(+CK124+CI125,0)</f>
        <v>2789</v>
      </c>
      <c r="CJ124" s="287"/>
      <c r="CK124" s="248" t="n">
        <f aca="false">IF($CM$16="a",(CM124+B124),(B124))</f>
        <v>-96.41500187</v>
      </c>
      <c r="CL124" s="288" t="n">
        <f aca="false">A124</f>
        <v>40330</v>
      </c>
      <c r="CM124" s="250" t="n">
        <f aca="false">IF($CM$16="A",((SUMIF($L$5:$CH$5,"F",L124:CH124))+(SUMIF($L$5:$CH$5,"s",L124:CH124)*CP124)+(SUMIF($L$5:$CH$5,"eol",L124:CH124)*CP124)+(SUMIF($L$5:$CH$5,"e",L124:CH124))+(SUMIF($L$5:$CH$5,"o",L124:CH124))),IF($CM$16="s",(SUMIF($L$5:$CH$5,"s",L124:CH124)*CP124),IF($CM$16="f",(SUMIF($L$5:$CH$5,"f",L124:CH124)),IF($CM$16="eol",(SUMIF($L$5:$CH$5,"eol",L124:CH124)*CP124),IF($CM$16="o",(SUMIF($L$5:$CH$5,"o",L124:CH124)),IF($CM$16="e",(SUMIF($L$5:$CH$5,"e",L124:CH124)),IF($CM$16="ch",(SUM(L124:CH124)),"Wrong")))))))</f>
        <v>0</v>
      </c>
      <c r="CN124" s="251" t="n">
        <f aca="false">A124</f>
        <v>40330</v>
      </c>
      <c r="CO124" s="305" t="n">
        <f aca="false">ROUND(SUM(CK113:CK124),0)</f>
        <v>-152</v>
      </c>
      <c r="CP124" s="290" t="n">
        <f aca="false">IF((1/((1+CR124/2)^(2*(A124-$D$6)/365.25)))&gt;1,1,(1/((1+CR124/2)^(2*(A124-$D$6)/365.25))))</f>
        <v>1</v>
      </c>
      <c r="CQ124" s="291" t="n">
        <f aca="false">+A125-A124</f>
        <v>30</v>
      </c>
      <c r="CR124" s="302" t="n">
        <v>0.0615993166402311</v>
      </c>
      <c r="CS124" s="293"/>
      <c r="CT124" s="303" t="n">
        <f aca="false">A124</f>
        <v>40330</v>
      </c>
      <c r="CU124" s="295" t="n">
        <f aca="false">IF(ISERROR(INDEX(FuturesTable,MATCH(CT124,FuturesTableMonth,0),2)),0,INDEX(FuturesTable,MATCH(CT124,FuturesTableMonth,0),2))</f>
        <v>0</v>
      </c>
      <c r="CV124" s="25"/>
      <c r="CW124" s="296" t="n">
        <f aca="false">CT124</f>
        <v>40330</v>
      </c>
      <c r="CX124" s="297" t="n">
        <f aca="false">CK124+CK136+CK148+CK160+CK172+CK184+CK196+CK208+CK220+CK232+CK244+CK256+CK268+CK280+CK292+CK304+CK316+CK328+CK340+CK352</f>
        <v>195.22549675</v>
      </c>
      <c r="CY124" s="25"/>
      <c r="CZ124" s="298"/>
      <c r="DA124" s="299" t="n">
        <v>0</v>
      </c>
      <c r="DB124" s="299" t="n">
        <v>0</v>
      </c>
      <c r="DC124" s="299" t="n">
        <f aca="false">DB124-DA124</f>
        <v>0</v>
      </c>
      <c r="DD124" s="263" t="n">
        <f aca="false">SUMIF($L$5:$CH$5,"o",L124:CH124)+SUMIF($L$5:$CH$5,"e",L124:CH124)</f>
        <v>0</v>
      </c>
      <c r="DE124" s="278" t="n">
        <f aca="false">IF(DD124=0,0,DC124+DD124)</f>
        <v>0</v>
      </c>
      <c r="DF124" s="278"/>
      <c r="DG124" s="184"/>
      <c r="DH124" s="300" t="n">
        <v>-96.41500187</v>
      </c>
      <c r="DI124" s="312" t="n">
        <v>4.095</v>
      </c>
      <c r="DJ124" s="184" t="n">
        <v>4.095</v>
      </c>
      <c r="DK124" s="267" t="n">
        <f aca="false">DI124-DJ124</f>
        <v>0</v>
      </c>
      <c r="DL124" s="192" t="n">
        <f aca="false">ROUND(DH124*DK124*10000,2)</f>
        <v>-0</v>
      </c>
      <c r="DM124" s="193"/>
      <c r="DN124" s="26"/>
      <c r="DO124" s="26"/>
      <c r="DP124" s="301" t="n">
        <f aca="false">A124</f>
        <v>40330</v>
      </c>
      <c r="DQ124" s="270" t="n">
        <f aca="false">IF(ISERROR(DR124),0,DR124)</f>
        <v>0</v>
      </c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</row>
    <row r="125" customFormat="false" ht="15.75" hidden="false" customHeight="false" outlineLevel="0" collapsed="false">
      <c r="A125" s="271" t="n">
        <f aca="false">EOMONTH(A124,0)+1</f>
        <v>40360</v>
      </c>
      <c r="B125" s="272" t="n">
        <f aca="false">E!B116</f>
        <v>-100.68277743</v>
      </c>
      <c r="C125" s="272" t="n">
        <f aca="false">CM125</f>
        <v>0</v>
      </c>
      <c r="D125" s="272" t="n">
        <f aca="false">CI125</f>
        <v>2885</v>
      </c>
      <c r="E125" s="272" t="str">
        <f aca="false">IF(CJ125=0,"",CJ125)</f>
        <v/>
      </c>
      <c r="F125" s="273" t="n">
        <f aca="false">CK125</f>
        <v>-100.68277743</v>
      </c>
      <c r="G125" s="230"/>
      <c r="H125" s="230"/>
      <c r="I125" s="29"/>
      <c r="J125" s="29"/>
      <c r="K125" s="29"/>
      <c r="L125" s="313"/>
      <c r="M125" s="314"/>
      <c r="N125" s="30"/>
      <c r="O125" s="278"/>
      <c r="P125" s="278"/>
      <c r="Q125" s="278"/>
      <c r="R125" s="278"/>
      <c r="S125" s="278"/>
      <c r="T125" s="278"/>
      <c r="U125" s="278"/>
      <c r="V125" s="278"/>
      <c r="W125" s="278"/>
      <c r="X125" s="278"/>
      <c r="Y125" s="278"/>
      <c r="Z125" s="278"/>
      <c r="AA125" s="278"/>
      <c r="AB125" s="278"/>
      <c r="AC125" s="278"/>
      <c r="AD125" s="278"/>
      <c r="AE125" s="278"/>
      <c r="AF125" s="278"/>
      <c r="AG125" s="278"/>
      <c r="AH125" s="278"/>
      <c r="AI125" s="278"/>
      <c r="AJ125" s="278"/>
      <c r="AK125" s="278"/>
      <c r="AL125" s="278"/>
      <c r="AM125" s="278"/>
      <c r="AN125" s="278"/>
      <c r="AO125" s="278"/>
      <c r="AP125" s="278"/>
      <c r="AQ125" s="278"/>
      <c r="AR125" s="278"/>
      <c r="AS125" s="278"/>
      <c r="AT125" s="278"/>
      <c r="AU125" s="278"/>
      <c r="AV125" s="278"/>
      <c r="AW125" s="278"/>
      <c r="AX125" s="278"/>
      <c r="AY125" s="278"/>
      <c r="AZ125" s="30"/>
      <c r="BA125" s="278"/>
      <c r="BB125" s="278"/>
      <c r="BC125" s="278"/>
      <c r="BD125" s="278"/>
      <c r="BE125" s="278"/>
      <c r="BF125" s="278"/>
      <c r="BG125" s="278"/>
      <c r="BH125" s="278"/>
      <c r="BI125" s="278"/>
      <c r="BJ125" s="278"/>
      <c r="BK125" s="278"/>
      <c r="BL125" s="278"/>
      <c r="BM125" s="278"/>
      <c r="BN125" s="278"/>
      <c r="BO125" s="49"/>
      <c r="BP125" s="107"/>
      <c r="BQ125" s="281"/>
      <c r="BR125" s="240"/>
      <c r="BS125" s="240"/>
      <c r="BT125" s="240"/>
      <c r="BU125" s="240"/>
      <c r="BV125" s="282"/>
      <c r="BW125" s="240"/>
      <c r="BX125" s="240"/>
      <c r="BY125" s="240"/>
      <c r="BZ125" s="240"/>
      <c r="CA125" s="240"/>
      <c r="CB125" s="240"/>
      <c r="CC125" s="240"/>
      <c r="CD125" s="240"/>
      <c r="CE125" s="283"/>
      <c r="CF125" s="284"/>
      <c r="CG125" s="285" t="n">
        <f aca="false">DQ125</f>
        <v>0</v>
      </c>
      <c r="CH125" s="286"/>
      <c r="CI125" s="247" t="n">
        <f aca="false">ROUND(+CK125+CI126,0)</f>
        <v>2885</v>
      </c>
      <c r="CJ125" s="287"/>
      <c r="CK125" s="248" t="n">
        <f aca="false">IF($CM$16="a",(CM125+B125),(B125))</f>
        <v>-100.68277743</v>
      </c>
      <c r="CL125" s="288" t="n">
        <f aca="false">A125</f>
        <v>40360</v>
      </c>
      <c r="CM125" s="250" t="n">
        <f aca="false">IF($CM$16="A",((SUMIF($L$5:$CH$5,"F",L125:CH125))+(SUMIF($L$5:$CH$5,"s",L125:CH125)*CP125)+(SUMIF($L$5:$CH$5,"eol",L125:CH125)*CP125)+(SUMIF($L$5:$CH$5,"e",L125:CH125))+(SUMIF($L$5:$CH$5,"o",L125:CH125))),IF($CM$16="s",(SUMIF($L$5:$CH$5,"s",L125:CH125)*CP125),IF($CM$16="f",(SUMIF($L$5:$CH$5,"f",L125:CH125)),IF($CM$16="eol",(SUMIF($L$5:$CH$5,"eol",L125:CH125)*CP125),IF($CM$16="o",(SUMIF($L$5:$CH$5,"o",L125:CH125)),IF($CM$16="e",(SUMIF($L$5:$CH$5,"e",L125:CH125)),IF($CM$16="ch",(SUM(L125:CH125)),"Wrong")))))))</f>
        <v>0</v>
      </c>
      <c r="CN125" s="251" t="n">
        <f aca="false">A125</f>
        <v>40360</v>
      </c>
      <c r="CO125" s="305" t="n">
        <f aca="false">ROUND(SUM(CK114:CK125),0)</f>
        <v>-336</v>
      </c>
      <c r="CP125" s="290" t="n">
        <f aca="false">IF((1/((1+CR125/2)^(2*(A125-$D$6)/365.25)))&gt;1,1,(1/((1+CR125/2)^(2*(A125-$D$6)/365.25))))</f>
        <v>1</v>
      </c>
      <c r="CQ125" s="291" t="n">
        <f aca="false">+A126-A125</f>
        <v>31</v>
      </c>
      <c r="CR125" s="302" t="n">
        <v>0.0616603872448174</v>
      </c>
      <c r="CS125" s="293"/>
      <c r="CT125" s="303" t="n">
        <f aca="false">A125</f>
        <v>40360</v>
      </c>
      <c r="CU125" s="295" t="n">
        <f aca="false">IF(ISERROR(INDEX(FuturesTable,MATCH(CT125,FuturesTableMonth,0),2)),0,INDEX(FuturesTable,MATCH(CT125,FuturesTableMonth,0),2))</f>
        <v>0</v>
      </c>
      <c r="CV125" s="25"/>
      <c r="CW125" s="296" t="n">
        <f aca="false">CT125</f>
        <v>40360</v>
      </c>
      <c r="CX125" s="297" t="n">
        <f aca="false">CK125+CK137+CK149+CK161+CK173+CK185+CK197+CK209+CK221+CK233+CK245+CK257+CK269+CK281+CK293+CK305+CK317+CK329+CK341+CK353</f>
        <v>216.21954592</v>
      </c>
      <c r="CY125" s="25"/>
      <c r="CZ125" s="298"/>
      <c r="DA125" s="299" t="n">
        <v>0</v>
      </c>
      <c r="DB125" s="299" t="n">
        <v>0</v>
      </c>
      <c r="DC125" s="299" t="n">
        <f aca="false">DB125-DA125</f>
        <v>0</v>
      </c>
      <c r="DD125" s="263" t="n">
        <f aca="false">SUMIF($L$5:$CH$5,"o",L125:CH125)+SUMIF($L$5:$CH$5,"e",L125:CH125)</f>
        <v>0</v>
      </c>
      <c r="DE125" s="278" t="n">
        <f aca="false">IF(DD125=0,0,DC125+DD125)</f>
        <v>0</v>
      </c>
      <c r="DF125" s="278"/>
      <c r="DG125" s="184"/>
      <c r="DH125" s="300" t="n">
        <v>-100.68277743</v>
      </c>
      <c r="DI125" s="312" t="n">
        <v>4.145</v>
      </c>
      <c r="DJ125" s="184" t="n">
        <v>4.145</v>
      </c>
      <c r="DK125" s="267" t="n">
        <f aca="false">DI125-DJ125</f>
        <v>0</v>
      </c>
      <c r="DL125" s="192" t="n">
        <f aca="false">ROUND(DH125*DK125*10000,2)</f>
        <v>-0</v>
      </c>
      <c r="DM125" s="193"/>
      <c r="DN125" s="26"/>
      <c r="DO125" s="26"/>
      <c r="DP125" s="301" t="n">
        <f aca="false">A125</f>
        <v>40360</v>
      </c>
      <c r="DQ125" s="270" t="n">
        <f aca="false">IF(ISERROR(DR125),0,DR125)</f>
        <v>0</v>
      </c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</row>
    <row r="126" customFormat="false" ht="15.75" hidden="false" customHeight="false" outlineLevel="0" collapsed="false">
      <c r="A126" s="271" t="n">
        <f aca="false">EOMONTH(A125,0)+1</f>
        <v>40391</v>
      </c>
      <c r="B126" s="272" t="n">
        <f aca="false">E!B117</f>
        <v>-106.51892188</v>
      </c>
      <c r="C126" s="272" t="n">
        <f aca="false">CM126</f>
        <v>0</v>
      </c>
      <c r="D126" s="272" t="n">
        <f aca="false">CI126</f>
        <v>2986</v>
      </c>
      <c r="E126" s="272" t="str">
        <f aca="false">IF(CJ126=0,"",CJ126)</f>
        <v/>
      </c>
      <c r="F126" s="273" t="n">
        <f aca="false">CK126</f>
        <v>-106.51892188</v>
      </c>
      <c r="G126" s="230"/>
      <c r="H126" s="230"/>
      <c r="I126" s="29"/>
      <c r="J126" s="29"/>
      <c r="K126" s="29"/>
      <c r="L126" s="313"/>
      <c r="M126" s="314"/>
      <c r="N126" s="30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30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49"/>
      <c r="BP126" s="107"/>
      <c r="BQ126" s="281"/>
      <c r="BR126" s="240"/>
      <c r="BS126" s="240"/>
      <c r="BT126" s="240"/>
      <c r="BU126" s="240"/>
      <c r="BV126" s="282"/>
      <c r="BW126" s="240"/>
      <c r="BX126" s="240"/>
      <c r="BY126" s="240"/>
      <c r="BZ126" s="240"/>
      <c r="CA126" s="240"/>
      <c r="CB126" s="240"/>
      <c r="CC126" s="240"/>
      <c r="CD126" s="240"/>
      <c r="CE126" s="283"/>
      <c r="CF126" s="284"/>
      <c r="CG126" s="285" t="n">
        <f aca="false">DQ126</f>
        <v>0</v>
      </c>
      <c r="CH126" s="286"/>
      <c r="CI126" s="247" t="n">
        <f aca="false">ROUND(+CK126+CI127,0)</f>
        <v>2986</v>
      </c>
      <c r="CJ126" s="287"/>
      <c r="CK126" s="248" t="n">
        <f aca="false">IF($CM$16="a",(CM126+B126),(B126))</f>
        <v>-106.51892188</v>
      </c>
      <c r="CL126" s="288" t="n">
        <f aca="false">A126</f>
        <v>40391</v>
      </c>
      <c r="CM126" s="250" t="n">
        <f aca="false">IF($CM$16="A",((SUMIF($L$5:$CH$5,"F",L126:CH126))+(SUMIF($L$5:$CH$5,"s",L126:CH126)*CP126)+(SUMIF($L$5:$CH$5,"eol",L126:CH126)*CP126)+(SUMIF($L$5:$CH$5,"e",L126:CH126))+(SUMIF($L$5:$CH$5,"o",L126:CH126))),IF($CM$16="s",(SUMIF($L$5:$CH$5,"s",L126:CH126)*CP126),IF($CM$16="f",(SUMIF($L$5:$CH$5,"f",L126:CH126)),IF($CM$16="eol",(SUMIF($L$5:$CH$5,"eol",L126:CH126)*CP126),IF($CM$16="o",(SUMIF($L$5:$CH$5,"o",L126:CH126)),IF($CM$16="e",(SUMIF($L$5:$CH$5,"e",L126:CH126)),IF($CM$16="ch",(SUM(L126:CH126)),"Wrong")))))))</f>
        <v>0</v>
      </c>
      <c r="CN126" s="251" t="n">
        <f aca="false">A126</f>
        <v>40391</v>
      </c>
      <c r="CO126" s="305" t="n">
        <f aca="false">ROUND(SUM(CK115:CK126),0)</f>
        <v>-527</v>
      </c>
      <c r="CP126" s="290" t="n">
        <f aca="false">IF((1/((1+CR126/2)^(2*(A126-$D$6)/365.25)))&gt;1,1,(1/((1+CR126/2)^(2*(A126-$D$6)/365.25))))</f>
        <v>1</v>
      </c>
      <c r="CQ126" s="291" t="n">
        <f aca="false">+A127-A126</f>
        <v>31</v>
      </c>
      <c r="CR126" s="302" t="n">
        <v>0.0617234935375239</v>
      </c>
      <c r="CS126" s="293"/>
      <c r="CT126" s="303" t="n">
        <f aca="false">A126</f>
        <v>40391</v>
      </c>
      <c r="CU126" s="295" t="n">
        <f aca="false">IF(ISERROR(INDEX(FuturesTable,MATCH(CT126,FuturesTableMonth,0),2)),0,INDEX(FuturesTable,MATCH(CT126,FuturesTableMonth,0),2))</f>
        <v>0</v>
      </c>
      <c r="CV126" s="25"/>
      <c r="CW126" s="296" t="n">
        <f aca="false">CT126</f>
        <v>40391</v>
      </c>
      <c r="CX126" s="297" t="n">
        <f aca="false">CK126+CK138+CK150+CK162+CK174+CK186+CK198+CK210+CK222+CK234+CK246+CK258+CK270+CK282+CK294+CK306+CK318+CK330+CK342+CK354</f>
        <v>210.86370577</v>
      </c>
      <c r="CY126" s="25"/>
      <c r="CZ126" s="298"/>
      <c r="DA126" s="299" t="n">
        <v>0</v>
      </c>
      <c r="DB126" s="299" t="n">
        <v>0</v>
      </c>
      <c r="DC126" s="299" t="n">
        <f aca="false">DB126-DA126</f>
        <v>0</v>
      </c>
      <c r="DD126" s="263" t="n">
        <f aca="false">SUMIF($L$5:$CH$5,"o",L126:CH126)+SUMIF($L$5:$CH$5,"e",L126:CH126)</f>
        <v>0</v>
      </c>
      <c r="DE126" s="278" t="n">
        <f aca="false">IF(DD126=0,0,DC126+DD126)</f>
        <v>0</v>
      </c>
      <c r="DF126" s="278"/>
      <c r="DG126" s="184"/>
      <c r="DH126" s="300" t="n">
        <v>-106.51892188</v>
      </c>
      <c r="DI126" s="312" t="n">
        <v>4.176</v>
      </c>
      <c r="DJ126" s="184" t="n">
        <v>4.176</v>
      </c>
      <c r="DK126" s="267" t="n">
        <f aca="false">DI126-DJ126</f>
        <v>0</v>
      </c>
      <c r="DL126" s="192" t="n">
        <f aca="false">ROUND(DH126*DK126*10000,2)</f>
        <v>-0</v>
      </c>
      <c r="DM126" s="193"/>
      <c r="DN126" s="26"/>
      <c r="DO126" s="26"/>
      <c r="DP126" s="301" t="n">
        <f aca="false">A126</f>
        <v>40391</v>
      </c>
      <c r="DQ126" s="270" t="n">
        <f aca="false">IF(ISERROR(DR126),0,DR126)</f>
        <v>0</v>
      </c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</row>
    <row r="127" customFormat="false" ht="15.75" hidden="false" customHeight="false" outlineLevel="0" collapsed="false">
      <c r="A127" s="271" t="n">
        <f aca="false">EOMONTH(A126,0)+1</f>
        <v>40422</v>
      </c>
      <c r="B127" s="272" t="n">
        <f aca="false">E!B118</f>
        <v>-100.77400491</v>
      </c>
      <c r="C127" s="272" t="n">
        <f aca="false">CM127</f>
        <v>0</v>
      </c>
      <c r="D127" s="272" t="n">
        <f aca="false">CI127</f>
        <v>3093</v>
      </c>
      <c r="E127" s="272" t="str">
        <f aca="false">IF(CJ127=0,"",CJ127)</f>
        <v/>
      </c>
      <c r="F127" s="273" t="n">
        <f aca="false">CK127</f>
        <v>-100.77400491</v>
      </c>
      <c r="G127" s="230"/>
      <c r="H127" s="230"/>
      <c r="I127" s="29"/>
      <c r="J127" s="29"/>
      <c r="K127" s="29"/>
      <c r="L127" s="313"/>
      <c r="M127" s="314"/>
      <c r="N127" s="30"/>
      <c r="O127" s="278"/>
      <c r="P127" s="278"/>
      <c r="Q127" s="278"/>
      <c r="R127" s="278"/>
      <c r="S127" s="278"/>
      <c r="T127" s="278"/>
      <c r="U127" s="278"/>
      <c r="V127" s="278"/>
      <c r="W127" s="278"/>
      <c r="X127" s="278"/>
      <c r="Y127" s="278"/>
      <c r="Z127" s="278"/>
      <c r="AA127" s="278"/>
      <c r="AB127" s="278"/>
      <c r="AC127" s="278"/>
      <c r="AD127" s="278"/>
      <c r="AE127" s="278"/>
      <c r="AF127" s="278"/>
      <c r="AG127" s="278"/>
      <c r="AH127" s="278"/>
      <c r="AI127" s="278"/>
      <c r="AJ127" s="278"/>
      <c r="AK127" s="278"/>
      <c r="AL127" s="278"/>
      <c r="AM127" s="278"/>
      <c r="AN127" s="278"/>
      <c r="AO127" s="278"/>
      <c r="AP127" s="278"/>
      <c r="AQ127" s="278"/>
      <c r="AR127" s="278"/>
      <c r="AS127" s="278"/>
      <c r="AT127" s="278"/>
      <c r="AU127" s="278"/>
      <c r="AV127" s="278"/>
      <c r="AW127" s="278"/>
      <c r="AX127" s="278"/>
      <c r="AY127" s="278"/>
      <c r="AZ127" s="30"/>
      <c r="BA127" s="278"/>
      <c r="BB127" s="278"/>
      <c r="BC127" s="278"/>
      <c r="BD127" s="278"/>
      <c r="BE127" s="278"/>
      <c r="BF127" s="278"/>
      <c r="BG127" s="278"/>
      <c r="BH127" s="278"/>
      <c r="BI127" s="278"/>
      <c r="BJ127" s="278"/>
      <c r="BK127" s="278"/>
      <c r="BL127" s="278"/>
      <c r="BM127" s="278"/>
      <c r="BN127" s="278"/>
      <c r="BO127" s="49"/>
      <c r="BP127" s="107"/>
      <c r="BQ127" s="281"/>
      <c r="BR127" s="240"/>
      <c r="BS127" s="240"/>
      <c r="BT127" s="240"/>
      <c r="BU127" s="240"/>
      <c r="BV127" s="282"/>
      <c r="BW127" s="240"/>
      <c r="BX127" s="240"/>
      <c r="BY127" s="240"/>
      <c r="BZ127" s="240"/>
      <c r="CA127" s="240"/>
      <c r="CB127" s="240"/>
      <c r="CC127" s="240"/>
      <c r="CD127" s="240"/>
      <c r="CE127" s="283"/>
      <c r="CF127" s="284"/>
      <c r="CG127" s="285" t="n">
        <f aca="false">DQ127</f>
        <v>0</v>
      </c>
      <c r="CH127" s="286"/>
      <c r="CI127" s="247" t="n">
        <f aca="false">ROUND(+CK127+CI128,0)</f>
        <v>3093</v>
      </c>
      <c r="CJ127" s="287"/>
      <c r="CK127" s="248" t="n">
        <f aca="false">IF($CM$16="a",(CM127+B127),(B127))</f>
        <v>-100.77400491</v>
      </c>
      <c r="CL127" s="288" t="n">
        <f aca="false">A127</f>
        <v>40422</v>
      </c>
      <c r="CM127" s="250" t="n">
        <f aca="false">IF($CM$16="A",((SUMIF($L$5:$CH$5,"F",L127:CH127))+(SUMIF($L$5:$CH$5,"s",L127:CH127)*CP127)+(SUMIF($L$5:$CH$5,"eol",L127:CH127)*CP127)+(SUMIF($L$5:$CH$5,"e",L127:CH127))+(SUMIF($L$5:$CH$5,"o",L127:CH127))),IF($CM$16="s",(SUMIF($L$5:$CH$5,"s",L127:CH127)*CP127),IF($CM$16="f",(SUMIF($L$5:$CH$5,"f",L127:CH127)),IF($CM$16="eol",(SUMIF($L$5:$CH$5,"eol",L127:CH127)*CP127),IF($CM$16="o",(SUMIF($L$5:$CH$5,"o",L127:CH127)),IF($CM$16="e",(SUMIF($L$5:$CH$5,"e",L127:CH127)),IF($CM$16="ch",(SUM(L127:CH127)),"Wrong")))))))</f>
        <v>0</v>
      </c>
      <c r="CN127" s="251" t="n">
        <f aca="false">A127</f>
        <v>40422</v>
      </c>
      <c r="CO127" s="305" t="n">
        <f aca="false">ROUND(SUM(CK116:CK127),0)</f>
        <v>-712</v>
      </c>
      <c r="CP127" s="290" t="n">
        <f aca="false">IF((1/((1+CR127/2)^(2*(A127-$D$6)/365.25)))&gt;1,1,(1/((1+CR127/2)^(2*(A127-$D$6)/365.25))))</f>
        <v>1</v>
      </c>
      <c r="CQ127" s="291" t="n">
        <f aca="false">+A128-A127</f>
        <v>30</v>
      </c>
      <c r="CR127" s="302" t="n">
        <v>0.061786599831553</v>
      </c>
      <c r="CS127" s="293"/>
      <c r="CT127" s="303" t="n">
        <f aca="false">A127</f>
        <v>40422</v>
      </c>
      <c r="CU127" s="295" t="n">
        <f aca="false">IF(ISERROR(INDEX(FuturesTable,MATCH(CT127,FuturesTableMonth,0),2)),0,INDEX(FuturesTable,MATCH(CT127,FuturesTableMonth,0),2))</f>
        <v>0</v>
      </c>
      <c r="CV127" s="25"/>
      <c r="CW127" s="296" t="n">
        <f aca="false">CT127</f>
        <v>40422</v>
      </c>
      <c r="CX127" s="297" t="n">
        <f aca="false">CK127+CK139+CK151+CK163+CK175+CK187+CK199+CK211+CK223+CK235+CK247+CK259+CK271+CK283+CK295+CK307+CK319+CK331+CK343+CK355</f>
        <v>205.74826995</v>
      </c>
      <c r="CY127" s="25"/>
      <c r="CZ127" s="298"/>
      <c r="DA127" s="299" t="n">
        <v>0</v>
      </c>
      <c r="DB127" s="299" t="n">
        <v>0</v>
      </c>
      <c r="DC127" s="299" t="n">
        <f aca="false">DB127-DA127</f>
        <v>0</v>
      </c>
      <c r="DD127" s="263" t="n">
        <f aca="false">SUMIF($L$5:$CH$5,"o",L127:CH127)+SUMIF($L$5:$CH$5,"e",L127:CH127)</f>
        <v>0</v>
      </c>
      <c r="DE127" s="278" t="n">
        <f aca="false">IF(DD127=0,0,DC127+DD127)</f>
        <v>0</v>
      </c>
      <c r="DF127" s="278"/>
      <c r="DG127" s="184"/>
      <c r="DH127" s="300" t="n">
        <v>-100.77400491</v>
      </c>
      <c r="DI127" s="312" t="n">
        <v>4.191</v>
      </c>
      <c r="DJ127" s="184" t="n">
        <v>4.191</v>
      </c>
      <c r="DK127" s="267" t="n">
        <f aca="false">DI127-DJ127</f>
        <v>0</v>
      </c>
      <c r="DL127" s="192" t="n">
        <f aca="false">ROUND(DH127*DK127*10000,2)</f>
        <v>-0</v>
      </c>
      <c r="DM127" s="193"/>
      <c r="DN127" s="26"/>
      <c r="DO127" s="26"/>
      <c r="DP127" s="301" t="n">
        <f aca="false">A127</f>
        <v>40422</v>
      </c>
      <c r="DQ127" s="270" t="n">
        <f aca="false">IF(ISERROR(DR127),0,DR127)</f>
        <v>0</v>
      </c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</row>
    <row r="128" customFormat="false" ht="15.75" hidden="false" customHeight="false" outlineLevel="0" collapsed="false">
      <c r="A128" s="271" t="n">
        <f aca="false">EOMONTH(A127,0)+1</f>
        <v>40452</v>
      </c>
      <c r="B128" s="272" t="n">
        <f aca="false">E!B119</f>
        <v>-105.94195771</v>
      </c>
      <c r="C128" s="272" t="n">
        <f aca="false">CM128</f>
        <v>0</v>
      </c>
      <c r="D128" s="272" t="n">
        <f aca="false">CI128</f>
        <v>3194</v>
      </c>
      <c r="E128" s="272" t="str">
        <f aca="false">IF(CJ128=0,"",CJ128)</f>
        <v/>
      </c>
      <c r="F128" s="273" t="n">
        <f aca="false">CK128</f>
        <v>-105.94195771</v>
      </c>
      <c r="G128" s="230"/>
      <c r="H128" s="230"/>
      <c r="I128" s="29"/>
      <c r="J128" s="29"/>
      <c r="K128" s="29"/>
      <c r="L128" s="313"/>
      <c r="M128" s="314"/>
      <c r="N128" s="30"/>
      <c r="O128" s="278"/>
      <c r="P128" s="278"/>
      <c r="Q128" s="278"/>
      <c r="R128" s="278"/>
      <c r="S128" s="278"/>
      <c r="T128" s="278"/>
      <c r="U128" s="278"/>
      <c r="V128" s="278"/>
      <c r="W128" s="278"/>
      <c r="X128" s="278"/>
      <c r="Y128" s="278"/>
      <c r="Z128" s="278"/>
      <c r="AA128" s="278"/>
      <c r="AB128" s="278"/>
      <c r="AC128" s="278"/>
      <c r="AD128" s="278"/>
      <c r="AE128" s="278"/>
      <c r="AF128" s="278"/>
      <c r="AG128" s="278"/>
      <c r="AH128" s="278"/>
      <c r="AI128" s="278"/>
      <c r="AJ128" s="278"/>
      <c r="AK128" s="278"/>
      <c r="AL128" s="278"/>
      <c r="AM128" s="278"/>
      <c r="AN128" s="278"/>
      <c r="AO128" s="278"/>
      <c r="AP128" s="278"/>
      <c r="AQ128" s="278"/>
      <c r="AR128" s="278"/>
      <c r="AS128" s="278"/>
      <c r="AT128" s="278"/>
      <c r="AU128" s="278"/>
      <c r="AV128" s="278"/>
      <c r="AW128" s="278"/>
      <c r="AX128" s="278"/>
      <c r="AY128" s="278"/>
      <c r="AZ128" s="30"/>
      <c r="BA128" s="278"/>
      <c r="BB128" s="278"/>
      <c r="BC128" s="278"/>
      <c r="BD128" s="278"/>
      <c r="BE128" s="278"/>
      <c r="BF128" s="278"/>
      <c r="BG128" s="278"/>
      <c r="BH128" s="278"/>
      <c r="BI128" s="278"/>
      <c r="BJ128" s="278"/>
      <c r="BK128" s="278"/>
      <c r="BL128" s="278"/>
      <c r="BM128" s="278"/>
      <c r="BN128" s="278"/>
      <c r="BO128" s="49"/>
      <c r="BP128" s="107"/>
      <c r="BQ128" s="281"/>
      <c r="BR128" s="240"/>
      <c r="BS128" s="240"/>
      <c r="BT128" s="240"/>
      <c r="BU128" s="240"/>
      <c r="BV128" s="282"/>
      <c r="BW128" s="240"/>
      <c r="BX128" s="240"/>
      <c r="BY128" s="240"/>
      <c r="BZ128" s="240"/>
      <c r="CA128" s="240"/>
      <c r="CB128" s="240"/>
      <c r="CC128" s="240"/>
      <c r="CD128" s="240"/>
      <c r="CE128" s="283"/>
      <c r="CF128" s="284"/>
      <c r="CG128" s="285" t="n">
        <f aca="false">DQ128</f>
        <v>0</v>
      </c>
      <c r="CH128" s="286"/>
      <c r="CI128" s="247" t="n">
        <f aca="false">ROUND(+CK128+CI129,0)</f>
        <v>3194</v>
      </c>
      <c r="CJ128" s="287"/>
      <c r="CK128" s="248" t="n">
        <f aca="false">IF($CM$16="a",(CM128+B128),(B128))</f>
        <v>-105.94195771</v>
      </c>
      <c r="CL128" s="288" t="n">
        <f aca="false">A128</f>
        <v>40452</v>
      </c>
      <c r="CM128" s="250" t="n">
        <f aca="false">IF($CM$16="A",((SUMIF($L$5:$CH$5,"F",L128:CH128))+(SUMIF($L$5:$CH$5,"s",L128:CH128)*CP128)+(SUMIF($L$5:$CH$5,"eol",L128:CH128)*CP128)+(SUMIF($L$5:$CH$5,"e",L128:CH128))+(SUMIF($L$5:$CH$5,"o",L128:CH128))),IF($CM$16="s",(SUMIF($L$5:$CH$5,"s",L128:CH128)*CP128),IF($CM$16="f",(SUMIF($L$5:$CH$5,"f",L128:CH128)),IF($CM$16="eol",(SUMIF($L$5:$CH$5,"eol",L128:CH128)*CP128),IF($CM$16="o",(SUMIF($L$5:$CH$5,"o",L128:CH128)),IF($CM$16="e",(SUMIF($L$5:$CH$5,"e",L128:CH128)),IF($CM$16="ch",(SUM(L128:CH128)),"Wrong")))))))</f>
        <v>0</v>
      </c>
      <c r="CN128" s="251" t="n">
        <f aca="false">A128</f>
        <v>40452</v>
      </c>
      <c r="CO128" s="305" t="n">
        <f aca="false">ROUND(SUM(CK117:CK128),0)</f>
        <v>-903</v>
      </c>
      <c r="CP128" s="290" t="n">
        <f aca="false">IF((1/((1+CR128/2)^(2*(A128-$D$6)/365.25)))&gt;1,1,(1/((1+CR128/2)^(2*(A128-$D$6)/365.25))))</f>
        <v>1</v>
      </c>
      <c r="CQ128" s="291" t="n">
        <f aca="false">+A129-A128</f>
        <v>31</v>
      </c>
      <c r="CR128" s="302" t="n">
        <v>0.0618476704399362</v>
      </c>
      <c r="CS128" s="293"/>
      <c r="CT128" s="303" t="n">
        <f aca="false">A128</f>
        <v>40452</v>
      </c>
      <c r="CU128" s="295" t="n">
        <f aca="false">IF(ISERROR(INDEX(FuturesTable,MATCH(CT128,FuturesTableMonth,0),2)),0,INDEX(FuturesTable,MATCH(CT128,FuturesTableMonth,0),2))</f>
        <v>0</v>
      </c>
      <c r="CV128" s="25"/>
      <c r="CW128" s="296" t="n">
        <f aca="false">CT128</f>
        <v>40452</v>
      </c>
      <c r="CX128" s="297" t="n">
        <f aca="false">CK128+CK140+CK152+CK164+CK176+CK188+CK200+CK212+CK224+CK236+CK248+CK260+CK272+CK284+CK296+CK308+CK320+CK332+CK344+CK356</f>
        <v>203.25292626</v>
      </c>
      <c r="CY128" s="25"/>
      <c r="CZ128" s="298"/>
      <c r="DA128" s="299" t="n">
        <v>0</v>
      </c>
      <c r="DB128" s="299" t="n">
        <v>0</v>
      </c>
      <c r="DC128" s="299" t="n">
        <f aca="false">DB128-DA128</f>
        <v>0</v>
      </c>
      <c r="DD128" s="263" t="n">
        <f aca="false">SUMIF($L$5:$CH$5,"o",L128:CH128)+SUMIF($L$5:$CH$5,"e",L128:CH128)</f>
        <v>0</v>
      </c>
      <c r="DE128" s="278" t="n">
        <f aca="false">IF(DD128=0,0,DC128+DD128)</f>
        <v>0</v>
      </c>
      <c r="DF128" s="278"/>
      <c r="DG128" s="184"/>
      <c r="DH128" s="300" t="n">
        <v>-105.94195771</v>
      </c>
      <c r="DI128" s="312" t="n">
        <v>4.22</v>
      </c>
      <c r="DJ128" s="184" t="n">
        <v>4.22</v>
      </c>
      <c r="DK128" s="267" t="n">
        <f aca="false">DI128-DJ128</f>
        <v>0</v>
      </c>
      <c r="DL128" s="192" t="n">
        <f aca="false">ROUND(DH128*DK128*10000,2)</f>
        <v>-0</v>
      </c>
      <c r="DM128" s="193"/>
      <c r="DN128" s="26"/>
      <c r="DO128" s="26"/>
      <c r="DP128" s="301" t="n">
        <f aca="false">A128</f>
        <v>40452</v>
      </c>
      <c r="DQ128" s="270" t="n">
        <f aca="false">IF(ISERROR(DR128),0,DR128)</f>
        <v>0</v>
      </c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</row>
    <row r="129" customFormat="false" ht="15.75" hidden="false" customHeight="false" outlineLevel="0" collapsed="false">
      <c r="A129" s="271" t="n">
        <f aca="false">EOMONTH(A128,0)+1</f>
        <v>40483</v>
      </c>
      <c r="B129" s="272" t="n">
        <f aca="false">E!B120</f>
        <v>-92.99060973</v>
      </c>
      <c r="C129" s="272" t="n">
        <f aca="false">CM129</f>
        <v>0</v>
      </c>
      <c r="D129" s="272" t="n">
        <f aca="false">CI129</f>
        <v>3300</v>
      </c>
      <c r="E129" s="272" t="str">
        <f aca="false">IF(CJ129=0,"",CJ129)</f>
        <v/>
      </c>
      <c r="F129" s="273" t="n">
        <f aca="false">CK129</f>
        <v>-92.99060973</v>
      </c>
      <c r="G129" s="230"/>
      <c r="H129" s="230"/>
      <c r="I129" s="29"/>
      <c r="J129" s="29"/>
      <c r="K129" s="29"/>
      <c r="L129" s="313"/>
      <c r="M129" s="314"/>
      <c r="N129" s="30"/>
      <c r="O129" s="278"/>
      <c r="P129" s="278"/>
      <c r="Q129" s="278"/>
      <c r="R129" s="278"/>
      <c r="S129" s="278"/>
      <c r="T129" s="278"/>
      <c r="U129" s="278"/>
      <c r="V129" s="278"/>
      <c r="W129" s="278"/>
      <c r="X129" s="278"/>
      <c r="Y129" s="278"/>
      <c r="Z129" s="278"/>
      <c r="AA129" s="278"/>
      <c r="AB129" s="278"/>
      <c r="AC129" s="278"/>
      <c r="AD129" s="278"/>
      <c r="AE129" s="278"/>
      <c r="AF129" s="278"/>
      <c r="AG129" s="278"/>
      <c r="AH129" s="278"/>
      <c r="AI129" s="278"/>
      <c r="AJ129" s="278"/>
      <c r="AK129" s="278"/>
      <c r="AL129" s="278"/>
      <c r="AM129" s="278"/>
      <c r="AN129" s="278"/>
      <c r="AO129" s="278"/>
      <c r="AP129" s="278"/>
      <c r="AQ129" s="278"/>
      <c r="AR129" s="278"/>
      <c r="AS129" s="278"/>
      <c r="AT129" s="278"/>
      <c r="AU129" s="278"/>
      <c r="AV129" s="278"/>
      <c r="AW129" s="278"/>
      <c r="AX129" s="278"/>
      <c r="AY129" s="278"/>
      <c r="AZ129" s="30"/>
      <c r="BA129" s="278"/>
      <c r="BB129" s="278"/>
      <c r="BC129" s="278"/>
      <c r="BD129" s="278"/>
      <c r="BE129" s="278"/>
      <c r="BF129" s="278"/>
      <c r="BG129" s="278"/>
      <c r="BH129" s="278"/>
      <c r="BI129" s="278"/>
      <c r="BJ129" s="278"/>
      <c r="BK129" s="278"/>
      <c r="BL129" s="278"/>
      <c r="BM129" s="278"/>
      <c r="BN129" s="278"/>
      <c r="BO129" s="49"/>
      <c r="BP129" s="107"/>
      <c r="BQ129" s="281"/>
      <c r="BR129" s="240"/>
      <c r="BS129" s="240"/>
      <c r="BT129" s="240"/>
      <c r="BU129" s="240"/>
      <c r="BV129" s="282"/>
      <c r="BW129" s="240"/>
      <c r="BX129" s="240"/>
      <c r="BY129" s="240"/>
      <c r="BZ129" s="240"/>
      <c r="CA129" s="240"/>
      <c r="CB129" s="240"/>
      <c r="CC129" s="240"/>
      <c r="CD129" s="240"/>
      <c r="CE129" s="283"/>
      <c r="CF129" s="284"/>
      <c r="CG129" s="285" t="n">
        <f aca="false">DQ129</f>
        <v>0</v>
      </c>
      <c r="CH129" s="286"/>
      <c r="CI129" s="247" t="n">
        <f aca="false">ROUND(+CK129+CI130,0)</f>
        <v>3300</v>
      </c>
      <c r="CJ129" s="287"/>
      <c r="CK129" s="248" t="n">
        <f aca="false">IF($CM$16="a",(CM129+B129),(B129))</f>
        <v>-92.99060973</v>
      </c>
      <c r="CL129" s="288" t="n">
        <f aca="false">A129</f>
        <v>40483</v>
      </c>
      <c r="CM129" s="250" t="n">
        <f aca="false">IF($CM$16="A",((SUMIF($L$5:$CH$5,"F",L129:CH129))+(SUMIF($L$5:$CH$5,"s",L129:CH129)*CP129)+(SUMIF($L$5:$CH$5,"eol",L129:CH129)*CP129)+(SUMIF($L$5:$CH$5,"e",L129:CH129))+(SUMIF($L$5:$CH$5,"o",L129:CH129))),IF($CM$16="s",(SUMIF($L$5:$CH$5,"s",L129:CH129)*CP129),IF($CM$16="f",(SUMIF($L$5:$CH$5,"f",L129:CH129)),IF($CM$16="eol",(SUMIF($L$5:$CH$5,"eol",L129:CH129)*CP129),IF($CM$16="o",(SUMIF($L$5:$CH$5,"o",L129:CH129)),IF($CM$16="e",(SUMIF($L$5:$CH$5,"e",L129:CH129)),IF($CM$16="ch",(SUM(L129:CH129)),"Wrong")))))))</f>
        <v>0</v>
      </c>
      <c r="CN129" s="251" t="n">
        <f aca="false">A129</f>
        <v>40483</v>
      </c>
      <c r="CO129" s="305" t="n">
        <f aca="false">ROUND(SUM(CK118:CK129),0)</f>
        <v>-1075</v>
      </c>
      <c r="CP129" s="290" t="n">
        <f aca="false">IF((1/((1+CR129/2)^(2*(A129-$D$6)/365.25)))&gt;1,1,(1/((1+CR129/2)^(2*(A129-$D$6)/365.25))))</f>
        <v>1</v>
      </c>
      <c r="CQ129" s="291" t="n">
        <f aca="false">+A130-A129</f>
        <v>30</v>
      </c>
      <c r="CR129" s="302" t="n">
        <v>0.0619107767365668</v>
      </c>
      <c r="CS129" s="293"/>
      <c r="CT129" s="303" t="n">
        <f aca="false">A129</f>
        <v>40483</v>
      </c>
      <c r="CU129" s="295" t="n">
        <f aca="false">IF(ISERROR(INDEX(FuturesTable,MATCH(CT129,FuturesTableMonth,0),2)),0,INDEX(FuturesTable,MATCH(CT129,FuturesTableMonth,0),2))</f>
        <v>0</v>
      </c>
      <c r="CV129" s="25"/>
      <c r="CW129" s="296" t="n">
        <f aca="false">CT129</f>
        <v>40483</v>
      </c>
      <c r="CX129" s="297" t="n">
        <f aca="false">CK129+CK141+CK153+CK165+CK177+CK189+CK201+CK213+CK225+CK237+CK249+CK261+CK273+CK285+CK297+CK309+CK321+CK333+CK345+CK357</f>
        <v>152.24369321</v>
      </c>
      <c r="CY129" s="25"/>
      <c r="CZ129" s="298"/>
      <c r="DA129" s="299" t="n">
        <v>0</v>
      </c>
      <c r="DB129" s="299" t="n">
        <v>0</v>
      </c>
      <c r="DC129" s="299" t="n">
        <f aca="false">DB129-DA129</f>
        <v>0</v>
      </c>
      <c r="DD129" s="263" t="n">
        <f aca="false">SUMIF($L$5:$CH$5,"o",L129:CH129)+SUMIF($L$5:$CH$5,"e",L129:CH129)</f>
        <v>0</v>
      </c>
      <c r="DE129" s="278" t="n">
        <f aca="false">IF(DD129=0,0,DC129+DD129)</f>
        <v>0</v>
      </c>
      <c r="DF129" s="278"/>
      <c r="DG129" s="184"/>
      <c r="DH129" s="300" t="n">
        <v>-92.99060973</v>
      </c>
      <c r="DI129" s="312" t="n">
        <v>4.36</v>
      </c>
      <c r="DJ129" s="184" t="n">
        <v>4.36</v>
      </c>
      <c r="DK129" s="267" t="n">
        <f aca="false">DI129-DJ129</f>
        <v>0</v>
      </c>
      <c r="DL129" s="192" t="n">
        <f aca="false">ROUND(DH129*DK129*10000,2)</f>
        <v>-0</v>
      </c>
      <c r="DM129" s="193"/>
      <c r="DN129" s="26"/>
      <c r="DO129" s="26"/>
      <c r="DP129" s="301" t="n">
        <f aca="false">A129</f>
        <v>40483</v>
      </c>
      <c r="DQ129" s="270" t="n">
        <f aca="false">IF(ISERROR(DR129),0,DR129)</f>
        <v>0</v>
      </c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</row>
    <row r="130" customFormat="false" ht="15.75" hidden="false" customHeight="false" outlineLevel="0" collapsed="false">
      <c r="A130" s="271" t="n">
        <f aca="false">EOMONTH(A129,0)+1</f>
        <v>40513</v>
      </c>
      <c r="B130" s="272" t="n">
        <f aca="false">E!B121</f>
        <v>-97.66827048</v>
      </c>
      <c r="C130" s="272" t="n">
        <f aca="false">CM130</f>
        <v>0</v>
      </c>
      <c r="D130" s="272" t="n">
        <f aca="false">CI130</f>
        <v>3393</v>
      </c>
      <c r="E130" s="272" t="n">
        <f aca="false">IF(CJ130=0,"",CJ130)</f>
        <v>-1249.7567251</v>
      </c>
      <c r="F130" s="273" t="n">
        <f aca="false">CK130</f>
        <v>-97.66827048</v>
      </c>
      <c r="G130" s="230"/>
      <c r="H130" s="230"/>
      <c r="I130" s="29"/>
      <c r="J130" s="29"/>
      <c r="K130" s="29"/>
      <c r="L130" s="313"/>
      <c r="M130" s="314"/>
      <c r="N130" s="30"/>
      <c r="O130" s="278"/>
      <c r="P130" s="278"/>
      <c r="Q130" s="278"/>
      <c r="R130" s="278"/>
      <c r="S130" s="278"/>
      <c r="T130" s="278"/>
      <c r="U130" s="278"/>
      <c r="V130" s="278"/>
      <c r="W130" s="278"/>
      <c r="X130" s="278"/>
      <c r="Y130" s="278"/>
      <c r="Z130" s="278"/>
      <c r="AA130" s="278"/>
      <c r="AB130" s="278"/>
      <c r="AC130" s="278"/>
      <c r="AD130" s="278"/>
      <c r="AE130" s="278"/>
      <c r="AF130" s="278"/>
      <c r="AG130" s="278"/>
      <c r="AH130" s="278"/>
      <c r="AI130" s="278"/>
      <c r="AJ130" s="278"/>
      <c r="AK130" s="278"/>
      <c r="AL130" s="278"/>
      <c r="AM130" s="278"/>
      <c r="AN130" s="278"/>
      <c r="AO130" s="278"/>
      <c r="AP130" s="278"/>
      <c r="AQ130" s="278"/>
      <c r="AR130" s="278"/>
      <c r="AS130" s="278"/>
      <c r="AT130" s="278"/>
      <c r="AU130" s="278"/>
      <c r="AV130" s="278"/>
      <c r="AW130" s="278"/>
      <c r="AX130" s="278"/>
      <c r="AY130" s="278"/>
      <c r="AZ130" s="30"/>
      <c r="BA130" s="278"/>
      <c r="BB130" s="278"/>
      <c r="BC130" s="278"/>
      <c r="BD130" s="278"/>
      <c r="BE130" s="278"/>
      <c r="BF130" s="278"/>
      <c r="BG130" s="278"/>
      <c r="BH130" s="278"/>
      <c r="BI130" s="278"/>
      <c r="BJ130" s="278"/>
      <c r="BK130" s="278"/>
      <c r="BL130" s="278"/>
      <c r="BM130" s="278"/>
      <c r="BN130" s="278"/>
      <c r="BO130" s="49"/>
      <c r="BP130" s="107"/>
      <c r="BQ130" s="281"/>
      <c r="BR130" s="240"/>
      <c r="BS130" s="240"/>
      <c r="BT130" s="240"/>
      <c r="BU130" s="240"/>
      <c r="BV130" s="282"/>
      <c r="BW130" s="240"/>
      <c r="BX130" s="240"/>
      <c r="BY130" s="240"/>
      <c r="BZ130" s="240"/>
      <c r="CA130" s="240"/>
      <c r="CB130" s="240"/>
      <c r="CC130" s="240"/>
      <c r="CD130" s="240"/>
      <c r="CE130" s="283"/>
      <c r="CF130" s="284"/>
      <c r="CG130" s="285" t="n">
        <f aca="false">DQ130</f>
        <v>0</v>
      </c>
      <c r="CH130" s="286"/>
      <c r="CI130" s="247" t="n">
        <f aca="false">ROUND(+CK130+CI131,0)</f>
        <v>3393</v>
      </c>
      <c r="CJ130" s="287" t="n">
        <f aca="false">SUM(CK119:CK130)</f>
        <v>-1249.7567251</v>
      </c>
      <c r="CK130" s="248" t="n">
        <f aca="false">IF($CM$16="a",(CM130+B130),(B130))</f>
        <v>-97.66827048</v>
      </c>
      <c r="CL130" s="288" t="n">
        <f aca="false">A130</f>
        <v>40513</v>
      </c>
      <c r="CM130" s="250" t="n">
        <f aca="false">IF($CM$16="A",((SUMIF($L$5:$CH$5,"F",L130:CH130))+(SUMIF($L$5:$CH$5,"s",L130:CH130)*CP130)+(SUMIF($L$5:$CH$5,"eol",L130:CH130)*CP130)+(SUMIF($L$5:$CH$5,"e",L130:CH130))+(SUMIF($L$5:$CH$5,"o",L130:CH130))),IF($CM$16="s",(SUMIF($L$5:$CH$5,"s",L130:CH130)*CP130),IF($CM$16="f",(SUMIF($L$5:$CH$5,"f",L130:CH130)),IF($CM$16="eol",(SUMIF($L$5:$CH$5,"eol",L130:CH130)*CP130),IF($CM$16="o",(SUMIF($L$5:$CH$5,"o",L130:CH130)),IF($CM$16="e",(SUMIF($L$5:$CH$5,"e",L130:CH130)),IF($CM$16="ch",(SUM(L130:CH130)),"Wrong")))))))</f>
        <v>0</v>
      </c>
      <c r="CN130" s="251" t="n">
        <f aca="false">A130</f>
        <v>40513</v>
      </c>
      <c r="CO130" s="305" t="n">
        <f aca="false">ROUND(SUM(CK119:CK130),0)</f>
        <v>-1250</v>
      </c>
      <c r="CP130" s="290" t="n">
        <f aca="false">IF((1/((1+CR130/2)^(2*(A130-$D$6)/365.25)))&gt;1,1,(1/((1+CR130/2)^(2*(A130-$D$6)/365.25))))</f>
        <v>1</v>
      </c>
      <c r="CQ130" s="291" t="n">
        <f aca="false">+A131-A130</f>
        <v>31</v>
      </c>
      <c r="CR130" s="302" t="n">
        <v>0.0619718473474675</v>
      </c>
      <c r="CS130" s="293"/>
      <c r="CT130" s="303" t="n">
        <f aca="false">A130</f>
        <v>40513</v>
      </c>
      <c r="CU130" s="295" t="n">
        <f aca="false">IF(ISERROR(INDEX(FuturesTable,MATCH(CT130,FuturesTableMonth,0),2)),0,INDEX(FuturesTable,MATCH(CT130,FuturesTableMonth,0),2))</f>
        <v>0</v>
      </c>
      <c r="CV130" s="25"/>
      <c r="CW130" s="296" t="n">
        <f aca="false">CT130</f>
        <v>40513</v>
      </c>
      <c r="CX130" s="297" t="n">
        <f aca="false">CK130+CK142+CK154+CK166+CK178+CK190+CK202+CK214+CK226+CK238+CK250+CK262+CK274+CK286+CK298+CK310+CK322+CK334+CK346+CK358</f>
        <v>148.89935715</v>
      </c>
      <c r="CY130" s="25"/>
      <c r="CZ130" s="298"/>
      <c r="DA130" s="299" t="n">
        <v>0</v>
      </c>
      <c r="DB130" s="299" t="n">
        <v>0</v>
      </c>
      <c r="DC130" s="299" t="n">
        <f aca="false">DB130-DA130</f>
        <v>0</v>
      </c>
      <c r="DD130" s="263" t="n">
        <f aca="false">SUMIF($L$5:$CH$5,"o",L130:CH130)+SUMIF($L$5:$CH$5,"e",L130:CH130)</f>
        <v>0</v>
      </c>
      <c r="DE130" s="278" t="n">
        <f aca="false">IF(DD130=0,0,DC130+DD130)</f>
        <v>0</v>
      </c>
      <c r="DF130" s="278"/>
      <c r="DG130" s="184"/>
      <c r="DH130" s="300" t="n">
        <v>-97.66827048</v>
      </c>
      <c r="DI130" s="312" t="n">
        <v>4.505</v>
      </c>
      <c r="DJ130" s="184" t="n">
        <v>4.505</v>
      </c>
      <c r="DK130" s="267" t="n">
        <f aca="false">DI130-DJ130</f>
        <v>0</v>
      </c>
      <c r="DL130" s="192" t="n">
        <f aca="false">ROUND(DH130*DK130*10000,2)</f>
        <v>-0</v>
      </c>
      <c r="DM130" s="193"/>
      <c r="DN130" s="26"/>
      <c r="DO130" s="26"/>
      <c r="DP130" s="301" t="n">
        <f aca="false">A130</f>
        <v>40513</v>
      </c>
      <c r="DQ130" s="270" t="n">
        <f aca="false">IF(ISERROR(DR130),0,DR130)</f>
        <v>0</v>
      </c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</row>
    <row r="131" customFormat="false" ht="15.75" hidden="false" customHeight="false" outlineLevel="0" collapsed="false">
      <c r="A131" s="271" t="n">
        <f aca="false">EOMONTH(A130,0)+1</f>
        <v>40544</v>
      </c>
      <c r="B131" s="272" t="n">
        <f aca="false">E!B122</f>
        <v>57.46149659</v>
      </c>
      <c r="C131" s="272" t="n">
        <f aca="false">CM131</f>
        <v>0</v>
      </c>
      <c r="D131" s="272" t="n">
        <f aca="false">CI131</f>
        <v>3491</v>
      </c>
      <c r="E131" s="272" t="str">
        <f aca="false">IF(CJ131=0,"",CJ131)</f>
        <v/>
      </c>
      <c r="F131" s="273" t="n">
        <f aca="false">CK131</f>
        <v>57.46149659</v>
      </c>
      <c r="G131" s="230"/>
      <c r="H131" s="230"/>
      <c r="I131" s="29"/>
      <c r="J131" s="29"/>
      <c r="K131" s="29"/>
      <c r="L131" s="313"/>
      <c r="M131" s="314"/>
      <c r="N131" s="30"/>
      <c r="O131" s="278"/>
      <c r="P131" s="278"/>
      <c r="Q131" s="278"/>
      <c r="R131" s="278"/>
      <c r="S131" s="278"/>
      <c r="T131" s="278"/>
      <c r="U131" s="278"/>
      <c r="V131" s="278"/>
      <c r="W131" s="278"/>
      <c r="X131" s="278"/>
      <c r="Y131" s="278"/>
      <c r="Z131" s="278"/>
      <c r="AA131" s="278"/>
      <c r="AB131" s="278"/>
      <c r="AC131" s="278"/>
      <c r="AD131" s="278"/>
      <c r="AE131" s="278"/>
      <c r="AF131" s="278"/>
      <c r="AG131" s="278"/>
      <c r="AH131" s="278"/>
      <c r="AI131" s="278"/>
      <c r="AJ131" s="278"/>
      <c r="AK131" s="278"/>
      <c r="AL131" s="278"/>
      <c r="AM131" s="278"/>
      <c r="AN131" s="278"/>
      <c r="AO131" s="278"/>
      <c r="AP131" s="278"/>
      <c r="AQ131" s="278"/>
      <c r="AR131" s="278"/>
      <c r="AS131" s="278"/>
      <c r="AT131" s="278"/>
      <c r="AU131" s="278"/>
      <c r="AV131" s="278"/>
      <c r="AW131" s="278"/>
      <c r="AX131" s="278"/>
      <c r="AY131" s="278"/>
      <c r="AZ131" s="30"/>
      <c r="BA131" s="278"/>
      <c r="BB131" s="278"/>
      <c r="BC131" s="278"/>
      <c r="BD131" s="278"/>
      <c r="BE131" s="278"/>
      <c r="BF131" s="278"/>
      <c r="BG131" s="278"/>
      <c r="BH131" s="278"/>
      <c r="BI131" s="278"/>
      <c r="BJ131" s="278"/>
      <c r="BK131" s="278"/>
      <c r="BL131" s="278"/>
      <c r="BM131" s="278"/>
      <c r="BN131" s="278"/>
      <c r="BO131" s="49"/>
      <c r="BP131" s="107"/>
      <c r="BQ131" s="281"/>
      <c r="BR131" s="240"/>
      <c r="BS131" s="240"/>
      <c r="BT131" s="240"/>
      <c r="BU131" s="240"/>
      <c r="BV131" s="282"/>
      <c r="BW131" s="240"/>
      <c r="BX131" s="240"/>
      <c r="BY131" s="240"/>
      <c r="BZ131" s="240"/>
      <c r="CA131" s="240"/>
      <c r="CB131" s="240"/>
      <c r="CC131" s="240"/>
      <c r="CD131" s="240"/>
      <c r="CE131" s="283"/>
      <c r="CF131" s="284"/>
      <c r="CG131" s="285" t="n">
        <f aca="false">DQ131</f>
        <v>0</v>
      </c>
      <c r="CH131" s="286"/>
      <c r="CI131" s="247" t="n">
        <f aca="false">ROUND(+CK131+CI132,0)</f>
        <v>3491</v>
      </c>
      <c r="CJ131" s="287"/>
      <c r="CK131" s="248" t="n">
        <f aca="false">IF($CM$16="a",(CM131+B131),(B131))</f>
        <v>57.46149659</v>
      </c>
      <c r="CL131" s="288" t="n">
        <f aca="false">A131</f>
        <v>40544</v>
      </c>
      <c r="CM131" s="250" t="n">
        <f aca="false">IF($CM$16="A",((SUMIF($L$5:$CH$5,"F",L131:CH131))+(SUMIF($L$5:$CH$5,"s",L131:CH131)*CP131)+(SUMIF($L$5:$CH$5,"eol",L131:CH131)*CP131)+(SUMIF($L$5:$CH$5,"e",L131:CH131))+(SUMIF($L$5:$CH$5,"o",L131:CH131))),IF($CM$16="s",(SUMIF($L$5:$CH$5,"s",L131:CH131)*CP131),IF($CM$16="f",(SUMIF($L$5:$CH$5,"f",L131:CH131)),IF($CM$16="eol",(SUMIF($L$5:$CH$5,"eol",L131:CH131)*CP131),IF($CM$16="o",(SUMIF($L$5:$CH$5,"o",L131:CH131)),IF($CM$16="e",(SUMIF($L$5:$CH$5,"e",L131:CH131)),IF($CM$16="ch",(SUM(L131:CH131)),"Wrong")))))))</f>
        <v>0</v>
      </c>
      <c r="CN131" s="251" t="n">
        <f aca="false">A131</f>
        <v>40544</v>
      </c>
      <c r="CO131" s="305" t="n">
        <f aca="false">ROUND(SUM(CK120:CK131),0)</f>
        <v>-1072</v>
      </c>
      <c r="CP131" s="290" t="n">
        <f aca="false">IF((1/((1+CR131/2)^(2*(A131-$D$6)/365.25)))&gt;1,1,(1/((1+CR131/2)^(2*(A131-$D$6)/365.25))))</f>
        <v>1</v>
      </c>
      <c r="CQ131" s="291" t="n">
        <f aca="false">+A132-A131</f>
        <v>31</v>
      </c>
      <c r="CR131" s="302" t="n">
        <v>0.0620349536466991</v>
      </c>
      <c r="CS131" s="293"/>
      <c r="CT131" s="303" t="n">
        <f aca="false">A131</f>
        <v>40544</v>
      </c>
      <c r="CU131" s="295" t="n">
        <f aca="false">IF(ISERROR(INDEX(FuturesTable,MATCH(CT131,FuturesTableMonth,0),2)),0,INDEX(FuturesTable,MATCH(CT131,FuturesTableMonth,0),2))</f>
        <v>0</v>
      </c>
      <c r="CV131" s="25"/>
      <c r="CW131" s="296" t="n">
        <f aca="false">CT131</f>
        <v>40544</v>
      </c>
      <c r="CX131" s="297" t="n">
        <f aca="false">CK131+CK143+CK155+CK167+CK179+CK191+CK203+CK215+CK227+CK239+CK251+CK263+CK275+CK287+CK299+CK311+CK323+CK335+CK347+CK359</f>
        <v>297.90270775</v>
      </c>
      <c r="CY131" s="25"/>
      <c r="CZ131" s="298"/>
      <c r="DA131" s="299" t="n">
        <v>0</v>
      </c>
      <c r="DB131" s="299" t="n">
        <v>0</v>
      </c>
      <c r="DC131" s="299" t="n">
        <f aca="false">DB131-DA131</f>
        <v>0</v>
      </c>
      <c r="DD131" s="263" t="n">
        <f aca="false">SUMIF($L$5:$CH$5,"o",L131:CH131)+SUMIF($L$5:$CH$5,"e",L131:CH131)</f>
        <v>0</v>
      </c>
      <c r="DE131" s="278" t="n">
        <f aca="false">IF(DD131=0,0,DC131+DD131)</f>
        <v>0</v>
      </c>
      <c r="DF131" s="278"/>
      <c r="DG131" s="184"/>
      <c r="DH131" s="300" t="n">
        <v>57.46149659</v>
      </c>
      <c r="DI131" s="312" t="n">
        <v>4.615</v>
      </c>
      <c r="DJ131" s="184" t="n">
        <v>4.615</v>
      </c>
      <c r="DK131" s="267" t="n">
        <f aca="false">DI131-DJ131</f>
        <v>0</v>
      </c>
      <c r="DL131" s="192" t="n">
        <f aca="false">ROUND(DH131*DK131*10000,2)</f>
        <v>0</v>
      </c>
      <c r="DM131" s="193"/>
      <c r="DN131" s="26"/>
      <c r="DO131" s="26"/>
      <c r="DP131" s="301" t="n">
        <f aca="false">A131</f>
        <v>40544</v>
      </c>
      <c r="DQ131" s="270" t="n">
        <f aca="false">IF(ISERROR(DR131),0,DR131)</f>
        <v>0</v>
      </c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</row>
    <row r="132" customFormat="false" ht="15.75" hidden="false" customHeight="false" outlineLevel="0" collapsed="false">
      <c r="A132" s="271" t="n">
        <f aca="false">EOMONTH(A131,0)+1</f>
        <v>40575</v>
      </c>
      <c r="B132" s="272" t="n">
        <f aca="false">E!B123</f>
        <v>56.03222626</v>
      </c>
      <c r="C132" s="272" t="n">
        <f aca="false">CM132</f>
        <v>0</v>
      </c>
      <c r="D132" s="272" t="n">
        <f aca="false">CI132</f>
        <v>3434</v>
      </c>
      <c r="E132" s="272" t="str">
        <f aca="false">IF(CJ132=0,"",CJ132)</f>
        <v/>
      </c>
      <c r="F132" s="273" t="n">
        <f aca="false">CK132</f>
        <v>56.03222626</v>
      </c>
      <c r="G132" s="230"/>
      <c r="H132" s="230"/>
      <c r="I132" s="29"/>
      <c r="J132" s="29"/>
      <c r="K132" s="29"/>
      <c r="L132" s="313"/>
      <c r="M132" s="314"/>
      <c r="N132" s="30"/>
      <c r="O132" s="278"/>
      <c r="P132" s="278"/>
      <c r="Q132" s="278"/>
      <c r="R132" s="278"/>
      <c r="S132" s="278"/>
      <c r="T132" s="278"/>
      <c r="U132" s="278"/>
      <c r="V132" s="278"/>
      <c r="W132" s="278"/>
      <c r="X132" s="278"/>
      <c r="Y132" s="278"/>
      <c r="Z132" s="278"/>
      <c r="AA132" s="278"/>
      <c r="AB132" s="278"/>
      <c r="AC132" s="278"/>
      <c r="AD132" s="278"/>
      <c r="AE132" s="278"/>
      <c r="AF132" s="278"/>
      <c r="AG132" s="278"/>
      <c r="AH132" s="278"/>
      <c r="AI132" s="278"/>
      <c r="AJ132" s="278"/>
      <c r="AK132" s="278"/>
      <c r="AL132" s="278"/>
      <c r="AM132" s="278"/>
      <c r="AN132" s="278"/>
      <c r="AO132" s="278"/>
      <c r="AP132" s="278"/>
      <c r="AQ132" s="278"/>
      <c r="AR132" s="278"/>
      <c r="AS132" s="278"/>
      <c r="AT132" s="278"/>
      <c r="AU132" s="278"/>
      <c r="AV132" s="278"/>
      <c r="AW132" s="278"/>
      <c r="AX132" s="278"/>
      <c r="AY132" s="278"/>
      <c r="AZ132" s="30"/>
      <c r="BA132" s="278"/>
      <c r="BB132" s="278"/>
      <c r="BC132" s="278"/>
      <c r="BD132" s="278"/>
      <c r="BE132" s="278"/>
      <c r="BF132" s="278"/>
      <c r="BG132" s="278"/>
      <c r="BH132" s="278"/>
      <c r="BI132" s="278"/>
      <c r="BJ132" s="278"/>
      <c r="BK132" s="278"/>
      <c r="BL132" s="278"/>
      <c r="BM132" s="278"/>
      <c r="BN132" s="278"/>
      <c r="BO132" s="49"/>
      <c r="BP132" s="107"/>
      <c r="BQ132" s="281"/>
      <c r="BR132" s="240"/>
      <c r="BS132" s="240"/>
      <c r="BT132" s="240"/>
      <c r="BU132" s="240"/>
      <c r="BV132" s="282"/>
      <c r="BW132" s="240"/>
      <c r="BX132" s="240"/>
      <c r="BY132" s="240"/>
      <c r="BZ132" s="240"/>
      <c r="CA132" s="240"/>
      <c r="CB132" s="240"/>
      <c r="CC132" s="240"/>
      <c r="CD132" s="240"/>
      <c r="CE132" s="283"/>
      <c r="CF132" s="284"/>
      <c r="CG132" s="285" t="n">
        <f aca="false">DQ132</f>
        <v>0</v>
      </c>
      <c r="CH132" s="286"/>
      <c r="CI132" s="247" t="n">
        <f aca="false">ROUND(+CK132+CI133,0)</f>
        <v>3434</v>
      </c>
      <c r="CJ132" s="287"/>
      <c r="CK132" s="248" t="n">
        <f aca="false">IF($CM$16="a",(CM132+B132),(B132))</f>
        <v>56.03222626</v>
      </c>
      <c r="CL132" s="288" t="n">
        <f aca="false">A132</f>
        <v>40575</v>
      </c>
      <c r="CM132" s="250" t="n">
        <f aca="false">IF($CM$16="A",((SUMIF($L$5:$CH$5,"F",L132:CH132))+(SUMIF($L$5:$CH$5,"s",L132:CH132)*CP132)+(SUMIF($L$5:$CH$5,"eol",L132:CH132)*CP132)+(SUMIF($L$5:$CH$5,"e",L132:CH132))+(SUMIF($L$5:$CH$5,"o",L132:CH132))),IF($CM$16="s",(SUMIF($L$5:$CH$5,"s",L132:CH132)*CP132),IF($CM$16="f",(SUMIF($L$5:$CH$5,"f",L132:CH132)),IF($CM$16="eol",(SUMIF($L$5:$CH$5,"eol",L132:CH132)*CP132),IF($CM$16="o",(SUMIF($L$5:$CH$5,"o",L132:CH132)),IF($CM$16="e",(SUMIF($L$5:$CH$5,"e",L132:CH132)),IF($CM$16="ch",(SUM(L132:CH132)),"Wrong")))))))</f>
        <v>0</v>
      </c>
      <c r="CN132" s="251" t="n">
        <f aca="false">A132</f>
        <v>40575</v>
      </c>
      <c r="CO132" s="305" t="n">
        <f aca="false">ROUND(SUM(CK121:CK132),0)</f>
        <v>-914</v>
      </c>
      <c r="CP132" s="290" t="n">
        <f aca="false">IF((1/((1+CR132/2)^(2*(A132-$D$6)/365.25)))&gt;1,1,(1/((1+CR132/2)^(2*(A132-$D$6)/365.25))))</f>
        <v>1</v>
      </c>
      <c r="CQ132" s="291" t="n">
        <f aca="false">+A133-A132</f>
        <v>28</v>
      </c>
      <c r="CR132" s="302" t="n">
        <v>0.0620980599472527</v>
      </c>
      <c r="CS132" s="293"/>
      <c r="CT132" s="303" t="n">
        <f aca="false">A132</f>
        <v>40575</v>
      </c>
      <c r="CU132" s="295" t="n">
        <f aca="false">IF(ISERROR(INDEX(FuturesTable,MATCH(CT132,FuturesTableMonth,0),2)),0,INDEX(FuturesTable,MATCH(CT132,FuturesTableMonth,0),2))</f>
        <v>0</v>
      </c>
      <c r="CV132" s="25"/>
      <c r="CW132" s="296" t="n">
        <f aca="false">CT132</f>
        <v>40575</v>
      </c>
      <c r="CX132" s="297" t="n">
        <f aca="false">CK132+CK144+CK156+CK168+CK180+CK192+CK204+CK216+CK228+CK240+CK252+CK264+CK276+CK288+CK300+CK312+CK324+CK336+CK348+CK360</f>
        <v>277.0667067</v>
      </c>
      <c r="CY132" s="25"/>
      <c r="CZ132" s="298"/>
      <c r="DA132" s="299" t="n">
        <v>0</v>
      </c>
      <c r="DB132" s="299" t="n">
        <v>0</v>
      </c>
      <c r="DC132" s="299" t="n">
        <f aca="false">DB132-DA132</f>
        <v>0</v>
      </c>
      <c r="DD132" s="263" t="n">
        <f aca="false">SUMIF($L$5:$CH$5,"o",L132:CH132)+SUMIF($L$5:$CH$5,"e",L132:CH132)</f>
        <v>0</v>
      </c>
      <c r="DE132" s="278" t="n">
        <f aca="false">IF(DD132=0,0,DC132+DD132)</f>
        <v>0</v>
      </c>
      <c r="DF132" s="278"/>
      <c r="DG132" s="184"/>
      <c r="DH132" s="300" t="n">
        <v>56.03222626</v>
      </c>
      <c r="DI132" s="312" t="n">
        <v>4.497</v>
      </c>
      <c r="DJ132" s="184" t="n">
        <v>4.497</v>
      </c>
      <c r="DK132" s="267" t="n">
        <f aca="false">DI132-DJ132</f>
        <v>0</v>
      </c>
      <c r="DL132" s="192" t="n">
        <f aca="false">ROUND(DH132*DK132*10000,2)</f>
        <v>0</v>
      </c>
      <c r="DM132" s="193"/>
      <c r="DN132" s="26"/>
      <c r="DO132" s="26"/>
      <c r="DP132" s="301" t="n">
        <f aca="false">A132</f>
        <v>40575</v>
      </c>
      <c r="DQ132" s="270" t="n">
        <f aca="false">IF(ISERROR(DR132),0,DR132)</f>
        <v>0</v>
      </c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</row>
    <row r="133" customFormat="false" ht="15.75" hidden="false" customHeight="false" outlineLevel="0" collapsed="false">
      <c r="A133" s="271" t="n">
        <f aca="false">EOMONTH(A132,0)+1</f>
        <v>40603</v>
      </c>
      <c r="B133" s="272" t="n">
        <f aca="false">E!B124</f>
        <v>56.28147561</v>
      </c>
      <c r="C133" s="272" t="n">
        <f aca="false">CM133</f>
        <v>0</v>
      </c>
      <c r="D133" s="272" t="n">
        <f aca="false">CI133</f>
        <v>3378</v>
      </c>
      <c r="E133" s="272" t="str">
        <f aca="false">IF(CJ133=0,"",CJ133)</f>
        <v/>
      </c>
      <c r="F133" s="273" t="n">
        <f aca="false">CK133</f>
        <v>56.28147561</v>
      </c>
      <c r="G133" s="230"/>
      <c r="H133" s="230"/>
      <c r="I133" s="29"/>
      <c r="J133" s="29"/>
      <c r="K133" s="29"/>
      <c r="L133" s="313"/>
      <c r="M133" s="314"/>
      <c r="N133" s="30"/>
      <c r="O133" s="278"/>
      <c r="P133" s="278"/>
      <c r="Q133" s="278"/>
      <c r="R133" s="278"/>
      <c r="S133" s="278"/>
      <c r="T133" s="278"/>
      <c r="U133" s="278"/>
      <c r="V133" s="278"/>
      <c r="W133" s="278"/>
      <c r="X133" s="278"/>
      <c r="Y133" s="278"/>
      <c r="Z133" s="278"/>
      <c r="AA133" s="278"/>
      <c r="AB133" s="278"/>
      <c r="AC133" s="278"/>
      <c r="AD133" s="278"/>
      <c r="AE133" s="278"/>
      <c r="AF133" s="278"/>
      <c r="AG133" s="278"/>
      <c r="AH133" s="278"/>
      <c r="AI133" s="278"/>
      <c r="AJ133" s="278"/>
      <c r="AK133" s="278"/>
      <c r="AL133" s="278"/>
      <c r="AM133" s="278"/>
      <c r="AN133" s="278"/>
      <c r="AO133" s="278"/>
      <c r="AP133" s="278"/>
      <c r="AQ133" s="278"/>
      <c r="AR133" s="278"/>
      <c r="AS133" s="278"/>
      <c r="AT133" s="278"/>
      <c r="AU133" s="278"/>
      <c r="AV133" s="278"/>
      <c r="AW133" s="278"/>
      <c r="AX133" s="278"/>
      <c r="AY133" s="278"/>
      <c r="AZ133" s="30"/>
      <c r="BA133" s="278"/>
      <c r="BB133" s="278"/>
      <c r="BC133" s="278"/>
      <c r="BD133" s="278"/>
      <c r="BE133" s="278"/>
      <c r="BF133" s="278"/>
      <c r="BG133" s="278"/>
      <c r="BH133" s="278"/>
      <c r="BI133" s="278"/>
      <c r="BJ133" s="278"/>
      <c r="BK133" s="278"/>
      <c r="BL133" s="278"/>
      <c r="BM133" s="278"/>
      <c r="BN133" s="278"/>
      <c r="BO133" s="49"/>
      <c r="BP133" s="107"/>
      <c r="BQ133" s="281"/>
      <c r="BR133" s="240"/>
      <c r="BS133" s="240"/>
      <c r="BT133" s="240"/>
      <c r="BU133" s="240"/>
      <c r="BV133" s="282"/>
      <c r="BW133" s="240"/>
      <c r="BX133" s="240"/>
      <c r="BY133" s="240"/>
      <c r="BZ133" s="240"/>
      <c r="CA133" s="240"/>
      <c r="CB133" s="240"/>
      <c r="CC133" s="240"/>
      <c r="CD133" s="240"/>
      <c r="CE133" s="283"/>
      <c r="CF133" s="284"/>
      <c r="CG133" s="285" t="n">
        <f aca="false">DQ133</f>
        <v>0</v>
      </c>
      <c r="CH133" s="286"/>
      <c r="CI133" s="247" t="n">
        <f aca="false">ROUND(+CK133+CI134,0)</f>
        <v>3378</v>
      </c>
      <c r="CJ133" s="287"/>
      <c r="CK133" s="248" t="n">
        <f aca="false">IF($CM$16="a",(CM133+B133),(B133))</f>
        <v>56.28147561</v>
      </c>
      <c r="CL133" s="288" t="n">
        <f aca="false">A133</f>
        <v>40603</v>
      </c>
      <c r="CM133" s="250" t="n">
        <f aca="false">IF($CM$16="A",((SUMIF($L$5:$CH$5,"F",L133:CH133))+(SUMIF($L$5:$CH$5,"s",L133:CH133)*CP133)+(SUMIF($L$5:$CH$5,"eol",L133:CH133)*CP133)+(SUMIF($L$5:$CH$5,"e",L133:CH133))+(SUMIF($L$5:$CH$5,"o",L133:CH133))),IF($CM$16="s",(SUMIF($L$5:$CH$5,"s",L133:CH133)*CP133),IF($CM$16="f",(SUMIF($L$5:$CH$5,"f",L133:CH133)),IF($CM$16="eol",(SUMIF($L$5:$CH$5,"eol",L133:CH133)*CP133),IF($CM$16="o",(SUMIF($L$5:$CH$5,"o",L133:CH133)),IF($CM$16="e",(SUMIF($L$5:$CH$5,"e",L133:CH133)),IF($CM$16="ch",(SUM(L133:CH133)),"Wrong")))))))</f>
        <v>0</v>
      </c>
      <c r="CN133" s="251" t="n">
        <f aca="false">A133</f>
        <v>40603</v>
      </c>
      <c r="CO133" s="305" t="n">
        <f aca="false">ROUND(SUM(CK122:CK133),0)</f>
        <v>-741</v>
      </c>
      <c r="CP133" s="290" t="n">
        <f aca="false">IF((1/((1+CR133/2)^(2*(A133-$D$6)/365.25)))&gt;1,1,(1/((1+CR133/2)^(2*(A133-$D$6)/365.25))))</f>
        <v>1</v>
      </c>
      <c r="CQ133" s="291" t="n">
        <f aca="false">+A134-A133</f>
        <v>31</v>
      </c>
      <c r="CR133" s="302" t="n">
        <v>0.0621550591875986</v>
      </c>
      <c r="CS133" s="293"/>
      <c r="CT133" s="303" t="n">
        <f aca="false">A133</f>
        <v>40603</v>
      </c>
      <c r="CU133" s="295" t="n">
        <f aca="false">IF(ISERROR(INDEX(FuturesTable,MATCH(CT133,FuturesTableMonth,0),2)),0,INDEX(FuturesTable,MATCH(CT133,FuturesTableMonth,0),2))</f>
        <v>0</v>
      </c>
      <c r="CV133" s="25"/>
      <c r="CW133" s="296" t="n">
        <f aca="false">CT133</f>
        <v>40603</v>
      </c>
      <c r="CX133" s="297" t="n">
        <f aca="false">CK133+CK145+CK157+CK169+CK181+CK193+CK205+CK217+CK229+CK241+CK253+CK265+CK277+CK289+CK301+CK313+CK325+CK337+CK349+CK361</f>
        <v>289.92426569</v>
      </c>
      <c r="CY133" s="25"/>
      <c r="CZ133" s="298"/>
      <c r="DA133" s="299" t="n">
        <v>0</v>
      </c>
      <c r="DB133" s="299" t="n">
        <v>0</v>
      </c>
      <c r="DC133" s="299" t="n">
        <f aca="false">DB133-DA133</f>
        <v>0</v>
      </c>
      <c r="DD133" s="263" t="n">
        <f aca="false">SUMIF($L$5:$CH$5,"o",L133:CH133)+SUMIF($L$5:$CH$5,"e",L133:CH133)</f>
        <v>0</v>
      </c>
      <c r="DE133" s="278" t="n">
        <f aca="false">IF(DD133=0,0,DC133+DD133)</f>
        <v>0</v>
      </c>
      <c r="DF133" s="278"/>
      <c r="DG133" s="184"/>
      <c r="DH133" s="300" t="n">
        <v>56.28147561</v>
      </c>
      <c r="DI133" s="312" t="n">
        <v>4.364</v>
      </c>
      <c r="DJ133" s="184" t="n">
        <v>4.364</v>
      </c>
      <c r="DK133" s="267" t="n">
        <f aca="false">DI133-DJ133</f>
        <v>0</v>
      </c>
      <c r="DL133" s="192" t="n">
        <f aca="false">ROUND(DH133*DK133*10000,2)</f>
        <v>0</v>
      </c>
      <c r="DM133" s="193"/>
      <c r="DN133" s="26"/>
      <c r="DO133" s="26"/>
      <c r="DP133" s="301" t="n">
        <f aca="false">A133</f>
        <v>40603</v>
      </c>
      <c r="DQ133" s="270" t="n">
        <f aca="false">IF(ISERROR(DR133),0,DR133)</f>
        <v>0</v>
      </c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</row>
    <row r="134" customFormat="false" ht="15.75" hidden="false" customHeight="false" outlineLevel="0" collapsed="false">
      <c r="A134" s="271" t="n">
        <f aca="false">EOMONTH(A133,0)+1</f>
        <v>40634</v>
      </c>
      <c r="B134" s="272" t="n">
        <f aca="false">E!B125</f>
        <v>58.16185541</v>
      </c>
      <c r="C134" s="272" t="n">
        <f aca="false">CM134</f>
        <v>0</v>
      </c>
      <c r="D134" s="272" t="n">
        <f aca="false">CI134</f>
        <v>3322</v>
      </c>
      <c r="E134" s="272" t="str">
        <f aca="false">IF(CJ134=0,"",CJ134)</f>
        <v/>
      </c>
      <c r="F134" s="273" t="n">
        <f aca="false">CK134</f>
        <v>58.16185541</v>
      </c>
      <c r="G134" s="230"/>
      <c r="H134" s="230"/>
      <c r="I134" s="29"/>
      <c r="J134" s="29"/>
      <c r="K134" s="29"/>
      <c r="L134" s="313"/>
      <c r="M134" s="314"/>
      <c r="N134" s="30"/>
      <c r="O134" s="278"/>
      <c r="P134" s="278"/>
      <c r="Q134" s="278"/>
      <c r="R134" s="278"/>
      <c r="S134" s="278"/>
      <c r="T134" s="278"/>
      <c r="U134" s="278"/>
      <c r="V134" s="278"/>
      <c r="W134" s="278"/>
      <c r="X134" s="278"/>
      <c r="Y134" s="278"/>
      <c r="Z134" s="278"/>
      <c r="AA134" s="278"/>
      <c r="AB134" s="278"/>
      <c r="AC134" s="278"/>
      <c r="AD134" s="278"/>
      <c r="AE134" s="278"/>
      <c r="AF134" s="278"/>
      <c r="AG134" s="278"/>
      <c r="AH134" s="278"/>
      <c r="AI134" s="278"/>
      <c r="AJ134" s="278"/>
      <c r="AK134" s="278"/>
      <c r="AL134" s="278"/>
      <c r="AM134" s="278"/>
      <c r="AN134" s="278"/>
      <c r="AO134" s="278"/>
      <c r="AP134" s="278"/>
      <c r="AQ134" s="278"/>
      <c r="AR134" s="278"/>
      <c r="AS134" s="278"/>
      <c r="AT134" s="278"/>
      <c r="AU134" s="278"/>
      <c r="AV134" s="278"/>
      <c r="AW134" s="278"/>
      <c r="AX134" s="278"/>
      <c r="AY134" s="278"/>
      <c r="AZ134" s="30"/>
      <c r="BA134" s="278"/>
      <c r="BB134" s="278"/>
      <c r="BC134" s="278"/>
      <c r="BD134" s="278"/>
      <c r="BE134" s="278"/>
      <c r="BF134" s="278"/>
      <c r="BG134" s="278"/>
      <c r="BH134" s="278"/>
      <c r="BI134" s="278"/>
      <c r="BJ134" s="278"/>
      <c r="BK134" s="278"/>
      <c r="BL134" s="278"/>
      <c r="BM134" s="278"/>
      <c r="BN134" s="278"/>
      <c r="BO134" s="49"/>
      <c r="BP134" s="107"/>
      <c r="BQ134" s="281"/>
      <c r="BR134" s="240"/>
      <c r="BS134" s="240"/>
      <c r="BT134" s="240"/>
      <c r="BU134" s="240"/>
      <c r="BV134" s="282"/>
      <c r="BW134" s="240"/>
      <c r="BX134" s="240"/>
      <c r="BY134" s="240"/>
      <c r="BZ134" s="240"/>
      <c r="CA134" s="240"/>
      <c r="CB134" s="240"/>
      <c r="CC134" s="240"/>
      <c r="CD134" s="240"/>
      <c r="CE134" s="283"/>
      <c r="CF134" s="284"/>
      <c r="CG134" s="285" t="n">
        <f aca="false">DQ134</f>
        <v>0</v>
      </c>
      <c r="CH134" s="286"/>
      <c r="CI134" s="247" t="n">
        <f aca="false">ROUND(+CK134+CI135,0)</f>
        <v>3322</v>
      </c>
      <c r="CJ134" s="287"/>
      <c r="CK134" s="248" t="n">
        <f aca="false">IF($CM$16="a",(CM134+B134),(B134))</f>
        <v>58.16185541</v>
      </c>
      <c r="CL134" s="288" t="n">
        <f aca="false">A134</f>
        <v>40634</v>
      </c>
      <c r="CM134" s="250" t="n">
        <f aca="false">IF($CM$16="A",((SUMIF($L$5:$CH$5,"F",L134:CH134))+(SUMIF($L$5:$CH$5,"s",L134:CH134)*CP134)+(SUMIF($L$5:$CH$5,"eol",L134:CH134)*CP134)+(SUMIF($L$5:$CH$5,"e",L134:CH134))+(SUMIF($L$5:$CH$5,"o",L134:CH134))),IF($CM$16="s",(SUMIF($L$5:$CH$5,"s",L134:CH134)*CP134),IF($CM$16="f",(SUMIF($L$5:$CH$5,"f",L134:CH134)),IF($CM$16="eol",(SUMIF($L$5:$CH$5,"eol",L134:CH134)*CP134),IF($CM$16="o",(SUMIF($L$5:$CH$5,"o",L134:CH134)),IF($CM$16="e",(SUMIF($L$5:$CH$5,"e",L134:CH134)),IF($CM$16="ch",(SUM(L134:CH134)),"Wrong")))))))</f>
        <v>0</v>
      </c>
      <c r="CN134" s="251" t="n">
        <f aca="false">A134</f>
        <v>40634</v>
      </c>
      <c r="CO134" s="305" t="n">
        <f aca="false">ROUND(SUM(CK123:CK134),0)</f>
        <v>-575</v>
      </c>
      <c r="CP134" s="290" t="n">
        <f aca="false">IF((1/((1+CR134/2)^(2*(A134-$D$6)/365.25)))&gt;1,1,(1/((1+CR134/2)^(2*(A134-$D$6)/365.25))))</f>
        <v>1</v>
      </c>
      <c r="CQ134" s="291" t="n">
        <f aca="false">+A135-A134</f>
        <v>30</v>
      </c>
      <c r="CR134" s="302" t="n">
        <v>0.0622181654906679</v>
      </c>
      <c r="CS134" s="293"/>
      <c r="CT134" s="303" t="n">
        <f aca="false">A134</f>
        <v>40634</v>
      </c>
      <c r="CU134" s="295" t="n">
        <f aca="false">IF(ISERROR(INDEX(FuturesTable,MATCH(CT134,FuturesTableMonth,0),2)),0,INDEX(FuturesTable,MATCH(CT134,FuturesTableMonth,0),2))</f>
        <v>0</v>
      </c>
      <c r="CV134" s="25"/>
      <c r="CW134" s="296" t="n">
        <f aca="false">CT134</f>
        <v>40634</v>
      </c>
      <c r="CX134" s="297" t="n">
        <f aca="false">CK134+CK146+CK158+CK170+CK182+CK194+CK206+CK218+CK230+CK242+CK254+CK266+CK278+CK290+CK302+CK314+CK326+CK338+CK350+CK362</f>
        <v>293.30373624</v>
      </c>
      <c r="CY134" s="25"/>
      <c r="CZ134" s="298"/>
      <c r="DA134" s="299" t="n">
        <v>0</v>
      </c>
      <c r="DB134" s="299" t="n">
        <v>0</v>
      </c>
      <c r="DC134" s="299" t="n">
        <f aca="false">DB134-DA134</f>
        <v>0</v>
      </c>
      <c r="DD134" s="263" t="n">
        <f aca="false">SUMIF($L$5:$CH$5,"o",L134:CH134)+SUMIF($L$5:$CH$5,"e",L134:CH134)</f>
        <v>0</v>
      </c>
      <c r="DE134" s="278" t="n">
        <f aca="false">IF(DD134=0,0,DC134+DD134)</f>
        <v>0</v>
      </c>
      <c r="DF134" s="278"/>
      <c r="DG134" s="184"/>
      <c r="DH134" s="300" t="n">
        <v>58.16185541</v>
      </c>
      <c r="DI134" s="312" t="n">
        <v>4.144</v>
      </c>
      <c r="DJ134" s="184" t="n">
        <v>4.144</v>
      </c>
      <c r="DK134" s="267" t="n">
        <f aca="false">DI134-DJ134</f>
        <v>0</v>
      </c>
      <c r="DL134" s="192" t="n">
        <f aca="false">ROUND(DH134*DK134*10000,2)</f>
        <v>0</v>
      </c>
      <c r="DM134" s="193"/>
      <c r="DN134" s="26"/>
      <c r="DO134" s="26"/>
      <c r="DP134" s="301" t="n">
        <f aca="false">A134</f>
        <v>40634</v>
      </c>
      <c r="DQ134" s="270" t="n">
        <f aca="false">IF(ISERROR(DR134),0,DR134)</f>
        <v>0</v>
      </c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</row>
    <row r="135" customFormat="false" ht="15.75" hidden="false" customHeight="false" outlineLevel="0" collapsed="false">
      <c r="A135" s="271" t="n">
        <f aca="false">EOMONTH(A134,0)+1</f>
        <v>40664</v>
      </c>
      <c r="B135" s="272" t="n">
        <f aca="false">E!B126</f>
        <v>59.34007156</v>
      </c>
      <c r="C135" s="272" t="n">
        <f aca="false">CM135</f>
        <v>0</v>
      </c>
      <c r="D135" s="272" t="n">
        <f aca="false">CI135</f>
        <v>3264</v>
      </c>
      <c r="E135" s="272" t="str">
        <f aca="false">IF(CJ135=0,"",CJ135)</f>
        <v/>
      </c>
      <c r="F135" s="273" t="n">
        <f aca="false">CK135</f>
        <v>59.34007156</v>
      </c>
      <c r="G135" s="230"/>
      <c r="H135" s="230"/>
      <c r="I135" s="29"/>
      <c r="J135" s="29"/>
      <c r="K135" s="29"/>
      <c r="L135" s="313"/>
      <c r="M135" s="314"/>
      <c r="N135" s="30"/>
      <c r="O135" s="278"/>
      <c r="P135" s="278"/>
      <c r="Q135" s="278"/>
      <c r="R135" s="278"/>
      <c r="S135" s="278"/>
      <c r="T135" s="278"/>
      <c r="U135" s="278"/>
      <c r="V135" s="278"/>
      <c r="W135" s="278"/>
      <c r="X135" s="278"/>
      <c r="Y135" s="278"/>
      <c r="Z135" s="278"/>
      <c r="AA135" s="278"/>
      <c r="AB135" s="278"/>
      <c r="AC135" s="278"/>
      <c r="AD135" s="278"/>
      <c r="AE135" s="278"/>
      <c r="AF135" s="278"/>
      <c r="AG135" s="278"/>
      <c r="AH135" s="278"/>
      <c r="AI135" s="278"/>
      <c r="AJ135" s="278"/>
      <c r="AK135" s="278"/>
      <c r="AL135" s="278"/>
      <c r="AM135" s="278"/>
      <c r="AN135" s="278"/>
      <c r="AO135" s="278"/>
      <c r="AP135" s="278"/>
      <c r="AQ135" s="278"/>
      <c r="AR135" s="278"/>
      <c r="AS135" s="278"/>
      <c r="AT135" s="278"/>
      <c r="AU135" s="278"/>
      <c r="AV135" s="278"/>
      <c r="AW135" s="278"/>
      <c r="AX135" s="278"/>
      <c r="AY135" s="278"/>
      <c r="AZ135" s="30"/>
      <c r="BA135" s="278"/>
      <c r="BB135" s="278"/>
      <c r="BC135" s="278"/>
      <c r="BD135" s="278"/>
      <c r="BE135" s="278"/>
      <c r="BF135" s="278"/>
      <c r="BG135" s="278"/>
      <c r="BH135" s="278"/>
      <c r="BI135" s="278"/>
      <c r="BJ135" s="278"/>
      <c r="BK135" s="278"/>
      <c r="BL135" s="278"/>
      <c r="BM135" s="278"/>
      <c r="BN135" s="278"/>
      <c r="BO135" s="49"/>
      <c r="BP135" s="107"/>
      <c r="BQ135" s="281"/>
      <c r="BR135" s="240"/>
      <c r="BS135" s="240"/>
      <c r="BT135" s="240"/>
      <c r="BU135" s="240"/>
      <c r="BV135" s="282"/>
      <c r="BW135" s="240"/>
      <c r="BX135" s="240"/>
      <c r="BY135" s="240"/>
      <c r="BZ135" s="240"/>
      <c r="CA135" s="240"/>
      <c r="CB135" s="240"/>
      <c r="CC135" s="240"/>
      <c r="CD135" s="240"/>
      <c r="CE135" s="283"/>
      <c r="CF135" s="284"/>
      <c r="CG135" s="285" t="n">
        <f aca="false">DQ135</f>
        <v>0</v>
      </c>
      <c r="CH135" s="286"/>
      <c r="CI135" s="247" t="n">
        <f aca="false">ROUND(+CK135+CI136,0)</f>
        <v>3264</v>
      </c>
      <c r="CJ135" s="287"/>
      <c r="CK135" s="248" t="n">
        <f aca="false">IF($CM$16="a",(CM135+B135),(B135))</f>
        <v>59.34007156</v>
      </c>
      <c r="CL135" s="288" t="n">
        <f aca="false">A135</f>
        <v>40664</v>
      </c>
      <c r="CM135" s="250" t="n">
        <f aca="false">IF($CM$16="A",((SUMIF($L$5:$CH$5,"F",L135:CH135))+(SUMIF($L$5:$CH$5,"s",L135:CH135)*CP135)+(SUMIF($L$5:$CH$5,"eol",L135:CH135)*CP135)+(SUMIF($L$5:$CH$5,"e",L135:CH135))+(SUMIF($L$5:$CH$5,"o",L135:CH135))),IF($CM$16="s",(SUMIF($L$5:$CH$5,"s",L135:CH135)*CP135),IF($CM$16="f",(SUMIF($L$5:$CH$5,"f",L135:CH135)),IF($CM$16="eol",(SUMIF($L$5:$CH$5,"eol",L135:CH135)*CP135),IF($CM$16="o",(SUMIF($L$5:$CH$5,"o",L135:CH135)),IF($CM$16="e",(SUMIF($L$5:$CH$5,"e",L135:CH135)),IF($CM$16="ch",(SUM(L135:CH135)),"Wrong")))))))</f>
        <v>0</v>
      </c>
      <c r="CN135" s="251" t="n">
        <f aca="false">A135</f>
        <v>40664</v>
      </c>
      <c r="CO135" s="305" t="n">
        <f aca="false">ROUND(SUM(CK124:CK135),0)</f>
        <v>-414</v>
      </c>
      <c r="CP135" s="290" t="n">
        <f aca="false">IF((1/((1+CR135/2)^(2*(A135-$D$6)/365.25)))&gt;1,1,(1/((1+CR135/2)^(2*(A135-$D$6)/365.25))))</f>
        <v>1</v>
      </c>
      <c r="CQ135" s="291" t="n">
        <f aca="false">+A136-A135</f>
        <v>31</v>
      </c>
      <c r="CR135" s="302" t="n">
        <v>0.0622792361077997</v>
      </c>
      <c r="CS135" s="293"/>
      <c r="CT135" s="303" t="n">
        <f aca="false">A135</f>
        <v>40664</v>
      </c>
      <c r="CU135" s="295" t="n">
        <f aca="false">IF(ISERROR(INDEX(FuturesTable,MATCH(CT135,FuturesTableMonth,0),2)),0,INDEX(FuturesTable,MATCH(CT135,FuturesTableMonth,0),2))</f>
        <v>0</v>
      </c>
      <c r="CV135" s="25"/>
      <c r="CW135" s="296" t="n">
        <f aca="false">CT135</f>
        <v>40664</v>
      </c>
      <c r="CX135" s="297" t="n">
        <f aca="false">CK135+CK147+CK159+CK171+CK183+CK195+CK207+CK219+CK231+CK243+CK255+CK267+CK279+CK291+CK303+CK315+CK327+CK339+CK351+CK363</f>
        <v>299.91436786</v>
      </c>
      <c r="CY135" s="25"/>
      <c r="CZ135" s="298"/>
      <c r="DA135" s="299" t="n">
        <v>0</v>
      </c>
      <c r="DB135" s="299" t="n">
        <v>0</v>
      </c>
      <c r="DC135" s="299" t="n">
        <f aca="false">DB135-DA135</f>
        <v>0</v>
      </c>
      <c r="DD135" s="263" t="n">
        <f aca="false">SUMIF($L$5:$CH$5,"o",L135:CH135)+SUMIF($L$5:$CH$5,"e",L135:CH135)</f>
        <v>0</v>
      </c>
      <c r="DE135" s="278" t="n">
        <f aca="false">IF(DD135=0,0,DC135+DD135)</f>
        <v>0</v>
      </c>
      <c r="DF135" s="278"/>
      <c r="DG135" s="184"/>
      <c r="DH135" s="300" t="n">
        <v>59.34007156</v>
      </c>
      <c r="DI135" s="312" t="n">
        <v>4.134</v>
      </c>
      <c r="DJ135" s="184" t="n">
        <v>4.134</v>
      </c>
      <c r="DK135" s="267" t="n">
        <f aca="false">DI135-DJ135</f>
        <v>0</v>
      </c>
      <c r="DL135" s="192" t="n">
        <f aca="false">ROUND(DH135*DK135*10000,2)</f>
        <v>0</v>
      </c>
      <c r="DM135" s="193"/>
      <c r="DN135" s="26"/>
      <c r="DO135" s="26"/>
      <c r="DP135" s="301" t="n">
        <f aca="false">A135</f>
        <v>40664</v>
      </c>
      <c r="DQ135" s="270" t="n">
        <f aca="false">IF(ISERROR(DR135),0,DR135)</f>
        <v>0</v>
      </c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</row>
    <row r="136" customFormat="false" ht="15.75" hidden="false" customHeight="false" outlineLevel="0" collapsed="false">
      <c r="A136" s="271" t="n">
        <f aca="false">EOMONTH(A135,0)+1</f>
        <v>40695</v>
      </c>
      <c r="B136" s="272" t="n">
        <f aca="false">E!B127</f>
        <v>58.25337044</v>
      </c>
      <c r="C136" s="272" t="n">
        <f aca="false">CM136</f>
        <v>0</v>
      </c>
      <c r="D136" s="272" t="n">
        <f aca="false">CI136</f>
        <v>3205</v>
      </c>
      <c r="E136" s="272" t="str">
        <f aca="false">IF(CJ136=0,"",CJ136)</f>
        <v/>
      </c>
      <c r="F136" s="273" t="n">
        <f aca="false">CK136</f>
        <v>58.25337044</v>
      </c>
      <c r="G136" s="230"/>
      <c r="H136" s="230"/>
      <c r="I136" s="29"/>
      <c r="J136" s="29"/>
      <c r="K136" s="29"/>
      <c r="L136" s="313"/>
      <c r="M136" s="314"/>
      <c r="N136" s="30"/>
      <c r="O136" s="278"/>
      <c r="P136" s="278"/>
      <c r="Q136" s="278"/>
      <c r="R136" s="278"/>
      <c r="S136" s="278"/>
      <c r="T136" s="278"/>
      <c r="U136" s="278"/>
      <c r="V136" s="278"/>
      <c r="W136" s="278"/>
      <c r="X136" s="278"/>
      <c r="Y136" s="278"/>
      <c r="Z136" s="278"/>
      <c r="AA136" s="278"/>
      <c r="AB136" s="278"/>
      <c r="AC136" s="278"/>
      <c r="AD136" s="278"/>
      <c r="AE136" s="278"/>
      <c r="AF136" s="278"/>
      <c r="AG136" s="278"/>
      <c r="AH136" s="278"/>
      <c r="AI136" s="278"/>
      <c r="AJ136" s="278"/>
      <c r="AK136" s="278"/>
      <c r="AL136" s="278"/>
      <c r="AM136" s="278"/>
      <c r="AN136" s="278"/>
      <c r="AO136" s="278"/>
      <c r="AP136" s="278"/>
      <c r="AQ136" s="278"/>
      <c r="AR136" s="278"/>
      <c r="AS136" s="278"/>
      <c r="AT136" s="278"/>
      <c r="AU136" s="278"/>
      <c r="AV136" s="278"/>
      <c r="AW136" s="278"/>
      <c r="AX136" s="278"/>
      <c r="AY136" s="278"/>
      <c r="AZ136" s="30"/>
      <c r="BA136" s="278"/>
      <c r="BB136" s="278"/>
      <c r="BC136" s="278"/>
      <c r="BD136" s="278"/>
      <c r="BE136" s="278"/>
      <c r="BF136" s="278"/>
      <c r="BG136" s="278"/>
      <c r="BH136" s="278"/>
      <c r="BI136" s="278"/>
      <c r="BJ136" s="278"/>
      <c r="BK136" s="278"/>
      <c r="BL136" s="278"/>
      <c r="BM136" s="278"/>
      <c r="BN136" s="278"/>
      <c r="BO136" s="49"/>
      <c r="BP136" s="107"/>
      <c r="BQ136" s="281"/>
      <c r="BR136" s="240"/>
      <c r="BS136" s="240"/>
      <c r="BT136" s="240"/>
      <c r="BU136" s="240"/>
      <c r="BV136" s="282"/>
      <c r="BW136" s="240"/>
      <c r="BX136" s="240"/>
      <c r="BY136" s="240"/>
      <c r="BZ136" s="240"/>
      <c r="CA136" s="240"/>
      <c r="CB136" s="240"/>
      <c r="CC136" s="240"/>
      <c r="CD136" s="240"/>
      <c r="CE136" s="283"/>
      <c r="CF136" s="284"/>
      <c r="CG136" s="285" t="n">
        <f aca="false">DQ136</f>
        <v>0</v>
      </c>
      <c r="CH136" s="286"/>
      <c r="CI136" s="247" t="n">
        <f aca="false">ROUND(+CK136+CI137,0)</f>
        <v>3205</v>
      </c>
      <c r="CJ136" s="287"/>
      <c r="CK136" s="248" t="n">
        <f aca="false">IF($CM$16="a",(CM136+B136),(B136))</f>
        <v>58.25337044</v>
      </c>
      <c r="CL136" s="288" t="n">
        <f aca="false">A136</f>
        <v>40695</v>
      </c>
      <c r="CM136" s="250" t="n">
        <f aca="false">IF($CM$16="A",((SUMIF($L$5:$CH$5,"F",L136:CH136))+(SUMIF($L$5:$CH$5,"s",L136:CH136)*CP136)+(SUMIF($L$5:$CH$5,"eol",L136:CH136)*CP136)+(SUMIF($L$5:$CH$5,"e",L136:CH136))+(SUMIF($L$5:$CH$5,"o",L136:CH136))),IF($CM$16="s",(SUMIF($L$5:$CH$5,"s",L136:CH136)*CP136),IF($CM$16="f",(SUMIF($L$5:$CH$5,"f",L136:CH136)),IF($CM$16="eol",(SUMIF($L$5:$CH$5,"eol",L136:CH136)*CP136),IF($CM$16="o",(SUMIF($L$5:$CH$5,"o",L136:CH136)),IF($CM$16="e",(SUMIF($L$5:$CH$5,"e",L136:CH136)),IF($CM$16="ch",(SUM(L136:CH136)),"Wrong")))))))</f>
        <v>0</v>
      </c>
      <c r="CN136" s="251" t="n">
        <f aca="false">A136</f>
        <v>40695</v>
      </c>
      <c r="CO136" s="305" t="n">
        <f aca="false">ROUND(SUM(CK125:CK136),0)</f>
        <v>-259</v>
      </c>
      <c r="CP136" s="290" t="n">
        <f aca="false">IF((1/((1+CR136/2)^(2*(A136-$D$6)/365.25)))&gt;1,1,(1/((1+CR136/2)^(2*(A136-$D$6)/365.25))))</f>
        <v>1</v>
      </c>
      <c r="CQ136" s="291" t="n">
        <f aca="false">+A137-A136</f>
        <v>30</v>
      </c>
      <c r="CR136" s="302" t="n">
        <v>0.0623423424134701</v>
      </c>
      <c r="CS136" s="293"/>
      <c r="CT136" s="303" t="n">
        <f aca="false">A136</f>
        <v>40695</v>
      </c>
      <c r="CU136" s="295" t="n">
        <f aca="false">IF(ISERROR(INDEX(FuturesTable,MATCH(CT136,FuturesTableMonth,0),2)),0,INDEX(FuturesTable,MATCH(CT136,FuturesTableMonth,0),2))</f>
        <v>0</v>
      </c>
      <c r="CV136" s="25"/>
      <c r="CW136" s="296" t="n">
        <f aca="false">CT136</f>
        <v>40695</v>
      </c>
      <c r="CX136" s="297" t="n">
        <f aca="false">CK136+CK148+CK160+CK172+CK184+CK196+CK208+CK220+CK232+CK244+CK256+CK268+CK280+CK292+CK304+CK316+CK328+CK340+CK352+CK364</f>
        <v>291.64049862</v>
      </c>
      <c r="CY136" s="25"/>
      <c r="CZ136" s="298"/>
      <c r="DA136" s="299" t="n">
        <v>0</v>
      </c>
      <c r="DB136" s="299" t="n">
        <v>0</v>
      </c>
      <c r="DC136" s="299" t="n">
        <f aca="false">DB136-DA136</f>
        <v>0</v>
      </c>
      <c r="DD136" s="263" t="n">
        <f aca="false">SUMIF($L$5:$CH$5,"o",L136:CH136)+SUMIF($L$5:$CH$5,"e",L136:CH136)</f>
        <v>0</v>
      </c>
      <c r="DE136" s="278" t="n">
        <f aca="false">IF(DD136=0,0,DC136+DD136)</f>
        <v>0</v>
      </c>
      <c r="DF136" s="278"/>
      <c r="DG136" s="184"/>
      <c r="DH136" s="300" t="n">
        <v>58.25337044</v>
      </c>
      <c r="DI136" s="312" t="n">
        <v>4.17</v>
      </c>
      <c r="DJ136" s="184" t="n">
        <v>4.17</v>
      </c>
      <c r="DK136" s="267" t="n">
        <f aca="false">DI136-DJ136</f>
        <v>0</v>
      </c>
      <c r="DL136" s="192" t="n">
        <f aca="false">ROUND(DH136*DK136*10000,2)</f>
        <v>0</v>
      </c>
      <c r="DM136" s="193"/>
      <c r="DN136" s="26"/>
      <c r="DO136" s="26"/>
      <c r="DP136" s="301" t="n">
        <f aca="false">A136</f>
        <v>40695</v>
      </c>
      <c r="DQ136" s="270" t="n">
        <f aca="false">IF(ISERROR(DR136),0,DR136)</f>
        <v>0</v>
      </c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</row>
    <row r="137" customFormat="false" ht="15.75" hidden="false" customHeight="false" outlineLevel="0" collapsed="false">
      <c r="A137" s="271" t="n">
        <f aca="false">EOMONTH(A136,0)+1</f>
        <v>40725</v>
      </c>
      <c r="B137" s="272" t="n">
        <f aca="false">E!B128</f>
        <v>58.80441596</v>
      </c>
      <c r="C137" s="272" t="n">
        <f aca="false">CM137</f>
        <v>0</v>
      </c>
      <c r="D137" s="272" t="n">
        <f aca="false">CI137</f>
        <v>3147</v>
      </c>
      <c r="E137" s="272" t="str">
        <f aca="false">IF(CJ137=0,"",CJ137)</f>
        <v/>
      </c>
      <c r="F137" s="273" t="n">
        <f aca="false">CK137</f>
        <v>58.80441596</v>
      </c>
      <c r="G137" s="230"/>
      <c r="H137" s="230"/>
      <c r="I137" s="29"/>
      <c r="J137" s="29"/>
      <c r="K137" s="29"/>
      <c r="L137" s="313"/>
      <c r="M137" s="314"/>
      <c r="N137" s="30"/>
      <c r="O137" s="278"/>
      <c r="P137" s="278"/>
      <c r="Q137" s="278"/>
      <c r="R137" s="278"/>
      <c r="S137" s="278"/>
      <c r="T137" s="278"/>
      <c r="U137" s="278"/>
      <c r="V137" s="278"/>
      <c r="W137" s="278"/>
      <c r="X137" s="278"/>
      <c r="Y137" s="278"/>
      <c r="Z137" s="278"/>
      <c r="AA137" s="278"/>
      <c r="AB137" s="278"/>
      <c r="AC137" s="278"/>
      <c r="AD137" s="278"/>
      <c r="AE137" s="278"/>
      <c r="AF137" s="278"/>
      <c r="AG137" s="278"/>
      <c r="AH137" s="278"/>
      <c r="AI137" s="278"/>
      <c r="AJ137" s="278"/>
      <c r="AK137" s="278"/>
      <c r="AL137" s="278"/>
      <c r="AM137" s="278"/>
      <c r="AN137" s="278"/>
      <c r="AO137" s="278"/>
      <c r="AP137" s="278"/>
      <c r="AQ137" s="278"/>
      <c r="AR137" s="278"/>
      <c r="AS137" s="278"/>
      <c r="AT137" s="278"/>
      <c r="AU137" s="278"/>
      <c r="AV137" s="278"/>
      <c r="AW137" s="278"/>
      <c r="AX137" s="278"/>
      <c r="AY137" s="278"/>
      <c r="AZ137" s="30"/>
      <c r="BA137" s="278"/>
      <c r="BB137" s="278"/>
      <c r="BC137" s="278"/>
      <c r="BD137" s="278"/>
      <c r="BE137" s="278"/>
      <c r="BF137" s="278"/>
      <c r="BG137" s="278"/>
      <c r="BH137" s="278"/>
      <c r="BI137" s="278"/>
      <c r="BJ137" s="278"/>
      <c r="BK137" s="278"/>
      <c r="BL137" s="278"/>
      <c r="BM137" s="278"/>
      <c r="BN137" s="278"/>
      <c r="BO137" s="49"/>
      <c r="BP137" s="107"/>
      <c r="BQ137" s="281"/>
      <c r="BR137" s="240"/>
      <c r="BS137" s="240"/>
      <c r="BT137" s="240"/>
      <c r="BU137" s="240"/>
      <c r="BV137" s="282"/>
      <c r="BW137" s="240"/>
      <c r="BX137" s="240"/>
      <c r="BY137" s="240"/>
      <c r="BZ137" s="240"/>
      <c r="CA137" s="240"/>
      <c r="CB137" s="240"/>
      <c r="CC137" s="240"/>
      <c r="CD137" s="240"/>
      <c r="CE137" s="283"/>
      <c r="CF137" s="284"/>
      <c r="CG137" s="285" t="n">
        <f aca="false">DQ137</f>
        <v>0</v>
      </c>
      <c r="CH137" s="286"/>
      <c r="CI137" s="247" t="n">
        <f aca="false">ROUND(+CK137+CI138,0)</f>
        <v>3147</v>
      </c>
      <c r="CJ137" s="287"/>
      <c r="CK137" s="248" t="n">
        <f aca="false">IF($CM$16="a",(CM137+B137),(B137))</f>
        <v>58.80441596</v>
      </c>
      <c r="CL137" s="288" t="n">
        <f aca="false">A137</f>
        <v>40725</v>
      </c>
      <c r="CM137" s="250" t="n">
        <f aca="false">IF($CM$16="A",((SUMIF($L$5:$CH$5,"F",L137:CH137))+(SUMIF($L$5:$CH$5,"s",L137:CH137)*CP137)+(SUMIF($L$5:$CH$5,"eol",L137:CH137)*CP137)+(SUMIF($L$5:$CH$5,"e",L137:CH137))+(SUMIF($L$5:$CH$5,"o",L137:CH137))),IF($CM$16="s",(SUMIF($L$5:$CH$5,"s",L137:CH137)*CP137),IF($CM$16="f",(SUMIF($L$5:$CH$5,"f",L137:CH137)),IF($CM$16="eol",(SUMIF($L$5:$CH$5,"eol",L137:CH137)*CP137),IF($CM$16="o",(SUMIF($L$5:$CH$5,"o",L137:CH137)),IF($CM$16="e",(SUMIF($L$5:$CH$5,"e",L137:CH137)),IF($CM$16="ch",(SUM(L137:CH137)),"Wrong")))))))</f>
        <v>0</v>
      </c>
      <c r="CN137" s="251" t="n">
        <f aca="false">A137</f>
        <v>40725</v>
      </c>
      <c r="CO137" s="305" t="n">
        <f aca="false">ROUND(SUM(CK126:CK137),0)</f>
        <v>-100</v>
      </c>
      <c r="CP137" s="290" t="n">
        <f aca="false">IF((1/((1+CR137/2)^(2*(A137-$D$6)/365.25)))&gt;1,1,(1/((1+CR137/2)^(2*(A137-$D$6)/365.25))))</f>
        <v>1</v>
      </c>
      <c r="CQ137" s="291" t="n">
        <f aca="false">+A138-A137</f>
        <v>31</v>
      </c>
      <c r="CR137" s="302" t="n">
        <v>0.0624034130331186</v>
      </c>
      <c r="CS137" s="293"/>
      <c r="CT137" s="303" t="n">
        <f aca="false">A137</f>
        <v>40725</v>
      </c>
      <c r="CU137" s="295" t="n">
        <f aca="false">IF(ISERROR(INDEX(FuturesTable,MATCH(CT137,FuturesTableMonth,0),2)),0,INDEX(FuturesTable,MATCH(CT137,FuturesTableMonth,0),2))</f>
        <v>0</v>
      </c>
      <c r="CV137" s="25"/>
      <c r="CW137" s="296" t="n">
        <f aca="false">CT137</f>
        <v>40725</v>
      </c>
      <c r="CX137" s="297" t="n">
        <f aca="false">CK137+CK149+CK161+CK173+CK185+CK197+CK209+CK221+CK233+CK245+CK257+CK269+CK281+CK293+CK305+CK317+CK329+CK341+CK353+CK365</f>
        <v>316.90232335</v>
      </c>
      <c r="CY137" s="25"/>
      <c r="CZ137" s="298"/>
      <c r="DA137" s="299" t="n">
        <v>0</v>
      </c>
      <c r="DB137" s="299" t="n">
        <v>0</v>
      </c>
      <c r="DC137" s="299" t="n">
        <f aca="false">DB137-DA137</f>
        <v>0</v>
      </c>
      <c r="DD137" s="263" t="n">
        <f aca="false">SUMIF($L$5:$CH$5,"o",L137:CH137)+SUMIF($L$5:$CH$5,"e",L137:CH137)</f>
        <v>0</v>
      </c>
      <c r="DE137" s="278" t="n">
        <f aca="false">IF(DD137=0,0,DC137+DD137)</f>
        <v>0</v>
      </c>
      <c r="DF137" s="278"/>
      <c r="DG137" s="184"/>
      <c r="DH137" s="300" t="n">
        <v>58.80441596</v>
      </c>
      <c r="DI137" s="312" t="n">
        <v>4.22</v>
      </c>
      <c r="DJ137" s="184" t="n">
        <v>4.22</v>
      </c>
      <c r="DK137" s="267" t="n">
        <f aca="false">DI137-DJ137</f>
        <v>0</v>
      </c>
      <c r="DL137" s="192" t="n">
        <f aca="false">ROUND(DH137*DK137*10000,2)</f>
        <v>0</v>
      </c>
      <c r="DM137" s="193"/>
      <c r="DN137" s="26"/>
      <c r="DO137" s="26"/>
      <c r="DP137" s="301" t="n">
        <f aca="false">A137</f>
        <v>40725</v>
      </c>
      <c r="DQ137" s="270" t="n">
        <f aca="false">IF(ISERROR(DR137),0,DR137)</f>
        <v>0</v>
      </c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</row>
    <row r="138" customFormat="false" ht="15.75" hidden="false" customHeight="false" outlineLevel="0" collapsed="false">
      <c r="A138" s="271" t="n">
        <f aca="false">EOMONTH(A137,0)+1</f>
        <v>40756</v>
      </c>
      <c r="B138" s="272" t="n">
        <f aca="false">E!B129</f>
        <v>59.30884811</v>
      </c>
      <c r="C138" s="272" t="n">
        <f aca="false">CM138</f>
        <v>0</v>
      </c>
      <c r="D138" s="272" t="n">
        <f aca="false">CI138</f>
        <v>3088</v>
      </c>
      <c r="E138" s="272" t="str">
        <f aca="false">IF(CJ138=0,"",CJ138)</f>
        <v/>
      </c>
      <c r="F138" s="273" t="n">
        <f aca="false">CK138</f>
        <v>59.30884811</v>
      </c>
      <c r="G138" s="230"/>
      <c r="H138" s="230"/>
      <c r="I138" s="29"/>
      <c r="J138" s="29"/>
      <c r="K138" s="29"/>
      <c r="L138" s="313"/>
      <c r="M138" s="314"/>
      <c r="N138" s="30"/>
      <c r="O138" s="278"/>
      <c r="P138" s="278"/>
      <c r="Q138" s="278"/>
      <c r="R138" s="278"/>
      <c r="S138" s="278"/>
      <c r="T138" s="278"/>
      <c r="U138" s="278"/>
      <c r="V138" s="278"/>
      <c r="W138" s="278"/>
      <c r="X138" s="278"/>
      <c r="Y138" s="278"/>
      <c r="Z138" s="278"/>
      <c r="AA138" s="278"/>
      <c r="AB138" s="278"/>
      <c r="AC138" s="278"/>
      <c r="AD138" s="278"/>
      <c r="AE138" s="278"/>
      <c r="AF138" s="278"/>
      <c r="AG138" s="278"/>
      <c r="AH138" s="278"/>
      <c r="AI138" s="278"/>
      <c r="AJ138" s="278"/>
      <c r="AK138" s="278"/>
      <c r="AL138" s="278"/>
      <c r="AM138" s="278"/>
      <c r="AN138" s="278"/>
      <c r="AO138" s="278"/>
      <c r="AP138" s="278"/>
      <c r="AQ138" s="278"/>
      <c r="AR138" s="278"/>
      <c r="AS138" s="278"/>
      <c r="AT138" s="278"/>
      <c r="AU138" s="278"/>
      <c r="AV138" s="278"/>
      <c r="AW138" s="278"/>
      <c r="AX138" s="278"/>
      <c r="AY138" s="278"/>
      <c r="AZ138" s="30"/>
      <c r="BA138" s="278"/>
      <c r="BB138" s="278"/>
      <c r="BC138" s="278"/>
      <c r="BD138" s="278"/>
      <c r="BE138" s="278"/>
      <c r="BF138" s="278"/>
      <c r="BG138" s="278"/>
      <c r="BH138" s="278"/>
      <c r="BI138" s="278"/>
      <c r="BJ138" s="278"/>
      <c r="BK138" s="278"/>
      <c r="BL138" s="278"/>
      <c r="BM138" s="278"/>
      <c r="BN138" s="278"/>
      <c r="BO138" s="49"/>
      <c r="BP138" s="107"/>
      <c r="BQ138" s="281"/>
      <c r="BR138" s="240"/>
      <c r="BS138" s="240"/>
      <c r="BT138" s="240"/>
      <c r="BU138" s="240"/>
      <c r="BV138" s="282"/>
      <c r="BW138" s="240"/>
      <c r="BX138" s="240"/>
      <c r="BY138" s="240"/>
      <c r="BZ138" s="240"/>
      <c r="CA138" s="240"/>
      <c r="CB138" s="240"/>
      <c r="CC138" s="240"/>
      <c r="CD138" s="240"/>
      <c r="CE138" s="283"/>
      <c r="CF138" s="284"/>
      <c r="CG138" s="285" t="n">
        <f aca="false">DQ138</f>
        <v>0</v>
      </c>
      <c r="CH138" s="286"/>
      <c r="CI138" s="247" t="n">
        <f aca="false">ROUND(+CK138+CI139,0)</f>
        <v>3088</v>
      </c>
      <c r="CJ138" s="287"/>
      <c r="CK138" s="248" t="n">
        <f aca="false">IF($CM$16="a",(CM138+B138),(B138))</f>
        <v>59.30884811</v>
      </c>
      <c r="CL138" s="288" t="n">
        <f aca="false">A138</f>
        <v>40756</v>
      </c>
      <c r="CM138" s="250" t="n">
        <f aca="false">IF($CM$16="A",((SUMIF($L$5:$CH$5,"F",L138:CH138))+(SUMIF($L$5:$CH$5,"s",L138:CH138)*CP138)+(SUMIF($L$5:$CH$5,"eol",L138:CH138)*CP138)+(SUMIF($L$5:$CH$5,"e",L138:CH138))+(SUMIF($L$5:$CH$5,"o",L138:CH138))),IF($CM$16="s",(SUMIF($L$5:$CH$5,"s",L138:CH138)*CP138),IF($CM$16="f",(SUMIF($L$5:$CH$5,"f",L138:CH138)),IF($CM$16="eol",(SUMIF($L$5:$CH$5,"eol",L138:CH138)*CP138),IF($CM$16="o",(SUMIF($L$5:$CH$5,"o",L138:CH138)),IF($CM$16="e",(SUMIF($L$5:$CH$5,"e",L138:CH138)),IF($CM$16="ch",(SUM(L138:CH138)),"Wrong")))))))</f>
        <v>0</v>
      </c>
      <c r="CN138" s="251" t="n">
        <f aca="false">A138</f>
        <v>40756</v>
      </c>
      <c r="CO138" s="305" t="n">
        <f aca="false">ROUND(SUM(CK127:CK138),0)</f>
        <v>66</v>
      </c>
      <c r="CP138" s="290" t="n">
        <f aca="false">IF((1/((1+CR138/2)^(2*(A138-$D$6)/365.25)))&gt;1,1,(1/((1+CR138/2)^(2*(A138-$D$6)/365.25))))</f>
        <v>1</v>
      </c>
      <c r="CQ138" s="291" t="n">
        <f aca="false">+A139-A138</f>
        <v>31</v>
      </c>
      <c r="CR138" s="302" t="n">
        <v>0.0624536678084322</v>
      </c>
      <c r="CS138" s="293"/>
      <c r="CT138" s="303" t="n">
        <f aca="false">A138</f>
        <v>40756</v>
      </c>
      <c r="CU138" s="295" t="n">
        <f aca="false">IF(ISERROR(INDEX(FuturesTable,MATCH(CT138,FuturesTableMonth,0),2)),0,INDEX(FuturesTable,MATCH(CT138,FuturesTableMonth,0),2))</f>
        <v>0</v>
      </c>
      <c r="CV138" s="25"/>
      <c r="CW138" s="296" t="n">
        <f aca="false">CT138</f>
        <v>40756</v>
      </c>
      <c r="CX138" s="297" t="n">
        <f aca="false">CK138+CK150+CK162+CK174+CK186+CK198+CK210+CK222+CK234+CK246+CK258+CK270+CK282+CK294+CK306+CK318+CK330+CK342+CK354+CK366</f>
        <v>317.38262765</v>
      </c>
      <c r="CY138" s="25"/>
      <c r="CZ138" s="298"/>
      <c r="DA138" s="299" t="n">
        <v>0</v>
      </c>
      <c r="DB138" s="299" t="n">
        <v>0</v>
      </c>
      <c r="DC138" s="299" t="n">
        <f aca="false">DB138-DA138</f>
        <v>0</v>
      </c>
      <c r="DD138" s="263" t="n">
        <f aca="false">SUMIF($L$5:$CH$5,"o",L138:CH138)+SUMIF($L$5:$CH$5,"e",L138:CH138)</f>
        <v>0</v>
      </c>
      <c r="DE138" s="278" t="n">
        <f aca="false">IF(DD138=0,0,DC138+DD138)</f>
        <v>0</v>
      </c>
      <c r="DF138" s="278"/>
      <c r="DG138" s="184"/>
      <c r="DH138" s="300" t="n">
        <v>59.30884811</v>
      </c>
      <c r="DI138" s="312" t="n">
        <v>4.251</v>
      </c>
      <c r="DJ138" s="184" t="n">
        <v>4.251</v>
      </c>
      <c r="DK138" s="267" t="n">
        <f aca="false">DI138-DJ138</f>
        <v>0</v>
      </c>
      <c r="DL138" s="192" t="n">
        <f aca="false">ROUND(DH138*DK138*10000,2)</f>
        <v>0</v>
      </c>
      <c r="DM138" s="193"/>
      <c r="DN138" s="26"/>
      <c r="DO138" s="26"/>
      <c r="DP138" s="301" t="n">
        <f aca="false">A138</f>
        <v>40756</v>
      </c>
      <c r="DQ138" s="270" t="n">
        <f aca="false">IF(ISERROR(DR138),0,DR138)</f>
        <v>0</v>
      </c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</row>
    <row r="139" customFormat="false" ht="15.75" hidden="false" customHeight="false" outlineLevel="0" collapsed="false">
      <c r="A139" s="271" t="n">
        <f aca="false">EOMONTH(A138,0)+1</f>
        <v>40787</v>
      </c>
      <c r="B139" s="272" t="n">
        <f aca="false">E!B130</f>
        <v>58.4417456</v>
      </c>
      <c r="C139" s="272" t="n">
        <f aca="false">CM139</f>
        <v>0</v>
      </c>
      <c r="D139" s="272" t="n">
        <f aca="false">CI139</f>
        <v>3029</v>
      </c>
      <c r="E139" s="272" t="str">
        <f aca="false">IF(CJ139=0,"",CJ139)</f>
        <v/>
      </c>
      <c r="F139" s="273" t="n">
        <f aca="false">CK139</f>
        <v>58.4417456</v>
      </c>
      <c r="G139" s="230"/>
      <c r="H139" s="230"/>
      <c r="I139" s="29"/>
      <c r="J139" s="29"/>
      <c r="K139" s="29"/>
      <c r="L139" s="313"/>
      <c r="M139" s="314"/>
      <c r="N139" s="30"/>
      <c r="O139" s="278"/>
      <c r="P139" s="278"/>
      <c r="Q139" s="278"/>
      <c r="R139" s="278"/>
      <c r="S139" s="278"/>
      <c r="T139" s="278"/>
      <c r="U139" s="278"/>
      <c r="V139" s="278"/>
      <c r="W139" s="278"/>
      <c r="X139" s="278"/>
      <c r="Y139" s="278"/>
      <c r="Z139" s="278"/>
      <c r="AA139" s="278"/>
      <c r="AB139" s="278"/>
      <c r="AC139" s="278"/>
      <c r="AD139" s="278"/>
      <c r="AE139" s="278"/>
      <c r="AF139" s="278"/>
      <c r="AG139" s="278"/>
      <c r="AH139" s="278"/>
      <c r="AI139" s="278"/>
      <c r="AJ139" s="278"/>
      <c r="AK139" s="278"/>
      <c r="AL139" s="278"/>
      <c r="AM139" s="278"/>
      <c r="AN139" s="278"/>
      <c r="AO139" s="278"/>
      <c r="AP139" s="278"/>
      <c r="AQ139" s="278"/>
      <c r="AR139" s="278"/>
      <c r="AS139" s="278"/>
      <c r="AT139" s="278"/>
      <c r="AU139" s="278"/>
      <c r="AV139" s="278"/>
      <c r="AW139" s="278"/>
      <c r="AX139" s="278"/>
      <c r="AY139" s="278"/>
      <c r="AZ139" s="30"/>
      <c r="BA139" s="278"/>
      <c r="BB139" s="278"/>
      <c r="BC139" s="278"/>
      <c r="BD139" s="278"/>
      <c r="BE139" s="278"/>
      <c r="BF139" s="278"/>
      <c r="BG139" s="278"/>
      <c r="BH139" s="278"/>
      <c r="BI139" s="278"/>
      <c r="BJ139" s="278"/>
      <c r="BK139" s="278"/>
      <c r="BL139" s="278"/>
      <c r="BM139" s="278"/>
      <c r="BN139" s="278"/>
      <c r="BO139" s="49"/>
      <c r="BP139" s="107"/>
      <c r="BQ139" s="281"/>
      <c r="BR139" s="240"/>
      <c r="BS139" s="240"/>
      <c r="BT139" s="240"/>
      <c r="BU139" s="240"/>
      <c r="BV139" s="282"/>
      <c r="BW139" s="240"/>
      <c r="BX139" s="240"/>
      <c r="BY139" s="240"/>
      <c r="BZ139" s="240"/>
      <c r="CA139" s="240"/>
      <c r="CB139" s="240"/>
      <c r="CC139" s="240"/>
      <c r="CD139" s="240"/>
      <c r="CE139" s="283"/>
      <c r="CF139" s="284"/>
      <c r="CG139" s="285" t="n">
        <f aca="false">DQ139</f>
        <v>0</v>
      </c>
      <c r="CH139" s="286"/>
      <c r="CI139" s="247" t="n">
        <f aca="false">ROUND(+CK139+CI140,0)</f>
        <v>3029</v>
      </c>
      <c r="CJ139" s="287"/>
      <c r="CK139" s="248" t="n">
        <f aca="false">IF($CM$16="a",(CM139+B139),(B139))</f>
        <v>58.4417456</v>
      </c>
      <c r="CL139" s="288" t="n">
        <f aca="false">A139</f>
        <v>40787</v>
      </c>
      <c r="CM139" s="250" t="n">
        <f aca="false">IF($CM$16="A",((SUMIF($L$5:$CH$5,"F",L139:CH139))+(SUMIF($L$5:$CH$5,"s",L139:CH139)*CP139)+(SUMIF($L$5:$CH$5,"eol",L139:CH139)*CP139)+(SUMIF($L$5:$CH$5,"e",L139:CH139))+(SUMIF($L$5:$CH$5,"o",L139:CH139))),IF($CM$16="s",(SUMIF($L$5:$CH$5,"s",L139:CH139)*CP139),IF($CM$16="f",(SUMIF($L$5:$CH$5,"f",L139:CH139)),IF($CM$16="eol",(SUMIF($L$5:$CH$5,"eol",L139:CH139)*CP139),IF($CM$16="o",(SUMIF($L$5:$CH$5,"o",L139:CH139)),IF($CM$16="e",(SUMIF($L$5:$CH$5,"e",L139:CH139)),IF($CM$16="ch",(SUM(L139:CH139)),"Wrong")))))))</f>
        <v>0</v>
      </c>
      <c r="CN139" s="251" t="n">
        <f aca="false">A139</f>
        <v>40787</v>
      </c>
      <c r="CO139" s="305" t="n">
        <f aca="false">ROUND(SUM(CK128:CK139),0)</f>
        <v>225</v>
      </c>
      <c r="CP139" s="290" t="n">
        <f aca="false">IF((1/((1+CR139/2)^(2*(A139-$D$6)/365.25)))&gt;1,1,(1/((1+CR139/2)^(2*(A139-$D$6)/365.25))))</f>
        <v>1</v>
      </c>
      <c r="CQ139" s="291" t="n">
        <f aca="false">+A140-A139</f>
        <v>30</v>
      </c>
      <c r="CR139" s="302" t="n">
        <v>0.0624883171515216</v>
      </c>
      <c r="CS139" s="293"/>
      <c r="CT139" s="303" t="n">
        <f aca="false">A139</f>
        <v>40787</v>
      </c>
      <c r="CU139" s="295" t="n">
        <f aca="false">IF(ISERROR(INDEX(FuturesTable,MATCH(CT139,FuturesTableMonth,0),2)),0,INDEX(FuturesTable,MATCH(CT139,FuturesTableMonth,0),2))</f>
        <v>0</v>
      </c>
      <c r="CV139" s="25"/>
      <c r="CW139" s="296" t="n">
        <f aca="false">CT139</f>
        <v>40787</v>
      </c>
      <c r="CX139" s="297" t="n">
        <f aca="false">CK139+CK151+CK163+CK175+CK187+CK199+CK211+CK223+CK235+CK247+CK259+CK271+CK283+CK295+CK307+CK319+CK331+CK343+CK355+CK367</f>
        <v>306.52227486</v>
      </c>
      <c r="CY139" s="25"/>
      <c r="CZ139" s="298"/>
      <c r="DA139" s="299" t="n">
        <v>0</v>
      </c>
      <c r="DB139" s="299" t="n">
        <v>0</v>
      </c>
      <c r="DC139" s="299" t="n">
        <f aca="false">DB139-DA139</f>
        <v>0</v>
      </c>
      <c r="DD139" s="263" t="n">
        <f aca="false">SUMIF($L$5:$CH$5,"o",L139:CH139)+SUMIF($L$5:$CH$5,"e",L139:CH139)</f>
        <v>0</v>
      </c>
      <c r="DE139" s="278" t="n">
        <f aca="false">IF(DD139=0,0,DC139+DD139)</f>
        <v>0</v>
      </c>
      <c r="DF139" s="278"/>
      <c r="DG139" s="184"/>
      <c r="DH139" s="300" t="n">
        <v>58.4417456</v>
      </c>
      <c r="DI139" s="312" t="n">
        <v>4.266</v>
      </c>
      <c r="DJ139" s="184" t="n">
        <v>4.266</v>
      </c>
      <c r="DK139" s="267" t="n">
        <f aca="false">DI139-DJ139</f>
        <v>0</v>
      </c>
      <c r="DL139" s="192" t="n">
        <f aca="false">ROUND(DH139*DK139*10000,2)</f>
        <v>0</v>
      </c>
      <c r="DM139" s="193"/>
      <c r="DN139" s="26"/>
      <c r="DO139" s="26"/>
      <c r="DP139" s="301" t="n">
        <f aca="false">A139</f>
        <v>40787</v>
      </c>
      <c r="DQ139" s="270" t="n">
        <f aca="false">IF(ISERROR(DR139),0,DR139)</f>
        <v>0</v>
      </c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</row>
    <row r="140" customFormat="false" ht="15.75" hidden="false" customHeight="false" outlineLevel="0" collapsed="false">
      <c r="A140" s="271" t="n">
        <f aca="false">EOMONTH(A139,0)+1</f>
        <v>40817</v>
      </c>
      <c r="B140" s="272" t="n">
        <f aca="false">E!B131</f>
        <v>59.12032742</v>
      </c>
      <c r="C140" s="272" t="n">
        <f aca="false">CM140</f>
        <v>0</v>
      </c>
      <c r="D140" s="272" t="n">
        <f aca="false">CI140</f>
        <v>2971</v>
      </c>
      <c r="E140" s="272" t="str">
        <f aca="false">IF(CJ140=0,"",CJ140)</f>
        <v/>
      </c>
      <c r="F140" s="273" t="n">
        <f aca="false">CK140</f>
        <v>59.12032742</v>
      </c>
      <c r="G140" s="230"/>
      <c r="H140" s="230"/>
      <c r="I140" s="29"/>
      <c r="J140" s="29"/>
      <c r="K140" s="29"/>
      <c r="L140" s="313"/>
      <c r="M140" s="314"/>
      <c r="N140" s="30"/>
      <c r="O140" s="278"/>
      <c r="P140" s="278"/>
      <c r="Q140" s="278"/>
      <c r="R140" s="278"/>
      <c r="S140" s="278"/>
      <c r="T140" s="278"/>
      <c r="U140" s="278"/>
      <c r="V140" s="278"/>
      <c r="W140" s="278"/>
      <c r="X140" s="278"/>
      <c r="Y140" s="278"/>
      <c r="Z140" s="278"/>
      <c r="AA140" s="278"/>
      <c r="AB140" s="278"/>
      <c r="AC140" s="278"/>
      <c r="AD140" s="278"/>
      <c r="AE140" s="278"/>
      <c r="AF140" s="278"/>
      <c r="AG140" s="278"/>
      <c r="AH140" s="278"/>
      <c r="AI140" s="278"/>
      <c r="AJ140" s="278"/>
      <c r="AK140" s="278"/>
      <c r="AL140" s="278"/>
      <c r="AM140" s="278"/>
      <c r="AN140" s="278"/>
      <c r="AO140" s="278"/>
      <c r="AP140" s="278"/>
      <c r="AQ140" s="278"/>
      <c r="AR140" s="278"/>
      <c r="AS140" s="278"/>
      <c r="AT140" s="278"/>
      <c r="AU140" s="278"/>
      <c r="AV140" s="278"/>
      <c r="AW140" s="278"/>
      <c r="AX140" s="278"/>
      <c r="AY140" s="278"/>
      <c r="AZ140" s="30"/>
      <c r="BA140" s="278"/>
      <c r="BB140" s="278"/>
      <c r="BC140" s="278"/>
      <c r="BD140" s="278"/>
      <c r="BE140" s="278"/>
      <c r="BF140" s="278"/>
      <c r="BG140" s="278"/>
      <c r="BH140" s="278"/>
      <c r="BI140" s="278"/>
      <c r="BJ140" s="278"/>
      <c r="BK140" s="278"/>
      <c r="BL140" s="278"/>
      <c r="BM140" s="278"/>
      <c r="BN140" s="278"/>
      <c r="BO140" s="49"/>
      <c r="BP140" s="107"/>
      <c r="BQ140" s="281"/>
      <c r="BR140" s="240"/>
      <c r="BS140" s="240"/>
      <c r="BT140" s="240"/>
      <c r="BU140" s="240"/>
      <c r="BV140" s="282"/>
      <c r="BW140" s="240"/>
      <c r="BX140" s="240"/>
      <c r="BY140" s="240"/>
      <c r="BZ140" s="240"/>
      <c r="CA140" s="240"/>
      <c r="CB140" s="240"/>
      <c r="CC140" s="240"/>
      <c r="CD140" s="240"/>
      <c r="CE140" s="283"/>
      <c r="CF140" s="284"/>
      <c r="CG140" s="285" t="n">
        <f aca="false">DQ140</f>
        <v>0</v>
      </c>
      <c r="CH140" s="286"/>
      <c r="CI140" s="247" t="n">
        <f aca="false">ROUND(+CK140+CI141,0)</f>
        <v>2971</v>
      </c>
      <c r="CJ140" s="287"/>
      <c r="CK140" s="248" t="n">
        <f aca="false">IF($CM$16="a",(CM140+B140),(B140))</f>
        <v>59.12032742</v>
      </c>
      <c r="CL140" s="288" t="n">
        <f aca="false">A140</f>
        <v>40817</v>
      </c>
      <c r="CM140" s="250" t="n">
        <f aca="false">IF($CM$16="A",((SUMIF($L$5:$CH$5,"F",L140:CH140))+(SUMIF($L$5:$CH$5,"s",L140:CH140)*CP140)+(SUMIF($L$5:$CH$5,"eol",L140:CH140)*CP140)+(SUMIF($L$5:$CH$5,"e",L140:CH140))+(SUMIF($L$5:$CH$5,"o",L140:CH140))),IF($CM$16="s",(SUMIF($L$5:$CH$5,"s",L140:CH140)*CP140),IF($CM$16="f",(SUMIF($L$5:$CH$5,"f",L140:CH140)),IF($CM$16="eol",(SUMIF($L$5:$CH$5,"eol",L140:CH140)*CP140),IF($CM$16="o",(SUMIF($L$5:$CH$5,"o",L140:CH140)),IF($CM$16="e",(SUMIF($L$5:$CH$5,"e",L140:CH140)),IF($CM$16="ch",(SUM(L140:CH140)),"Wrong")))))))</f>
        <v>0</v>
      </c>
      <c r="CN140" s="251" t="n">
        <f aca="false">A140</f>
        <v>40817</v>
      </c>
      <c r="CO140" s="305" t="n">
        <f aca="false">ROUND(SUM(CK129:CK140),0)</f>
        <v>391</v>
      </c>
      <c r="CP140" s="290" t="n">
        <f aca="false">IF((1/((1+CR140/2)^(2*(A140-$D$6)/365.25)))&gt;1,1,(1/((1+CR140/2)^(2*(A140-$D$6)/365.25))))</f>
        <v>1</v>
      </c>
      <c r="CQ140" s="291" t="n">
        <f aca="false">+A141-A140</f>
        <v>31</v>
      </c>
      <c r="CR140" s="302" t="n">
        <v>0.0625218487742449</v>
      </c>
      <c r="CS140" s="293"/>
      <c r="CT140" s="303" t="n">
        <f aca="false">A140</f>
        <v>40817</v>
      </c>
      <c r="CU140" s="295" t="n">
        <f aca="false">IF(ISERROR(INDEX(FuturesTable,MATCH(CT140,FuturesTableMonth,0),2)),0,INDEX(FuturesTable,MATCH(CT140,FuturesTableMonth,0),2))</f>
        <v>0</v>
      </c>
      <c r="CV140" s="25"/>
      <c r="CW140" s="296" t="n">
        <f aca="false">CT140</f>
        <v>40817</v>
      </c>
      <c r="CX140" s="297" t="n">
        <f aca="false">CK140+CK152+CK164+CK176+CK188+CK200+CK212+CK224+CK236+CK248+CK260+CK272+CK284+CK296+CK308+CK320+CK332+CK344+CK356+CK368</f>
        <v>309.19488397</v>
      </c>
      <c r="CY140" s="25"/>
      <c r="CZ140" s="298"/>
      <c r="DA140" s="299" t="n">
        <v>0</v>
      </c>
      <c r="DB140" s="299" t="n">
        <v>0</v>
      </c>
      <c r="DC140" s="299" t="n">
        <f aca="false">DB140-DA140</f>
        <v>0</v>
      </c>
      <c r="DD140" s="263" t="n">
        <f aca="false">SUMIF($L$5:$CH$5,"o",L140:CH140)+SUMIF($L$5:$CH$5,"e",L140:CH140)</f>
        <v>0</v>
      </c>
      <c r="DE140" s="278" t="n">
        <f aca="false">IF(DD140=0,0,DC140+DD140)</f>
        <v>0</v>
      </c>
      <c r="DF140" s="278"/>
      <c r="DG140" s="184"/>
      <c r="DH140" s="300" t="n">
        <v>59.12032742</v>
      </c>
      <c r="DI140" s="312" t="n">
        <v>4.295</v>
      </c>
      <c r="DJ140" s="184" t="n">
        <v>4.295</v>
      </c>
      <c r="DK140" s="267" t="n">
        <f aca="false">DI140-DJ140</f>
        <v>0</v>
      </c>
      <c r="DL140" s="192" t="n">
        <f aca="false">ROUND(DH140*DK140*10000,2)</f>
        <v>0</v>
      </c>
      <c r="DM140" s="193"/>
      <c r="DN140" s="26"/>
      <c r="DO140" s="26"/>
      <c r="DP140" s="301" t="n">
        <f aca="false">A140</f>
        <v>40817</v>
      </c>
      <c r="DQ140" s="270" t="n">
        <f aca="false">IF(ISERROR(DR140),0,DR140)</f>
        <v>0</v>
      </c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</row>
    <row r="141" customFormat="false" ht="15.75" hidden="false" customHeight="false" outlineLevel="0" collapsed="false">
      <c r="A141" s="271" t="n">
        <f aca="false">EOMONTH(A140,0)+1</f>
        <v>40848</v>
      </c>
      <c r="B141" s="272" t="n">
        <f aca="false">E!B132</f>
        <v>56.51656846</v>
      </c>
      <c r="C141" s="272" t="n">
        <f aca="false">CM141</f>
        <v>0</v>
      </c>
      <c r="D141" s="272" t="n">
        <f aca="false">CI141</f>
        <v>2912</v>
      </c>
      <c r="E141" s="272" t="str">
        <f aca="false">IF(CJ141=0,"",CJ141)</f>
        <v/>
      </c>
      <c r="F141" s="273" t="n">
        <f aca="false">CK141</f>
        <v>56.51656846</v>
      </c>
      <c r="G141" s="230"/>
      <c r="H141" s="230"/>
      <c r="I141" s="29"/>
      <c r="J141" s="29"/>
      <c r="K141" s="29"/>
      <c r="L141" s="313"/>
      <c r="M141" s="314"/>
      <c r="N141" s="30"/>
      <c r="O141" s="278"/>
      <c r="P141" s="278"/>
      <c r="Q141" s="278"/>
      <c r="R141" s="278"/>
      <c r="S141" s="278"/>
      <c r="T141" s="278"/>
      <c r="U141" s="278"/>
      <c r="V141" s="278"/>
      <c r="W141" s="278"/>
      <c r="X141" s="278"/>
      <c r="Y141" s="278"/>
      <c r="Z141" s="278"/>
      <c r="AA141" s="278"/>
      <c r="AB141" s="278"/>
      <c r="AC141" s="278"/>
      <c r="AD141" s="278"/>
      <c r="AE141" s="278"/>
      <c r="AF141" s="278"/>
      <c r="AG141" s="278"/>
      <c r="AH141" s="278"/>
      <c r="AI141" s="278"/>
      <c r="AJ141" s="278"/>
      <c r="AK141" s="278"/>
      <c r="AL141" s="278"/>
      <c r="AM141" s="278"/>
      <c r="AN141" s="278"/>
      <c r="AO141" s="278"/>
      <c r="AP141" s="278"/>
      <c r="AQ141" s="278"/>
      <c r="AR141" s="278"/>
      <c r="AS141" s="278"/>
      <c r="AT141" s="278"/>
      <c r="AU141" s="278"/>
      <c r="AV141" s="278"/>
      <c r="AW141" s="278"/>
      <c r="AX141" s="278"/>
      <c r="AY141" s="278"/>
      <c r="AZ141" s="30"/>
      <c r="BA141" s="278"/>
      <c r="BB141" s="278"/>
      <c r="BC141" s="278"/>
      <c r="BD141" s="278"/>
      <c r="BE141" s="278"/>
      <c r="BF141" s="278"/>
      <c r="BG141" s="278"/>
      <c r="BH141" s="278"/>
      <c r="BI141" s="278"/>
      <c r="BJ141" s="278"/>
      <c r="BK141" s="278"/>
      <c r="BL141" s="278"/>
      <c r="BM141" s="278"/>
      <c r="BN141" s="278"/>
      <c r="BO141" s="49"/>
      <c r="BP141" s="107"/>
      <c r="BQ141" s="281"/>
      <c r="BR141" s="240"/>
      <c r="BS141" s="240"/>
      <c r="BT141" s="240"/>
      <c r="BU141" s="240"/>
      <c r="BV141" s="282"/>
      <c r="BW141" s="240"/>
      <c r="BX141" s="240"/>
      <c r="BY141" s="240"/>
      <c r="BZ141" s="240"/>
      <c r="CA141" s="240"/>
      <c r="CB141" s="240"/>
      <c r="CC141" s="240"/>
      <c r="CD141" s="240"/>
      <c r="CE141" s="283"/>
      <c r="CF141" s="284"/>
      <c r="CG141" s="285" t="n">
        <f aca="false">DQ141</f>
        <v>0</v>
      </c>
      <c r="CH141" s="286"/>
      <c r="CI141" s="247" t="n">
        <f aca="false">ROUND(+CK141+CI142,0)</f>
        <v>2912</v>
      </c>
      <c r="CJ141" s="287"/>
      <c r="CK141" s="248" t="n">
        <f aca="false">IF($CM$16="a",(CM141+B141),(B141))</f>
        <v>56.51656846</v>
      </c>
      <c r="CL141" s="288" t="n">
        <f aca="false">A141</f>
        <v>40848</v>
      </c>
      <c r="CM141" s="250" t="n">
        <f aca="false">IF($CM$16="A",((SUMIF($L$5:$CH$5,"F",L141:CH141))+(SUMIF($L$5:$CH$5,"s",L141:CH141)*CP141)+(SUMIF($L$5:$CH$5,"eol",L141:CH141)*CP141)+(SUMIF($L$5:$CH$5,"e",L141:CH141))+(SUMIF($L$5:$CH$5,"o",L141:CH141))),IF($CM$16="s",(SUMIF($L$5:$CH$5,"s",L141:CH141)*CP141),IF($CM$16="f",(SUMIF($L$5:$CH$5,"f",L141:CH141)),IF($CM$16="eol",(SUMIF($L$5:$CH$5,"eol",L141:CH141)*CP141),IF($CM$16="o",(SUMIF($L$5:$CH$5,"o",L141:CH141)),IF($CM$16="e",(SUMIF($L$5:$CH$5,"e",L141:CH141)),IF($CM$16="ch",(SUM(L141:CH141)),"Wrong")))))))</f>
        <v>0</v>
      </c>
      <c r="CN141" s="251" t="n">
        <f aca="false">A141</f>
        <v>40848</v>
      </c>
      <c r="CO141" s="305" t="n">
        <f aca="false">ROUND(SUM(CK130:CK141),0)</f>
        <v>540</v>
      </c>
      <c r="CP141" s="290" t="n">
        <f aca="false">IF((1/((1+CR141/2)^(2*(A141-$D$6)/365.25)))&gt;1,1,(1/((1+CR141/2)^(2*(A141-$D$6)/365.25))))</f>
        <v>1</v>
      </c>
      <c r="CQ141" s="291" t="n">
        <f aca="false">+A142-A141</f>
        <v>30</v>
      </c>
      <c r="CR141" s="302" t="n">
        <v>0.0625564981181181</v>
      </c>
      <c r="CS141" s="293"/>
      <c r="CT141" s="303" t="n">
        <f aca="false">A141</f>
        <v>40848</v>
      </c>
      <c r="CU141" s="295" t="n">
        <f aca="false">IF(ISERROR(INDEX(FuturesTable,MATCH(CT141,FuturesTableMonth,0),2)),0,INDEX(FuturesTable,MATCH(CT141,FuturesTableMonth,0),2))</f>
        <v>0</v>
      </c>
      <c r="CV141" s="25"/>
      <c r="CW141" s="296" t="n">
        <f aca="false">CT141</f>
        <v>40848</v>
      </c>
      <c r="CX141" s="297" t="n">
        <f aca="false">CK141+CK153+CK165+CK177+CK189+CK201+CK213+CK225+CK237+CK249+CK261+CK273+CK285+CK297+CK309+CK321+CK333+CK345+CK357+CK369</f>
        <v>245.23430294</v>
      </c>
      <c r="CY141" s="25"/>
      <c r="CZ141" s="298"/>
      <c r="DA141" s="299" t="n">
        <v>0</v>
      </c>
      <c r="DB141" s="299" t="n">
        <v>0</v>
      </c>
      <c r="DC141" s="299" t="n">
        <f aca="false">DB141-DA141</f>
        <v>0</v>
      </c>
      <c r="DD141" s="263" t="n">
        <f aca="false">SUMIF($L$5:$CH$5,"o",L141:CH141)+SUMIF($L$5:$CH$5,"e",L141:CH141)</f>
        <v>0</v>
      </c>
      <c r="DE141" s="278" t="n">
        <f aca="false">IF(DD141=0,0,DC141+DD141)</f>
        <v>0</v>
      </c>
      <c r="DF141" s="278"/>
      <c r="DG141" s="184"/>
      <c r="DH141" s="300" t="n">
        <v>56.51656846</v>
      </c>
      <c r="DI141" s="312" t="n">
        <v>4.435</v>
      </c>
      <c r="DJ141" s="184" t="n">
        <v>4.435</v>
      </c>
      <c r="DK141" s="267" t="n">
        <f aca="false">DI141-DJ141</f>
        <v>0</v>
      </c>
      <c r="DL141" s="192" t="n">
        <f aca="false">ROUND(DH141*DK141*10000,2)</f>
        <v>0</v>
      </c>
      <c r="DM141" s="193"/>
      <c r="DN141" s="26"/>
      <c r="DO141" s="26"/>
      <c r="DP141" s="301" t="n">
        <f aca="false">A141</f>
        <v>40848</v>
      </c>
      <c r="DQ141" s="270" t="n">
        <f aca="false">IF(ISERROR(DR141),0,DR141)</f>
        <v>0</v>
      </c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</row>
    <row r="142" customFormat="false" ht="15.75" hidden="false" customHeight="false" outlineLevel="0" collapsed="false">
      <c r="A142" s="271" t="n">
        <f aca="false">EOMONTH(A141,0)+1</f>
        <v>40878</v>
      </c>
      <c r="B142" s="272" t="n">
        <f aca="false">E!B133</f>
        <v>56.29671414</v>
      </c>
      <c r="C142" s="272" t="n">
        <f aca="false">CM142</f>
        <v>0</v>
      </c>
      <c r="D142" s="272" t="n">
        <f aca="false">CI142</f>
        <v>2855</v>
      </c>
      <c r="E142" s="272" t="n">
        <f aca="false">IF(CJ142=0,"",CJ142)</f>
        <v>694.01911556</v>
      </c>
      <c r="F142" s="273" t="n">
        <f aca="false">CK142</f>
        <v>56.29671414</v>
      </c>
      <c r="G142" s="230"/>
      <c r="H142" s="230"/>
      <c r="I142" s="29"/>
      <c r="J142" s="29"/>
      <c r="K142" s="29"/>
      <c r="L142" s="313"/>
      <c r="M142" s="314"/>
      <c r="N142" s="30"/>
      <c r="O142" s="278"/>
      <c r="P142" s="278"/>
      <c r="Q142" s="278"/>
      <c r="R142" s="278"/>
      <c r="S142" s="278"/>
      <c r="T142" s="278"/>
      <c r="U142" s="278"/>
      <c r="V142" s="278"/>
      <c r="W142" s="278"/>
      <c r="X142" s="278"/>
      <c r="Y142" s="278"/>
      <c r="Z142" s="278"/>
      <c r="AA142" s="278"/>
      <c r="AB142" s="278"/>
      <c r="AC142" s="278"/>
      <c r="AD142" s="278"/>
      <c r="AE142" s="278"/>
      <c r="AF142" s="278"/>
      <c r="AG142" s="278"/>
      <c r="AH142" s="278"/>
      <c r="AI142" s="278"/>
      <c r="AJ142" s="278"/>
      <c r="AK142" s="278"/>
      <c r="AL142" s="278"/>
      <c r="AM142" s="278"/>
      <c r="AN142" s="278"/>
      <c r="AO142" s="278"/>
      <c r="AP142" s="278"/>
      <c r="AQ142" s="278"/>
      <c r="AR142" s="278"/>
      <c r="AS142" s="278"/>
      <c r="AT142" s="278"/>
      <c r="AU142" s="278"/>
      <c r="AV142" s="278"/>
      <c r="AW142" s="278"/>
      <c r="AX142" s="278"/>
      <c r="AY142" s="278"/>
      <c r="AZ142" s="30"/>
      <c r="BA142" s="278"/>
      <c r="BB142" s="278"/>
      <c r="BC142" s="278"/>
      <c r="BD142" s="278"/>
      <c r="BE142" s="278"/>
      <c r="BF142" s="278"/>
      <c r="BG142" s="278"/>
      <c r="BH142" s="278"/>
      <c r="BI142" s="278"/>
      <c r="BJ142" s="278"/>
      <c r="BK142" s="278"/>
      <c r="BL142" s="278"/>
      <c r="BM142" s="278"/>
      <c r="BN142" s="278"/>
      <c r="BO142" s="49"/>
      <c r="BP142" s="107"/>
      <c r="BQ142" s="281"/>
      <c r="BR142" s="240"/>
      <c r="BS142" s="240"/>
      <c r="BT142" s="240"/>
      <c r="BU142" s="240"/>
      <c r="BV142" s="282"/>
      <c r="BW142" s="240"/>
      <c r="BX142" s="240"/>
      <c r="BY142" s="240"/>
      <c r="BZ142" s="240"/>
      <c r="CA142" s="240"/>
      <c r="CB142" s="240"/>
      <c r="CC142" s="240"/>
      <c r="CD142" s="240"/>
      <c r="CE142" s="283"/>
      <c r="CF142" s="284"/>
      <c r="CG142" s="285" t="n">
        <f aca="false">DQ142</f>
        <v>0</v>
      </c>
      <c r="CH142" s="286"/>
      <c r="CI142" s="247" t="n">
        <f aca="false">ROUND(+CK142+CI143,0)</f>
        <v>2855</v>
      </c>
      <c r="CJ142" s="287" t="n">
        <f aca="false">SUM(CK131:CK142)</f>
        <v>694.01911556</v>
      </c>
      <c r="CK142" s="248" t="n">
        <f aca="false">IF($CM$16="a",(CM142+B142),(B142))</f>
        <v>56.29671414</v>
      </c>
      <c r="CL142" s="288" t="n">
        <f aca="false">A142</f>
        <v>40878</v>
      </c>
      <c r="CM142" s="250" t="n">
        <f aca="false">IF($CM$16="A",((SUMIF($L$5:$CH$5,"F",L142:CH142))+(SUMIF($L$5:$CH$5,"s",L142:CH142)*CP142)+(SUMIF($L$5:$CH$5,"eol",L142:CH142)*CP142)+(SUMIF($L$5:$CH$5,"e",L142:CH142))+(SUMIF($L$5:$CH$5,"o",L142:CH142))),IF($CM$16="s",(SUMIF($L$5:$CH$5,"s",L142:CH142)*CP142),IF($CM$16="f",(SUMIF($L$5:$CH$5,"f",L142:CH142)),IF($CM$16="eol",(SUMIF($L$5:$CH$5,"eol",L142:CH142)*CP142),IF($CM$16="o",(SUMIF($L$5:$CH$5,"o",L142:CH142)),IF($CM$16="e",(SUMIF($L$5:$CH$5,"e",L142:CH142)),IF($CM$16="ch",(SUM(L142:CH142)),"Wrong")))))))</f>
        <v>0</v>
      </c>
      <c r="CN142" s="251" t="n">
        <f aca="false">A142</f>
        <v>40878</v>
      </c>
      <c r="CO142" s="305" t="n">
        <f aca="false">ROUND(SUM(CK131:CK142),0)</f>
        <v>694</v>
      </c>
      <c r="CP142" s="290" t="n">
        <f aca="false">IF((1/((1+CR142/2)^(2*(A142-$D$6)/365.25)))&gt;1,1,(1/((1+CR142/2)^(2*(A142-$D$6)/365.25))))</f>
        <v>1</v>
      </c>
      <c r="CQ142" s="291" t="n">
        <f aca="false">+A143-A142</f>
        <v>31</v>
      </c>
      <c r="CR142" s="302" t="n">
        <v>0.0625900297416004</v>
      </c>
      <c r="CS142" s="293"/>
      <c r="CT142" s="303" t="n">
        <f aca="false">A142</f>
        <v>40878</v>
      </c>
      <c r="CU142" s="295" t="n">
        <f aca="false">IF(ISERROR(INDEX(FuturesTable,MATCH(CT142,FuturesTableMonth,0),2)),0,INDEX(FuturesTable,MATCH(CT142,FuturesTableMonth,0),2))</f>
        <v>0</v>
      </c>
      <c r="CV142" s="25"/>
      <c r="CW142" s="296" t="n">
        <f aca="false">CT142</f>
        <v>40878</v>
      </c>
      <c r="CX142" s="297" t="n">
        <f aca="false">CK142+CK154+CK166+CK178+CK190+CK202+CK214+CK226+CK238+CK250+CK262+CK274+CK286+CK298+CK310+CK322+CK334+CK346+CK358+CK370</f>
        <v>246.56762763</v>
      </c>
      <c r="CY142" s="25"/>
      <c r="CZ142" s="298"/>
      <c r="DA142" s="299" t="n">
        <v>0</v>
      </c>
      <c r="DB142" s="299" t="n">
        <v>0</v>
      </c>
      <c r="DC142" s="299" t="n">
        <f aca="false">DB142-DA142</f>
        <v>0</v>
      </c>
      <c r="DD142" s="263" t="n">
        <f aca="false">SUMIF($L$5:$CH$5,"o",L142:CH142)+SUMIF($L$5:$CH$5,"e",L142:CH142)</f>
        <v>0</v>
      </c>
      <c r="DE142" s="278" t="n">
        <f aca="false">IF(DD142=0,0,DC142+DD142)</f>
        <v>0</v>
      </c>
      <c r="DF142" s="278"/>
      <c r="DG142" s="184"/>
      <c r="DH142" s="300" t="n">
        <v>56.29671414</v>
      </c>
      <c r="DI142" s="312" t="n">
        <v>4.58</v>
      </c>
      <c r="DJ142" s="184" t="n">
        <v>4.58</v>
      </c>
      <c r="DK142" s="267" t="n">
        <f aca="false">DI142-DJ142</f>
        <v>0</v>
      </c>
      <c r="DL142" s="192" t="n">
        <f aca="false">ROUND(DH142*DK142*10000,2)</f>
        <v>0</v>
      </c>
      <c r="DM142" s="193"/>
      <c r="DN142" s="26"/>
      <c r="DO142" s="26"/>
      <c r="DP142" s="301" t="n">
        <f aca="false">A142</f>
        <v>40878</v>
      </c>
      <c r="DQ142" s="270" t="n">
        <f aca="false">IF(ISERROR(DR142),0,DR142)</f>
        <v>0</v>
      </c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</row>
    <row r="143" customFormat="false" ht="15.75" hidden="false" customHeight="false" outlineLevel="0" collapsed="false">
      <c r="A143" s="271" t="n">
        <f aca="false">EOMONTH(A142,0)+1</f>
        <v>40909</v>
      </c>
      <c r="B143" s="272" t="n">
        <f aca="false">E!B134</f>
        <v>54.27924614</v>
      </c>
      <c r="C143" s="272" t="n">
        <f aca="false">CM143</f>
        <v>0</v>
      </c>
      <c r="D143" s="272" t="n">
        <f aca="false">CI143</f>
        <v>2799</v>
      </c>
      <c r="E143" s="272" t="str">
        <f aca="false">IF(CJ143=0,"",CJ143)</f>
        <v/>
      </c>
      <c r="F143" s="273" t="n">
        <f aca="false">CK143</f>
        <v>54.27924614</v>
      </c>
      <c r="G143" s="230"/>
      <c r="H143" s="230"/>
      <c r="I143" s="29"/>
      <c r="J143" s="29"/>
      <c r="K143" s="29"/>
      <c r="L143" s="313"/>
      <c r="M143" s="314"/>
      <c r="N143" s="30"/>
      <c r="O143" s="278"/>
      <c r="P143" s="278"/>
      <c r="Q143" s="278"/>
      <c r="R143" s="278"/>
      <c r="S143" s="278"/>
      <c r="T143" s="278"/>
      <c r="U143" s="278"/>
      <c r="V143" s="278"/>
      <c r="W143" s="278"/>
      <c r="X143" s="278"/>
      <c r="Y143" s="278"/>
      <c r="Z143" s="278"/>
      <c r="AA143" s="278"/>
      <c r="AB143" s="278"/>
      <c r="AC143" s="278"/>
      <c r="AD143" s="278"/>
      <c r="AE143" s="278"/>
      <c r="AF143" s="278"/>
      <c r="AG143" s="278"/>
      <c r="AH143" s="278"/>
      <c r="AI143" s="278"/>
      <c r="AJ143" s="278"/>
      <c r="AK143" s="278"/>
      <c r="AL143" s="278"/>
      <c r="AM143" s="278"/>
      <c r="AN143" s="278"/>
      <c r="AO143" s="278"/>
      <c r="AP143" s="278"/>
      <c r="AQ143" s="278"/>
      <c r="AR143" s="278"/>
      <c r="AS143" s="278"/>
      <c r="AT143" s="278"/>
      <c r="AU143" s="278"/>
      <c r="AV143" s="278"/>
      <c r="AW143" s="278"/>
      <c r="AX143" s="278"/>
      <c r="AY143" s="278"/>
      <c r="AZ143" s="30"/>
      <c r="BA143" s="278"/>
      <c r="BB143" s="278"/>
      <c r="BC143" s="278"/>
      <c r="BD143" s="278"/>
      <c r="BE143" s="278"/>
      <c r="BF143" s="278"/>
      <c r="BG143" s="278"/>
      <c r="BH143" s="278"/>
      <c r="BI143" s="278"/>
      <c r="BJ143" s="278"/>
      <c r="BK143" s="278"/>
      <c r="BL143" s="278"/>
      <c r="BM143" s="278"/>
      <c r="BN143" s="278"/>
      <c r="BO143" s="49"/>
      <c r="BP143" s="107"/>
      <c r="BQ143" s="281"/>
      <c r="BR143" s="240"/>
      <c r="BS143" s="240"/>
      <c r="BT143" s="240"/>
      <c r="BU143" s="240"/>
      <c r="BV143" s="282"/>
      <c r="BW143" s="240"/>
      <c r="BX143" s="240"/>
      <c r="BY143" s="240"/>
      <c r="BZ143" s="240"/>
      <c r="CA143" s="240"/>
      <c r="CB143" s="240"/>
      <c r="CC143" s="240"/>
      <c r="CD143" s="240"/>
      <c r="CE143" s="283"/>
      <c r="CF143" s="284"/>
      <c r="CG143" s="285" t="n">
        <f aca="false">DQ143</f>
        <v>0</v>
      </c>
      <c r="CH143" s="286"/>
      <c r="CI143" s="247" t="n">
        <f aca="false">ROUND(+CK143+CI144,0)</f>
        <v>2799</v>
      </c>
      <c r="CJ143" s="287"/>
      <c r="CK143" s="248" t="n">
        <f aca="false">IF($CM$16="a",(CM143+B143),(B143))</f>
        <v>54.27924614</v>
      </c>
      <c r="CL143" s="288" t="n">
        <f aca="false">A143</f>
        <v>40909</v>
      </c>
      <c r="CM143" s="250" t="n">
        <f aca="false">IF($CM$16="A",((SUMIF($L$5:$CH$5,"F",L143:CH143))+(SUMIF($L$5:$CH$5,"s",L143:CH143)*CP143)+(SUMIF($L$5:$CH$5,"eol",L143:CH143)*CP143)+(SUMIF($L$5:$CH$5,"e",L143:CH143))+(SUMIF($L$5:$CH$5,"o",L143:CH143))),IF($CM$16="s",(SUMIF($L$5:$CH$5,"s",L143:CH143)*CP143),IF($CM$16="f",(SUMIF($L$5:$CH$5,"f",L143:CH143)),IF($CM$16="eol",(SUMIF($L$5:$CH$5,"eol",L143:CH143)*CP143),IF($CM$16="o",(SUMIF($L$5:$CH$5,"o",L143:CH143)),IF($CM$16="e",(SUMIF($L$5:$CH$5,"e",L143:CH143)),IF($CM$16="ch",(SUM(L143:CH143)),"Wrong")))))))</f>
        <v>0</v>
      </c>
      <c r="CN143" s="251" t="n">
        <f aca="false">A143</f>
        <v>40909</v>
      </c>
      <c r="CO143" s="305" t="n">
        <f aca="false">ROUND(SUM(CK132:CK143),0)</f>
        <v>691</v>
      </c>
      <c r="CP143" s="290" t="n">
        <f aca="false">IF((1/((1+CR143/2)^(2*(A143-$D$6)/365.25)))&gt;1,1,(1/((1+CR143/2)^(2*(A143-$D$6)/365.25))))</f>
        <v>1</v>
      </c>
      <c r="CQ143" s="291" t="n">
        <f aca="false">+A144-A143</f>
        <v>31</v>
      </c>
      <c r="CR143" s="302" t="n">
        <v>0.0626246790862575</v>
      </c>
      <c r="CS143" s="293"/>
      <c r="CT143" s="303" t="n">
        <f aca="false">A143</f>
        <v>40909</v>
      </c>
      <c r="CU143" s="295" t="n">
        <f aca="false">IF(ISERROR(INDEX(FuturesTable,MATCH(CT143,FuturesTableMonth,0),2)),0,INDEX(FuturesTable,MATCH(CT143,FuturesTableMonth,0),2))</f>
        <v>0</v>
      </c>
      <c r="CV143" s="25"/>
      <c r="CW143" s="296" t="n">
        <f aca="false">CT143</f>
        <v>40909</v>
      </c>
      <c r="CX143" s="297" t="n">
        <f aca="false">CK143+CK155+CK167+CK179+CK191+CK203+CK215+CK227+CK239+CK251+CK263+CK275+CK287+CK299+CK311+CK323+CK335+CK347+CK359+CK371</f>
        <v>240.44121116</v>
      </c>
      <c r="CY143" s="25"/>
      <c r="CZ143" s="298"/>
      <c r="DA143" s="299" t="n">
        <v>0</v>
      </c>
      <c r="DB143" s="299" t="n">
        <v>0</v>
      </c>
      <c r="DC143" s="299" t="n">
        <f aca="false">DB143-DA143</f>
        <v>0</v>
      </c>
      <c r="DD143" s="263" t="n">
        <f aca="false">SUMIF($L$5:$CH$5,"o",L143:CH143)+SUMIF($L$5:$CH$5,"e",L143:CH143)</f>
        <v>0</v>
      </c>
      <c r="DE143" s="278" t="n">
        <f aca="false">IF(DD143=0,0,DC143+DD143)</f>
        <v>0</v>
      </c>
      <c r="DF143" s="278"/>
      <c r="DG143" s="184"/>
      <c r="DH143" s="300" t="n">
        <v>54.27924614</v>
      </c>
      <c r="DI143" s="312" t="n">
        <v>4.695</v>
      </c>
      <c r="DJ143" s="184" t="n">
        <v>4.695</v>
      </c>
      <c r="DK143" s="267" t="n">
        <f aca="false">DI143-DJ143</f>
        <v>0</v>
      </c>
      <c r="DL143" s="192" t="n">
        <f aca="false">ROUND(DH143*DK143*10000,2)</f>
        <v>0</v>
      </c>
      <c r="DM143" s="193"/>
      <c r="DN143" s="26"/>
      <c r="DO143" s="26"/>
      <c r="DP143" s="301" t="n">
        <f aca="false">A143</f>
        <v>40909</v>
      </c>
      <c r="DQ143" s="270" t="n">
        <f aca="false">IF(ISERROR(DR143),0,DR143)</f>
        <v>0</v>
      </c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</row>
    <row r="144" customFormat="false" ht="15.75" hidden="false" customHeight="false" outlineLevel="0" collapsed="false">
      <c r="A144" s="271" t="n">
        <f aca="false">EOMONTH(A143,0)+1</f>
        <v>40940</v>
      </c>
      <c r="B144" s="272" t="n">
        <f aca="false">E!B135</f>
        <v>53.2630992</v>
      </c>
      <c r="C144" s="272" t="n">
        <f aca="false">CM144</f>
        <v>0</v>
      </c>
      <c r="D144" s="272" t="n">
        <f aca="false">CI144</f>
        <v>2745</v>
      </c>
      <c r="E144" s="272" t="str">
        <f aca="false">IF(CJ144=0,"",CJ144)</f>
        <v/>
      </c>
      <c r="F144" s="273" t="n">
        <f aca="false">CK144</f>
        <v>53.2630992</v>
      </c>
      <c r="G144" s="230"/>
      <c r="H144" s="230"/>
      <c r="I144" s="29"/>
      <c r="J144" s="29"/>
      <c r="K144" s="29"/>
      <c r="L144" s="313"/>
      <c r="M144" s="314"/>
      <c r="N144" s="30"/>
      <c r="O144" s="278"/>
      <c r="P144" s="278"/>
      <c r="Q144" s="278"/>
      <c r="R144" s="278"/>
      <c r="S144" s="278"/>
      <c r="T144" s="278"/>
      <c r="U144" s="278"/>
      <c r="V144" s="278"/>
      <c r="W144" s="278"/>
      <c r="X144" s="278"/>
      <c r="Y144" s="278"/>
      <c r="Z144" s="278"/>
      <c r="AA144" s="278"/>
      <c r="AB144" s="278"/>
      <c r="AC144" s="278"/>
      <c r="AD144" s="278"/>
      <c r="AE144" s="278"/>
      <c r="AF144" s="278"/>
      <c r="AG144" s="278"/>
      <c r="AH144" s="278"/>
      <c r="AI144" s="278"/>
      <c r="AJ144" s="278"/>
      <c r="AK144" s="278"/>
      <c r="AL144" s="278"/>
      <c r="AM144" s="278"/>
      <c r="AN144" s="278"/>
      <c r="AO144" s="278"/>
      <c r="AP144" s="278"/>
      <c r="AQ144" s="278"/>
      <c r="AR144" s="278"/>
      <c r="AS144" s="278"/>
      <c r="AT144" s="278"/>
      <c r="AU144" s="278"/>
      <c r="AV144" s="278"/>
      <c r="AW144" s="278"/>
      <c r="AX144" s="278"/>
      <c r="AY144" s="278"/>
      <c r="AZ144" s="30"/>
      <c r="BA144" s="278"/>
      <c r="BB144" s="278"/>
      <c r="BC144" s="278"/>
      <c r="BD144" s="278"/>
      <c r="BE144" s="278"/>
      <c r="BF144" s="278"/>
      <c r="BG144" s="278"/>
      <c r="BH144" s="278"/>
      <c r="BI144" s="278"/>
      <c r="BJ144" s="278"/>
      <c r="BK144" s="278"/>
      <c r="BL144" s="278"/>
      <c r="BM144" s="278"/>
      <c r="BN144" s="278"/>
      <c r="BO144" s="49"/>
      <c r="BP144" s="107"/>
      <c r="BQ144" s="281"/>
      <c r="BR144" s="240"/>
      <c r="BS144" s="240"/>
      <c r="BT144" s="240"/>
      <c r="BU144" s="240"/>
      <c r="BV144" s="282"/>
      <c r="BW144" s="240"/>
      <c r="BX144" s="240"/>
      <c r="BY144" s="240"/>
      <c r="BZ144" s="240"/>
      <c r="CA144" s="240"/>
      <c r="CB144" s="240"/>
      <c r="CC144" s="240"/>
      <c r="CD144" s="240"/>
      <c r="CE144" s="283"/>
      <c r="CF144" s="284"/>
      <c r="CG144" s="285" t="n">
        <f aca="false">DQ144</f>
        <v>0</v>
      </c>
      <c r="CH144" s="286"/>
      <c r="CI144" s="247" t="n">
        <f aca="false">ROUND(+CK144+CI145,0)</f>
        <v>2745</v>
      </c>
      <c r="CJ144" s="287"/>
      <c r="CK144" s="248" t="n">
        <f aca="false">IF($CM$16="a",(CM144+B144),(B144))</f>
        <v>53.2630992</v>
      </c>
      <c r="CL144" s="288" t="n">
        <f aca="false">A144</f>
        <v>40940</v>
      </c>
      <c r="CM144" s="250" t="n">
        <f aca="false">IF($CM$16="A",((SUMIF($L$5:$CH$5,"F",L144:CH144))+(SUMIF($L$5:$CH$5,"s",L144:CH144)*CP144)+(SUMIF($L$5:$CH$5,"eol",L144:CH144)*CP144)+(SUMIF($L$5:$CH$5,"e",L144:CH144))+(SUMIF($L$5:$CH$5,"o",L144:CH144))),IF($CM$16="s",(SUMIF($L$5:$CH$5,"s",L144:CH144)*CP144),IF($CM$16="f",(SUMIF($L$5:$CH$5,"f",L144:CH144)),IF($CM$16="eol",(SUMIF($L$5:$CH$5,"eol",L144:CH144)*CP144),IF($CM$16="o",(SUMIF($L$5:$CH$5,"o",L144:CH144)),IF($CM$16="e",(SUMIF($L$5:$CH$5,"e",L144:CH144)),IF($CM$16="ch",(SUM(L144:CH144)),"Wrong")))))))</f>
        <v>0</v>
      </c>
      <c r="CN144" s="251" t="n">
        <f aca="false">A144</f>
        <v>40940</v>
      </c>
      <c r="CO144" s="305" t="n">
        <f aca="false">ROUND(SUM(CK133:CK144),0)</f>
        <v>688</v>
      </c>
      <c r="CP144" s="290" t="n">
        <f aca="false">IF((1/((1+CR144/2)^(2*(A144-$D$6)/365.25)))&gt;1,1,(1/((1+CR144/2)^(2*(A144-$D$6)/365.25))))</f>
        <v>1</v>
      </c>
      <c r="CQ144" s="291" t="n">
        <f aca="false">+A145-A144</f>
        <v>29</v>
      </c>
      <c r="CR144" s="302" t="n">
        <v>0.0626593284313128</v>
      </c>
      <c r="CS144" s="293"/>
      <c r="CT144" s="303" t="n">
        <f aca="false">A144</f>
        <v>40940</v>
      </c>
      <c r="CU144" s="295" t="n">
        <f aca="false">IF(ISERROR(INDEX(FuturesTable,MATCH(CT144,FuturesTableMonth,0),2)),0,INDEX(FuturesTable,MATCH(CT144,FuturesTableMonth,0),2))</f>
        <v>0</v>
      </c>
      <c r="CV144" s="25"/>
      <c r="CW144" s="296" t="n">
        <f aca="false">CT144</f>
        <v>40940</v>
      </c>
      <c r="CX144" s="297" t="n">
        <f aca="false">CK144+CK156+CK168+CK180+CK192+CK204+CK216+CK228+CK240+CK252+CK264+CK276+CK288+CK300+CK312+CK324+CK336+CK348+CK360+CK372</f>
        <v>221.03448044</v>
      </c>
      <c r="CY144" s="25"/>
      <c r="CZ144" s="298"/>
      <c r="DA144" s="299" t="n">
        <v>0</v>
      </c>
      <c r="DB144" s="299" t="n">
        <v>0</v>
      </c>
      <c r="DC144" s="299" t="n">
        <f aca="false">DB144-DA144</f>
        <v>0</v>
      </c>
      <c r="DD144" s="263" t="n">
        <f aca="false">SUMIF($L$5:$CH$5,"o",L144:CH144)+SUMIF($L$5:$CH$5,"e",L144:CH144)</f>
        <v>0</v>
      </c>
      <c r="DE144" s="278" t="n">
        <f aca="false">IF(DD144=0,0,DC144+DD144)</f>
        <v>0</v>
      </c>
      <c r="DF144" s="278"/>
      <c r="DG144" s="184"/>
      <c r="DH144" s="300" t="n">
        <v>53.2630992</v>
      </c>
      <c r="DI144" s="312" t="n">
        <v>4.577</v>
      </c>
      <c r="DJ144" s="184" t="n">
        <v>4.577</v>
      </c>
      <c r="DK144" s="267" t="n">
        <f aca="false">DI144-DJ144</f>
        <v>0</v>
      </c>
      <c r="DL144" s="192" t="n">
        <f aca="false">ROUND(DH144*DK144*10000,2)</f>
        <v>0</v>
      </c>
      <c r="DM144" s="193"/>
      <c r="DN144" s="26"/>
      <c r="DO144" s="26"/>
      <c r="DP144" s="301" t="n">
        <f aca="false">A144</f>
        <v>40940</v>
      </c>
      <c r="DQ144" s="270" t="n">
        <f aca="false">IF(ISERROR(DR144),0,DR144)</f>
        <v>0</v>
      </c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</row>
    <row r="145" customFormat="false" ht="15.75" hidden="false" customHeight="false" outlineLevel="0" collapsed="false">
      <c r="A145" s="271" t="n">
        <f aca="false">EOMONTH(A144,0)+1</f>
        <v>40969</v>
      </c>
      <c r="B145" s="272" t="n">
        <f aca="false">E!B136</f>
        <v>52.6442155</v>
      </c>
      <c r="C145" s="272" t="n">
        <f aca="false">CM145</f>
        <v>0</v>
      </c>
      <c r="D145" s="272" t="n">
        <f aca="false">CI145</f>
        <v>2692</v>
      </c>
      <c r="E145" s="272" t="str">
        <f aca="false">IF(CJ145=0,"",CJ145)</f>
        <v/>
      </c>
      <c r="F145" s="273" t="n">
        <f aca="false">CK145</f>
        <v>52.6442155</v>
      </c>
      <c r="G145" s="230"/>
      <c r="H145" s="230"/>
      <c r="I145" s="29"/>
      <c r="J145" s="29"/>
      <c r="K145" s="29"/>
      <c r="L145" s="313"/>
      <c r="M145" s="314"/>
      <c r="N145" s="30"/>
      <c r="O145" s="278"/>
      <c r="P145" s="278"/>
      <c r="Q145" s="278"/>
      <c r="R145" s="278"/>
      <c r="S145" s="278"/>
      <c r="T145" s="278"/>
      <c r="U145" s="278"/>
      <c r="V145" s="278"/>
      <c r="W145" s="278"/>
      <c r="X145" s="278"/>
      <c r="Y145" s="278"/>
      <c r="Z145" s="278"/>
      <c r="AA145" s="278"/>
      <c r="AB145" s="278"/>
      <c r="AC145" s="278"/>
      <c r="AD145" s="278"/>
      <c r="AE145" s="278"/>
      <c r="AF145" s="278"/>
      <c r="AG145" s="278"/>
      <c r="AH145" s="278"/>
      <c r="AI145" s="278"/>
      <c r="AJ145" s="278"/>
      <c r="AK145" s="278"/>
      <c r="AL145" s="278"/>
      <c r="AM145" s="278"/>
      <c r="AN145" s="278"/>
      <c r="AO145" s="278"/>
      <c r="AP145" s="278"/>
      <c r="AQ145" s="278"/>
      <c r="AR145" s="278"/>
      <c r="AS145" s="278"/>
      <c r="AT145" s="278"/>
      <c r="AU145" s="278"/>
      <c r="AV145" s="278"/>
      <c r="AW145" s="278"/>
      <c r="AX145" s="278"/>
      <c r="AY145" s="278"/>
      <c r="AZ145" s="30"/>
      <c r="BA145" s="278"/>
      <c r="BB145" s="278"/>
      <c r="BC145" s="278"/>
      <c r="BD145" s="278"/>
      <c r="BE145" s="278"/>
      <c r="BF145" s="278"/>
      <c r="BG145" s="278"/>
      <c r="BH145" s="278"/>
      <c r="BI145" s="278"/>
      <c r="BJ145" s="278"/>
      <c r="BK145" s="278"/>
      <c r="BL145" s="278"/>
      <c r="BM145" s="278"/>
      <c r="BN145" s="278"/>
      <c r="BO145" s="49"/>
      <c r="BP145" s="107"/>
      <c r="BQ145" s="281"/>
      <c r="BR145" s="240"/>
      <c r="BS145" s="240"/>
      <c r="BT145" s="240"/>
      <c r="BU145" s="240"/>
      <c r="BV145" s="282"/>
      <c r="BW145" s="240"/>
      <c r="BX145" s="240"/>
      <c r="BY145" s="240"/>
      <c r="BZ145" s="240"/>
      <c r="CA145" s="240"/>
      <c r="CB145" s="240"/>
      <c r="CC145" s="240"/>
      <c r="CD145" s="240"/>
      <c r="CE145" s="283"/>
      <c r="CF145" s="284"/>
      <c r="CG145" s="285" t="n">
        <f aca="false">DQ145</f>
        <v>0</v>
      </c>
      <c r="CH145" s="286"/>
      <c r="CI145" s="247" t="n">
        <f aca="false">ROUND(+CK145+CI146,0)</f>
        <v>2692</v>
      </c>
      <c r="CJ145" s="287"/>
      <c r="CK145" s="248" t="n">
        <f aca="false">IF($CM$16="a",(CM145+B145),(B145))</f>
        <v>52.6442155</v>
      </c>
      <c r="CL145" s="288" t="n">
        <f aca="false">A145</f>
        <v>40969</v>
      </c>
      <c r="CM145" s="250" t="n">
        <f aca="false">IF($CM$16="A",((SUMIF($L$5:$CH$5,"F",L145:CH145))+(SUMIF($L$5:$CH$5,"s",L145:CH145)*CP145)+(SUMIF($L$5:$CH$5,"eol",L145:CH145)*CP145)+(SUMIF($L$5:$CH$5,"e",L145:CH145))+(SUMIF($L$5:$CH$5,"o",L145:CH145))),IF($CM$16="s",(SUMIF($L$5:$CH$5,"s",L145:CH145)*CP145),IF($CM$16="f",(SUMIF($L$5:$CH$5,"f",L145:CH145)),IF($CM$16="eol",(SUMIF($L$5:$CH$5,"eol",L145:CH145)*CP145),IF($CM$16="o",(SUMIF($L$5:$CH$5,"o",L145:CH145)),IF($CM$16="e",(SUMIF($L$5:$CH$5,"e",L145:CH145)),IF($CM$16="ch",(SUM(L145:CH145)),"Wrong")))))))</f>
        <v>0</v>
      </c>
      <c r="CN145" s="251" t="n">
        <f aca="false">A145</f>
        <v>40969</v>
      </c>
      <c r="CO145" s="305" t="n">
        <f aca="false">ROUND(SUM(CK134:CK145),0)</f>
        <v>684</v>
      </c>
      <c r="CP145" s="290" t="n">
        <f aca="false">IF((1/((1+CR145/2)^(2*(A145-$D$6)/365.25)))&gt;1,1,(1/((1+CR145/2)^(2*(A145-$D$6)/365.25))))</f>
        <v>1</v>
      </c>
      <c r="CQ145" s="291" t="n">
        <f aca="false">+A146-A145</f>
        <v>31</v>
      </c>
      <c r="CR145" s="302" t="n">
        <v>0.0626917423351125</v>
      </c>
      <c r="CS145" s="293"/>
      <c r="CT145" s="303" t="n">
        <f aca="false">A145</f>
        <v>40969</v>
      </c>
      <c r="CU145" s="295" t="n">
        <f aca="false">IF(ISERROR(INDEX(FuturesTable,MATCH(CT145,FuturesTableMonth,0),2)),0,INDEX(FuturesTable,MATCH(CT145,FuturesTableMonth,0),2))</f>
        <v>0</v>
      </c>
      <c r="CV145" s="25"/>
      <c r="CW145" s="296" t="n">
        <f aca="false">CT145</f>
        <v>40969</v>
      </c>
      <c r="CX145" s="297" t="n">
        <f aca="false">CK145+CK157+CK169+CK181+CK193+CK205+CK217+CK229+CK241+CK253+CK265+CK277+CK289+CK301+CK313+CK325+CK337+CK349+CK361+CK373</f>
        <v>233.64279008</v>
      </c>
      <c r="CY145" s="25"/>
      <c r="CZ145" s="298"/>
      <c r="DA145" s="299" t="n">
        <v>0</v>
      </c>
      <c r="DB145" s="299" t="n">
        <v>0</v>
      </c>
      <c r="DC145" s="299" t="n">
        <f aca="false">DB145-DA145</f>
        <v>0</v>
      </c>
      <c r="DD145" s="263" t="n">
        <f aca="false">SUMIF($L$5:$CH$5,"o",L145:CH145)+SUMIF($L$5:$CH$5,"e",L145:CH145)</f>
        <v>0</v>
      </c>
      <c r="DE145" s="278" t="n">
        <f aca="false">IF(DD145=0,0,DC145+DD145)</f>
        <v>0</v>
      </c>
      <c r="DF145" s="278"/>
      <c r="DG145" s="184"/>
      <c r="DH145" s="300" t="n">
        <v>52.6442155</v>
      </c>
      <c r="DI145" s="312" t="n">
        <v>4.444</v>
      </c>
      <c r="DJ145" s="184" t="n">
        <v>4.444</v>
      </c>
      <c r="DK145" s="267" t="n">
        <f aca="false">DI145-DJ145</f>
        <v>0</v>
      </c>
      <c r="DL145" s="192" t="n">
        <f aca="false">ROUND(DH145*DK145*10000,2)</f>
        <v>0</v>
      </c>
      <c r="DM145" s="193"/>
      <c r="DN145" s="26"/>
      <c r="DO145" s="26"/>
      <c r="DP145" s="301" t="n">
        <f aca="false">A145</f>
        <v>40969</v>
      </c>
      <c r="DQ145" s="270" t="n">
        <f aca="false">IF(ISERROR(DR145),0,DR145)</f>
        <v>0</v>
      </c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</row>
    <row r="146" customFormat="false" ht="15.75" hidden="false" customHeight="false" outlineLevel="0" collapsed="false">
      <c r="A146" s="271" t="n">
        <f aca="false">EOMONTH(A145,0)+1</f>
        <v>41000</v>
      </c>
      <c r="B146" s="272" t="n">
        <f aca="false">E!B137</f>
        <v>54.22914695</v>
      </c>
      <c r="C146" s="272" t="n">
        <f aca="false">CM146</f>
        <v>0</v>
      </c>
      <c r="D146" s="272" t="n">
        <f aca="false">CI146</f>
        <v>2639</v>
      </c>
      <c r="E146" s="272" t="str">
        <f aca="false">IF(CJ146=0,"",CJ146)</f>
        <v/>
      </c>
      <c r="F146" s="273" t="n">
        <f aca="false">CK146</f>
        <v>54.22914695</v>
      </c>
      <c r="G146" s="230"/>
      <c r="H146" s="230"/>
      <c r="I146" s="29"/>
      <c r="J146" s="29"/>
      <c r="K146" s="29"/>
      <c r="L146" s="313"/>
      <c r="M146" s="314"/>
      <c r="N146" s="30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8"/>
      <c r="AU146" s="278"/>
      <c r="AV146" s="278"/>
      <c r="AW146" s="278"/>
      <c r="AX146" s="278"/>
      <c r="AY146" s="278"/>
      <c r="AZ146" s="30"/>
      <c r="BA146" s="278"/>
      <c r="BB146" s="278"/>
      <c r="BC146" s="278"/>
      <c r="BD146" s="278"/>
      <c r="BE146" s="278"/>
      <c r="BF146" s="278"/>
      <c r="BG146" s="278"/>
      <c r="BH146" s="278"/>
      <c r="BI146" s="278"/>
      <c r="BJ146" s="278"/>
      <c r="BK146" s="278"/>
      <c r="BL146" s="278"/>
      <c r="BM146" s="278"/>
      <c r="BN146" s="278"/>
      <c r="BO146" s="49"/>
      <c r="BP146" s="107"/>
      <c r="BQ146" s="281"/>
      <c r="BR146" s="240"/>
      <c r="BS146" s="240"/>
      <c r="BT146" s="240"/>
      <c r="BU146" s="240"/>
      <c r="BV146" s="282"/>
      <c r="BW146" s="240"/>
      <c r="BX146" s="240"/>
      <c r="BY146" s="240"/>
      <c r="BZ146" s="240"/>
      <c r="CA146" s="240"/>
      <c r="CB146" s="240"/>
      <c r="CC146" s="240"/>
      <c r="CD146" s="240"/>
      <c r="CE146" s="283"/>
      <c r="CF146" s="284"/>
      <c r="CG146" s="285" t="n">
        <f aca="false">DQ146</f>
        <v>0</v>
      </c>
      <c r="CH146" s="286"/>
      <c r="CI146" s="247" t="n">
        <f aca="false">ROUND(+CK146+CI147,0)</f>
        <v>2639</v>
      </c>
      <c r="CJ146" s="287"/>
      <c r="CK146" s="248" t="n">
        <f aca="false">IF($CM$16="a",(CM146+B146),(B146))</f>
        <v>54.22914695</v>
      </c>
      <c r="CL146" s="288" t="n">
        <f aca="false">A146</f>
        <v>41000</v>
      </c>
      <c r="CM146" s="250" t="n">
        <f aca="false">IF($CM$16="A",((SUMIF($L$5:$CH$5,"F",L146:CH146))+(SUMIF($L$5:$CH$5,"s",L146:CH146)*CP146)+(SUMIF($L$5:$CH$5,"eol",L146:CH146)*CP146)+(SUMIF($L$5:$CH$5,"e",L146:CH146))+(SUMIF($L$5:$CH$5,"o",L146:CH146))),IF($CM$16="s",(SUMIF($L$5:$CH$5,"s",L146:CH146)*CP146),IF($CM$16="f",(SUMIF($L$5:$CH$5,"f",L146:CH146)),IF($CM$16="eol",(SUMIF($L$5:$CH$5,"eol",L146:CH146)*CP146),IF($CM$16="o",(SUMIF($L$5:$CH$5,"o",L146:CH146)),IF($CM$16="e",(SUMIF($L$5:$CH$5,"e",L146:CH146)),IF($CM$16="ch",(SUM(L146:CH146)),"Wrong")))))))</f>
        <v>0</v>
      </c>
      <c r="CN146" s="251" t="n">
        <f aca="false">A146</f>
        <v>41000</v>
      </c>
      <c r="CO146" s="305" t="n">
        <f aca="false">ROUND(SUM(CK135:CK146),0)</f>
        <v>680</v>
      </c>
      <c r="CP146" s="290" t="n">
        <f aca="false">IF((1/((1+CR146/2)^(2*(A146-$D$6)/365.25)))&gt;1,1,(1/((1+CR146/2)^(2*(A146-$D$6)/365.25))))</f>
        <v>1</v>
      </c>
      <c r="CQ146" s="291" t="n">
        <f aca="false">+A147-A146</f>
        <v>30</v>
      </c>
      <c r="CR146" s="302" t="n">
        <v>0.0627263916809388</v>
      </c>
      <c r="CS146" s="293"/>
      <c r="CT146" s="303" t="n">
        <f aca="false">A146</f>
        <v>41000</v>
      </c>
      <c r="CU146" s="295" t="n">
        <f aca="false">IF(ISERROR(INDEX(FuturesTable,MATCH(CT146,FuturesTableMonth,0),2)),0,INDEX(FuturesTable,MATCH(CT146,FuturesTableMonth,0),2))</f>
        <v>0</v>
      </c>
      <c r="CV146" s="25"/>
      <c r="CW146" s="296" t="n">
        <f aca="false">CT146</f>
        <v>41000</v>
      </c>
      <c r="CX146" s="297" t="n">
        <f aca="false">CK146+CK158+CK170+CK182+CK194+CK206+CK218+CK230+CK242+CK254+CK266+CK278+CK290+CK302+CK314+CK326+CK338+CK350+CK362+CK374</f>
        <v>235.14188083</v>
      </c>
      <c r="CY146" s="25"/>
      <c r="CZ146" s="298"/>
      <c r="DA146" s="299" t="n">
        <v>0</v>
      </c>
      <c r="DB146" s="299" t="n">
        <v>0</v>
      </c>
      <c r="DC146" s="299" t="n">
        <f aca="false">DB146-DA146</f>
        <v>0</v>
      </c>
      <c r="DD146" s="263" t="n">
        <f aca="false">SUMIF($L$5:$CH$5,"o",L146:CH146)+SUMIF($L$5:$CH$5,"e",L146:CH146)</f>
        <v>0</v>
      </c>
      <c r="DE146" s="278" t="n">
        <f aca="false">IF(DD146=0,0,DC146+DD146)</f>
        <v>0</v>
      </c>
      <c r="DF146" s="278"/>
      <c r="DG146" s="184"/>
      <c r="DH146" s="300" t="n">
        <v>54.22914695</v>
      </c>
      <c r="DI146" s="312" t="n">
        <v>4.224</v>
      </c>
      <c r="DJ146" s="184" t="n">
        <v>4.224</v>
      </c>
      <c r="DK146" s="267" t="n">
        <f aca="false">DI146-DJ146</f>
        <v>0</v>
      </c>
      <c r="DL146" s="192" t="n">
        <f aca="false">ROUND(DH146*DK146*10000,2)</f>
        <v>0</v>
      </c>
      <c r="DM146" s="193"/>
      <c r="DN146" s="26"/>
      <c r="DO146" s="26"/>
      <c r="DP146" s="301" t="n">
        <f aca="false">A146</f>
        <v>41000</v>
      </c>
      <c r="DQ146" s="270" t="n">
        <f aca="false">IF(ISERROR(DR146),0,DR146)</f>
        <v>0</v>
      </c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</row>
    <row r="147" customFormat="false" ht="15.75" hidden="false" customHeight="false" outlineLevel="0" collapsed="false">
      <c r="A147" s="271" t="n">
        <f aca="false">EOMONTH(A146,0)+1</f>
        <v>41030</v>
      </c>
      <c r="B147" s="272" t="n">
        <f aca="false">E!B138</f>
        <v>55.51055157</v>
      </c>
      <c r="C147" s="272" t="n">
        <f aca="false">CM147</f>
        <v>0</v>
      </c>
      <c r="D147" s="272" t="n">
        <f aca="false">CI147</f>
        <v>2585</v>
      </c>
      <c r="E147" s="272" t="str">
        <f aca="false">IF(CJ147=0,"",CJ147)</f>
        <v/>
      </c>
      <c r="F147" s="273" t="n">
        <f aca="false">CK147</f>
        <v>55.51055157</v>
      </c>
      <c r="G147" s="230"/>
      <c r="H147" s="230"/>
      <c r="I147" s="29"/>
      <c r="J147" s="29"/>
      <c r="K147" s="29"/>
      <c r="L147" s="313"/>
      <c r="M147" s="314"/>
      <c r="N147" s="30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8"/>
      <c r="AU147" s="278"/>
      <c r="AV147" s="278"/>
      <c r="AW147" s="278"/>
      <c r="AX147" s="278"/>
      <c r="AY147" s="278"/>
      <c r="AZ147" s="30"/>
      <c r="BA147" s="278"/>
      <c r="BB147" s="278"/>
      <c r="BC147" s="278"/>
      <c r="BD147" s="278"/>
      <c r="BE147" s="278"/>
      <c r="BF147" s="278"/>
      <c r="BG147" s="278"/>
      <c r="BH147" s="278"/>
      <c r="BI147" s="278"/>
      <c r="BJ147" s="278"/>
      <c r="BK147" s="278"/>
      <c r="BL147" s="278"/>
      <c r="BM147" s="278"/>
      <c r="BN147" s="278"/>
      <c r="BO147" s="49"/>
      <c r="BP147" s="107"/>
      <c r="BQ147" s="281"/>
      <c r="BR147" s="240"/>
      <c r="BS147" s="240"/>
      <c r="BT147" s="240"/>
      <c r="BU147" s="240"/>
      <c r="BV147" s="282"/>
      <c r="BW147" s="240"/>
      <c r="BX147" s="240"/>
      <c r="BY147" s="240"/>
      <c r="BZ147" s="240"/>
      <c r="CA147" s="240"/>
      <c r="CB147" s="240"/>
      <c r="CC147" s="240"/>
      <c r="CD147" s="240"/>
      <c r="CE147" s="283"/>
      <c r="CF147" s="284"/>
      <c r="CG147" s="285" t="n">
        <f aca="false">DQ147</f>
        <v>0</v>
      </c>
      <c r="CH147" s="286"/>
      <c r="CI147" s="247" t="n">
        <f aca="false">ROUND(+CK147+CI148,0)</f>
        <v>2585</v>
      </c>
      <c r="CJ147" s="287"/>
      <c r="CK147" s="248" t="n">
        <f aca="false">IF($CM$16="a",(CM147+B147),(B147))</f>
        <v>55.51055157</v>
      </c>
      <c r="CL147" s="288" t="n">
        <f aca="false">A147</f>
        <v>41030</v>
      </c>
      <c r="CM147" s="250" t="n">
        <f aca="false">IF($CM$16="A",((SUMIF($L$5:$CH$5,"F",L147:CH147))+(SUMIF($L$5:$CH$5,"s",L147:CH147)*CP147)+(SUMIF($L$5:$CH$5,"eol",L147:CH147)*CP147)+(SUMIF($L$5:$CH$5,"e",L147:CH147))+(SUMIF($L$5:$CH$5,"o",L147:CH147))),IF($CM$16="s",(SUMIF($L$5:$CH$5,"s",L147:CH147)*CP147),IF($CM$16="f",(SUMIF($L$5:$CH$5,"f",L147:CH147)),IF($CM$16="eol",(SUMIF($L$5:$CH$5,"eol",L147:CH147)*CP147),IF($CM$16="o",(SUMIF($L$5:$CH$5,"o",L147:CH147)),IF($CM$16="e",(SUMIF($L$5:$CH$5,"e",L147:CH147)),IF($CM$16="ch",(SUM(L147:CH147)),"Wrong")))))))</f>
        <v>0</v>
      </c>
      <c r="CN147" s="251" t="n">
        <f aca="false">A147</f>
        <v>41030</v>
      </c>
      <c r="CO147" s="305" t="n">
        <f aca="false">ROUND(SUM(CK136:CK147),0)</f>
        <v>677</v>
      </c>
      <c r="CP147" s="290" t="n">
        <f aca="false">IF((1/((1+CR147/2)^(2*(A147-$D$6)/365.25)))&gt;1,1,(1/((1+CR147/2)^(2*(A147-$D$6)/365.25))))</f>
        <v>1</v>
      </c>
      <c r="CQ147" s="291" t="n">
        <f aca="false">+A148-A147</f>
        <v>31</v>
      </c>
      <c r="CR147" s="302" t="n">
        <v>0.0627599233063116</v>
      </c>
      <c r="CS147" s="293"/>
      <c r="CT147" s="303" t="n">
        <f aca="false">A147</f>
        <v>41030</v>
      </c>
      <c r="CU147" s="295" t="n">
        <f aca="false">IF(ISERROR(INDEX(FuturesTable,MATCH(CT147,FuturesTableMonth,0),2)),0,INDEX(FuturesTable,MATCH(CT147,FuturesTableMonth,0),2))</f>
        <v>0</v>
      </c>
      <c r="CV147" s="25"/>
      <c r="CW147" s="296" t="n">
        <f aca="false">CT147</f>
        <v>41030</v>
      </c>
      <c r="CX147" s="297" t="n">
        <f aca="false">CK147+CK159+CK171+CK183+CK195+CK207+CK219+CK231+CK243+CK255+CK267+CK279+CK291+CK303+CK315+CK327+CK339+CK351+CK363+CK375</f>
        <v>240.5742963</v>
      </c>
      <c r="CY147" s="25"/>
      <c r="CZ147" s="298"/>
      <c r="DA147" s="299" t="n">
        <v>0</v>
      </c>
      <c r="DB147" s="299" t="n">
        <v>0</v>
      </c>
      <c r="DC147" s="299" t="n">
        <f aca="false">DB147-DA147</f>
        <v>0</v>
      </c>
      <c r="DD147" s="263" t="n">
        <f aca="false">SUMIF($L$5:$CH$5,"o",L147:CH147)+SUMIF($L$5:$CH$5,"e",L147:CH147)</f>
        <v>0</v>
      </c>
      <c r="DE147" s="278" t="n">
        <f aca="false">IF(DD147=0,0,DC147+DD147)</f>
        <v>0</v>
      </c>
      <c r="DF147" s="278"/>
      <c r="DG147" s="184"/>
      <c r="DH147" s="300" t="n">
        <v>55.51055157</v>
      </c>
      <c r="DI147" s="312" t="n">
        <v>4.214</v>
      </c>
      <c r="DJ147" s="184" t="n">
        <v>4.214</v>
      </c>
      <c r="DK147" s="267" t="n">
        <f aca="false">DI147-DJ147</f>
        <v>0</v>
      </c>
      <c r="DL147" s="192" t="n">
        <f aca="false">ROUND(DH147*DK147*10000,2)</f>
        <v>0</v>
      </c>
      <c r="DM147" s="193"/>
      <c r="DN147" s="26"/>
      <c r="DO147" s="26"/>
      <c r="DP147" s="301" t="n">
        <f aca="false">A147</f>
        <v>41030</v>
      </c>
      <c r="DQ147" s="270" t="n">
        <f aca="false">IF(ISERROR(DR147),0,DR147)</f>
        <v>0</v>
      </c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</row>
    <row r="148" customFormat="false" ht="15.75" hidden="false" customHeight="false" outlineLevel="0" collapsed="false">
      <c r="A148" s="271" t="n">
        <f aca="false">EOMONTH(A147,0)+1</f>
        <v>41061</v>
      </c>
      <c r="B148" s="272" t="n">
        <f aca="false">E!B139</f>
        <v>54.44615485</v>
      </c>
      <c r="C148" s="272" t="n">
        <f aca="false">CM148</f>
        <v>0</v>
      </c>
      <c r="D148" s="272" t="n">
        <f aca="false">CI148</f>
        <v>2529</v>
      </c>
      <c r="E148" s="272" t="str">
        <f aca="false">IF(CJ148=0,"",CJ148)</f>
        <v/>
      </c>
      <c r="F148" s="273" t="n">
        <f aca="false">CK148</f>
        <v>54.44615485</v>
      </c>
      <c r="G148" s="230"/>
      <c r="H148" s="230"/>
      <c r="I148" s="29"/>
      <c r="J148" s="29"/>
      <c r="K148" s="29"/>
      <c r="L148" s="313"/>
      <c r="M148" s="314"/>
      <c r="N148" s="30"/>
      <c r="O148" s="278"/>
      <c r="P148" s="278"/>
      <c r="Q148" s="278"/>
      <c r="R148" s="278"/>
      <c r="S148" s="278"/>
      <c r="T148" s="278"/>
      <c r="U148" s="278"/>
      <c r="V148" s="278"/>
      <c r="W148" s="278"/>
      <c r="X148" s="278"/>
      <c r="Y148" s="278"/>
      <c r="Z148" s="278"/>
      <c r="AA148" s="278"/>
      <c r="AB148" s="278"/>
      <c r="AC148" s="278"/>
      <c r="AD148" s="278"/>
      <c r="AE148" s="278"/>
      <c r="AF148" s="278"/>
      <c r="AG148" s="278"/>
      <c r="AH148" s="278"/>
      <c r="AI148" s="278"/>
      <c r="AJ148" s="278"/>
      <c r="AK148" s="278"/>
      <c r="AL148" s="278"/>
      <c r="AM148" s="278"/>
      <c r="AN148" s="278"/>
      <c r="AO148" s="278"/>
      <c r="AP148" s="278"/>
      <c r="AQ148" s="278"/>
      <c r="AR148" s="278"/>
      <c r="AS148" s="278"/>
      <c r="AT148" s="278"/>
      <c r="AU148" s="278"/>
      <c r="AV148" s="278"/>
      <c r="AW148" s="278"/>
      <c r="AX148" s="278"/>
      <c r="AY148" s="278"/>
      <c r="AZ148" s="30"/>
      <c r="BA148" s="278"/>
      <c r="BB148" s="278"/>
      <c r="BC148" s="278"/>
      <c r="BD148" s="278"/>
      <c r="BE148" s="278"/>
      <c r="BF148" s="278"/>
      <c r="BG148" s="278"/>
      <c r="BH148" s="278"/>
      <c r="BI148" s="278"/>
      <c r="BJ148" s="278"/>
      <c r="BK148" s="278"/>
      <c r="BL148" s="278"/>
      <c r="BM148" s="278"/>
      <c r="BN148" s="278"/>
      <c r="BO148" s="49"/>
      <c r="BP148" s="107"/>
      <c r="BQ148" s="281"/>
      <c r="BR148" s="240"/>
      <c r="BS148" s="240"/>
      <c r="BT148" s="240"/>
      <c r="BU148" s="240"/>
      <c r="BV148" s="282"/>
      <c r="BW148" s="240"/>
      <c r="BX148" s="240"/>
      <c r="BY148" s="240"/>
      <c r="BZ148" s="240"/>
      <c r="CA148" s="240"/>
      <c r="CB148" s="240"/>
      <c r="CC148" s="240"/>
      <c r="CD148" s="240"/>
      <c r="CE148" s="283"/>
      <c r="CF148" s="284"/>
      <c r="CG148" s="285" t="n">
        <f aca="false">DQ148</f>
        <v>0</v>
      </c>
      <c r="CH148" s="286"/>
      <c r="CI148" s="247" t="n">
        <f aca="false">ROUND(+CK148+CI149,0)</f>
        <v>2529</v>
      </c>
      <c r="CJ148" s="287"/>
      <c r="CK148" s="248" t="n">
        <f aca="false">IF($CM$16="a",(CM148+B148),(B148))</f>
        <v>54.44615485</v>
      </c>
      <c r="CL148" s="288" t="n">
        <f aca="false">A148</f>
        <v>41061</v>
      </c>
      <c r="CM148" s="250" t="n">
        <f aca="false">IF($CM$16="A",((SUMIF($L$5:$CH$5,"F",L148:CH148))+(SUMIF($L$5:$CH$5,"s",L148:CH148)*CP148)+(SUMIF($L$5:$CH$5,"eol",L148:CH148)*CP148)+(SUMIF($L$5:$CH$5,"e",L148:CH148))+(SUMIF($L$5:$CH$5,"o",L148:CH148))),IF($CM$16="s",(SUMIF($L$5:$CH$5,"s",L148:CH148)*CP148),IF($CM$16="f",(SUMIF($L$5:$CH$5,"f",L148:CH148)),IF($CM$16="eol",(SUMIF($L$5:$CH$5,"eol",L148:CH148)*CP148),IF($CM$16="o",(SUMIF($L$5:$CH$5,"o",L148:CH148)),IF($CM$16="e",(SUMIF($L$5:$CH$5,"e",L148:CH148)),IF($CM$16="ch",(SUM(L148:CH148)),"Wrong")))))))</f>
        <v>0</v>
      </c>
      <c r="CN148" s="251" t="n">
        <f aca="false">A148</f>
        <v>41061</v>
      </c>
      <c r="CO148" s="305" t="n">
        <f aca="false">ROUND(SUM(CK137:CK148),0)</f>
        <v>673</v>
      </c>
      <c r="CP148" s="290" t="n">
        <f aca="false">IF((1/((1+CR148/2)^(2*(A148-$D$6)/365.25)))&gt;1,1,(1/((1+CR148/2)^(2*(A148-$D$6)/365.25))))</f>
        <v>1</v>
      </c>
      <c r="CQ148" s="291" t="n">
        <f aca="false">+A149-A148</f>
        <v>30</v>
      </c>
      <c r="CR148" s="302" t="n">
        <v>0.0627945726529218</v>
      </c>
      <c r="CS148" s="293"/>
      <c r="CT148" s="303" t="n">
        <f aca="false">A148</f>
        <v>41061</v>
      </c>
      <c r="CU148" s="295" t="n">
        <f aca="false">IF(ISERROR(INDEX(FuturesTable,MATCH(CT148,FuturesTableMonth,0),2)),0,INDEX(FuturesTable,MATCH(CT148,FuturesTableMonth,0),2))</f>
        <v>0</v>
      </c>
      <c r="CV148" s="25"/>
      <c r="CW148" s="296" t="n">
        <f aca="false">CT148</f>
        <v>41061</v>
      </c>
      <c r="CX148" s="297" t="n">
        <f aca="false">CK148+CK160+CK172+CK184+CK196+CK208+CK220+CK232+CK244+CK256+CK268+CK280+CK292+CK304+CK316+CK328+CK340+CK352+CK364+CK376</f>
        <v>233.38712818</v>
      </c>
      <c r="CY148" s="25"/>
      <c r="CZ148" s="298"/>
      <c r="DA148" s="299" t="n">
        <v>0</v>
      </c>
      <c r="DB148" s="299" t="n">
        <v>0</v>
      </c>
      <c r="DC148" s="299" t="n">
        <f aca="false">DB148-DA148</f>
        <v>0</v>
      </c>
      <c r="DD148" s="263" t="n">
        <f aca="false">SUMIF($L$5:$CH$5,"o",L148:CH148)+SUMIF($L$5:$CH$5,"e",L148:CH148)</f>
        <v>0</v>
      </c>
      <c r="DE148" s="278" t="n">
        <f aca="false">IF(DD148=0,0,DC148+DD148)</f>
        <v>0</v>
      </c>
      <c r="DF148" s="278"/>
      <c r="DG148" s="184"/>
      <c r="DH148" s="300" t="n">
        <v>54.44615485</v>
      </c>
      <c r="DI148" s="312" t="n">
        <v>4.25</v>
      </c>
      <c r="DJ148" s="184" t="n">
        <v>4.25</v>
      </c>
      <c r="DK148" s="267" t="n">
        <f aca="false">DI148-DJ148</f>
        <v>0</v>
      </c>
      <c r="DL148" s="192" t="n">
        <f aca="false">ROUND(DH148*DK148*10000,2)</f>
        <v>0</v>
      </c>
      <c r="DM148" s="193"/>
      <c r="DN148" s="26"/>
      <c r="DO148" s="26"/>
      <c r="DP148" s="301" t="n">
        <f aca="false">A148</f>
        <v>41061</v>
      </c>
      <c r="DQ148" s="270" t="n">
        <f aca="false">IF(ISERROR(DR148),0,DR148)</f>
        <v>0</v>
      </c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</row>
    <row r="149" customFormat="false" ht="15.75" hidden="false" customHeight="false" outlineLevel="0" collapsed="false">
      <c r="A149" s="271" t="n">
        <f aca="false">EOMONTH(A148,0)+1</f>
        <v>41091</v>
      </c>
      <c r="B149" s="272" t="n">
        <f aca="false">E!B140</f>
        <v>74.49909734</v>
      </c>
      <c r="C149" s="272" t="n">
        <f aca="false">CM149</f>
        <v>0</v>
      </c>
      <c r="D149" s="272" t="n">
        <f aca="false">CI149</f>
        <v>2475</v>
      </c>
      <c r="E149" s="272" t="str">
        <f aca="false">IF(CJ149=0,"",CJ149)</f>
        <v/>
      </c>
      <c r="F149" s="273" t="n">
        <f aca="false">CK149</f>
        <v>74.49909734</v>
      </c>
      <c r="G149" s="230"/>
      <c r="H149" s="230"/>
      <c r="I149" s="29"/>
      <c r="J149" s="29"/>
      <c r="K149" s="29"/>
      <c r="L149" s="313"/>
      <c r="M149" s="314"/>
      <c r="N149" s="30"/>
      <c r="O149" s="278"/>
      <c r="P149" s="278"/>
      <c r="Q149" s="278"/>
      <c r="R149" s="278"/>
      <c r="S149" s="278"/>
      <c r="T149" s="278"/>
      <c r="U149" s="278"/>
      <c r="V149" s="278"/>
      <c r="W149" s="278"/>
      <c r="X149" s="278"/>
      <c r="Y149" s="278"/>
      <c r="Z149" s="278"/>
      <c r="AA149" s="278"/>
      <c r="AB149" s="278"/>
      <c r="AC149" s="278"/>
      <c r="AD149" s="278"/>
      <c r="AE149" s="278"/>
      <c r="AF149" s="278"/>
      <c r="AG149" s="278"/>
      <c r="AH149" s="278"/>
      <c r="AI149" s="278"/>
      <c r="AJ149" s="278"/>
      <c r="AK149" s="278"/>
      <c r="AL149" s="278"/>
      <c r="AM149" s="278"/>
      <c r="AN149" s="278"/>
      <c r="AO149" s="278"/>
      <c r="AP149" s="278"/>
      <c r="AQ149" s="278"/>
      <c r="AR149" s="278"/>
      <c r="AS149" s="278"/>
      <c r="AT149" s="278"/>
      <c r="AU149" s="278"/>
      <c r="AV149" s="278"/>
      <c r="AW149" s="278"/>
      <c r="AX149" s="278"/>
      <c r="AY149" s="278"/>
      <c r="AZ149" s="30"/>
      <c r="BA149" s="278"/>
      <c r="BB149" s="278"/>
      <c r="BC149" s="278"/>
      <c r="BD149" s="278"/>
      <c r="BE149" s="278"/>
      <c r="BF149" s="278"/>
      <c r="BG149" s="278"/>
      <c r="BH149" s="278"/>
      <c r="BI149" s="278"/>
      <c r="BJ149" s="278"/>
      <c r="BK149" s="278"/>
      <c r="BL149" s="278"/>
      <c r="BM149" s="278"/>
      <c r="BN149" s="278"/>
      <c r="BO149" s="49"/>
      <c r="BP149" s="107"/>
      <c r="BQ149" s="281"/>
      <c r="BR149" s="240"/>
      <c r="BS149" s="240"/>
      <c r="BT149" s="240"/>
      <c r="BU149" s="240"/>
      <c r="BV149" s="282"/>
      <c r="BW149" s="240"/>
      <c r="BX149" s="240"/>
      <c r="BY149" s="240"/>
      <c r="BZ149" s="240"/>
      <c r="CA149" s="240"/>
      <c r="CB149" s="240"/>
      <c r="CC149" s="240"/>
      <c r="CD149" s="240"/>
      <c r="CE149" s="283"/>
      <c r="CF149" s="284"/>
      <c r="CG149" s="285" t="n">
        <f aca="false">DQ149</f>
        <v>0</v>
      </c>
      <c r="CH149" s="286"/>
      <c r="CI149" s="247" t="n">
        <f aca="false">ROUND(+CK149+CI150,0)</f>
        <v>2475</v>
      </c>
      <c r="CJ149" s="287"/>
      <c r="CK149" s="248" t="n">
        <f aca="false">IF($CM$16="a",(CM149+B149),(B149))</f>
        <v>74.49909734</v>
      </c>
      <c r="CL149" s="288" t="n">
        <f aca="false">A149</f>
        <v>41091</v>
      </c>
      <c r="CM149" s="250" t="n">
        <f aca="false">IF($CM$16="A",((SUMIF($L$5:$CH$5,"F",L149:CH149))+(SUMIF($L$5:$CH$5,"s",L149:CH149)*CP149)+(SUMIF($L$5:$CH$5,"eol",L149:CH149)*CP149)+(SUMIF($L$5:$CH$5,"e",L149:CH149))+(SUMIF($L$5:$CH$5,"o",L149:CH149))),IF($CM$16="s",(SUMIF($L$5:$CH$5,"s",L149:CH149)*CP149),IF($CM$16="f",(SUMIF($L$5:$CH$5,"f",L149:CH149)),IF($CM$16="eol",(SUMIF($L$5:$CH$5,"eol",L149:CH149)*CP149),IF($CM$16="o",(SUMIF($L$5:$CH$5,"o",L149:CH149)),IF($CM$16="e",(SUMIF($L$5:$CH$5,"e",L149:CH149)),IF($CM$16="ch",(SUM(L149:CH149)),"Wrong")))))))</f>
        <v>0</v>
      </c>
      <c r="CN149" s="251" t="n">
        <f aca="false">A149</f>
        <v>41091</v>
      </c>
      <c r="CO149" s="305" t="n">
        <f aca="false">ROUND(SUM(CK138:CK149),0)</f>
        <v>689</v>
      </c>
      <c r="CP149" s="290" t="n">
        <f aca="false">IF((1/((1+CR149/2)^(2*(A149-$D$6)/365.25)))&gt;1,1,(1/((1+CR149/2)^(2*(A149-$D$6)/365.25))))</f>
        <v>1</v>
      </c>
      <c r="CQ149" s="291" t="n">
        <f aca="false">+A150-A149</f>
        <v>31</v>
      </c>
      <c r="CR149" s="302" t="n">
        <v>0.062828104279053</v>
      </c>
      <c r="CS149" s="293"/>
      <c r="CT149" s="303" t="n">
        <f aca="false">A149</f>
        <v>41091</v>
      </c>
      <c r="CU149" s="295" t="n">
        <f aca="false">IF(ISERROR(INDEX(FuturesTable,MATCH(CT149,FuturesTableMonth,0),2)),0,INDEX(FuturesTable,MATCH(CT149,FuturesTableMonth,0),2))</f>
        <v>0</v>
      </c>
      <c r="CV149" s="25"/>
      <c r="CW149" s="296" t="n">
        <f aca="false">CT149</f>
        <v>41091</v>
      </c>
      <c r="CX149" s="297" t="n">
        <f aca="false">CK149+CK161+CK173+CK185+CK197+CK209+CK221+CK233+CK245+CK257+CK269+CK281+CK293+CK305+CK317+CK329+CK341+CK353+CK365+CK377</f>
        <v>258.09790739</v>
      </c>
      <c r="CY149" s="25"/>
      <c r="CZ149" s="298"/>
      <c r="DA149" s="299" t="n">
        <v>0</v>
      </c>
      <c r="DB149" s="299" t="n">
        <v>0</v>
      </c>
      <c r="DC149" s="299" t="n">
        <f aca="false">DB149-DA149</f>
        <v>0</v>
      </c>
      <c r="DD149" s="263" t="n">
        <f aca="false">SUMIF($L$5:$CH$5,"o",L149:CH149)+SUMIF($L$5:$CH$5,"e",L149:CH149)</f>
        <v>0</v>
      </c>
      <c r="DE149" s="278" t="n">
        <f aca="false">IF(DD149=0,0,DC149+DD149)</f>
        <v>0</v>
      </c>
      <c r="DF149" s="278"/>
      <c r="DG149" s="184"/>
      <c r="DH149" s="300" t="n">
        <v>74.49909734</v>
      </c>
      <c r="DI149" s="312" t="n">
        <v>4.3</v>
      </c>
      <c r="DJ149" s="184" t="n">
        <v>4.3</v>
      </c>
      <c r="DK149" s="267" t="n">
        <f aca="false">DI149-DJ149</f>
        <v>0</v>
      </c>
      <c r="DL149" s="192" t="n">
        <f aca="false">ROUND(DH149*DK149*10000,2)</f>
        <v>0</v>
      </c>
      <c r="DM149" s="193"/>
      <c r="DN149" s="26"/>
      <c r="DO149" s="26"/>
      <c r="DP149" s="301" t="n">
        <f aca="false">A149</f>
        <v>41091</v>
      </c>
      <c r="DQ149" s="270" t="n">
        <f aca="false">IF(ISERROR(DR149),0,DR149)</f>
        <v>0</v>
      </c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</row>
    <row r="150" customFormat="false" ht="15.75" hidden="false" customHeight="false" outlineLevel="0" collapsed="false">
      <c r="A150" s="271" t="n">
        <f aca="false">EOMONTH(A149,0)+1</f>
        <v>41122</v>
      </c>
      <c r="B150" s="272" t="n">
        <f aca="false">E!B141</f>
        <v>74.85957607</v>
      </c>
      <c r="C150" s="272" t="n">
        <f aca="false">CM150</f>
        <v>0</v>
      </c>
      <c r="D150" s="272" t="n">
        <f aca="false">CI150</f>
        <v>2401</v>
      </c>
      <c r="E150" s="272" t="str">
        <f aca="false">IF(CJ150=0,"",CJ150)</f>
        <v/>
      </c>
      <c r="F150" s="273" t="n">
        <f aca="false">CK150</f>
        <v>74.85957607</v>
      </c>
      <c r="G150" s="230"/>
      <c r="H150" s="230"/>
      <c r="I150" s="29"/>
      <c r="J150" s="29"/>
      <c r="K150" s="29"/>
      <c r="L150" s="313"/>
      <c r="M150" s="314"/>
      <c r="N150" s="30"/>
      <c r="O150" s="278"/>
      <c r="P150" s="278"/>
      <c r="Q150" s="278"/>
      <c r="R150" s="278"/>
      <c r="S150" s="278"/>
      <c r="T150" s="278"/>
      <c r="U150" s="278"/>
      <c r="V150" s="278"/>
      <c r="W150" s="278"/>
      <c r="X150" s="278"/>
      <c r="Y150" s="278"/>
      <c r="Z150" s="278"/>
      <c r="AA150" s="278"/>
      <c r="AB150" s="278"/>
      <c r="AC150" s="278"/>
      <c r="AD150" s="278"/>
      <c r="AE150" s="278"/>
      <c r="AF150" s="278"/>
      <c r="AG150" s="278"/>
      <c r="AH150" s="278"/>
      <c r="AI150" s="278"/>
      <c r="AJ150" s="278"/>
      <c r="AK150" s="278"/>
      <c r="AL150" s="278"/>
      <c r="AM150" s="278"/>
      <c r="AN150" s="278"/>
      <c r="AO150" s="278"/>
      <c r="AP150" s="278"/>
      <c r="AQ150" s="278"/>
      <c r="AR150" s="278"/>
      <c r="AS150" s="278"/>
      <c r="AT150" s="278"/>
      <c r="AU150" s="278"/>
      <c r="AV150" s="278"/>
      <c r="AW150" s="278"/>
      <c r="AX150" s="278"/>
      <c r="AY150" s="278"/>
      <c r="AZ150" s="30"/>
      <c r="BA150" s="278"/>
      <c r="BB150" s="278"/>
      <c r="BC150" s="278"/>
      <c r="BD150" s="278"/>
      <c r="BE150" s="278"/>
      <c r="BF150" s="278"/>
      <c r="BG150" s="278"/>
      <c r="BH150" s="278"/>
      <c r="BI150" s="278"/>
      <c r="BJ150" s="278"/>
      <c r="BK150" s="278"/>
      <c r="BL150" s="278"/>
      <c r="BM150" s="278"/>
      <c r="BN150" s="278"/>
      <c r="BO150" s="49"/>
      <c r="BP150" s="107"/>
      <c r="BQ150" s="281"/>
      <c r="BR150" s="240"/>
      <c r="BS150" s="240"/>
      <c r="BT150" s="240"/>
      <c r="BU150" s="240"/>
      <c r="BV150" s="282"/>
      <c r="BW150" s="240"/>
      <c r="BX150" s="240"/>
      <c r="BY150" s="240"/>
      <c r="BZ150" s="240"/>
      <c r="CA150" s="240"/>
      <c r="CB150" s="240"/>
      <c r="CC150" s="240"/>
      <c r="CD150" s="240"/>
      <c r="CE150" s="283"/>
      <c r="CF150" s="284"/>
      <c r="CG150" s="285" t="n">
        <f aca="false">DQ150</f>
        <v>0</v>
      </c>
      <c r="CH150" s="286"/>
      <c r="CI150" s="247" t="n">
        <f aca="false">ROUND(+CK150+CI151,0)</f>
        <v>2401</v>
      </c>
      <c r="CJ150" s="287"/>
      <c r="CK150" s="248" t="n">
        <f aca="false">IF($CM$16="a",(CM150+B150),(B150))</f>
        <v>74.85957607</v>
      </c>
      <c r="CL150" s="288" t="n">
        <f aca="false">A150</f>
        <v>41122</v>
      </c>
      <c r="CM150" s="250" t="n">
        <f aca="false">IF($CM$16="A",((SUMIF($L$5:$CH$5,"F",L150:CH150))+(SUMIF($L$5:$CH$5,"s",L150:CH150)*CP150)+(SUMIF($L$5:$CH$5,"eol",L150:CH150)*CP150)+(SUMIF($L$5:$CH$5,"e",L150:CH150))+(SUMIF($L$5:$CH$5,"o",L150:CH150))),IF($CM$16="s",(SUMIF($L$5:$CH$5,"s",L150:CH150)*CP150),IF($CM$16="f",(SUMIF($L$5:$CH$5,"f",L150:CH150)),IF($CM$16="eol",(SUMIF($L$5:$CH$5,"eol",L150:CH150)*CP150),IF($CM$16="o",(SUMIF($L$5:$CH$5,"o",L150:CH150)),IF($CM$16="e",(SUMIF($L$5:$CH$5,"e",L150:CH150)),IF($CM$16="ch",(SUM(L150:CH150)),"Wrong")))))))</f>
        <v>0</v>
      </c>
      <c r="CN150" s="251" t="n">
        <f aca="false">A150</f>
        <v>41122</v>
      </c>
      <c r="CO150" s="305" t="n">
        <f aca="false">ROUND(SUM(CK139:CK150),0)</f>
        <v>704</v>
      </c>
      <c r="CP150" s="290" t="n">
        <f aca="false">IF((1/((1+CR150/2)^(2*(A150-$D$6)/365.25)))&gt;1,1,(1/((1+CR150/2)^(2*(A150-$D$6)/365.25))))</f>
        <v>1</v>
      </c>
      <c r="CQ150" s="291" t="n">
        <f aca="false">+A151-A150</f>
        <v>31</v>
      </c>
      <c r="CR150" s="302" t="n">
        <v>0.0628627536264474</v>
      </c>
      <c r="CS150" s="293"/>
      <c r="CT150" s="303" t="n">
        <f aca="false">A150</f>
        <v>41122</v>
      </c>
      <c r="CU150" s="295" t="n">
        <f aca="false">IF(ISERROR(INDEX(FuturesTable,MATCH(CT150,FuturesTableMonth,0),2)),0,INDEX(FuturesTable,MATCH(CT150,FuturesTableMonth,0),2))</f>
        <v>0</v>
      </c>
      <c r="CV150" s="25"/>
      <c r="CW150" s="296" t="n">
        <f aca="false">CT150</f>
        <v>41122</v>
      </c>
      <c r="CX150" s="297" t="n">
        <f aca="false">CK150+CK162+CK174+CK186+CK198+CK210+CK222+CK234+CK246+CK258+CK270+CK282+CK294+CK306+CK318+CK330+CK342+CK354+CK366+CK378</f>
        <v>258.07377954</v>
      </c>
      <c r="CY150" s="25"/>
      <c r="CZ150" s="298"/>
      <c r="DA150" s="299" t="n">
        <v>0</v>
      </c>
      <c r="DB150" s="299" t="n">
        <v>0</v>
      </c>
      <c r="DC150" s="299" t="n">
        <f aca="false">DB150-DA150</f>
        <v>0</v>
      </c>
      <c r="DD150" s="263" t="n">
        <f aca="false">SUMIF($L$5:$CH$5,"o",L150:CH150)+SUMIF($L$5:$CH$5,"e",L150:CH150)</f>
        <v>0</v>
      </c>
      <c r="DE150" s="278" t="n">
        <f aca="false">IF(DD150=0,0,DC150+DD150)</f>
        <v>0</v>
      </c>
      <c r="DF150" s="278"/>
      <c r="DG150" s="184"/>
      <c r="DH150" s="300" t="n">
        <v>74.85957607</v>
      </c>
      <c r="DI150" s="312" t="n">
        <v>4.331</v>
      </c>
      <c r="DJ150" s="184" t="n">
        <v>4.331</v>
      </c>
      <c r="DK150" s="267" t="n">
        <f aca="false">DI150-DJ150</f>
        <v>0</v>
      </c>
      <c r="DL150" s="192" t="n">
        <f aca="false">ROUND(DH150*DK150*10000,2)</f>
        <v>0</v>
      </c>
      <c r="DM150" s="193"/>
      <c r="DN150" s="26"/>
      <c r="DO150" s="26"/>
      <c r="DP150" s="301" t="n">
        <f aca="false">A150</f>
        <v>41122</v>
      </c>
      <c r="DQ150" s="270" t="n">
        <f aca="false">IF(ISERROR(DR150),0,DR150)</f>
        <v>0</v>
      </c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</row>
    <row r="151" customFormat="false" ht="15.75" hidden="false" customHeight="false" outlineLevel="0" collapsed="false">
      <c r="A151" s="271" t="n">
        <f aca="false">EOMONTH(A150,0)+1</f>
        <v>41153</v>
      </c>
      <c r="B151" s="272" t="n">
        <f aca="false">E!B142</f>
        <v>73.24863317</v>
      </c>
      <c r="C151" s="272" t="n">
        <f aca="false">CM151</f>
        <v>0</v>
      </c>
      <c r="D151" s="272" t="n">
        <f aca="false">CI151</f>
        <v>2326</v>
      </c>
      <c r="E151" s="272" t="str">
        <f aca="false">IF(CJ151=0,"",CJ151)</f>
        <v/>
      </c>
      <c r="F151" s="273" t="n">
        <f aca="false">CK151</f>
        <v>73.24863317</v>
      </c>
      <c r="G151" s="230"/>
      <c r="H151" s="230"/>
      <c r="I151" s="29"/>
      <c r="J151" s="29"/>
      <c r="K151" s="29"/>
      <c r="L151" s="313"/>
      <c r="M151" s="314"/>
      <c r="N151" s="30"/>
      <c r="O151" s="278"/>
      <c r="P151" s="278"/>
      <c r="Q151" s="278"/>
      <c r="R151" s="278"/>
      <c r="S151" s="278"/>
      <c r="T151" s="278"/>
      <c r="U151" s="278"/>
      <c r="V151" s="278"/>
      <c r="W151" s="278"/>
      <c r="X151" s="278"/>
      <c r="Y151" s="278"/>
      <c r="Z151" s="278"/>
      <c r="AA151" s="278"/>
      <c r="AB151" s="278"/>
      <c r="AC151" s="278"/>
      <c r="AD151" s="278"/>
      <c r="AE151" s="278"/>
      <c r="AF151" s="278"/>
      <c r="AG151" s="278"/>
      <c r="AH151" s="278"/>
      <c r="AI151" s="278"/>
      <c r="AJ151" s="278"/>
      <c r="AK151" s="278"/>
      <c r="AL151" s="278"/>
      <c r="AM151" s="278"/>
      <c r="AN151" s="278"/>
      <c r="AO151" s="278"/>
      <c r="AP151" s="278"/>
      <c r="AQ151" s="278"/>
      <c r="AR151" s="278"/>
      <c r="AS151" s="278"/>
      <c r="AT151" s="278"/>
      <c r="AU151" s="278"/>
      <c r="AV151" s="278"/>
      <c r="AW151" s="278"/>
      <c r="AX151" s="278"/>
      <c r="AY151" s="278"/>
      <c r="AZ151" s="30"/>
      <c r="BA151" s="278"/>
      <c r="BB151" s="278"/>
      <c r="BC151" s="278"/>
      <c r="BD151" s="278"/>
      <c r="BE151" s="278"/>
      <c r="BF151" s="278"/>
      <c r="BG151" s="278"/>
      <c r="BH151" s="278"/>
      <c r="BI151" s="278"/>
      <c r="BJ151" s="278"/>
      <c r="BK151" s="278"/>
      <c r="BL151" s="278"/>
      <c r="BM151" s="278"/>
      <c r="BN151" s="278"/>
      <c r="BO151" s="49"/>
      <c r="BP151" s="107"/>
      <c r="BQ151" s="281"/>
      <c r="BR151" s="240"/>
      <c r="BS151" s="240"/>
      <c r="BT151" s="240"/>
      <c r="BU151" s="240"/>
      <c r="BV151" s="282"/>
      <c r="BW151" s="240"/>
      <c r="BX151" s="240"/>
      <c r="BY151" s="240"/>
      <c r="BZ151" s="240"/>
      <c r="CA151" s="240"/>
      <c r="CB151" s="240"/>
      <c r="CC151" s="240"/>
      <c r="CD151" s="240"/>
      <c r="CE151" s="283"/>
      <c r="CF151" s="284"/>
      <c r="CG151" s="285" t="n">
        <f aca="false">DQ151</f>
        <v>0</v>
      </c>
      <c r="CH151" s="286"/>
      <c r="CI151" s="247" t="n">
        <f aca="false">ROUND(+CK151+CI152,0)</f>
        <v>2326</v>
      </c>
      <c r="CJ151" s="287"/>
      <c r="CK151" s="248" t="n">
        <f aca="false">IF($CM$16="a",(CM151+B151),(B151))</f>
        <v>73.24863317</v>
      </c>
      <c r="CL151" s="288" t="n">
        <f aca="false">A151</f>
        <v>41153</v>
      </c>
      <c r="CM151" s="250" t="n">
        <f aca="false">IF($CM$16="A",((SUMIF($L$5:$CH$5,"F",L151:CH151))+(SUMIF($L$5:$CH$5,"s",L151:CH151)*CP151)+(SUMIF($L$5:$CH$5,"eol",L151:CH151)*CP151)+(SUMIF($L$5:$CH$5,"e",L151:CH151))+(SUMIF($L$5:$CH$5,"o",L151:CH151))),IF($CM$16="s",(SUMIF($L$5:$CH$5,"s",L151:CH151)*CP151),IF($CM$16="f",(SUMIF($L$5:$CH$5,"f",L151:CH151)),IF($CM$16="eol",(SUMIF($L$5:$CH$5,"eol",L151:CH151)*CP151),IF($CM$16="o",(SUMIF($L$5:$CH$5,"o",L151:CH151)),IF($CM$16="e",(SUMIF($L$5:$CH$5,"e",L151:CH151)),IF($CM$16="ch",(SUM(L151:CH151)),"Wrong")))))))</f>
        <v>0</v>
      </c>
      <c r="CN151" s="251" t="n">
        <f aca="false">A151</f>
        <v>41153</v>
      </c>
      <c r="CO151" s="305" t="n">
        <f aca="false">ROUND(SUM(CK140:CK151),0)</f>
        <v>719</v>
      </c>
      <c r="CP151" s="290" t="n">
        <f aca="false">IF((1/((1+CR151/2)^(2*(A151-$D$6)/365.25)))&gt;1,1,(1/((1+CR151/2)^(2*(A151-$D$6)/365.25))))</f>
        <v>1</v>
      </c>
      <c r="CQ151" s="291" t="n">
        <f aca="false">+A152-A151</f>
        <v>30</v>
      </c>
      <c r="CR151" s="302" t="n">
        <v>0.0628974029742402</v>
      </c>
      <c r="CS151" s="293"/>
      <c r="CT151" s="303" t="n">
        <f aca="false">A151</f>
        <v>41153</v>
      </c>
      <c r="CU151" s="295" t="n">
        <f aca="false">IF(ISERROR(INDEX(FuturesTable,MATCH(CT151,FuturesTableMonth,0),2)),0,INDEX(FuturesTable,MATCH(CT151,FuturesTableMonth,0),2))</f>
        <v>0</v>
      </c>
      <c r="CV151" s="25"/>
      <c r="CW151" s="296" t="n">
        <f aca="false">CT151</f>
        <v>41153</v>
      </c>
      <c r="CX151" s="297" t="n">
        <f aca="false">CK151+CK163+CK175+CK187+CK199+CK211+CK223+CK235+CK247+CK259+CK271+CK283+CK295+CK307+CK319+CK331+CK343+CK355+CK367+CK379</f>
        <v>248.08052926</v>
      </c>
      <c r="CY151" s="25"/>
      <c r="CZ151" s="298"/>
      <c r="DA151" s="299" t="n">
        <v>0</v>
      </c>
      <c r="DB151" s="299" t="n">
        <v>0</v>
      </c>
      <c r="DC151" s="299" t="n">
        <f aca="false">DB151-DA151</f>
        <v>0</v>
      </c>
      <c r="DD151" s="263" t="n">
        <f aca="false">SUMIF($L$5:$CH$5,"o",L151:CH151)+SUMIF($L$5:$CH$5,"e",L151:CH151)</f>
        <v>0</v>
      </c>
      <c r="DE151" s="278" t="n">
        <f aca="false">IF(DD151=0,0,DC151+DD151)</f>
        <v>0</v>
      </c>
      <c r="DF151" s="278"/>
      <c r="DG151" s="184"/>
      <c r="DH151" s="300" t="n">
        <v>73.24863317</v>
      </c>
      <c r="DI151" s="312" t="n">
        <v>4.346</v>
      </c>
      <c r="DJ151" s="184" t="n">
        <v>4.346</v>
      </c>
      <c r="DK151" s="267" t="n">
        <f aca="false">DI151-DJ151</f>
        <v>0</v>
      </c>
      <c r="DL151" s="192" t="n">
        <f aca="false">ROUND(DH151*DK151*10000,2)</f>
        <v>0</v>
      </c>
      <c r="DM151" s="193"/>
      <c r="DN151" s="26"/>
      <c r="DO151" s="26"/>
      <c r="DP151" s="301" t="n">
        <f aca="false">A151</f>
        <v>41153</v>
      </c>
      <c r="DQ151" s="270" t="n">
        <f aca="false">IF(ISERROR(DR151),0,DR151)</f>
        <v>0</v>
      </c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</row>
    <row r="152" customFormat="false" ht="15.75" hidden="false" customHeight="false" outlineLevel="0" collapsed="false">
      <c r="A152" s="271" t="n">
        <f aca="false">EOMONTH(A151,0)+1</f>
        <v>41183</v>
      </c>
      <c r="B152" s="272" t="n">
        <f aca="false">E!B143</f>
        <v>76.88514248</v>
      </c>
      <c r="C152" s="272" t="n">
        <f aca="false">CM152</f>
        <v>0</v>
      </c>
      <c r="D152" s="272" t="n">
        <f aca="false">CI152</f>
        <v>2253</v>
      </c>
      <c r="E152" s="272" t="str">
        <f aca="false">IF(CJ152=0,"",CJ152)</f>
        <v/>
      </c>
      <c r="F152" s="273" t="n">
        <f aca="false">CK152</f>
        <v>76.88514248</v>
      </c>
      <c r="G152" s="230"/>
      <c r="H152" s="230"/>
      <c r="I152" s="29"/>
      <c r="J152" s="29"/>
      <c r="K152" s="29"/>
      <c r="L152" s="313"/>
      <c r="M152" s="314"/>
      <c r="N152" s="30"/>
      <c r="O152" s="278"/>
      <c r="P152" s="278"/>
      <c r="Q152" s="278"/>
      <c r="R152" s="278"/>
      <c r="S152" s="278"/>
      <c r="T152" s="278"/>
      <c r="U152" s="278"/>
      <c r="V152" s="278"/>
      <c r="W152" s="278"/>
      <c r="X152" s="278"/>
      <c r="Y152" s="278"/>
      <c r="Z152" s="278"/>
      <c r="AA152" s="278"/>
      <c r="AB152" s="278"/>
      <c r="AC152" s="278"/>
      <c r="AD152" s="278"/>
      <c r="AE152" s="278"/>
      <c r="AF152" s="278"/>
      <c r="AG152" s="278"/>
      <c r="AH152" s="278"/>
      <c r="AI152" s="278"/>
      <c r="AJ152" s="278"/>
      <c r="AK152" s="278"/>
      <c r="AL152" s="278"/>
      <c r="AM152" s="278"/>
      <c r="AN152" s="278"/>
      <c r="AO152" s="278"/>
      <c r="AP152" s="278"/>
      <c r="AQ152" s="278"/>
      <c r="AR152" s="278"/>
      <c r="AS152" s="278"/>
      <c r="AT152" s="278"/>
      <c r="AU152" s="278"/>
      <c r="AV152" s="278"/>
      <c r="AW152" s="278"/>
      <c r="AX152" s="278"/>
      <c r="AY152" s="278"/>
      <c r="AZ152" s="30"/>
      <c r="BA152" s="278"/>
      <c r="BB152" s="278"/>
      <c r="BC152" s="278"/>
      <c r="BD152" s="278"/>
      <c r="BE152" s="278"/>
      <c r="BF152" s="278"/>
      <c r="BG152" s="278"/>
      <c r="BH152" s="278"/>
      <c r="BI152" s="278"/>
      <c r="BJ152" s="278"/>
      <c r="BK152" s="278"/>
      <c r="BL152" s="278"/>
      <c r="BM152" s="278"/>
      <c r="BN152" s="278"/>
      <c r="BO152" s="49"/>
      <c r="BP152" s="107"/>
      <c r="BQ152" s="281"/>
      <c r="BR152" s="240"/>
      <c r="BS152" s="240"/>
      <c r="BT152" s="240"/>
      <c r="BU152" s="240"/>
      <c r="BV152" s="282"/>
      <c r="BW152" s="240"/>
      <c r="BX152" s="240"/>
      <c r="BY152" s="240"/>
      <c r="BZ152" s="240"/>
      <c r="CA152" s="240"/>
      <c r="CB152" s="240"/>
      <c r="CC152" s="240"/>
      <c r="CD152" s="240"/>
      <c r="CE152" s="283"/>
      <c r="CF152" s="284"/>
      <c r="CG152" s="285" t="n">
        <f aca="false">DQ152</f>
        <v>0</v>
      </c>
      <c r="CH152" s="286"/>
      <c r="CI152" s="247" t="n">
        <f aca="false">ROUND(+CK152+CI153,0)</f>
        <v>2253</v>
      </c>
      <c r="CJ152" s="287"/>
      <c r="CK152" s="248" t="n">
        <f aca="false">IF($CM$16="a",(CM152+B152),(B152))</f>
        <v>76.88514248</v>
      </c>
      <c r="CL152" s="288" t="n">
        <f aca="false">A152</f>
        <v>41183</v>
      </c>
      <c r="CM152" s="250" t="n">
        <f aca="false">IF($CM$16="A",((SUMIF($L$5:$CH$5,"F",L152:CH152))+(SUMIF($L$5:$CH$5,"s",L152:CH152)*CP152)+(SUMIF($L$5:$CH$5,"eol",L152:CH152)*CP152)+(SUMIF($L$5:$CH$5,"e",L152:CH152))+(SUMIF($L$5:$CH$5,"o",L152:CH152))),IF($CM$16="s",(SUMIF($L$5:$CH$5,"s",L152:CH152)*CP152),IF($CM$16="f",(SUMIF($L$5:$CH$5,"f",L152:CH152)),IF($CM$16="eol",(SUMIF($L$5:$CH$5,"eol",L152:CH152)*CP152),IF($CM$16="o",(SUMIF($L$5:$CH$5,"o",L152:CH152)),IF($CM$16="e",(SUMIF($L$5:$CH$5,"e",L152:CH152)),IF($CM$16="ch",(SUM(L152:CH152)),"Wrong")))))))</f>
        <v>0</v>
      </c>
      <c r="CN152" s="251" t="n">
        <f aca="false">A152</f>
        <v>41183</v>
      </c>
      <c r="CO152" s="305" t="n">
        <f aca="false">ROUND(SUM(CK141:CK152),0)</f>
        <v>737</v>
      </c>
      <c r="CP152" s="290" t="n">
        <f aca="false">IF((1/((1+CR152/2)^(2*(A152-$D$6)/365.25)))&gt;1,1,(1/((1+CR152/2)^(2*(A152-$D$6)/365.25))))</f>
        <v>1</v>
      </c>
      <c r="CQ152" s="291" t="n">
        <f aca="false">+A153-A152</f>
        <v>31</v>
      </c>
      <c r="CR152" s="302" t="n">
        <v>0.0629309346015154</v>
      </c>
      <c r="CS152" s="293"/>
      <c r="CT152" s="303" t="n">
        <f aca="false">A152</f>
        <v>41183</v>
      </c>
      <c r="CU152" s="295" t="n">
        <f aca="false">IF(ISERROR(INDEX(FuturesTable,MATCH(CT152,FuturesTableMonth,0),2)),0,INDEX(FuturesTable,MATCH(CT152,FuturesTableMonth,0),2))</f>
        <v>0</v>
      </c>
      <c r="CV152" s="25"/>
      <c r="CW152" s="296" t="n">
        <f aca="false">CT152</f>
        <v>41183</v>
      </c>
      <c r="CX152" s="297" t="n">
        <f aca="false">CK152+CK164+CK176+CK188+CK200+CK212+CK224+CK236+CK248+CK260+CK272+CK284+CK296+CK308+CK320+CK332+CK344+CK356+CK368+CK380</f>
        <v>250.07455655</v>
      </c>
      <c r="CY152" s="25"/>
      <c r="CZ152" s="298"/>
      <c r="DA152" s="299" t="n">
        <v>0</v>
      </c>
      <c r="DB152" s="299" t="n">
        <v>0</v>
      </c>
      <c r="DC152" s="299" t="n">
        <f aca="false">DB152-DA152</f>
        <v>0</v>
      </c>
      <c r="DD152" s="263" t="n">
        <f aca="false">SUMIF($L$5:$CH$5,"o",L152:CH152)+SUMIF($L$5:$CH$5,"e",L152:CH152)</f>
        <v>0</v>
      </c>
      <c r="DE152" s="278" t="n">
        <f aca="false">IF(DD152=0,0,DC152+DD152)</f>
        <v>0</v>
      </c>
      <c r="DF152" s="278"/>
      <c r="DG152" s="184"/>
      <c r="DH152" s="300" t="n">
        <v>76.88514248</v>
      </c>
      <c r="DI152" s="312" t="n">
        <v>4.375</v>
      </c>
      <c r="DJ152" s="184" t="n">
        <v>4.375</v>
      </c>
      <c r="DK152" s="267" t="n">
        <f aca="false">DI152-DJ152</f>
        <v>0</v>
      </c>
      <c r="DL152" s="192" t="n">
        <f aca="false">ROUND(DH152*DK152*10000,2)</f>
        <v>0</v>
      </c>
      <c r="DM152" s="193"/>
      <c r="DN152" s="26"/>
      <c r="DO152" s="26"/>
      <c r="DP152" s="301" t="n">
        <f aca="false">A152</f>
        <v>41183</v>
      </c>
      <c r="DQ152" s="270" t="n">
        <f aca="false">IF(ISERROR(DR152),0,DR152)</f>
        <v>0</v>
      </c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</row>
    <row r="153" customFormat="false" ht="15.75" hidden="false" customHeight="false" outlineLevel="0" collapsed="false">
      <c r="A153" s="271" t="n">
        <f aca="false">EOMONTH(A152,0)+1</f>
        <v>41214</v>
      </c>
      <c r="B153" s="272" t="n">
        <f aca="false">E!B144</f>
        <v>70.71706922</v>
      </c>
      <c r="C153" s="272" t="n">
        <f aca="false">CM153</f>
        <v>0</v>
      </c>
      <c r="D153" s="272" t="n">
        <f aca="false">CI153</f>
        <v>2176</v>
      </c>
      <c r="E153" s="272" t="str">
        <f aca="false">IF(CJ153=0,"",CJ153)</f>
        <v/>
      </c>
      <c r="F153" s="273" t="n">
        <f aca="false">CK153</f>
        <v>70.71706922</v>
      </c>
      <c r="G153" s="230"/>
      <c r="H153" s="230"/>
      <c r="I153" s="29"/>
      <c r="J153" s="29"/>
      <c r="K153" s="29"/>
      <c r="L153" s="313"/>
      <c r="M153" s="314"/>
      <c r="N153" s="30"/>
      <c r="O153" s="278"/>
      <c r="P153" s="278"/>
      <c r="Q153" s="278"/>
      <c r="R153" s="278"/>
      <c r="S153" s="278"/>
      <c r="T153" s="278"/>
      <c r="U153" s="278"/>
      <c r="V153" s="278"/>
      <c r="W153" s="278"/>
      <c r="X153" s="278"/>
      <c r="Y153" s="278"/>
      <c r="Z153" s="278"/>
      <c r="AA153" s="278"/>
      <c r="AB153" s="278"/>
      <c r="AC153" s="278"/>
      <c r="AD153" s="278"/>
      <c r="AE153" s="278"/>
      <c r="AF153" s="278"/>
      <c r="AG153" s="278"/>
      <c r="AH153" s="278"/>
      <c r="AI153" s="278"/>
      <c r="AJ153" s="278"/>
      <c r="AK153" s="278"/>
      <c r="AL153" s="278"/>
      <c r="AM153" s="278"/>
      <c r="AN153" s="278"/>
      <c r="AO153" s="278"/>
      <c r="AP153" s="278"/>
      <c r="AQ153" s="278"/>
      <c r="AR153" s="278"/>
      <c r="AS153" s="278"/>
      <c r="AT153" s="278"/>
      <c r="AU153" s="278"/>
      <c r="AV153" s="278"/>
      <c r="AW153" s="278"/>
      <c r="AX153" s="278"/>
      <c r="AY153" s="278"/>
      <c r="AZ153" s="30"/>
      <c r="BA153" s="278"/>
      <c r="BB153" s="278"/>
      <c r="BC153" s="278"/>
      <c r="BD153" s="278"/>
      <c r="BE153" s="278"/>
      <c r="BF153" s="278"/>
      <c r="BG153" s="278"/>
      <c r="BH153" s="278"/>
      <c r="BI153" s="278"/>
      <c r="BJ153" s="278"/>
      <c r="BK153" s="278"/>
      <c r="BL153" s="278"/>
      <c r="BM153" s="278"/>
      <c r="BN153" s="278"/>
      <c r="BO153" s="49"/>
      <c r="BP153" s="107"/>
      <c r="BQ153" s="281"/>
      <c r="BR153" s="240"/>
      <c r="BS153" s="240"/>
      <c r="BT153" s="240"/>
      <c r="BU153" s="240"/>
      <c r="BV153" s="282"/>
      <c r="BW153" s="240"/>
      <c r="BX153" s="240"/>
      <c r="BY153" s="240"/>
      <c r="BZ153" s="240"/>
      <c r="CA153" s="240"/>
      <c r="CB153" s="240"/>
      <c r="CC153" s="240"/>
      <c r="CD153" s="240"/>
      <c r="CE153" s="283"/>
      <c r="CF153" s="284"/>
      <c r="CG153" s="285" t="n">
        <f aca="false">DQ153</f>
        <v>0</v>
      </c>
      <c r="CH153" s="286"/>
      <c r="CI153" s="247" t="n">
        <f aca="false">ROUND(+CK153+CI154,0)</f>
        <v>2176</v>
      </c>
      <c r="CJ153" s="287"/>
      <c r="CK153" s="248" t="n">
        <f aca="false">IF($CM$16="a",(CM153+B153),(B153))</f>
        <v>70.71706922</v>
      </c>
      <c r="CL153" s="288" t="n">
        <f aca="false">A153</f>
        <v>41214</v>
      </c>
      <c r="CM153" s="250" t="n">
        <f aca="false">IF($CM$16="A",((SUMIF($L$5:$CH$5,"F",L153:CH153))+(SUMIF($L$5:$CH$5,"s",L153:CH153)*CP153)+(SUMIF($L$5:$CH$5,"eol",L153:CH153)*CP153)+(SUMIF($L$5:$CH$5,"e",L153:CH153))+(SUMIF($L$5:$CH$5,"o",L153:CH153))),IF($CM$16="s",(SUMIF($L$5:$CH$5,"s",L153:CH153)*CP153),IF($CM$16="f",(SUMIF($L$5:$CH$5,"f",L153:CH153)),IF($CM$16="eol",(SUMIF($L$5:$CH$5,"eol",L153:CH153)*CP153),IF($CM$16="o",(SUMIF($L$5:$CH$5,"o",L153:CH153)),IF($CM$16="e",(SUMIF($L$5:$CH$5,"e",L153:CH153)),IF($CM$16="ch",(SUM(L153:CH153)),"Wrong")))))))</f>
        <v>0</v>
      </c>
      <c r="CN153" s="251" t="n">
        <f aca="false">A153</f>
        <v>41214</v>
      </c>
      <c r="CO153" s="305" t="n">
        <f aca="false">ROUND(SUM(CK142:CK153),0)</f>
        <v>751</v>
      </c>
      <c r="CP153" s="290" t="n">
        <f aca="false">IF((1/((1+CR153/2)^(2*(A153-$D$6)/365.25)))&gt;1,1,(1/((1+CR153/2)^(2*(A153-$D$6)/365.25))))</f>
        <v>1</v>
      </c>
      <c r="CQ153" s="291" t="n">
        <f aca="false">+A154-A153</f>
        <v>30</v>
      </c>
      <c r="CR153" s="302" t="n">
        <v>0.062965583950092</v>
      </c>
      <c r="CS153" s="293"/>
      <c r="CT153" s="303" t="n">
        <f aca="false">A153</f>
        <v>41214</v>
      </c>
      <c r="CU153" s="295" t="n">
        <f aca="false">IF(ISERROR(INDEX(FuturesTable,MATCH(CT153,FuturesTableMonth,0),2)),0,INDEX(FuturesTable,MATCH(CT153,FuturesTableMonth,0),2))</f>
        <v>0</v>
      </c>
      <c r="CV153" s="25"/>
      <c r="CW153" s="296" t="n">
        <f aca="false">CT153</f>
        <v>41214</v>
      </c>
      <c r="CX153" s="297" t="n">
        <f aca="false">CK153+CK165+CK177+CK189+CK201+CK213+CK225+CK237+CK249+CK261+CK273+CK285+CK297+CK309+CK321+CK333+CK345+CK357+CK369+CK381</f>
        <v>188.71773448</v>
      </c>
      <c r="CY153" s="25"/>
      <c r="CZ153" s="298"/>
      <c r="DA153" s="299" t="n">
        <v>0</v>
      </c>
      <c r="DB153" s="299" t="n">
        <v>0</v>
      </c>
      <c r="DC153" s="299" t="n">
        <f aca="false">DB153-DA153</f>
        <v>0</v>
      </c>
      <c r="DD153" s="263" t="n">
        <f aca="false">SUMIF($L$5:$CH$5,"o",L153:CH153)+SUMIF($L$5:$CH$5,"e",L153:CH153)</f>
        <v>0</v>
      </c>
      <c r="DE153" s="278" t="n">
        <f aca="false">IF(DD153=0,0,DC153+DD153)</f>
        <v>0</v>
      </c>
      <c r="DF153" s="278"/>
      <c r="DG153" s="184"/>
      <c r="DH153" s="300" t="n">
        <v>70.71706922</v>
      </c>
      <c r="DI153" s="312" t="n">
        <v>4.515</v>
      </c>
      <c r="DJ153" s="184" t="n">
        <v>4.515</v>
      </c>
      <c r="DK153" s="267" t="n">
        <f aca="false">DI153-DJ153</f>
        <v>0</v>
      </c>
      <c r="DL153" s="192" t="n">
        <f aca="false">ROUND(DH153*DK153*10000,2)</f>
        <v>0</v>
      </c>
      <c r="DM153" s="193"/>
      <c r="DN153" s="26"/>
      <c r="DO153" s="26"/>
      <c r="DP153" s="301" t="n">
        <f aca="false">A153</f>
        <v>41214</v>
      </c>
      <c r="DQ153" s="270" t="n">
        <f aca="false">IF(ISERROR(DR153),0,DR153)</f>
        <v>0</v>
      </c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</row>
    <row r="154" customFormat="false" ht="15.75" hidden="false" customHeight="false" outlineLevel="0" collapsed="false">
      <c r="A154" s="271" t="n">
        <f aca="false">EOMONTH(A153,0)+1</f>
        <v>41244</v>
      </c>
      <c r="B154" s="272" t="n">
        <f aca="false">E!B145</f>
        <v>70.906254</v>
      </c>
      <c r="C154" s="272" t="n">
        <f aca="false">CM154</f>
        <v>0</v>
      </c>
      <c r="D154" s="272" t="n">
        <f aca="false">CI154</f>
        <v>2105</v>
      </c>
      <c r="E154" s="272" t="n">
        <f aca="false">IF(CJ154=0,"",CJ154)</f>
        <v>765.48818649</v>
      </c>
      <c r="F154" s="273" t="n">
        <f aca="false">CK154</f>
        <v>70.906254</v>
      </c>
      <c r="G154" s="230"/>
      <c r="H154" s="230"/>
      <c r="I154" s="29"/>
      <c r="J154" s="29"/>
      <c r="K154" s="29"/>
      <c r="L154" s="313"/>
      <c r="M154" s="314"/>
      <c r="N154" s="30"/>
      <c r="O154" s="278"/>
      <c r="P154" s="278"/>
      <c r="Q154" s="278"/>
      <c r="R154" s="278"/>
      <c r="S154" s="278"/>
      <c r="T154" s="278"/>
      <c r="U154" s="278"/>
      <c r="V154" s="278"/>
      <c r="W154" s="278"/>
      <c r="X154" s="278"/>
      <c r="Y154" s="278"/>
      <c r="Z154" s="278"/>
      <c r="AA154" s="278"/>
      <c r="AB154" s="278"/>
      <c r="AC154" s="278"/>
      <c r="AD154" s="278"/>
      <c r="AE154" s="278"/>
      <c r="AF154" s="278"/>
      <c r="AG154" s="278"/>
      <c r="AH154" s="278"/>
      <c r="AI154" s="278"/>
      <c r="AJ154" s="278"/>
      <c r="AK154" s="278"/>
      <c r="AL154" s="278"/>
      <c r="AM154" s="278"/>
      <c r="AN154" s="278"/>
      <c r="AO154" s="278"/>
      <c r="AP154" s="278"/>
      <c r="AQ154" s="278"/>
      <c r="AR154" s="278"/>
      <c r="AS154" s="278"/>
      <c r="AT154" s="278"/>
      <c r="AU154" s="278"/>
      <c r="AV154" s="278"/>
      <c r="AW154" s="278"/>
      <c r="AX154" s="278"/>
      <c r="AY154" s="278"/>
      <c r="AZ154" s="30"/>
      <c r="BA154" s="278"/>
      <c r="BB154" s="278"/>
      <c r="BC154" s="278"/>
      <c r="BD154" s="278"/>
      <c r="BE154" s="278"/>
      <c r="BF154" s="278"/>
      <c r="BG154" s="278"/>
      <c r="BH154" s="278"/>
      <c r="BI154" s="278"/>
      <c r="BJ154" s="278"/>
      <c r="BK154" s="278"/>
      <c r="BL154" s="278"/>
      <c r="BM154" s="278"/>
      <c r="BN154" s="278"/>
      <c r="BO154" s="49"/>
      <c r="BP154" s="107"/>
      <c r="BQ154" s="281"/>
      <c r="BR154" s="240"/>
      <c r="BS154" s="240"/>
      <c r="BT154" s="240"/>
      <c r="BU154" s="240"/>
      <c r="BV154" s="282"/>
      <c r="BW154" s="240"/>
      <c r="BX154" s="240"/>
      <c r="BY154" s="240"/>
      <c r="BZ154" s="240"/>
      <c r="CA154" s="240"/>
      <c r="CB154" s="240"/>
      <c r="CC154" s="240"/>
      <c r="CD154" s="240"/>
      <c r="CE154" s="283"/>
      <c r="CF154" s="284"/>
      <c r="CG154" s="285" t="n">
        <f aca="false">DQ154</f>
        <v>0</v>
      </c>
      <c r="CH154" s="286"/>
      <c r="CI154" s="247" t="n">
        <f aca="false">ROUND(+CK154+CI155,0)</f>
        <v>2105</v>
      </c>
      <c r="CJ154" s="287" t="n">
        <f aca="false">SUM(CK143:CK154)</f>
        <v>765.48818649</v>
      </c>
      <c r="CK154" s="248" t="n">
        <f aca="false">IF($CM$16="a",(CM154+B154),(B154))</f>
        <v>70.906254</v>
      </c>
      <c r="CL154" s="288" t="n">
        <f aca="false">A154</f>
        <v>41244</v>
      </c>
      <c r="CM154" s="250" t="n">
        <f aca="false">IF($CM$16="A",((SUMIF($L$5:$CH$5,"F",L154:CH154))+(SUMIF($L$5:$CH$5,"s",L154:CH154)*CP154)+(SUMIF($L$5:$CH$5,"eol",L154:CH154)*CP154)+(SUMIF($L$5:$CH$5,"e",L154:CH154))+(SUMIF($L$5:$CH$5,"o",L154:CH154))),IF($CM$16="s",(SUMIF($L$5:$CH$5,"s",L154:CH154)*CP154),IF($CM$16="f",(SUMIF($L$5:$CH$5,"f",L154:CH154)),IF($CM$16="eol",(SUMIF($L$5:$CH$5,"eol",L154:CH154)*CP154),IF($CM$16="o",(SUMIF($L$5:$CH$5,"o",L154:CH154)),IF($CM$16="e",(SUMIF($L$5:$CH$5,"e",L154:CH154)),IF($CM$16="ch",(SUM(L154:CH154)),"Wrong")))))))</f>
        <v>0</v>
      </c>
      <c r="CN154" s="251" t="n">
        <f aca="false">A154</f>
        <v>41244</v>
      </c>
      <c r="CO154" s="305" t="n">
        <f aca="false">ROUND(SUM(CK143:CK154),0)</f>
        <v>765</v>
      </c>
      <c r="CP154" s="290" t="n">
        <f aca="false">IF((1/((1+CR154/2)^(2*(A154-$D$6)/365.25)))&gt;1,1,(1/((1+CR154/2)^(2*(A154-$D$6)/365.25))))</f>
        <v>1</v>
      </c>
      <c r="CQ154" s="291" t="n">
        <f aca="false">+A155-A154</f>
        <v>31</v>
      </c>
      <c r="CR154" s="302" t="n">
        <v>0.0629991155781258</v>
      </c>
      <c r="CS154" s="293"/>
      <c r="CT154" s="303" t="n">
        <f aca="false">A154</f>
        <v>41244</v>
      </c>
      <c r="CU154" s="295" t="n">
        <f aca="false">IF(ISERROR(INDEX(FuturesTable,MATCH(CT154,FuturesTableMonth,0),2)),0,INDEX(FuturesTable,MATCH(CT154,FuturesTableMonth,0),2))</f>
        <v>0</v>
      </c>
      <c r="CV154" s="25"/>
      <c r="CW154" s="296" t="n">
        <f aca="false">CT154</f>
        <v>41244</v>
      </c>
      <c r="CX154" s="297" t="n">
        <f aca="false">CK154+CK166+CK178+CK190+CK202+CK214+CK226+CK238+CK250+CK262+CK274+CK286+CK298+CK310+CK322+CK334+CK346+CK358+CK370+CK382</f>
        <v>190.27091349</v>
      </c>
      <c r="CY154" s="25"/>
      <c r="CZ154" s="298"/>
      <c r="DA154" s="299" t="n">
        <v>0</v>
      </c>
      <c r="DB154" s="299" t="n">
        <v>0</v>
      </c>
      <c r="DC154" s="299" t="n">
        <f aca="false">DB154-DA154</f>
        <v>0</v>
      </c>
      <c r="DD154" s="263" t="n">
        <f aca="false">SUMIF($L$5:$CH$5,"o",L154:CH154)+SUMIF($L$5:$CH$5,"e",L154:CH154)</f>
        <v>0</v>
      </c>
      <c r="DE154" s="278" t="n">
        <f aca="false">IF(DD154=0,0,DC154+DD154)</f>
        <v>0</v>
      </c>
      <c r="DF154" s="278"/>
      <c r="DG154" s="184"/>
      <c r="DH154" s="300" t="n">
        <v>70.906254</v>
      </c>
      <c r="DI154" s="312" t="n">
        <v>4.66</v>
      </c>
      <c r="DJ154" s="184" t="n">
        <v>4.66</v>
      </c>
      <c r="DK154" s="267" t="n">
        <f aca="false">DI154-DJ154</f>
        <v>0</v>
      </c>
      <c r="DL154" s="192" t="n">
        <f aca="false">ROUND(DH154*DK154*10000,2)</f>
        <v>0</v>
      </c>
      <c r="DM154" s="193"/>
      <c r="DN154" s="26"/>
      <c r="DO154" s="26"/>
      <c r="DP154" s="301" t="n">
        <f aca="false">A154</f>
        <v>41244</v>
      </c>
      <c r="DQ154" s="270" t="n">
        <f aca="false">IF(ISERROR(DR154),0,DR154)</f>
        <v>0</v>
      </c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</row>
    <row r="155" customFormat="false" ht="15.75" hidden="false" customHeight="false" outlineLevel="0" collapsed="false">
      <c r="A155" s="271" t="n">
        <f aca="false">EOMONTH(A154,0)+1</f>
        <v>41275</v>
      </c>
      <c r="B155" s="272" t="n">
        <f aca="false">E!B146</f>
        <v>65.67367808</v>
      </c>
      <c r="C155" s="272" t="n">
        <f aca="false">CM155</f>
        <v>0</v>
      </c>
      <c r="D155" s="272" t="n">
        <f aca="false">CI155</f>
        <v>2034</v>
      </c>
      <c r="E155" s="272" t="str">
        <f aca="false">IF(CJ155=0,"",CJ155)</f>
        <v/>
      </c>
      <c r="F155" s="273" t="n">
        <f aca="false">CK155</f>
        <v>65.67367808</v>
      </c>
      <c r="G155" s="230"/>
      <c r="H155" s="230"/>
      <c r="I155" s="29"/>
      <c r="J155" s="29"/>
      <c r="K155" s="29"/>
      <c r="L155" s="313"/>
      <c r="M155" s="314"/>
      <c r="N155" s="30"/>
      <c r="O155" s="278"/>
      <c r="P155" s="278"/>
      <c r="Q155" s="278"/>
      <c r="R155" s="278"/>
      <c r="S155" s="278"/>
      <c r="T155" s="278"/>
      <c r="U155" s="278"/>
      <c r="V155" s="278"/>
      <c r="W155" s="278"/>
      <c r="X155" s="278"/>
      <c r="Y155" s="278"/>
      <c r="Z155" s="278"/>
      <c r="AA155" s="278"/>
      <c r="AB155" s="278"/>
      <c r="AC155" s="278"/>
      <c r="AD155" s="278"/>
      <c r="AE155" s="278"/>
      <c r="AF155" s="278"/>
      <c r="AG155" s="278"/>
      <c r="AH155" s="278"/>
      <c r="AI155" s="278"/>
      <c r="AJ155" s="278"/>
      <c r="AK155" s="278"/>
      <c r="AL155" s="278"/>
      <c r="AM155" s="278"/>
      <c r="AN155" s="278"/>
      <c r="AO155" s="278"/>
      <c r="AP155" s="278"/>
      <c r="AQ155" s="278"/>
      <c r="AR155" s="278"/>
      <c r="AS155" s="278"/>
      <c r="AT155" s="278"/>
      <c r="AU155" s="278"/>
      <c r="AV155" s="278"/>
      <c r="AW155" s="278"/>
      <c r="AX155" s="278"/>
      <c r="AY155" s="278"/>
      <c r="AZ155" s="30"/>
      <c r="BA155" s="278"/>
      <c r="BB155" s="278"/>
      <c r="BC155" s="278"/>
      <c r="BD155" s="278"/>
      <c r="BE155" s="278"/>
      <c r="BF155" s="278"/>
      <c r="BG155" s="278"/>
      <c r="BH155" s="278"/>
      <c r="BI155" s="278"/>
      <c r="BJ155" s="278"/>
      <c r="BK155" s="278"/>
      <c r="BL155" s="278"/>
      <c r="BM155" s="278"/>
      <c r="BN155" s="278"/>
      <c r="BO155" s="49"/>
      <c r="BP155" s="107"/>
      <c r="BQ155" s="281"/>
      <c r="BR155" s="240"/>
      <c r="BS155" s="240"/>
      <c r="BT155" s="240"/>
      <c r="BU155" s="240"/>
      <c r="BV155" s="282"/>
      <c r="BW155" s="240"/>
      <c r="BX155" s="240"/>
      <c r="BY155" s="240"/>
      <c r="BZ155" s="240"/>
      <c r="CA155" s="240"/>
      <c r="CB155" s="240"/>
      <c r="CC155" s="240"/>
      <c r="CD155" s="240"/>
      <c r="CE155" s="283"/>
      <c r="CF155" s="284"/>
      <c r="CG155" s="285" t="n">
        <f aca="false">DQ155</f>
        <v>0</v>
      </c>
      <c r="CH155" s="286"/>
      <c r="CI155" s="247" t="n">
        <f aca="false">ROUND(+CK155+CI156,0)</f>
        <v>2034</v>
      </c>
      <c r="CJ155" s="287"/>
      <c r="CK155" s="248" t="n">
        <f aca="false">IF($CM$16="a",(CM155+B155),(B155))</f>
        <v>65.67367808</v>
      </c>
      <c r="CL155" s="288" t="n">
        <f aca="false">A155</f>
        <v>41275</v>
      </c>
      <c r="CM155" s="250" t="n">
        <f aca="false">IF($CM$16="A",((SUMIF($L$5:$CH$5,"F",L155:CH155))+(SUMIF($L$5:$CH$5,"s",L155:CH155)*CP155)+(SUMIF($L$5:$CH$5,"eol",L155:CH155)*CP155)+(SUMIF($L$5:$CH$5,"e",L155:CH155))+(SUMIF($L$5:$CH$5,"o",L155:CH155))),IF($CM$16="s",(SUMIF($L$5:$CH$5,"s",L155:CH155)*CP155),IF($CM$16="f",(SUMIF($L$5:$CH$5,"f",L155:CH155)),IF($CM$16="eol",(SUMIF($L$5:$CH$5,"eol",L155:CH155)*CP155),IF($CM$16="o",(SUMIF($L$5:$CH$5,"o",L155:CH155)),IF($CM$16="e",(SUMIF($L$5:$CH$5,"e",L155:CH155)),IF($CM$16="ch",(SUM(L155:CH155)),"Wrong")))))))</f>
        <v>0</v>
      </c>
      <c r="CN155" s="251" t="n">
        <f aca="false">A155</f>
        <v>41275</v>
      </c>
      <c r="CO155" s="305" t="n">
        <f aca="false">ROUND(SUM(CK144:CK155),0)</f>
        <v>777</v>
      </c>
      <c r="CP155" s="290" t="n">
        <f aca="false">IF((1/((1+CR155/2)^(2*(A155-$D$6)/365.25)))&gt;1,1,(1/((1+CR155/2)^(2*(A155-$D$6)/365.25))))</f>
        <v>1</v>
      </c>
      <c r="CQ155" s="291" t="n">
        <f aca="false">+A156-A155</f>
        <v>31</v>
      </c>
      <c r="CR155" s="302" t="n">
        <v>0.0630337649274861</v>
      </c>
      <c r="CS155" s="293"/>
      <c r="CT155" s="303" t="n">
        <f aca="false">A155</f>
        <v>41275</v>
      </c>
      <c r="CU155" s="295" t="n">
        <f aca="false">IF(ISERROR(INDEX(FuturesTable,MATCH(CT155,FuturesTableMonth,0),2)),0,INDEX(FuturesTable,MATCH(CT155,FuturesTableMonth,0),2))</f>
        <v>0</v>
      </c>
      <c r="CV155" s="25"/>
      <c r="CW155" s="296" t="n">
        <f aca="false">CT155</f>
        <v>41275</v>
      </c>
      <c r="CX155" s="297" t="n">
        <f aca="false">CK155+CK167+CK179+CK191+CK203+CK215+CK227+CK239+CK251+CK263+CK275+CK287+CK299+CK311+CK323+CK335+CK347+CK359+CK371+CK383</f>
        <v>186.16196502</v>
      </c>
      <c r="CY155" s="25"/>
      <c r="CZ155" s="298"/>
      <c r="DA155" s="299" t="n">
        <v>0</v>
      </c>
      <c r="DB155" s="299" t="n">
        <v>0</v>
      </c>
      <c r="DC155" s="299" t="n">
        <f aca="false">DB155-DA155</f>
        <v>0</v>
      </c>
      <c r="DD155" s="263" t="n">
        <f aca="false">SUMIF($L$5:$CH$5,"o",L155:CH155)+SUMIF($L$5:$CH$5,"e",L155:CH155)</f>
        <v>0</v>
      </c>
      <c r="DE155" s="278" t="n">
        <f aca="false">IF(DD155=0,0,DC155+DD155)</f>
        <v>0</v>
      </c>
      <c r="DF155" s="278"/>
      <c r="DG155" s="184"/>
      <c r="DH155" s="300" t="n">
        <v>65.67367808</v>
      </c>
      <c r="DI155" s="312" t="n">
        <v>4.78</v>
      </c>
      <c r="DJ155" s="184" t="n">
        <v>4.78</v>
      </c>
      <c r="DK155" s="267" t="n">
        <f aca="false">DI155-DJ155</f>
        <v>0</v>
      </c>
      <c r="DL155" s="192" t="n">
        <f aca="false">ROUND(DH155*DK155*10000,2)</f>
        <v>0</v>
      </c>
      <c r="DM155" s="193"/>
      <c r="DN155" s="26"/>
      <c r="DO155" s="26"/>
      <c r="DP155" s="301" t="n">
        <f aca="false">A155</f>
        <v>41275</v>
      </c>
      <c r="DQ155" s="270" t="n">
        <f aca="false">IF(ISERROR(DR155),0,DR155)</f>
        <v>0</v>
      </c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</row>
    <row r="156" customFormat="false" ht="15.75" hidden="false" customHeight="false" outlineLevel="0" collapsed="false">
      <c r="A156" s="271" t="n">
        <f aca="false">EOMONTH(A155,0)+1</f>
        <v>41306</v>
      </c>
      <c r="B156" s="272" t="n">
        <f aca="false">E!B147</f>
        <v>59.07135669</v>
      </c>
      <c r="C156" s="272" t="n">
        <f aca="false">CM156</f>
        <v>0</v>
      </c>
      <c r="D156" s="272" t="n">
        <f aca="false">CI156</f>
        <v>1968</v>
      </c>
      <c r="E156" s="272" t="str">
        <f aca="false">IF(CJ156=0,"",CJ156)</f>
        <v/>
      </c>
      <c r="F156" s="273" t="n">
        <f aca="false">CK156</f>
        <v>59.07135669</v>
      </c>
      <c r="G156" s="230"/>
      <c r="H156" s="230"/>
      <c r="I156" s="29"/>
      <c r="J156" s="29"/>
      <c r="K156" s="29"/>
      <c r="L156" s="313"/>
      <c r="M156" s="314"/>
      <c r="N156" s="30"/>
      <c r="O156" s="278"/>
      <c r="P156" s="278"/>
      <c r="Q156" s="278"/>
      <c r="R156" s="278"/>
      <c r="S156" s="278"/>
      <c r="T156" s="278"/>
      <c r="U156" s="278"/>
      <c r="V156" s="278"/>
      <c r="W156" s="278"/>
      <c r="X156" s="278"/>
      <c r="Y156" s="278"/>
      <c r="Z156" s="278"/>
      <c r="AA156" s="278"/>
      <c r="AB156" s="278"/>
      <c r="AC156" s="278"/>
      <c r="AD156" s="278"/>
      <c r="AE156" s="278"/>
      <c r="AF156" s="278"/>
      <c r="AG156" s="278"/>
      <c r="AH156" s="278"/>
      <c r="AI156" s="278"/>
      <c r="AJ156" s="278"/>
      <c r="AK156" s="278"/>
      <c r="AL156" s="278"/>
      <c r="AM156" s="278"/>
      <c r="AN156" s="278"/>
      <c r="AO156" s="278"/>
      <c r="AP156" s="278"/>
      <c r="AQ156" s="278"/>
      <c r="AR156" s="278"/>
      <c r="AS156" s="278"/>
      <c r="AT156" s="278"/>
      <c r="AU156" s="278"/>
      <c r="AV156" s="278"/>
      <c r="AW156" s="278"/>
      <c r="AX156" s="278"/>
      <c r="AY156" s="278"/>
      <c r="AZ156" s="30"/>
      <c r="BA156" s="278"/>
      <c r="BB156" s="278"/>
      <c r="BC156" s="278"/>
      <c r="BD156" s="278"/>
      <c r="BE156" s="278"/>
      <c r="BF156" s="278"/>
      <c r="BG156" s="278"/>
      <c r="BH156" s="278"/>
      <c r="BI156" s="278"/>
      <c r="BJ156" s="278"/>
      <c r="BK156" s="278"/>
      <c r="BL156" s="278"/>
      <c r="BM156" s="278"/>
      <c r="BN156" s="278"/>
      <c r="BO156" s="49"/>
      <c r="BP156" s="107"/>
      <c r="BQ156" s="281"/>
      <c r="BR156" s="240"/>
      <c r="BS156" s="240"/>
      <c r="BT156" s="240"/>
      <c r="BU156" s="240"/>
      <c r="BV156" s="282"/>
      <c r="BW156" s="240"/>
      <c r="BX156" s="240"/>
      <c r="BY156" s="240"/>
      <c r="BZ156" s="240"/>
      <c r="CA156" s="240"/>
      <c r="CB156" s="240"/>
      <c r="CC156" s="240"/>
      <c r="CD156" s="240"/>
      <c r="CE156" s="283"/>
      <c r="CF156" s="284"/>
      <c r="CG156" s="285" t="n">
        <f aca="false">DQ156</f>
        <v>0</v>
      </c>
      <c r="CH156" s="286"/>
      <c r="CI156" s="247" t="n">
        <f aca="false">ROUND(+CK156+CI157,0)</f>
        <v>1968</v>
      </c>
      <c r="CJ156" s="287"/>
      <c r="CK156" s="248" t="n">
        <f aca="false">IF($CM$16="a",(CM156+B156),(B156))</f>
        <v>59.07135669</v>
      </c>
      <c r="CL156" s="288" t="n">
        <f aca="false">A156</f>
        <v>41306</v>
      </c>
      <c r="CM156" s="250" t="n">
        <f aca="false">IF($CM$16="A",((SUMIF($L$5:$CH$5,"F",L156:CH156))+(SUMIF($L$5:$CH$5,"s",L156:CH156)*CP156)+(SUMIF($L$5:$CH$5,"eol",L156:CH156)*CP156)+(SUMIF($L$5:$CH$5,"e",L156:CH156))+(SUMIF($L$5:$CH$5,"o",L156:CH156))),IF($CM$16="s",(SUMIF($L$5:$CH$5,"s",L156:CH156)*CP156),IF($CM$16="f",(SUMIF($L$5:$CH$5,"f",L156:CH156)),IF($CM$16="eol",(SUMIF($L$5:$CH$5,"eol",L156:CH156)*CP156),IF($CM$16="o",(SUMIF($L$5:$CH$5,"o",L156:CH156)),IF($CM$16="e",(SUMIF($L$5:$CH$5,"e",L156:CH156)),IF($CM$16="ch",(SUM(L156:CH156)),"Wrong")))))))</f>
        <v>0</v>
      </c>
      <c r="CN156" s="251" t="n">
        <f aca="false">A156</f>
        <v>41306</v>
      </c>
      <c r="CO156" s="305" t="n">
        <f aca="false">ROUND(SUM(CK145:CK156),0)</f>
        <v>783</v>
      </c>
      <c r="CP156" s="290" t="n">
        <f aca="false">IF((1/((1+CR156/2)^(2*(A156-$D$6)/365.25)))&gt;1,1,(1/((1+CR156/2)^(2*(A156-$D$6)/365.25))))</f>
        <v>1</v>
      </c>
      <c r="CQ156" s="291" t="n">
        <f aca="false">+A157-A156</f>
        <v>28</v>
      </c>
      <c r="CR156" s="302" t="n">
        <v>0.0630684142772449</v>
      </c>
      <c r="CS156" s="293"/>
      <c r="CT156" s="303" t="n">
        <f aca="false">A156</f>
        <v>41306</v>
      </c>
      <c r="CU156" s="295" t="n">
        <f aca="false">IF(ISERROR(INDEX(FuturesTable,MATCH(CT156,FuturesTableMonth,0),2)),0,INDEX(FuturesTable,MATCH(CT156,FuturesTableMonth,0),2))</f>
        <v>0</v>
      </c>
      <c r="CV156" s="25"/>
      <c r="CW156" s="296" t="n">
        <f aca="false">CT156</f>
        <v>41306</v>
      </c>
      <c r="CX156" s="297" t="n">
        <f aca="false">CK156+CK168+CK180+CK192+CK204+CK216+CK228+CK240+CK252+CK264+CK276+CK288+CK300+CK312+CK324+CK336+CK348+CK360+CK372+CK384</f>
        <v>167.77138124</v>
      </c>
      <c r="CY156" s="25"/>
      <c r="CZ156" s="298"/>
      <c r="DA156" s="299" t="n">
        <v>0</v>
      </c>
      <c r="DB156" s="299" t="n">
        <v>0</v>
      </c>
      <c r="DC156" s="299" t="n">
        <f aca="false">DB156-DA156</f>
        <v>0</v>
      </c>
      <c r="DD156" s="263" t="n">
        <f aca="false">SUMIF($L$5:$CH$5,"o",L156:CH156)+SUMIF($L$5:$CH$5,"e",L156:CH156)</f>
        <v>0</v>
      </c>
      <c r="DE156" s="278" t="n">
        <f aca="false">IF(DD156=0,0,DC156+DD156)</f>
        <v>0</v>
      </c>
      <c r="DF156" s="278"/>
      <c r="DG156" s="184"/>
      <c r="DH156" s="300" t="n">
        <v>59.07135669</v>
      </c>
      <c r="DI156" s="312" t="n">
        <v>4.662</v>
      </c>
      <c r="DJ156" s="184" t="n">
        <v>4.662</v>
      </c>
      <c r="DK156" s="267" t="n">
        <f aca="false">DI156-DJ156</f>
        <v>0</v>
      </c>
      <c r="DL156" s="192" t="n">
        <f aca="false">ROUND(DH156*DK156*10000,2)</f>
        <v>0</v>
      </c>
      <c r="DM156" s="193"/>
      <c r="DN156" s="26"/>
      <c r="DO156" s="26"/>
      <c r="DP156" s="301" t="n">
        <f aca="false">A156</f>
        <v>41306</v>
      </c>
      <c r="DQ156" s="270" t="n">
        <f aca="false">IF(ISERROR(DR156),0,DR156)</f>
        <v>0</v>
      </c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</row>
    <row r="157" customFormat="false" ht="15.75" hidden="false" customHeight="false" outlineLevel="0" collapsed="false">
      <c r="A157" s="271" t="n">
        <f aca="false">EOMONTH(A156,0)+1</f>
        <v>41334</v>
      </c>
      <c r="B157" s="272" t="n">
        <f aca="false">E!B148</f>
        <v>64.25507815</v>
      </c>
      <c r="C157" s="272" t="n">
        <f aca="false">CM157</f>
        <v>0</v>
      </c>
      <c r="D157" s="272" t="n">
        <f aca="false">CI157</f>
        <v>1909</v>
      </c>
      <c r="E157" s="272" t="str">
        <f aca="false">IF(CJ157=0,"",CJ157)</f>
        <v/>
      </c>
      <c r="F157" s="273" t="n">
        <f aca="false">CK157</f>
        <v>64.25507815</v>
      </c>
      <c r="G157" s="230"/>
      <c r="H157" s="230"/>
      <c r="I157" s="29"/>
      <c r="J157" s="29"/>
      <c r="K157" s="29"/>
      <c r="L157" s="313"/>
      <c r="M157" s="314"/>
      <c r="N157" s="30"/>
      <c r="O157" s="278"/>
      <c r="P157" s="278"/>
      <c r="Q157" s="278"/>
      <c r="R157" s="278"/>
      <c r="S157" s="278"/>
      <c r="T157" s="278"/>
      <c r="U157" s="278"/>
      <c r="V157" s="278"/>
      <c r="W157" s="278"/>
      <c r="X157" s="278"/>
      <c r="Y157" s="278"/>
      <c r="Z157" s="278"/>
      <c r="AA157" s="278"/>
      <c r="AB157" s="278"/>
      <c r="AC157" s="278"/>
      <c r="AD157" s="278"/>
      <c r="AE157" s="278"/>
      <c r="AF157" s="278"/>
      <c r="AG157" s="278"/>
      <c r="AH157" s="278"/>
      <c r="AI157" s="278"/>
      <c r="AJ157" s="278"/>
      <c r="AK157" s="278"/>
      <c r="AL157" s="278"/>
      <c r="AM157" s="278"/>
      <c r="AN157" s="278"/>
      <c r="AO157" s="278"/>
      <c r="AP157" s="278"/>
      <c r="AQ157" s="278"/>
      <c r="AR157" s="278"/>
      <c r="AS157" s="278"/>
      <c r="AT157" s="278"/>
      <c r="AU157" s="278"/>
      <c r="AV157" s="278"/>
      <c r="AW157" s="278"/>
      <c r="AX157" s="278"/>
      <c r="AY157" s="278"/>
      <c r="AZ157" s="30"/>
      <c r="BA157" s="278"/>
      <c r="BB157" s="278"/>
      <c r="BC157" s="278"/>
      <c r="BD157" s="278"/>
      <c r="BE157" s="278"/>
      <c r="BF157" s="278"/>
      <c r="BG157" s="278"/>
      <c r="BH157" s="278"/>
      <c r="BI157" s="278"/>
      <c r="BJ157" s="278"/>
      <c r="BK157" s="278"/>
      <c r="BL157" s="278"/>
      <c r="BM157" s="278"/>
      <c r="BN157" s="278"/>
      <c r="BO157" s="49"/>
      <c r="BP157" s="107"/>
      <c r="BQ157" s="281"/>
      <c r="BR157" s="240"/>
      <c r="BS157" s="240"/>
      <c r="BT157" s="240"/>
      <c r="BU157" s="240"/>
      <c r="BV157" s="282"/>
      <c r="BW157" s="240"/>
      <c r="BX157" s="240"/>
      <c r="BY157" s="240"/>
      <c r="BZ157" s="240"/>
      <c r="CA157" s="240"/>
      <c r="CB157" s="240"/>
      <c r="CC157" s="240"/>
      <c r="CD157" s="240"/>
      <c r="CE157" s="283"/>
      <c r="CF157" s="284"/>
      <c r="CG157" s="285" t="n">
        <f aca="false">DQ157</f>
        <v>0</v>
      </c>
      <c r="CH157" s="286"/>
      <c r="CI157" s="247" t="n">
        <f aca="false">ROUND(+CK157+CI158,0)</f>
        <v>1909</v>
      </c>
      <c r="CJ157" s="287"/>
      <c r="CK157" s="248" t="n">
        <f aca="false">IF($CM$16="a",(CM157+B157),(B157))</f>
        <v>64.25507815</v>
      </c>
      <c r="CL157" s="288" t="n">
        <f aca="false">A157</f>
        <v>41334</v>
      </c>
      <c r="CM157" s="250" t="n">
        <f aca="false">IF($CM$16="A",((SUMIF($L$5:$CH$5,"F",L157:CH157))+(SUMIF($L$5:$CH$5,"s",L157:CH157)*CP157)+(SUMIF($L$5:$CH$5,"eol",L157:CH157)*CP157)+(SUMIF($L$5:$CH$5,"e",L157:CH157))+(SUMIF($L$5:$CH$5,"o",L157:CH157))),IF($CM$16="s",(SUMIF($L$5:$CH$5,"s",L157:CH157)*CP157),IF($CM$16="f",(SUMIF($L$5:$CH$5,"f",L157:CH157)),IF($CM$16="eol",(SUMIF($L$5:$CH$5,"eol",L157:CH157)*CP157),IF($CM$16="o",(SUMIF($L$5:$CH$5,"o",L157:CH157)),IF($CM$16="e",(SUMIF($L$5:$CH$5,"e",L157:CH157)),IF($CM$16="ch",(SUM(L157:CH157)),"Wrong")))))))</f>
        <v>0</v>
      </c>
      <c r="CN157" s="251" t="n">
        <f aca="false">A157</f>
        <v>41334</v>
      </c>
      <c r="CO157" s="305" t="n">
        <f aca="false">ROUND(SUM(CK146:CK157),0)</f>
        <v>794</v>
      </c>
      <c r="CP157" s="290" t="n">
        <f aca="false">IF((1/((1+CR157/2)^(2*(A157-$D$6)/365.25)))&gt;1,1,(1/((1+CR157/2)^(2*(A157-$D$6)/365.25))))</f>
        <v>1</v>
      </c>
      <c r="CQ157" s="291" t="n">
        <f aca="false">+A158-A157</f>
        <v>31</v>
      </c>
      <c r="CR157" s="302" t="n">
        <v>0.0630997104644662</v>
      </c>
      <c r="CS157" s="293"/>
      <c r="CT157" s="303" t="n">
        <f aca="false">A157</f>
        <v>41334</v>
      </c>
      <c r="CU157" s="295" t="n">
        <f aca="false">IF(ISERROR(INDEX(FuturesTable,MATCH(CT157,FuturesTableMonth,0),2)),0,INDEX(FuturesTable,MATCH(CT157,FuturesTableMonth,0),2))</f>
        <v>0</v>
      </c>
      <c r="CV157" s="25"/>
      <c r="CW157" s="296" t="n">
        <f aca="false">CT157</f>
        <v>41334</v>
      </c>
      <c r="CX157" s="297" t="n">
        <f aca="false">CK157+CK169+CK181+CK193+CK205+CK217+CK229+CK241+CK253+CK265+CK277+CK289+CK301+CK313+CK325+CK337+CK349+CK361+CK373+CK385</f>
        <v>180.99857458</v>
      </c>
      <c r="CY157" s="25"/>
      <c r="CZ157" s="298"/>
      <c r="DA157" s="299" t="n">
        <v>0</v>
      </c>
      <c r="DB157" s="299" t="n">
        <v>0</v>
      </c>
      <c r="DC157" s="299" t="n">
        <f aca="false">DB157-DA157</f>
        <v>0</v>
      </c>
      <c r="DD157" s="263" t="n">
        <f aca="false">SUMIF($L$5:$CH$5,"o",L157:CH157)+SUMIF($L$5:$CH$5,"e",L157:CH157)</f>
        <v>0</v>
      </c>
      <c r="DE157" s="278" t="n">
        <f aca="false">IF(DD157=0,0,DC157+DD157)</f>
        <v>0</v>
      </c>
      <c r="DF157" s="278"/>
      <c r="DG157" s="184"/>
      <c r="DH157" s="300" t="n">
        <v>64.25507815</v>
      </c>
      <c r="DI157" s="312" t="n">
        <v>4.529</v>
      </c>
      <c r="DJ157" s="184" t="n">
        <v>4.529</v>
      </c>
      <c r="DK157" s="267" t="n">
        <f aca="false">DI157-DJ157</f>
        <v>0</v>
      </c>
      <c r="DL157" s="192" t="n">
        <f aca="false">ROUND(DH157*DK157*10000,2)</f>
        <v>0</v>
      </c>
      <c r="DM157" s="193"/>
      <c r="DN157" s="26"/>
      <c r="DO157" s="26"/>
      <c r="DP157" s="301" t="n">
        <f aca="false">A157</f>
        <v>41334</v>
      </c>
      <c r="DQ157" s="270" t="n">
        <f aca="false">IF(ISERROR(DR157),0,DR157)</f>
        <v>0</v>
      </c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</row>
    <row r="158" customFormat="false" ht="15.75" hidden="false" customHeight="false" outlineLevel="0" collapsed="false">
      <c r="A158" s="271" t="n">
        <f aca="false">EOMONTH(A157,0)+1</f>
        <v>41365</v>
      </c>
      <c r="B158" s="272" t="n">
        <f aca="false">E!B149</f>
        <v>62.75647264</v>
      </c>
      <c r="C158" s="272" t="n">
        <f aca="false">CM158</f>
        <v>0</v>
      </c>
      <c r="D158" s="272" t="n">
        <f aca="false">CI158</f>
        <v>1845</v>
      </c>
      <c r="E158" s="272" t="str">
        <f aca="false">IF(CJ158=0,"",CJ158)</f>
        <v/>
      </c>
      <c r="F158" s="273" t="n">
        <f aca="false">CK158</f>
        <v>62.75647264</v>
      </c>
      <c r="G158" s="230"/>
      <c r="H158" s="230"/>
      <c r="I158" s="29"/>
      <c r="J158" s="29"/>
      <c r="K158" s="29"/>
      <c r="L158" s="313"/>
      <c r="M158" s="314"/>
      <c r="N158" s="30"/>
      <c r="O158" s="278"/>
      <c r="P158" s="278"/>
      <c r="Q158" s="278"/>
      <c r="R158" s="278"/>
      <c r="S158" s="278"/>
      <c r="T158" s="278"/>
      <c r="U158" s="278"/>
      <c r="V158" s="278"/>
      <c r="W158" s="278"/>
      <c r="X158" s="278"/>
      <c r="Y158" s="278"/>
      <c r="Z158" s="278"/>
      <c r="AA158" s="278"/>
      <c r="AB158" s="278"/>
      <c r="AC158" s="278"/>
      <c r="AD158" s="278"/>
      <c r="AE158" s="278"/>
      <c r="AF158" s="278"/>
      <c r="AG158" s="278"/>
      <c r="AH158" s="278"/>
      <c r="AI158" s="278"/>
      <c r="AJ158" s="278"/>
      <c r="AK158" s="278"/>
      <c r="AL158" s="278"/>
      <c r="AM158" s="278"/>
      <c r="AN158" s="278"/>
      <c r="AO158" s="278"/>
      <c r="AP158" s="278"/>
      <c r="AQ158" s="278"/>
      <c r="AR158" s="278"/>
      <c r="AS158" s="278"/>
      <c r="AT158" s="278"/>
      <c r="AU158" s="278"/>
      <c r="AV158" s="278"/>
      <c r="AW158" s="278"/>
      <c r="AX158" s="278"/>
      <c r="AY158" s="278"/>
      <c r="AZ158" s="30"/>
      <c r="BA158" s="278"/>
      <c r="BB158" s="278"/>
      <c r="BC158" s="278"/>
      <c r="BD158" s="278"/>
      <c r="BE158" s="278"/>
      <c r="BF158" s="278"/>
      <c r="BG158" s="278"/>
      <c r="BH158" s="278"/>
      <c r="BI158" s="278"/>
      <c r="BJ158" s="278"/>
      <c r="BK158" s="278"/>
      <c r="BL158" s="278"/>
      <c r="BM158" s="278"/>
      <c r="BN158" s="278"/>
      <c r="BO158" s="49"/>
      <c r="BP158" s="107"/>
      <c r="BQ158" s="281"/>
      <c r="BR158" s="240"/>
      <c r="BS158" s="240"/>
      <c r="BT158" s="240"/>
      <c r="BU158" s="240"/>
      <c r="BV158" s="282"/>
      <c r="BW158" s="240"/>
      <c r="BX158" s="240"/>
      <c r="BY158" s="240"/>
      <c r="BZ158" s="240"/>
      <c r="CA158" s="240"/>
      <c r="CB158" s="240"/>
      <c r="CC158" s="240"/>
      <c r="CD158" s="240"/>
      <c r="CE158" s="283"/>
      <c r="CF158" s="284"/>
      <c r="CG158" s="285" t="n">
        <f aca="false">DQ158</f>
        <v>0</v>
      </c>
      <c r="CH158" s="286"/>
      <c r="CI158" s="247" t="n">
        <f aca="false">ROUND(+CK158+CI159,0)</f>
        <v>1845</v>
      </c>
      <c r="CJ158" s="287"/>
      <c r="CK158" s="248" t="n">
        <f aca="false">IF($CM$16="a",(CM158+B158),(B158))</f>
        <v>62.75647264</v>
      </c>
      <c r="CL158" s="288" t="n">
        <f aca="false">A158</f>
        <v>41365</v>
      </c>
      <c r="CM158" s="250" t="n">
        <f aca="false">IF($CM$16="A",((SUMIF($L$5:$CH$5,"F",L158:CH158))+(SUMIF($L$5:$CH$5,"s",L158:CH158)*CP158)+(SUMIF($L$5:$CH$5,"eol",L158:CH158)*CP158)+(SUMIF($L$5:$CH$5,"e",L158:CH158))+(SUMIF($L$5:$CH$5,"o",L158:CH158))),IF($CM$16="s",(SUMIF($L$5:$CH$5,"s",L158:CH158)*CP158),IF($CM$16="f",(SUMIF($L$5:$CH$5,"f",L158:CH158)),IF($CM$16="eol",(SUMIF($L$5:$CH$5,"eol",L158:CH158)*CP158),IF($CM$16="o",(SUMIF($L$5:$CH$5,"o",L158:CH158)),IF($CM$16="e",(SUMIF($L$5:$CH$5,"e",L158:CH158)),IF($CM$16="ch",(SUM(L158:CH158)),"Wrong")))))))</f>
        <v>0</v>
      </c>
      <c r="CN158" s="251" t="n">
        <f aca="false">A158</f>
        <v>41365</v>
      </c>
      <c r="CO158" s="305" t="n">
        <f aca="false">ROUND(SUM(CK147:CK158),0)</f>
        <v>803</v>
      </c>
      <c r="CP158" s="290" t="n">
        <f aca="false">IF((1/((1+CR158/2)^(2*(A158-$D$6)/365.25)))&gt;1,1,(1/((1+CR158/2)^(2*(A158-$D$6)/365.25))))</f>
        <v>1</v>
      </c>
      <c r="CQ158" s="291" t="n">
        <f aca="false">+A159-A158</f>
        <v>30</v>
      </c>
      <c r="CR158" s="302" t="n">
        <v>0.0631343598149825</v>
      </c>
      <c r="CS158" s="293"/>
      <c r="CT158" s="303" t="n">
        <f aca="false">A158</f>
        <v>41365</v>
      </c>
      <c r="CU158" s="295" t="n">
        <f aca="false">IF(ISERROR(INDEX(FuturesTable,MATCH(CT158,FuturesTableMonth,0),2)),0,INDEX(FuturesTable,MATCH(CT158,FuturesTableMonth,0),2))</f>
        <v>0</v>
      </c>
      <c r="CV158" s="25"/>
      <c r="CW158" s="296" t="n">
        <f aca="false">CT158</f>
        <v>41365</v>
      </c>
      <c r="CX158" s="297" t="n">
        <f aca="false">CK158+CK170+CK182+CK194+CK206+CK218+CK230+CK242+CK254+CK266+CK278+CK290+CK302+CK314+CK326+CK338+CK350+CK362+CK374+CK386</f>
        <v>180.91273388</v>
      </c>
      <c r="CY158" s="25"/>
      <c r="CZ158" s="298"/>
      <c r="DA158" s="299" t="n">
        <v>0</v>
      </c>
      <c r="DB158" s="299" t="n">
        <v>0</v>
      </c>
      <c r="DC158" s="299" t="n">
        <f aca="false">DB158-DA158</f>
        <v>0</v>
      </c>
      <c r="DD158" s="263" t="n">
        <f aca="false">SUMIF($L$5:$CH$5,"o",L158:CH158)+SUMIF($L$5:$CH$5,"e",L158:CH158)</f>
        <v>0</v>
      </c>
      <c r="DE158" s="278" t="n">
        <f aca="false">IF(DD158=0,0,DC158+DD158)</f>
        <v>0</v>
      </c>
      <c r="DF158" s="278"/>
      <c r="DG158" s="184"/>
      <c r="DH158" s="300" t="n">
        <v>62.75647264</v>
      </c>
      <c r="DI158" s="312" t="n">
        <v>4.309</v>
      </c>
      <c r="DJ158" s="184" t="n">
        <v>4.309</v>
      </c>
      <c r="DK158" s="267" t="n">
        <f aca="false">DI158-DJ158</f>
        <v>0</v>
      </c>
      <c r="DL158" s="192" t="n">
        <f aca="false">ROUND(DH158*DK158*10000,2)</f>
        <v>0</v>
      </c>
      <c r="DM158" s="193"/>
      <c r="DN158" s="26"/>
      <c r="DO158" s="26"/>
      <c r="DP158" s="301" t="n">
        <f aca="false">A158</f>
        <v>41365</v>
      </c>
      <c r="DQ158" s="270" t="n">
        <f aca="false">IF(ISERROR(DR158),0,DR158)</f>
        <v>0</v>
      </c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</row>
    <row r="159" customFormat="false" ht="15.75" hidden="false" customHeight="false" outlineLevel="0" collapsed="false">
      <c r="A159" s="271" t="n">
        <f aca="false">EOMONTH(A158,0)+1</f>
        <v>41395</v>
      </c>
      <c r="B159" s="272" t="n">
        <f aca="false">E!B150</f>
        <v>64.98347108</v>
      </c>
      <c r="C159" s="272" t="n">
        <f aca="false">CM159</f>
        <v>0</v>
      </c>
      <c r="D159" s="272" t="n">
        <f aca="false">CI159</f>
        <v>1782</v>
      </c>
      <c r="E159" s="272" t="str">
        <f aca="false">IF(CJ159=0,"",CJ159)</f>
        <v/>
      </c>
      <c r="F159" s="273" t="n">
        <f aca="false">CK159</f>
        <v>64.98347108</v>
      </c>
      <c r="G159" s="230"/>
      <c r="H159" s="230"/>
      <c r="I159" s="29"/>
      <c r="J159" s="29"/>
      <c r="K159" s="29"/>
      <c r="L159" s="313"/>
      <c r="M159" s="314"/>
      <c r="N159" s="30"/>
      <c r="O159" s="278"/>
      <c r="P159" s="278"/>
      <c r="Q159" s="278"/>
      <c r="R159" s="278"/>
      <c r="S159" s="278"/>
      <c r="T159" s="278"/>
      <c r="U159" s="278"/>
      <c r="V159" s="278"/>
      <c r="W159" s="278"/>
      <c r="X159" s="278"/>
      <c r="Y159" s="278"/>
      <c r="Z159" s="278"/>
      <c r="AA159" s="278"/>
      <c r="AB159" s="278"/>
      <c r="AC159" s="278"/>
      <c r="AD159" s="278"/>
      <c r="AE159" s="278"/>
      <c r="AF159" s="278"/>
      <c r="AG159" s="278"/>
      <c r="AH159" s="278"/>
      <c r="AI159" s="278"/>
      <c r="AJ159" s="278"/>
      <c r="AK159" s="278"/>
      <c r="AL159" s="278"/>
      <c r="AM159" s="278"/>
      <c r="AN159" s="278"/>
      <c r="AO159" s="278"/>
      <c r="AP159" s="278"/>
      <c r="AQ159" s="278"/>
      <c r="AR159" s="278"/>
      <c r="AS159" s="278"/>
      <c r="AT159" s="278"/>
      <c r="AU159" s="278"/>
      <c r="AV159" s="278"/>
      <c r="AW159" s="278"/>
      <c r="AX159" s="278"/>
      <c r="AY159" s="278"/>
      <c r="AZ159" s="30"/>
      <c r="BA159" s="278"/>
      <c r="BB159" s="278"/>
      <c r="BC159" s="278"/>
      <c r="BD159" s="278"/>
      <c r="BE159" s="278"/>
      <c r="BF159" s="278"/>
      <c r="BG159" s="278"/>
      <c r="BH159" s="278"/>
      <c r="BI159" s="278"/>
      <c r="BJ159" s="278"/>
      <c r="BK159" s="278"/>
      <c r="BL159" s="278"/>
      <c r="BM159" s="278"/>
      <c r="BN159" s="278"/>
      <c r="BO159" s="49"/>
      <c r="BP159" s="107"/>
      <c r="BQ159" s="281"/>
      <c r="BR159" s="240"/>
      <c r="BS159" s="240"/>
      <c r="BT159" s="240"/>
      <c r="BU159" s="240"/>
      <c r="BV159" s="282"/>
      <c r="BW159" s="240"/>
      <c r="BX159" s="240"/>
      <c r="BY159" s="240"/>
      <c r="BZ159" s="240"/>
      <c r="CA159" s="240"/>
      <c r="CB159" s="240"/>
      <c r="CC159" s="240"/>
      <c r="CD159" s="240"/>
      <c r="CE159" s="283"/>
      <c r="CF159" s="284"/>
      <c r="CG159" s="285" t="n">
        <f aca="false">DQ159</f>
        <v>0</v>
      </c>
      <c r="CH159" s="286"/>
      <c r="CI159" s="247" t="n">
        <f aca="false">ROUND(+CK159+CI160,0)</f>
        <v>1782</v>
      </c>
      <c r="CJ159" s="287"/>
      <c r="CK159" s="248" t="n">
        <f aca="false">IF($CM$16="a",(CM159+B159),(B159))</f>
        <v>64.98347108</v>
      </c>
      <c r="CL159" s="288" t="n">
        <f aca="false">A159</f>
        <v>41395</v>
      </c>
      <c r="CM159" s="250" t="n">
        <f aca="false">IF($CM$16="A",((SUMIF($L$5:$CH$5,"F",L159:CH159))+(SUMIF($L$5:$CH$5,"s",L159:CH159)*CP159)+(SUMIF($L$5:$CH$5,"eol",L159:CH159)*CP159)+(SUMIF($L$5:$CH$5,"e",L159:CH159))+(SUMIF($L$5:$CH$5,"o",L159:CH159))),IF($CM$16="s",(SUMIF($L$5:$CH$5,"s",L159:CH159)*CP159),IF($CM$16="f",(SUMIF($L$5:$CH$5,"f",L159:CH159)),IF($CM$16="eol",(SUMIF($L$5:$CH$5,"eol",L159:CH159)*CP159),IF($CM$16="o",(SUMIF($L$5:$CH$5,"o",L159:CH159)),IF($CM$16="e",(SUMIF($L$5:$CH$5,"e",L159:CH159)),IF($CM$16="ch",(SUM(L159:CH159)),"Wrong")))))))</f>
        <v>0</v>
      </c>
      <c r="CN159" s="251" t="n">
        <f aca="false">A159</f>
        <v>41395</v>
      </c>
      <c r="CO159" s="305" t="n">
        <f aca="false">ROUND(SUM(CK148:CK159),0)</f>
        <v>812</v>
      </c>
      <c r="CP159" s="290" t="n">
        <f aca="false">IF((1/((1+CR159/2)^(2*(A159-$D$6)/365.25)))&gt;1,1,(1/((1+CR159/2)^(2*(A159-$D$6)/365.25))))</f>
        <v>1</v>
      </c>
      <c r="CQ159" s="291" t="n">
        <f aca="false">+A160-A159</f>
        <v>31</v>
      </c>
      <c r="CR159" s="302" t="n">
        <v>0.0631678914448943</v>
      </c>
      <c r="CS159" s="293"/>
      <c r="CT159" s="303" t="n">
        <f aca="false">A159</f>
        <v>41395</v>
      </c>
      <c r="CU159" s="295" t="n">
        <f aca="false">IF(ISERROR(INDEX(FuturesTable,MATCH(CT159,FuturesTableMonth,0),2)),0,INDEX(FuturesTable,MATCH(CT159,FuturesTableMonth,0),2))</f>
        <v>0</v>
      </c>
      <c r="CV159" s="25"/>
      <c r="CW159" s="296" t="n">
        <f aca="false">CT159</f>
        <v>41395</v>
      </c>
      <c r="CX159" s="297" t="n">
        <f aca="false">CK159+CK171+CK183+CK195+CK207+CK219+CK231+CK243+CK255+CK267+CK279+CK291+CK303+CK315+CK327+CK339+CK351+CK363+CK375+CK387</f>
        <v>185.06374473</v>
      </c>
      <c r="CY159" s="25"/>
      <c r="CZ159" s="298"/>
      <c r="DA159" s="299" t="n">
        <v>0</v>
      </c>
      <c r="DB159" s="299" t="n">
        <v>0</v>
      </c>
      <c r="DC159" s="299" t="n">
        <f aca="false">DB159-DA159</f>
        <v>0</v>
      </c>
      <c r="DD159" s="263" t="n">
        <f aca="false">SUMIF($L$5:$CH$5,"o",L159:CH159)+SUMIF($L$5:$CH$5,"e",L159:CH159)</f>
        <v>0</v>
      </c>
      <c r="DE159" s="278" t="n">
        <f aca="false">IF(DD159=0,0,DC159+DD159)</f>
        <v>0</v>
      </c>
      <c r="DF159" s="278"/>
      <c r="DG159" s="184"/>
      <c r="DH159" s="300" t="n">
        <v>64.98347108</v>
      </c>
      <c r="DI159" s="312" t="n">
        <v>4.299</v>
      </c>
      <c r="DJ159" s="184" t="n">
        <v>4.299</v>
      </c>
      <c r="DK159" s="267" t="n">
        <f aca="false">DI159-DJ159</f>
        <v>0</v>
      </c>
      <c r="DL159" s="192" t="n">
        <f aca="false">ROUND(DH159*DK159*10000,2)</f>
        <v>0</v>
      </c>
      <c r="DM159" s="193"/>
      <c r="DN159" s="26"/>
      <c r="DO159" s="26"/>
      <c r="DP159" s="301" t="n">
        <f aca="false">A159</f>
        <v>41395</v>
      </c>
      <c r="DQ159" s="270" t="n">
        <f aca="false">IF(ISERROR(DR159),0,DR159)</f>
        <v>0</v>
      </c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</row>
    <row r="160" customFormat="false" ht="15.75" hidden="false" customHeight="false" outlineLevel="0" collapsed="false">
      <c r="A160" s="271" t="n">
        <f aca="false">EOMONTH(A159,0)+1</f>
        <v>41426</v>
      </c>
      <c r="B160" s="272" t="n">
        <f aca="false">E!B151</f>
        <v>62.4862999</v>
      </c>
      <c r="C160" s="272" t="n">
        <f aca="false">CM160</f>
        <v>0</v>
      </c>
      <c r="D160" s="272" t="n">
        <f aca="false">CI160</f>
        <v>1717</v>
      </c>
      <c r="E160" s="272" t="str">
        <f aca="false">IF(CJ160=0,"",CJ160)</f>
        <v/>
      </c>
      <c r="F160" s="273" t="n">
        <f aca="false">CK160</f>
        <v>62.4862999</v>
      </c>
      <c r="G160" s="230"/>
      <c r="H160" s="230"/>
      <c r="I160" s="29"/>
      <c r="J160" s="29"/>
      <c r="K160" s="29"/>
      <c r="L160" s="313"/>
      <c r="M160" s="314"/>
      <c r="N160" s="30"/>
      <c r="O160" s="278"/>
      <c r="P160" s="278"/>
      <c r="Q160" s="278"/>
      <c r="R160" s="278"/>
      <c r="S160" s="278"/>
      <c r="T160" s="278"/>
      <c r="U160" s="278"/>
      <c r="V160" s="278"/>
      <c r="W160" s="278"/>
      <c r="X160" s="278"/>
      <c r="Y160" s="278"/>
      <c r="Z160" s="278"/>
      <c r="AA160" s="278"/>
      <c r="AB160" s="278"/>
      <c r="AC160" s="278"/>
      <c r="AD160" s="278"/>
      <c r="AE160" s="278"/>
      <c r="AF160" s="278"/>
      <c r="AG160" s="278"/>
      <c r="AH160" s="278"/>
      <c r="AI160" s="278"/>
      <c r="AJ160" s="278"/>
      <c r="AK160" s="278"/>
      <c r="AL160" s="278"/>
      <c r="AM160" s="278"/>
      <c r="AN160" s="278"/>
      <c r="AO160" s="278"/>
      <c r="AP160" s="278"/>
      <c r="AQ160" s="278"/>
      <c r="AR160" s="278"/>
      <c r="AS160" s="278"/>
      <c r="AT160" s="278"/>
      <c r="AU160" s="278"/>
      <c r="AV160" s="278"/>
      <c r="AW160" s="278"/>
      <c r="AX160" s="278"/>
      <c r="AY160" s="278"/>
      <c r="AZ160" s="30"/>
      <c r="BA160" s="278"/>
      <c r="BB160" s="278"/>
      <c r="BC160" s="278"/>
      <c r="BD160" s="278"/>
      <c r="BE160" s="278"/>
      <c r="BF160" s="278"/>
      <c r="BG160" s="278"/>
      <c r="BH160" s="278"/>
      <c r="BI160" s="278"/>
      <c r="BJ160" s="278"/>
      <c r="BK160" s="278"/>
      <c r="BL160" s="278"/>
      <c r="BM160" s="278"/>
      <c r="BN160" s="278"/>
      <c r="BO160" s="49"/>
      <c r="BP160" s="107"/>
      <c r="BQ160" s="281"/>
      <c r="BR160" s="240"/>
      <c r="BS160" s="240"/>
      <c r="BT160" s="240"/>
      <c r="BU160" s="240"/>
      <c r="BV160" s="282"/>
      <c r="BW160" s="240"/>
      <c r="BX160" s="240"/>
      <c r="BY160" s="240"/>
      <c r="BZ160" s="240"/>
      <c r="CA160" s="240"/>
      <c r="CB160" s="240"/>
      <c r="CC160" s="240"/>
      <c r="CD160" s="240"/>
      <c r="CE160" s="283"/>
      <c r="CF160" s="284"/>
      <c r="CG160" s="285" t="n">
        <f aca="false">DQ160</f>
        <v>0</v>
      </c>
      <c r="CH160" s="286"/>
      <c r="CI160" s="247" t="n">
        <f aca="false">ROUND(+CK160+CI161,0)</f>
        <v>1717</v>
      </c>
      <c r="CJ160" s="287"/>
      <c r="CK160" s="248" t="n">
        <f aca="false">IF($CM$16="a",(CM160+B160),(B160))</f>
        <v>62.4862999</v>
      </c>
      <c r="CL160" s="288" t="n">
        <f aca="false">A160</f>
        <v>41426</v>
      </c>
      <c r="CM160" s="250" t="n">
        <f aca="false">IF($CM$16="A",((SUMIF($L$5:$CH$5,"F",L160:CH160))+(SUMIF($L$5:$CH$5,"s",L160:CH160)*CP160)+(SUMIF($L$5:$CH$5,"eol",L160:CH160)*CP160)+(SUMIF($L$5:$CH$5,"e",L160:CH160))+(SUMIF($L$5:$CH$5,"o",L160:CH160))),IF($CM$16="s",(SUMIF($L$5:$CH$5,"s",L160:CH160)*CP160),IF($CM$16="f",(SUMIF($L$5:$CH$5,"f",L160:CH160)),IF($CM$16="eol",(SUMIF($L$5:$CH$5,"eol",L160:CH160)*CP160),IF($CM$16="o",(SUMIF($L$5:$CH$5,"o",L160:CH160)),IF($CM$16="e",(SUMIF($L$5:$CH$5,"e",L160:CH160)),IF($CM$16="ch",(SUM(L160:CH160)),"Wrong")))))))</f>
        <v>0</v>
      </c>
      <c r="CN160" s="251" t="n">
        <f aca="false">A160</f>
        <v>41426</v>
      </c>
      <c r="CO160" s="305" t="n">
        <f aca="false">ROUND(SUM(CK149:CK160),0)</f>
        <v>820</v>
      </c>
      <c r="CP160" s="290" t="n">
        <f aca="false">IF((1/((1+CR160/2)^(2*(A160-$D$6)/365.25)))&gt;1,1,(1/((1+CR160/2)^(2*(A160-$D$6)/365.25))))</f>
        <v>1</v>
      </c>
      <c r="CQ160" s="291" t="n">
        <f aca="false">+A161-A160</f>
        <v>30</v>
      </c>
      <c r="CR160" s="302" t="n">
        <v>0.0632025407961945</v>
      </c>
      <c r="CS160" s="293"/>
      <c r="CT160" s="303" t="n">
        <f aca="false">A160</f>
        <v>41426</v>
      </c>
      <c r="CU160" s="295" t="n">
        <f aca="false">IF(ISERROR(INDEX(FuturesTable,MATCH(CT160,FuturesTableMonth,0),2)),0,INDEX(FuturesTable,MATCH(CT160,FuturesTableMonth,0),2))</f>
        <v>0</v>
      </c>
      <c r="CV160" s="25"/>
      <c r="CW160" s="296" t="n">
        <f aca="false">CT160</f>
        <v>41426</v>
      </c>
      <c r="CX160" s="297" t="n">
        <f aca="false">CK160+CK172+CK184+CK196+CK208+CK220+CK232+CK244+CK256+CK268+CK280+CK292+CK304+CK316+CK328+CK340+CK352+CK364+CK376+CK388</f>
        <v>178.94097333</v>
      </c>
      <c r="CY160" s="25"/>
      <c r="CZ160" s="298"/>
      <c r="DA160" s="299" t="n">
        <v>0</v>
      </c>
      <c r="DB160" s="299" t="n">
        <v>0</v>
      </c>
      <c r="DC160" s="299" t="n">
        <f aca="false">DB160-DA160</f>
        <v>0</v>
      </c>
      <c r="DD160" s="263" t="n">
        <f aca="false">SUMIF($L$5:$CH$5,"o",L160:CH160)+SUMIF($L$5:$CH$5,"e",L160:CH160)</f>
        <v>0</v>
      </c>
      <c r="DE160" s="278" t="n">
        <f aca="false">IF(DD160=0,0,DC160+DD160)</f>
        <v>0</v>
      </c>
      <c r="DF160" s="278"/>
      <c r="DG160" s="184"/>
      <c r="DH160" s="300" t="n">
        <v>62.4862999</v>
      </c>
      <c r="DI160" s="312" t="n">
        <v>4.335</v>
      </c>
      <c r="DJ160" s="184" t="n">
        <v>4.335</v>
      </c>
      <c r="DK160" s="267" t="n">
        <f aca="false">DI160-DJ160</f>
        <v>0</v>
      </c>
      <c r="DL160" s="192" t="n">
        <f aca="false">ROUND(DH160*DK160*10000,2)</f>
        <v>0</v>
      </c>
      <c r="DM160" s="193"/>
      <c r="DN160" s="26"/>
      <c r="DO160" s="26"/>
      <c r="DP160" s="301" t="n">
        <f aca="false">A160</f>
        <v>41426</v>
      </c>
      <c r="DQ160" s="270" t="n">
        <f aca="false">IF(ISERROR(DR160),0,DR160)</f>
        <v>0</v>
      </c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</row>
    <row r="161" customFormat="false" ht="15.75" hidden="false" customHeight="false" outlineLevel="0" collapsed="false">
      <c r="A161" s="271" t="n">
        <f aca="false">EOMONTH(A160,0)+1</f>
        <v>41456</v>
      </c>
      <c r="B161" s="272" t="n">
        <f aca="false">E!B152</f>
        <v>64.15175627</v>
      </c>
      <c r="C161" s="272" t="n">
        <f aca="false">CM161</f>
        <v>0</v>
      </c>
      <c r="D161" s="272" t="n">
        <f aca="false">CI161</f>
        <v>1655</v>
      </c>
      <c r="E161" s="272" t="str">
        <f aca="false">IF(CJ161=0,"",CJ161)</f>
        <v/>
      </c>
      <c r="F161" s="273" t="n">
        <f aca="false">CK161</f>
        <v>64.15175627</v>
      </c>
      <c r="G161" s="230"/>
      <c r="H161" s="230"/>
      <c r="I161" s="29"/>
      <c r="J161" s="29"/>
      <c r="K161" s="29"/>
      <c r="L161" s="313"/>
      <c r="M161" s="314"/>
      <c r="N161" s="30"/>
      <c r="O161" s="278"/>
      <c r="P161" s="278"/>
      <c r="Q161" s="278"/>
      <c r="R161" s="278"/>
      <c r="S161" s="278"/>
      <c r="T161" s="278"/>
      <c r="U161" s="278"/>
      <c r="V161" s="278"/>
      <c r="W161" s="278"/>
      <c r="X161" s="278"/>
      <c r="Y161" s="278"/>
      <c r="Z161" s="278"/>
      <c r="AA161" s="278"/>
      <c r="AB161" s="278"/>
      <c r="AC161" s="278"/>
      <c r="AD161" s="278"/>
      <c r="AE161" s="278"/>
      <c r="AF161" s="278"/>
      <c r="AG161" s="278"/>
      <c r="AH161" s="278"/>
      <c r="AI161" s="278"/>
      <c r="AJ161" s="278"/>
      <c r="AK161" s="278"/>
      <c r="AL161" s="278"/>
      <c r="AM161" s="278"/>
      <c r="AN161" s="278"/>
      <c r="AO161" s="278"/>
      <c r="AP161" s="278"/>
      <c r="AQ161" s="278"/>
      <c r="AR161" s="278"/>
      <c r="AS161" s="278"/>
      <c r="AT161" s="278"/>
      <c r="AU161" s="278"/>
      <c r="AV161" s="278"/>
      <c r="AW161" s="278"/>
      <c r="AX161" s="278"/>
      <c r="AY161" s="278"/>
      <c r="AZ161" s="30"/>
      <c r="BA161" s="278"/>
      <c r="BB161" s="278"/>
      <c r="BC161" s="278"/>
      <c r="BD161" s="278"/>
      <c r="BE161" s="278"/>
      <c r="BF161" s="278"/>
      <c r="BG161" s="278"/>
      <c r="BH161" s="278"/>
      <c r="BI161" s="278"/>
      <c r="BJ161" s="278"/>
      <c r="BK161" s="278"/>
      <c r="BL161" s="278"/>
      <c r="BM161" s="278"/>
      <c r="BN161" s="278"/>
      <c r="BO161" s="49"/>
      <c r="BP161" s="107"/>
      <c r="BQ161" s="281"/>
      <c r="BR161" s="240"/>
      <c r="BS161" s="240"/>
      <c r="BT161" s="240"/>
      <c r="BU161" s="240"/>
      <c r="BV161" s="282"/>
      <c r="BW161" s="240"/>
      <c r="BX161" s="240"/>
      <c r="BY161" s="240"/>
      <c r="BZ161" s="240"/>
      <c r="CA161" s="240"/>
      <c r="CB161" s="240"/>
      <c r="CC161" s="240"/>
      <c r="CD161" s="240"/>
      <c r="CE161" s="283"/>
      <c r="CF161" s="284"/>
      <c r="CG161" s="285" t="n">
        <f aca="false">DQ161</f>
        <v>0</v>
      </c>
      <c r="CH161" s="286"/>
      <c r="CI161" s="247" t="n">
        <f aca="false">ROUND(+CK161+CI162,0)</f>
        <v>1655</v>
      </c>
      <c r="CJ161" s="287"/>
      <c r="CK161" s="248" t="n">
        <f aca="false">IF($CM$16="a",(CM161+B161),(B161))</f>
        <v>64.15175627</v>
      </c>
      <c r="CL161" s="288" t="n">
        <f aca="false">A161</f>
        <v>41456</v>
      </c>
      <c r="CM161" s="250" t="n">
        <f aca="false">IF($CM$16="A",((SUMIF($L$5:$CH$5,"F",L161:CH161))+(SUMIF($L$5:$CH$5,"s",L161:CH161)*CP161)+(SUMIF($L$5:$CH$5,"eol",L161:CH161)*CP161)+(SUMIF($L$5:$CH$5,"e",L161:CH161))+(SUMIF($L$5:$CH$5,"o",L161:CH161))),IF($CM$16="s",(SUMIF($L$5:$CH$5,"s",L161:CH161)*CP161),IF($CM$16="f",(SUMIF($L$5:$CH$5,"f",L161:CH161)),IF($CM$16="eol",(SUMIF($L$5:$CH$5,"eol",L161:CH161)*CP161),IF($CM$16="o",(SUMIF($L$5:$CH$5,"o",L161:CH161)),IF($CM$16="e",(SUMIF($L$5:$CH$5,"e",L161:CH161)),IF($CM$16="ch",(SUM(L161:CH161)),"Wrong")))))))</f>
        <v>0</v>
      </c>
      <c r="CN161" s="251" t="n">
        <f aca="false">A161</f>
        <v>41456</v>
      </c>
      <c r="CO161" s="305" t="n">
        <f aca="false">ROUND(SUM(CK150:CK161),0)</f>
        <v>810</v>
      </c>
      <c r="CP161" s="290" t="n">
        <f aca="false">IF((1/((1+CR161/2)^(2*(A161-$D$6)/365.25)))&gt;1,1,(1/((1+CR161/2)^(2*(A161-$D$6)/365.25))))</f>
        <v>1</v>
      </c>
      <c r="CQ161" s="291" t="n">
        <f aca="false">+A162-A161</f>
        <v>31</v>
      </c>
      <c r="CR161" s="302" t="n">
        <v>0.0632360724268644</v>
      </c>
      <c r="CS161" s="293"/>
      <c r="CT161" s="303" t="n">
        <f aca="false">A161</f>
        <v>41456</v>
      </c>
      <c r="CU161" s="295" t="n">
        <f aca="false">IF(ISERROR(INDEX(FuturesTable,MATCH(CT161,FuturesTableMonth,0),2)),0,INDEX(FuturesTable,MATCH(CT161,FuturesTableMonth,0),2))</f>
        <v>0</v>
      </c>
      <c r="CV161" s="25"/>
      <c r="CW161" s="296" t="n">
        <f aca="false">CT161</f>
        <v>41456</v>
      </c>
      <c r="CX161" s="297" t="n">
        <f aca="false">CK161+CK173+CK185+CK197+CK209+CK221+CK233+CK245+CK257+CK269+CK281+CK293+CK305+CK317+CK329+CK341+CK353+CK365+CK377+CK389</f>
        <v>183.59881005</v>
      </c>
      <c r="CY161" s="25"/>
      <c r="CZ161" s="298"/>
      <c r="DA161" s="299" t="n">
        <v>0</v>
      </c>
      <c r="DB161" s="299" t="n">
        <v>0</v>
      </c>
      <c r="DC161" s="299" t="n">
        <f aca="false">DB161-DA161</f>
        <v>0</v>
      </c>
      <c r="DD161" s="263" t="n">
        <f aca="false">SUMIF($L$5:$CH$5,"o",L161:CH161)+SUMIF($L$5:$CH$5,"e",L161:CH161)</f>
        <v>0</v>
      </c>
      <c r="DE161" s="278" t="n">
        <f aca="false">IF(DD161=0,0,DC161+DD161)</f>
        <v>0</v>
      </c>
      <c r="DF161" s="278"/>
      <c r="DG161" s="184"/>
      <c r="DH161" s="300" t="n">
        <v>64.15175627</v>
      </c>
      <c r="DI161" s="312" t="n">
        <v>4.385</v>
      </c>
      <c r="DJ161" s="184" t="n">
        <v>4.385</v>
      </c>
      <c r="DK161" s="267" t="n">
        <f aca="false">DI161-DJ161</f>
        <v>0</v>
      </c>
      <c r="DL161" s="192" t="n">
        <f aca="false">ROUND(DH161*DK161*10000,2)</f>
        <v>0</v>
      </c>
      <c r="DM161" s="193"/>
      <c r="DN161" s="26"/>
      <c r="DO161" s="26"/>
      <c r="DP161" s="301" t="n">
        <f aca="false">A161</f>
        <v>41456</v>
      </c>
      <c r="DQ161" s="270" t="n">
        <f aca="false">IF(ISERROR(DR161),0,DR161)</f>
        <v>0</v>
      </c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</row>
    <row r="162" customFormat="false" ht="15.75" hidden="false" customHeight="false" outlineLevel="0" collapsed="false">
      <c r="A162" s="271" t="n">
        <f aca="false">EOMONTH(A161,0)+1</f>
        <v>41487</v>
      </c>
      <c r="B162" s="272" t="n">
        <f aca="false">E!B153</f>
        <v>64.17101355</v>
      </c>
      <c r="C162" s="272" t="n">
        <f aca="false">CM162</f>
        <v>0</v>
      </c>
      <c r="D162" s="272" t="n">
        <f aca="false">CI162</f>
        <v>1591</v>
      </c>
      <c r="E162" s="272" t="str">
        <f aca="false">IF(CJ162=0,"",CJ162)</f>
        <v/>
      </c>
      <c r="F162" s="273" t="n">
        <f aca="false">CK162</f>
        <v>64.17101355</v>
      </c>
      <c r="G162" s="230"/>
      <c r="H162" s="230"/>
      <c r="I162" s="29"/>
      <c r="J162" s="29"/>
      <c r="K162" s="29"/>
      <c r="L162" s="313"/>
      <c r="M162" s="314"/>
      <c r="N162" s="30"/>
      <c r="O162" s="278"/>
      <c r="P162" s="278"/>
      <c r="Q162" s="278"/>
      <c r="R162" s="278"/>
      <c r="S162" s="278"/>
      <c r="T162" s="278"/>
      <c r="U162" s="278"/>
      <c r="V162" s="278"/>
      <c r="W162" s="278"/>
      <c r="X162" s="278"/>
      <c r="Y162" s="278"/>
      <c r="Z162" s="278"/>
      <c r="AA162" s="278"/>
      <c r="AB162" s="278"/>
      <c r="AC162" s="278"/>
      <c r="AD162" s="278"/>
      <c r="AE162" s="278"/>
      <c r="AF162" s="278"/>
      <c r="AG162" s="278"/>
      <c r="AH162" s="278"/>
      <c r="AI162" s="278"/>
      <c r="AJ162" s="278"/>
      <c r="AK162" s="278"/>
      <c r="AL162" s="278"/>
      <c r="AM162" s="278"/>
      <c r="AN162" s="278"/>
      <c r="AO162" s="278"/>
      <c r="AP162" s="278"/>
      <c r="AQ162" s="278"/>
      <c r="AR162" s="278"/>
      <c r="AS162" s="278"/>
      <c r="AT162" s="278"/>
      <c r="AU162" s="278"/>
      <c r="AV162" s="278"/>
      <c r="AW162" s="278"/>
      <c r="AX162" s="278"/>
      <c r="AY162" s="278"/>
      <c r="AZ162" s="30"/>
      <c r="BA162" s="278"/>
      <c r="BB162" s="278"/>
      <c r="BC162" s="278"/>
      <c r="BD162" s="278"/>
      <c r="BE162" s="278"/>
      <c r="BF162" s="278"/>
      <c r="BG162" s="278"/>
      <c r="BH162" s="278"/>
      <c r="BI162" s="278"/>
      <c r="BJ162" s="278"/>
      <c r="BK162" s="278"/>
      <c r="BL162" s="278"/>
      <c r="BM162" s="278"/>
      <c r="BN162" s="278"/>
      <c r="BO162" s="49"/>
      <c r="BP162" s="107"/>
      <c r="BQ162" s="281"/>
      <c r="BR162" s="240"/>
      <c r="BS162" s="240"/>
      <c r="BT162" s="240"/>
      <c r="BU162" s="240"/>
      <c r="BV162" s="282"/>
      <c r="BW162" s="240"/>
      <c r="BX162" s="240"/>
      <c r="BY162" s="240"/>
      <c r="BZ162" s="240"/>
      <c r="CA162" s="240"/>
      <c r="CB162" s="240"/>
      <c r="CC162" s="240"/>
      <c r="CD162" s="240"/>
      <c r="CE162" s="283"/>
      <c r="CF162" s="284"/>
      <c r="CG162" s="285" t="n">
        <f aca="false">DQ162</f>
        <v>0</v>
      </c>
      <c r="CH162" s="286"/>
      <c r="CI162" s="247" t="n">
        <f aca="false">ROUND(+CK162+CI163,0)</f>
        <v>1591</v>
      </c>
      <c r="CJ162" s="287"/>
      <c r="CK162" s="248" t="n">
        <f aca="false">IF($CM$16="a",(CM162+B162),(B162))</f>
        <v>64.17101355</v>
      </c>
      <c r="CL162" s="288" t="n">
        <f aca="false">A162</f>
        <v>41487</v>
      </c>
      <c r="CM162" s="250" t="n">
        <f aca="false">IF($CM$16="A",((SUMIF($L$5:$CH$5,"F",L162:CH162))+(SUMIF($L$5:$CH$5,"s",L162:CH162)*CP162)+(SUMIF($L$5:$CH$5,"eol",L162:CH162)*CP162)+(SUMIF($L$5:$CH$5,"e",L162:CH162))+(SUMIF($L$5:$CH$5,"o",L162:CH162))),IF($CM$16="s",(SUMIF($L$5:$CH$5,"s",L162:CH162)*CP162),IF($CM$16="f",(SUMIF($L$5:$CH$5,"f",L162:CH162)),IF($CM$16="eol",(SUMIF($L$5:$CH$5,"eol",L162:CH162)*CP162),IF($CM$16="o",(SUMIF($L$5:$CH$5,"o",L162:CH162)),IF($CM$16="e",(SUMIF($L$5:$CH$5,"e",L162:CH162)),IF($CM$16="ch",(SUM(L162:CH162)),"Wrong")))))))</f>
        <v>0</v>
      </c>
      <c r="CN162" s="251" t="n">
        <f aca="false">A162</f>
        <v>41487</v>
      </c>
      <c r="CO162" s="305" t="n">
        <f aca="false">ROUND(SUM(CK151:CK162),0)</f>
        <v>799</v>
      </c>
      <c r="CP162" s="290" t="n">
        <f aca="false">IF((1/((1+CR162/2)^(2*(A162-$D$6)/365.25)))&gt;1,1,(1/((1+CR162/2)^(2*(A162-$D$6)/365.25))))</f>
        <v>1</v>
      </c>
      <c r="CQ162" s="291" t="n">
        <f aca="false">+A163-A162</f>
        <v>31</v>
      </c>
      <c r="CR162" s="302" t="n">
        <v>0.0632707217789488</v>
      </c>
      <c r="CS162" s="293"/>
      <c r="CT162" s="303" t="n">
        <f aca="false">A162</f>
        <v>41487</v>
      </c>
      <c r="CU162" s="295" t="n">
        <f aca="false">IF(ISERROR(INDEX(FuturesTable,MATCH(CT162,FuturesTableMonth,0),2)),0,INDEX(FuturesTable,MATCH(CT162,FuturesTableMonth,0),2))</f>
        <v>0</v>
      </c>
      <c r="CV162" s="25"/>
      <c r="CW162" s="296" t="n">
        <f aca="false">CT162</f>
        <v>41487</v>
      </c>
      <c r="CX162" s="297" t="n">
        <f aca="false">CK162+CK174+CK186+CK198+CK210+CK222+CK234+CK246+CK258+CK270+CK282+CK294+CK306+CK318+CK330+CK342+CK354+CK366+CK378+CK390</f>
        <v>183.21420347</v>
      </c>
      <c r="CY162" s="25"/>
      <c r="CZ162" s="298"/>
      <c r="DA162" s="299" t="n">
        <v>0</v>
      </c>
      <c r="DB162" s="299" t="n">
        <v>0</v>
      </c>
      <c r="DC162" s="299" t="n">
        <f aca="false">DB162-DA162</f>
        <v>0</v>
      </c>
      <c r="DD162" s="263" t="n">
        <f aca="false">SUMIF($L$5:$CH$5,"o",L162:CH162)+SUMIF($L$5:$CH$5,"e",L162:CH162)</f>
        <v>0</v>
      </c>
      <c r="DE162" s="278" t="n">
        <f aca="false">IF(DD162=0,0,DC162+DD162)</f>
        <v>0</v>
      </c>
      <c r="DF162" s="278"/>
      <c r="DG162" s="184"/>
      <c r="DH162" s="300" t="n">
        <v>64.17101355</v>
      </c>
      <c r="DI162" s="312" t="n">
        <v>4.416</v>
      </c>
      <c r="DJ162" s="184" t="n">
        <v>4.416</v>
      </c>
      <c r="DK162" s="267" t="n">
        <f aca="false">DI162-DJ162</f>
        <v>0</v>
      </c>
      <c r="DL162" s="192" t="n">
        <f aca="false">ROUND(DH162*DK162*10000,2)</f>
        <v>0</v>
      </c>
      <c r="DM162" s="193"/>
      <c r="DN162" s="26"/>
      <c r="DO162" s="26"/>
      <c r="DP162" s="301" t="n">
        <f aca="false">A162</f>
        <v>41487</v>
      </c>
      <c r="DQ162" s="270" t="n">
        <f aca="false">IF(ISERROR(DR162),0,DR162)</f>
        <v>0</v>
      </c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</row>
    <row r="163" customFormat="false" ht="15.75" hidden="false" customHeight="false" outlineLevel="0" collapsed="false">
      <c r="A163" s="271" t="n">
        <f aca="false">EOMONTH(A162,0)+1</f>
        <v>41518</v>
      </c>
      <c r="B163" s="272" t="n">
        <f aca="false">E!B154</f>
        <v>61.88002168</v>
      </c>
      <c r="C163" s="272" t="n">
        <f aca="false">CM163</f>
        <v>0</v>
      </c>
      <c r="D163" s="272" t="n">
        <f aca="false">CI163</f>
        <v>1527</v>
      </c>
      <c r="E163" s="272" t="str">
        <f aca="false">IF(CJ163=0,"",CJ163)</f>
        <v/>
      </c>
      <c r="F163" s="273" t="n">
        <f aca="false">CK163</f>
        <v>61.88002168</v>
      </c>
      <c r="G163" s="230"/>
      <c r="H163" s="230"/>
      <c r="I163" s="29"/>
      <c r="J163" s="29"/>
      <c r="K163" s="29"/>
      <c r="L163" s="313"/>
      <c r="M163" s="314"/>
      <c r="N163" s="30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  <c r="Z163" s="278"/>
      <c r="AA163" s="278"/>
      <c r="AB163" s="278"/>
      <c r="AC163" s="278"/>
      <c r="AD163" s="278"/>
      <c r="AE163" s="278"/>
      <c r="AF163" s="278"/>
      <c r="AG163" s="278"/>
      <c r="AH163" s="278"/>
      <c r="AI163" s="278"/>
      <c r="AJ163" s="278"/>
      <c r="AK163" s="278"/>
      <c r="AL163" s="278"/>
      <c r="AM163" s="278"/>
      <c r="AN163" s="278"/>
      <c r="AO163" s="278"/>
      <c r="AP163" s="278"/>
      <c r="AQ163" s="278"/>
      <c r="AR163" s="278"/>
      <c r="AS163" s="278"/>
      <c r="AT163" s="278"/>
      <c r="AU163" s="278"/>
      <c r="AV163" s="278"/>
      <c r="AW163" s="278"/>
      <c r="AX163" s="278"/>
      <c r="AY163" s="278"/>
      <c r="AZ163" s="30"/>
      <c r="BA163" s="278"/>
      <c r="BB163" s="278"/>
      <c r="BC163" s="278"/>
      <c r="BD163" s="278"/>
      <c r="BE163" s="278"/>
      <c r="BF163" s="278"/>
      <c r="BG163" s="278"/>
      <c r="BH163" s="278"/>
      <c r="BI163" s="278"/>
      <c r="BJ163" s="278"/>
      <c r="BK163" s="278"/>
      <c r="BL163" s="278"/>
      <c r="BM163" s="278"/>
      <c r="BN163" s="278"/>
      <c r="BO163" s="49"/>
      <c r="BP163" s="107"/>
      <c r="BQ163" s="281"/>
      <c r="BR163" s="240"/>
      <c r="BS163" s="240"/>
      <c r="BT163" s="240"/>
      <c r="BU163" s="240"/>
      <c r="BV163" s="282"/>
      <c r="BW163" s="240"/>
      <c r="BX163" s="240"/>
      <c r="BY163" s="240"/>
      <c r="BZ163" s="240"/>
      <c r="CA163" s="240"/>
      <c r="CB163" s="240"/>
      <c r="CC163" s="240"/>
      <c r="CD163" s="240"/>
      <c r="CE163" s="283"/>
      <c r="CF163" s="284"/>
      <c r="CG163" s="285" t="n">
        <f aca="false">DQ163</f>
        <v>0</v>
      </c>
      <c r="CH163" s="286"/>
      <c r="CI163" s="247" t="n">
        <f aca="false">ROUND(+CK163+CI164,0)</f>
        <v>1527</v>
      </c>
      <c r="CJ163" s="287"/>
      <c r="CK163" s="248" t="n">
        <f aca="false">IF($CM$16="a",(CM163+B163),(B163))</f>
        <v>61.88002168</v>
      </c>
      <c r="CL163" s="288" t="n">
        <f aca="false">A163</f>
        <v>41518</v>
      </c>
      <c r="CM163" s="250" t="n">
        <f aca="false">IF($CM$16="A",((SUMIF($L$5:$CH$5,"F",L163:CH163))+(SUMIF($L$5:$CH$5,"s",L163:CH163)*CP163)+(SUMIF($L$5:$CH$5,"eol",L163:CH163)*CP163)+(SUMIF($L$5:$CH$5,"e",L163:CH163))+(SUMIF($L$5:$CH$5,"o",L163:CH163))),IF($CM$16="s",(SUMIF($L$5:$CH$5,"s",L163:CH163)*CP163),IF($CM$16="f",(SUMIF($L$5:$CH$5,"f",L163:CH163)),IF($CM$16="eol",(SUMIF($L$5:$CH$5,"eol",L163:CH163)*CP163),IF($CM$16="o",(SUMIF($L$5:$CH$5,"o",L163:CH163)),IF($CM$16="e",(SUMIF($L$5:$CH$5,"e",L163:CH163)),IF($CM$16="ch",(SUM(L163:CH163)),"Wrong")))))))</f>
        <v>0</v>
      </c>
      <c r="CN163" s="251" t="n">
        <f aca="false">A163</f>
        <v>41518</v>
      </c>
      <c r="CO163" s="305" t="n">
        <f aca="false">ROUND(SUM(CK152:CK163),0)</f>
        <v>788</v>
      </c>
      <c r="CP163" s="290" t="n">
        <f aca="false">IF((1/((1+CR163/2)^(2*(A163-$D$6)/365.25)))&gt;1,1,(1/((1+CR163/2)^(2*(A163-$D$6)/365.25))))</f>
        <v>1</v>
      </c>
      <c r="CQ163" s="291" t="n">
        <f aca="false">+A164-A163</f>
        <v>30</v>
      </c>
      <c r="CR163" s="302" t="n">
        <v>0.0633053711314311</v>
      </c>
      <c r="CS163" s="293"/>
      <c r="CT163" s="303" t="n">
        <f aca="false">A163</f>
        <v>41518</v>
      </c>
      <c r="CU163" s="295" t="n">
        <f aca="false">IF(ISERROR(INDEX(FuturesTable,MATCH(CT163,FuturesTableMonth,0),2)),0,INDEX(FuturesTable,MATCH(CT163,FuturesTableMonth,0),2))</f>
        <v>0</v>
      </c>
      <c r="CV163" s="25"/>
      <c r="CW163" s="296" t="n">
        <f aca="false">CT163</f>
        <v>41518</v>
      </c>
      <c r="CX163" s="297" t="n">
        <f aca="false">CK163+CK175+CK187+CK199+CK211+CK223+CK235+CK247+CK259+CK271+CK283+CK295+CK307+CK319+CK331+CK343+CK355+CK367+CK379+CK391</f>
        <v>174.83189609</v>
      </c>
      <c r="CY163" s="25"/>
      <c r="CZ163" s="298"/>
      <c r="DA163" s="299" t="n">
        <v>0</v>
      </c>
      <c r="DB163" s="299" t="n">
        <v>0</v>
      </c>
      <c r="DC163" s="299" t="n">
        <f aca="false">DB163-DA163</f>
        <v>0</v>
      </c>
      <c r="DD163" s="263" t="n">
        <f aca="false">SUMIF($L$5:$CH$5,"o",L163:CH163)+SUMIF($L$5:$CH$5,"e",L163:CH163)</f>
        <v>0</v>
      </c>
      <c r="DE163" s="278" t="n">
        <f aca="false">IF(DD163=0,0,DC163+DD163)</f>
        <v>0</v>
      </c>
      <c r="DF163" s="278"/>
      <c r="DG163" s="184"/>
      <c r="DH163" s="300" t="n">
        <v>61.88002168</v>
      </c>
      <c r="DI163" s="312" t="n">
        <v>4.431</v>
      </c>
      <c r="DJ163" s="184" t="n">
        <v>4.431</v>
      </c>
      <c r="DK163" s="267" t="n">
        <f aca="false">DI163-DJ163</f>
        <v>0</v>
      </c>
      <c r="DL163" s="192" t="n">
        <f aca="false">ROUND(DH163*DK163*10000,2)</f>
        <v>0</v>
      </c>
      <c r="DM163" s="193"/>
      <c r="DN163" s="26"/>
      <c r="DO163" s="26"/>
      <c r="DP163" s="301" t="n">
        <f aca="false">A163</f>
        <v>41518</v>
      </c>
      <c r="DQ163" s="270" t="n">
        <f aca="false">IF(ISERROR(DR163),0,DR163)</f>
        <v>0</v>
      </c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</row>
    <row r="164" customFormat="false" ht="15.75" hidden="false" customHeight="false" outlineLevel="0" collapsed="false">
      <c r="A164" s="271" t="n">
        <f aca="false">EOMONTH(A163,0)+1</f>
        <v>41548</v>
      </c>
      <c r="B164" s="272" t="n">
        <f aca="false">E!B155</f>
        <v>62.7550403</v>
      </c>
      <c r="C164" s="272" t="n">
        <f aca="false">CM164</f>
        <v>0</v>
      </c>
      <c r="D164" s="272" t="n">
        <f aca="false">CI164</f>
        <v>1465</v>
      </c>
      <c r="E164" s="272" t="str">
        <f aca="false">IF(CJ164=0,"",CJ164)</f>
        <v/>
      </c>
      <c r="F164" s="273" t="n">
        <f aca="false">CK164</f>
        <v>62.7550403</v>
      </c>
      <c r="G164" s="230"/>
      <c r="H164" s="230"/>
      <c r="I164" s="29"/>
      <c r="J164" s="29"/>
      <c r="K164" s="29"/>
      <c r="L164" s="313"/>
      <c r="M164" s="314"/>
      <c r="N164" s="30"/>
      <c r="O164" s="278"/>
      <c r="P164" s="278"/>
      <c r="Q164" s="278"/>
      <c r="R164" s="278"/>
      <c r="S164" s="278"/>
      <c r="T164" s="278"/>
      <c r="U164" s="278"/>
      <c r="V164" s="278"/>
      <c r="W164" s="278"/>
      <c r="X164" s="278"/>
      <c r="Y164" s="278"/>
      <c r="Z164" s="278"/>
      <c r="AA164" s="278"/>
      <c r="AB164" s="278"/>
      <c r="AC164" s="278"/>
      <c r="AD164" s="278"/>
      <c r="AE164" s="278"/>
      <c r="AF164" s="278"/>
      <c r="AG164" s="278"/>
      <c r="AH164" s="278"/>
      <c r="AI164" s="278"/>
      <c r="AJ164" s="278"/>
      <c r="AK164" s="278"/>
      <c r="AL164" s="278"/>
      <c r="AM164" s="278"/>
      <c r="AN164" s="278"/>
      <c r="AO164" s="278"/>
      <c r="AP164" s="278"/>
      <c r="AQ164" s="278"/>
      <c r="AR164" s="278"/>
      <c r="AS164" s="278"/>
      <c r="AT164" s="278"/>
      <c r="AU164" s="278"/>
      <c r="AV164" s="278"/>
      <c r="AW164" s="278"/>
      <c r="AX164" s="278"/>
      <c r="AY164" s="278"/>
      <c r="AZ164" s="30"/>
      <c r="BA164" s="278"/>
      <c r="BB164" s="278"/>
      <c r="BC164" s="278"/>
      <c r="BD164" s="278"/>
      <c r="BE164" s="278"/>
      <c r="BF164" s="278"/>
      <c r="BG164" s="278"/>
      <c r="BH164" s="278"/>
      <c r="BI164" s="278"/>
      <c r="BJ164" s="278"/>
      <c r="BK164" s="278"/>
      <c r="BL164" s="278"/>
      <c r="BM164" s="278"/>
      <c r="BN164" s="278"/>
      <c r="BO164" s="49"/>
      <c r="BP164" s="107"/>
      <c r="BQ164" s="281"/>
      <c r="BR164" s="240"/>
      <c r="BS164" s="240"/>
      <c r="BT164" s="240"/>
      <c r="BU164" s="240"/>
      <c r="BV164" s="282"/>
      <c r="BW164" s="240"/>
      <c r="BX164" s="240"/>
      <c r="BY164" s="240"/>
      <c r="BZ164" s="240"/>
      <c r="CA164" s="240"/>
      <c r="CB164" s="240"/>
      <c r="CC164" s="240"/>
      <c r="CD164" s="240"/>
      <c r="CE164" s="283"/>
      <c r="CF164" s="284"/>
      <c r="CG164" s="285" t="n">
        <f aca="false">DQ164</f>
        <v>0</v>
      </c>
      <c r="CH164" s="286"/>
      <c r="CI164" s="247" t="n">
        <f aca="false">ROUND(+CK164+CI165,0)</f>
        <v>1465</v>
      </c>
      <c r="CJ164" s="287"/>
      <c r="CK164" s="248" t="n">
        <f aca="false">IF($CM$16="a",(CM164+B164),(B164))</f>
        <v>62.7550403</v>
      </c>
      <c r="CL164" s="288" t="n">
        <f aca="false">A164</f>
        <v>41548</v>
      </c>
      <c r="CM164" s="250" t="n">
        <f aca="false">IF($CM$16="A",((SUMIF($L$5:$CH$5,"F",L164:CH164))+(SUMIF($L$5:$CH$5,"s",L164:CH164)*CP164)+(SUMIF($L$5:$CH$5,"eol",L164:CH164)*CP164)+(SUMIF($L$5:$CH$5,"e",L164:CH164))+(SUMIF($L$5:$CH$5,"o",L164:CH164))),IF($CM$16="s",(SUMIF($L$5:$CH$5,"s",L164:CH164)*CP164),IF($CM$16="f",(SUMIF($L$5:$CH$5,"f",L164:CH164)),IF($CM$16="eol",(SUMIF($L$5:$CH$5,"eol",L164:CH164)*CP164),IF($CM$16="o",(SUMIF($L$5:$CH$5,"o",L164:CH164)),IF($CM$16="e",(SUMIF($L$5:$CH$5,"e",L164:CH164)),IF($CM$16="ch",(SUM(L164:CH164)),"Wrong")))))))</f>
        <v>0</v>
      </c>
      <c r="CN164" s="251" t="n">
        <f aca="false">A164</f>
        <v>41548</v>
      </c>
      <c r="CO164" s="305" t="n">
        <f aca="false">ROUND(SUM(CK153:CK164),0)</f>
        <v>774</v>
      </c>
      <c r="CP164" s="290" t="n">
        <f aca="false">IF((1/((1+CR164/2)^(2*(A164-$D$6)/365.25)))&gt;1,1,(1/((1+CR164/2)^(2*(A164-$D$6)/365.25))))</f>
        <v>1</v>
      </c>
      <c r="CQ164" s="291" t="n">
        <f aca="false">+A165-A164</f>
        <v>31</v>
      </c>
      <c r="CR164" s="302" t="n">
        <v>0.0633389027632449</v>
      </c>
      <c r="CS164" s="293"/>
      <c r="CT164" s="303" t="n">
        <f aca="false">A164</f>
        <v>41548</v>
      </c>
      <c r="CU164" s="295" t="n">
        <f aca="false">IF(ISERROR(INDEX(FuturesTable,MATCH(CT164,FuturesTableMonth,0),2)),0,INDEX(FuturesTable,MATCH(CT164,FuturesTableMonth,0),2))</f>
        <v>0</v>
      </c>
      <c r="CV164" s="25"/>
      <c r="CW164" s="296" t="n">
        <f aca="false">CT164</f>
        <v>41548</v>
      </c>
      <c r="CX164" s="297" t="n">
        <f aca="false">CK164+CK176+CK188+CK200+CK212+CK224+CK236+CK248+CK260+CK272+CK284+CK296+CK308+CK320+CK332+CK344+CK356+CK368+CK380+CK392</f>
        <v>173.18941407</v>
      </c>
      <c r="CY164" s="25"/>
      <c r="CZ164" s="298"/>
      <c r="DA164" s="299" t="n">
        <v>0</v>
      </c>
      <c r="DB164" s="299" t="n">
        <v>0</v>
      </c>
      <c r="DC164" s="299" t="n">
        <f aca="false">DB164-DA164</f>
        <v>0</v>
      </c>
      <c r="DD164" s="263" t="n">
        <f aca="false">SUMIF($L$5:$CH$5,"o",L164:CH164)+SUMIF($L$5:$CH$5,"e",L164:CH164)</f>
        <v>0</v>
      </c>
      <c r="DE164" s="278" t="n">
        <f aca="false">IF(DD164=0,0,DC164+DD164)</f>
        <v>0</v>
      </c>
      <c r="DF164" s="278"/>
      <c r="DG164" s="184"/>
      <c r="DH164" s="300" t="n">
        <v>62.7550403</v>
      </c>
      <c r="DI164" s="312" t="n">
        <v>4.46</v>
      </c>
      <c r="DJ164" s="184" t="n">
        <v>4.46</v>
      </c>
      <c r="DK164" s="267" t="n">
        <f aca="false">DI164-DJ164</f>
        <v>0</v>
      </c>
      <c r="DL164" s="192" t="n">
        <f aca="false">ROUND(DH164*DK164*10000,2)</f>
        <v>0</v>
      </c>
      <c r="DM164" s="193"/>
      <c r="DN164" s="26"/>
      <c r="DO164" s="26"/>
      <c r="DP164" s="301" t="n">
        <f aca="false">A164</f>
        <v>41548</v>
      </c>
      <c r="DQ164" s="270" t="n">
        <f aca="false">IF(ISERROR(DR164),0,DR164)</f>
        <v>0</v>
      </c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</row>
    <row r="165" customFormat="false" ht="15.75" hidden="false" customHeight="false" outlineLevel="0" collapsed="false">
      <c r="A165" s="271" t="n">
        <f aca="false">EOMONTH(A164,0)+1</f>
        <v>41579</v>
      </c>
      <c r="B165" s="272" t="n">
        <f aca="false">E!B156</f>
        <v>59.94134748</v>
      </c>
      <c r="C165" s="272" t="n">
        <f aca="false">CM165</f>
        <v>0</v>
      </c>
      <c r="D165" s="272" t="n">
        <f aca="false">CI165</f>
        <v>1402</v>
      </c>
      <c r="E165" s="272" t="str">
        <f aca="false">IF(CJ165=0,"",CJ165)</f>
        <v/>
      </c>
      <c r="F165" s="273" t="n">
        <f aca="false">CK165</f>
        <v>59.94134748</v>
      </c>
      <c r="G165" s="230"/>
      <c r="H165" s="230"/>
      <c r="I165" s="29"/>
      <c r="J165" s="29"/>
      <c r="K165" s="29"/>
      <c r="L165" s="313"/>
      <c r="M165" s="314"/>
      <c r="N165" s="30"/>
      <c r="O165" s="278"/>
      <c r="P165" s="278"/>
      <c r="Q165" s="278"/>
      <c r="R165" s="278"/>
      <c r="S165" s="278"/>
      <c r="T165" s="278"/>
      <c r="U165" s="278"/>
      <c r="V165" s="278"/>
      <c r="W165" s="278"/>
      <c r="X165" s="278"/>
      <c r="Y165" s="278"/>
      <c r="Z165" s="278"/>
      <c r="AA165" s="278"/>
      <c r="AB165" s="278"/>
      <c r="AC165" s="278"/>
      <c r="AD165" s="278"/>
      <c r="AE165" s="278"/>
      <c r="AF165" s="278"/>
      <c r="AG165" s="278"/>
      <c r="AH165" s="278"/>
      <c r="AI165" s="278"/>
      <c r="AJ165" s="278"/>
      <c r="AK165" s="278"/>
      <c r="AL165" s="278"/>
      <c r="AM165" s="278"/>
      <c r="AN165" s="278"/>
      <c r="AO165" s="278"/>
      <c r="AP165" s="278"/>
      <c r="AQ165" s="278"/>
      <c r="AR165" s="278"/>
      <c r="AS165" s="278"/>
      <c r="AT165" s="278"/>
      <c r="AU165" s="278"/>
      <c r="AV165" s="278"/>
      <c r="AW165" s="278"/>
      <c r="AX165" s="278"/>
      <c r="AY165" s="278"/>
      <c r="AZ165" s="30"/>
      <c r="BA165" s="278"/>
      <c r="BB165" s="278"/>
      <c r="BC165" s="278"/>
      <c r="BD165" s="278"/>
      <c r="BE165" s="278"/>
      <c r="BF165" s="278"/>
      <c r="BG165" s="278"/>
      <c r="BH165" s="278"/>
      <c r="BI165" s="278"/>
      <c r="BJ165" s="278"/>
      <c r="BK165" s="278"/>
      <c r="BL165" s="278"/>
      <c r="BM165" s="278"/>
      <c r="BN165" s="278"/>
      <c r="BO165" s="49"/>
      <c r="BP165" s="107"/>
      <c r="BQ165" s="281"/>
      <c r="BR165" s="240"/>
      <c r="BS165" s="240"/>
      <c r="BT165" s="240"/>
      <c r="BU165" s="240"/>
      <c r="BV165" s="282"/>
      <c r="BW165" s="240"/>
      <c r="BX165" s="240"/>
      <c r="BY165" s="240"/>
      <c r="BZ165" s="240"/>
      <c r="CA165" s="240"/>
      <c r="CB165" s="240"/>
      <c r="CC165" s="240"/>
      <c r="CD165" s="240"/>
      <c r="CE165" s="283"/>
      <c r="CF165" s="284"/>
      <c r="CG165" s="285" t="n">
        <f aca="false">DQ165</f>
        <v>0</v>
      </c>
      <c r="CH165" s="286"/>
      <c r="CI165" s="247" t="n">
        <f aca="false">ROUND(+CK165+CI166,0)</f>
        <v>1402</v>
      </c>
      <c r="CJ165" s="287"/>
      <c r="CK165" s="248" t="n">
        <f aca="false">IF($CM$16="a",(CM165+B165),(B165))</f>
        <v>59.94134748</v>
      </c>
      <c r="CL165" s="288" t="n">
        <f aca="false">A165</f>
        <v>41579</v>
      </c>
      <c r="CM165" s="250" t="n">
        <f aca="false">IF($CM$16="A",((SUMIF($L$5:$CH$5,"F",L165:CH165))+(SUMIF($L$5:$CH$5,"s",L165:CH165)*CP165)+(SUMIF($L$5:$CH$5,"eol",L165:CH165)*CP165)+(SUMIF($L$5:$CH$5,"e",L165:CH165))+(SUMIF($L$5:$CH$5,"o",L165:CH165))),IF($CM$16="s",(SUMIF($L$5:$CH$5,"s",L165:CH165)*CP165),IF($CM$16="f",(SUMIF($L$5:$CH$5,"f",L165:CH165)),IF($CM$16="eol",(SUMIF($L$5:$CH$5,"eol",L165:CH165)*CP165),IF($CM$16="o",(SUMIF($L$5:$CH$5,"o",L165:CH165)),IF($CM$16="e",(SUMIF($L$5:$CH$5,"e",L165:CH165)),IF($CM$16="ch",(SUM(L165:CH165)),"Wrong")))))))</f>
        <v>0</v>
      </c>
      <c r="CN165" s="251" t="n">
        <f aca="false">A165</f>
        <v>41579</v>
      </c>
      <c r="CO165" s="305" t="n">
        <f aca="false">ROUND(SUM(CK154:CK165),0)</f>
        <v>763</v>
      </c>
      <c r="CP165" s="290" t="n">
        <f aca="false">IF((1/((1+CR165/2)^(2*(A165-$D$6)/365.25)))&gt;1,1,(1/((1+CR165/2)^(2*(A165-$D$6)/365.25))))</f>
        <v>1</v>
      </c>
      <c r="CQ165" s="291" t="n">
        <f aca="false">+A166-A165</f>
        <v>30</v>
      </c>
      <c r="CR165" s="302" t="n">
        <v>0.0633735521165106</v>
      </c>
      <c r="CS165" s="293"/>
      <c r="CT165" s="303" t="n">
        <f aca="false">A165</f>
        <v>41579</v>
      </c>
      <c r="CU165" s="295" t="n">
        <f aca="false">IF(ISERROR(INDEX(FuturesTable,MATCH(CT165,FuturesTableMonth,0),2)),0,INDEX(FuturesTable,MATCH(CT165,FuturesTableMonth,0),2))</f>
        <v>0</v>
      </c>
      <c r="CV165" s="25"/>
      <c r="CW165" s="296" t="n">
        <f aca="false">CT165</f>
        <v>41579</v>
      </c>
      <c r="CX165" s="297" t="n">
        <f aca="false">CK165+CK177+CK189+CK201+CK213+CK225+CK237+CK249+CK261+CK273+CK285+CK297+CK309+CK321+CK333+CK345+CK357+CK369+CK381+CK393</f>
        <v>118.00066526</v>
      </c>
      <c r="CY165" s="25"/>
      <c r="CZ165" s="298"/>
      <c r="DA165" s="299" t="n">
        <v>0</v>
      </c>
      <c r="DB165" s="299" t="n">
        <v>0</v>
      </c>
      <c r="DC165" s="299" t="n">
        <f aca="false">DB165-DA165</f>
        <v>0</v>
      </c>
      <c r="DD165" s="263" t="n">
        <f aca="false">SUMIF($L$5:$CH$5,"o",L165:CH165)+SUMIF($L$5:$CH$5,"e",L165:CH165)</f>
        <v>0</v>
      </c>
      <c r="DE165" s="278" t="n">
        <f aca="false">IF(DD165=0,0,DC165+DD165)</f>
        <v>0</v>
      </c>
      <c r="DF165" s="278"/>
      <c r="DG165" s="184"/>
      <c r="DH165" s="300" t="n">
        <v>59.94134748</v>
      </c>
      <c r="DI165" s="312" t="n">
        <v>4.6</v>
      </c>
      <c r="DJ165" s="184" t="n">
        <v>4.6</v>
      </c>
      <c r="DK165" s="267" t="n">
        <f aca="false">DI165-DJ165</f>
        <v>0</v>
      </c>
      <c r="DL165" s="192" t="n">
        <f aca="false">ROUND(DH165*DK165*10000,2)</f>
        <v>0</v>
      </c>
      <c r="DM165" s="193"/>
      <c r="DN165" s="26"/>
      <c r="DO165" s="26"/>
      <c r="DP165" s="301" t="n">
        <f aca="false">A165</f>
        <v>41579</v>
      </c>
      <c r="DQ165" s="270" t="n">
        <f aca="false">IF(ISERROR(DR165),0,DR165)</f>
        <v>0</v>
      </c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</row>
    <row r="166" customFormat="false" ht="15.75" hidden="false" customHeight="false" outlineLevel="0" collapsed="false">
      <c r="A166" s="271" t="n">
        <f aca="false">EOMONTH(A165,0)+1</f>
        <v>41609</v>
      </c>
      <c r="B166" s="272" t="n">
        <f aca="false">E!B157</f>
        <v>61.65568083</v>
      </c>
      <c r="C166" s="272" t="n">
        <f aca="false">CM166</f>
        <v>0</v>
      </c>
      <c r="D166" s="272" t="n">
        <f aca="false">CI166</f>
        <v>1342</v>
      </c>
      <c r="E166" s="272" t="n">
        <f aca="false">IF(CJ166=0,"",CJ166)</f>
        <v>753.78121665</v>
      </c>
      <c r="F166" s="273" t="n">
        <f aca="false">CK166</f>
        <v>61.65568083</v>
      </c>
      <c r="G166" s="230"/>
      <c r="H166" s="230"/>
      <c r="I166" s="29"/>
      <c r="J166" s="29"/>
      <c r="K166" s="29"/>
      <c r="L166" s="313"/>
      <c r="M166" s="314"/>
      <c r="N166" s="30"/>
      <c r="O166" s="278"/>
      <c r="P166" s="278"/>
      <c r="Q166" s="278"/>
      <c r="R166" s="278"/>
      <c r="S166" s="278"/>
      <c r="T166" s="278"/>
      <c r="U166" s="278"/>
      <c r="V166" s="278"/>
      <c r="W166" s="278"/>
      <c r="X166" s="278"/>
      <c r="Y166" s="278"/>
      <c r="Z166" s="278"/>
      <c r="AA166" s="278"/>
      <c r="AB166" s="278"/>
      <c r="AC166" s="278"/>
      <c r="AD166" s="278"/>
      <c r="AE166" s="278"/>
      <c r="AF166" s="278"/>
      <c r="AG166" s="278"/>
      <c r="AH166" s="278"/>
      <c r="AI166" s="278"/>
      <c r="AJ166" s="278"/>
      <c r="AK166" s="278"/>
      <c r="AL166" s="278"/>
      <c r="AM166" s="278"/>
      <c r="AN166" s="278"/>
      <c r="AO166" s="278"/>
      <c r="AP166" s="278"/>
      <c r="AQ166" s="278"/>
      <c r="AR166" s="278"/>
      <c r="AS166" s="278"/>
      <c r="AT166" s="278"/>
      <c r="AU166" s="278"/>
      <c r="AV166" s="278"/>
      <c r="AW166" s="278"/>
      <c r="AX166" s="278"/>
      <c r="AY166" s="278"/>
      <c r="AZ166" s="30"/>
      <c r="BA166" s="278"/>
      <c r="BB166" s="278"/>
      <c r="BC166" s="278"/>
      <c r="BD166" s="278"/>
      <c r="BE166" s="278"/>
      <c r="BF166" s="278"/>
      <c r="BG166" s="278"/>
      <c r="BH166" s="278"/>
      <c r="BI166" s="278"/>
      <c r="BJ166" s="278"/>
      <c r="BK166" s="278"/>
      <c r="BL166" s="278"/>
      <c r="BM166" s="278"/>
      <c r="BN166" s="278"/>
      <c r="BO166" s="49"/>
      <c r="BP166" s="107"/>
      <c r="BQ166" s="281"/>
      <c r="BR166" s="240"/>
      <c r="BS166" s="240"/>
      <c r="BT166" s="240"/>
      <c r="BU166" s="240"/>
      <c r="BV166" s="282"/>
      <c r="BW166" s="240"/>
      <c r="BX166" s="240"/>
      <c r="BY166" s="240"/>
      <c r="BZ166" s="240"/>
      <c r="CA166" s="240"/>
      <c r="CB166" s="240"/>
      <c r="CC166" s="240"/>
      <c r="CD166" s="240"/>
      <c r="CE166" s="283"/>
      <c r="CF166" s="284"/>
      <c r="CG166" s="285" t="n">
        <f aca="false">DQ166</f>
        <v>0</v>
      </c>
      <c r="CH166" s="286"/>
      <c r="CI166" s="247" t="n">
        <f aca="false">ROUND(+CK166+CI167,0)</f>
        <v>1342</v>
      </c>
      <c r="CJ166" s="287" t="n">
        <f aca="false">SUM(CK155:CK166)</f>
        <v>753.78121665</v>
      </c>
      <c r="CK166" s="248" t="n">
        <f aca="false">IF($CM$16="a",(CM166+B166),(B166))</f>
        <v>61.65568083</v>
      </c>
      <c r="CL166" s="288" t="n">
        <f aca="false">A166</f>
        <v>41609</v>
      </c>
      <c r="CM166" s="250" t="n">
        <f aca="false">IF($CM$16="A",((SUMIF($L$5:$CH$5,"F",L166:CH166))+(SUMIF($L$5:$CH$5,"s",L166:CH166)*CP166)+(SUMIF($L$5:$CH$5,"eol",L166:CH166)*CP166)+(SUMIF($L$5:$CH$5,"e",L166:CH166))+(SUMIF($L$5:$CH$5,"o",L166:CH166))),IF($CM$16="s",(SUMIF($L$5:$CH$5,"s",L166:CH166)*CP166),IF($CM$16="f",(SUMIF($L$5:$CH$5,"f",L166:CH166)),IF($CM$16="eol",(SUMIF($L$5:$CH$5,"eol",L166:CH166)*CP166),IF($CM$16="o",(SUMIF($L$5:$CH$5,"o",L166:CH166)),IF($CM$16="e",(SUMIF($L$5:$CH$5,"e",L166:CH166)),IF($CM$16="ch",(SUM(L166:CH166)),"Wrong")))))))</f>
        <v>0</v>
      </c>
      <c r="CN166" s="251" t="n">
        <f aca="false">A166</f>
        <v>41609</v>
      </c>
      <c r="CO166" s="305" t="n">
        <f aca="false">ROUND(SUM(CK155:CK166),0)</f>
        <v>754</v>
      </c>
      <c r="CP166" s="290" t="n">
        <f aca="false">IF((1/((1+CR166/2)^(2*(A166-$D$6)/365.25)))&gt;1,1,(1/((1+CR166/2)^(2*(A166-$D$6)/365.25))))</f>
        <v>1</v>
      </c>
      <c r="CQ166" s="291" t="n">
        <f aca="false">+A167-A166</f>
        <v>31</v>
      </c>
      <c r="CR166" s="302" t="n">
        <v>0.063407083749083</v>
      </c>
      <c r="CS166" s="293"/>
      <c r="CT166" s="303" t="n">
        <f aca="false">A166</f>
        <v>41609</v>
      </c>
      <c r="CU166" s="295" t="n">
        <f aca="false">IF(ISERROR(INDEX(FuturesTable,MATCH(CT166,FuturesTableMonth,0),2)),0,INDEX(FuturesTable,MATCH(CT166,FuturesTableMonth,0),2))</f>
        <v>0</v>
      </c>
      <c r="CV166" s="25"/>
      <c r="CW166" s="296" t="n">
        <f aca="false">CT166</f>
        <v>41609</v>
      </c>
      <c r="CX166" s="297" t="n">
        <f aca="false">CK166+CK178+CK190+CK202+CK214+CK226+CK238+CK250+CK262+CK274+CK286+CK298+CK310+CK322+CK334+CK346+CK358+CK370+CK382+CK394</f>
        <v>119.36465949</v>
      </c>
      <c r="CY166" s="25"/>
      <c r="CZ166" s="298"/>
      <c r="DA166" s="299" t="n">
        <v>0</v>
      </c>
      <c r="DB166" s="299" t="n">
        <v>0</v>
      </c>
      <c r="DC166" s="299" t="n">
        <f aca="false">DB166-DA166</f>
        <v>0</v>
      </c>
      <c r="DD166" s="263" t="n">
        <f aca="false">SUMIF($L$5:$CH$5,"o",L166:CH166)+SUMIF($L$5:$CH$5,"e",L166:CH166)</f>
        <v>0</v>
      </c>
      <c r="DE166" s="278" t="n">
        <f aca="false">IF(DD166=0,0,DC166+DD166)</f>
        <v>0</v>
      </c>
      <c r="DF166" s="278"/>
      <c r="DG166" s="184"/>
      <c r="DH166" s="300" t="n">
        <v>61.65568083</v>
      </c>
      <c r="DI166" s="312" t="n">
        <v>4.745</v>
      </c>
      <c r="DJ166" s="184" t="n">
        <v>4.745</v>
      </c>
      <c r="DK166" s="267" t="n">
        <f aca="false">DI166-DJ166</f>
        <v>0</v>
      </c>
      <c r="DL166" s="192" t="n">
        <f aca="false">ROUND(DH166*DK166*10000,2)</f>
        <v>0</v>
      </c>
      <c r="DM166" s="193"/>
      <c r="DN166" s="26"/>
      <c r="DO166" s="26"/>
      <c r="DP166" s="301" t="n">
        <f aca="false">A166</f>
        <v>41609</v>
      </c>
      <c r="DQ166" s="270" t="n">
        <f aca="false">IF(ISERROR(DR166),0,DR166)</f>
        <v>0</v>
      </c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</row>
    <row r="167" customFormat="false" ht="15.75" hidden="false" customHeight="false" outlineLevel="0" collapsed="false">
      <c r="A167" s="271" t="n">
        <f aca="false">EOMONTH(A166,0)+1</f>
        <v>41640</v>
      </c>
      <c r="B167" s="272" t="n">
        <f aca="false">E!B158</f>
        <v>75.52818374</v>
      </c>
      <c r="C167" s="272" t="n">
        <f aca="false">CM167</f>
        <v>0</v>
      </c>
      <c r="D167" s="272" t="n">
        <f aca="false">CI167</f>
        <v>1280</v>
      </c>
      <c r="E167" s="272" t="str">
        <f aca="false">IF(CJ167=0,"",CJ167)</f>
        <v/>
      </c>
      <c r="F167" s="273" t="n">
        <f aca="false">CK167</f>
        <v>75.52818374</v>
      </c>
      <c r="G167" s="230"/>
      <c r="H167" s="230"/>
      <c r="I167" s="29"/>
      <c r="J167" s="29"/>
      <c r="K167" s="29"/>
      <c r="L167" s="313"/>
      <c r="M167" s="314"/>
      <c r="N167" s="30"/>
      <c r="O167" s="278"/>
      <c r="P167" s="278"/>
      <c r="Q167" s="278"/>
      <c r="R167" s="278"/>
      <c r="S167" s="278"/>
      <c r="T167" s="278"/>
      <c r="U167" s="278"/>
      <c r="V167" s="278"/>
      <c r="W167" s="278"/>
      <c r="X167" s="278"/>
      <c r="Y167" s="278"/>
      <c r="Z167" s="278"/>
      <c r="AA167" s="278"/>
      <c r="AB167" s="278"/>
      <c r="AC167" s="278"/>
      <c r="AD167" s="278"/>
      <c r="AE167" s="278"/>
      <c r="AF167" s="278"/>
      <c r="AG167" s="278"/>
      <c r="AH167" s="278"/>
      <c r="AI167" s="278"/>
      <c r="AJ167" s="278"/>
      <c r="AK167" s="278"/>
      <c r="AL167" s="278"/>
      <c r="AM167" s="278"/>
      <c r="AN167" s="278"/>
      <c r="AO167" s="278"/>
      <c r="AP167" s="278"/>
      <c r="AQ167" s="278"/>
      <c r="AR167" s="278"/>
      <c r="AS167" s="278"/>
      <c r="AT167" s="278"/>
      <c r="AU167" s="278"/>
      <c r="AV167" s="278"/>
      <c r="AW167" s="278"/>
      <c r="AX167" s="278"/>
      <c r="AY167" s="278"/>
      <c r="AZ167" s="30"/>
      <c r="BA167" s="278"/>
      <c r="BB167" s="278"/>
      <c r="BC167" s="278"/>
      <c r="BD167" s="278"/>
      <c r="BE167" s="278"/>
      <c r="BF167" s="278"/>
      <c r="BG167" s="278"/>
      <c r="BH167" s="278"/>
      <c r="BI167" s="278"/>
      <c r="BJ167" s="278"/>
      <c r="BK167" s="278"/>
      <c r="BL167" s="278"/>
      <c r="BM167" s="278"/>
      <c r="BN167" s="278"/>
      <c r="BO167" s="49"/>
      <c r="BP167" s="107"/>
      <c r="BQ167" s="281"/>
      <c r="BR167" s="240"/>
      <c r="BS167" s="240"/>
      <c r="BT167" s="240"/>
      <c r="BU167" s="240"/>
      <c r="BV167" s="282"/>
      <c r="BW167" s="240"/>
      <c r="BX167" s="240"/>
      <c r="BY167" s="240"/>
      <c r="BZ167" s="240"/>
      <c r="CA167" s="240"/>
      <c r="CB167" s="240"/>
      <c r="CC167" s="240"/>
      <c r="CD167" s="240"/>
      <c r="CE167" s="283"/>
      <c r="CF167" s="284"/>
      <c r="CG167" s="285" t="n">
        <f aca="false">DQ167</f>
        <v>0</v>
      </c>
      <c r="CH167" s="286"/>
      <c r="CI167" s="247" t="n">
        <f aca="false">ROUND(+CK167+CI168,0)</f>
        <v>1280</v>
      </c>
      <c r="CJ167" s="287"/>
      <c r="CK167" s="248" t="n">
        <f aca="false">IF($CM$16="a",(CM167+B167),(B167))</f>
        <v>75.52818374</v>
      </c>
      <c r="CL167" s="288" t="n">
        <f aca="false">A167</f>
        <v>41640</v>
      </c>
      <c r="CM167" s="250" t="n">
        <f aca="false">IF($CM$16="A",((SUMIF($L$5:$CH$5,"F",L167:CH167))+(SUMIF($L$5:$CH$5,"s",L167:CH167)*CP167)+(SUMIF($L$5:$CH$5,"eol",L167:CH167)*CP167)+(SUMIF($L$5:$CH$5,"e",L167:CH167))+(SUMIF($L$5:$CH$5,"o",L167:CH167))),IF($CM$16="s",(SUMIF($L$5:$CH$5,"s",L167:CH167)*CP167),IF($CM$16="f",(SUMIF($L$5:$CH$5,"f",L167:CH167)),IF($CM$16="eol",(SUMIF($L$5:$CH$5,"eol",L167:CH167)*CP167),IF($CM$16="o",(SUMIF($L$5:$CH$5,"o",L167:CH167)),IF($CM$16="e",(SUMIF($L$5:$CH$5,"e",L167:CH167)),IF($CM$16="ch",(SUM(L167:CH167)),"Wrong")))))))</f>
        <v>0</v>
      </c>
      <c r="CN167" s="251" t="n">
        <f aca="false">A167</f>
        <v>41640</v>
      </c>
      <c r="CO167" s="305" t="n">
        <f aca="false">ROUND(SUM(CK156:CK167),0)</f>
        <v>764</v>
      </c>
      <c r="CP167" s="290" t="n">
        <f aca="false">IF((1/((1+CR167/2)^(2*(A167-$D$6)/365.25)))&gt;1,1,(1/((1+CR167/2)^(2*(A167-$D$6)/365.25))))</f>
        <v>1</v>
      </c>
      <c r="CQ167" s="291" t="n">
        <f aca="false">+A168-A167</f>
        <v>31</v>
      </c>
      <c r="CR167" s="302" t="n">
        <v>0.063441733103133</v>
      </c>
      <c r="CS167" s="293"/>
      <c r="CT167" s="303" t="n">
        <f aca="false">A167</f>
        <v>41640</v>
      </c>
      <c r="CU167" s="295" t="n">
        <f aca="false">IF(ISERROR(INDEX(FuturesTable,MATCH(CT167,FuturesTableMonth,0),2)),0,INDEX(FuturesTable,MATCH(CT167,FuturesTableMonth,0),2))</f>
        <v>0</v>
      </c>
      <c r="CV167" s="25"/>
      <c r="CW167" s="296" t="n">
        <f aca="false">CT167</f>
        <v>41640</v>
      </c>
      <c r="CX167" s="297" t="n">
        <f aca="false">CK167+CK179+CK191+CK203+CK215+CK227+CK239+CK251+CK263+CK275+CK287+CK299+CK311+CK323+CK335+CK347+CK359+CK371+CK383+CK395</f>
        <v>120.48828694</v>
      </c>
      <c r="CY167" s="25"/>
      <c r="CZ167" s="298"/>
      <c r="DA167" s="299" t="n">
        <v>0</v>
      </c>
      <c r="DB167" s="299" t="n">
        <v>0</v>
      </c>
      <c r="DC167" s="299" t="n">
        <f aca="false">DB167-DA167</f>
        <v>0</v>
      </c>
      <c r="DD167" s="263" t="n">
        <f aca="false">SUMIF($L$5:$CH$5,"o",L167:CH167)+SUMIF($L$5:$CH$5,"e",L167:CH167)</f>
        <v>0</v>
      </c>
      <c r="DE167" s="278" t="n">
        <f aca="false">IF(DD167=0,0,DC167+DD167)</f>
        <v>0</v>
      </c>
      <c r="DF167" s="278"/>
      <c r="DG167" s="184"/>
      <c r="DH167" s="300" t="n">
        <v>75.52818374</v>
      </c>
      <c r="DI167" s="312" t="n">
        <v>4.865</v>
      </c>
      <c r="DJ167" s="184" t="n">
        <v>4.865</v>
      </c>
      <c r="DK167" s="267" t="n">
        <f aca="false">DI167-DJ167</f>
        <v>0</v>
      </c>
      <c r="DL167" s="192" t="n">
        <f aca="false">ROUND(DH167*DK167*10000,2)</f>
        <v>0</v>
      </c>
      <c r="DM167" s="193"/>
      <c r="DN167" s="26"/>
      <c r="DO167" s="26"/>
      <c r="DP167" s="301" t="n">
        <f aca="false">A167</f>
        <v>41640</v>
      </c>
      <c r="DQ167" s="270" t="n">
        <f aca="false">IF(ISERROR(DR167),0,DR167)</f>
        <v>0</v>
      </c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</row>
    <row r="168" customFormat="false" ht="15.75" hidden="false" customHeight="false" outlineLevel="0" collapsed="false">
      <c r="A168" s="271" t="n">
        <f aca="false">EOMONTH(A167,0)+1</f>
        <v>41671</v>
      </c>
      <c r="B168" s="272" t="n">
        <f aca="false">E!B159</f>
        <v>67.89991987</v>
      </c>
      <c r="C168" s="272" t="n">
        <f aca="false">CM168</f>
        <v>0</v>
      </c>
      <c r="D168" s="272" t="n">
        <f aca="false">CI168</f>
        <v>1204</v>
      </c>
      <c r="E168" s="272" t="str">
        <f aca="false">IF(CJ168=0,"",CJ168)</f>
        <v/>
      </c>
      <c r="F168" s="273" t="n">
        <f aca="false">CK168</f>
        <v>67.89991987</v>
      </c>
      <c r="G168" s="230"/>
      <c r="H168" s="230"/>
      <c r="I168" s="29"/>
      <c r="J168" s="29"/>
      <c r="K168" s="29"/>
      <c r="L168" s="313"/>
      <c r="M168" s="314"/>
      <c r="N168" s="30"/>
      <c r="O168" s="278"/>
      <c r="P168" s="278"/>
      <c r="Q168" s="278"/>
      <c r="R168" s="278"/>
      <c r="S168" s="278"/>
      <c r="T168" s="278"/>
      <c r="U168" s="278"/>
      <c r="V168" s="278"/>
      <c r="W168" s="278"/>
      <c r="X168" s="278"/>
      <c r="Y168" s="278"/>
      <c r="Z168" s="278"/>
      <c r="AA168" s="278"/>
      <c r="AB168" s="278"/>
      <c r="AC168" s="278"/>
      <c r="AD168" s="278"/>
      <c r="AE168" s="278"/>
      <c r="AF168" s="278"/>
      <c r="AG168" s="278"/>
      <c r="AH168" s="278"/>
      <c r="AI168" s="278"/>
      <c r="AJ168" s="278"/>
      <c r="AK168" s="278"/>
      <c r="AL168" s="278"/>
      <c r="AM168" s="278"/>
      <c r="AN168" s="278"/>
      <c r="AO168" s="278"/>
      <c r="AP168" s="278"/>
      <c r="AQ168" s="278"/>
      <c r="AR168" s="278"/>
      <c r="AS168" s="278"/>
      <c r="AT168" s="278"/>
      <c r="AU168" s="278"/>
      <c r="AV168" s="278"/>
      <c r="AW168" s="278"/>
      <c r="AX168" s="278"/>
      <c r="AY168" s="278"/>
      <c r="AZ168" s="30"/>
      <c r="BA168" s="278"/>
      <c r="BB168" s="278"/>
      <c r="BC168" s="278"/>
      <c r="BD168" s="278"/>
      <c r="BE168" s="278"/>
      <c r="BF168" s="278"/>
      <c r="BG168" s="278"/>
      <c r="BH168" s="278"/>
      <c r="BI168" s="278"/>
      <c r="BJ168" s="278"/>
      <c r="BK168" s="278"/>
      <c r="BL168" s="278"/>
      <c r="BM168" s="278"/>
      <c r="BN168" s="278"/>
      <c r="BO168" s="49"/>
      <c r="BP168" s="107"/>
      <c r="BQ168" s="281"/>
      <c r="BR168" s="240"/>
      <c r="BS168" s="240"/>
      <c r="BT168" s="240"/>
      <c r="BU168" s="240"/>
      <c r="BV168" s="282"/>
      <c r="BW168" s="240"/>
      <c r="BX168" s="240"/>
      <c r="BY168" s="240"/>
      <c r="BZ168" s="240"/>
      <c r="CA168" s="240"/>
      <c r="CB168" s="240"/>
      <c r="CC168" s="240"/>
      <c r="CD168" s="240"/>
      <c r="CE168" s="283"/>
      <c r="CF168" s="284"/>
      <c r="CG168" s="285" t="n">
        <f aca="false">DQ168</f>
        <v>0</v>
      </c>
      <c r="CH168" s="286"/>
      <c r="CI168" s="247" t="n">
        <f aca="false">ROUND(+CK168+CI169,0)</f>
        <v>1204</v>
      </c>
      <c r="CJ168" s="287"/>
      <c r="CK168" s="248" t="n">
        <f aca="false">IF($CM$16="a",(CM168+B168),(B168))</f>
        <v>67.89991987</v>
      </c>
      <c r="CL168" s="288" t="n">
        <f aca="false">A168</f>
        <v>41671</v>
      </c>
      <c r="CM168" s="250" t="n">
        <f aca="false">IF($CM$16="A",((SUMIF($L$5:$CH$5,"F",L168:CH168))+(SUMIF($L$5:$CH$5,"s",L168:CH168)*CP168)+(SUMIF($L$5:$CH$5,"eol",L168:CH168)*CP168)+(SUMIF($L$5:$CH$5,"e",L168:CH168))+(SUMIF($L$5:$CH$5,"o",L168:CH168))),IF($CM$16="s",(SUMIF($L$5:$CH$5,"s",L168:CH168)*CP168),IF($CM$16="f",(SUMIF($L$5:$CH$5,"f",L168:CH168)),IF($CM$16="eol",(SUMIF($L$5:$CH$5,"eol",L168:CH168)*CP168),IF($CM$16="o",(SUMIF($L$5:$CH$5,"o",L168:CH168)),IF($CM$16="e",(SUMIF($L$5:$CH$5,"e",L168:CH168)),IF($CM$16="ch",(SUM(L168:CH168)),"Wrong")))))))</f>
        <v>0</v>
      </c>
      <c r="CN168" s="251" t="n">
        <f aca="false">A168</f>
        <v>41671</v>
      </c>
      <c r="CO168" s="305" t="n">
        <f aca="false">ROUND(SUM(CK157:CK168),0)</f>
        <v>772</v>
      </c>
      <c r="CP168" s="290" t="n">
        <f aca="false">IF((1/((1+CR168/2)^(2*(A168-$D$6)/365.25)))&gt;1,1,(1/((1+CR168/2)^(2*(A168-$D$6)/365.25))))</f>
        <v>1</v>
      </c>
      <c r="CQ168" s="291" t="n">
        <f aca="false">+A169-A168</f>
        <v>28</v>
      </c>
      <c r="CR168" s="302" t="n">
        <v>0.0634763824575808</v>
      </c>
      <c r="CS168" s="293"/>
      <c r="CT168" s="303" t="n">
        <f aca="false">A168</f>
        <v>41671</v>
      </c>
      <c r="CU168" s="295" t="n">
        <f aca="false">IF(ISERROR(INDEX(FuturesTable,MATCH(CT168,FuturesTableMonth,0),2)),0,INDEX(FuturesTable,MATCH(CT168,FuturesTableMonth,0),2))</f>
        <v>0</v>
      </c>
      <c r="CV168" s="25"/>
      <c r="CW168" s="296" t="n">
        <f aca="false">CT168</f>
        <v>41671</v>
      </c>
      <c r="CX168" s="297" t="n">
        <f aca="false">CK168+CK180+CK192+CK204+CK216+CK228+CK240+CK252+CK264+CK276+CK288+CK300+CK312+CK324+CK336+CK348+CK360+CK372+CK384+CK396</f>
        <v>108.70002455</v>
      </c>
      <c r="CY168" s="25"/>
      <c r="CZ168" s="298"/>
      <c r="DA168" s="299" t="n">
        <v>0</v>
      </c>
      <c r="DB168" s="299" t="n">
        <v>0</v>
      </c>
      <c r="DC168" s="299" t="n">
        <f aca="false">DB168-DA168</f>
        <v>0</v>
      </c>
      <c r="DD168" s="263" t="n">
        <f aca="false">SUMIF($L$5:$CH$5,"o",L168:CH168)+SUMIF($L$5:$CH$5,"e",L168:CH168)</f>
        <v>0</v>
      </c>
      <c r="DE168" s="278" t="n">
        <f aca="false">IF(DD168=0,0,DC168+DD168)</f>
        <v>0</v>
      </c>
      <c r="DF168" s="278"/>
      <c r="DG168" s="184"/>
      <c r="DH168" s="300" t="n">
        <v>67.89991987</v>
      </c>
      <c r="DI168" s="312" t="n">
        <v>4.747</v>
      </c>
      <c r="DJ168" s="184" t="n">
        <v>4.747</v>
      </c>
      <c r="DK168" s="267" t="n">
        <f aca="false">DI168-DJ168</f>
        <v>0</v>
      </c>
      <c r="DL168" s="192" t="n">
        <f aca="false">ROUND(DH168*DK168*10000,2)</f>
        <v>0</v>
      </c>
      <c r="DM168" s="193"/>
      <c r="DN168" s="26"/>
      <c r="DO168" s="26"/>
      <c r="DP168" s="301" t="n">
        <f aca="false">A168</f>
        <v>41671</v>
      </c>
      <c r="DQ168" s="270" t="n">
        <f aca="false">IF(ISERROR(DR168),0,DR168)</f>
        <v>0</v>
      </c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</row>
    <row r="169" customFormat="false" ht="15.75" hidden="false" customHeight="false" outlineLevel="0" collapsed="false">
      <c r="A169" s="271" t="n">
        <f aca="false">EOMONTH(A168,0)+1</f>
        <v>41699</v>
      </c>
      <c r="B169" s="272" t="n">
        <f aca="false">E!B160</f>
        <v>74.03971737</v>
      </c>
      <c r="C169" s="272" t="n">
        <f aca="false">CM169</f>
        <v>0</v>
      </c>
      <c r="D169" s="272" t="n">
        <f aca="false">CI169</f>
        <v>1136</v>
      </c>
      <c r="E169" s="272" t="str">
        <f aca="false">IF(CJ169=0,"",CJ169)</f>
        <v/>
      </c>
      <c r="F169" s="273" t="n">
        <f aca="false">CK169</f>
        <v>74.03971737</v>
      </c>
      <c r="G169" s="230"/>
      <c r="H169" s="230"/>
      <c r="I169" s="29"/>
      <c r="J169" s="29"/>
      <c r="K169" s="29"/>
      <c r="L169" s="313"/>
      <c r="M169" s="314"/>
      <c r="N169" s="30"/>
      <c r="O169" s="278"/>
      <c r="P169" s="278"/>
      <c r="Q169" s="278"/>
      <c r="R169" s="278"/>
      <c r="S169" s="278"/>
      <c r="T169" s="278"/>
      <c r="U169" s="278"/>
      <c r="V169" s="278"/>
      <c r="W169" s="278"/>
      <c r="X169" s="278"/>
      <c r="Y169" s="278"/>
      <c r="Z169" s="278"/>
      <c r="AA169" s="278"/>
      <c r="AB169" s="278"/>
      <c r="AC169" s="278"/>
      <c r="AD169" s="278"/>
      <c r="AE169" s="278"/>
      <c r="AF169" s="278"/>
      <c r="AG169" s="278"/>
      <c r="AH169" s="278"/>
      <c r="AI169" s="278"/>
      <c r="AJ169" s="278"/>
      <c r="AK169" s="278"/>
      <c r="AL169" s="278"/>
      <c r="AM169" s="278"/>
      <c r="AN169" s="278"/>
      <c r="AO169" s="278"/>
      <c r="AP169" s="278"/>
      <c r="AQ169" s="278"/>
      <c r="AR169" s="278"/>
      <c r="AS169" s="278"/>
      <c r="AT169" s="278"/>
      <c r="AU169" s="278"/>
      <c r="AV169" s="278"/>
      <c r="AW169" s="278"/>
      <c r="AX169" s="278"/>
      <c r="AY169" s="278"/>
      <c r="AZ169" s="30"/>
      <c r="BA169" s="278"/>
      <c r="BB169" s="278"/>
      <c r="BC169" s="278"/>
      <c r="BD169" s="278"/>
      <c r="BE169" s="278"/>
      <c r="BF169" s="278"/>
      <c r="BG169" s="278"/>
      <c r="BH169" s="278"/>
      <c r="BI169" s="278"/>
      <c r="BJ169" s="278"/>
      <c r="BK169" s="278"/>
      <c r="BL169" s="278"/>
      <c r="BM169" s="278"/>
      <c r="BN169" s="278"/>
      <c r="BO169" s="49"/>
      <c r="BP169" s="107"/>
      <c r="BQ169" s="281"/>
      <c r="BR169" s="240"/>
      <c r="BS169" s="240"/>
      <c r="BT169" s="240"/>
      <c r="BU169" s="240"/>
      <c r="BV169" s="282"/>
      <c r="BW169" s="240"/>
      <c r="BX169" s="240"/>
      <c r="BY169" s="240"/>
      <c r="BZ169" s="240"/>
      <c r="CA169" s="240"/>
      <c r="CB169" s="240"/>
      <c r="CC169" s="240"/>
      <c r="CD169" s="240"/>
      <c r="CE169" s="283"/>
      <c r="CF169" s="284"/>
      <c r="CG169" s="285" t="n">
        <f aca="false">DQ169</f>
        <v>0</v>
      </c>
      <c r="CH169" s="286"/>
      <c r="CI169" s="247" t="n">
        <f aca="false">ROUND(+CK169+CI170,0)</f>
        <v>1136</v>
      </c>
      <c r="CJ169" s="287"/>
      <c r="CK169" s="248" t="n">
        <f aca="false">IF($CM$16="a",(CM169+B169),(B169))</f>
        <v>74.03971737</v>
      </c>
      <c r="CL169" s="288" t="n">
        <f aca="false">A169</f>
        <v>41699</v>
      </c>
      <c r="CM169" s="250" t="n">
        <f aca="false">IF($CM$16="A",((SUMIF($L$5:$CH$5,"F",L169:CH169))+(SUMIF($L$5:$CH$5,"s",L169:CH169)*CP169)+(SUMIF($L$5:$CH$5,"eol",L169:CH169)*CP169)+(SUMIF($L$5:$CH$5,"e",L169:CH169))+(SUMIF($L$5:$CH$5,"o",L169:CH169))),IF($CM$16="s",(SUMIF($L$5:$CH$5,"s",L169:CH169)*CP169),IF($CM$16="f",(SUMIF($L$5:$CH$5,"f",L169:CH169)),IF($CM$16="eol",(SUMIF($L$5:$CH$5,"eol",L169:CH169)*CP169),IF($CM$16="o",(SUMIF($L$5:$CH$5,"o",L169:CH169)),IF($CM$16="e",(SUMIF($L$5:$CH$5,"e",L169:CH169)),IF($CM$16="ch",(SUM(L169:CH169)),"Wrong")))))))</f>
        <v>0</v>
      </c>
      <c r="CN169" s="251" t="n">
        <f aca="false">A169</f>
        <v>41699</v>
      </c>
      <c r="CO169" s="305" t="n">
        <f aca="false">ROUND(SUM(CK158:CK169),0)</f>
        <v>782</v>
      </c>
      <c r="CP169" s="290" t="n">
        <f aca="false">IF((1/((1+CR169/2)^(2*(A169-$D$6)/365.25)))&gt;1,1,(1/((1+CR169/2)^(2*(A169-$D$6)/365.25))))</f>
        <v>1</v>
      </c>
      <c r="CQ169" s="291" t="n">
        <f aca="false">+A170-A169</f>
        <v>31</v>
      </c>
      <c r="CR169" s="302" t="n">
        <v>0.0635076786490374</v>
      </c>
      <c r="CS169" s="293"/>
      <c r="CT169" s="303" t="n">
        <f aca="false">A169</f>
        <v>41699</v>
      </c>
      <c r="CU169" s="295" t="n">
        <f aca="false">IF(ISERROR(INDEX(FuturesTable,MATCH(CT169,FuturesTableMonth,0),2)),0,INDEX(FuturesTable,MATCH(CT169,FuturesTableMonth,0),2))</f>
        <v>0</v>
      </c>
      <c r="CV169" s="25"/>
      <c r="CW169" s="296" t="n">
        <f aca="false">CT169</f>
        <v>41699</v>
      </c>
      <c r="CX169" s="297" t="n">
        <f aca="false">CK169+CK181+CK193+CK205+CK217+CK229+CK241+CK253+CK265+CK277+CK289+CK301+CK313+CK325+CK337+CK349+CK361+CK373+CK385+CK397</f>
        <v>116.74349643</v>
      </c>
      <c r="CY169" s="25"/>
      <c r="CZ169" s="298"/>
      <c r="DA169" s="299" t="n">
        <v>0</v>
      </c>
      <c r="DB169" s="299" t="n">
        <v>0</v>
      </c>
      <c r="DC169" s="299" t="n">
        <f aca="false">DB169-DA169</f>
        <v>0</v>
      </c>
      <c r="DD169" s="263" t="n">
        <f aca="false">SUMIF($L$5:$CH$5,"o",L169:CH169)+SUMIF($L$5:$CH$5,"e",L169:CH169)</f>
        <v>0</v>
      </c>
      <c r="DE169" s="278" t="n">
        <f aca="false">IF(DD169=0,0,DC169+DD169)</f>
        <v>0</v>
      </c>
      <c r="DF169" s="278"/>
      <c r="DG169" s="184"/>
      <c r="DH169" s="300" t="n">
        <v>74.03971737</v>
      </c>
      <c r="DI169" s="312" t="n">
        <v>4.614</v>
      </c>
      <c r="DJ169" s="184" t="n">
        <v>4.614</v>
      </c>
      <c r="DK169" s="267" t="n">
        <f aca="false">DI169-DJ169</f>
        <v>0</v>
      </c>
      <c r="DL169" s="192" t="n">
        <f aca="false">ROUND(DH169*DK169*10000,2)</f>
        <v>0</v>
      </c>
      <c r="DM169" s="193"/>
      <c r="DN169" s="26"/>
      <c r="DO169" s="26"/>
      <c r="DP169" s="301" t="n">
        <f aca="false">A169</f>
        <v>41699</v>
      </c>
      <c r="DQ169" s="270" t="n">
        <f aca="false">IF(ISERROR(DR169),0,DR169)</f>
        <v>0</v>
      </c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</row>
    <row r="170" customFormat="false" ht="15.75" hidden="false" customHeight="false" outlineLevel="0" collapsed="false">
      <c r="A170" s="271" t="n">
        <f aca="false">EOMONTH(A169,0)+1</f>
        <v>41730</v>
      </c>
      <c r="B170" s="272" t="n">
        <f aca="false">E!B161</f>
        <v>72.21911237</v>
      </c>
      <c r="C170" s="272" t="n">
        <f aca="false">CM170</f>
        <v>0</v>
      </c>
      <c r="D170" s="272" t="n">
        <f aca="false">CI170</f>
        <v>1062</v>
      </c>
      <c r="E170" s="272" t="str">
        <f aca="false">IF(CJ170=0,"",CJ170)</f>
        <v/>
      </c>
      <c r="F170" s="273" t="n">
        <f aca="false">CK170</f>
        <v>72.21911237</v>
      </c>
      <c r="G170" s="230"/>
      <c r="H170" s="230"/>
      <c r="I170" s="29"/>
      <c r="J170" s="29"/>
      <c r="K170" s="29"/>
      <c r="L170" s="313"/>
      <c r="M170" s="314"/>
      <c r="N170" s="30"/>
      <c r="O170" s="278"/>
      <c r="P170" s="278"/>
      <c r="Q170" s="278"/>
      <c r="R170" s="278"/>
      <c r="S170" s="278"/>
      <c r="T170" s="278"/>
      <c r="U170" s="278"/>
      <c r="V170" s="278"/>
      <c r="W170" s="278"/>
      <c r="X170" s="278"/>
      <c r="Y170" s="278"/>
      <c r="Z170" s="278"/>
      <c r="AA170" s="278"/>
      <c r="AB170" s="278"/>
      <c r="AC170" s="278"/>
      <c r="AD170" s="278"/>
      <c r="AE170" s="278"/>
      <c r="AF170" s="278"/>
      <c r="AG170" s="278"/>
      <c r="AH170" s="278"/>
      <c r="AI170" s="278"/>
      <c r="AJ170" s="278"/>
      <c r="AK170" s="278"/>
      <c r="AL170" s="278"/>
      <c r="AM170" s="278"/>
      <c r="AN170" s="278"/>
      <c r="AO170" s="278"/>
      <c r="AP170" s="278"/>
      <c r="AQ170" s="278"/>
      <c r="AR170" s="278"/>
      <c r="AS170" s="278"/>
      <c r="AT170" s="278"/>
      <c r="AU170" s="278"/>
      <c r="AV170" s="278"/>
      <c r="AW170" s="278"/>
      <c r="AX170" s="278"/>
      <c r="AY170" s="278"/>
      <c r="AZ170" s="30"/>
      <c r="BA170" s="278"/>
      <c r="BB170" s="278"/>
      <c r="BC170" s="278"/>
      <c r="BD170" s="278"/>
      <c r="BE170" s="278"/>
      <c r="BF170" s="278"/>
      <c r="BG170" s="278"/>
      <c r="BH170" s="278"/>
      <c r="BI170" s="278"/>
      <c r="BJ170" s="278"/>
      <c r="BK170" s="278"/>
      <c r="BL170" s="278"/>
      <c r="BM170" s="278"/>
      <c r="BN170" s="278"/>
      <c r="BO170" s="49"/>
      <c r="BP170" s="107"/>
      <c r="BQ170" s="281"/>
      <c r="BR170" s="240"/>
      <c r="BS170" s="240"/>
      <c r="BT170" s="240"/>
      <c r="BU170" s="240"/>
      <c r="BV170" s="282"/>
      <c r="BW170" s="240"/>
      <c r="BX170" s="240"/>
      <c r="BY170" s="240"/>
      <c r="BZ170" s="240"/>
      <c r="CA170" s="240"/>
      <c r="CB170" s="240"/>
      <c r="CC170" s="240"/>
      <c r="CD170" s="240"/>
      <c r="CE170" s="283"/>
      <c r="CF170" s="284"/>
      <c r="CG170" s="285" t="n">
        <f aca="false">DQ170</f>
        <v>0</v>
      </c>
      <c r="CH170" s="286"/>
      <c r="CI170" s="247" t="n">
        <f aca="false">ROUND(+CK170+CI171,0)</f>
        <v>1062</v>
      </c>
      <c r="CJ170" s="287"/>
      <c r="CK170" s="248" t="n">
        <f aca="false">IF($CM$16="a",(CM170+B170),(B170))</f>
        <v>72.21911237</v>
      </c>
      <c r="CL170" s="288" t="n">
        <f aca="false">A170</f>
        <v>41730</v>
      </c>
      <c r="CM170" s="250" t="n">
        <f aca="false">IF($CM$16="A",((SUMIF($L$5:$CH$5,"F",L170:CH170))+(SUMIF($L$5:$CH$5,"s",L170:CH170)*CP170)+(SUMIF($L$5:$CH$5,"eol",L170:CH170)*CP170)+(SUMIF($L$5:$CH$5,"e",L170:CH170))+(SUMIF($L$5:$CH$5,"o",L170:CH170))),IF($CM$16="s",(SUMIF($L$5:$CH$5,"s",L170:CH170)*CP170),IF($CM$16="f",(SUMIF($L$5:$CH$5,"f",L170:CH170)),IF($CM$16="eol",(SUMIF($L$5:$CH$5,"eol",L170:CH170)*CP170),IF($CM$16="o",(SUMIF($L$5:$CH$5,"o",L170:CH170)),IF($CM$16="e",(SUMIF($L$5:$CH$5,"e",L170:CH170)),IF($CM$16="ch",(SUM(L170:CH170)),"Wrong")))))))</f>
        <v>0</v>
      </c>
      <c r="CN170" s="251" t="n">
        <f aca="false">A170</f>
        <v>41730</v>
      </c>
      <c r="CO170" s="305" t="n">
        <f aca="false">ROUND(SUM(CK159:CK170),0)</f>
        <v>792</v>
      </c>
      <c r="CP170" s="290" t="n">
        <f aca="false">IF((1/((1+CR170/2)^(2*(A170-$D$6)/365.25)))&gt;1,1,(1/((1+CR170/2)^(2*(A170-$D$6)/365.25))))</f>
        <v>1</v>
      </c>
      <c r="CQ170" s="291" t="n">
        <f aca="false">+A171-A170</f>
        <v>30</v>
      </c>
      <c r="CR170" s="302" t="n">
        <v>0.0635423280042438</v>
      </c>
      <c r="CS170" s="293"/>
      <c r="CT170" s="303" t="n">
        <f aca="false">A170</f>
        <v>41730</v>
      </c>
      <c r="CU170" s="295" t="n">
        <f aca="false">IF(ISERROR(INDEX(FuturesTable,MATCH(CT170,FuturesTableMonth,0),2)),0,INDEX(FuturesTable,MATCH(CT170,FuturesTableMonth,0),2))</f>
        <v>0</v>
      </c>
      <c r="CV170" s="25"/>
      <c r="CW170" s="296" t="n">
        <f aca="false">CT170</f>
        <v>41730</v>
      </c>
      <c r="CX170" s="297" t="n">
        <f aca="false">CK170+CK182+CK194+CK206+CK218+CK230+CK242+CK254+CK266+CK278+CK290+CK302+CK314+CK326+CK338+CK350+CK362+CK374+CK386+CK398</f>
        <v>118.15626124</v>
      </c>
      <c r="CY170" s="25"/>
      <c r="CZ170" s="298"/>
      <c r="DA170" s="299" t="n">
        <v>0</v>
      </c>
      <c r="DB170" s="299" t="n">
        <v>0</v>
      </c>
      <c r="DC170" s="299" t="n">
        <f aca="false">DB170-DA170</f>
        <v>0</v>
      </c>
      <c r="DD170" s="263" t="n">
        <f aca="false">SUMIF($L$5:$CH$5,"o",L170:CH170)+SUMIF($L$5:$CH$5,"e",L170:CH170)</f>
        <v>0</v>
      </c>
      <c r="DE170" s="278" t="n">
        <f aca="false">IF(DD170=0,0,DC170+DD170)</f>
        <v>0</v>
      </c>
      <c r="DF170" s="278"/>
      <c r="DG170" s="184"/>
      <c r="DH170" s="300" t="n">
        <v>72.21911237</v>
      </c>
      <c r="DI170" s="312" t="n">
        <v>4.394</v>
      </c>
      <c r="DJ170" s="184" t="n">
        <v>4.394</v>
      </c>
      <c r="DK170" s="267" t="n">
        <f aca="false">DI170-DJ170</f>
        <v>0</v>
      </c>
      <c r="DL170" s="192" t="n">
        <f aca="false">ROUND(DH170*DK170*10000,2)</f>
        <v>0</v>
      </c>
      <c r="DM170" s="193"/>
      <c r="DN170" s="26"/>
      <c r="DO170" s="26"/>
      <c r="DP170" s="301" t="n">
        <f aca="false">A170</f>
        <v>41730</v>
      </c>
      <c r="DQ170" s="270" t="n">
        <f aca="false">IF(ISERROR(DR170),0,DR170)</f>
        <v>0</v>
      </c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</row>
    <row r="171" customFormat="false" ht="15.75" hidden="false" customHeight="false" outlineLevel="0" collapsed="false">
      <c r="A171" s="271" t="n">
        <f aca="false">EOMONTH(A170,0)+1</f>
        <v>41760</v>
      </c>
      <c r="B171" s="272" t="n">
        <f aca="false">E!B162</f>
        <v>70.44184384</v>
      </c>
      <c r="C171" s="272" t="n">
        <f aca="false">CM171</f>
        <v>0</v>
      </c>
      <c r="D171" s="272" t="n">
        <f aca="false">CI171</f>
        <v>990</v>
      </c>
      <c r="E171" s="272" t="str">
        <f aca="false">IF(CJ171=0,"",CJ171)</f>
        <v/>
      </c>
      <c r="F171" s="273" t="n">
        <f aca="false">CK171</f>
        <v>70.44184384</v>
      </c>
      <c r="G171" s="230"/>
      <c r="H171" s="230"/>
      <c r="I171" s="29"/>
      <c r="J171" s="29"/>
      <c r="K171" s="29"/>
      <c r="L171" s="313"/>
      <c r="M171" s="314"/>
      <c r="N171" s="30"/>
      <c r="O171" s="278"/>
      <c r="P171" s="278"/>
      <c r="Q171" s="278"/>
      <c r="R171" s="278"/>
      <c r="S171" s="278"/>
      <c r="T171" s="278"/>
      <c r="U171" s="278"/>
      <c r="V171" s="278"/>
      <c r="W171" s="278"/>
      <c r="X171" s="278"/>
      <c r="Y171" s="278"/>
      <c r="Z171" s="278"/>
      <c r="AA171" s="278"/>
      <c r="AB171" s="278"/>
      <c r="AC171" s="278"/>
      <c r="AD171" s="278"/>
      <c r="AE171" s="278"/>
      <c r="AF171" s="278"/>
      <c r="AG171" s="278"/>
      <c r="AH171" s="278"/>
      <c r="AI171" s="278"/>
      <c r="AJ171" s="278"/>
      <c r="AK171" s="278"/>
      <c r="AL171" s="278"/>
      <c r="AM171" s="278"/>
      <c r="AN171" s="278"/>
      <c r="AO171" s="278"/>
      <c r="AP171" s="278"/>
      <c r="AQ171" s="278"/>
      <c r="AR171" s="278"/>
      <c r="AS171" s="278"/>
      <c r="AT171" s="278"/>
      <c r="AU171" s="278"/>
      <c r="AV171" s="278"/>
      <c r="AW171" s="278"/>
      <c r="AX171" s="278"/>
      <c r="AY171" s="278"/>
      <c r="AZ171" s="30"/>
      <c r="BA171" s="278"/>
      <c r="BB171" s="278"/>
      <c r="BC171" s="278"/>
      <c r="BD171" s="278"/>
      <c r="BE171" s="278"/>
      <c r="BF171" s="278"/>
      <c r="BG171" s="278"/>
      <c r="BH171" s="278"/>
      <c r="BI171" s="278"/>
      <c r="BJ171" s="278"/>
      <c r="BK171" s="278"/>
      <c r="BL171" s="278"/>
      <c r="BM171" s="278"/>
      <c r="BN171" s="278"/>
      <c r="BO171" s="49"/>
      <c r="BP171" s="107"/>
      <c r="BQ171" s="281"/>
      <c r="BR171" s="240"/>
      <c r="BS171" s="240"/>
      <c r="BT171" s="240"/>
      <c r="BU171" s="240"/>
      <c r="BV171" s="282"/>
      <c r="BW171" s="240"/>
      <c r="BX171" s="240"/>
      <c r="BY171" s="240"/>
      <c r="BZ171" s="240"/>
      <c r="CA171" s="240"/>
      <c r="CB171" s="240"/>
      <c r="CC171" s="240"/>
      <c r="CD171" s="240"/>
      <c r="CE171" s="283"/>
      <c r="CF171" s="284"/>
      <c r="CG171" s="285" t="n">
        <f aca="false">DQ171</f>
        <v>0</v>
      </c>
      <c r="CH171" s="286"/>
      <c r="CI171" s="247" t="n">
        <f aca="false">ROUND(+CK171+CI172,0)</f>
        <v>990</v>
      </c>
      <c r="CJ171" s="287"/>
      <c r="CK171" s="248" t="n">
        <f aca="false">IF($CM$16="a",(CM171+B171),(B171))</f>
        <v>70.44184384</v>
      </c>
      <c r="CL171" s="288" t="n">
        <f aca="false">A171</f>
        <v>41760</v>
      </c>
      <c r="CM171" s="250" t="n">
        <f aca="false">IF($CM$16="A",((SUMIF($L$5:$CH$5,"F",L171:CH171))+(SUMIF($L$5:$CH$5,"s",L171:CH171)*CP171)+(SUMIF($L$5:$CH$5,"eol",L171:CH171)*CP171)+(SUMIF($L$5:$CH$5,"e",L171:CH171))+(SUMIF($L$5:$CH$5,"o",L171:CH171))),IF($CM$16="s",(SUMIF($L$5:$CH$5,"s",L171:CH171)*CP171),IF($CM$16="f",(SUMIF($L$5:$CH$5,"f",L171:CH171)),IF($CM$16="eol",(SUMIF($L$5:$CH$5,"eol",L171:CH171)*CP171),IF($CM$16="o",(SUMIF($L$5:$CH$5,"o",L171:CH171)),IF($CM$16="e",(SUMIF($L$5:$CH$5,"e",L171:CH171)),IF($CM$16="ch",(SUM(L171:CH171)),"Wrong")))))))</f>
        <v>0</v>
      </c>
      <c r="CN171" s="251" t="n">
        <f aca="false">A171</f>
        <v>41760</v>
      </c>
      <c r="CO171" s="305" t="n">
        <f aca="false">ROUND(SUM(CK160:CK171),0)</f>
        <v>797</v>
      </c>
      <c r="CP171" s="290" t="n">
        <f aca="false">IF((1/((1+CR171/2)^(2*(A171-$D$6)/365.25)))&gt;1,1,(1/((1+CR171/2)^(2*(A171-$D$6)/365.25))))</f>
        <v>1</v>
      </c>
      <c r="CQ171" s="291" t="n">
        <f aca="false">+A172-A171</f>
        <v>31</v>
      </c>
      <c r="CR171" s="302" t="n">
        <v>0.0635758596386928</v>
      </c>
      <c r="CS171" s="293"/>
      <c r="CT171" s="303" t="n">
        <f aca="false">A171</f>
        <v>41760</v>
      </c>
      <c r="CU171" s="295" t="n">
        <f aca="false">IF(ISERROR(INDEX(FuturesTable,MATCH(CT171,FuturesTableMonth,0),2)),0,INDEX(FuturesTable,MATCH(CT171,FuturesTableMonth,0),2))</f>
        <v>0</v>
      </c>
      <c r="CV171" s="25"/>
      <c r="CW171" s="296" t="n">
        <f aca="false">CT171</f>
        <v>41760</v>
      </c>
      <c r="CX171" s="297" t="n">
        <f aca="false">CK171+CK183+CK195+CK207+CK219+CK231+CK243+CK255+CK267+CK279+CK291+CK303+CK315+CK327+CK339+CK351+CK363+CK375+CK387+CK399</f>
        <v>120.08027365</v>
      </c>
      <c r="CY171" s="25"/>
      <c r="CZ171" s="298"/>
      <c r="DA171" s="299" t="n">
        <v>0</v>
      </c>
      <c r="DB171" s="299" t="n">
        <v>0</v>
      </c>
      <c r="DC171" s="299" t="n">
        <f aca="false">DB171-DA171</f>
        <v>0</v>
      </c>
      <c r="DD171" s="263" t="n">
        <f aca="false">SUMIF($L$5:$CH$5,"o",L171:CH171)+SUMIF($L$5:$CH$5,"e",L171:CH171)</f>
        <v>0</v>
      </c>
      <c r="DE171" s="278" t="n">
        <f aca="false">IF(DD171=0,0,DC171+DD171)</f>
        <v>0</v>
      </c>
      <c r="DF171" s="278"/>
      <c r="DG171" s="184"/>
      <c r="DH171" s="300" t="n">
        <v>70.44184384</v>
      </c>
      <c r="DI171" s="312" t="n">
        <v>4.384</v>
      </c>
      <c r="DJ171" s="184" t="n">
        <v>4.384</v>
      </c>
      <c r="DK171" s="267" t="n">
        <f aca="false">DI171-DJ171</f>
        <v>0</v>
      </c>
      <c r="DL171" s="192" t="n">
        <f aca="false">ROUND(DH171*DK171*10000,2)</f>
        <v>0</v>
      </c>
      <c r="DM171" s="193"/>
      <c r="DN171" s="26"/>
      <c r="DO171" s="26"/>
      <c r="DP171" s="301" t="n">
        <f aca="false">A171</f>
        <v>41760</v>
      </c>
      <c r="DQ171" s="270" t="n">
        <f aca="false">IF(ISERROR(DR171),0,DR171)</f>
        <v>0</v>
      </c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</row>
    <row r="172" customFormat="false" ht="15.75" hidden="false" customHeight="false" outlineLevel="0" collapsed="false">
      <c r="A172" s="271" t="n">
        <f aca="false">EOMONTH(A171,0)+1</f>
        <v>41791</v>
      </c>
      <c r="B172" s="272" t="n">
        <f aca="false">E!B163</f>
        <v>67.73705812</v>
      </c>
      <c r="C172" s="272" t="n">
        <f aca="false">CM172</f>
        <v>0</v>
      </c>
      <c r="D172" s="272" t="n">
        <f aca="false">CI172</f>
        <v>920</v>
      </c>
      <c r="E172" s="272" t="str">
        <f aca="false">IF(CJ172=0,"",CJ172)</f>
        <v/>
      </c>
      <c r="F172" s="273" t="n">
        <f aca="false">CK172</f>
        <v>67.73705812</v>
      </c>
      <c r="G172" s="230"/>
      <c r="H172" s="230"/>
      <c r="I172" s="29"/>
      <c r="J172" s="29"/>
      <c r="K172" s="29"/>
      <c r="L172" s="313"/>
      <c r="M172" s="314"/>
      <c r="N172" s="30"/>
      <c r="O172" s="278"/>
      <c r="P172" s="278"/>
      <c r="Q172" s="278"/>
      <c r="R172" s="278"/>
      <c r="S172" s="278"/>
      <c r="T172" s="278"/>
      <c r="U172" s="278"/>
      <c r="V172" s="278"/>
      <c r="W172" s="278"/>
      <c r="X172" s="278"/>
      <c r="Y172" s="278"/>
      <c r="Z172" s="278"/>
      <c r="AA172" s="278"/>
      <c r="AB172" s="278"/>
      <c r="AC172" s="278"/>
      <c r="AD172" s="278"/>
      <c r="AE172" s="278"/>
      <c r="AF172" s="278"/>
      <c r="AG172" s="278"/>
      <c r="AH172" s="278"/>
      <c r="AI172" s="278"/>
      <c r="AJ172" s="278"/>
      <c r="AK172" s="278"/>
      <c r="AL172" s="278"/>
      <c r="AM172" s="278"/>
      <c r="AN172" s="278"/>
      <c r="AO172" s="278"/>
      <c r="AP172" s="278"/>
      <c r="AQ172" s="278"/>
      <c r="AR172" s="278"/>
      <c r="AS172" s="278"/>
      <c r="AT172" s="278"/>
      <c r="AU172" s="278"/>
      <c r="AV172" s="278"/>
      <c r="AW172" s="278"/>
      <c r="AX172" s="278"/>
      <c r="AY172" s="278"/>
      <c r="AZ172" s="30"/>
      <c r="BA172" s="278"/>
      <c r="BB172" s="278"/>
      <c r="BC172" s="278"/>
      <c r="BD172" s="278"/>
      <c r="BE172" s="278"/>
      <c r="BF172" s="278"/>
      <c r="BG172" s="278"/>
      <c r="BH172" s="278"/>
      <c r="BI172" s="278"/>
      <c r="BJ172" s="278"/>
      <c r="BK172" s="278"/>
      <c r="BL172" s="278"/>
      <c r="BM172" s="278"/>
      <c r="BN172" s="278"/>
      <c r="BO172" s="49"/>
      <c r="BP172" s="107"/>
      <c r="BQ172" s="281"/>
      <c r="BR172" s="240"/>
      <c r="BS172" s="240"/>
      <c r="BT172" s="240"/>
      <c r="BU172" s="240"/>
      <c r="BV172" s="282"/>
      <c r="BW172" s="240"/>
      <c r="BX172" s="240"/>
      <c r="BY172" s="240"/>
      <c r="BZ172" s="240"/>
      <c r="CA172" s="240"/>
      <c r="CB172" s="240"/>
      <c r="CC172" s="240"/>
      <c r="CD172" s="240"/>
      <c r="CE172" s="283"/>
      <c r="CF172" s="284"/>
      <c r="CG172" s="285" t="n">
        <f aca="false">DQ172</f>
        <v>0</v>
      </c>
      <c r="CH172" s="286"/>
      <c r="CI172" s="247" t="n">
        <f aca="false">ROUND(+CK172+CI173,0)</f>
        <v>920</v>
      </c>
      <c r="CJ172" s="287"/>
      <c r="CK172" s="248" t="n">
        <f aca="false">IF($CM$16="a",(CM172+B172),(B172))</f>
        <v>67.73705812</v>
      </c>
      <c r="CL172" s="288" t="n">
        <f aca="false">A172</f>
        <v>41791</v>
      </c>
      <c r="CM172" s="250" t="n">
        <f aca="false">IF($CM$16="A",((SUMIF($L$5:$CH$5,"F",L172:CH172))+(SUMIF($L$5:$CH$5,"s",L172:CH172)*CP172)+(SUMIF($L$5:$CH$5,"eol",L172:CH172)*CP172)+(SUMIF($L$5:$CH$5,"e",L172:CH172))+(SUMIF($L$5:$CH$5,"o",L172:CH172))),IF($CM$16="s",(SUMIF($L$5:$CH$5,"s",L172:CH172)*CP172),IF($CM$16="f",(SUMIF($L$5:$CH$5,"f",L172:CH172)),IF($CM$16="eol",(SUMIF($L$5:$CH$5,"eol",L172:CH172)*CP172),IF($CM$16="o",(SUMIF($L$5:$CH$5,"o",L172:CH172)),IF($CM$16="e",(SUMIF($L$5:$CH$5,"e",L172:CH172)),IF($CM$16="ch",(SUM(L172:CH172)),"Wrong")))))))</f>
        <v>0</v>
      </c>
      <c r="CN172" s="251" t="n">
        <f aca="false">A172</f>
        <v>41791</v>
      </c>
      <c r="CO172" s="305" t="n">
        <f aca="false">ROUND(SUM(CK161:CK172),0)</f>
        <v>802</v>
      </c>
      <c r="CP172" s="290" t="n">
        <f aca="false">IF((1/((1+CR172/2)^(2*(A172-$D$6)/365.25)))&gt;1,1,(1/((1+CR172/2)^(2*(A172-$D$6)/365.25))))</f>
        <v>1</v>
      </c>
      <c r="CQ172" s="291" t="n">
        <f aca="false">+A173-A172</f>
        <v>30</v>
      </c>
      <c r="CR172" s="302" t="n">
        <v>0.0636105089946826</v>
      </c>
      <c r="CS172" s="293"/>
      <c r="CT172" s="303" t="n">
        <f aca="false">A172</f>
        <v>41791</v>
      </c>
      <c r="CU172" s="295" t="n">
        <f aca="false">IF(ISERROR(INDEX(FuturesTable,MATCH(CT172,FuturesTableMonth,0),2)),0,INDEX(FuturesTable,MATCH(CT172,FuturesTableMonth,0),2))</f>
        <v>0</v>
      </c>
      <c r="CV172" s="25"/>
      <c r="CW172" s="296" t="n">
        <f aca="false">CT172</f>
        <v>41791</v>
      </c>
      <c r="CX172" s="297" t="n">
        <f aca="false">CK172+CK184+CK196+CK208+CK220+CK232+CK244+CK256+CK268+CK280+CK292+CK304+CK316+CK328+CK340+CK352+CK364+CK376+CK388+CK400</f>
        <v>116.45467343</v>
      </c>
      <c r="CY172" s="25"/>
      <c r="CZ172" s="298"/>
      <c r="DA172" s="299" t="n">
        <v>0</v>
      </c>
      <c r="DB172" s="299" t="n">
        <v>0</v>
      </c>
      <c r="DC172" s="299" t="n">
        <f aca="false">DB172-DA172</f>
        <v>0</v>
      </c>
      <c r="DD172" s="263" t="n">
        <f aca="false">SUMIF($L$5:$CH$5,"o",L172:CH172)+SUMIF($L$5:$CH$5,"e",L172:CH172)</f>
        <v>0</v>
      </c>
      <c r="DE172" s="278" t="n">
        <f aca="false">IF(DD172=0,0,DC172+DD172)</f>
        <v>0</v>
      </c>
      <c r="DF172" s="278"/>
      <c r="DG172" s="184"/>
      <c r="DH172" s="300" t="n">
        <v>67.73705812</v>
      </c>
      <c r="DI172" s="312" t="n">
        <v>4.42</v>
      </c>
      <c r="DJ172" s="184" t="n">
        <v>4.42</v>
      </c>
      <c r="DK172" s="267" t="n">
        <f aca="false">DI172-DJ172</f>
        <v>0</v>
      </c>
      <c r="DL172" s="192" t="n">
        <f aca="false">ROUND(DH172*DK172*10000,2)</f>
        <v>0</v>
      </c>
      <c r="DM172" s="193"/>
      <c r="DN172" s="26"/>
      <c r="DO172" s="26"/>
      <c r="DP172" s="301" t="n">
        <f aca="false">A172</f>
        <v>41791</v>
      </c>
      <c r="DQ172" s="270" t="n">
        <f aca="false">IF(ISERROR(DR172),0,DR172)</f>
        <v>0</v>
      </c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</row>
    <row r="173" customFormat="false" ht="15.75" hidden="false" customHeight="false" outlineLevel="0" collapsed="false">
      <c r="A173" s="271" t="n">
        <f aca="false">EOMONTH(A172,0)+1</f>
        <v>41821</v>
      </c>
      <c r="B173" s="272" t="n">
        <f aca="false">E!B164</f>
        <v>69.54739367</v>
      </c>
      <c r="C173" s="272" t="n">
        <f aca="false">CM173</f>
        <v>0</v>
      </c>
      <c r="D173" s="272" t="n">
        <f aca="false">CI173</f>
        <v>852</v>
      </c>
      <c r="E173" s="272" t="str">
        <f aca="false">IF(CJ173=0,"",CJ173)</f>
        <v/>
      </c>
      <c r="F173" s="273" t="n">
        <f aca="false">CK173</f>
        <v>69.54739367</v>
      </c>
      <c r="G173" s="230"/>
      <c r="H173" s="230"/>
      <c r="I173" s="29"/>
      <c r="J173" s="29"/>
      <c r="K173" s="29"/>
      <c r="L173" s="313"/>
      <c r="M173" s="314"/>
      <c r="N173" s="30"/>
      <c r="O173" s="278"/>
      <c r="P173" s="278"/>
      <c r="Q173" s="278"/>
      <c r="R173" s="278"/>
      <c r="S173" s="278"/>
      <c r="T173" s="278"/>
      <c r="U173" s="278"/>
      <c r="V173" s="278"/>
      <c r="W173" s="278"/>
      <c r="X173" s="278"/>
      <c r="Y173" s="278"/>
      <c r="Z173" s="278"/>
      <c r="AA173" s="278"/>
      <c r="AB173" s="278"/>
      <c r="AC173" s="278"/>
      <c r="AD173" s="278"/>
      <c r="AE173" s="278"/>
      <c r="AF173" s="278"/>
      <c r="AG173" s="278"/>
      <c r="AH173" s="278"/>
      <c r="AI173" s="278"/>
      <c r="AJ173" s="278"/>
      <c r="AK173" s="278"/>
      <c r="AL173" s="278"/>
      <c r="AM173" s="278"/>
      <c r="AN173" s="278"/>
      <c r="AO173" s="278"/>
      <c r="AP173" s="278"/>
      <c r="AQ173" s="278"/>
      <c r="AR173" s="278"/>
      <c r="AS173" s="278"/>
      <c r="AT173" s="278"/>
      <c r="AU173" s="278"/>
      <c r="AV173" s="278"/>
      <c r="AW173" s="278"/>
      <c r="AX173" s="278"/>
      <c r="AY173" s="278"/>
      <c r="AZ173" s="30"/>
      <c r="BA173" s="278"/>
      <c r="BB173" s="278"/>
      <c r="BC173" s="278"/>
      <c r="BD173" s="278"/>
      <c r="BE173" s="278"/>
      <c r="BF173" s="278"/>
      <c r="BG173" s="278"/>
      <c r="BH173" s="278"/>
      <c r="BI173" s="278"/>
      <c r="BJ173" s="278"/>
      <c r="BK173" s="278"/>
      <c r="BL173" s="278"/>
      <c r="BM173" s="278"/>
      <c r="BN173" s="278"/>
      <c r="BO173" s="49"/>
      <c r="BP173" s="107"/>
      <c r="BQ173" s="281"/>
      <c r="BR173" s="240"/>
      <c r="BS173" s="240"/>
      <c r="BT173" s="240"/>
      <c r="BU173" s="240"/>
      <c r="BV173" s="282"/>
      <c r="BW173" s="240"/>
      <c r="BX173" s="240"/>
      <c r="BY173" s="240"/>
      <c r="BZ173" s="240"/>
      <c r="CA173" s="240"/>
      <c r="CB173" s="240"/>
      <c r="CC173" s="240"/>
      <c r="CD173" s="240"/>
      <c r="CE173" s="283"/>
      <c r="CF173" s="284"/>
      <c r="CG173" s="285" t="n">
        <f aca="false">DQ173</f>
        <v>0</v>
      </c>
      <c r="CH173" s="286"/>
      <c r="CI173" s="247" t="n">
        <f aca="false">ROUND(+CK173+CI174,0)</f>
        <v>852</v>
      </c>
      <c r="CJ173" s="287"/>
      <c r="CK173" s="248" t="n">
        <f aca="false">IF($CM$16="a",(CM173+B173),(B173))</f>
        <v>69.54739367</v>
      </c>
      <c r="CL173" s="288" t="n">
        <f aca="false">A173</f>
        <v>41821</v>
      </c>
      <c r="CM173" s="250" t="n">
        <f aca="false">IF($CM$16="A",((SUMIF($L$5:$CH$5,"F",L173:CH173))+(SUMIF($L$5:$CH$5,"s",L173:CH173)*CP173)+(SUMIF($L$5:$CH$5,"eol",L173:CH173)*CP173)+(SUMIF($L$5:$CH$5,"e",L173:CH173))+(SUMIF($L$5:$CH$5,"o",L173:CH173))),IF($CM$16="s",(SUMIF($L$5:$CH$5,"s",L173:CH173)*CP173),IF($CM$16="f",(SUMIF($L$5:$CH$5,"f",L173:CH173)),IF($CM$16="eol",(SUMIF($L$5:$CH$5,"eol",L173:CH173)*CP173),IF($CM$16="o",(SUMIF($L$5:$CH$5,"o",L173:CH173)),IF($CM$16="e",(SUMIF($L$5:$CH$5,"e",L173:CH173)),IF($CM$16="ch",(SUM(L173:CH173)),"Wrong")))))))</f>
        <v>0</v>
      </c>
      <c r="CN173" s="251" t="n">
        <f aca="false">A173</f>
        <v>41821</v>
      </c>
      <c r="CO173" s="305" t="n">
        <f aca="false">ROUND(SUM(CK162:CK173),0)</f>
        <v>808</v>
      </c>
      <c r="CP173" s="290" t="n">
        <f aca="false">IF((1/((1+CR173/2)^(2*(A173-$D$6)/365.25)))&gt;1,1,(1/((1+CR173/2)^(2*(A173-$D$6)/365.25))))</f>
        <v>1</v>
      </c>
      <c r="CQ173" s="291" t="n">
        <f aca="false">+A174-A173</f>
        <v>31</v>
      </c>
      <c r="CR173" s="302" t="n">
        <v>0.0636440406298902</v>
      </c>
      <c r="CS173" s="293"/>
      <c r="CT173" s="303" t="n">
        <f aca="false">A173</f>
        <v>41821</v>
      </c>
      <c r="CU173" s="295" t="n">
        <f aca="false">IF(ISERROR(INDEX(FuturesTable,MATCH(CT173,FuturesTableMonth,0),2)),0,INDEX(FuturesTable,MATCH(CT173,FuturesTableMonth,0),2))</f>
        <v>0</v>
      </c>
      <c r="CV173" s="25"/>
      <c r="CW173" s="296" t="n">
        <f aca="false">CT173</f>
        <v>41821</v>
      </c>
      <c r="CX173" s="297" t="n">
        <f aca="false">CK173+CK185+CK197+CK209+CK221+CK233+CK245+CK257+CK269+CK281+CK293+CK305+CK317+CK329+CK341+CK353+CK365+CK377+CK389+CK401</f>
        <v>119.44705378</v>
      </c>
      <c r="CY173" s="25"/>
      <c r="CZ173" s="298"/>
      <c r="DA173" s="299" t="n">
        <v>0</v>
      </c>
      <c r="DB173" s="299" t="n">
        <v>0</v>
      </c>
      <c r="DC173" s="299" t="n">
        <f aca="false">DB173-DA173</f>
        <v>0</v>
      </c>
      <c r="DD173" s="263" t="n">
        <f aca="false">SUMIF($L$5:$CH$5,"o",L173:CH173)+SUMIF($L$5:$CH$5,"e",L173:CH173)</f>
        <v>0</v>
      </c>
      <c r="DE173" s="278" t="n">
        <f aca="false">IF(DD173=0,0,DC173+DD173)</f>
        <v>0</v>
      </c>
      <c r="DF173" s="278"/>
      <c r="DG173" s="184"/>
      <c r="DH173" s="300" t="n">
        <v>69.54739367</v>
      </c>
      <c r="DI173" s="312" t="n">
        <v>4.47</v>
      </c>
      <c r="DJ173" s="184" t="n">
        <v>4.47</v>
      </c>
      <c r="DK173" s="267" t="n">
        <f aca="false">DI173-DJ173</f>
        <v>0</v>
      </c>
      <c r="DL173" s="192" t="n">
        <f aca="false">ROUND(DH173*DK173*10000,2)</f>
        <v>0</v>
      </c>
      <c r="DM173" s="193"/>
      <c r="DN173" s="26"/>
      <c r="DO173" s="26"/>
      <c r="DP173" s="301" t="n">
        <f aca="false">A173</f>
        <v>41821</v>
      </c>
      <c r="DQ173" s="270" t="n">
        <f aca="false">IF(ISERROR(DR173),0,DR173)</f>
        <v>0</v>
      </c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</row>
    <row r="174" customFormat="false" ht="15.75" hidden="false" customHeight="false" outlineLevel="0" collapsed="false">
      <c r="A174" s="271" t="n">
        <f aca="false">EOMONTH(A173,0)+1</f>
        <v>41852</v>
      </c>
      <c r="B174" s="272" t="n">
        <f aca="false">E!B165</f>
        <v>69.50642934</v>
      </c>
      <c r="C174" s="272" t="n">
        <f aca="false">CM174</f>
        <v>0</v>
      </c>
      <c r="D174" s="272" t="n">
        <f aca="false">CI174</f>
        <v>782</v>
      </c>
      <c r="E174" s="272" t="str">
        <f aca="false">IF(CJ174=0,"",CJ174)</f>
        <v/>
      </c>
      <c r="F174" s="273" t="n">
        <f aca="false">CK174</f>
        <v>69.50642934</v>
      </c>
      <c r="G174" s="230"/>
      <c r="H174" s="230"/>
      <c r="I174" s="29"/>
      <c r="J174" s="29"/>
      <c r="K174" s="29"/>
      <c r="L174" s="313"/>
      <c r="M174" s="314"/>
      <c r="N174" s="30"/>
      <c r="O174" s="278"/>
      <c r="P174" s="278"/>
      <c r="Q174" s="278"/>
      <c r="R174" s="278"/>
      <c r="S174" s="278"/>
      <c r="T174" s="278"/>
      <c r="U174" s="278"/>
      <c r="V174" s="278"/>
      <c r="W174" s="278"/>
      <c r="X174" s="278"/>
      <c r="Y174" s="278"/>
      <c r="Z174" s="278"/>
      <c r="AA174" s="278"/>
      <c r="AB174" s="278"/>
      <c r="AC174" s="278"/>
      <c r="AD174" s="278"/>
      <c r="AE174" s="278"/>
      <c r="AF174" s="278"/>
      <c r="AG174" s="278"/>
      <c r="AH174" s="278"/>
      <c r="AI174" s="278"/>
      <c r="AJ174" s="278"/>
      <c r="AK174" s="278"/>
      <c r="AL174" s="278"/>
      <c r="AM174" s="278"/>
      <c r="AN174" s="278"/>
      <c r="AO174" s="278"/>
      <c r="AP174" s="278"/>
      <c r="AQ174" s="278"/>
      <c r="AR174" s="278"/>
      <c r="AS174" s="278"/>
      <c r="AT174" s="278"/>
      <c r="AU174" s="278"/>
      <c r="AV174" s="278"/>
      <c r="AW174" s="278"/>
      <c r="AX174" s="278"/>
      <c r="AY174" s="278"/>
      <c r="AZ174" s="30"/>
      <c r="BA174" s="278"/>
      <c r="BB174" s="278"/>
      <c r="BC174" s="278"/>
      <c r="BD174" s="278"/>
      <c r="BE174" s="278"/>
      <c r="BF174" s="278"/>
      <c r="BG174" s="278"/>
      <c r="BH174" s="278"/>
      <c r="BI174" s="278"/>
      <c r="BJ174" s="278"/>
      <c r="BK174" s="278"/>
      <c r="BL174" s="278"/>
      <c r="BM174" s="278"/>
      <c r="BN174" s="278"/>
      <c r="BO174" s="49"/>
      <c r="BP174" s="107"/>
      <c r="BQ174" s="281"/>
      <c r="BR174" s="240"/>
      <c r="BS174" s="240"/>
      <c r="BT174" s="240"/>
      <c r="BU174" s="240"/>
      <c r="BV174" s="282"/>
      <c r="BW174" s="240"/>
      <c r="BX174" s="240"/>
      <c r="BY174" s="240"/>
      <c r="BZ174" s="240"/>
      <c r="CA174" s="240"/>
      <c r="CB174" s="240"/>
      <c r="CC174" s="240"/>
      <c r="CD174" s="240"/>
      <c r="CE174" s="283"/>
      <c r="CF174" s="284"/>
      <c r="CG174" s="285" t="n">
        <f aca="false">DQ174</f>
        <v>0</v>
      </c>
      <c r="CH174" s="286"/>
      <c r="CI174" s="247" t="n">
        <f aca="false">ROUND(+CK174+CI175,0)</f>
        <v>782</v>
      </c>
      <c r="CJ174" s="287"/>
      <c r="CK174" s="248" t="n">
        <f aca="false">IF($CM$16="a",(CM174+B174),(B174))</f>
        <v>69.50642934</v>
      </c>
      <c r="CL174" s="288" t="n">
        <f aca="false">A174</f>
        <v>41852</v>
      </c>
      <c r="CM174" s="250" t="n">
        <f aca="false">IF($CM$16="A",((SUMIF($L$5:$CH$5,"F",L174:CH174))+(SUMIF($L$5:$CH$5,"s",L174:CH174)*CP174)+(SUMIF($L$5:$CH$5,"eol",L174:CH174)*CP174)+(SUMIF($L$5:$CH$5,"e",L174:CH174))+(SUMIF($L$5:$CH$5,"o",L174:CH174))),IF($CM$16="s",(SUMIF($L$5:$CH$5,"s",L174:CH174)*CP174),IF($CM$16="f",(SUMIF($L$5:$CH$5,"f",L174:CH174)),IF($CM$16="eol",(SUMIF($L$5:$CH$5,"eol",L174:CH174)*CP174),IF($CM$16="o",(SUMIF($L$5:$CH$5,"o",L174:CH174)),IF($CM$16="e",(SUMIF($L$5:$CH$5,"e",L174:CH174)),IF($CM$16="ch",(SUM(L174:CH174)),"Wrong")))))))</f>
        <v>0</v>
      </c>
      <c r="CN174" s="251" t="n">
        <f aca="false">A174</f>
        <v>41852</v>
      </c>
      <c r="CO174" s="305" t="n">
        <f aca="false">ROUND(SUM(CK163:CK174),0)</f>
        <v>813</v>
      </c>
      <c r="CP174" s="290" t="n">
        <f aca="false">IF((1/((1+CR174/2)^(2*(A174-$D$6)/365.25)))&gt;1,1,(1/((1+CR174/2)^(2*(A174-$D$6)/365.25))))</f>
        <v>1</v>
      </c>
      <c r="CQ174" s="291" t="n">
        <f aca="false">+A175-A174</f>
        <v>31</v>
      </c>
      <c r="CR174" s="302" t="n">
        <v>0.0636786899866633</v>
      </c>
      <c r="CS174" s="293"/>
      <c r="CT174" s="303" t="n">
        <f aca="false">A174</f>
        <v>41852</v>
      </c>
      <c r="CU174" s="295" t="n">
        <f aca="false">IF(ISERROR(INDEX(FuturesTable,MATCH(CT174,FuturesTableMonth,0),2)),0,INDEX(FuturesTable,MATCH(CT174,FuturesTableMonth,0),2))</f>
        <v>0</v>
      </c>
      <c r="CV174" s="25"/>
      <c r="CW174" s="296" t="n">
        <f aca="false">CT174</f>
        <v>41852</v>
      </c>
      <c r="CX174" s="297" t="n">
        <f aca="false">CK174+CK186+CK198+CK210+CK222+CK234+CK246+CK258+CK270+CK282+CK294+CK306+CK318+CK330+CK342+CK354+CK366+CK378+CK390+CK402</f>
        <v>119.04318992</v>
      </c>
      <c r="CY174" s="25"/>
      <c r="CZ174" s="298"/>
      <c r="DA174" s="299" t="n">
        <v>0</v>
      </c>
      <c r="DB174" s="299" t="n">
        <v>0</v>
      </c>
      <c r="DC174" s="299" t="n">
        <f aca="false">DB174-DA174</f>
        <v>0</v>
      </c>
      <c r="DD174" s="263" t="n">
        <f aca="false">SUMIF($L$5:$CH$5,"o",L174:CH174)+SUMIF($L$5:$CH$5,"e",L174:CH174)</f>
        <v>0</v>
      </c>
      <c r="DE174" s="278" t="n">
        <f aca="false">IF(DD174=0,0,DC174+DD174)</f>
        <v>0</v>
      </c>
      <c r="DF174" s="278"/>
      <c r="DG174" s="184"/>
      <c r="DH174" s="300" t="n">
        <v>69.50642934</v>
      </c>
      <c r="DI174" s="312" t="n">
        <v>4.501</v>
      </c>
      <c r="DJ174" s="184" t="n">
        <v>4.501</v>
      </c>
      <c r="DK174" s="267" t="n">
        <f aca="false">DI174-DJ174</f>
        <v>0</v>
      </c>
      <c r="DL174" s="192" t="n">
        <f aca="false">ROUND(DH174*DK174*10000,2)</f>
        <v>0</v>
      </c>
      <c r="DM174" s="193"/>
      <c r="DN174" s="26"/>
      <c r="DO174" s="26"/>
      <c r="DP174" s="301" t="n">
        <f aca="false">A174</f>
        <v>41852</v>
      </c>
      <c r="DQ174" s="270" t="n">
        <f aca="false">IF(ISERROR(DR174),0,DR174)</f>
        <v>0</v>
      </c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</row>
    <row r="175" customFormat="false" ht="15.75" hidden="false" customHeight="false" outlineLevel="0" collapsed="false">
      <c r="A175" s="271" t="n">
        <f aca="false">EOMONTH(A174,0)+1</f>
        <v>41883</v>
      </c>
      <c r="B175" s="272" t="n">
        <f aca="false">E!B166</f>
        <v>67.00092461</v>
      </c>
      <c r="C175" s="272" t="n">
        <f aca="false">CM175</f>
        <v>0</v>
      </c>
      <c r="D175" s="272" t="n">
        <f aca="false">CI175</f>
        <v>712</v>
      </c>
      <c r="E175" s="272" t="str">
        <f aca="false">IF(CJ175=0,"",CJ175)</f>
        <v/>
      </c>
      <c r="F175" s="273" t="n">
        <f aca="false">CK175</f>
        <v>67.00092461</v>
      </c>
      <c r="G175" s="230"/>
      <c r="H175" s="230"/>
      <c r="I175" s="29"/>
      <c r="J175" s="29"/>
      <c r="K175" s="29"/>
      <c r="L175" s="313"/>
      <c r="M175" s="314"/>
      <c r="N175" s="30"/>
      <c r="O175" s="278"/>
      <c r="P175" s="278"/>
      <c r="Q175" s="278"/>
      <c r="R175" s="278"/>
      <c r="S175" s="278"/>
      <c r="T175" s="278"/>
      <c r="U175" s="278"/>
      <c r="V175" s="278"/>
      <c r="W175" s="278"/>
      <c r="X175" s="278"/>
      <c r="Y175" s="278"/>
      <c r="Z175" s="278"/>
      <c r="AA175" s="278"/>
      <c r="AB175" s="278"/>
      <c r="AC175" s="278"/>
      <c r="AD175" s="278"/>
      <c r="AE175" s="278"/>
      <c r="AF175" s="278"/>
      <c r="AG175" s="278"/>
      <c r="AH175" s="278"/>
      <c r="AI175" s="278"/>
      <c r="AJ175" s="278"/>
      <c r="AK175" s="278"/>
      <c r="AL175" s="278"/>
      <c r="AM175" s="278"/>
      <c r="AN175" s="278"/>
      <c r="AO175" s="278"/>
      <c r="AP175" s="278"/>
      <c r="AQ175" s="278"/>
      <c r="AR175" s="278"/>
      <c r="AS175" s="278"/>
      <c r="AT175" s="278"/>
      <c r="AU175" s="278"/>
      <c r="AV175" s="278"/>
      <c r="AW175" s="278"/>
      <c r="AX175" s="278"/>
      <c r="AY175" s="278"/>
      <c r="AZ175" s="30"/>
      <c r="BA175" s="278"/>
      <c r="BB175" s="278"/>
      <c r="BC175" s="278"/>
      <c r="BD175" s="278"/>
      <c r="BE175" s="278"/>
      <c r="BF175" s="278"/>
      <c r="BG175" s="278"/>
      <c r="BH175" s="278"/>
      <c r="BI175" s="278"/>
      <c r="BJ175" s="278"/>
      <c r="BK175" s="278"/>
      <c r="BL175" s="278"/>
      <c r="BM175" s="278"/>
      <c r="BN175" s="278"/>
      <c r="BO175" s="49"/>
      <c r="BP175" s="107"/>
      <c r="BQ175" s="281"/>
      <c r="BR175" s="240"/>
      <c r="BS175" s="240"/>
      <c r="BT175" s="240"/>
      <c r="BU175" s="240"/>
      <c r="BV175" s="282"/>
      <c r="BW175" s="240"/>
      <c r="BX175" s="240"/>
      <c r="BY175" s="240"/>
      <c r="BZ175" s="240"/>
      <c r="CA175" s="240"/>
      <c r="CB175" s="240"/>
      <c r="CC175" s="240"/>
      <c r="CD175" s="240"/>
      <c r="CE175" s="283"/>
      <c r="CF175" s="284"/>
      <c r="CG175" s="285" t="n">
        <f aca="false">DQ175</f>
        <v>0</v>
      </c>
      <c r="CH175" s="286"/>
      <c r="CI175" s="247" t="n">
        <f aca="false">ROUND(+CK175+CI176,0)</f>
        <v>712</v>
      </c>
      <c r="CJ175" s="287"/>
      <c r="CK175" s="248" t="n">
        <f aca="false">IF($CM$16="a",(CM175+B175),(B175))</f>
        <v>67.00092461</v>
      </c>
      <c r="CL175" s="288" t="n">
        <f aca="false">A175</f>
        <v>41883</v>
      </c>
      <c r="CM175" s="250" t="n">
        <f aca="false">IF($CM$16="A",((SUMIF($L$5:$CH$5,"F",L175:CH175))+(SUMIF($L$5:$CH$5,"s",L175:CH175)*CP175)+(SUMIF($L$5:$CH$5,"eol",L175:CH175)*CP175)+(SUMIF($L$5:$CH$5,"e",L175:CH175))+(SUMIF($L$5:$CH$5,"o",L175:CH175))),IF($CM$16="s",(SUMIF($L$5:$CH$5,"s",L175:CH175)*CP175),IF($CM$16="f",(SUMIF($L$5:$CH$5,"f",L175:CH175)),IF($CM$16="eol",(SUMIF($L$5:$CH$5,"eol",L175:CH175)*CP175),IF($CM$16="o",(SUMIF($L$5:$CH$5,"o",L175:CH175)),IF($CM$16="e",(SUMIF($L$5:$CH$5,"e",L175:CH175)),IF($CM$16="ch",(SUM(L175:CH175)),"Wrong")))))))</f>
        <v>0</v>
      </c>
      <c r="CN175" s="251" t="n">
        <f aca="false">A175</f>
        <v>41883</v>
      </c>
      <c r="CO175" s="305" t="n">
        <f aca="false">ROUND(SUM(CK164:CK175),0)</f>
        <v>818</v>
      </c>
      <c r="CP175" s="290" t="n">
        <f aca="false">IF((1/((1+CR175/2)^(2*(A175-$D$6)/365.25)))&gt;1,1,(1/((1+CR175/2)^(2*(A175-$D$6)/365.25))))</f>
        <v>1</v>
      </c>
      <c r="CQ175" s="291" t="n">
        <f aca="false">+A176-A175</f>
        <v>30</v>
      </c>
      <c r="CR175" s="302" t="n">
        <v>0.0637133393438347</v>
      </c>
      <c r="CS175" s="293"/>
      <c r="CT175" s="303" t="n">
        <f aca="false">A175</f>
        <v>41883</v>
      </c>
      <c r="CU175" s="295" t="n">
        <f aca="false">IF(ISERROR(INDEX(FuturesTable,MATCH(CT175,FuturesTableMonth,0),2)),0,INDEX(FuturesTable,MATCH(CT175,FuturesTableMonth,0),2))</f>
        <v>0</v>
      </c>
      <c r="CV175" s="25"/>
      <c r="CW175" s="296" t="n">
        <f aca="false">CT175</f>
        <v>41883</v>
      </c>
      <c r="CX175" s="297" t="n">
        <f aca="false">CK175+CK187+CK199+CK211+CK223+CK235+CK247+CK259+CK271+CK283+CK295+CK307+CK319+CK331+CK343+CK355+CK367+CK379+CK391+CK403</f>
        <v>112.95187441</v>
      </c>
      <c r="CY175" s="25"/>
      <c r="CZ175" s="298"/>
      <c r="DA175" s="299" t="n">
        <v>0</v>
      </c>
      <c r="DB175" s="299" t="n">
        <v>0</v>
      </c>
      <c r="DC175" s="299" t="n">
        <f aca="false">DB175-DA175</f>
        <v>0</v>
      </c>
      <c r="DD175" s="263" t="n">
        <f aca="false">SUMIF($L$5:$CH$5,"o",L175:CH175)+SUMIF($L$5:$CH$5,"e",L175:CH175)</f>
        <v>0</v>
      </c>
      <c r="DE175" s="278" t="n">
        <f aca="false">IF(DD175=0,0,DC175+DD175)</f>
        <v>0</v>
      </c>
      <c r="DF175" s="278"/>
      <c r="DG175" s="184"/>
      <c r="DH175" s="300" t="n">
        <v>67.00092461</v>
      </c>
      <c r="DI175" s="312" t="n">
        <v>4.516</v>
      </c>
      <c r="DJ175" s="184" t="n">
        <v>4.516</v>
      </c>
      <c r="DK175" s="267" t="n">
        <f aca="false">DI175-DJ175</f>
        <v>0</v>
      </c>
      <c r="DL175" s="192" t="n">
        <f aca="false">ROUND(DH175*DK175*10000,2)</f>
        <v>0</v>
      </c>
      <c r="DM175" s="193"/>
      <c r="DN175" s="26"/>
      <c r="DO175" s="26"/>
      <c r="DP175" s="301" t="n">
        <f aca="false">A175</f>
        <v>41883</v>
      </c>
      <c r="DQ175" s="270" t="n">
        <f aca="false">IF(ISERROR(DR175),0,DR175)</f>
        <v>0</v>
      </c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</row>
    <row r="176" customFormat="false" ht="15.75" hidden="false" customHeight="false" outlineLevel="0" collapsed="false">
      <c r="A176" s="271" t="n">
        <f aca="false">EOMONTH(A175,0)+1</f>
        <v>41913</v>
      </c>
      <c r="B176" s="272" t="n">
        <f aca="false">E!B167</f>
        <v>68.06766596</v>
      </c>
      <c r="C176" s="272" t="n">
        <f aca="false">CM176</f>
        <v>0</v>
      </c>
      <c r="D176" s="272" t="n">
        <f aca="false">CI176</f>
        <v>645</v>
      </c>
      <c r="E176" s="272" t="str">
        <f aca="false">IF(CJ176=0,"",CJ176)</f>
        <v/>
      </c>
      <c r="F176" s="273" t="n">
        <f aca="false">CK176</f>
        <v>68.06766596</v>
      </c>
      <c r="G176" s="230"/>
      <c r="H176" s="230"/>
      <c r="I176" s="29"/>
      <c r="J176" s="29"/>
      <c r="K176" s="29"/>
      <c r="L176" s="313"/>
      <c r="M176" s="314"/>
      <c r="N176" s="30"/>
      <c r="O176" s="278"/>
      <c r="P176" s="278"/>
      <c r="Q176" s="278"/>
      <c r="R176" s="278"/>
      <c r="S176" s="278"/>
      <c r="T176" s="278"/>
      <c r="U176" s="278"/>
      <c r="V176" s="278"/>
      <c r="W176" s="278"/>
      <c r="X176" s="278"/>
      <c r="Y176" s="278"/>
      <c r="Z176" s="278"/>
      <c r="AA176" s="278"/>
      <c r="AB176" s="278"/>
      <c r="AC176" s="278"/>
      <c r="AD176" s="278"/>
      <c r="AE176" s="278"/>
      <c r="AF176" s="278"/>
      <c r="AG176" s="278"/>
      <c r="AH176" s="278"/>
      <c r="AI176" s="278"/>
      <c r="AJ176" s="278"/>
      <c r="AK176" s="278"/>
      <c r="AL176" s="278"/>
      <c r="AM176" s="278"/>
      <c r="AN176" s="278"/>
      <c r="AO176" s="278"/>
      <c r="AP176" s="278"/>
      <c r="AQ176" s="278"/>
      <c r="AR176" s="278"/>
      <c r="AS176" s="278"/>
      <c r="AT176" s="278"/>
      <c r="AU176" s="278"/>
      <c r="AV176" s="278"/>
      <c r="AW176" s="278"/>
      <c r="AX176" s="278"/>
      <c r="AY176" s="278"/>
      <c r="AZ176" s="30"/>
      <c r="BA176" s="278"/>
      <c r="BB176" s="278"/>
      <c r="BC176" s="278"/>
      <c r="BD176" s="278"/>
      <c r="BE176" s="278"/>
      <c r="BF176" s="278"/>
      <c r="BG176" s="278"/>
      <c r="BH176" s="278"/>
      <c r="BI176" s="278"/>
      <c r="BJ176" s="278"/>
      <c r="BK176" s="278"/>
      <c r="BL176" s="278"/>
      <c r="BM176" s="278"/>
      <c r="BN176" s="278"/>
      <c r="BO176" s="49"/>
      <c r="BP176" s="107"/>
      <c r="BQ176" s="281"/>
      <c r="BR176" s="240"/>
      <c r="BS176" s="240"/>
      <c r="BT176" s="240"/>
      <c r="BU176" s="240"/>
      <c r="BV176" s="282"/>
      <c r="BW176" s="240"/>
      <c r="BX176" s="240"/>
      <c r="BY176" s="240"/>
      <c r="BZ176" s="240"/>
      <c r="CA176" s="240"/>
      <c r="CB176" s="240"/>
      <c r="CC176" s="240"/>
      <c r="CD176" s="240"/>
      <c r="CE176" s="283"/>
      <c r="CF176" s="284"/>
      <c r="CG176" s="285" t="n">
        <f aca="false">DQ176</f>
        <v>0</v>
      </c>
      <c r="CH176" s="286"/>
      <c r="CI176" s="247" t="n">
        <f aca="false">ROUND(+CK176+CI177,0)</f>
        <v>645</v>
      </c>
      <c r="CJ176" s="287"/>
      <c r="CK176" s="248" t="n">
        <f aca="false">IF($CM$16="a",(CM176+B176),(B176))</f>
        <v>68.06766596</v>
      </c>
      <c r="CL176" s="288" t="n">
        <f aca="false">A176</f>
        <v>41913</v>
      </c>
      <c r="CM176" s="250" t="n">
        <f aca="false">IF($CM$16="A",((SUMIF($L$5:$CH$5,"F",L176:CH176))+(SUMIF($L$5:$CH$5,"s",L176:CH176)*CP176)+(SUMIF($L$5:$CH$5,"eol",L176:CH176)*CP176)+(SUMIF($L$5:$CH$5,"e",L176:CH176))+(SUMIF($L$5:$CH$5,"o",L176:CH176))),IF($CM$16="s",(SUMIF($L$5:$CH$5,"s",L176:CH176)*CP176),IF($CM$16="f",(SUMIF($L$5:$CH$5,"f",L176:CH176)),IF($CM$16="eol",(SUMIF($L$5:$CH$5,"eol",L176:CH176)*CP176),IF($CM$16="o",(SUMIF($L$5:$CH$5,"o",L176:CH176)),IF($CM$16="e",(SUMIF($L$5:$CH$5,"e",L176:CH176)),IF($CM$16="ch",(SUM(L176:CH176)),"Wrong")))))))</f>
        <v>0</v>
      </c>
      <c r="CN176" s="251" t="n">
        <f aca="false">A176</f>
        <v>41913</v>
      </c>
      <c r="CO176" s="305" t="n">
        <f aca="false">ROUND(SUM(CK165:CK176),0)</f>
        <v>824</v>
      </c>
      <c r="CP176" s="290" t="n">
        <f aca="false">IF((1/((1+CR176/2)^(2*(A176-$D$6)/365.25)))&gt;1,1,(1/((1+CR176/2)^(2*(A176-$D$6)/365.25))))</f>
        <v>1</v>
      </c>
      <c r="CQ176" s="291" t="n">
        <f aca="false">+A177-A176</f>
        <v>31</v>
      </c>
      <c r="CR176" s="302" t="n">
        <v>0.0637468709801858</v>
      </c>
      <c r="CS176" s="293"/>
      <c r="CT176" s="303" t="n">
        <f aca="false">A176</f>
        <v>41913</v>
      </c>
      <c r="CU176" s="295" t="n">
        <f aca="false">IF(ISERROR(INDEX(FuturesTable,MATCH(CT176,FuturesTableMonth,0),2)),0,INDEX(FuturesTable,MATCH(CT176,FuturesTableMonth,0),2))</f>
        <v>0</v>
      </c>
      <c r="CV176" s="25"/>
      <c r="CW176" s="296" t="n">
        <f aca="false">CT176</f>
        <v>41913</v>
      </c>
      <c r="CX176" s="297" t="n">
        <f aca="false">CK176+CK188+CK200+CK212+CK224+CK236+CK248+CK260+CK272+CK284+CK296+CK308+CK320+CK332+CK344+CK356+CK368+CK380+CK392+CK404</f>
        <v>110.43437377</v>
      </c>
      <c r="CY176" s="25"/>
      <c r="CZ176" s="298"/>
      <c r="DA176" s="299" t="n">
        <v>0</v>
      </c>
      <c r="DB176" s="299" t="n">
        <v>0</v>
      </c>
      <c r="DC176" s="299" t="n">
        <f aca="false">DB176-DA176</f>
        <v>0</v>
      </c>
      <c r="DD176" s="263" t="n">
        <f aca="false">SUMIF($L$5:$CH$5,"o",L176:CH176)+SUMIF($L$5:$CH$5,"e",L176:CH176)</f>
        <v>0</v>
      </c>
      <c r="DE176" s="278" t="n">
        <f aca="false">IF(DD176=0,0,DC176+DD176)</f>
        <v>0</v>
      </c>
      <c r="DF176" s="278"/>
      <c r="DG176" s="184"/>
      <c r="DH176" s="300" t="n">
        <v>68.06766596</v>
      </c>
      <c r="DI176" s="312" t="n">
        <v>4.545</v>
      </c>
      <c r="DJ176" s="184" t="n">
        <v>4.545</v>
      </c>
      <c r="DK176" s="267" t="n">
        <f aca="false">DI176-DJ176</f>
        <v>0</v>
      </c>
      <c r="DL176" s="192" t="n">
        <f aca="false">ROUND(DH176*DK176*10000,2)</f>
        <v>0</v>
      </c>
      <c r="DM176" s="193"/>
      <c r="DN176" s="26"/>
      <c r="DO176" s="26"/>
      <c r="DP176" s="301" t="n">
        <f aca="false">A176</f>
        <v>41913</v>
      </c>
      <c r="DQ176" s="270" t="n">
        <f aca="false">IF(ISERROR(DR176),0,DR176)</f>
        <v>0</v>
      </c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</row>
    <row r="177" customFormat="false" ht="15.75" hidden="false" customHeight="false" outlineLevel="0" collapsed="false">
      <c r="A177" s="271" t="n">
        <f aca="false">EOMONTH(A176,0)+1</f>
        <v>41944</v>
      </c>
      <c r="B177" s="272" t="n">
        <f aca="false">E!B168</f>
        <v>23.46702907</v>
      </c>
      <c r="C177" s="272" t="n">
        <f aca="false">CM177</f>
        <v>0</v>
      </c>
      <c r="D177" s="272" t="n">
        <f aca="false">CI177</f>
        <v>577</v>
      </c>
      <c r="E177" s="272" t="str">
        <f aca="false">IF(CJ177=0,"",CJ177)</f>
        <v/>
      </c>
      <c r="F177" s="273" t="n">
        <f aca="false">CK177</f>
        <v>23.46702907</v>
      </c>
      <c r="G177" s="230"/>
      <c r="H177" s="230"/>
      <c r="I177" s="29"/>
      <c r="J177" s="29"/>
      <c r="K177" s="29"/>
      <c r="L177" s="313"/>
      <c r="M177" s="314"/>
      <c r="N177" s="30"/>
      <c r="O177" s="278"/>
      <c r="P177" s="278"/>
      <c r="Q177" s="278"/>
      <c r="R177" s="278"/>
      <c r="S177" s="278"/>
      <c r="T177" s="278"/>
      <c r="U177" s="278"/>
      <c r="V177" s="278"/>
      <c r="W177" s="278"/>
      <c r="X177" s="278"/>
      <c r="Y177" s="278"/>
      <c r="Z177" s="278"/>
      <c r="AA177" s="278"/>
      <c r="AB177" s="278"/>
      <c r="AC177" s="278"/>
      <c r="AD177" s="278"/>
      <c r="AE177" s="278"/>
      <c r="AF177" s="278"/>
      <c r="AG177" s="278"/>
      <c r="AH177" s="278"/>
      <c r="AI177" s="278"/>
      <c r="AJ177" s="278"/>
      <c r="AK177" s="278"/>
      <c r="AL177" s="278"/>
      <c r="AM177" s="278"/>
      <c r="AN177" s="278"/>
      <c r="AO177" s="278"/>
      <c r="AP177" s="278"/>
      <c r="AQ177" s="278"/>
      <c r="AR177" s="278"/>
      <c r="AS177" s="278"/>
      <c r="AT177" s="278"/>
      <c r="AU177" s="278"/>
      <c r="AV177" s="278"/>
      <c r="AW177" s="278"/>
      <c r="AX177" s="278"/>
      <c r="AY177" s="278"/>
      <c r="AZ177" s="30"/>
      <c r="BA177" s="278"/>
      <c r="BB177" s="278"/>
      <c r="BC177" s="278"/>
      <c r="BD177" s="278"/>
      <c r="BE177" s="278"/>
      <c r="BF177" s="278"/>
      <c r="BG177" s="278"/>
      <c r="BH177" s="278"/>
      <c r="BI177" s="278"/>
      <c r="BJ177" s="278"/>
      <c r="BK177" s="278"/>
      <c r="BL177" s="278"/>
      <c r="BM177" s="278"/>
      <c r="BN177" s="278"/>
      <c r="BO177" s="49"/>
      <c r="BP177" s="107"/>
      <c r="BQ177" s="281"/>
      <c r="BR177" s="240"/>
      <c r="BS177" s="240"/>
      <c r="BT177" s="240"/>
      <c r="BU177" s="240"/>
      <c r="BV177" s="282"/>
      <c r="BW177" s="240"/>
      <c r="BX177" s="240"/>
      <c r="BY177" s="240"/>
      <c r="BZ177" s="240"/>
      <c r="CA177" s="240"/>
      <c r="CB177" s="240"/>
      <c r="CC177" s="240"/>
      <c r="CD177" s="240"/>
      <c r="CE177" s="283"/>
      <c r="CF177" s="284"/>
      <c r="CG177" s="285" t="n">
        <f aca="false">DQ177</f>
        <v>0</v>
      </c>
      <c r="CH177" s="286"/>
      <c r="CI177" s="247" t="n">
        <f aca="false">ROUND(+CK177+CI178,0)</f>
        <v>577</v>
      </c>
      <c r="CJ177" s="287"/>
      <c r="CK177" s="248" t="n">
        <f aca="false">IF($CM$16="a",(CM177+B177),(B177))</f>
        <v>23.46702907</v>
      </c>
      <c r="CL177" s="288" t="n">
        <f aca="false">A177</f>
        <v>41944</v>
      </c>
      <c r="CM177" s="250" t="n">
        <f aca="false">IF($CM$16="A",((SUMIF($L$5:$CH$5,"F",L177:CH177))+(SUMIF($L$5:$CH$5,"s",L177:CH177)*CP177)+(SUMIF($L$5:$CH$5,"eol",L177:CH177)*CP177)+(SUMIF($L$5:$CH$5,"e",L177:CH177))+(SUMIF($L$5:$CH$5,"o",L177:CH177))),IF($CM$16="s",(SUMIF($L$5:$CH$5,"s",L177:CH177)*CP177),IF($CM$16="f",(SUMIF($L$5:$CH$5,"f",L177:CH177)),IF($CM$16="eol",(SUMIF($L$5:$CH$5,"eol",L177:CH177)*CP177),IF($CM$16="o",(SUMIF($L$5:$CH$5,"o",L177:CH177)),IF($CM$16="e",(SUMIF($L$5:$CH$5,"e",L177:CH177)),IF($CM$16="ch",(SUM(L177:CH177)),"Wrong")))))))</f>
        <v>0</v>
      </c>
      <c r="CN177" s="251" t="n">
        <f aca="false">A177</f>
        <v>41944</v>
      </c>
      <c r="CO177" s="305" t="n">
        <f aca="false">ROUND(SUM(CK166:CK177),0)</f>
        <v>787</v>
      </c>
      <c r="CP177" s="290" t="n">
        <f aca="false">IF((1/((1+CR177/2)^(2*(A177-$D$6)/365.25)))&gt;1,1,(1/((1+CR177/2)^(2*(A177-$D$6)/365.25))))</f>
        <v>1</v>
      </c>
      <c r="CQ177" s="291" t="n">
        <f aca="false">+A178-A177</f>
        <v>30</v>
      </c>
      <c r="CR177" s="302" t="n">
        <v>0.0637815203381407</v>
      </c>
      <c r="CS177" s="293"/>
      <c r="CT177" s="303" t="n">
        <f aca="false">A177</f>
        <v>41944</v>
      </c>
      <c r="CU177" s="295" t="n">
        <f aca="false">IF(ISERROR(INDEX(FuturesTable,MATCH(CT177,FuturesTableMonth,0),2)),0,INDEX(FuturesTable,MATCH(CT177,FuturesTableMonth,0),2))</f>
        <v>0</v>
      </c>
      <c r="CV177" s="25"/>
      <c r="CW177" s="296" t="n">
        <f aca="false">CT177</f>
        <v>41944</v>
      </c>
      <c r="CX177" s="297" t="n">
        <f aca="false">CK177+CK189+CK201+CK213+CK225+CK237+CK249+CK261+CK273+CK285+CK297+CK309+CK321+CK333+CK345+CK357+CK369+CK381+CK393+CK405</f>
        <v>58.05931778</v>
      </c>
      <c r="CY177" s="25"/>
      <c r="CZ177" s="298"/>
      <c r="DA177" s="299" t="n">
        <v>0</v>
      </c>
      <c r="DB177" s="299" t="n">
        <v>0</v>
      </c>
      <c r="DC177" s="299" t="n">
        <f aca="false">DB177-DA177</f>
        <v>0</v>
      </c>
      <c r="DD177" s="263" t="n">
        <f aca="false">SUMIF($L$5:$CH$5,"o",L177:CH177)+SUMIF($L$5:$CH$5,"e",L177:CH177)</f>
        <v>0</v>
      </c>
      <c r="DE177" s="278" t="n">
        <f aca="false">IF(DD177=0,0,DC177+DD177)</f>
        <v>0</v>
      </c>
      <c r="DF177" s="278"/>
      <c r="DG177" s="184"/>
      <c r="DH177" s="300" t="n">
        <v>23.46702907</v>
      </c>
      <c r="DI177" s="312" t="n">
        <v>4.685</v>
      </c>
      <c r="DJ177" s="184" t="n">
        <v>4.685</v>
      </c>
      <c r="DK177" s="267" t="n">
        <f aca="false">DI177-DJ177</f>
        <v>0</v>
      </c>
      <c r="DL177" s="192" t="n">
        <f aca="false">ROUND(DH177*DK177*10000,2)</f>
        <v>0</v>
      </c>
      <c r="DM177" s="193"/>
      <c r="DN177" s="26"/>
      <c r="DO177" s="26"/>
      <c r="DP177" s="301" t="n">
        <f aca="false">A177</f>
        <v>41944</v>
      </c>
      <c r="DQ177" s="270" t="n">
        <f aca="false">IF(ISERROR(DR177),0,DR177)</f>
        <v>0</v>
      </c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</row>
    <row r="178" customFormat="false" ht="15.75" hidden="false" customHeight="false" outlineLevel="0" collapsed="false">
      <c r="A178" s="271" t="n">
        <f aca="false">EOMONTH(A177,0)+1</f>
        <v>41974</v>
      </c>
      <c r="B178" s="272" t="n">
        <f aca="false">E!B169</f>
        <v>24.16796395</v>
      </c>
      <c r="C178" s="272" t="n">
        <f aca="false">CM178</f>
        <v>0</v>
      </c>
      <c r="D178" s="272" t="n">
        <f aca="false">CI178</f>
        <v>554</v>
      </c>
      <c r="E178" s="272" t="n">
        <f aca="false">IF(CJ178=0,"",CJ178)</f>
        <v>749.62324191</v>
      </c>
      <c r="F178" s="273" t="n">
        <f aca="false">CK178</f>
        <v>24.16796395</v>
      </c>
      <c r="G178" s="230"/>
      <c r="H178" s="230"/>
      <c r="I178" s="29"/>
      <c r="J178" s="29"/>
      <c r="K178" s="29"/>
      <c r="L178" s="313"/>
      <c r="M178" s="314"/>
      <c r="N178" s="30"/>
      <c r="O178" s="278"/>
      <c r="P178" s="278"/>
      <c r="Q178" s="278"/>
      <c r="R178" s="278"/>
      <c r="S178" s="278"/>
      <c r="T178" s="278"/>
      <c r="U178" s="278"/>
      <c r="V178" s="278"/>
      <c r="W178" s="278"/>
      <c r="X178" s="278"/>
      <c r="Y178" s="278"/>
      <c r="Z178" s="278"/>
      <c r="AA178" s="278"/>
      <c r="AB178" s="278"/>
      <c r="AC178" s="278"/>
      <c r="AD178" s="278"/>
      <c r="AE178" s="278"/>
      <c r="AF178" s="278"/>
      <c r="AG178" s="278"/>
      <c r="AH178" s="278"/>
      <c r="AI178" s="278"/>
      <c r="AJ178" s="278"/>
      <c r="AK178" s="278"/>
      <c r="AL178" s="278"/>
      <c r="AM178" s="278"/>
      <c r="AN178" s="278"/>
      <c r="AO178" s="278"/>
      <c r="AP178" s="278"/>
      <c r="AQ178" s="278"/>
      <c r="AR178" s="278"/>
      <c r="AS178" s="278"/>
      <c r="AT178" s="278"/>
      <c r="AU178" s="278"/>
      <c r="AV178" s="278"/>
      <c r="AW178" s="278"/>
      <c r="AX178" s="278"/>
      <c r="AY178" s="278"/>
      <c r="AZ178" s="30"/>
      <c r="BA178" s="278"/>
      <c r="BB178" s="278"/>
      <c r="BC178" s="278"/>
      <c r="BD178" s="278"/>
      <c r="BE178" s="278"/>
      <c r="BF178" s="278"/>
      <c r="BG178" s="278"/>
      <c r="BH178" s="278"/>
      <c r="BI178" s="278"/>
      <c r="BJ178" s="278"/>
      <c r="BK178" s="278"/>
      <c r="BL178" s="278"/>
      <c r="BM178" s="278"/>
      <c r="BN178" s="278"/>
      <c r="BO178" s="49"/>
      <c r="BP178" s="107"/>
      <c r="BQ178" s="281"/>
      <c r="BR178" s="240"/>
      <c r="BS178" s="240"/>
      <c r="BT178" s="240"/>
      <c r="BU178" s="240"/>
      <c r="BV178" s="282"/>
      <c r="BW178" s="240"/>
      <c r="BX178" s="240"/>
      <c r="BY178" s="240"/>
      <c r="BZ178" s="240"/>
      <c r="CA178" s="240"/>
      <c r="CB178" s="240"/>
      <c r="CC178" s="240"/>
      <c r="CD178" s="240"/>
      <c r="CE178" s="283"/>
      <c r="CF178" s="284"/>
      <c r="CG178" s="285" t="n">
        <f aca="false">DQ178</f>
        <v>0</v>
      </c>
      <c r="CH178" s="286"/>
      <c r="CI178" s="247" t="n">
        <f aca="false">ROUND(+CK178+CI179,0)</f>
        <v>554</v>
      </c>
      <c r="CJ178" s="287" t="n">
        <f aca="false">SUM(CK167:CK178)</f>
        <v>749.62324191</v>
      </c>
      <c r="CK178" s="248" t="n">
        <f aca="false">IF($CM$16="a",(CM178+B178),(B178))</f>
        <v>24.16796395</v>
      </c>
      <c r="CL178" s="288" t="n">
        <f aca="false">A178</f>
        <v>41974</v>
      </c>
      <c r="CM178" s="250" t="n">
        <f aca="false">IF($CM$16="A",((SUMIF($L$5:$CH$5,"F",L178:CH178))+(SUMIF($L$5:$CH$5,"s",L178:CH178)*CP178)+(SUMIF($L$5:$CH$5,"eol",L178:CH178)*CP178)+(SUMIF($L$5:$CH$5,"e",L178:CH178))+(SUMIF($L$5:$CH$5,"o",L178:CH178))),IF($CM$16="s",(SUMIF($L$5:$CH$5,"s",L178:CH178)*CP178),IF($CM$16="f",(SUMIF($L$5:$CH$5,"f",L178:CH178)),IF($CM$16="eol",(SUMIF($L$5:$CH$5,"eol",L178:CH178)*CP178),IF($CM$16="o",(SUMIF($L$5:$CH$5,"o",L178:CH178)),IF($CM$16="e",(SUMIF($L$5:$CH$5,"e",L178:CH178)),IF($CM$16="ch",(SUM(L178:CH178)),"Wrong")))))))</f>
        <v>0</v>
      </c>
      <c r="CN178" s="251" t="n">
        <f aca="false">A178</f>
        <v>41974</v>
      </c>
      <c r="CO178" s="305" t="n">
        <f aca="false">ROUND(SUM(CK167:CK178),0)</f>
        <v>750</v>
      </c>
      <c r="CP178" s="290" t="n">
        <f aca="false">IF((1/((1+CR178/2)^(2*(A178-$D$6)/365.25)))&gt;1,1,(1/((1+CR178/2)^(2*(A178-$D$6)/365.25))))</f>
        <v>1</v>
      </c>
      <c r="CQ178" s="291" t="n">
        <f aca="false">+A179-A178</f>
        <v>31</v>
      </c>
      <c r="CR178" s="302" t="n">
        <v>0.0638150519752503</v>
      </c>
      <c r="CS178" s="293"/>
      <c r="CT178" s="303" t="n">
        <f aca="false">A178</f>
        <v>41974</v>
      </c>
      <c r="CU178" s="295" t="n">
        <f aca="false">IF(ISERROR(INDEX(FuturesTable,MATCH(CT178,FuturesTableMonth,0),2)),0,INDEX(FuturesTable,MATCH(CT178,FuturesTableMonth,0),2))</f>
        <v>0</v>
      </c>
      <c r="CV178" s="25"/>
      <c r="CW178" s="296" t="n">
        <f aca="false">CT178</f>
        <v>41974</v>
      </c>
      <c r="CX178" s="297" t="n">
        <f aca="false">CK178+CK190+CK202+CK214+CK226+CK238+CK250+CK262+CK274+CK286+CK298+CK310+CK322+CK334+CK346+CK358+CK370+CK382+CK394+CK406</f>
        <v>57.70897866</v>
      </c>
      <c r="CY178" s="25"/>
      <c r="CZ178" s="298"/>
      <c r="DA178" s="299" t="n">
        <v>0</v>
      </c>
      <c r="DB178" s="299" t="n">
        <v>0</v>
      </c>
      <c r="DC178" s="299" t="n">
        <f aca="false">DB178-DA178</f>
        <v>0</v>
      </c>
      <c r="DD178" s="263" t="n">
        <f aca="false">SUMIF($L$5:$CH$5,"o",L178:CH178)+SUMIF($L$5:$CH$5,"e",L178:CH178)</f>
        <v>0</v>
      </c>
      <c r="DE178" s="278" t="n">
        <f aca="false">IF(DD178=0,0,DC178+DD178)</f>
        <v>0</v>
      </c>
      <c r="DF178" s="278"/>
      <c r="DG178" s="184"/>
      <c r="DH178" s="300" t="n">
        <v>24.16796395</v>
      </c>
      <c r="DI178" s="312" t="n">
        <v>4.83</v>
      </c>
      <c r="DJ178" s="184" t="n">
        <v>4.83</v>
      </c>
      <c r="DK178" s="267" t="n">
        <f aca="false">DI178-DJ178</f>
        <v>0</v>
      </c>
      <c r="DL178" s="192" t="n">
        <f aca="false">ROUND(DH178*DK178*10000,2)</f>
        <v>0</v>
      </c>
      <c r="DM178" s="193"/>
      <c r="DN178" s="26"/>
      <c r="DO178" s="26"/>
      <c r="DP178" s="301" t="n">
        <f aca="false">A178</f>
        <v>41974</v>
      </c>
      <c r="DQ178" s="270" t="n">
        <f aca="false">IF(ISERROR(DR178),0,DR178)</f>
        <v>0</v>
      </c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</row>
    <row r="179" customFormat="false" ht="15.75" hidden="false" customHeight="false" outlineLevel="0" collapsed="false">
      <c r="A179" s="271" t="n">
        <f aca="false">EOMONTH(A178,0)+1</f>
        <v>42005</v>
      </c>
      <c r="B179" s="272" t="n">
        <f aca="false">E!B170</f>
        <v>24.02858051</v>
      </c>
      <c r="C179" s="272" t="n">
        <f aca="false">CM179</f>
        <v>0</v>
      </c>
      <c r="D179" s="272" t="n">
        <f aca="false">CI179</f>
        <v>530</v>
      </c>
      <c r="E179" s="272" t="str">
        <f aca="false">IF(CJ179=0,"",CJ179)</f>
        <v/>
      </c>
      <c r="F179" s="273" t="n">
        <f aca="false">CK179</f>
        <v>24.02858051</v>
      </c>
      <c r="G179" s="230"/>
      <c r="H179" s="230"/>
      <c r="I179" s="29"/>
      <c r="J179" s="29"/>
      <c r="K179" s="29"/>
      <c r="L179" s="313"/>
      <c r="M179" s="314"/>
      <c r="N179" s="30"/>
      <c r="O179" s="278"/>
      <c r="P179" s="278"/>
      <c r="Q179" s="278"/>
      <c r="R179" s="278"/>
      <c r="S179" s="278"/>
      <c r="T179" s="278"/>
      <c r="U179" s="278"/>
      <c r="V179" s="278"/>
      <c r="W179" s="278"/>
      <c r="X179" s="278"/>
      <c r="Y179" s="278"/>
      <c r="Z179" s="278"/>
      <c r="AA179" s="278"/>
      <c r="AB179" s="278"/>
      <c r="AC179" s="278"/>
      <c r="AD179" s="278"/>
      <c r="AE179" s="278"/>
      <c r="AF179" s="278"/>
      <c r="AG179" s="278"/>
      <c r="AH179" s="278"/>
      <c r="AI179" s="278"/>
      <c r="AJ179" s="278"/>
      <c r="AK179" s="278"/>
      <c r="AL179" s="278"/>
      <c r="AM179" s="278"/>
      <c r="AN179" s="278"/>
      <c r="AO179" s="278"/>
      <c r="AP179" s="278"/>
      <c r="AQ179" s="278"/>
      <c r="AR179" s="278"/>
      <c r="AS179" s="278"/>
      <c r="AT179" s="278"/>
      <c r="AU179" s="278"/>
      <c r="AV179" s="278"/>
      <c r="AW179" s="278"/>
      <c r="AX179" s="278"/>
      <c r="AY179" s="278"/>
      <c r="AZ179" s="30"/>
      <c r="BA179" s="278"/>
      <c r="BB179" s="278"/>
      <c r="BC179" s="278"/>
      <c r="BD179" s="278"/>
      <c r="BE179" s="278"/>
      <c r="BF179" s="278"/>
      <c r="BG179" s="278"/>
      <c r="BH179" s="278"/>
      <c r="BI179" s="278"/>
      <c r="BJ179" s="278"/>
      <c r="BK179" s="278"/>
      <c r="BL179" s="278"/>
      <c r="BM179" s="278"/>
      <c r="BN179" s="278"/>
      <c r="BO179" s="49"/>
      <c r="BP179" s="107"/>
      <c r="BQ179" s="281"/>
      <c r="BR179" s="240"/>
      <c r="BS179" s="240"/>
      <c r="BT179" s="240"/>
      <c r="BU179" s="240"/>
      <c r="BV179" s="282"/>
      <c r="BW179" s="240"/>
      <c r="BX179" s="240"/>
      <c r="BY179" s="240"/>
      <c r="BZ179" s="240"/>
      <c r="CA179" s="240"/>
      <c r="CB179" s="240"/>
      <c r="CC179" s="240"/>
      <c r="CD179" s="240"/>
      <c r="CE179" s="283"/>
      <c r="CF179" s="284"/>
      <c r="CG179" s="285" t="n">
        <f aca="false">DQ179</f>
        <v>0</v>
      </c>
      <c r="CH179" s="286"/>
      <c r="CI179" s="247" t="n">
        <f aca="false">ROUND(+CK179+CI180,0)</f>
        <v>530</v>
      </c>
      <c r="CJ179" s="287"/>
      <c r="CK179" s="248" t="n">
        <f aca="false">IF($CM$16="a",(CM179+B179),(B179))</f>
        <v>24.02858051</v>
      </c>
      <c r="CL179" s="288" t="n">
        <f aca="false">A179</f>
        <v>42005</v>
      </c>
      <c r="CM179" s="250" t="n">
        <f aca="false">IF($CM$16="A",((SUMIF($L$5:$CH$5,"F",L179:CH179))+(SUMIF($L$5:$CH$5,"s",L179:CH179)*CP179)+(SUMIF($L$5:$CH$5,"eol",L179:CH179)*CP179)+(SUMIF($L$5:$CH$5,"e",L179:CH179))+(SUMIF($L$5:$CH$5,"o",L179:CH179))),IF($CM$16="s",(SUMIF($L$5:$CH$5,"s",L179:CH179)*CP179),IF($CM$16="f",(SUMIF($L$5:$CH$5,"f",L179:CH179)),IF($CM$16="eol",(SUMIF($L$5:$CH$5,"eol",L179:CH179)*CP179),IF($CM$16="o",(SUMIF($L$5:$CH$5,"o",L179:CH179)),IF($CM$16="e",(SUMIF($L$5:$CH$5,"e",L179:CH179)),IF($CM$16="ch",(SUM(L179:CH179)),"Wrong")))))))</f>
        <v>0</v>
      </c>
      <c r="CN179" s="251" t="n">
        <f aca="false">A179</f>
        <v>42005</v>
      </c>
      <c r="CO179" s="305" t="n">
        <f aca="false">ROUND(SUM(CK168:CK179),0)</f>
        <v>698</v>
      </c>
      <c r="CP179" s="290" t="n">
        <f aca="false">IF((1/((1+CR179/2)^(2*(A179-$D$6)/365.25)))&gt;1,1,(1/((1+CR179/2)^(2*(A179-$D$6)/365.25))))</f>
        <v>1</v>
      </c>
      <c r="CQ179" s="291" t="n">
        <f aca="false">+A180-A179</f>
        <v>31</v>
      </c>
      <c r="CR179" s="302" t="n">
        <v>0.0638497013339885</v>
      </c>
      <c r="CS179" s="293"/>
      <c r="CT179" s="303" t="n">
        <f aca="false">A179</f>
        <v>42005</v>
      </c>
      <c r="CU179" s="295" t="n">
        <f aca="false">IF(ISERROR(INDEX(FuturesTable,MATCH(CT179,FuturesTableMonth,0),2)),0,INDEX(FuturesTable,MATCH(CT179,FuturesTableMonth,0),2))</f>
        <v>0</v>
      </c>
      <c r="CV179" s="25"/>
      <c r="CW179" s="296" t="n">
        <f aca="false">CT179</f>
        <v>42005</v>
      </c>
      <c r="CX179" s="297" t="n">
        <f aca="false">CK179+CK191+CK203+CK215+CK227+CK239+CK251+CK263+CK275+CK287+CK299+CK311+CK323+CK335+CK347+CK359+CK371+CK383+CK395+CK407</f>
        <v>44.9601032</v>
      </c>
      <c r="CY179" s="25"/>
      <c r="CZ179" s="298"/>
      <c r="DA179" s="299" t="n">
        <v>0</v>
      </c>
      <c r="DB179" s="299" t="n">
        <v>0</v>
      </c>
      <c r="DC179" s="299" t="n">
        <f aca="false">DB179-DA179</f>
        <v>0</v>
      </c>
      <c r="DD179" s="263" t="n">
        <f aca="false">SUMIF($L$5:$CH$5,"o",L179:CH179)+SUMIF($L$5:$CH$5,"e",L179:CH179)</f>
        <v>0</v>
      </c>
      <c r="DE179" s="278" t="n">
        <f aca="false">IF(DD179=0,0,DC179+DD179)</f>
        <v>0</v>
      </c>
      <c r="DF179" s="278"/>
      <c r="DG179" s="184"/>
      <c r="DH179" s="300" t="n">
        <v>24.02858051</v>
      </c>
      <c r="DI179" s="312" t="n">
        <v>4.95</v>
      </c>
      <c r="DJ179" s="184" t="n">
        <v>4.95</v>
      </c>
      <c r="DK179" s="267" t="n">
        <f aca="false">DI179-DJ179</f>
        <v>0</v>
      </c>
      <c r="DL179" s="192" t="n">
        <f aca="false">ROUND(DH179*DK179*10000,2)</f>
        <v>0</v>
      </c>
      <c r="DM179" s="193"/>
      <c r="DN179" s="26"/>
      <c r="DO179" s="26"/>
      <c r="DP179" s="301" t="n">
        <f aca="false">A179</f>
        <v>42005</v>
      </c>
      <c r="DQ179" s="270" t="n">
        <f aca="false">IF(ISERROR(DR179),0,DR179)</f>
        <v>0</v>
      </c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</row>
    <row r="180" customFormat="false" ht="15.75" hidden="false" customHeight="false" outlineLevel="0" collapsed="false">
      <c r="A180" s="271" t="n">
        <f aca="false">EOMONTH(A179,0)+1</f>
        <v>42036</v>
      </c>
      <c r="B180" s="272" t="n">
        <f aca="false">E!B171</f>
        <v>21.64350902</v>
      </c>
      <c r="C180" s="272" t="n">
        <f aca="false">CM180</f>
        <v>0</v>
      </c>
      <c r="D180" s="272" t="n">
        <f aca="false">CI180</f>
        <v>506</v>
      </c>
      <c r="E180" s="272" t="str">
        <f aca="false">IF(CJ180=0,"",CJ180)</f>
        <v/>
      </c>
      <c r="F180" s="273" t="n">
        <f aca="false">CK180</f>
        <v>21.64350902</v>
      </c>
      <c r="G180" s="230"/>
      <c r="H180" s="230"/>
      <c r="I180" s="29"/>
      <c r="J180" s="29"/>
      <c r="K180" s="29"/>
      <c r="L180" s="313"/>
      <c r="M180" s="314"/>
      <c r="N180" s="30"/>
      <c r="O180" s="278"/>
      <c r="P180" s="278"/>
      <c r="Q180" s="278"/>
      <c r="R180" s="278"/>
      <c r="S180" s="278"/>
      <c r="T180" s="278"/>
      <c r="U180" s="278"/>
      <c r="V180" s="278"/>
      <c r="W180" s="278"/>
      <c r="X180" s="278"/>
      <c r="Y180" s="278"/>
      <c r="Z180" s="278"/>
      <c r="AA180" s="278"/>
      <c r="AB180" s="278"/>
      <c r="AC180" s="278"/>
      <c r="AD180" s="278"/>
      <c r="AE180" s="278"/>
      <c r="AF180" s="278"/>
      <c r="AG180" s="278"/>
      <c r="AH180" s="278"/>
      <c r="AI180" s="278"/>
      <c r="AJ180" s="278"/>
      <c r="AK180" s="278"/>
      <c r="AL180" s="278"/>
      <c r="AM180" s="278"/>
      <c r="AN180" s="278"/>
      <c r="AO180" s="278"/>
      <c r="AP180" s="278"/>
      <c r="AQ180" s="278"/>
      <c r="AR180" s="278"/>
      <c r="AS180" s="278"/>
      <c r="AT180" s="278"/>
      <c r="AU180" s="278"/>
      <c r="AV180" s="278"/>
      <c r="AW180" s="278"/>
      <c r="AX180" s="278"/>
      <c r="AY180" s="278"/>
      <c r="AZ180" s="30"/>
      <c r="BA180" s="278"/>
      <c r="BB180" s="278"/>
      <c r="BC180" s="278"/>
      <c r="BD180" s="278"/>
      <c r="BE180" s="278"/>
      <c r="BF180" s="278"/>
      <c r="BG180" s="278"/>
      <c r="BH180" s="278"/>
      <c r="BI180" s="278"/>
      <c r="BJ180" s="278"/>
      <c r="BK180" s="278"/>
      <c r="BL180" s="278"/>
      <c r="BM180" s="278"/>
      <c r="BN180" s="278"/>
      <c r="BO180" s="49"/>
      <c r="BP180" s="107"/>
      <c r="BQ180" s="281"/>
      <c r="BR180" s="240"/>
      <c r="BS180" s="240"/>
      <c r="BT180" s="240"/>
      <c r="BU180" s="240"/>
      <c r="BV180" s="282"/>
      <c r="BW180" s="240"/>
      <c r="BX180" s="240"/>
      <c r="BY180" s="240"/>
      <c r="BZ180" s="240"/>
      <c r="CA180" s="240"/>
      <c r="CB180" s="240"/>
      <c r="CC180" s="240"/>
      <c r="CD180" s="240"/>
      <c r="CE180" s="283"/>
      <c r="CF180" s="284"/>
      <c r="CG180" s="285" t="n">
        <f aca="false">DQ180</f>
        <v>0</v>
      </c>
      <c r="CH180" s="286"/>
      <c r="CI180" s="247" t="n">
        <f aca="false">ROUND(+CK180+CI181,0)</f>
        <v>506</v>
      </c>
      <c r="CJ180" s="287"/>
      <c r="CK180" s="248" t="n">
        <f aca="false">IF($CM$16="a",(CM180+B180),(B180))</f>
        <v>21.64350902</v>
      </c>
      <c r="CL180" s="288" t="n">
        <f aca="false">A180</f>
        <v>42036</v>
      </c>
      <c r="CM180" s="250" t="n">
        <f aca="false">IF($CM$16="A",((SUMIF($L$5:$CH$5,"F",L180:CH180))+(SUMIF($L$5:$CH$5,"s",L180:CH180)*CP180)+(SUMIF($L$5:$CH$5,"eol",L180:CH180)*CP180)+(SUMIF($L$5:$CH$5,"e",L180:CH180))+(SUMIF($L$5:$CH$5,"o",L180:CH180))),IF($CM$16="s",(SUMIF($L$5:$CH$5,"s",L180:CH180)*CP180),IF($CM$16="f",(SUMIF($L$5:$CH$5,"f",L180:CH180)),IF($CM$16="eol",(SUMIF($L$5:$CH$5,"eol",L180:CH180)*CP180),IF($CM$16="o",(SUMIF($L$5:$CH$5,"o",L180:CH180)),IF($CM$16="e",(SUMIF($L$5:$CH$5,"e",L180:CH180)),IF($CM$16="ch",(SUM(L180:CH180)),"Wrong")))))))</f>
        <v>0</v>
      </c>
      <c r="CN180" s="251" t="n">
        <f aca="false">A180</f>
        <v>42036</v>
      </c>
      <c r="CO180" s="305" t="n">
        <f aca="false">ROUND(SUM(CK169:CK180),0)</f>
        <v>652</v>
      </c>
      <c r="CP180" s="290" t="n">
        <f aca="false">IF((1/((1+CR180/2)^(2*(A180-$D$6)/365.25)))&gt;1,1,(1/((1+CR180/2)^(2*(A180-$D$6)/365.25))))</f>
        <v>1</v>
      </c>
      <c r="CQ180" s="291" t="n">
        <f aca="false">+A181-A180</f>
        <v>28</v>
      </c>
      <c r="CR180" s="302" t="n">
        <v>0.063884350693125</v>
      </c>
      <c r="CS180" s="293"/>
      <c r="CT180" s="303" t="n">
        <f aca="false">A180</f>
        <v>42036</v>
      </c>
      <c r="CU180" s="295" t="n">
        <f aca="false">IF(ISERROR(INDEX(FuturesTable,MATCH(CT180,FuturesTableMonth,0),2)),0,INDEX(FuturesTable,MATCH(CT180,FuturesTableMonth,0),2))</f>
        <v>0</v>
      </c>
      <c r="CV180" s="25"/>
      <c r="CW180" s="296" t="n">
        <f aca="false">CT180</f>
        <v>42036</v>
      </c>
      <c r="CX180" s="297" t="n">
        <f aca="false">CK180+CK192+CK204+CK216+CK228+CK240+CK252+CK264+CK276+CK288+CK300+CK312+CK324+CK336+CK348+CK360+CK372+CK384+CK396+CK408</f>
        <v>40.80010468</v>
      </c>
      <c r="CY180" s="25"/>
      <c r="CZ180" s="298"/>
      <c r="DA180" s="299" t="n">
        <v>0</v>
      </c>
      <c r="DB180" s="299" t="n">
        <v>0</v>
      </c>
      <c r="DC180" s="299" t="n">
        <f aca="false">DB180-DA180</f>
        <v>0</v>
      </c>
      <c r="DD180" s="263" t="n">
        <f aca="false">SUMIF($L$5:$CH$5,"o",L180:CH180)+SUMIF($L$5:$CH$5,"e",L180:CH180)</f>
        <v>0</v>
      </c>
      <c r="DE180" s="278" t="n">
        <f aca="false">IF(DD180=0,0,DC180+DD180)</f>
        <v>0</v>
      </c>
      <c r="DF180" s="278"/>
      <c r="DG180" s="184"/>
      <c r="DH180" s="300" t="n">
        <v>21.64350902</v>
      </c>
      <c r="DI180" s="312" t="n">
        <v>4.832</v>
      </c>
      <c r="DJ180" s="184" t="n">
        <v>4.832</v>
      </c>
      <c r="DK180" s="267" t="n">
        <f aca="false">DI180-DJ180</f>
        <v>0</v>
      </c>
      <c r="DL180" s="192" t="n">
        <f aca="false">ROUND(DH180*DK180*10000,2)</f>
        <v>0</v>
      </c>
      <c r="DM180" s="193"/>
      <c r="DN180" s="26"/>
      <c r="DO180" s="26"/>
      <c r="DP180" s="301" t="n">
        <f aca="false">A180</f>
        <v>42036</v>
      </c>
      <c r="DQ180" s="270" t="n">
        <f aca="false">IF(ISERROR(DR180),0,DR180)</f>
        <v>0</v>
      </c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</row>
    <row r="181" customFormat="false" ht="15.75" hidden="false" customHeight="false" outlineLevel="0" collapsed="false">
      <c r="A181" s="271" t="n">
        <f aca="false">EOMONTH(A180,0)+1</f>
        <v>42064</v>
      </c>
      <c r="B181" s="272" t="n">
        <f aca="false">E!B172</f>
        <v>23.13915446</v>
      </c>
      <c r="C181" s="272" t="n">
        <f aca="false">CM181</f>
        <v>0</v>
      </c>
      <c r="D181" s="272" t="n">
        <f aca="false">CI181</f>
        <v>484</v>
      </c>
      <c r="E181" s="272" t="str">
        <f aca="false">IF(CJ181=0,"",CJ181)</f>
        <v/>
      </c>
      <c r="F181" s="273" t="n">
        <f aca="false">CK181</f>
        <v>23.13915446</v>
      </c>
      <c r="G181" s="230"/>
      <c r="H181" s="230"/>
      <c r="I181" s="29"/>
      <c r="J181" s="29"/>
      <c r="K181" s="29"/>
      <c r="L181" s="313"/>
      <c r="M181" s="314"/>
      <c r="N181" s="30"/>
      <c r="O181" s="278"/>
      <c r="P181" s="278"/>
      <c r="Q181" s="278"/>
      <c r="R181" s="278"/>
      <c r="S181" s="278"/>
      <c r="T181" s="278"/>
      <c r="U181" s="278"/>
      <c r="V181" s="278"/>
      <c r="W181" s="278"/>
      <c r="X181" s="278"/>
      <c r="Y181" s="278"/>
      <c r="Z181" s="278"/>
      <c r="AA181" s="278"/>
      <c r="AB181" s="278"/>
      <c r="AC181" s="278"/>
      <c r="AD181" s="278"/>
      <c r="AE181" s="278"/>
      <c r="AF181" s="278"/>
      <c r="AG181" s="278"/>
      <c r="AH181" s="278"/>
      <c r="AI181" s="278"/>
      <c r="AJ181" s="278"/>
      <c r="AK181" s="278"/>
      <c r="AL181" s="278"/>
      <c r="AM181" s="278"/>
      <c r="AN181" s="278"/>
      <c r="AO181" s="278"/>
      <c r="AP181" s="278"/>
      <c r="AQ181" s="278"/>
      <c r="AR181" s="278"/>
      <c r="AS181" s="278"/>
      <c r="AT181" s="278"/>
      <c r="AU181" s="278"/>
      <c r="AV181" s="278"/>
      <c r="AW181" s="278"/>
      <c r="AX181" s="278"/>
      <c r="AY181" s="278"/>
      <c r="AZ181" s="30"/>
      <c r="BA181" s="278"/>
      <c r="BB181" s="278"/>
      <c r="BC181" s="278"/>
      <c r="BD181" s="278"/>
      <c r="BE181" s="278"/>
      <c r="BF181" s="278"/>
      <c r="BG181" s="278"/>
      <c r="BH181" s="278"/>
      <c r="BI181" s="278"/>
      <c r="BJ181" s="278"/>
      <c r="BK181" s="278"/>
      <c r="BL181" s="278"/>
      <c r="BM181" s="278"/>
      <c r="BN181" s="278"/>
      <c r="BO181" s="49"/>
      <c r="BP181" s="107"/>
      <c r="BQ181" s="281"/>
      <c r="BR181" s="240"/>
      <c r="BS181" s="240"/>
      <c r="BT181" s="240"/>
      <c r="BU181" s="240"/>
      <c r="BV181" s="282"/>
      <c r="BW181" s="240"/>
      <c r="BX181" s="240"/>
      <c r="BY181" s="240"/>
      <c r="BZ181" s="240"/>
      <c r="CA181" s="240"/>
      <c r="CB181" s="240"/>
      <c r="CC181" s="240"/>
      <c r="CD181" s="240"/>
      <c r="CE181" s="283"/>
      <c r="CF181" s="284"/>
      <c r="CG181" s="285" t="n">
        <f aca="false">DQ181</f>
        <v>0</v>
      </c>
      <c r="CH181" s="286"/>
      <c r="CI181" s="247" t="n">
        <f aca="false">ROUND(+CK181+CI182,0)</f>
        <v>484</v>
      </c>
      <c r="CJ181" s="287"/>
      <c r="CK181" s="248" t="n">
        <f aca="false">IF($CM$16="a",(CM181+B181),(B181))</f>
        <v>23.13915446</v>
      </c>
      <c r="CL181" s="288" t="n">
        <f aca="false">A181</f>
        <v>42064</v>
      </c>
      <c r="CM181" s="250" t="n">
        <f aca="false">IF($CM$16="A",((SUMIF($L$5:$CH$5,"F",L181:CH181))+(SUMIF($L$5:$CH$5,"s",L181:CH181)*CP181)+(SUMIF($L$5:$CH$5,"eol",L181:CH181)*CP181)+(SUMIF($L$5:$CH$5,"e",L181:CH181))+(SUMIF($L$5:$CH$5,"o",L181:CH181))),IF($CM$16="s",(SUMIF($L$5:$CH$5,"s",L181:CH181)*CP181),IF($CM$16="f",(SUMIF($L$5:$CH$5,"f",L181:CH181)),IF($CM$16="eol",(SUMIF($L$5:$CH$5,"eol",L181:CH181)*CP181),IF($CM$16="o",(SUMIF($L$5:$CH$5,"o",L181:CH181)),IF($CM$16="e",(SUMIF($L$5:$CH$5,"e",L181:CH181)),IF($CM$16="ch",(SUM(L181:CH181)),"Wrong")))))))</f>
        <v>0</v>
      </c>
      <c r="CN181" s="251" t="n">
        <f aca="false">A181</f>
        <v>42064</v>
      </c>
      <c r="CO181" s="305" t="n">
        <f aca="false">ROUND(SUM(CK170:CK181),0)</f>
        <v>601</v>
      </c>
      <c r="CP181" s="290" t="n">
        <f aca="false">IF((1/((1+CR181/2)^(2*(A181-$D$6)/365.25)))&gt;1,1,(1/((1+CR181/2)^(2*(A181-$D$6)/365.25))))</f>
        <v>1</v>
      </c>
      <c r="CQ181" s="291" t="n">
        <f aca="false">+A182-A181</f>
        <v>31</v>
      </c>
      <c r="CR181" s="302" t="n">
        <v>0.0639156468888165</v>
      </c>
      <c r="CS181" s="293"/>
      <c r="CT181" s="303" t="n">
        <f aca="false">A181</f>
        <v>42064</v>
      </c>
      <c r="CU181" s="295" t="n">
        <f aca="false">IF(ISERROR(INDEX(FuturesTable,MATCH(CT181,FuturesTableMonth,0),2)),0,INDEX(FuturesTable,MATCH(CT181,FuturesTableMonth,0),2))</f>
        <v>0</v>
      </c>
      <c r="CV181" s="25"/>
      <c r="CW181" s="296" t="n">
        <f aca="false">CT181</f>
        <v>42064</v>
      </c>
      <c r="CX181" s="297" t="n">
        <f aca="false">CK181+CK193+CK205+CK217+CK229+CK241+CK253+CK265+CK277+CK289+CK301+CK313+CK325+CK337+CK349+CK361+CK373+CK385+CK397+CK409</f>
        <v>42.70377906</v>
      </c>
      <c r="CY181" s="25"/>
      <c r="CZ181" s="298"/>
      <c r="DA181" s="299" t="n">
        <v>0</v>
      </c>
      <c r="DB181" s="299" t="n">
        <v>0</v>
      </c>
      <c r="DC181" s="299" t="n">
        <f aca="false">DB181-DA181</f>
        <v>0</v>
      </c>
      <c r="DD181" s="263" t="n">
        <f aca="false">SUMIF($L$5:$CH$5,"o",L181:CH181)+SUMIF($L$5:$CH$5,"e",L181:CH181)</f>
        <v>0</v>
      </c>
      <c r="DE181" s="278" t="n">
        <f aca="false">IF(DD181=0,0,DC181+DD181)</f>
        <v>0</v>
      </c>
      <c r="DF181" s="278"/>
      <c r="DG181" s="184"/>
      <c r="DH181" s="300" t="n">
        <v>23.13915446</v>
      </c>
      <c r="DI181" s="312" t="n">
        <v>4.699</v>
      </c>
      <c r="DJ181" s="184" t="n">
        <v>4.699</v>
      </c>
      <c r="DK181" s="267" t="n">
        <f aca="false">DI181-DJ181</f>
        <v>0</v>
      </c>
      <c r="DL181" s="192" t="n">
        <f aca="false">ROUND(DH181*DK181*10000,2)</f>
        <v>0</v>
      </c>
      <c r="DM181" s="193"/>
      <c r="DN181" s="26"/>
      <c r="DO181" s="26"/>
      <c r="DP181" s="301" t="n">
        <f aca="false">A181</f>
        <v>42064</v>
      </c>
      <c r="DQ181" s="270" t="n">
        <f aca="false">IF(ISERROR(DR181),0,DR181)</f>
        <v>0</v>
      </c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</row>
    <row r="182" customFormat="false" ht="15.75" hidden="false" customHeight="false" outlineLevel="0" collapsed="false">
      <c r="A182" s="271" t="n">
        <f aca="false">EOMONTH(A181,0)+1</f>
        <v>42095</v>
      </c>
      <c r="B182" s="272" t="n">
        <f aca="false">E!B173</f>
        <v>23.17642246</v>
      </c>
      <c r="C182" s="272" t="n">
        <f aca="false">CM182</f>
        <v>0</v>
      </c>
      <c r="D182" s="272" t="n">
        <f aca="false">CI182</f>
        <v>461</v>
      </c>
      <c r="E182" s="272" t="str">
        <f aca="false">IF(CJ182=0,"",CJ182)</f>
        <v/>
      </c>
      <c r="F182" s="273" t="n">
        <f aca="false">CK182</f>
        <v>23.17642246</v>
      </c>
      <c r="G182" s="230"/>
      <c r="H182" s="230"/>
      <c r="I182" s="29"/>
      <c r="J182" s="29"/>
      <c r="K182" s="29"/>
      <c r="L182" s="313"/>
      <c r="M182" s="314"/>
      <c r="N182" s="30"/>
      <c r="O182" s="278"/>
      <c r="P182" s="278"/>
      <c r="Q182" s="278"/>
      <c r="R182" s="278"/>
      <c r="S182" s="278"/>
      <c r="T182" s="278"/>
      <c r="U182" s="278"/>
      <c r="V182" s="278"/>
      <c r="W182" s="278"/>
      <c r="X182" s="278"/>
      <c r="Y182" s="278"/>
      <c r="Z182" s="278"/>
      <c r="AA182" s="278"/>
      <c r="AB182" s="278"/>
      <c r="AC182" s="278"/>
      <c r="AD182" s="278"/>
      <c r="AE182" s="278"/>
      <c r="AF182" s="278"/>
      <c r="AG182" s="278"/>
      <c r="AH182" s="278"/>
      <c r="AI182" s="278"/>
      <c r="AJ182" s="278"/>
      <c r="AK182" s="278"/>
      <c r="AL182" s="278"/>
      <c r="AM182" s="278"/>
      <c r="AN182" s="278"/>
      <c r="AO182" s="278"/>
      <c r="AP182" s="278"/>
      <c r="AQ182" s="278"/>
      <c r="AR182" s="278"/>
      <c r="AS182" s="278"/>
      <c r="AT182" s="278"/>
      <c r="AU182" s="278"/>
      <c r="AV182" s="278"/>
      <c r="AW182" s="278"/>
      <c r="AX182" s="278"/>
      <c r="AY182" s="278"/>
      <c r="AZ182" s="30"/>
      <c r="BA182" s="278"/>
      <c r="BB182" s="278"/>
      <c r="BC182" s="278"/>
      <c r="BD182" s="278"/>
      <c r="BE182" s="278"/>
      <c r="BF182" s="278"/>
      <c r="BG182" s="278"/>
      <c r="BH182" s="278"/>
      <c r="BI182" s="278"/>
      <c r="BJ182" s="278"/>
      <c r="BK182" s="278"/>
      <c r="BL182" s="278"/>
      <c r="BM182" s="278"/>
      <c r="BN182" s="278"/>
      <c r="BO182" s="49"/>
      <c r="BP182" s="107"/>
      <c r="BQ182" s="281"/>
      <c r="BR182" s="240"/>
      <c r="BS182" s="240"/>
      <c r="BT182" s="240"/>
      <c r="BU182" s="240"/>
      <c r="BV182" s="282"/>
      <c r="BW182" s="240"/>
      <c r="BX182" s="240"/>
      <c r="BY182" s="240"/>
      <c r="BZ182" s="240"/>
      <c r="CA182" s="240"/>
      <c r="CB182" s="240"/>
      <c r="CC182" s="240"/>
      <c r="CD182" s="240"/>
      <c r="CE182" s="283"/>
      <c r="CF182" s="284"/>
      <c r="CG182" s="285" t="n">
        <f aca="false">DQ182</f>
        <v>0</v>
      </c>
      <c r="CH182" s="286"/>
      <c r="CI182" s="247" t="n">
        <f aca="false">ROUND(+CK182+CI183,0)</f>
        <v>461</v>
      </c>
      <c r="CJ182" s="287"/>
      <c r="CK182" s="248" t="n">
        <f aca="false">IF($CM$16="a",(CM182+B182),(B182))</f>
        <v>23.17642246</v>
      </c>
      <c r="CL182" s="288" t="n">
        <f aca="false">A182</f>
        <v>42095</v>
      </c>
      <c r="CM182" s="250" t="n">
        <f aca="false">IF($CM$16="A",((SUMIF($L$5:$CH$5,"F",L182:CH182))+(SUMIF($L$5:$CH$5,"s",L182:CH182)*CP182)+(SUMIF($L$5:$CH$5,"eol",L182:CH182)*CP182)+(SUMIF($L$5:$CH$5,"e",L182:CH182))+(SUMIF($L$5:$CH$5,"o",L182:CH182))),IF($CM$16="s",(SUMIF($L$5:$CH$5,"s",L182:CH182)*CP182),IF($CM$16="f",(SUMIF($L$5:$CH$5,"f",L182:CH182)),IF($CM$16="eol",(SUMIF($L$5:$CH$5,"eol",L182:CH182)*CP182),IF($CM$16="o",(SUMIF($L$5:$CH$5,"o",L182:CH182)),IF($CM$16="e",(SUMIF($L$5:$CH$5,"e",L182:CH182)),IF($CM$16="ch",(SUM(L182:CH182)),"Wrong")))))))</f>
        <v>0</v>
      </c>
      <c r="CN182" s="251" t="n">
        <f aca="false">A182</f>
        <v>42095</v>
      </c>
      <c r="CO182" s="305" t="n">
        <f aca="false">ROUND(SUM(CK171:CK182),0)</f>
        <v>552</v>
      </c>
      <c r="CP182" s="290" t="n">
        <f aca="false">IF((1/((1+CR182/2)^(2*(A182-$D$6)/365.25)))&gt;1,1,(1/((1+CR182/2)^(2*(A182-$D$6)/365.25))))</f>
        <v>1</v>
      </c>
      <c r="CQ182" s="291" t="n">
        <f aca="false">+A183-A182</f>
        <v>30</v>
      </c>
      <c r="CR182" s="302" t="n">
        <v>0.0639502962487106</v>
      </c>
      <c r="CS182" s="293"/>
      <c r="CT182" s="303" t="n">
        <f aca="false">A182</f>
        <v>42095</v>
      </c>
      <c r="CU182" s="295" t="n">
        <f aca="false">IF(ISERROR(INDEX(FuturesTable,MATCH(CT182,FuturesTableMonth,0),2)),0,INDEX(FuturesTable,MATCH(CT182,FuturesTableMonth,0),2))</f>
        <v>0</v>
      </c>
      <c r="CV182" s="25"/>
      <c r="CW182" s="296" t="n">
        <f aca="false">CT182</f>
        <v>42095</v>
      </c>
      <c r="CX182" s="297" t="n">
        <f aca="false">CK182+CK194+CK206+CK218+CK230+CK242+CK254+CK266+CK278+CK290+CK302+CK314+CK326+CK338+CK350+CK362+CK374+CK386+CK398+CK410</f>
        <v>45.93714887</v>
      </c>
      <c r="CY182" s="25"/>
      <c r="CZ182" s="298"/>
      <c r="DA182" s="299" t="n">
        <v>0</v>
      </c>
      <c r="DB182" s="299" t="n">
        <v>0</v>
      </c>
      <c r="DC182" s="299" t="n">
        <f aca="false">DB182-DA182</f>
        <v>0</v>
      </c>
      <c r="DD182" s="263" t="n">
        <f aca="false">SUMIF($L$5:$CH$5,"o",L182:CH182)+SUMIF($L$5:$CH$5,"e",L182:CH182)</f>
        <v>0</v>
      </c>
      <c r="DE182" s="278" t="n">
        <f aca="false">IF(DD182=0,0,DC182+DD182)</f>
        <v>0</v>
      </c>
      <c r="DF182" s="278"/>
      <c r="DG182" s="184"/>
      <c r="DH182" s="300" t="n">
        <v>23.17642246</v>
      </c>
      <c r="DI182" s="312" t="n">
        <v>4.479</v>
      </c>
      <c r="DJ182" s="184" t="n">
        <v>4.479</v>
      </c>
      <c r="DK182" s="267" t="n">
        <f aca="false">DI182-DJ182</f>
        <v>0</v>
      </c>
      <c r="DL182" s="192" t="n">
        <f aca="false">ROUND(DH182*DK182*10000,2)</f>
        <v>0</v>
      </c>
      <c r="DM182" s="193"/>
      <c r="DN182" s="26"/>
      <c r="DO182" s="26"/>
      <c r="DP182" s="301" t="n">
        <f aca="false">A182</f>
        <v>42095</v>
      </c>
      <c r="DQ182" s="270" t="n">
        <f aca="false">IF(ISERROR(DR182),0,DR182)</f>
        <v>0</v>
      </c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</row>
    <row r="183" customFormat="false" ht="15.75" hidden="false" customHeight="false" outlineLevel="0" collapsed="false">
      <c r="A183" s="271" t="n">
        <f aca="false">EOMONTH(A182,0)+1</f>
        <v>42125</v>
      </c>
      <c r="B183" s="272" t="n">
        <f aca="false">E!B174</f>
        <v>24.24290686</v>
      </c>
      <c r="C183" s="272" t="n">
        <f aca="false">CM183</f>
        <v>0</v>
      </c>
      <c r="D183" s="272" t="n">
        <f aca="false">CI183</f>
        <v>438</v>
      </c>
      <c r="E183" s="272" t="str">
        <f aca="false">IF(CJ183=0,"",CJ183)</f>
        <v/>
      </c>
      <c r="F183" s="273" t="n">
        <f aca="false">CK183</f>
        <v>24.24290686</v>
      </c>
      <c r="G183" s="230"/>
      <c r="H183" s="230"/>
      <c r="I183" s="29"/>
      <c r="J183" s="29"/>
      <c r="K183" s="29"/>
      <c r="L183" s="313"/>
      <c r="M183" s="314"/>
      <c r="N183" s="30"/>
      <c r="O183" s="278"/>
      <c r="P183" s="278"/>
      <c r="Q183" s="278"/>
      <c r="R183" s="278"/>
      <c r="S183" s="278"/>
      <c r="T183" s="278"/>
      <c r="U183" s="278"/>
      <c r="V183" s="278"/>
      <c r="W183" s="278"/>
      <c r="X183" s="278"/>
      <c r="Y183" s="278"/>
      <c r="Z183" s="278"/>
      <c r="AA183" s="278"/>
      <c r="AB183" s="278"/>
      <c r="AC183" s="278"/>
      <c r="AD183" s="278"/>
      <c r="AE183" s="278"/>
      <c r="AF183" s="278"/>
      <c r="AG183" s="278"/>
      <c r="AH183" s="278"/>
      <c r="AI183" s="278"/>
      <c r="AJ183" s="278"/>
      <c r="AK183" s="278"/>
      <c r="AL183" s="278"/>
      <c r="AM183" s="278"/>
      <c r="AN183" s="278"/>
      <c r="AO183" s="278"/>
      <c r="AP183" s="278"/>
      <c r="AQ183" s="278"/>
      <c r="AR183" s="278"/>
      <c r="AS183" s="278"/>
      <c r="AT183" s="278"/>
      <c r="AU183" s="278"/>
      <c r="AV183" s="278"/>
      <c r="AW183" s="278"/>
      <c r="AX183" s="278"/>
      <c r="AY183" s="278"/>
      <c r="AZ183" s="30"/>
      <c r="BA183" s="278"/>
      <c r="BB183" s="278"/>
      <c r="BC183" s="278"/>
      <c r="BD183" s="278"/>
      <c r="BE183" s="278"/>
      <c r="BF183" s="278"/>
      <c r="BG183" s="278"/>
      <c r="BH183" s="278"/>
      <c r="BI183" s="278"/>
      <c r="BJ183" s="278"/>
      <c r="BK183" s="278"/>
      <c r="BL183" s="278"/>
      <c r="BM183" s="278"/>
      <c r="BN183" s="278"/>
      <c r="BO183" s="49"/>
      <c r="BP183" s="107"/>
      <c r="BQ183" s="281"/>
      <c r="BR183" s="240"/>
      <c r="BS183" s="240"/>
      <c r="BT183" s="240"/>
      <c r="BU183" s="240"/>
      <c r="BV183" s="282"/>
      <c r="BW183" s="240"/>
      <c r="BX183" s="240"/>
      <c r="BY183" s="240"/>
      <c r="BZ183" s="240"/>
      <c r="CA183" s="240"/>
      <c r="CB183" s="240"/>
      <c r="CC183" s="240"/>
      <c r="CD183" s="240"/>
      <c r="CE183" s="283"/>
      <c r="CF183" s="284"/>
      <c r="CG183" s="285" t="n">
        <f aca="false">DQ183</f>
        <v>0</v>
      </c>
      <c r="CH183" s="286"/>
      <c r="CI183" s="247" t="n">
        <f aca="false">ROUND(+CK183+CI184,0)</f>
        <v>438</v>
      </c>
      <c r="CJ183" s="287"/>
      <c r="CK183" s="248" t="n">
        <f aca="false">IF($CM$16="a",(CM183+B183),(B183))</f>
        <v>24.24290686</v>
      </c>
      <c r="CL183" s="288" t="n">
        <f aca="false">A183</f>
        <v>42125</v>
      </c>
      <c r="CM183" s="250" t="n">
        <f aca="false">IF($CM$16="A",((SUMIF($L$5:$CH$5,"F",L183:CH183))+(SUMIF($L$5:$CH$5,"s",L183:CH183)*CP183)+(SUMIF($L$5:$CH$5,"eol",L183:CH183)*CP183)+(SUMIF($L$5:$CH$5,"e",L183:CH183))+(SUMIF($L$5:$CH$5,"o",L183:CH183))),IF($CM$16="s",(SUMIF($L$5:$CH$5,"s",L183:CH183)*CP183),IF($CM$16="f",(SUMIF($L$5:$CH$5,"f",L183:CH183)),IF($CM$16="eol",(SUMIF($L$5:$CH$5,"eol",L183:CH183)*CP183),IF($CM$16="o",(SUMIF($L$5:$CH$5,"o",L183:CH183)),IF($CM$16="e",(SUMIF($L$5:$CH$5,"e",L183:CH183)),IF($CM$16="ch",(SUM(L183:CH183)),"Wrong")))))))</f>
        <v>0</v>
      </c>
      <c r="CN183" s="251" t="n">
        <f aca="false">A183</f>
        <v>42125</v>
      </c>
      <c r="CO183" s="305" t="n">
        <f aca="false">ROUND(SUM(CK172:CK183),0)</f>
        <v>506</v>
      </c>
      <c r="CP183" s="290" t="n">
        <f aca="false">IF((1/((1+CR183/2)^(2*(A183-$D$6)/365.25)))&gt;1,1,(1/((1+CR183/2)^(2*(A183-$D$6)/365.25))))</f>
        <v>1</v>
      </c>
      <c r="CQ183" s="291" t="n">
        <f aca="false">+A184-A183</f>
        <v>31</v>
      </c>
      <c r="CR183" s="302" t="n">
        <v>0.063983827887697</v>
      </c>
      <c r="CS183" s="293"/>
      <c r="CT183" s="303" t="n">
        <f aca="false">A183</f>
        <v>42125</v>
      </c>
      <c r="CU183" s="295" t="n">
        <f aca="false">IF(ISERROR(INDEX(FuturesTable,MATCH(CT183,FuturesTableMonth,0),2)),0,INDEX(FuturesTable,MATCH(CT183,FuturesTableMonth,0),2))</f>
        <v>0</v>
      </c>
      <c r="CV183" s="25"/>
      <c r="CW183" s="296" t="n">
        <f aca="false">CT183</f>
        <v>42125</v>
      </c>
      <c r="CX183" s="297" t="n">
        <f aca="false">CK183+CK195+CK207+CK219+CK231+CK243+CK255+CK267+CK279+CK291+CK303+CK315+CK327+CK339+CK351+CK363+CK375+CK387+CK399+CK411</f>
        <v>49.63842981</v>
      </c>
      <c r="CY183" s="25"/>
      <c r="CZ183" s="298"/>
      <c r="DA183" s="299" t="n">
        <v>0</v>
      </c>
      <c r="DB183" s="299" t="n">
        <v>0</v>
      </c>
      <c r="DC183" s="299" t="n">
        <f aca="false">DB183-DA183</f>
        <v>0</v>
      </c>
      <c r="DD183" s="263" t="n">
        <f aca="false">SUMIF($L$5:$CH$5,"o",L183:CH183)+SUMIF($L$5:$CH$5,"e",L183:CH183)</f>
        <v>0</v>
      </c>
      <c r="DE183" s="278" t="n">
        <f aca="false">IF(DD183=0,0,DC183+DD183)</f>
        <v>0</v>
      </c>
      <c r="DF183" s="278"/>
      <c r="DG183" s="184"/>
      <c r="DH183" s="300" t="n">
        <v>24.24290686</v>
      </c>
      <c r="DI183" s="312" t="n">
        <v>4.469</v>
      </c>
      <c r="DJ183" s="184" t="n">
        <v>4.469</v>
      </c>
      <c r="DK183" s="267" t="n">
        <f aca="false">DI183-DJ183</f>
        <v>0</v>
      </c>
      <c r="DL183" s="192" t="n">
        <f aca="false">ROUND(DH183*DK183*10000,2)</f>
        <v>0</v>
      </c>
      <c r="DM183" s="193"/>
      <c r="DN183" s="26"/>
      <c r="DO183" s="26"/>
      <c r="DP183" s="301" t="n">
        <f aca="false">A183</f>
        <v>42125</v>
      </c>
      <c r="DQ183" s="270" t="n">
        <f aca="false">IF(ISERROR(DR183),0,DR183)</f>
        <v>0</v>
      </c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</row>
    <row r="184" customFormat="false" ht="15.75" hidden="false" customHeight="false" outlineLevel="0" collapsed="false">
      <c r="A184" s="271" t="n">
        <f aca="false">EOMONTH(A183,0)+1</f>
        <v>42156</v>
      </c>
      <c r="B184" s="272" t="n">
        <f aca="false">E!B175</f>
        <v>23.28570889</v>
      </c>
      <c r="C184" s="272" t="n">
        <f aca="false">CM184</f>
        <v>0</v>
      </c>
      <c r="D184" s="272" t="n">
        <f aca="false">CI184</f>
        <v>414</v>
      </c>
      <c r="E184" s="272" t="str">
        <f aca="false">IF(CJ184=0,"",CJ184)</f>
        <v/>
      </c>
      <c r="F184" s="273" t="n">
        <f aca="false">CK184</f>
        <v>23.28570889</v>
      </c>
      <c r="G184" s="230"/>
      <c r="H184" s="230"/>
      <c r="I184" s="29"/>
      <c r="J184" s="29"/>
      <c r="K184" s="29"/>
      <c r="L184" s="313"/>
      <c r="M184" s="314"/>
      <c r="N184" s="30"/>
      <c r="O184" s="278"/>
      <c r="P184" s="278"/>
      <c r="Q184" s="278"/>
      <c r="R184" s="278"/>
      <c r="S184" s="278"/>
      <c r="T184" s="278"/>
      <c r="U184" s="278"/>
      <c r="V184" s="278"/>
      <c r="W184" s="278"/>
      <c r="X184" s="278"/>
      <c r="Y184" s="278"/>
      <c r="Z184" s="278"/>
      <c r="AA184" s="278"/>
      <c r="AB184" s="278"/>
      <c r="AC184" s="278"/>
      <c r="AD184" s="278"/>
      <c r="AE184" s="278"/>
      <c r="AF184" s="278"/>
      <c r="AG184" s="278"/>
      <c r="AH184" s="278"/>
      <c r="AI184" s="278"/>
      <c r="AJ184" s="278"/>
      <c r="AK184" s="278"/>
      <c r="AL184" s="278"/>
      <c r="AM184" s="278"/>
      <c r="AN184" s="278"/>
      <c r="AO184" s="278"/>
      <c r="AP184" s="278"/>
      <c r="AQ184" s="278"/>
      <c r="AR184" s="278"/>
      <c r="AS184" s="278"/>
      <c r="AT184" s="278"/>
      <c r="AU184" s="278"/>
      <c r="AV184" s="278"/>
      <c r="AW184" s="278"/>
      <c r="AX184" s="278"/>
      <c r="AY184" s="278"/>
      <c r="AZ184" s="30"/>
      <c r="BA184" s="278"/>
      <c r="BB184" s="278"/>
      <c r="BC184" s="278"/>
      <c r="BD184" s="278"/>
      <c r="BE184" s="278"/>
      <c r="BF184" s="278"/>
      <c r="BG184" s="278"/>
      <c r="BH184" s="278"/>
      <c r="BI184" s="278"/>
      <c r="BJ184" s="278"/>
      <c r="BK184" s="278"/>
      <c r="BL184" s="278"/>
      <c r="BM184" s="278"/>
      <c r="BN184" s="278"/>
      <c r="BO184" s="49"/>
      <c r="BP184" s="107"/>
      <c r="BQ184" s="281"/>
      <c r="BR184" s="240"/>
      <c r="BS184" s="240"/>
      <c r="BT184" s="240"/>
      <c r="BU184" s="240"/>
      <c r="BV184" s="282"/>
      <c r="BW184" s="240"/>
      <c r="BX184" s="240"/>
      <c r="BY184" s="240"/>
      <c r="BZ184" s="240"/>
      <c r="CA184" s="240"/>
      <c r="CB184" s="240"/>
      <c r="CC184" s="240"/>
      <c r="CD184" s="240"/>
      <c r="CE184" s="283"/>
      <c r="CF184" s="284"/>
      <c r="CG184" s="285" t="n">
        <f aca="false">DQ184</f>
        <v>0</v>
      </c>
      <c r="CH184" s="286"/>
      <c r="CI184" s="247" t="n">
        <f aca="false">ROUND(+CK184+CI185,0)</f>
        <v>414</v>
      </c>
      <c r="CJ184" s="287"/>
      <c r="CK184" s="248" t="n">
        <f aca="false">IF($CM$16="a",(CM184+B184),(B184))</f>
        <v>23.28570889</v>
      </c>
      <c r="CL184" s="288" t="n">
        <f aca="false">A184</f>
        <v>42156</v>
      </c>
      <c r="CM184" s="250" t="n">
        <f aca="false">IF($CM$16="A",((SUMIF($L$5:$CH$5,"F",L184:CH184))+(SUMIF($L$5:$CH$5,"s",L184:CH184)*CP184)+(SUMIF($L$5:$CH$5,"eol",L184:CH184)*CP184)+(SUMIF($L$5:$CH$5,"e",L184:CH184))+(SUMIF($L$5:$CH$5,"o",L184:CH184))),IF($CM$16="s",(SUMIF($L$5:$CH$5,"s",L184:CH184)*CP184),IF($CM$16="f",(SUMIF($L$5:$CH$5,"f",L184:CH184)),IF($CM$16="eol",(SUMIF($L$5:$CH$5,"eol",L184:CH184)*CP184),IF($CM$16="o",(SUMIF($L$5:$CH$5,"o",L184:CH184)),IF($CM$16="e",(SUMIF($L$5:$CH$5,"e",L184:CH184)),IF($CM$16="ch",(SUM(L184:CH184)),"Wrong")))))))</f>
        <v>0</v>
      </c>
      <c r="CN184" s="251" t="n">
        <f aca="false">A184</f>
        <v>42156</v>
      </c>
      <c r="CO184" s="305" t="n">
        <f aca="false">ROUND(SUM(CK173:CK184),0)</f>
        <v>461</v>
      </c>
      <c r="CP184" s="290" t="n">
        <f aca="false">IF((1/((1+CR184/2)^(2*(A184-$D$6)/365.25)))&gt;1,1,(1/((1+CR184/2)^(2*(A184-$D$6)/365.25))))</f>
        <v>1</v>
      </c>
      <c r="CQ184" s="291" t="n">
        <f aca="false">+A185-A184</f>
        <v>30</v>
      </c>
      <c r="CR184" s="302" t="n">
        <v>0.064018477248375</v>
      </c>
      <c r="CS184" s="293"/>
      <c r="CT184" s="303" t="n">
        <f aca="false">A184</f>
        <v>42156</v>
      </c>
      <c r="CU184" s="295" t="n">
        <f aca="false">IF(ISERROR(INDEX(FuturesTable,MATCH(CT184,FuturesTableMonth,0),2)),0,INDEX(FuturesTable,MATCH(CT184,FuturesTableMonth,0),2))</f>
        <v>0</v>
      </c>
      <c r="CV184" s="25"/>
      <c r="CW184" s="296" t="n">
        <f aca="false">CT184</f>
        <v>42156</v>
      </c>
      <c r="CX184" s="297" t="n">
        <f aca="false">CK184+CK196+CK208+CK220+CK232+CK244+CK256+CK268+CK280+CK292+CK304+CK316+CK328+CK340+CK352+CK364+CK376+CK388+CK400+CK412</f>
        <v>48.71761531</v>
      </c>
      <c r="CY184" s="25"/>
      <c r="CZ184" s="298"/>
      <c r="DA184" s="299" t="n">
        <v>0</v>
      </c>
      <c r="DB184" s="299" t="n">
        <v>0</v>
      </c>
      <c r="DC184" s="299" t="n">
        <f aca="false">DB184-DA184</f>
        <v>0</v>
      </c>
      <c r="DD184" s="263" t="n">
        <f aca="false">SUMIF($L$5:$CH$5,"o",L184:CH184)+SUMIF($L$5:$CH$5,"e",L184:CH184)</f>
        <v>0</v>
      </c>
      <c r="DE184" s="278" t="n">
        <f aca="false">IF(DD184=0,0,DC184+DD184)</f>
        <v>0</v>
      </c>
      <c r="DF184" s="278"/>
      <c r="DG184" s="184"/>
      <c r="DH184" s="300" t="n">
        <v>23.28570889</v>
      </c>
      <c r="DI184" s="312" t="n">
        <v>4.505</v>
      </c>
      <c r="DJ184" s="184" t="n">
        <v>4.505</v>
      </c>
      <c r="DK184" s="267" t="n">
        <f aca="false">DI184-DJ184</f>
        <v>0</v>
      </c>
      <c r="DL184" s="192" t="n">
        <f aca="false">ROUND(DH184*DK184*10000,2)</f>
        <v>0</v>
      </c>
      <c r="DM184" s="193"/>
      <c r="DN184" s="26"/>
      <c r="DO184" s="26"/>
      <c r="DP184" s="301" t="n">
        <f aca="false">A184</f>
        <v>42156</v>
      </c>
      <c r="DQ184" s="270" t="n">
        <f aca="false">IF(ISERROR(DR184),0,DR184)</f>
        <v>0</v>
      </c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</row>
    <row r="185" customFormat="false" ht="15.75" hidden="false" customHeight="false" outlineLevel="0" collapsed="false">
      <c r="A185" s="271" t="n">
        <f aca="false">EOMONTH(A184,0)+1</f>
        <v>42186</v>
      </c>
      <c r="B185" s="272" t="n">
        <f aca="false">E!B176</f>
        <v>23.87157388</v>
      </c>
      <c r="C185" s="272" t="n">
        <f aca="false">CM185</f>
        <v>0</v>
      </c>
      <c r="D185" s="272" t="n">
        <f aca="false">CI185</f>
        <v>391</v>
      </c>
      <c r="E185" s="272" t="str">
        <f aca="false">IF(CJ185=0,"",CJ185)</f>
        <v/>
      </c>
      <c r="F185" s="273" t="n">
        <f aca="false">CK185</f>
        <v>23.87157388</v>
      </c>
      <c r="G185" s="230"/>
      <c r="H185" s="230"/>
      <c r="I185" s="29"/>
      <c r="J185" s="29"/>
      <c r="K185" s="29"/>
      <c r="L185" s="313"/>
      <c r="M185" s="314"/>
      <c r="N185" s="30"/>
      <c r="O185" s="278"/>
      <c r="P185" s="278"/>
      <c r="Q185" s="278"/>
      <c r="R185" s="278"/>
      <c r="S185" s="278"/>
      <c r="T185" s="278"/>
      <c r="U185" s="278"/>
      <c r="V185" s="278"/>
      <c r="W185" s="278"/>
      <c r="X185" s="278"/>
      <c r="Y185" s="278"/>
      <c r="Z185" s="278"/>
      <c r="AA185" s="278"/>
      <c r="AB185" s="278"/>
      <c r="AC185" s="278"/>
      <c r="AD185" s="278"/>
      <c r="AE185" s="278"/>
      <c r="AF185" s="278"/>
      <c r="AG185" s="278"/>
      <c r="AH185" s="278"/>
      <c r="AI185" s="278"/>
      <c r="AJ185" s="278"/>
      <c r="AK185" s="278"/>
      <c r="AL185" s="278"/>
      <c r="AM185" s="278"/>
      <c r="AN185" s="278"/>
      <c r="AO185" s="278"/>
      <c r="AP185" s="278"/>
      <c r="AQ185" s="278"/>
      <c r="AR185" s="278"/>
      <c r="AS185" s="278"/>
      <c r="AT185" s="278"/>
      <c r="AU185" s="278"/>
      <c r="AV185" s="278"/>
      <c r="AW185" s="278"/>
      <c r="AX185" s="278"/>
      <c r="AY185" s="278"/>
      <c r="AZ185" s="30"/>
      <c r="BA185" s="278"/>
      <c r="BB185" s="278"/>
      <c r="BC185" s="278"/>
      <c r="BD185" s="278"/>
      <c r="BE185" s="278"/>
      <c r="BF185" s="278"/>
      <c r="BG185" s="278"/>
      <c r="BH185" s="278"/>
      <c r="BI185" s="278"/>
      <c r="BJ185" s="278"/>
      <c r="BK185" s="278"/>
      <c r="BL185" s="278"/>
      <c r="BM185" s="278"/>
      <c r="BN185" s="278"/>
      <c r="BO185" s="49"/>
      <c r="BP185" s="107"/>
      <c r="BQ185" s="281"/>
      <c r="BR185" s="240"/>
      <c r="BS185" s="240"/>
      <c r="BT185" s="240"/>
      <c r="BU185" s="240"/>
      <c r="BV185" s="282"/>
      <c r="BW185" s="240"/>
      <c r="BX185" s="240"/>
      <c r="BY185" s="240"/>
      <c r="BZ185" s="240"/>
      <c r="CA185" s="240"/>
      <c r="CB185" s="240"/>
      <c r="CC185" s="240"/>
      <c r="CD185" s="240"/>
      <c r="CE185" s="283"/>
      <c r="CF185" s="284"/>
      <c r="CG185" s="285" t="n">
        <f aca="false">DQ185</f>
        <v>0</v>
      </c>
      <c r="CH185" s="286"/>
      <c r="CI185" s="247" t="n">
        <f aca="false">ROUND(+CK185+CI186,0)</f>
        <v>391</v>
      </c>
      <c r="CJ185" s="287"/>
      <c r="CK185" s="248" t="n">
        <f aca="false">IF($CM$16="a",(CM185+B185),(B185))</f>
        <v>23.87157388</v>
      </c>
      <c r="CL185" s="288" t="n">
        <f aca="false">A185</f>
        <v>42186</v>
      </c>
      <c r="CM185" s="250" t="n">
        <f aca="false">IF($CM$16="A",((SUMIF($L$5:$CH$5,"F",L185:CH185))+(SUMIF($L$5:$CH$5,"s",L185:CH185)*CP185)+(SUMIF($L$5:$CH$5,"eol",L185:CH185)*CP185)+(SUMIF($L$5:$CH$5,"e",L185:CH185))+(SUMIF($L$5:$CH$5,"o",L185:CH185))),IF($CM$16="s",(SUMIF($L$5:$CH$5,"s",L185:CH185)*CP185),IF($CM$16="f",(SUMIF($L$5:$CH$5,"f",L185:CH185)),IF($CM$16="eol",(SUMIF($L$5:$CH$5,"eol",L185:CH185)*CP185),IF($CM$16="o",(SUMIF($L$5:$CH$5,"o",L185:CH185)),IF($CM$16="e",(SUMIF($L$5:$CH$5,"e",L185:CH185)),IF($CM$16="ch",(SUM(L185:CH185)),"Wrong")))))))</f>
        <v>0</v>
      </c>
      <c r="CN185" s="251" t="n">
        <f aca="false">A185</f>
        <v>42186</v>
      </c>
      <c r="CO185" s="305" t="n">
        <f aca="false">ROUND(SUM(CK174:CK185),0)</f>
        <v>416</v>
      </c>
      <c r="CP185" s="290" t="n">
        <f aca="false">IF((1/((1+CR185/2)^(2*(A185-$D$6)/365.25)))&gt;1,1,(1/((1+CR185/2)^(2*(A185-$D$6)/365.25))))</f>
        <v>1</v>
      </c>
      <c r="CQ185" s="291" t="n">
        <f aca="false">+A186-A185</f>
        <v>31</v>
      </c>
      <c r="CR185" s="302" t="n">
        <v>0.0640520088881194</v>
      </c>
      <c r="CS185" s="293"/>
      <c r="CT185" s="303" t="n">
        <f aca="false">A185</f>
        <v>42186</v>
      </c>
      <c r="CU185" s="295" t="n">
        <f aca="false">IF(ISERROR(INDEX(FuturesTable,MATCH(CT185,FuturesTableMonth,0),2)),0,INDEX(FuturesTable,MATCH(CT185,FuturesTableMonth,0),2))</f>
        <v>0</v>
      </c>
      <c r="CV185" s="25"/>
      <c r="CW185" s="296" t="n">
        <f aca="false">CT185</f>
        <v>42186</v>
      </c>
      <c r="CX185" s="297" t="n">
        <f aca="false">CK185+CK197+CK209+CK221+CK233+CK245+CK257+CK269+CK281+CK293+CK305+CK317+CK329+CK341+CK353+CK365+CK377+CK389+CK401+CK413</f>
        <v>49.89966011</v>
      </c>
      <c r="CY185" s="25"/>
      <c r="CZ185" s="298"/>
      <c r="DA185" s="299" t="n">
        <v>0</v>
      </c>
      <c r="DB185" s="299" t="n">
        <v>0</v>
      </c>
      <c r="DC185" s="299" t="n">
        <f aca="false">DB185-DA185</f>
        <v>0</v>
      </c>
      <c r="DD185" s="263" t="n">
        <f aca="false">SUMIF($L$5:$CH$5,"o",L185:CH185)+SUMIF($L$5:$CH$5,"e",L185:CH185)</f>
        <v>0</v>
      </c>
      <c r="DE185" s="278" t="n">
        <f aca="false">IF(DD185=0,0,DC185+DD185)</f>
        <v>0</v>
      </c>
      <c r="DF185" s="278"/>
      <c r="DG185" s="184"/>
      <c r="DH185" s="300" t="n">
        <v>23.87157388</v>
      </c>
      <c r="DI185" s="312" t="n">
        <v>4.555</v>
      </c>
      <c r="DJ185" s="184" t="n">
        <v>4.555</v>
      </c>
      <c r="DK185" s="267" t="n">
        <f aca="false">DI185-DJ185</f>
        <v>0</v>
      </c>
      <c r="DL185" s="192" t="n">
        <f aca="false">ROUND(DH185*DK185*10000,2)</f>
        <v>0</v>
      </c>
      <c r="DM185" s="193"/>
      <c r="DN185" s="26"/>
      <c r="DO185" s="26"/>
      <c r="DP185" s="301" t="n">
        <f aca="false">A185</f>
        <v>42186</v>
      </c>
      <c r="DQ185" s="270" t="n">
        <f aca="false">IF(ISERROR(DR185),0,DR185)</f>
        <v>0</v>
      </c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</row>
    <row r="186" customFormat="false" ht="15.75" hidden="false" customHeight="false" outlineLevel="0" collapsed="false">
      <c r="A186" s="271" t="n">
        <f aca="false">EOMONTH(A185,0)+1</f>
        <v>42217</v>
      </c>
      <c r="B186" s="272" t="n">
        <f aca="false">E!B177</f>
        <v>23.06089345</v>
      </c>
      <c r="C186" s="272" t="n">
        <f aca="false">CM186</f>
        <v>0</v>
      </c>
      <c r="D186" s="272" t="n">
        <f aca="false">CI186</f>
        <v>367</v>
      </c>
      <c r="E186" s="272" t="str">
        <f aca="false">IF(CJ186=0,"",CJ186)</f>
        <v/>
      </c>
      <c r="F186" s="273" t="n">
        <f aca="false">CK186</f>
        <v>23.06089345</v>
      </c>
      <c r="G186" s="230"/>
      <c r="H186" s="230"/>
      <c r="I186" s="29"/>
      <c r="J186" s="29"/>
      <c r="K186" s="29"/>
      <c r="L186" s="313"/>
      <c r="M186" s="314"/>
      <c r="N186" s="30"/>
      <c r="O186" s="278"/>
      <c r="P186" s="278"/>
      <c r="Q186" s="278"/>
      <c r="R186" s="278"/>
      <c r="S186" s="278"/>
      <c r="T186" s="278"/>
      <c r="U186" s="278"/>
      <c r="V186" s="278"/>
      <c r="W186" s="278"/>
      <c r="X186" s="278"/>
      <c r="Y186" s="278"/>
      <c r="Z186" s="278"/>
      <c r="AA186" s="278"/>
      <c r="AB186" s="278"/>
      <c r="AC186" s="278"/>
      <c r="AD186" s="278"/>
      <c r="AE186" s="278"/>
      <c r="AF186" s="278"/>
      <c r="AG186" s="278"/>
      <c r="AH186" s="278"/>
      <c r="AI186" s="278"/>
      <c r="AJ186" s="278"/>
      <c r="AK186" s="278"/>
      <c r="AL186" s="278"/>
      <c r="AM186" s="278"/>
      <c r="AN186" s="278"/>
      <c r="AO186" s="278"/>
      <c r="AP186" s="278"/>
      <c r="AQ186" s="278"/>
      <c r="AR186" s="278"/>
      <c r="AS186" s="278"/>
      <c r="AT186" s="278"/>
      <c r="AU186" s="278"/>
      <c r="AV186" s="278"/>
      <c r="AW186" s="278"/>
      <c r="AX186" s="278"/>
      <c r="AY186" s="278"/>
      <c r="AZ186" s="30"/>
      <c r="BA186" s="278"/>
      <c r="BB186" s="278"/>
      <c r="BC186" s="278"/>
      <c r="BD186" s="278"/>
      <c r="BE186" s="278"/>
      <c r="BF186" s="278"/>
      <c r="BG186" s="278"/>
      <c r="BH186" s="278"/>
      <c r="BI186" s="278"/>
      <c r="BJ186" s="278"/>
      <c r="BK186" s="278"/>
      <c r="BL186" s="278"/>
      <c r="BM186" s="278"/>
      <c r="BN186" s="278"/>
      <c r="BO186" s="49"/>
      <c r="BP186" s="107"/>
      <c r="BQ186" s="281"/>
      <c r="BR186" s="240"/>
      <c r="BS186" s="240"/>
      <c r="BT186" s="240"/>
      <c r="BU186" s="240"/>
      <c r="BV186" s="282"/>
      <c r="BW186" s="240"/>
      <c r="BX186" s="240"/>
      <c r="BY186" s="240"/>
      <c r="BZ186" s="240"/>
      <c r="CA186" s="240"/>
      <c r="CB186" s="240"/>
      <c r="CC186" s="240"/>
      <c r="CD186" s="240"/>
      <c r="CE186" s="283"/>
      <c r="CF186" s="284"/>
      <c r="CG186" s="285" t="n">
        <f aca="false">DQ186</f>
        <v>0</v>
      </c>
      <c r="CH186" s="286"/>
      <c r="CI186" s="247" t="n">
        <f aca="false">ROUND(+CK186+CI187,0)</f>
        <v>367</v>
      </c>
      <c r="CJ186" s="287"/>
      <c r="CK186" s="248" t="n">
        <f aca="false">IF($CM$16="a",(CM186+B186),(B186))</f>
        <v>23.06089345</v>
      </c>
      <c r="CL186" s="288" t="n">
        <f aca="false">A186</f>
        <v>42217</v>
      </c>
      <c r="CM186" s="250" t="n">
        <f aca="false">IF($CM$16="A",((SUMIF($L$5:$CH$5,"F",L186:CH186))+(SUMIF($L$5:$CH$5,"s",L186:CH186)*CP186)+(SUMIF($L$5:$CH$5,"eol",L186:CH186)*CP186)+(SUMIF($L$5:$CH$5,"e",L186:CH186))+(SUMIF($L$5:$CH$5,"o",L186:CH186))),IF($CM$16="s",(SUMIF($L$5:$CH$5,"s",L186:CH186)*CP186),IF($CM$16="f",(SUMIF($L$5:$CH$5,"f",L186:CH186)),IF($CM$16="eol",(SUMIF($L$5:$CH$5,"eol",L186:CH186)*CP186),IF($CM$16="o",(SUMIF($L$5:$CH$5,"o",L186:CH186)),IF($CM$16="e",(SUMIF($L$5:$CH$5,"e",L186:CH186)),IF($CM$16="ch",(SUM(L186:CH186)),"Wrong")))))))</f>
        <v>0</v>
      </c>
      <c r="CN186" s="251" t="n">
        <f aca="false">A186</f>
        <v>42217</v>
      </c>
      <c r="CO186" s="305" t="n">
        <f aca="false">ROUND(SUM(CK175:CK186),0)</f>
        <v>369</v>
      </c>
      <c r="CP186" s="290" t="n">
        <f aca="false">IF((1/((1+CR186/2)^(2*(A186-$D$6)/365.25)))&gt;1,1,(1/((1+CR186/2)^(2*(A186-$D$6)/365.25))))</f>
        <v>1</v>
      </c>
      <c r="CQ186" s="291" t="n">
        <f aca="false">+A187-A186</f>
        <v>31</v>
      </c>
      <c r="CR186" s="302" t="n">
        <v>0.0640866582495807</v>
      </c>
      <c r="CS186" s="293"/>
      <c r="CT186" s="303" t="n">
        <f aca="false">A186</f>
        <v>42217</v>
      </c>
      <c r="CU186" s="295" t="n">
        <f aca="false">IF(ISERROR(INDEX(FuturesTable,MATCH(CT186,FuturesTableMonth,0),2)),0,INDEX(FuturesTable,MATCH(CT186,FuturesTableMonth,0),2))</f>
        <v>0</v>
      </c>
      <c r="CV186" s="25"/>
      <c r="CW186" s="296" t="n">
        <f aca="false">CT186</f>
        <v>42217</v>
      </c>
      <c r="CX186" s="297" t="n">
        <f aca="false">CK186+CK198+CK210+CK222+CK234+CK246+CK258+CK270+CK282+CK294+CK306+CK318+CK330+CK342+CK354+CK366+CK378+CK390+CK402+CK414</f>
        <v>49.53676058</v>
      </c>
      <c r="CY186" s="25"/>
      <c r="CZ186" s="298"/>
      <c r="DA186" s="299" t="n">
        <v>0</v>
      </c>
      <c r="DB186" s="299" t="n">
        <v>0</v>
      </c>
      <c r="DC186" s="299" t="n">
        <f aca="false">DB186-DA186</f>
        <v>0</v>
      </c>
      <c r="DD186" s="263" t="n">
        <f aca="false">SUMIF($L$5:$CH$5,"o",L186:CH186)+SUMIF($L$5:$CH$5,"e",L186:CH186)</f>
        <v>0</v>
      </c>
      <c r="DE186" s="278" t="n">
        <f aca="false">IF(DD186=0,0,DC186+DD186)</f>
        <v>0</v>
      </c>
      <c r="DF186" s="278"/>
      <c r="DG186" s="184"/>
      <c r="DH186" s="300" t="n">
        <v>23.06089345</v>
      </c>
      <c r="DI186" s="312" t="n">
        <v>4.586</v>
      </c>
      <c r="DJ186" s="184" t="n">
        <v>4.586</v>
      </c>
      <c r="DK186" s="267" t="n">
        <f aca="false">DI186-DJ186</f>
        <v>0</v>
      </c>
      <c r="DL186" s="192" t="n">
        <f aca="false">ROUND(DH186*DK186*10000,2)</f>
        <v>0</v>
      </c>
      <c r="DM186" s="193"/>
      <c r="DN186" s="26"/>
      <c r="DO186" s="26"/>
      <c r="DP186" s="301" t="n">
        <f aca="false">A186</f>
        <v>42217</v>
      </c>
      <c r="DQ186" s="270" t="n">
        <f aca="false">IF(ISERROR(DR186),0,DR186)</f>
        <v>0</v>
      </c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</row>
    <row r="187" customFormat="false" ht="15.75" hidden="false" customHeight="false" outlineLevel="0" collapsed="false">
      <c r="A187" s="271" t="n">
        <f aca="false">EOMONTH(A186,0)+1</f>
        <v>42248</v>
      </c>
      <c r="B187" s="272" t="n">
        <f aca="false">E!B178</f>
        <v>21.32880331</v>
      </c>
      <c r="C187" s="272" t="n">
        <f aca="false">CM187</f>
        <v>0</v>
      </c>
      <c r="D187" s="272" t="n">
        <f aca="false">CI187</f>
        <v>344</v>
      </c>
      <c r="E187" s="272" t="str">
        <f aca="false">IF(CJ187=0,"",CJ187)</f>
        <v/>
      </c>
      <c r="F187" s="273" t="n">
        <f aca="false">CK187</f>
        <v>21.32880331</v>
      </c>
      <c r="G187" s="230"/>
      <c r="H187" s="230"/>
      <c r="I187" s="29"/>
      <c r="J187" s="29"/>
      <c r="K187" s="29"/>
      <c r="L187" s="313"/>
      <c r="M187" s="314"/>
      <c r="N187" s="30"/>
      <c r="O187" s="278"/>
      <c r="P187" s="278"/>
      <c r="Q187" s="278"/>
      <c r="R187" s="278"/>
      <c r="S187" s="278"/>
      <c r="T187" s="278"/>
      <c r="U187" s="278"/>
      <c r="V187" s="278"/>
      <c r="W187" s="278"/>
      <c r="X187" s="278"/>
      <c r="Y187" s="278"/>
      <c r="Z187" s="278"/>
      <c r="AA187" s="278"/>
      <c r="AB187" s="278"/>
      <c r="AC187" s="278"/>
      <c r="AD187" s="278"/>
      <c r="AE187" s="278"/>
      <c r="AF187" s="278"/>
      <c r="AG187" s="278"/>
      <c r="AH187" s="278"/>
      <c r="AI187" s="278"/>
      <c r="AJ187" s="278"/>
      <c r="AK187" s="278"/>
      <c r="AL187" s="278"/>
      <c r="AM187" s="278"/>
      <c r="AN187" s="278"/>
      <c r="AO187" s="278"/>
      <c r="AP187" s="278"/>
      <c r="AQ187" s="278"/>
      <c r="AR187" s="278"/>
      <c r="AS187" s="278"/>
      <c r="AT187" s="278"/>
      <c r="AU187" s="278"/>
      <c r="AV187" s="278"/>
      <c r="AW187" s="278"/>
      <c r="AX187" s="278"/>
      <c r="AY187" s="278"/>
      <c r="AZ187" s="30"/>
      <c r="BA187" s="278"/>
      <c r="BB187" s="278"/>
      <c r="BC187" s="278"/>
      <c r="BD187" s="278"/>
      <c r="BE187" s="278"/>
      <c r="BF187" s="278"/>
      <c r="BG187" s="278"/>
      <c r="BH187" s="278"/>
      <c r="BI187" s="278"/>
      <c r="BJ187" s="278"/>
      <c r="BK187" s="278"/>
      <c r="BL187" s="278"/>
      <c r="BM187" s="278"/>
      <c r="BN187" s="278"/>
      <c r="BO187" s="49"/>
      <c r="BP187" s="107"/>
      <c r="BQ187" s="281"/>
      <c r="BR187" s="240"/>
      <c r="BS187" s="240"/>
      <c r="BT187" s="240"/>
      <c r="BU187" s="240"/>
      <c r="BV187" s="282"/>
      <c r="BW187" s="240"/>
      <c r="BX187" s="240"/>
      <c r="BY187" s="240"/>
      <c r="BZ187" s="240"/>
      <c r="CA187" s="240"/>
      <c r="CB187" s="240"/>
      <c r="CC187" s="240"/>
      <c r="CD187" s="240"/>
      <c r="CE187" s="283"/>
      <c r="CF187" s="284"/>
      <c r="CG187" s="285" t="n">
        <f aca="false">DQ187</f>
        <v>0</v>
      </c>
      <c r="CH187" s="286"/>
      <c r="CI187" s="247" t="n">
        <f aca="false">ROUND(+CK187+CI188,0)</f>
        <v>344</v>
      </c>
      <c r="CJ187" s="287"/>
      <c r="CK187" s="248" t="n">
        <f aca="false">IF($CM$16="a",(CM187+B187),(B187))</f>
        <v>21.32880331</v>
      </c>
      <c r="CL187" s="288" t="n">
        <f aca="false">A187</f>
        <v>42248</v>
      </c>
      <c r="CM187" s="250" t="n">
        <f aca="false">IF($CM$16="A",((SUMIF($L$5:$CH$5,"F",L187:CH187))+(SUMIF($L$5:$CH$5,"s",L187:CH187)*CP187)+(SUMIF($L$5:$CH$5,"eol",L187:CH187)*CP187)+(SUMIF($L$5:$CH$5,"e",L187:CH187))+(SUMIF($L$5:$CH$5,"o",L187:CH187))),IF($CM$16="s",(SUMIF($L$5:$CH$5,"s",L187:CH187)*CP187),IF($CM$16="f",(SUMIF($L$5:$CH$5,"f",L187:CH187)),IF($CM$16="eol",(SUMIF($L$5:$CH$5,"eol",L187:CH187)*CP187),IF($CM$16="o",(SUMIF($L$5:$CH$5,"o",L187:CH187)),IF($CM$16="e",(SUMIF($L$5:$CH$5,"e",L187:CH187)),IF($CM$16="ch",(SUM(L187:CH187)),"Wrong")))))))</f>
        <v>0</v>
      </c>
      <c r="CN187" s="251" t="n">
        <f aca="false">A187</f>
        <v>42248</v>
      </c>
      <c r="CO187" s="305" t="n">
        <f aca="false">ROUND(SUM(CK176:CK187),0)</f>
        <v>323</v>
      </c>
      <c r="CP187" s="290" t="n">
        <f aca="false">IF((1/((1+CR187/2)^(2*(A187-$D$6)/365.25)))&gt;1,1,(1/((1+CR187/2)^(2*(A187-$D$6)/365.25))))</f>
        <v>1</v>
      </c>
      <c r="CQ187" s="291" t="n">
        <f aca="false">+A188-A187</f>
        <v>30</v>
      </c>
      <c r="CR187" s="302" t="n">
        <v>0.0641213076114395</v>
      </c>
      <c r="CS187" s="293"/>
      <c r="CT187" s="303" t="n">
        <f aca="false">A187</f>
        <v>42248</v>
      </c>
      <c r="CU187" s="295" t="n">
        <f aca="false">IF(ISERROR(INDEX(FuturesTable,MATCH(CT187,FuturesTableMonth,0),2)),0,INDEX(FuturesTable,MATCH(CT187,FuturesTableMonth,0),2))</f>
        <v>0</v>
      </c>
      <c r="CV187" s="25"/>
      <c r="CW187" s="296" t="n">
        <f aca="false">CT187</f>
        <v>42248</v>
      </c>
      <c r="CX187" s="297" t="n">
        <f aca="false">CK187+CK199+CK211+CK223+CK235+CK247+CK259+CK271+CK283+CK295+CK307+CK319+CK331+CK343+CK355+CK367+CK379+CK391+CK403+CK415</f>
        <v>45.9509498</v>
      </c>
      <c r="CY187" s="25"/>
      <c r="CZ187" s="298"/>
      <c r="DA187" s="299" t="n">
        <v>0</v>
      </c>
      <c r="DB187" s="299" t="n">
        <v>0</v>
      </c>
      <c r="DC187" s="299" t="n">
        <f aca="false">DB187-DA187</f>
        <v>0</v>
      </c>
      <c r="DD187" s="263" t="n">
        <f aca="false">SUMIF($L$5:$CH$5,"o",L187:CH187)+SUMIF($L$5:$CH$5,"e",L187:CH187)</f>
        <v>0</v>
      </c>
      <c r="DE187" s="278" t="n">
        <f aca="false">IF(DD187=0,0,DC187+DD187)</f>
        <v>0</v>
      </c>
      <c r="DF187" s="278"/>
      <c r="DG187" s="184"/>
      <c r="DH187" s="300" t="n">
        <v>21.32880331</v>
      </c>
      <c r="DI187" s="312" t="n">
        <v>4.601</v>
      </c>
      <c r="DJ187" s="184" t="n">
        <v>4.601</v>
      </c>
      <c r="DK187" s="267" t="n">
        <f aca="false">DI187-DJ187</f>
        <v>0</v>
      </c>
      <c r="DL187" s="192" t="n">
        <f aca="false">ROUND(DH187*DK187*10000,2)</f>
        <v>0</v>
      </c>
      <c r="DM187" s="193"/>
      <c r="DN187" s="26"/>
      <c r="DO187" s="26"/>
      <c r="DP187" s="301" t="n">
        <f aca="false">A187</f>
        <v>42248</v>
      </c>
      <c r="DQ187" s="270" t="n">
        <f aca="false">IF(ISERROR(DR187),0,DR187)</f>
        <v>0</v>
      </c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</row>
    <row r="188" customFormat="false" ht="15.75" hidden="false" customHeight="false" outlineLevel="0" collapsed="false">
      <c r="A188" s="271" t="n">
        <f aca="false">EOMONTH(A187,0)+1</f>
        <v>42278</v>
      </c>
      <c r="B188" s="272" t="n">
        <f aca="false">E!B179</f>
        <v>20.19081199</v>
      </c>
      <c r="C188" s="272" t="n">
        <f aca="false">CM188</f>
        <v>0</v>
      </c>
      <c r="D188" s="272" t="n">
        <f aca="false">CI188</f>
        <v>323</v>
      </c>
      <c r="E188" s="272" t="str">
        <f aca="false">IF(CJ188=0,"",CJ188)</f>
        <v/>
      </c>
      <c r="F188" s="273" t="n">
        <f aca="false">CK188</f>
        <v>20.19081199</v>
      </c>
      <c r="G188" s="230"/>
      <c r="H188" s="230"/>
      <c r="I188" s="29"/>
      <c r="J188" s="29"/>
      <c r="K188" s="29"/>
      <c r="L188" s="313"/>
      <c r="M188" s="314"/>
      <c r="N188" s="30"/>
      <c r="O188" s="278"/>
      <c r="P188" s="278"/>
      <c r="Q188" s="278"/>
      <c r="R188" s="278"/>
      <c r="S188" s="278"/>
      <c r="T188" s="278"/>
      <c r="U188" s="278"/>
      <c r="V188" s="278"/>
      <c r="W188" s="278"/>
      <c r="X188" s="278"/>
      <c r="Y188" s="278"/>
      <c r="Z188" s="278"/>
      <c r="AA188" s="278"/>
      <c r="AB188" s="278"/>
      <c r="AC188" s="278"/>
      <c r="AD188" s="278"/>
      <c r="AE188" s="278"/>
      <c r="AF188" s="278"/>
      <c r="AG188" s="278"/>
      <c r="AH188" s="278"/>
      <c r="AI188" s="278"/>
      <c r="AJ188" s="278"/>
      <c r="AK188" s="278"/>
      <c r="AL188" s="278"/>
      <c r="AM188" s="278"/>
      <c r="AN188" s="278"/>
      <c r="AO188" s="278"/>
      <c r="AP188" s="278"/>
      <c r="AQ188" s="278"/>
      <c r="AR188" s="278"/>
      <c r="AS188" s="278"/>
      <c r="AT188" s="278"/>
      <c r="AU188" s="278"/>
      <c r="AV188" s="278"/>
      <c r="AW188" s="278"/>
      <c r="AX188" s="278"/>
      <c r="AY188" s="278"/>
      <c r="AZ188" s="30"/>
      <c r="BA188" s="278"/>
      <c r="BB188" s="278"/>
      <c r="BC188" s="278"/>
      <c r="BD188" s="278"/>
      <c r="BE188" s="278"/>
      <c r="BF188" s="278"/>
      <c r="BG188" s="278"/>
      <c r="BH188" s="278"/>
      <c r="BI188" s="278"/>
      <c r="BJ188" s="278"/>
      <c r="BK188" s="278"/>
      <c r="BL188" s="278"/>
      <c r="BM188" s="278"/>
      <c r="BN188" s="278"/>
      <c r="BO188" s="49"/>
      <c r="BP188" s="107"/>
      <c r="BQ188" s="281"/>
      <c r="BR188" s="240"/>
      <c r="BS188" s="240"/>
      <c r="BT188" s="240"/>
      <c r="BU188" s="240"/>
      <c r="BV188" s="282"/>
      <c r="BW188" s="240"/>
      <c r="BX188" s="240"/>
      <c r="BY188" s="240"/>
      <c r="BZ188" s="240"/>
      <c r="CA188" s="240"/>
      <c r="CB188" s="240"/>
      <c r="CC188" s="240"/>
      <c r="CD188" s="240"/>
      <c r="CE188" s="283"/>
      <c r="CF188" s="284"/>
      <c r="CG188" s="285" t="n">
        <f aca="false">DQ188</f>
        <v>0</v>
      </c>
      <c r="CH188" s="286"/>
      <c r="CI188" s="247" t="n">
        <f aca="false">ROUND(+CK188+CI189,0)</f>
        <v>323</v>
      </c>
      <c r="CJ188" s="287"/>
      <c r="CK188" s="248" t="n">
        <f aca="false">IF($CM$16="a",(CM188+B188),(B188))</f>
        <v>20.19081199</v>
      </c>
      <c r="CL188" s="288" t="n">
        <f aca="false">A188</f>
        <v>42278</v>
      </c>
      <c r="CM188" s="250" t="n">
        <f aca="false">IF($CM$16="A",((SUMIF($L$5:$CH$5,"F",L188:CH188))+(SUMIF($L$5:$CH$5,"s",L188:CH188)*CP188)+(SUMIF($L$5:$CH$5,"eol",L188:CH188)*CP188)+(SUMIF($L$5:$CH$5,"e",L188:CH188))+(SUMIF($L$5:$CH$5,"o",L188:CH188))),IF($CM$16="s",(SUMIF($L$5:$CH$5,"s",L188:CH188)*CP188),IF($CM$16="f",(SUMIF($L$5:$CH$5,"f",L188:CH188)),IF($CM$16="eol",(SUMIF($L$5:$CH$5,"eol",L188:CH188)*CP188),IF($CM$16="o",(SUMIF($L$5:$CH$5,"o",L188:CH188)),IF($CM$16="e",(SUMIF($L$5:$CH$5,"e",L188:CH188)),IF($CM$16="ch",(SUM(L188:CH188)),"Wrong")))))))</f>
        <v>0</v>
      </c>
      <c r="CN188" s="251" t="n">
        <f aca="false">A188</f>
        <v>42278</v>
      </c>
      <c r="CO188" s="305" t="n">
        <f aca="false">ROUND(SUM(CK177:CK188),0)</f>
        <v>276</v>
      </c>
      <c r="CP188" s="290" t="n">
        <f aca="false">IF((1/((1+CR188/2)^(2*(A188-$D$6)/365.25)))&gt;1,1,(1/((1+CR188/2)^(2*(A188-$D$6)/365.25))))</f>
        <v>1</v>
      </c>
      <c r="CQ188" s="291" t="n">
        <f aca="false">+A189-A188</f>
        <v>31</v>
      </c>
      <c r="CR188" s="302" t="n">
        <v>0.0641548392523279</v>
      </c>
      <c r="CS188" s="293"/>
      <c r="CT188" s="303" t="n">
        <f aca="false">A188</f>
        <v>42278</v>
      </c>
      <c r="CU188" s="295" t="n">
        <f aca="false">IF(ISERROR(INDEX(FuturesTable,MATCH(CT188,FuturesTableMonth,0),2)),0,INDEX(FuturesTable,MATCH(CT188,FuturesTableMonth,0),2))</f>
        <v>0</v>
      </c>
      <c r="CV188" s="25"/>
      <c r="CW188" s="296" t="n">
        <f aca="false">CT188</f>
        <v>42278</v>
      </c>
      <c r="CX188" s="297" t="n">
        <f aca="false">CK188+CK200+CK212+CK224+CK236+CK248+CK260+CK272+CK284+CK296+CK308+CK320+CK332+CK344+CK356+CK368+CK380+CK392+CK404+CK416</f>
        <v>42.36670781</v>
      </c>
      <c r="CY188" s="25"/>
      <c r="CZ188" s="298"/>
      <c r="DA188" s="299" t="n">
        <v>0</v>
      </c>
      <c r="DB188" s="299" t="n">
        <v>0</v>
      </c>
      <c r="DC188" s="299" t="n">
        <f aca="false">DB188-DA188</f>
        <v>0</v>
      </c>
      <c r="DD188" s="263" t="n">
        <f aca="false">SUMIF($L$5:$CH$5,"o",L188:CH188)+SUMIF($L$5:$CH$5,"e",L188:CH188)</f>
        <v>0</v>
      </c>
      <c r="DE188" s="278" t="n">
        <f aca="false">IF(DD188=0,0,DC188+DD188)</f>
        <v>0</v>
      </c>
      <c r="DF188" s="278"/>
      <c r="DG188" s="184"/>
      <c r="DH188" s="300" t="n">
        <v>20.19081199</v>
      </c>
      <c r="DI188" s="312" t="n">
        <v>4.63</v>
      </c>
      <c r="DJ188" s="184" t="n">
        <v>4.63</v>
      </c>
      <c r="DK188" s="267" t="n">
        <f aca="false">DI188-DJ188</f>
        <v>0</v>
      </c>
      <c r="DL188" s="192" t="n">
        <f aca="false">ROUND(DH188*DK188*10000,2)</f>
        <v>0</v>
      </c>
      <c r="DM188" s="193"/>
      <c r="DN188" s="26"/>
      <c r="DO188" s="26"/>
      <c r="DP188" s="301" t="n">
        <f aca="false">A188</f>
        <v>42278</v>
      </c>
      <c r="DQ188" s="270" t="n">
        <f aca="false">IF(ISERROR(DR188),0,DR188)</f>
        <v>0</v>
      </c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</row>
    <row r="189" customFormat="false" ht="15.75" hidden="false" customHeight="false" outlineLevel="0" collapsed="false">
      <c r="A189" s="271" t="n">
        <f aca="false">EOMONTH(A188,0)+1</f>
        <v>42309</v>
      </c>
      <c r="B189" s="272" t="n">
        <f aca="false">E!B180</f>
        <v>19.03834005</v>
      </c>
      <c r="C189" s="272" t="n">
        <f aca="false">CM189</f>
        <v>0</v>
      </c>
      <c r="D189" s="272" t="n">
        <f aca="false">CI189</f>
        <v>303</v>
      </c>
      <c r="E189" s="272" t="str">
        <f aca="false">IF(CJ189=0,"",CJ189)</f>
        <v/>
      </c>
      <c r="F189" s="273" t="n">
        <f aca="false">CK189</f>
        <v>19.03834005</v>
      </c>
      <c r="G189" s="230"/>
      <c r="H189" s="230"/>
      <c r="I189" s="29"/>
      <c r="J189" s="29"/>
      <c r="K189" s="29"/>
      <c r="L189" s="313"/>
      <c r="M189" s="314"/>
      <c r="N189" s="30"/>
      <c r="O189" s="278"/>
      <c r="P189" s="278"/>
      <c r="Q189" s="278"/>
      <c r="R189" s="278"/>
      <c r="S189" s="278"/>
      <c r="T189" s="278"/>
      <c r="U189" s="278"/>
      <c r="V189" s="278"/>
      <c r="W189" s="278"/>
      <c r="X189" s="278"/>
      <c r="Y189" s="278"/>
      <c r="Z189" s="278"/>
      <c r="AA189" s="278"/>
      <c r="AB189" s="278"/>
      <c r="AC189" s="278"/>
      <c r="AD189" s="278"/>
      <c r="AE189" s="278"/>
      <c r="AF189" s="278"/>
      <c r="AG189" s="278"/>
      <c r="AH189" s="278"/>
      <c r="AI189" s="278"/>
      <c r="AJ189" s="278"/>
      <c r="AK189" s="278"/>
      <c r="AL189" s="278"/>
      <c r="AM189" s="278"/>
      <c r="AN189" s="278"/>
      <c r="AO189" s="278"/>
      <c r="AP189" s="278"/>
      <c r="AQ189" s="278"/>
      <c r="AR189" s="278"/>
      <c r="AS189" s="278"/>
      <c r="AT189" s="278"/>
      <c r="AU189" s="278"/>
      <c r="AV189" s="278"/>
      <c r="AW189" s="278"/>
      <c r="AX189" s="278"/>
      <c r="AY189" s="278"/>
      <c r="AZ189" s="30"/>
      <c r="BA189" s="278"/>
      <c r="BB189" s="278"/>
      <c r="BC189" s="278"/>
      <c r="BD189" s="278"/>
      <c r="BE189" s="278"/>
      <c r="BF189" s="278"/>
      <c r="BG189" s="278"/>
      <c r="BH189" s="278"/>
      <c r="BI189" s="278"/>
      <c r="BJ189" s="278"/>
      <c r="BK189" s="278"/>
      <c r="BL189" s="278"/>
      <c r="BM189" s="278"/>
      <c r="BN189" s="278"/>
      <c r="BO189" s="49"/>
      <c r="BP189" s="107"/>
      <c r="BQ189" s="281"/>
      <c r="BR189" s="240"/>
      <c r="BS189" s="240"/>
      <c r="BT189" s="240"/>
      <c r="BU189" s="240"/>
      <c r="BV189" s="282"/>
      <c r="BW189" s="240"/>
      <c r="BX189" s="240"/>
      <c r="BY189" s="240"/>
      <c r="BZ189" s="240"/>
      <c r="CA189" s="240"/>
      <c r="CB189" s="240"/>
      <c r="CC189" s="240"/>
      <c r="CD189" s="240"/>
      <c r="CE189" s="283"/>
      <c r="CF189" s="284"/>
      <c r="CG189" s="285" t="n">
        <f aca="false">DQ189</f>
        <v>0</v>
      </c>
      <c r="CH189" s="286"/>
      <c r="CI189" s="247" t="n">
        <f aca="false">ROUND(+CK189+CI190,0)</f>
        <v>303</v>
      </c>
      <c r="CJ189" s="287"/>
      <c r="CK189" s="248" t="n">
        <f aca="false">IF($CM$16="a",(CM189+B189),(B189))</f>
        <v>19.03834005</v>
      </c>
      <c r="CL189" s="288" t="n">
        <f aca="false">A189</f>
        <v>42309</v>
      </c>
      <c r="CM189" s="250" t="n">
        <f aca="false">IF($CM$16="A",((SUMIF($L$5:$CH$5,"F",L189:CH189))+(SUMIF($L$5:$CH$5,"s",L189:CH189)*CP189)+(SUMIF($L$5:$CH$5,"eol",L189:CH189)*CP189)+(SUMIF($L$5:$CH$5,"e",L189:CH189))+(SUMIF($L$5:$CH$5,"o",L189:CH189))),IF($CM$16="s",(SUMIF($L$5:$CH$5,"s",L189:CH189)*CP189),IF($CM$16="f",(SUMIF($L$5:$CH$5,"f",L189:CH189)),IF($CM$16="eol",(SUMIF($L$5:$CH$5,"eol",L189:CH189)*CP189),IF($CM$16="o",(SUMIF($L$5:$CH$5,"o",L189:CH189)),IF($CM$16="e",(SUMIF($L$5:$CH$5,"e",L189:CH189)),IF($CM$16="ch",(SUM(L189:CH189)),"Wrong")))))))</f>
        <v>0</v>
      </c>
      <c r="CN189" s="251" t="n">
        <f aca="false">A189</f>
        <v>42309</v>
      </c>
      <c r="CO189" s="305" t="n">
        <f aca="false">ROUND(SUM(CK178:CK189),0)</f>
        <v>271</v>
      </c>
      <c r="CP189" s="290" t="n">
        <f aca="false">IF((1/((1+CR189/2)^(2*(A189-$D$6)/365.25)))&gt;1,1,(1/((1+CR189/2)^(2*(A189-$D$6)/365.25))))</f>
        <v>1</v>
      </c>
      <c r="CQ189" s="291" t="n">
        <f aca="false">+A190-A189</f>
        <v>30</v>
      </c>
      <c r="CR189" s="302" t="n">
        <v>0.0641894886149701</v>
      </c>
      <c r="CS189" s="293"/>
      <c r="CT189" s="303" t="n">
        <f aca="false">A189</f>
        <v>42309</v>
      </c>
      <c r="CU189" s="295" t="n">
        <f aca="false">IF(ISERROR(INDEX(FuturesTable,MATCH(CT189,FuturesTableMonth,0),2)),0,INDEX(FuturesTable,MATCH(CT189,FuturesTableMonth,0),2))</f>
        <v>0</v>
      </c>
      <c r="CV189" s="25"/>
      <c r="CW189" s="296" t="n">
        <f aca="false">CT189</f>
        <v>42309</v>
      </c>
      <c r="CX189" s="297" t="n">
        <f aca="false">CK189+CK201+CK213+CK225+CK237+CK249+CK261+CK273+CK285+CK297+CK309+CK321+CK333+CK345+CK357+CK369+CK381+CK393+CK405+CK417</f>
        <v>34.59228871</v>
      </c>
      <c r="CY189" s="25"/>
      <c r="CZ189" s="298"/>
      <c r="DA189" s="299" t="n">
        <v>0</v>
      </c>
      <c r="DB189" s="299" t="n">
        <v>0</v>
      </c>
      <c r="DC189" s="299" t="n">
        <f aca="false">DB189-DA189</f>
        <v>0</v>
      </c>
      <c r="DD189" s="263" t="n">
        <f aca="false">SUMIF($L$5:$CH$5,"o",L189:CH189)+SUMIF($L$5:$CH$5,"e",L189:CH189)</f>
        <v>0</v>
      </c>
      <c r="DE189" s="278" t="n">
        <f aca="false">IF(DD189=0,0,DC189+DD189)</f>
        <v>0</v>
      </c>
      <c r="DF189" s="278"/>
      <c r="DG189" s="184"/>
      <c r="DH189" s="300" t="n">
        <v>19.03834005</v>
      </c>
      <c r="DI189" s="312" t="n">
        <v>4.77</v>
      </c>
      <c r="DJ189" s="184" t="n">
        <v>4.77</v>
      </c>
      <c r="DK189" s="267" t="n">
        <f aca="false">DI189-DJ189</f>
        <v>0</v>
      </c>
      <c r="DL189" s="192" t="n">
        <f aca="false">ROUND(DH189*DK189*10000,2)</f>
        <v>0</v>
      </c>
      <c r="DM189" s="193"/>
      <c r="DN189" s="26"/>
      <c r="DO189" s="26"/>
      <c r="DP189" s="301" t="n">
        <f aca="false">A189</f>
        <v>42309</v>
      </c>
      <c r="DQ189" s="270" t="n">
        <f aca="false">IF(ISERROR(DR189),0,DR189)</f>
        <v>0</v>
      </c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</row>
    <row r="190" customFormat="false" ht="15.75" hidden="false" customHeight="false" outlineLevel="0" collapsed="false">
      <c r="A190" s="271" t="n">
        <f aca="false">EOMONTH(A189,0)+1</f>
        <v>42339</v>
      </c>
      <c r="B190" s="272" t="n">
        <f aca="false">E!B181</f>
        <v>19.61233435</v>
      </c>
      <c r="C190" s="272" t="n">
        <f aca="false">CM190</f>
        <v>0</v>
      </c>
      <c r="D190" s="272" t="n">
        <f aca="false">CI190</f>
        <v>284</v>
      </c>
      <c r="E190" s="272" t="n">
        <f aca="false">IF(CJ190=0,"",CJ190)</f>
        <v>266.61903923</v>
      </c>
      <c r="F190" s="273" t="n">
        <f aca="false">CK190</f>
        <v>19.61233435</v>
      </c>
      <c r="G190" s="230"/>
      <c r="H190" s="230"/>
      <c r="I190" s="29"/>
      <c r="J190" s="29"/>
      <c r="K190" s="29"/>
      <c r="L190" s="313"/>
      <c r="M190" s="314"/>
      <c r="N190" s="30"/>
      <c r="O190" s="278"/>
      <c r="P190" s="278"/>
      <c r="Q190" s="278"/>
      <c r="R190" s="278"/>
      <c r="S190" s="278"/>
      <c r="T190" s="278"/>
      <c r="U190" s="278"/>
      <c r="V190" s="278"/>
      <c r="W190" s="278"/>
      <c r="X190" s="278"/>
      <c r="Y190" s="278"/>
      <c r="Z190" s="278"/>
      <c r="AA190" s="278"/>
      <c r="AB190" s="278"/>
      <c r="AC190" s="278"/>
      <c r="AD190" s="278"/>
      <c r="AE190" s="278"/>
      <c r="AF190" s="278"/>
      <c r="AG190" s="278"/>
      <c r="AH190" s="278"/>
      <c r="AI190" s="278"/>
      <c r="AJ190" s="278"/>
      <c r="AK190" s="278"/>
      <c r="AL190" s="278"/>
      <c r="AM190" s="278"/>
      <c r="AN190" s="278"/>
      <c r="AO190" s="278"/>
      <c r="AP190" s="278"/>
      <c r="AQ190" s="278"/>
      <c r="AR190" s="278"/>
      <c r="AS190" s="278"/>
      <c r="AT190" s="278"/>
      <c r="AU190" s="278"/>
      <c r="AV190" s="278"/>
      <c r="AW190" s="278"/>
      <c r="AX190" s="278"/>
      <c r="AY190" s="278"/>
      <c r="AZ190" s="30"/>
      <c r="BA190" s="278"/>
      <c r="BB190" s="278"/>
      <c r="BC190" s="278"/>
      <c r="BD190" s="278"/>
      <c r="BE190" s="278"/>
      <c r="BF190" s="278"/>
      <c r="BG190" s="278"/>
      <c r="BH190" s="278"/>
      <c r="BI190" s="278"/>
      <c r="BJ190" s="278"/>
      <c r="BK190" s="278"/>
      <c r="BL190" s="278"/>
      <c r="BM190" s="278"/>
      <c r="BN190" s="278"/>
      <c r="BO190" s="49"/>
      <c r="BP190" s="107"/>
      <c r="BQ190" s="281"/>
      <c r="BR190" s="240"/>
      <c r="BS190" s="240"/>
      <c r="BT190" s="240"/>
      <c r="BU190" s="240"/>
      <c r="BV190" s="282"/>
      <c r="BW190" s="240"/>
      <c r="BX190" s="240"/>
      <c r="BY190" s="240"/>
      <c r="BZ190" s="240"/>
      <c r="CA190" s="240"/>
      <c r="CB190" s="240"/>
      <c r="CC190" s="240"/>
      <c r="CD190" s="240"/>
      <c r="CE190" s="283"/>
      <c r="CF190" s="284"/>
      <c r="CG190" s="285" t="n">
        <f aca="false">DQ190</f>
        <v>0</v>
      </c>
      <c r="CH190" s="286"/>
      <c r="CI190" s="247" t="n">
        <f aca="false">ROUND(+CK190+CI191,0)</f>
        <v>284</v>
      </c>
      <c r="CJ190" s="287" t="n">
        <f aca="false">SUM(CK179:CK190)</f>
        <v>266.61903923</v>
      </c>
      <c r="CK190" s="248" t="n">
        <f aca="false">IF($CM$16="a",(CM190+B190),(B190))</f>
        <v>19.61233435</v>
      </c>
      <c r="CL190" s="288" t="n">
        <f aca="false">A190</f>
        <v>42339</v>
      </c>
      <c r="CM190" s="250" t="n">
        <f aca="false">IF($CM$16="A",((SUMIF($L$5:$CH$5,"F",L190:CH190))+(SUMIF($L$5:$CH$5,"s",L190:CH190)*CP190)+(SUMIF($L$5:$CH$5,"eol",L190:CH190)*CP190)+(SUMIF($L$5:$CH$5,"e",L190:CH190))+(SUMIF($L$5:$CH$5,"o",L190:CH190))),IF($CM$16="s",(SUMIF($L$5:$CH$5,"s",L190:CH190)*CP190),IF($CM$16="f",(SUMIF($L$5:$CH$5,"f",L190:CH190)),IF($CM$16="eol",(SUMIF($L$5:$CH$5,"eol",L190:CH190)*CP190),IF($CM$16="o",(SUMIF($L$5:$CH$5,"o",L190:CH190)),IF($CM$16="e",(SUMIF($L$5:$CH$5,"e",L190:CH190)),IF($CM$16="ch",(SUM(L190:CH190)),"Wrong")))))))</f>
        <v>0</v>
      </c>
      <c r="CN190" s="251" t="n">
        <f aca="false">A190</f>
        <v>42339</v>
      </c>
      <c r="CO190" s="305" t="n">
        <f aca="false">ROUND(SUM(CK179:CK190),0)</f>
        <v>267</v>
      </c>
      <c r="CP190" s="290" t="n">
        <f aca="false">IF((1/((1+CR190/2)^(2*(A190-$D$6)/365.25)))&gt;1,1,(1/((1+CR190/2)^(2*(A190-$D$6)/365.25))))</f>
        <v>1</v>
      </c>
      <c r="CQ190" s="291" t="n">
        <f aca="false">+A191-A190</f>
        <v>31</v>
      </c>
      <c r="CR190" s="302" t="n">
        <v>0.0642230202566165</v>
      </c>
      <c r="CS190" s="293"/>
      <c r="CT190" s="303" t="n">
        <f aca="false">A190</f>
        <v>42339</v>
      </c>
      <c r="CU190" s="295" t="n">
        <f aca="false">IF(ISERROR(INDEX(FuturesTable,MATCH(CT190,FuturesTableMonth,0),2)),0,INDEX(FuturesTable,MATCH(CT190,FuturesTableMonth,0),2))</f>
        <v>0</v>
      </c>
      <c r="CV190" s="25"/>
      <c r="CW190" s="296" t="n">
        <f aca="false">CT190</f>
        <v>42339</v>
      </c>
      <c r="CX190" s="297" t="n">
        <f aca="false">CK190+CK202+CK214+CK226+CK238+CK250+CK262+CK274+CK286+CK298+CK310+CK322+CK334+CK346+CK358+CK370+CK382+CK394+CK406+CK418</f>
        <v>33.54101471</v>
      </c>
      <c r="CY190" s="25"/>
      <c r="CZ190" s="298"/>
      <c r="DA190" s="299" t="n">
        <v>0</v>
      </c>
      <c r="DB190" s="299" t="n">
        <v>0</v>
      </c>
      <c r="DC190" s="299" t="n">
        <f aca="false">DB190-DA190</f>
        <v>0</v>
      </c>
      <c r="DD190" s="263" t="n">
        <f aca="false">SUMIF($L$5:$CH$5,"o",L190:CH190)+SUMIF($L$5:$CH$5,"e",L190:CH190)</f>
        <v>0</v>
      </c>
      <c r="DE190" s="278" t="n">
        <f aca="false">IF(DD190=0,0,DC190+DD190)</f>
        <v>0</v>
      </c>
      <c r="DF190" s="278"/>
      <c r="DG190" s="184"/>
      <c r="DH190" s="300" t="n">
        <v>19.61233435</v>
      </c>
      <c r="DI190" s="312" t="n">
        <v>4.915</v>
      </c>
      <c r="DJ190" s="184" t="n">
        <v>4.915</v>
      </c>
      <c r="DK190" s="267" t="n">
        <f aca="false">DI190-DJ190</f>
        <v>0</v>
      </c>
      <c r="DL190" s="192" t="n">
        <f aca="false">ROUND(DH190*DK190*10000,2)</f>
        <v>0</v>
      </c>
      <c r="DM190" s="193"/>
      <c r="DN190" s="26"/>
      <c r="DO190" s="26"/>
      <c r="DP190" s="301" t="n">
        <f aca="false">A190</f>
        <v>42339</v>
      </c>
      <c r="DQ190" s="270" t="n">
        <f aca="false">IF(ISERROR(DR190),0,DR190)</f>
        <v>0</v>
      </c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</row>
    <row r="191" customFormat="false" ht="15.75" hidden="false" customHeight="false" outlineLevel="0" collapsed="false">
      <c r="A191" s="271" t="n">
        <f aca="false">EOMONTH(A190,0)+1</f>
        <v>42370</v>
      </c>
      <c r="B191" s="272" t="n">
        <f aca="false">E!B182</f>
        <v>7.08597704</v>
      </c>
      <c r="C191" s="272" t="n">
        <f aca="false">CM191</f>
        <v>0</v>
      </c>
      <c r="D191" s="272" t="n">
        <f aca="false">CI191</f>
        <v>264</v>
      </c>
      <c r="E191" s="272" t="str">
        <f aca="false">IF(CJ191=0,"",CJ191)</f>
        <v/>
      </c>
      <c r="F191" s="273" t="n">
        <f aca="false">CK191</f>
        <v>7.08597704</v>
      </c>
      <c r="G191" s="230"/>
      <c r="H191" s="230"/>
      <c r="I191" s="29"/>
      <c r="J191" s="29"/>
      <c r="K191" s="29"/>
      <c r="L191" s="313"/>
      <c r="M191" s="314"/>
      <c r="N191" s="30"/>
      <c r="O191" s="278"/>
      <c r="P191" s="278"/>
      <c r="Q191" s="278"/>
      <c r="R191" s="278"/>
      <c r="S191" s="278"/>
      <c r="T191" s="278"/>
      <c r="U191" s="278"/>
      <c r="V191" s="278"/>
      <c r="W191" s="278"/>
      <c r="X191" s="278"/>
      <c r="Y191" s="278"/>
      <c r="Z191" s="278"/>
      <c r="AA191" s="278"/>
      <c r="AB191" s="278"/>
      <c r="AC191" s="278"/>
      <c r="AD191" s="278"/>
      <c r="AE191" s="278"/>
      <c r="AF191" s="278"/>
      <c r="AG191" s="278"/>
      <c r="AH191" s="278"/>
      <c r="AI191" s="278"/>
      <c r="AJ191" s="278"/>
      <c r="AK191" s="278"/>
      <c r="AL191" s="278"/>
      <c r="AM191" s="278"/>
      <c r="AN191" s="278"/>
      <c r="AO191" s="278"/>
      <c r="AP191" s="278"/>
      <c r="AQ191" s="278"/>
      <c r="AR191" s="278"/>
      <c r="AS191" s="278"/>
      <c r="AT191" s="278"/>
      <c r="AU191" s="278"/>
      <c r="AV191" s="278"/>
      <c r="AW191" s="278"/>
      <c r="AX191" s="278"/>
      <c r="AY191" s="278"/>
      <c r="AZ191" s="30"/>
      <c r="BA191" s="278"/>
      <c r="BB191" s="278"/>
      <c r="BC191" s="278"/>
      <c r="BD191" s="278"/>
      <c r="BE191" s="278"/>
      <c r="BF191" s="278"/>
      <c r="BG191" s="278"/>
      <c r="BH191" s="278"/>
      <c r="BI191" s="278"/>
      <c r="BJ191" s="278"/>
      <c r="BK191" s="278"/>
      <c r="BL191" s="278"/>
      <c r="BM191" s="278"/>
      <c r="BN191" s="278"/>
      <c r="BO191" s="49"/>
      <c r="BP191" s="107"/>
      <c r="BQ191" s="281"/>
      <c r="BR191" s="240"/>
      <c r="BS191" s="240"/>
      <c r="BT191" s="240"/>
      <c r="BU191" s="240"/>
      <c r="BV191" s="282"/>
      <c r="BW191" s="240"/>
      <c r="BX191" s="240"/>
      <c r="BY191" s="240"/>
      <c r="BZ191" s="240"/>
      <c r="CA191" s="240"/>
      <c r="CB191" s="240"/>
      <c r="CC191" s="240"/>
      <c r="CD191" s="240"/>
      <c r="CE191" s="283"/>
      <c r="CF191" s="284"/>
      <c r="CG191" s="285" t="n">
        <f aca="false">DQ191</f>
        <v>0</v>
      </c>
      <c r="CH191" s="286"/>
      <c r="CI191" s="247" t="n">
        <f aca="false">ROUND(+CK191+CI192,0)</f>
        <v>264</v>
      </c>
      <c r="CJ191" s="287"/>
      <c r="CK191" s="248" t="n">
        <f aca="false">IF($CM$16="a",(CM191+B191),(B191))</f>
        <v>7.08597704</v>
      </c>
      <c r="CL191" s="288" t="n">
        <f aca="false">A191</f>
        <v>42370</v>
      </c>
      <c r="CM191" s="250" t="n">
        <f aca="false">IF($CM$16="A",((SUMIF($L$5:$CH$5,"F",L191:CH191))+(SUMIF($L$5:$CH$5,"s",L191:CH191)*CP191)+(SUMIF($L$5:$CH$5,"eol",L191:CH191)*CP191)+(SUMIF($L$5:$CH$5,"e",L191:CH191))+(SUMIF($L$5:$CH$5,"o",L191:CH191))),IF($CM$16="s",(SUMIF($L$5:$CH$5,"s",L191:CH191)*CP191),IF($CM$16="f",(SUMIF($L$5:$CH$5,"f",L191:CH191)),IF($CM$16="eol",(SUMIF($L$5:$CH$5,"eol",L191:CH191)*CP191),IF($CM$16="o",(SUMIF($L$5:$CH$5,"o",L191:CH191)),IF($CM$16="e",(SUMIF($L$5:$CH$5,"e",L191:CH191)),IF($CM$16="ch",(SUM(L191:CH191)),"Wrong")))))))</f>
        <v>0</v>
      </c>
      <c r="CN191" s="251" t="n">
        <f aca="false">A191</f>
        <v>42370</v>
      </c>
      <c r="CO191" s="305" t="n">
        <f aca="false">ROUND(SUM(CK180:CK191),0)</f>
        <v>250</v>
      </c>
      <c r="CP191" s="290" t="n">
        <f aca="false">IF((1/((1+CR191/2)^(2*(A191-$D$6)/365.25)))&gt;1,1,(1/((1+CR191/2)^(2*(A191-$D$6)/365.25))))</f>
        <v>1</v>
      </c>
      <c r="CQ191" s="291" t="n">
        <f aca="false">+A192-A191</f>
        <v>31</v>
      </c>
      <c r="CR191" s="302" t="n">
        <v>0.0642576696200421</v>
      </c>
      <c r="CS191" s="293"/>
      <c r="CT191" s="303" t="n">
        <f aca="false">A191</f>
        <v>42370</v>
      </c>
      <c r="CU191" s="295" t="n">
        <f aca="false">IF(ISERROR(INDEX(FuturesTable,MATCH(CT191,FuturesTableMonth,0),2)),0,INDEX(FuturesTable,MATCH(CT191,FuturesTableMonth,0),2))</f>
        <v>0</v>
      </c>
      <c r="CV191" s="25"/>
      <c r="CW191" s="296" t="n">
        <f aca="false">CT191</f>
        <v>42370</v>
      </c>
      <c r="CX191" s="297" t="n">
        <f aca="false">CK191+CK203+CK215+CK227+CK239+CK251+CK263+CK275+CK287+CK299+CK311+CK323+CK335+CK347+CK359+CK371+CK383+CK395+CK407+CK419</f>
        <v>20.93152269</v>
      </c>
      <c r="CY191" s="25"/>
      <c r="CZ191" s="298"/>
      <c r="DA191" s="299" t="n">
        <v>0</v>
      </c>
      <c r="DB191" s="299" t="n">
        <v>0</v>
      </c>
      <c r="DC191" s="299" t="n">
        <f aca="false">DB191-DA191</f>
        <v>0</v>
      </c>
      <c r="DD191" s="263" t="n">
        <f aca="false">SUMIF($L$5:$CH$5,"o",L191:CH191)+SUMIF($L$5:$CH$5,"e",L191:CH191)</f>
        <v>0</v>
      </c>
      <c r="DE191" s="278" t="n">
        <f aca="false">IF(DD191=0,0,DC191+DD191)</f>
        <v>0</v>
      </c>
      <c r="DF191" s="278"/>
      <c r="DG191" s="184"/>
      <c r="DH191" s="300" t="n">
        <v>7.08597704</v>
      </c>
      <c r="DI191" s="312" t="n">
        <v>5.035</v>
      </c>
      <c r="DJ191" s="184" t="n">
        <v>5.035</v>
      </c>
      <c r="DK191" s="267" t="n">
        <f aca="false">DI191-DJ191</f>
        <v>0</v>
      </c>
      <c r="DL191" s="192" t="n">
        <f aca="false">ROUND(DH191*DK191*10000,2)</f>
        <v>0</v>
      </c>
      <c r="DM191" s="193"/>
      <c r="DN191" s="26"/>
      <c r="DO191" s="26"/>
      <c r="DP191" s="301" t="n">
        <f aca="false">A191</f>
        <v>42370</v>
      </c>
      <c r="DQ191" s="270" t="n">
        <f aca="false">IF(ISERROR(DR191),0,DR191)</f>
        <v>0</v>
      </c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</row>
    <row r="192" customFormat="false" ht="15.75" hidden="false" customHeight="false" outlineLevel="0" collapsed="false">
      <c r="A192" s="271" t="n">
        <f aca="false">EOMONTH(A191,0)+1</f>
        <v>42401</v>
      </c>
      <c r="B192" s="272" t="n">
        <f aca="false">E!B183</f>
        <v>6.59667562</v>
      </c>
      <c r="C192" s="272" t="n">
        <f aca="false">CM192</f>
        <v>0</v>
      </c>
      <c r="D192" s="272" t="n">
        <f aca="false">CI192</f>
        <v>257</v>
      </c>
      <c r="E192" s="272" t="str">
        <f aca="false">IF(CJ192=0,"",CJ192)</f>
        <v/>
      </c>
      <c r="F192" s="273" t="n">
        <f aca="false">CK192</f>
        <v>6.59667562</v>
      </c>
      <c r="G192" s="230"/>
      <c r="H192" s="230"/>
      <c r="I192" s="29"/>
      <c r="J192" s="29"/>
      <c r="K192" s="29"/>
      <c r="L192" s="313"/>
      <c r="M192" s="314"/>
      <c r="N192" s="30"/>
      <c r="O192" s="278"/>
      <c r="P192" s="278"/>
      <c r="Q192" s="278"/>
      <c r="R192" s="278"/>
      <c r="S192" s="278"/>
      <c r="T192" s="278"/>
      <c r="U192" s="278"/>
      <c r="V192" s="278"/>
      <c r="W192" s="278"/>
      <c r="X192" s="278"/>
      <c r="Y192" s="278"/>
      <c r="Z192" s="278"/>
      <c r="AA192" s="278"/>
      <c r="AB192" s="278"/>
      <c r="AC192" s="278"/>
      <c r="AD192" s="278"/>
      <c r="AE192" s="278"/>
      <c r="AF192" s="278"/>
      <c r="AG192" s="278"/>
      <c r="AH192" s="278"/>
      <c r="AI192" s="278"/>
      <c r="AJ192" s="278"/>
      <c r="AK192" s="278"/>
      <c r="AL192" s="278"/>
      <c r="AM192" s="278"/>
      <c r="AN192" s="278"/>
      <c r="AO192" s="278"/>
      <c r="AP192" s="278"/>
      <c r="AQ192" s="278"/>
      <c r="AR192" s="278"/>
      <c r="AS192" s="278"/>
      <c r="AT192" s="278"/>
      <c r="AU192" s="278"/>
      <c r="AV192" s="278"/>
      <c r="AW192" s="278"/>
      <c r="AX192" s="278"/>
      <c r="AY192" s="278"/>
      <c r="AZ192" s="30"/>
      <c r="BA192" s="278"/>
      <c r="BB192" s="278"/>
      <c r="BC192" s="278"/>
      <c r="BD192" s="278"/>
      <c r="BE192" s="278"/>
      <c r="BF192" s="278"/>
      <c r="BG192" s="278"/>
      <c r="BH192" s="278"/>
      <c r="BI192" s="278"/>
      <c r="BJ192" s="278"/>
      <c r="BK192" s="278"/>
      <c r="BL192" s="278"/>
      <c r="BM192" s="278"/>
      <c r="BN192" s="278"/>
      <c r="BO192" s="49"/>
      <c r="BP192" s="107"/>
      <c r="BQ192" s="281"/>
      <c r="BR192" s="240"/>
      <c r="BS192" s="240"/>
      <c r="BT192" s="240"/>
      <c r="BU192" s="240"/>
      <c r="BV192" s="282"/>
      <c r="BW192" s="240"/>
      <c r="BX192" s="240"/>
      <c r="BY192" s="240"/>
      <c r="BZ192" s="240"/>
      <c r="CA192" s="240"/>
      <c r="CB192" s="240"/>
      <c r="CC192" s="240"/>
      <c r="CD192" s="240"/>
      <c r="CE192" s="283"/>
      <c r="CF192" s="284"/>
      <c r="CG192" s="285" t="n">
        <f aca="false">DQ192</f>
        <v>0</v>
      </c>
      <c r="CH192" s="286"/>
      <c r="CI192" s="247" t="n">
        <f aca="false">ROUND(+CK192+CI193,0)</f>
        <v>257</v>
      </c>
      <c r="CJ192" s="287"/>
      <c r="CK192" s="248" t="n">
        <f aca="false">IF($CM$16="a",(CM192+B192),(B192))</f>
        <v>6.59667562</v>
      </c>
      <c r="CL192" s="288" t="n">
        <f aca="false">A192</f>
        <v>42401</v>
      </c>
      <c r="CM192" s="250" t="n">
        <f aca="false">IF($CM$16="A",((SUMIF($L$5:$CH$5,"F",L192:CH192))+(SUMIF($L$5:$CH$5,"s",L192:CH192)*CP192)+(SUMIF($L$5:$CH$5,"eol",L192:CH192)*CP192)+(SUMIF($L$5:$CH$5,"e",L192:CH192))+(SUMIF($L$5:$CH$5,"o",L192:CH192))),IF($CM$16="s",(SUMIF($L$5:$CH$5,"s",L192:CH192)*CP192),IF($CM$16="f",(SUMIF($L$5:$CH$5,"f",L192:CH192)),IF($CM$16="eol",(SUMIF($L$5:$CH$5,"eol",L192:CH192)*CP192),IF($CM$16="o",(SUMIF($L$5:$CH$5,"o",L192:CH192)),IF($CM$16="e",(SUMIF($L$5:$CH$5,"e",L192:CH192)),IF($CM$16="ch",(SUM(L192:CH192)),"Wrong")))))))</f>
        <v>0</v>
      </c>
      <c r="CN192" s="251" t="n">
        <f aca="false">A192</f>
        <v>42401</v>
      </c>
      <c r="CO192" s="305" t="n">
        <f aca="false">ROUND(SUM(CK181:CK192),0)</f>
        <v>235</v>
      </c>
      <c r="CP192" s="290" t="n">
        <f aca="false">IF((1/((1+CR192/2)^(2*(A192-$D$6)/365.25)))&gt;1,1,(1/((1+CR192/2)^(2*(A192-$D$6)/365.25))))</f>
        <v>1</v>
      </c>
      <c r="CQ192" s="291" t="n">
        <f aca="false">+A193-A192</f>
        <v>29</v>
      </c>
      <c r="CR192" s="302" t="n">
        <v>0.0642923189838669</v>
      </c>
      <c r="CS192" s="293"/>
      <c r="CT192" s="303" t="n">
        <f aca="false">A192</f>
        <v>42401</v>
      </c>
      <c r="CU192" s="295" t="n">
        <f aca="false">IF(ISERROR(INDEX(FuturesTable,MATCH(CT192,FuturesTableMonth,0),2)),0,INDEX(FuturesTable,MATCH(CT192,FuturesTableMonth,0),2))</f>
        <v>0</v>
      </c>
      <c r="CV192" s="25"/>
      <c r="CW192" s="296" t="n">
        <f aca="false">CT192</f>
        <v>42401</v>
      </c>
      <c r="CX192" s="297" t="n">
        <f aca="false">CK192+CK204+CK216+CK228+CK240+CK252+CK264+CK276+CK288+CK300+CK312+CK324+CK336+CK348+CK360+CK372+CK384+CK396+CK408+CK420</f>
        <v>19.15659566</v>
      </c>
      <c r="CY192" s="25"/>
      <c r="CZ192" s="298"/>
      <c r="DA192" s="299" t="n">
        <v>0</v>
      </c>
      <c r="DB192" s="299" t="n">
        <v>0</v>
      </c>
      <c r="DC192" s="299" t="n">
        <f aca="false">DB192-DA192</f>
        <v>0</v>
      </c>
      <c r="DD192" s="263" t="n">
        <f aca="false">SUMIF($L$5:$CH$5,"o",L192:CH192)+SUMIF($L$5:$CH$5,"e",L192:CH192)</f>
        <v>0</v>
      </c>
      <c r="DE192" s="278" t="n">
        <f aca="false">IF(DD192=0,0,DC192+DD192)</f>
        <v>0</v>
      </c>
      <c r="DF192" s="278"/>
      <c r="DG192" s="184"/>
      <c r="DH192" s="300" t="n">
        <v>6.59667562</v>
      </c>
      <c r="DI192" s="312" t="n">
        <v>4.917</v>
      </c>
      <c r="DJ192" s="184" t="n">
        <v>4.917</v>
      </c>
      <c r="DK192" s="267" t="n">
        <f aca="false">DI192-DJ192</f>
        <v>0</v>
      </c>
      <c r="DL192" s="192" t="n">
        <f aca="false">ROUND(DH192*DK192*10000,2)</f>
        <v>0</v>
      </c>
      <c r="DM192" s="193"/>
      <c r="DN192" s="26"/>
      <c r="DO192" s="26"/>
      <c r="DP192" s="301" t="n">
        <f aca="false">A192</f>
        <v>42401</v>
      </c>
      <c r="DQ192" s="270" t="n">
        <f aca="false">IF(ISERROR(DR192),0,DR192)</f>
        <v>0</v>
      </c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</row>
    <row r="193" customFormat="false" ht="15.75" hidden="false" customHeight="false" outlineLevel="0" collapsed="false">
      <c r="A193" s="271" t="n">
        <f aca="false">EOMONTH(A192,0)+1</f>
        <v>42430</v>
      </c>
      <c r="B193" s="272" t="n">
        <f aca="false">E!B184</f>
        <v>6.42172734</v>
      </c>
      <c r="C193" s="272" t="n">
        <f aca="false">CM193</f>
        <v>0</v>
      </c>
      <c r="D193" s="272" t="n">
        <f aca="false">CI193</f>
        <v>250</v>
      </c>
      <c r="E193" s="272" t="str">
        <f aca="false">IF(CJ193=0,"",CJ193)</f>
        <v/>
      </c>
      <c r="F193" s="273" t="n">
        <f aca="false">CK193</f>
        <v>6.42172734</v>
      </c>
      <c r="G193" s="230"/>
      <c r="H193" s="230"/>
      <c r="I193" s="29"/>
      <c r="J193" s="29"/>
      <c r="K193" s="29"/>
      <c r="L193" s="313"/>
      <c r="M193" s="314"/>
      <c r="N193" s="30"/>
      <c r="O193" s="278"/>
      <c r="P193" s="278"/>
      <c r="Q193" s="278"/>
      <c r="R193" s="278"/>
      <c r="S193" s="278"/>
      <c r="T193" s="278"/>
      <c r="U193" s="278"/>
      <c r="V193" s="278"/>
      <c r="W193" s="278"/>
      <c r="X193" s="278"/>
      <c r="Y193" s="278"/>
      <c r="Z193" s="278"/>
      <c r="AA193" s="278"/>
      <c r="AB193" s="278"/>
      <c r="AC193" s="278"/>
      <c r="AD193" s="278"/>
      <c r="AE193" s="278"/>
      <c r="AF193" s="278"/>
      <c r="AG193" s="278"/>
      <c r="AH193" s="278"/>
      <c r="AI193" s="278"/>
      <c r="AJ193" s="278"/>
      <c r="AK193" s="278"/>
      <c r="AL193" s="278"/>
      <c r="AM193" s="278"/>
      <c r="AN193" s="278"/>
      <c r="AO193" s="278"/>
      <c r="AP193" s="278"/>
      <c r="AQ193" s="278"/>
      <c r="AR193" s="278"/>
      <c r="AS193" s="278"/>
      <c r="AT193" s="278"/>
      <c r="AU193" s="278"/>
      <c r="AV193" s="278"/>
      <c r="AW193" s="278"/>
      <c r="AX193" s="278"/>
      <c r="AY193" s="278"/>
      <c r="AZ193" s="30"/>
      <c r="BA193" s="278"/>
      <c r="BB193" s="278"/>
      <c r="BC193" s="278"/>
      <c r="BD193" s="278"/>
      <c r="BE193" s="278"/>
      <c r="BF193" s="278"/>
      <c r="BG193" s="278"/>
      <c r="BH193" s="278"/>
      <c r="BI193" s="278"/>
      <c r="BJ193" s="278"/>
      <c r="BK193" s="278"/>
      <c r="BL193" s="278"/>
      <c r="BM193" s="278"/>
      <c r="BN193" s="278"/>
      <c r="BO193" s="49"/>
      <c r="BP193" s="107"/>
      <c r="BQ193" s="281"/>
      <c r="BR193" s="240"/>
      <c r="BS193" s="240"/>
      <c r="BT193" s="240"/>
      <c r="BU193" s="240"/>
      <c r="BV193" s="282"/>
      <c r="BW193" s="240"/>
      <c r="BX193" s="240"/>
      <c r="BY193" s="240"/>
      <c r="BZ193" s="240"/>
      <c r="CA193" s="240"/>
      <c r="CB193" s="240"/>
      <c r="CC193" s="240"/>
      <c r="CD193" s="240"/>
      <c r="CE193" s="283"/>
      <c r="CF193" s="284"/>
      <c r="CG193" s="285" t="n">
        <f aca="false">DQ193</f>
        <v>0</v>
      </c>
      <c r="CH193" s="286"/>
      <c r="CI193" s="247" t="n">
        <f aca="false">ROUND(+CK193+CI194,0)</f>
        <v>250</v>
      </c>
      <c r="CJ193" s="287"/>
      <c r="CK193" s="248" t="n">
        <f aca="false">IF($CM$16="a",(CM193+B193),(B193))</f>
        <v>6.42172734</v>
      </c>
      <c r="CL193" s="288" t="n">
        <f aca="false">A193</f>
        <v>42430</v>
      </c>
      <c r="CM193" s="250" t="n">
        <f aca="false">IF($CM$16="A",((SUMIF($L$5:$CH$5,"F",L193:CH193))+(SUMIF($L$5:$CH$5,"s",L193:CH193)*CP193)+(SUMIF($L$5:$CH$5,"eol",L193:CH193)*CP193)+(SUMIF($L$5:$CH$5,"e",L193:CH193))+(SUMIF($L$5:$CH$5,"o",L193:CH193))),IF($CM$16="s",(SUMIF($L$5:$CH$5,"s",L193:CH193)*CP193),IF($CM$16="f",(SUMIF($L$5:$CH$5,"f",L193:CH193)),IF($CM$16="eol",(SUMIF($L$5:$CH$5,"eol",L193:CH193)*CP193),IF($CM$16="o",(SUMIF($L$5:$CH$5,"o",L193:CH193)),IF($CM$16="e",(SUMIF($L$5:$CH$5,"e",L193:CH193)),IF($CM$16="ch",(SUM(L193:CH193)),"Wrong")))))))</f>
        <v>0</v>
      </c>
      <c r="CN193" s="251" t="n">
        <f aca="false">A193</f>
        <v>42430</v>
      </c>
      <c r="CO193" s="305" t="n">
        <f aca="false">ROUND(SUM(CK182:CK193),0)</f>
        <v>218</v>
      </c>
      <c r="CP193" s="290" t="n">
        <f aca="false">IF((1/((1+CR193/2)^(2*(A193-$D$6)/365.25)))&gt;1,1,(1/((1+CR193/2)^(2*(A193-$D$6)/365.25))))</f>
        <v>1</v>
      </c>
      <c r="CQ193" s="291" t="n">
        <f aca="false">+A194-A193</f>
        <v>31</v>
      </c>
      <c r="CR193" s="302" t="n">
        <v>0.0643247329052237</v>
      </c>
      <c r="CS193" s="293"/>
      <c r="CT193" s="303" t="n">
        <f aca="false">A193</f>
        <v>42430</v>
      </c>
      <c r="CU193" s="295" t="n">
        <f aca="false">IF(ISERROR(INDEX(FuturesTable,MATCH(CT193,FuturesTableMonth,0),2)),0,INDEX(FuturesTable,MATCH(CT193,FuturesTableMonth,0),2))</f>
        <v>0</v>
      </c>
      <c r="CV193" s="25"/>
      <c r="CW193" s="296" t="n">
        <f aca="false">CT193</f>
        <v>42430</v>
      </c>
      <c r="CX193" s="297" t="n">
        <f aca="false">CK193+CK205+CK217+CK229+CK241+CK253+CK265+CK277+CK289+CK301+CK313+CK325+CK337+CK349+CK361+CK373+CK385+CK397+CK409+CK421</f>
        <v>19.5646246</v>
      </c>
      <c r="CY193" s="25"/>
      <c r="CZ193" s="298"/>
      <c r="DA193" s="299" t="n">
        <v>0</v>
      </c>
      <c r="DB193" s="299" t="n">
        <v>0</v>
      </c>
      <c r="DC193" s="299" t="n">
        <f aca="false">DB193-DA193</f>
        <v>0</v>
      </c>
      <c r="DD193" s="263" t="n">
        <f aca="false">SUMIF($L$5:$CH$5,"o",L193:CH193)+SUMIF($L$5:$CH$5,"e",L193:CH193)</f>
        <v>0</v>
      </c>
      <c r="DE193" s="278" t="n">
        <f aca="false">IF(DD193=0,0,DC193+DD193)</f>
        <v>0</v>
      </c>
      <c r="DF193" s="278"/>
      <c r="DG193" s="184"/>
      <c r="DH193" s="300" t="n">
        <v>6.42172734</v>
      </c>
      <c r="DI193" s="312" t="n">
        <v>4.784</v>
      </c>
      <c r="DJ193" s="184" t="n">
        <v>4.784</v>
      </c>
      <c r="DK193" s="267" t="n">
        <f aca="false">DI193-DJ193</f>
        <v>0</v>
      </c>
      <c r="DL193" s="192" t="n">
        <f aca="false">ROUND(DH193*DK193*10000,2)</f>
        <v>0</v>
      </c>
      <c r="DM193" s="193"/>
      <c r="DN193" s="26"/>
      <c r="DO193" s="26"/>
      <c r="DP193" s="301" t="n">
        <f aca="false">A193</f>
        <v>42430</v>
      </c>
      <c r="DQ193" s="270" t="n">
        <f aca="false">IF(ISERROR(DR193),0,DR193)</f>
        <v>0</v>
      </c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</row>
    <row r="194" customFormat="false" ht="15.75" hidden="false" customHeight="false" outlineLevel="0" collapsed="false">
      <c r="A194" s="271" t="n">
        <f aca="false">EOMONTH(A193,0)+1</f>
        <v>42461</v>
      </c>
      <c r="B194" s="272" t="n">
        <f aca="false">E!B185</f>
        <v>7.03060905</v>
      </c>
      <c r="C194" s="272" t="n">
        <f aca="false">CM194</f>
        <v>0</v>
      </c>
      <c r="D194" s="272" t="n">
        <f aca="false">CI194</f>
        <v>244</v>
      </c>
      <c r="E194" s="272" t="str">
        <f aca="false">IF(CJ194=0,"",CJ194)</f>
        <v/>
      </c>
      <c r="F194" s="273" t="n">
        <f aca="false">CK194</f>
        <v>7.03060905</v>
      </c>
      <c r="G194" s="230"/>
      <c r="H194" s="230"/>
      <c r="I194" s="29"/>
      <c r="J194" s="29"/>
      <c r="K194" s="29"/>
      <c r="L194" s="313"/>
      <c r="M194" s="314"/>
      <c r="N194" s="30"/>
      <c r="O194" s="278"/>
      <c r="P194" s="278"/>
      <c r="Q194" s="278"/>
      <c r="R194" s="278"/>
      <c r="S194" s="278"/>
      <c r="T194" s="278"/>
      <c r="U194" s="278"/>
      <c r="V194" s="278"/>
      <c r="W194" s="278"/>
      <c r="X194" s="278"/>
      <c r="Y194" s="278"/>
      <c r="Z194" s="278"/>
      <c r="AA194" s="278"/>
      <c r="AB194" s="278"/>
      <c r="AC194" s="278"/>
      <c r="AD194" s="278"/>
      <c r="AE194" s="278"/>
      <c r="AF194" s="278"/>
      <c r="AG194" s="278"/>
      <c r="AH194" s="278"/>
      <c r="AI194" s="278"/>
      <c r="AJ194" s="278"/>
      <c r="AK194" s="278"/>
      <c r="AL194" s="278"/>
      <c r="AM194" s="278"/>
      <c r="AN194" s="278"/>
      <c r="AO194" s="278"/>
      <c r="AP194" s="278"/>
      <c r="AQ194" s="278"/>
      <c r="AR194" s="278"/>
      <c r="AS194" s="278"/>
      <c r="AT194" s="278"/>
      <c r="AU194" s="278"/>
      <c r="AV194" s="278"/>
      <c r="AW194" s="278"/>
      <c r="AX194" s="278"/>
      <c r="AY194" s="278"/>
      <c r="AZ194" s="30"/>
      <c r="BA194" s="278"/>
      <c r="BB194" s="278"/>
      <c r="BC194" s="278"/>
      <c r="BD194" s="278"/>
      <c r="BE194" s="278"/>
      <c r="BF194" s="278"/>
      <c r="BG194" s="278"/>
      <c r="BH194" s="278"/>
      <c r="BI194" s="278"/>
      <c r="BJ194" s="278"/>
      <c r="BK194" s="278"/>
      <c r="BL194" s="278"/>
      <c r="BM194" s="278"/>
      <c r="BN194" s="278"/>
      <c r="BO194" s="49"/>
      <c r="BP194" s="107"/>
      <c r="BQ194" s="281"/>
      <c r="BR194" s="240"/>
      <c r="BS194" s="240"/>
      <c r="BT194" s="240"/>
      <c r="BU194" s="240"/>
      <c r="BV194" s="282"/>
      <c r="BW194" s="240"/>
      <c r="BX194" s="240"/>
      <c r="BY194" s="240"/>
      <c r="BZ194" s="240"/>
      <c r="CA194" s="240"/>
      <c r="CB194" s="240"/>
      <c r="CC194" s="240"/>
      <c r="CD194" s="240"/>
      <c r="CE194" s="283"/>
      <c r="CF194" s="284"/>
      <c r="CG194" s="285" t="n">
        <f aca="false">DQ194</f>
        <v>0</v>
      </c>
      <c r="CH194" s="286"/>
      <c r="CI194" s="247" t="n">
        <f aca="false">ROUND(+CK194+CI195,0)</f>
        <v>244</v>
      </c>
      <c r="CJ194" s="287"/>
      <c r="CK194" s="248" t="n">
        <f aca="false">IF($CM$16="a",(CM194+B194),(B194))</f>
        <v>7.03060905</v>
      </c>
      <c r="CL194" s="288" t="n">
        <f aca="false">A194</f>
        <v>42461</v>
      </c>
      <c r="CM194" s="250" t="n">
        <f aca="false">IF($CM$16="A",((SUMIF($L$5:$CH$5,"F",L194:CH194))+(SUMIF($L$5:$CH$5,"s",L194:CH194)*CP194)+(SUMIF($L$5:$CH$5,"eol",L194:CH194)*CP194)+(SUMIF($L$5:$CH$5,"e",L194:CH194))+(SUMIF($L$5:$CH$5,"o",L194:CH194))),IF($CM$16="s",(SUMIF($L$5:$CH$5,"s",L194:CH194)*CP194),IF($CM$16="f",(SUMIF($L$5:$CH$5,"f",L194:CH194)),IF($CM$16="eol",(SUMIF($L$5:$CH$5,"eol",L194:CH194)*CP194),IF($CM$16="o",(SUMIF($L$5:$CH$5,"o",L194:CH194)),IF($CM$16="e",(SUMIF($L$5:$CH$5,"e",L194:CH194)),IF($CM$16="ch",(SUM(L194:CH194)),"Wrong")))))))</f>
        <v>0</v>
      </c>
      <c r="CN194" s="251" t="n">
        <f aca="false">A194</f>
        <v>42461</v>
      </c>
      <c r="CO194" s="305" t="n">
        <f aca="false">ROUND(SUM(CK183:CK194),0)</f>
        <v>202</v>
      </c>
      <c r="CP194" s="290" t="n">
        <f aca="false">IF((1/((1+CR194/2)^(2*(A194-$D$6)/365.25)))&gt;1,1,(1/((1+CR194/2)^(2*(A194-$D$6)/365.25))))</f>
        <v>1</v>
      </c>
      <c r="CQ194" s="291" t="n">
        <f aca="false">+A195-A194</f>
        <v>30</v>
      </c>
      <c r="CR194" s="302" t="n">
        <v>0.0643593822698181</v>
      </c>
      <c r="CS194" s="293"/>
      <c r="CT194" s="303" t="n">
        <f aca="false">A194</f>
        <v>42461</v>
      </c>
      <c r="CU194" s="295" t="n">
        <f aca="false">IF(ISERROR(INDEX(FuturesTable,MATCH(CT194,FuturesTableMonth,0),2)),0,INDEX(FuturesTable,MATCH(CT194,FuturesTableMonth,0),2))</f>
        <v>0</v>
      </c>
      <c r="CV194" s="25"/>
      <c r="CW194" s="296" t="n">
        <f aca="false">CT194</f>
        <v>42461</v>
      </c>
      <c r="CX194" s="297" t="n">
        <f aca="false">CK194+CK206+CK218+CK230+CK242+CK254+CK266+CK278+CK290+CK302+CK314+CK326+CK338+CK350+CK362+CK374+CK386+CK398+CK410+CK422</f>
        <v>22.76072641</v>
      </c>
      <c r="CY194" s="25"/>
      <c r="CZ194" s="298"/>
      <c r="DA194" s="299" t="n">
        <v>0</v>
      </c>
      <c r="DB194" s="299" t="n">
        <v>0</v>
      </c>
      <c r="DC194" s="299" t="n">
        <f aca="false">DB194-DA194</f>
        <v>0</v>
      </c>
      <c r="DD194" s="263" t="n">
        <f aca="false">SUMIF($L$5:$CH$5,"o",L194:CH194)+SUMIF($L$5:$CH$5,"e",L194:CH194)</f>
        <v>0</v>
      </c>
      <c r="DE194" s="278" t="n">
        <f aca="false">IF(DD194=0,0,DC194+DD194)</f>
        <v>0</v>
      </c>
      <c r="DF194" s="278"/>
      <c r="DG194" s="184"/>
      <c r="DH194" s="300" t="n">
        <v>7.03060905</v>
      </c>
      <c r="DI194" s="312" t="n">
        <v>4.564</v>
      </c>
      <c r="DJ194" s="184" t="n">
        <v>4.564</v>
      </c>
      <c r="DK194" s="267" t="n">
        <f aca="false">DI194-DJ194</f>
        <v>0</v>
      </c>
      <c r="DL194" s="192" t="n">
        <f aca="false">ROUND(DH194*DK194*10000,2)</f>
        <v>0</v>
      </c>
      <c r="DM194" s="193"/>
      <c r="DN194" s="26"/>
      <c r="DO194" s="26"/>
      <c r="DP194" s="301" t="n">
        <f aca="false">A194</f>
        <v>42461</v>
      </c>
      <c r="DQ194" s="270" t="n">
        <f aca="false">IF(ISERROR(DR194),0,DR194)</f>
        <v>0</v>
      </c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</row>
    <row r="195" customFormat="false" ht="15.75" hidden="false" customHeight="false" outlineLevel="0" collapsed="false">
      <c r="A195" s="271" t="n">
        <f aca="false">EOMONTH(A194,0)+1</f>
        <v>42491</v>
      </c>
      <c r="B195" s="272" t="n">
        <f aca="false">E!B186</f>
        <v>7.62337538</v>
      </c>
      <c r="C195" s="272" t="n">
        <f aca="false">CM195</f>
        <v>0</v>
      </c>
      <c r="D195" s="272" t="n">
        <f aca="false">CI195</f>
        <v>237</v>
      </c>
      <c r="E195" s="272" t="str">
        <f aca="false">IF(CJ195=0,"",CJ195)</f>
        <v/>
      </c>
      <c r="F195" s="273" t="n">
        <f aca="false">CK195</f>
        <v>7.62337538</v>
      </c>
      <c r="G195" s="230"/>
      <c r="H195" s="230"/>
      <c r="I195" s="29"/>
      <c r="J195" s="29"/>
      <c r="K195" s="29"/>
      <c r="L195" s="313"/>
      <c r="M195" s="314"/>
      <c r="N195" s="30"/>
      <c r="O195" s="278"/>
      <c r="P195" s="278"/>
      <c r="Q195" s="278"/>
      <c r="R195" s="278"/>
      <c r="S195" s="278"/>
      <c r="T195" s="278"/>
      <c r="U195" s="278"/>
      <c r="V195" s="278"/>
      <c r="W195" s="278"/>
      <c r="X195" s="278"/>
      <c r="Y195" s="278"/>
      <c r="Z195" s="278"/>
      <c r="AA195" s="278"/>
      <c r="AB195" s="278"/>
      <c r="AC195" s="278"/>
      <c r="AD195" s="278"/>
      <c r="AE195" s="278"/>
      <c r="AF195" s="278"/>
      <c r="AG195" s="278"/>
      <c r="AH195" s="278"/>
      <c r="AI195" s="278"/>
      <c r="AJ195" s="278"/>
      <c r="AK195" s="278"/>
      <c r="AL195" s="278"/>
      <c r="AM195" s="278"/>
      <c r="AN195" s="278"/>
      <c r="AO195" s="278"/>
      <c r="AP195" s="278"/>
      <c r="AQ195" s="278"/>
      <c r="AR195" s="278"/>
      <c r="AS195" s="278"/>
      <c r="AT195" s="278"/>
      <c r="AU195" s="278"/>
      <c r="AV195" s="278"/>
      <c r="AW195" s="278"/>
      <c r="AX195" s="278"/>
      <c r="AY195" s="278"/>
      <c r="AZ195" s="30"/>
      <c r="BA195" s="278"/>
      <c r="BB195" s="278"/>
      <c r="BC195" s="278"/>
      <c r="BD195" s="278"/>
      <c r="BE195" s="278"/>
      <c r="BF195" s="278"/>
      <c r="BG195" s="278"/>
      <c r="BH195" s="278"/>
      <c r="BI195" s="278"/>
      <c r="BJ195" s="278"/>
      <c r="BK195" s="278"/>
      <c r="BL195" s="278"/>
      <c r="BM195" s="278"/>
      <c r="BN195" s="278"/>
      <c r="BO195" s="49"/>
      <c r="BP195" s="107"/>
      <c r="BQ195" s="281"/>
      <c r="BR195" s="240"/>
      <c r="BS195" s="240"/>
      <c r="BT195" s="240"/>
      <c r="BU195" s="240"/>
      <c r="BV195" s="282"/>
      <c r="BW195" s="240"/>
      <c r="BX195" s="240"/>
      <c r="BY195" s="240"/>
      <c r="BZ195" s="240"/>
      <c r="CA195" s="240"/>
      <c r="CB195" s="240"/>
      <c r="CC195" s="240"/>
      <c r="CD195" s="240"/>
      <c r="CE195" s="283"/>
      <c r="CF195" s="284"/>
      <c r="CG195" s="285" t="n">
        <f aca="false">DQ195</f>
        <v>0</v>
      </c>
      <c r="CH195" s="286"/>
      <c r="CI195" s="247" t="n">
        <f aca="false">ROUND(+CK195+CI196,0)</f>
        <v>237</v>
      </c>
      <c r="CJ195" s="287"/>
      <c r="CK195" s="248" t="n">
        <f aca="false">IF($CM$16="a",(CM195+B195),(B195))</f>
        <v>7.62337538</v>
      </c>
      <c r="CL195" s="288" t="n">
        <f aca="false">A195</f>
        <v>42491</v>
      </c>
      <c r="CM195" s="250" t="n">
        <f aca="false">IF($CM$16="A",((SUMIF($L$5:$CH$5,"F",L195:CH195))+(SUMIF($L$5:$CH$5,"s",L195:CH195)*CP195)+(SUMIF($L$5:$CH$5,"eol",L195:CH195)*CP195)+(SUMIF($L$5:$CH$5,"e",L195:CH195))+(SUMIF($L$5:$CH$5,"o",L195:CH195))),IF($CM$16="s",(SUMIF($L$5:$CH$5,"s",L195:CH195)*CP195),IF($CM$16="f",(SUMIF($L$5:$CH$5,"f",L195:CH195)),IF($CM$16="eol",(SUMIF($L$5:$CH$5,"eol",L195:CH195)*CP195),IF($CM$16="o",(SUMIF($L$5:$CH$5,"o",L195:CH195)),IF($CM$16="e",(SUMIF($L$5:$CH$5,"e",L195:CH195)),IF($CM$16="ch",(SUM(L195:CH195)),"Wrong")))))))</f>
        <v>0</v>
      </c>
      <c r="CN195" s="251" t="n">
        <f aca="false">A195</f>
        <v>42491</v>
      </c>
      <c r="CO195" s="305" t="n">
        <f aca="false">ROUND(SUM(CK184:CK195),0)</f>
        <v>185</v>
      </c>
      <c r="CP195" s="290" t="n">
        <f aca="false">IF((1/((1+CR195/2)^(2*(A195-$D$6)/365.25)))&gt;1,1,(1/((1+CR195/2)^(2*(A195-$D$6)/365.25))))</f>
        <v>1</v>
      </c>
      <c r="CQ195" s="291" t="n">
        <f aca="false">+A196-A195</f>
        <v>31</v>
      </c>
      <c r="CR195" s="302" t="n">
        <v>0.0643929139133532</v>
      </c>
      <c r="CS195" s="293"/>
      <c r="CT195" s="303" t="n">
        <f aca="false">A195</f>
        <v>42491</v>
      </c>
      <c r="CU195" s="295" t="n">
        <f aca="false">IF(ISERROR(INDEX(FuturesTable,MATCH(CT195,FuturesTableMonth,0),2)),0,INDEX(FuturesTable,MATCH(CT195,FuturesTableMonth,0),2))</f>
        <v>0</v>
      </c>
      <c r="CV195" s="25"/>
      <c r="CW195" s="296" t="n">
        <f aca="false">CT195</f>
        <v>42491</v>
      </c>
      <c r="CX195" s="297" t="n">
        <f aca="false">CK195+CK207+CK219+CK231+CK243+CK255+CK267+CK279+CK291+CK303+CK315+CK327+CK339+CK351+CK363+CK375+CK387+CK399+CK411+CK423</f>
        <v>25.39552295</v>
      </c>
      <c r="CY195" s="25"/>
      <c r="CZ195" s="298"/>
      <c r="DA195" s="299" t="n">
        <v>0</v>
      </c>
      <c r="DB195" s="299" t="n">
        <v>0</v>
      </c>
      <c r="DC195" s="299" t="n">
        <f aca="false">DB195-DA195</f>
        <v>0</v>
      </c>
      <c r="DD195" s="263" t="n">
        <f aca="false">SUMIF($L$5:$CH$5,"o",L195:CH195)+SUMIF($L$5:$CH$5,"e",L195:CH195)</f>
        <v>0</v>
      </c>
      <c r="DE195" s="278" t="n">
        <f aca="false">IF(DD195=0,0,DC195+DD195)</f>
        <v>0</v>
      </c>
      <c r="DF195" s="278"/>
      <c r="DG195" s="184"/>
      <c r="DH195" s="300" t="n">
        <v>7.62337538</v>
      </c>
      <c r="DI195" s="312" t="n">
        <v>4.554</v>
      </c>
      <c r="DJ195" s="184" t="n">
        <v>4.554</v>
      </c>
      <c r="DK195" s="267" t="n">
        <f aca="false">DI195-DJ195</f>
        <v>0</v>
      </c>
      <c r="DL195" s="192" t="n">
        <f aca="false">ROUND(DH195*DK195*10000,2)</f>
        <v>0</v>
      </c>
      <c r="DM195" s="193"/>
      <c r="DN195" s="26"/>
      <c r="DO195" s="26"/>
      <c r="DP195" s="301" t="n">
        <f aca="false">A195</f>
        <v>42491</v>
      </c>
      <c r="DQ195" s="270" t="n">
        <f aca="false">IF(ISERROR(DR195),0,DR195)</f>
        <v>0</v>
      </c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</row>
    <row r="196" customFormat="false" ht="15.75" hidden="false" customHeight="false" outlineLevel="0" collapsed="false">
      <c r="A196" s="271" t="n">
        <f aca="false">EOMONTH(A195,0)+1</f>
        <v>42522</v>
      </c>
      <c r="B196" s="272" t="n">
        <f aca="false">E!B187</f>
        <v>7.29761586</v>
      </c>
      <c r="C196" s="272" t="n">
        <f aca="false">CM196</f>
        <v>0</v>
      </c>
      <c r="D196" s="272" t="n">
        <f aca="false">CI196</f>
        <v>229</v>
      </c>
      <c r="E196" s="272" t="str">
        <f aca="false">IF(CJ196=0,"",CJ196)</f>
        <v/>
      </c>
      <c r="F196" s="273" t="n">
        <f aca="false">CK196</f>
        <v>7.29761586</v>
      </c>
      <c r="G196" s="230"/>
      <c r="H196" s="230"/>
      <c r="I196" s="29"/>
      <c r="J196" s="29"/>
      <c r="K196" s="29"/>
      <c r="L196" s="313"/>
      <c r="M196" s="314"/>
      <c r="N196" s="30"/>
      <c r="O196" s="278"/>
      <c r="P196" s="278"/>
      <c r="Q196" s="278"/>
      <c r="R196" s="278"/>
      <c r="S196" s="278"/>
      <c r="T196" s="278"/>
      <c r="U196" s="278"/>
      <c r="V196" s="278"/>
      <c r="W196" s="278"/>
      <c r="X196" s="278"/>
      <c r="Y196" s="278"/>
      <c r="Z196" s="278"/>
      <c r="AA196" s="278"/>
      <c r="AB196" s="278"/>
      <c r="AC196" s="278"/>
      <c r="AD196" s="278"/>
      <c r="AE196" s="278"/>
      <c r="AF196" s="278"/>
      <c r="AG196" s="278"/>
      <c r="AH196" s="278"/>
      <c r="AI196" s="278"/>
      <c r="AJ196" s="278"/>
      <c r="AK196" s="278"/>
      <c r="AL196" s="278"/>
      <c r="AM196" s="278"/>
      <c r="AN196" s="278"/>
      <c r="AO196" s="278"/>
      <c r="AP196" s="278"/>
      <c r="AQ196" s="278"/>
      <c r="AR196" s="278"/>
      <c r="AS196" s="278"/>
      <c r="AT196" s="278"/>
      <c r="AU196" s="278"/>
      <c r="AV196" s="278"/>
      <c r="AW196" s="278"/>
      <c r="AX196" s="278"/>
      <c r="AY196" s="278"/>
      <c r="AZ196" s="30"/>
      <c r="BA196" s="278"/>
      <c r="BB196" s="278"/>
      <c r="BC196" s="278"/>
      <c r="BD196" s="278"/>
      <c r="BE196" s="278"/>
      <c r="BF196" s="278"/>
      <c r="BG196" s="278"/>
      <c r="BH196" s="278"/>
      <c r="BI196" s="278"/>
      <c r="BJ196" s="278"/>
      <c r="BK196" s="278"/>
      <c r="BL196" s="278"/>
      <c r="BM196" s="278"/>
      <c r="BN196" s="278"/>
      <c r="BO196" s="49"/>
      <c r="BP196" s="107"/>
      <c r="BQ196" s="281"/>
      <c r="BR196" s="240"/>
      <c r="BS196" s="240"/>
      <c r="BT196" s="240"/>
      <c r="BU196" s="240"/>
      <c r="BV196" s="282"/>
      <c r="BW196" s="240"/>
      <c r="BX196" s="240"/>
      <c r="BY196" s="240"/>
      <c r="BZ196" s="240"/>
      <c r="CA196" s="240"/>
      <c r="CB196" s="240"/>
      <c r="CC196" s="240"/>
      <c r="CD196" s="240"/>
      <c r="CE196" s="283"/>
      <c r="CF196" s="284"/>
      <c r="CG196" s="285" t="n">
        <f aca="false">DQ196</f>
        <v>0</v>
      </c>
      <c r="CH196" s="286"/>
      <c r="CI196" s="247" t="n">
        <f aca="false">ROUND(+CK196+CI197,0)</f>
        <v>229</v>
      </c>
      <c r="CJ196" s="287"/>
      <c r="CK196" s="248" t="n">
        <f aca="false">IF($CM$16="a",(CM196+B196),(B196))</f>
        <v>7.29761586</v>
      </c>
      <c r="CL196" s="288" t="n">
        <f aca="false">A196</f>
        <v>42522</v>
      </c>
      <c r="CM196" s="250" t="n">
        <f aca="false">IF($CM$16="A",((SUMIF($L$5:$CH$5,"F",L196:CH196))+(SUMIF($L$5:$CH$5,"s",L196:CH196)*CP196)+(SUMIF($L$5:$CH$5,"eol",L196:CH196)*CP196)+(SUMIF($L$5:$CH$5,"e",L196:CH196))+(SUMIF($L$5:$CH$5,"o",L196:CH196))),IF($CM$16="s",(SUMIF($L$5:$CH$5,"s",L196:CH196)*CP196),IF($CM$16="f",(SUMIF($L$5:$CH$5,"f",L196:CH196)),IF($CM$16="eol",(SUMIF($L$5:$CH$5,"eol",L196:CH196)*CP196),IF($CM$16="o",(SUMIF($L$5:$CH$5,"o",L196:CH196)),IF($CM$16="e",(SUMIF($L$5:$CH$5,"e",L196:CH196)),IF($CM$16="ch",(SUM(L196:CH196)),"Wrong")))))))</f>
        <v>0</v>
      </c>
      <c r="CN196" s="251" t="n">
        <f aca="false">A196</f>
        <v>42522</v>
      </c>
      <c r="CO196" s="305" t="n">
        <f aca="false">ROUND(SUM(CK185:CK196),0)</f>
        <v>169</v>
      </c>
      <c r="CP196" s="290" t="n">
        <f aca="false">IF((1/((1+CR196/2)^(2*(A196-$D$6)/365.25)))&gt;1,1,(1/((1+CR196/2)^(2*(A196-$D$6)/365.25))))</f>
        <v>1</v>
      </c>
      <c r="CQ196" s="291" t="n">
        <f aca="false">+A197-A196</f>
        <v>30</v>
      </c>
      <c r="CR196" s="302" t="n">
        <v>0.064427563278731</v>
      </c>
      <c r="CS196" s="293"/>
      <c r="CT196" s="303" t="n">
        <f aca="false">A196</f>
        <v>42522</v>
      </c>
      <c r="CU196" s="295" t="n">
        <f aca="false">IF(ISERROR(INDEX(FuturesTable,MATCH(CT196,FuturesTableMonth,0),2)),0,INDEX(FuturesTable,MATCH(CT196,FuturesTableMonth,0),2))</f>
        <v>0</v>
      </c>
      <c r="CV196" s="25"/>
      <c r="CW196" s="296" t="n">
        <f aca="false">CT196</f>
        <v>42522</v>
      </c>
      <c r="CX196" s="297" t="n">
        <f aca="false">CK196+CK208+CK220+CK232+CK244+CK256+CK268+CK280+CK292+CK304+CK316+CK328+CK340+CK352+CK364+CK376+CK388+CK400+CK412+CK424</f>
        <v>25.43190642</v>
      </c>
      <c r="CY196" s="25"/>
      <c r="CZ196" s="298"/>
      <c r="DA196" s="299" t="n">
        <v>0</v>
      </c>
      <c r="DB196" s="299" t="n">
        <v>0</v>
      </c>
      <c r="DC196" s="299" t="n">
        <f aca="false">DB196-DA196</f>
        <v>0</v>
      </c>
      <c r="DD196" s="263" t="n">
        <f aca="false">SUMIF($L$5:$CH$5,"o",L196:CH196)+SUMIF($L$5:$CH$5,"e",L196:CH196)</f>
        <v>0</v>
      </c>
      <c r="DE196" s="278" t="n">
        <f aca="false">IF(DD196=0,0,DC196+DD196)</f>
        <v>0</v>
      </c>
      <c r="DF196" s="278"/>
      <c r="DG196" s="184"/>
      <c r="DH196" s="300" t="n">
        <v>7.29761586</v>
      </c>
      <c r="DI196" s="312" t="n">
        <v>4.59</v>
      </c>
      <c r="DJ196" s="184" t="n">
        <v>4.59</v>
      </c>
      <c r="DK196" s="267" t="n">
        <f aca="false">DI196-DJ196</f>
        <v>0</v>
      </c>
      <c r="DL196" s="192" t="n">
        <f aca="false">ROUND(DH196*DK196*10000,2)</f>
        <v>0</v>
      </c>
      <c r="DM196" s="193"/>
      <c r="DN196" s="26"/>
      <c r="DO196" s="26"/>
      <c r="DP196" s="301" t="n">
        <f aca="false">A196</f>
        <v>42522</v>
      </c>
      <c r="DQ196" s="270" t="n">
        <f aca="false">IF(ISERROR(DR196),0,DR196)</f>
        <v>0</v>
      </c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</row>
    <row r="197" customFormat="false" ht="15.75" hidden="false" customHeight="false" outlineLevel="0" collapsed="false">
      <c r="A197" s="271" t="n">
        <f aca="false">EOMONTH(A196,0)+1</f>
        <v>42552</v>
      </c>
      <c r="B197" s="272" t="n">
        <f aca="false">E!B188</f>
        <v>7.4464923</v>
      </c>
      <c r="C197" s="272" t="n">
        <f aca="false">CM197</f>
        <v>0</v>
      </c>
      <c r="D197" s="272" t="n">
        <f aca="false">CI197</f>
        <v>222</v>
      </c>
      <c r="E197" s="272" t="str">
        <f aca="false">IF(CJ197=0,"",CJ197)</f>
        <v/>
      </c>
      <c r="F197" s="273" t="n">
        <f aca="false">CK197</f>
        <v>7.4464923</v>
      </c>
      <c r="G197" s="230"/>
      <c r="H197" s="230"/>
      <c r="I197" s="29"/>
      <c r="J197" s="29"/>
      <c r="K197" s="29"/>
      <c r="L197" s="313"/>
      <c r="M197" s="314"/>
      <c r="N197" s="30"/>
      <c r="O197" s="278"/>
      <c r="P197" s="278"/>
      <c r="Q197" s="278"/>
      <c r="R197" s="278"/>
      <c r="S197" s="278"/>
      <c r="T197" s="278"/>
      <c r="U197" s="278"/>
      <c r="V197" s="278"/>
      <c r="W197" s="278"/>
      <c r="X197" s="278"/>
      <c r="Y197" s="278"/>
      <c r="Z197" s="278"/>
      <c r="AA197" s="278"/>
      <c r="AB197" s="278"/>
      <c r="AC197" s="278"/>
      <c r="AD197" s="278"/>
      <c r="AE197" s="278"/>
      <c r="AF197" s="278"/>
      <c r="AG197" s="278"/>
      <c r="AH197" s="278"/>
      <c r="AI197" s="278"/>
      <c r="AJ197" s="278"/>
      <c r="AK197" s="278"/>
      <c r="AL197" s="278"/>
      <c r="AM197" s="278"/>
      <c r="AN197" s="278"/>
      <c r="AO197" s="278"/>
      <c r="AP197" s="278"/>
      <c r="AQ197" s="278"/>
      <c r="AR197" s="278"/>
      <c r="AS197" s="278"/>
      <c r="AT197" s="278"/>
      <c r="AU197" s="278"/>
      <c r="AV197" s="278"/>
      <c r="AW197" s="278"/>
      <c r="AX197" s="278"/>
      <c r="AY197" s="278"/>
      <c r="AZ197" s="30"/>
      <c r="BA197" s="278"/>
      <c r="BB197" s="278"/>
      <c r="BC197" s="278"/>
      <c r="BD197" s="278"/>
      <c r="BE197" s="278"/>
      <c r="BF197" s="278"/>
      <c r="BG197" s="278"/>
      <c r="BH197" s="278"/>
      <c r="BI197" s="278"/>
      <c r="BJ197" s="278"/>
      <c r="BK197" s="278"/>
      <c r="BL197" s="278"/>
      <c r="BM197" s="278"/>
      <c r="BN197" s="278"/>
      <c r="BO197" s="49"/>
      <c r="BP197" s="107"/>
      <c r="BQ197" s="281"/>
      <c r="BR197" s="240"/>
      <c r="BS197" s="240"/>
      <c r="BT197" s="240"/>
      <c r="BU197" s="240"/>
      <c r="BV197" s="282"/>
      <c r="BW197" s="240"/>
      <c r="BX197" s="240"/>
      <c r="BY197" s="240"/>
      <c r="BZ197" s="240"/>
      <c r="CA197" s="240"/>
      <c r="CB197" s="240"/>
      <c r="CC197" s="240"/>
      <c r="CD197" s="240"/>
      <c r="CE197" s="283"/>
      <c r="CF197" s="284"/>
      <c r="CG197" s="285" t="n">
        <f aca="false">DQ197</f>
        <v>0</v>
      </c>
      <c r="CH197" s="286"/>
      <c r="CI197" s="247" t="n">
        <f aca="false">ROUND(+CK197+CI198,0)</f>
        <v>222</v>
      </c>
      <c r="CJ197" s="287"/>
      <c r="CK197" s="248" t="n">
        <f aca="false">IF($CM$16="a",(CM197+B197),(B197))</f>
        <v>7.4464923</v>
      </c>
      <c r="CL197" s="288" t="n">
        <f aca="false">A197</f>
        <v>42552</v>
      </c>
      <c r="CM197" s="250" t="n">
        <f aca="false">IF($CM$16="A",((SUMIF($L$5:$CH$5,"F",L197:CH197))+(SUMIF($L$5:$CH$5,"s",L197:CH197)*CP197)+(SUMIF($L$5:$CH$5,"eol",L197:CH197)*CP197)+(SUMIF($L$5:$CH$5,"e",L197:CH197))+(SUMIF($L$5:$CH$5,"o",L197:CH197))),IF($CM$16="s",(SUMIF($L$5:$CH$5,"s",L197:CH197)*CP197),IF($CM$16="f",(SUMIF($L$5:$CH$5,"f",L197:CH197)),IF($CM$16="eol",(SUMIF($L$5:$CH$5,"eol",L197:CH197)*CP197),IF($CM$16="o",(SUMIF($L$5:$CH$5,"o",L197:CH197)),IF($CM$16="e",(SUMIF($L$5:$CH$5,"e",L197:CH197)),IF($CM$16="ch",(SUM(L197:CH197)),"Wrong")))))))</f>
        <v>0</v>
      </c>
      <c r="CN197" s="251" t="n">
        <f aca="false">A197</f>
        <v>42552</v>
      </c>
      <c r="CO197" s="305" t="n">
        <f aca="false">ROUND(SUM(CK186:CK197),0)</f>
        <v>153</v>
      </c>
      <c r="CP197" s="290" t="n">
        <f aca="false">IF((1/((1+CR197/2)^(2*(A197-$D$6)/365.25)))&gt;1,1,(1/((1+CR197/2)^(2*(A197-$D$6)/365.25))))</f>
        <v>1</v>
      </c>
      <c r="CQ197" s="291" t="n">
        <f aca="false">+A198-A197</f>
        <v>31</v>
      </c>
      <c r="CR197" s="302" t="n">
        <v>0.0644610949230238</v>
      </c>
      <c r="CS197" s="293"/>
      <c r="CT197" s="303" t="n">
        <f aca="false">A197</f>
        <v>42552</v>
      </c>
      <c r="CU197" s="295" t="n">
        <f aca="false">IF(ISERROR(INDEX(FuturesTable,MATCH(CT197,FuturesTableMonth,0),2)),0,INDEX(FuturesTable,MATCH(CT197,FuturesTableMonth,0),2))</f>
        <v>0</v>
      </c>
      <c r="CV197" s="25"/>
      <c r="CW197" s="296" t="n">
        <f aca="false">CT197</f>
        <v>42552</v>
      </c>
      <c r="CX197" s="297" t="n">
        <f aca="false">CK197+CK209+CK221+CK233+CK245+CK257+CK269+CK281+CK293+CK305+CK317+CK329+CK341+CK353+CK365+CK377+CK389+CK401+CK413+CK425</f>
        <v>26.02808623</v>
      </c>
      <c r="CY197" s="25"/>
      <c r="CZ197" s="298"/>
      <c r="DA197" s="299" t="n">
        <v>0</v>
      </c>
      <c r="DB197" s="299" t="n">
        <v>0</v>
      </c>
      <c r="DC197" s="299" t="n">
        <f aca="false">DB197-DA197</f>
        <v>0</v>
      </c>
      <c r="DD197" s="263" t="n">
        <f aca="false">SUMIF($L$5:$CH$5,"o",L197:CH197)+SUMIF($L$5:$CH$5,"e",L197:CH197)</f>
        <v>0</v>
      </c>
      <c r="DE197" s="278" t="n">
        <f aca="false">IF(DD197=0,0,DC197+DD197)</f>
        <v>0</v>
      </c>
      <c r="DF197" s="278"/>
      <c r="DG197" s="184"/>
      <c r="DH197" s="300" t="n">
        <v>7.4464923</v>
      </c>
      <c r="DI197" s="312" t="n">
        <v>4.64</v>
      </c>
      <c r="DJ197" s="184" t="n">
        <v>4.64</v>
      </c>
      <c r="DK197" s="267" t="n">
        <f aca="false">DI197-DJ197</f>
        <v>0</v>
      </c>
      <c r="DL197" s="192" t="n">
        <f aca="false">ROUND(DH197*DK197*10000,2)</f>
        <v>0</v>
      </c>
      <c r="DM197" s="193"/>
      <c r="DN197" s="26"/>
      <c r="DO197" s="26"/>
      <c r="DP197" s="301" t="n">
        <f aca="false">A197</f>
        <v>42552</v>
      </c>
      <c r="DQ197" s="270" t="n">
        <f aca="false">IF(ISERROR(DR197),0,DR197)</f>
        <v>0</v>
      </c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</row>
    <row r="198" customFormat="false" ht="15.75" hidden="false" customHeight="false" outlineLevel="0" collapsed="false">
      <c r="A198" s="271" t="n">
        <f aca="false">EOMONTH(A197,0)+1</f>
        <v>42583</v>
      </c>
      <c r="B198" s="272" t="n">
        <f aca="false">E!B189</f>
        <v>7.71497611</v>
      </c>
      <c r="C198" s="272" t="n">
        <f aca="false">CM198</f>
        <v>0</v>
      </c>
      <c r="D198" s="272" t="n">
        <f aca="false">CI198</f>
        <v>215</v>
      </c>
      <c r="E198" s="272" t="str">
        <f aca="false">IF(CJ198=0,"",CJ198)</f>
        <v/>
      </c>
      <c r="F198" s="273" t="n">
        <f aca="false">CK198</f>
        <v>7.71497611</v>
      </c>
      <c r="G198" s="230"/>
      <c r="H198" s="230"/>
      <c r="I198" s="29"/>
      <c r="J198" s="29"/>
      <c r="K198" s="29"/>
      <c r="L198" s="313"/>
      <c r="M198" s="314"/>
      <c r="N198" s="30"/>
      <c r="O198" s="278"/>
      <c r="P198" s="278"/>
      <c r="Q198" s="278"/>
      <c r="R198" s="278"/>
      <c r="S198" s="278"/>
      <c r="T198" s="278"/>
      <c r="U198" s="278"/>
      <c r="V198" s="278"/>
      <c r="W198" s="278"/>
      <c r="X198" s="278"/>
      <c r="Y198" s="278"/>
      <c r="Z198" s="278"/>
      <c r="AA198" s="278"/>
      <c r="AB198" s="278"/>
      <c r="AC198" s="278"/>
      <c r="AD198" s="278"/>
      <c r="AE198" s="278"/>
      <c r="AF198" s="278"/>
      <c r="AG198" s="278"/>
      <c r="AH198" s="278"/>
      <c r="AI198" s="278"/>
      <c r="AJ198" s="278"/>
      <c r="AK198" s="278"/>
      <c r="AL198" s="278"/>
      <c r="AM198" s="278"/>
      <c r="AN198" s="278"/>
      <c r="AO198" s="278"/>
      <c r="AP198" s="278"/>
      <c r="AQ198" s="278"/>
      <c r="AR198" s="278"/>
      <c r="AS198" s="278"/>
      <c r="AT198" s="278"/>
      <c r="AU198" s="278"/>
      <c r="AV198" s="278"/>
      <c r="AW198" s="278"/>
      <c r="AX198" s="278"/>
      <c r="AY198" s="278"/>
      <c r="AZ198" s="30"/>
      <c r="BA198" s="278"/>
      <c r="BB198" s="278"/>
      <c r="BC198" s="278"/>
      <c r="BD198" s="278"/>
      <c r="BE198" s="278"/>
      <c r="BF198" s="278"/>
      <c r="BG198" s="278"/>
      <c r="BH198" s="278"/>
      <c r="BI198" s="278"/>
      <c r="BJ198" s="278"/>
      <c r="BK198" s="278"/>
      <c r="BL198" s="278"/>
      <c r="BM198" s="278"/>
      <c r="BN198" s="278"/>
      <c r="BO198" s="49"/>
      <c r="BP198" s="107"/>
      <c r="BQ198" s="281"/>
      <c r="BR198" s="240"/>
      <c r="BS198" s="240"/>
      <c r="BT198" s="240"/>
      <c r="BU198" s="240"/>
      <c r="BV198" s="282"/>
      <c r="BW198" s="240"/>
      <c r="BX198" s="240"/>
      <c r="BY198" s="240"/>
      <c r="BZ198" s="240"/>
      <c r="CA198" s="240"/>
      <c r="CB198" s="240"/>
      <c r="CC198" s="240"/>
      <c r="CD198" s="240"/>
      <c r="CE198" s="283"/>
      <c r="CF198" s="284"/>
      <c r="CG198" s="285" t="n">
        <f aca="false">DQ198</f>
        <v>0</v>
      </c>
      <c r="CH198" s="286"/>
      <c r="CI198" s="247" t="n">
        <f aca="false">ROUND(+CK198+CI199,0)</f>
        <v>215</v>
      </c>
      <c r="CJ198" s="287"/>
      <c r="CK198" s="248" t="n">
        <f aca="false">IF($CM$16="a",(CM198+B198),(B198))</f>
        <v>7.71497611</v>
      </c>
      <c r="CL198" s="288" t="n">
        <f aca="false">A198</f>
        <v>42583</v>
      </c>
      <c r="CM198" s="250" t="n">
        <f aca="false">IF($CM$16="A",((SUMIF($L$5:$CH$5,"F",L198:CH198))+(SUMIF($L$5:$CH$5,"s",L198:CH198)*CP198)+(SUMIF($L$5:$CH$5,"eol",L198:CH198)*CP198)+(SUMIF($L$5:$CH$5,"e",L198:CH198))+(SUMIF($L$5:$CH$5,"o",L198:CH198))),IF($CM$16="s",(SUMIF($L$5:$CH$5,"s",L198:CH198)*CP198),IF($CM$16="f",(SUMIF($L$5:$CH$5,"f",L198:CH198)),IF($CM$16="eol",(SUMIF($L$5:$CH$5,"eol",L198:CH198)*CP198),IF($CM$16="o",(SUMIF($L$5:$CH$5,"o",L198:CH198)),IF($CM$16="e",(SUMIF($L$5:$CH$5,"e",L198:CH198)),IF($CM$16="ch",(SUM(L198:CH198)),"Wrong")))))))</f>
        <v>0</v>
      </c>
      <c r="CN198" s="251" t="n">
        <f aca="false">A198</f>
        <v>42583</v>
      </c>
      <c r="CO198" s="305" t="n">
        <f aca="false">ROUND(SUM(CK187:CK198),0)</f>
        <v>137</v>
      </c>
      <c r="CP198" s="290" t="n">
        <f aca="false">IF((1/((1+CR198/2)^(2*(A198-$D$6)/365.25)))&gt;1,1,(1/((1+CR198/2)^(2*(A198-$D$6)/365.25))))</f>
        <v>1</v>
      </c>
      <c r="CQ198" s="291" t="n">
        <f aca="false">+A199-A198</f>
        <v>31</v>
      </c>
      <c r="CR198" s="302" t="n">
        <v>0.0644957442891849</v>
      </c>
      <c r="CS198" s="293"/>
      <c r="CT198" s="303" t="n">
        <f aca="false">A198</f>
        <v>42583</v>
      </c>
      <c r="CU198" s="295" t="n">
        <f aca="false">IF(ISERROR(INDEX(FuturesTable,MATCH(CT198,FuturesTableMonth,0),2)),0,INDEX(FuturesTable,MATCH(CT198,FuturesTableMonth,0),2))</f>
        <v>0</v>
      </c>
      <c r="CV198" s="25"/>
      <c r="CW198" s="296" t="n">
        <f aca="false">CT198</f>
        <v>42583</v>
      </c>
      <c r="CX198" s="297" t="n">
        <f aca="false">CK198+CK210+CK222+CK234+CK246+CK258+CK270+CK282+CK294+CK306+CK318+CK330+CK342+CK354+CK366+CK378+CK390+CK402+CK414+CK426</f>
        <v>26.47586713</v>
      </c>
      <c r="CY198" s="25"/>
      <c r="CZ198" s="298"/>
      <c r="DA198" s="299" t="n">
        <v>0</v>
      </c>
      <c r="DB198" s="299" t="n">
        <v>0</v>
      </c>
      <c r="DC198" s="299" t="n">
        <f aca="false">DB198-DA198</f>
        <v>0</v>
      </c>
      <c r="DD198" s="263" t="n">
        <f aca="false">SUMIF($L$5:$CH$5,"o",L198:CH198)+SUMIF($L$5:$CH$5,"e",L198:CH198)</f>
        <v>0</v>
      </c>
      <c r="DE198" s="278" t="n">
        <f aca="false">IF(DD198=0,0,DC198+DD198)</f>
        <v>0</v>
      </c>
      <c r="DF198" s="278"/>
      <c r="DG198" s="184"/>
      <c r="DH198" s="300" t="n">
        <v>7.71497611</v>
      </c>
      <c r="DI198" s="312" t="n">
        <v>4.671</v>
      </c>
      <c r="DJ198" s="184" t="n">
        <v>4.671</v>
      </c>
      <c r="DK198" s="267" t="n">
        <f aca="false">DI198-DJ198</f>
        <v>0</v>
      </c>
      <c r="DL198" s="192" t="n">
        <f aca="false">ROUND(DH198*DK198*10000,2)</f>
        <v>0</v>
      </c>
      <c r="DM198" s="193"/>
      <c r="DN198" s="26"/>
      <c r="DO198" s="26"/>
      <c r="DP198" s="301" t="n">
        <f aca="false">A198</f>
        <v>42583</v>
      </c>
      <c r="DQ198" s="270" t="n">
        <f aca="false">IF(ISERROR(DR198),0,DR198)</f>
        <v>0</v>
      </c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</row>
    <row r="199" customFormat="false" ht="15.75" hidden="false" customHeight="false" outlineLevel="0" collapsed="false">
      <c r="A199" s="271" t="n">
        <f aca="false">EOMONTH(A198,0)+1</f>
        <v>42614</v>
      </c>
      <c r="B199" s="272" t="n">
        <f aca="false">E!B190</f>
        <v>7.52947725</v>
      </c>
      <c r="C199" s="272" t="n">
        <f aca="false">CM199</f>
        <v>0</v>
      </c>
      <c r="D199" s="272" t="n">
        <f aca="false">CI199</f>
        <v>207</v>
      </c>
      <c r="E199" s="272" t="str">
        <f aca="false">IF(CJ199=0,"",CJ199)</f>
        <v/>
      </c>
      <c r="F199" s="273" t="n">
        <f aca="false">CK199</f>
        <v>7.52947725</v>
      </c>
      <c r="G199" s="230"/>
      <c r="H199" s="230"/>
      <c r="I199" s="29"/>
      <c r="J199" s="29"/>
      <c r="K199" s="29"/>
      <c r="L199" s="313"/>
      <c r="M199" s="314"/>
      <c r="N199" s="30"/>
      <c r="O199" s="278"/>
      <c r="P199" s="278"/>
      <c r="Q199" s="278"/>
      <c r="R199" s="278"/>
      <c r="S199" s="278"/>
      <c r="T199" s="278"/>
      <c r="U199" s="278"/>
      <c r="V199" s="278"/>
      <c r="W199" s="278"/>
      <c r="X199" s="278"/>
      <c r="Y199" s="278"/>
      <c r="Z199" s="278"/>
      <c r="AA199" s="278"/>
      <c r="AB199" s="278"/>
      <c r="AC199" s="278"/>
      <c r="AD199" s="278"/>
      <c r="AE199" s="278"/>
      <c r="AF199" s="278"/>
      <c r="AG199" s="278"/>
      <c r="AH199" s="278"/>
      <c r="AI199" s="278"/>
      <c r="AJ199" s="278"/>
      <c r="AK199" s="278"/>
      <c r="AL199" s="278"/>
      <c r="AM199" s="278"/>
      <c r="AN199" s="278"/>
      <c r="AO199" s="278"/>
      <c r="AP199" s="278"/>
      <c r="AQ199" s="278"/>
      <c r="AR199" s="278"/>
      <c r="AS199" s="278"/>
      <c r="AT199" s="278"/>
      <c r="AU199" s="278"/>
      <c r="AV199" s="278"/>
      <c r="AW199" s="278"/>
      <c r="AX199" s="278"/>
      <c r="AY199" s="278"/>
      <c r="AZ199" s="30"/>
      <c r="BA199" s="278"/>
      <c r="BB199" s="278"/>
      <c r="BC199" s="278"/>
      <c r="BD199" s="278"/>
      <c r="BE199" s="278"/>
      <c r="BF199" s="278"/>
      <c r="BG199" s="278"/>
      <c r="BH199" s="278"/>
      <c r="BI199" s="278"/>
      <c r="BJ199" s="278"/>
      <c r="BK199" s="278"/>
      <c r="BL199" s="278"/>
      <c r="BM199" s="278"/>
      <c r="BN199" s="278"/>
      <c r="BO199" s="49"/>
      <c r="BP199" s="107"/>
      <c r="BQ199" s="281"/>
      <c r="BR199" s="240"/>
      <c r="BS199" s="240"/>
      <c r="BT199" s="240"/>
      <c r="BU199" s="240"/>
      <c r="BV199" s="282"/>
      <c r="BW199" s="240"/>
      <c r="BX199" s="240"/>
      <c r="BY199" s="240"/>
      <c r="BZ199" s="240"/>
      <c r="CA199" s="240"/>
      <c r="CB199" s="240"/>
      <c r="CC199" s="240"/>
      <c r="CD199" s="240"/>
      <c r="CE199" s="283"/>
      <c r="CF199" s="284"/>
      <c r="CG199" s="285" t="n">
        <f aca="false">DQ199</f>
        <v>0</v>
      </c>
      <c r="CH199" s="286"/>
      <c r="CI199" s="247" t="n">
        <f aca="false">ROUND(+CK199+CI200,0)</f>
        <v>207</v>
      </c>
      <c r="CJ199" s="287"/>
      <c r="CK199" s="248" t="n">
        <f aca="false">IF($CM$16="a",(CM199+B199),(B199))</f>
        <v>7.52947725</v>
      </c>
      <c r="CL199" s="288" t="n">
        <f aca="false">A199</f>
        <v>42614</v>
      </c>
      <c r="CM199" s="250" t="n">
        <f aca="false">IF($CM$16="A",((SUMIF($L$5:$CH$5,"F",L199:CH199))+(SUMIF($L$5:$CH$5,"s",L199:CH199)*CP199)+(SUMIF($L$5:$CH$5,"eol",L199:CH199)*CP199)+(SUMIF($L$5:$CH$5,"e",L199:CH199))+(SUMIF($L$5:$CH$5,"o",L199:CH199))),IF($CM$16="s",(SUMIF($L$5:$CH$5,"s",L199:CH199)*CP199),IF($CM$16="f",(SUMIF($L$5:$CH$5,"f",L199:CH199)),IF($CM$16="eol",(SUMIF($L$5:$CH$5,"eol",L199:CH199)*CP199),IF($CM$16="o",(SUMIF($L$5:$CH$5,"o",L199:CH199)),IF($CM$16="e",(SUMIF($L$5:$CH$5,"e",L199:CH199)),IF($CM$16="ch",(SUM(L199:CH199)),"Wrong")))))))</f>
        <v>0</v>
      </c>
      <c r="CN199" s="251" t="n">
        <f aca="false">A199</f>
        <v>42614</v>
      </c>
      <c r="CO199" s="305" t="n">
        <f aca="false">ROUND(SUM(CK188:CK199),0)</f>
        <v>124</v>
      </c>
      <c r="CP199" s="290" t="n">
        <f aca="false">IF((1/((1+CR199/2)^(2*(A199-$D$6)/365.25)))&gt;1,1,(1/((1+CR199/2)^(2*(A199-$D$6)/365.25))))</f>
        <v>1</v>
      </c>
      <c r="CQ199" s="291" t="n">
        <f aca="false">+A200-A199</f>
        <v>30</v>
      </c>
      <c r="CR199" s="302" t="n">
        <v>0.064530393655744</v>
      </c>
      <c r="CS199" s="293"/>
      <c r="CT199" s="303" t="n">
        <f aca="false">A199</f>
        <v>42614</v>
      </c>
      <c r="CU199" s="295" t="n">
        <f aca="false">IF(ISERROR(INDEX(FuturesTable,MATCH(CT199,FuturesTableMonth,0),2)),0,INDEX(FuturesTable,MATCH(CT199,FuturesTableMonth,0),2))</f>
        <v>0</v>
      </c>
      <c r="CV199" s="25"/>
      <c r="CW199" s="296" t="n">
        <f aca="false">CT199</f>
        <v>42614</v>
      </c>
      <c r="CX199" s="297" t="n">
        <f aca="false">CK199+CK211+CK223+CK235+CK247+CK259+CK271+CK283+CK295+CK307+CK319+CK331+CK343+CK355+CK367+CK379+CK391+CK403+CK415+CK427</f>
        <v>24.62214649</v>
      </c>
      <c r="CY199" s="25"/>
      <c r="CZ199" s="298"/>
      <c r="DA199" s="299" t="n">
        <v>0</v>
      </c>
      <c r="DB199" s="299" t="n">
        <v>0</v>
      </c>
      <c r="DC199" s="299" t="n">
        <f aca="false">DB199-DA199</f>
        <v>0</v>
      </c>
      <c r="DD199" s="263" t="n">
        <f aca="false">SUMIF($L$5:$CH$5,"o",L199:CH199)+SUMIF($L$5:$CH$5,"e",L199:CH199)</f>
        <v>0</v>
      </c>
      <c r="DE199" s="278" t="n">
        <f aca="false">IF(DD199=0,0,DC199+DD199)</f>
        <v>0</v>
      </c>
      <c r="DF199" s="278"/>
      <c r="DG199" s="184"/>
      <c r="DH199" s="300" t="n">
        <v>7.52947725</v>
      </c>
      <c r="DI199" s="312" t="n">
        <v>4.686</v>
      </c>
      <c r="DJ199" s="184" t="n">
        <v>4.686</v>
      </c>
      <c r="DK199" s="267" t="n">
        <f aca="false">DI199-DJ199</f>
        <v>0</v>
      </c>
      <c r="DL199" s="192" t="n">
        <f aca="false">ROUND(DH199*DK199*10000,2)</f>
        <v>0</v>
      </c>
      <c r="DM199" s="193"/>
      <c r="DN199" s="26"/>
      <c r="DO199" s="26"/>
      <c r="DP199" s="301" t="n">
        <f aca="false">A199</f>
        <v>42614</v>
      </c>
      <c r="DQ199" s="270" t="n">
        <f aca="false">IF(ISERROR(DR199),0,DR199)</f>
        <v>0</v>
      </c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</row>
    <row r="200" customFormat="false" ht="15.75" hidden="false" customHeight="false" outlineLevel="0" collapsed="false">
      <c r="A200" s="271" t="n">
        <f aca="false">EOMONTH(A199,0)+1</f>
        <v>42644</v>
      </c>
      <c r="B200" s="272" t="n">
        <f aca="false">E!B191</f>
        <v>7.05532451</v>
      </c>
      <c r="C200" s="272" t="n">
        <f aca="false">CM200</f>
        <v>0</v>
      </c>
      <c r="D200" s="272" t="n">
        <f aca="false">CI200</f>
        <v>199</v>
      </c>
      <c r="E200" s="272" t="str">
        <f aca="false">IF(CJ200=0,"",CJ200)</f>
        <v/>
      </c>
      <c r="F200" s="273" t="n">
        <f aca="false">CK200</f>
        <v>7.05532451</v>
      </c>
      <c r="G200" s="230"/>
      <c r="H200" s="230"/>
      <c r="I200" s="29"/>
      <c r="J200" s="29"/>
      <c r="K200" s="29"/>
      <c r="L200" s="313"/>
      <c r="M200" s="314"/>
      <c r="N200" s="30"/>
      <c r="O200" s="278"/>
      <c r="P200" s="278"/>
      <c r="Q200" s="278"/>
      <c r="R200" s="278"/>
      <c r="S200" s="278"/>
      <c r="T200" s="278"/>
      <c r="U200" s="278"/>
      <c r="V200" s="278"/>
      <c r="W200" s="278"/>
      <c r="X200" s="278"/>
      <c r="Y200" s="278"/>
      <c r="Z200" s="278"/>
      <c r="AA200" s="278"/>
      <c r="AB200" s="278"/>
      <c r="AC200" s="278"/>
      <c r="AD200" s="278"/>
      <c r="AE200" s="278"/>
      <c r="AF200" s="278"/>
      <c r="AG200" s="278"/>
      <c r="AH200" s="278"/>
      <c r="AI200" s="278"/>
      <c r="AJ200" s="278"/>
      <c r="AK200" s="278"/>
      <c r="AL200" s="278"/>
      <c r="AM200" s="278"/>
      <c r="AN200" s="278"/>
      <c r="AO200" s="278"/>
      <c r="AP200" s="278"/>
      <c r="AQ200" s="278"/>
      <c r="AR200" s="278"/>
      <c r="AS200" s="278"/>
      <c r="AT200" s="278"/>
      <c r="AU200" s="278"/>
      <c r="AV200" s="278"/>
      <c r="AW200" s="278"/>
      <c r="AX200" s="278"/>
      <c r="AY200" s="278"/>
      <c r="AZ200" s="30"/>
      <c r="BA200" s="278"/>
      <c r="BB200" s="278"/>
      <c r="BC200" s="278"/>
      <c r="BD200" s="278"/>
      <c r="BE200" s="278"/>
      <c r="BF200" s="278"/>
      <c r="BG200" s="278"/>
      <c r="BH200" s="278"/>
      <c r="BI200" s="278"/>
      <c r="BJ200" s="278"/>
      <c r="BK200" s="278"/>
      <c r="BL200" s="278"/>
      <c r="BM200" s="278"/>
      <c r="BN200" s="278"/>
      <c r="BO200" s="49"/>
      <c r="BP200" s="107"/>
      <c r="BQ200" s="281"/>
      <c r="BR200" s="240"/>
      <c r="BS200" s="240"/>
      <c r="BT200" s="240"/>
      <c r="BU200" s="240"/>
      <c r="BV200" s="282"/>
      <c r="BW200" s="240"/>
      <c r="BX200" s="240"/>
      <c r="BY200" s="240"/>
      <c r="BZ200" s="240"/>
      <c r="CA200" s="240"/>
      <c r="CB200" s="240"/>
      <c r="CC200" s="240"/>
      <c r="CD200" s="240"/>
      <c r="CE200" s="283"/>
      <c r="CF200" s="284"/>
      <c r="CG200" s="285" t="n">
        <f aca="false">DQ200</f>
        <v>0</v>
      </c>
      <c r="CH200" s="286"/>
      <c r="CI200" s="247" t="n">
        <f aca="false">ROUND(+CK200+CI201,0)</f>
        <v>199</v>
      </c>
      <c r="CJ200" s="287"/>
      <c r="CK200" s="248" t="n">
        <f aca="false">IF($CM$16="a",(CM200+B200),(B200))</f>
        <v>7.05532451</v>
      </c>
      <c r="CL200" s="288" t="n">
        <f aca="false">A200</f>
        <v>42644</v>
      </c>
      <c r="CM200" s="250" t="n">
        <f aca="false">IF($CM$16="A",((SUMIF($L$5:$CH$5,"F",L200:CH200))+(SUMIF($L$5:$CH$5,"s",L200:CH200)*CP200)+(SUMIF($L$5:$CH$5,"eol",L200:CH200)*CP200)+(SUMIF($L$5:$CH$5,"e",L200:CH200))+(SUMIF($L$5:$CH$5,"o",L200:CH200))),IF($CM$16="s",(SUMIF($L$5:$CH$5,"s",L200:CH200)*CP200),IF($CM$16="f",(SUMIF($L$5:$CH$5,"f",L200:CH200)),IF($CM$16="eol",(SUMIF($L$5:$CH$5,"eol",L200:CH200)*CP200),IF($CM$16="o",(SUMIF($L$5:$CH$5,"o",L200:CH200)),IF($CM$16="e",(SUMIF($L$5:$CH$5,"e",L200:CH200)),IF($CM$16="ch",(SUM(L200:CH200)),"Wrong")))))))</f>
        <v>0</v>
      </c>
      <c r="CN200" s="251" t="n">
        <f aca="false">A200</f>
        <v>42644</v>
      </c>
      <c r="CO200" s="305" t="n">
        <f aca="false">ROUND(SUM(CK189:CK200),0)</f>
        <v>110</v>
      </c>
      <c r="CP200" s="290" t="n">
        <f aca="false">IF((1/((1+CR200/2)^(2*(A200-$D$6)/365.25)))&gt;1,1,(1/((1+CR200/2)^(2*(A200-$D$6)/365.25))))</f>
        <v>1</v>
      </c>
      <c r="CQ200" s="291" t="n">
        <f aca="false">+A201-A200</f>
        <v>31</v>
      </c>
      <c r="CR200" s="302" t="n">
        <v>0.0645639253011803</v>
      </c>
      <c r="CS200" s="293"/>
      <c r="CT200" s="303" t="n">
        <f aca="false">A200</f>
        <v>42644</v>
      </c>
      <c r="CU200" s="295" t="n">
        <f aca="false">IF(ISERROR(INDEX(FuturesTable,MATCH(CT200,FuturesTableMonth,0),2)),0,INDEX(FuturesTable,MATCH(CT200,FuturesTableMonth,0),2))</f>
        <v>0</v>
      </c>
      <c r="CV200" s="25"/>
      <c r="CW200" s="296" t="n">
        <f aca="false">CT200</f>
        <v>42644</v>
      </c>
      <c r="CX200" s="297" t="n">
        <f aca="false">CK200+CK212+CK224+CK236+CK248+CK260+CK272+CK284+CK296+CK308+CK320+CK332+CK344+CK356+CK368+CK380+CK392+CK404+CK416+CK428</f>
        <v>22.17589582</v>
      </c>
      <c r="CY200" s="25"/>
      <c r="CZ200" s="298"/>
      <c r="DA200" s="299" t="n">
        <v>0</v>
      </c>
      <c r="DB200" s="299" t="n">
        <v>0</v>
      </c>
      <c r="DC200" s="299" t="n">
        <f aca="false">DB200-DA200</f>
        <v>0</v>
      </c>
      <c r="DD200" s="263" t="n">
        <f aca="false">SUMIF($L$5:$CH$5,"o",L200:CH200)+SUMIF($L$5:$CH$5,"e",L200:CH200)</f>
        <v>0</v>
      </c>
      <c r="DE200" s="278" t="n">
        <f aca="false">IF(DD200=0,0,DC200+DD200)</f>
        <v>0</v>
      </c>
      <c r="DF200" s="278"/>
      <c r="DG200" s="184"/>
      <c r="DH200" s="300" t="n">
        <v>7.05532451</v>
      </c>
      <c r="DI200" s="312" t="n">
        <v>4.715</v>
      </c>
      <c r="DJ200" s="184" t="n">
        <v>4.715</v>
      </c>
      <c r="DK200" s="267" t="n">
        <f aca="false">DI200-DJ200</f>
        <v>0</v>
      </c>
      <c r="DL200" s="192" t="n">
        <f aca="false">ROUND(DH200*DK200*10000,2)</f>
        <v>0</v>
      </c>
      <c r="DM200" s="193"/>
      <c r="DN200" s="26"/>
      <c r="DO200" s="26"/>
      <c r="DP200" s="301" t="n">
        <f aca="false">A200</f>
        <v>42644</v>
      </c>
      <c r="DQ200" s="270" t="n">
        <f aca="false">IF(ISERROR(DR200),0,DR200)</f>
        <v>0</v>
      </c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</row>
    <row r="201" customFormat="false" ht="15.75" hidden="false" customHeight="false" outlineLevel="0" collapsed="false">
      <c r="A201" s="271" t="n">
        <f aca="false">EOMONTH(A200,0)+1</f>
        <v>42675</v>
      </c>
      <c r="B201" s="272" t="n">
        <f aca="false">E!B192</f>
        <v>6.42610406</v>
      </c>
      <c r="C201" s="272" t="n">
        <f aca="false">CM201</f>
        <v>0</v>
      </c>
      <c r="D201" s="272" t="n">
        <f aca="false">CI201</f>
        <v>192</v>
      </c>
      <c r="E201" s="272" t="str">
        <f aca="false">IF(CJ201=0,"",CJ201)</f>
        <v/>
      </c>
      <c r="F201" s="273" t="n">
        <f aca="false">CK201</f>
        <v>6.42610406</v>
      </c>
      <c r="G201" s="230"/>
      <c r="H201" s="230"/>
      <c r="I201" s="29"/>
      <c r="J201" s="29"/>
      <c r="K201" s="29"/>
      <c r="L201" s="313"/>
      <c r="M201" s="314"/>
      <c r="N201" s="30"/>
      <c r="O201" s="278"/>
      <c r="P201" s="278"/>
      <c r="Q201" s="278"/>
      <c r="R201" s="278"/>
      <c r="S201" s="278"/>
      <c r="T201" s="278"/>
      <c r="U201" s="278"/>
      <c r="V201" s="278"/>
      <c r="W201" s="278"/>
      <c r="X201" s="278"/>
      <c r="Y201" s="278"/>
      <c r="Z201" s="278"/>
      <c r="AA201" s="278"/>
      <c r="AB201" s="278"/>
      <c r="AC201" s="278"/>
      <c r="AD201" s="278"/>
      <c r="AE201" s="278"/>
      <c r="AF201" s="278"/>
      <c r="AG201" s="278"/>
      <c r="AH201" s="278"/>
      <c r="AI201" s="278"/>
      <c r="AJ201" s="278"/>
      <c r="AK201" s="278"/>
      <c r="AL201" s="278"/>
      <c r="AM201" s="278"/>
      <c r="AN201" s="278"/>
      <c r="AO201" s="278"/>
      <c r="AP201" s="278"/>
      <c r="AQ201" s="278"/>
      <c r="AR201" s="278"/>
      <c r="AS201" s="278"/>
      <c r="AT201" s="278"/>
      <c r="AU201" s="278"/>
      <c r="AV201" s="278"/>
      <c r="AW201" s="278"/>
      <c r="AX201" s="278"/>
      <c r="AY201" s="278"/>
      <c r="AZ201" s="30"/>
      <c r="BA201" s="278"/>
      <c r="BB201" s="278"/>
      <c r="BC201" s="278"/>
      <c r="BD201" s="278"/>
      <c r="BE201" s="278"/>
      <c r="BF201" s="278"/>
      <c r="BG201" s="278"/>
      <c r="BH201" s="278"/>
      <c r="BI201" s="278"/>
      <c r="BJ201" s="278"/>
      <c r="BK201" s="278"/>
      <c r="BL201" s="278"/>
      <c r="BM201" s="278"/>
      <c r="BN201" s="278"/>
      <c r="BO201" s="49"/>
      <c r="BP201" s="107"/>
      <c r="BQ201" s="281"/>
      <c r="BR201" s="240"/>
      <c r="BS201" s="240"/>
      <c r="BT201" s="240"/>
      <c r="BU201" s="240"/>
      <c r="BV201" s="282"/>
      <c r="BW201" s="240"/>
      <c r="BX201" s="240"/>
      <c r="BY201" s="240"/>
      <c r="BZ201" s="240"/>
      <c r="CA201" s="240"/>
      <c r="CB201" s="240"/>
      <c r="CC201" s="240"/>
      <c r="CD201" s="240"/>
      <c r="CE201" s="283"/>
      <c r="CF201" s="284"/>
      <c r="CG201" s="285" t="n">
        <f aca="false">DQ201</f>
        <v>0</v>
      </c>
      <c r="CH201" s="286"/>
      <c r="CI201" s="247" t="n">
        <f aca="false">ROUND(+CK201+CI202,0)</f>
        <v>192</v>
      </c>
      <c r="CJ201" s="287"/>
      <c r="CK201" s="248" t="n">
        <f aca="false">IF($CM$16="a",(CM201+B201),(B201))</f>
        <v>6.42610406</v>
      </c>
      <c r="CL201" s="288" t="n">
        <f aca="false">A201</f>
        <v>42675</v>
      </c>
      <c r="CM201" s="250" t="n">
        <f aca="false">IF($CM$16="A",((SUMIF($L$5:$CH$5,"F",L201:CH201))+(SUMIF($L$5:$CH$5,"s",L201:CH201)*CP201)+(SUMIF($L$5:$CH$5,"eol",L201:CH201)*CP201)+(SUMIF($L$5:$CH$5,"e",L201:CH201))+(SUMIF($L$5:$CH$5,"o",L201:CH201))),IF($CM$16="s",(SUMIF($L$5:$CH$5,"s",L201:CH201)*CP201),IF($CM$16="f",(SUMIF($L$5:$CH$5,"f",L201:CH201)),IF($CM$16="eol",(SUMIF($L$5:$CH$5,"eol",L201:CH201)*CP201),IF($CM$16="o",(SUMIF($L$5:$CH$5,"o",L201:CH201)),IF($CM$16="e",(SUMIF($L$5:$CH$5,"e",L201:CH201)),IF($CM$16="ch",(SUM(L201:CH201)),"Wrong")))))))</f>
        <v>0</v>
      </c>
      <c r="CN201" s="251" t="n">
        <f aca="false">A201</f>
        <v>42675</v>
      </c>
      <c r="CO201" s="305" t="n">
        <f aca="false">ROUND(SUM(CK190:CK201),0)</f>
        <v>98</v>
      </c>
      <c r="CP201" s="290" t="n">
        <f aca="false">IF((1/((1+CR201/2)^(2*(A201-$D$6)/365.25)))&gt;1,1,(1/((1+CR201/2)^(2*(A201-$D$6)/365.25))))</f>
        <v>1</v>
      </c>
      <c r="CQ201" s="291" t="n">
        <f aca="false">+A202-A201</f>
        <v>30</v>
      </c>
      <c r="CR201" s="302" t="n">
        <v>0.0645985746685223</v>
      </c>
      <c r="CS201" s="293"/>
      <c r="CT201" s="303" t="n">
        <f aca="false">A201</f>
        <v>42675</v>
      </c>
      <c r="CU201" s="295" t="n">
        <f aca="false">IF(ISERROR(INDEX(FuturesTable,MATCH(CT201,FuturesTableMonth,0),2)),0,INDEX(FuturesTable,MATCH(CT201,FuturesTableMonth,0),2))</f>
        <v>0</v>
      </c>
      <c r="CV201" s="25"/>
      <c r="CW201" s="296" t="n">
        <f aca="false">CT201</f>
        <v>42675</v>
      </c>
      <c r="CX201" s="297" t="n">
        <f aca="false">CK201+CK213+CK225+CK237+CK249+CK261+CK273+CK285+CK297+CK309+CK321+CK333+CK345+CK357+CK369+CK381+CK393+CK405+CK417+CK429</f>
        <v>15.55394866</v>
      </c>
      <c r="CY201" s="25"/>
      <c r="CZ201" s="298"/>
      <c r="DA201" s="299" t="n">
        <v>0</v>
      </c>
      <c r="DB201" s="299" t="n">
        <v>0</v>
      </c>
      <c r="DC201" s="299" t="n">
        <f aca="false">DB201-DA201</f>
        <v>0</v>
      </c>
      <c r="DD201" s="263" t="n">
        <f aca="false">SUMIF($L$5:$CH$5,"o",L201:CH201)+SUMIF($L$5:$CH$5,"e",L201:CH201)</f>
        <v>0</v>
      </c>
      <c r="DE201" s="278" t="n">
        <f aca="false">IF(DD201=0,0,DC201+DD201)</f>
        <v>0</v>
      </c>
      <c r="DF201" s="278"/>
      <c r="DG201" s="184"/>
      <c r="DH201" s="300" t="n">
        <v>6.42610406</v>
      </c>
      <c r="DI201" s="312" t="n">
        <v>4.855</v>
      </c>
      <c r="DJ201" s="184" t="n">
        <v>4.855</v>
      </c>
      <c r="DK201" s="267" t="n">
        <f aca="false">DI201-DJ201</f>
        <v>0</v>
      </c>
      <c r="DL201" s="192" t="n">
        <f aca="false">ROUND(DH201*DK201*10000,2)</f>
        <v>0</v>
      </c>
      <c r="DM201" s="193"/>
      <c r="DN201" s="26"/>
      <c r="DO201" s="26"/>
      <c r="DP201" s="301" t="n">
        <f aca="false">A201</f>
        <v>42675</v>
      </c>
      <c r="DQ201" s="270" t="n">
        <f aca="false">IF(ISERROR(DR201),0,DR201)</f>
        <v>0</v>
      </c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</row>
    <row r="202" customFormat="false" ht="15.75" hidden="false" customHeight="false" outlineLevel="0" collapsed="false">
      <c r="A202" s="271" t="n">
        <f aca="false">EOMONTH(A201,0)+1</f>
        <v>42705</v>
      </c>
      <c r="B202" s="272" t="n">
        <f aca="false">E!B193</f>
        <v>6.6493984</v>
      </c>
      <c r="C202" s="272" t="n">
        <f aca="false">CM202</f>
        <v>0</v>
      </c>
      <c r="D202" s="272" t="n">
        <f aca="false">CI202</f>
        <v>186</v>
      </c>
      <c r="E202" s="272" t="n">
        <f aca="false">IF(CJ202=0,"",CJ202)</f>
        <v>84.87775292</v>
      </c>
      <c r="F202" s="273" t="n">
        <f aca="false">CK202</f>
        <v>6.6493984</v>
      </c>
      <c r="G202" s="230"/>
      <c r="H202" s="230"/>
      <c r="I202" s="29"/>
      <c r="J202" s="29"/>
      <c r="K202" s="29"/>
      <c r="L202" s="313"/>
      <c r="M202" s="314"/>
      <c r="N202" s="30"/>
      <c r="O202" s="278"/>
      <c r="P202" s="278"/>
      <c r="Q202" s="278"/>
      <c r="R202" s="278"/>
      <c r="S202" s="278"/>
      <c r="T202" s="278"/>
      <c r="U202" s="278"/>
      <c r="V202" s="278"/>
      <c r="W202" s="278"/>
      <c r="X202" s="278"/>
      <c r="Y202" s="278"/>
      <c r="Z202" s="278"/>
      <c r="AA202" s="278"/>
      <c r="AB202" s="278"/>
      <c r="AC202" s="278"/>
      <c r="AD202" s="278"/>
      <c r="AE202" s="278"/>
      <c r="AF202" s="278"/>
      <c r="AG202" s="278"/>
      <c r="AH202" s="278"/>
      <c r="AI202" s="278"/>
      <c r="AJ202" s="278"/>
      <c r="AK202" s="278"/>
      <c r="AL202" s="278"/>
      <c r="AM202" s="278"/>
      <c r="AN202" s="278"/>
      <c r="AO202" s="278"/>
      <c r="AP202" s="278"/>
      <c r="AQ202" s="278"/>
      <c r="AR202" s="278"/>
      <c r="AS202" s="278"/>
      <c r="AT202" s="278"/>
      <c r="AU202" s="278"/>
      <c r="AV202" s="278"/>
      <c r="AW202" s="278"/>
      <c r="AX202" s="278"/>
      <c r="AY202" s="278"/>
      <c r="AZ202" s="30"/>
      <c r="BA202" s="278"/>
      <c r="BB202" s="278"/>
      <c r="BC202" s="278"/>
      <c r="BD202" s="278"/>
      <c r="BE202" s="278"/>
      <c r="BF202" s="278"/>
      <c r="BG202" s="278"/>
      <c r="BH202" s="278"/>
      <c r="BI202" s="278"/>
      <c r="BJ202" s="278"/>
      <c r="BK202" s="278"/>
      <c r="BL202" s="278"/>
      <c r="BM202" s="278"/>
      <c r="BN202" s="278"/>
      <c r="BO202" s="49"/>
      <c r="BP202" s="107"/>
      <c r="BQ202" s="281"/>
      <c r="BR202" s="240"/>
      <c r="BS202" s="240"/>
      <c r="BT202" s="240"/>
      <c r="BU202" s="240"/>
      <c r="BV202" s="282"/>
      <c r="BW202" s="240"/>
      <c r="BX202" s="240"/>
      <c r="BY202" s="240"/>
      <c r="BZ202" s="240"/>
      <c r="CA202" s="240"/>
      <c r="CB202" s="240"/>
      <c r="CC202" s="240"/>
      <c r="CD202" s="240"/>
      <c r="CE202" s="283"/>
      <c r="CF202" s="284"/>
      <c r="CG202" s="285" t="n">
        <f aca="false">DQ202</f>
        <v>0</v>
      </c>
      <c r="CH202" s="286"/>
      <c r="CI202" s="247" t="n">
        <f aca="false">ROUND(+CK202+CI203,0)</f>
        <v>186</v>
      </c>
      <c r="CJ202" s="287" t="n">
        <f aca="false">SUM(CK191:CK202)</f>
        <v>84.87775292</v>
      </c>
      <c r="CK202" s="248" t="n">
        <f aca="false">IF($CM$16="a",(CM202+B202),(B202))</f>
        <v>6.6493984</v>
      </c>
      <c r="CL202" s="288" t="n">
        <f aca="false">A202</f>
        <v>42705</v>
      </c>
      <c r="CM202" s="250" t="n">
        <f aca="false">IF($CM$16="A",((SUMIF($L$5:$CH$5,"F",L202:CH202))+(SUMIF($L$5:$CH$5,"s",L202:CH202)*CP202)+(SUMIF($L$5:$CH$5,"eol",L202:CH202)*CP202)+(SUMIF($L$5:$CH$5,"e",L202:CH202))+(SUMIF($L$5:$CH$5,"o",L202:CH202))),IF($CM$16="s",(SUMIF($L$5:$CH$5,"s",L202:CH202)*CP202),IF($CM$16="f",(SUMIF($L$5:$CH$5,"f",L202:CH202)),IF($CM$16="eol",(SUMIF($L$5:$CH$5,"eol",L202:CH202)*CP202),IF($CM$16="o",(SUMIF($L$5:$CH$5,"o",L202:CH202)),IF($CM$16="e",(SUMIF($L$5:$CH$5,"e",L202:CH202)),IF($CM$16="ch",(SUM(L202:CH202)),"Wrong")))))))</f>
        <v>0</v>
      </c>
      <c r="CN202" s="251" t="n">
        <f aca="false">A202</f>
        <v>42705</v>
      </c>
      <c r="CO202" s="305" t="n">
        <f aca="false">ROUND(SUM(CK191:CK202),0)</f>
        <v>85</v>
      </c>
      <c r="CP202" s="290" t="n">
        <f aca="false">IF((1/((1+CR202/2)^(2*(A202-$D$6)/365.25)))&gt;1,1,(1/((1+CR202/2)^(2*(A202-$D$6)/365.25))))</f>
        <v>1</v>
      </c>
      <c r="CQ202" s="291" t="n">
        <f aca="false">+A203-A202</f>
        <v>31</v>
      </c>
      <c r="CR202" s="302" t="n">
        <v>0.0646321063147166</v>
      </c>
      <c r="CS202" s="293"/>
      <c r="CT202" s="303" t="n">
        <f aca="false">A202</f>
        <v>42705</v>
      </c>
      <c r="CU202" s="295" t="n">
        <f aca="false">IF(ISERROR(INDEX(FuturesTable,MATCH(CT202,FuturesTableMonth,0),2)),0,INDEX(FuturesTable,MATCH(CT202,FuturesTableMonth,0),2))</f>
        <v>0</v>
      </c>
      <c r="CV202" s="25"/>
      <c r="CW202" s="296" t="n">
        <f aca="false">CT202</f>
        <v>42705</v>
      </c>
      <c r="CX202" s="297" t="n">
        <f aca="false">CK202+CK214+CK226+CK238+CK250+CK262+CK274+CK286+CK298+CK310+CK322+CK334+CK346+CK358+CK370+CK382+CK394+CK406+CK418+CK430</f>
        <v>13.92868036</v>
      </c>
      <c r="CY202" s="25"/>
      <c r="CZ202" s="298"/>
      <c r="DA202" s="299" t="n">
        <v>0</v>
      </c>
      <c r="DB202" s="299" t="n">
        <v>0</v>
      </c>
      <c r="DC202" s="299" t="n">
        <f aca="false">DB202-DA202</f>
        <v>0</v>
      </c>
      <c r="DD202" s="263" t="n">
        <f aca="false">SUMIF($L$5:$CH$5,"o",L202:CH202)+SUMIF($L$5:$CH$5,"e",L202:CH202)</f>
        <v>0</v>
      </c>
      <c r="DE202" s="278" t="n">
        <f aca="false">IF(DD202=0,0,DC202+DD202)</f>
        <v>0</v>
      </c>
      <c r="DF202" s="278"/>
      <c r="DG202" s="184"/>
      <c r="DH202" s="300" t="n">
        <v>6.6493984</v>
      </c>
      <c r="DI202" s="312" t="n">
        <v>5</v>
      </c>
      <c r="DJ202" s="184" t="n">
        <v>5</v>
      </c>
      <c r="DK202" s="267" t="n">
        <f aca="false">DI202-DJ202</f>
        <v>0</v>
      </c>
      <c r="DL202" s="192" t="n">
        <f aca="false">ROUND(DH202*DK202*10000,2)</f>
        <v>0</v>
      </c>
      <c r="DM202" s="193"/>
      <c r="DN202" s="26"/>
      <c r="DO202" s="26"/>
      <c r="DP202" s="301" t="n">
        <f aca="false">A202</f>
        <v>42705</v>
      </c>
      <c r="DQ202" s="270" t="n">
        <f aca="false">IF(ISERROR(DR202),0,DR202)</f>
        <v>0</v>
      </c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</row>
    <row r="203" customFormat="false" ht="15.75" hidden="false" customHeight="false" outlineLevel="0" collapsed="false">
      <c r="A203" s="271" t="n">
        <f aca="false">EOMONTH(A202,0)+1</f>
        <v>42736</v>
      </c>
      <c r="B203" s="272" t="n">
        <f aca="false">E!B194</f>
        <v>6.61016242</v>
      </c>
      <c r="C203" s="272" t="n">
        <f aca="false">CM203</f>
        <v>0</v>
      </c>
      <c r="D203" s="272" t="n">
        <f aca="false">CI203</f>
        <v>179</v>
      </c>
      <c r="E203" s="272" t="str">
        <f aca="false">IF(CJ203=0,"",CJ203)</f>
        <v/>
      </c>
      <c r="F203" s="273" t="n">
        <f aca="false">CK203</f>
        <v>6.61016242</v>
      </c>
      <c r="G203" s="230"/>
      <c r="H203" s="230"/>
      <c r="I203" s="29"/>
      <c r="J203" s="29"/>
      <c r="K203" s="29"/>
      <c r="L203" s="313"/>
      <c r="M203" s="314"/>
      <c r="N203" s="30"/>
      <c r="O203" s="278"/>
      <c r="P203" s="278"/>
      <c r="Q203" s="278"/>
      <c r="R203" s="278"/>
      <c r="S203" s="278"/>
      <c r="T203" s="278"/>
      <c r="U203" s="278"/>
      <c r="V203" s="278"/>
      <c r="W203" s="278"/>
      <c r="X203" s="278"/>
      <c r="Y203" s="278"/>
      <c r="Z203" s="278"/>
      <c r="AA203" s="278"/>
      <c r="AB203" s="278"/>
      <c r="AC203" s="278"/>
      <c r="AD203" s="278"/>
      <c r="AE203" s="278"/>
      <c r="AF203" s="278"/>
      <c r="AG203" s="278"/>
      <c r="AH203" s="278"/>
      <c r="AI203" s="278"/>
      <c r="AJ203" s="278"/>
      <c r="AK203" s="278"/>
      <c r="AL203" s="278"/>
      <c r="AM203" s="278"/>
      <c r="AN203" s="278"/>
      <c r="AO203" s="278"/>
      <c r="AP203" s="278"/>
      <c r="AQ203" s="278"/>
      <c r="AR203" s="278"/>
      <c r="AS203" s="278"/>
      <c r="AT203" s="278"/>
      <c r="AU203" s="278"/>
      <c r="AV203" s="278"/>
      <c r="AW203" s="278"/>
      <c r="AX203" s="278"/>
      <c r="AY203" s="278"/>
      <c r="AZ203" s="30"/>
      <c r="BA203" s="278"/>
      <c r="BB203" s="278"/>
      <c r="BC203" s="278"/>
      <c r="BD203" s="278"/>
      <c r="BE203" s="278"/>
      <c r="BF203" s="278"/>
      <c r="BG203" s="278"/>
      <c r="BH203" s="278"/>
      <c r="BI203" s="278"/>
      <c r="BJ203" s="278"/>
      <c r="BK203" s="278"/>
      <c r="BL203" s="278"/>
      <c r="BM203" s="278"/>
      <c r="BN203" s="278"/>
      <c r="BO203" s="49"/>
      <c r="BP203" s="107"/>
      <c r="BQ203" s="281"/>
      <c r="BR203" s="240"/>
      <c r="BS203" s="240"/>
      <c r="BT203" s="240"/>
      <c r="BU203" s="240"/>
      <c r="BV203" s="282"/>
      <c r="BW203" s="240"/>
      <c r="BX203" s="240"/>
      <c r="BY203" s="240"/>
      <c r="BZ203" s="240"/>
      <c r="CA203" s="240"/>
      <c r="CB203" s="240"/>
      <c r="CC203" s="240"/>
      <c r="CD203" s="240"/>
      <c r="CE203" s="283"/>
      <c r="CF203" s="284"/>
      <c r="CG203" s="285" t="n">
        <f aca="false">DQ203</f>
        <v>0</v>
      </c>
      <c r="CH203" s="286"/>
      <c r="CI203" s="247" t="n">
        <f aca="false">ROUND(+CK203+CI204,0)</f>
        <v>179</v>
      </c>
      <c r="CJ203" s="287"/>
      <c r="CK203" s="248" t="n">
        <f aca="false">IF($CM$16="a",(CM203+B203),(B203))</f>
        <v>6.61016242</v>
      </c>
      <c r="CL203" s="288" t="n">
        <f aca="false">A203</f>
        <v>42736</v>
      </c>
      <c r="CM203" s="250" t="n">
        <f aca="false">IF($CM$16="A",((SUMIF($L$5:$CH$5,"F",L203:CH203))+(SUMIF($L$5:$CH$5,"s",L203:CH203)*CP203)+(SUMIF($L$5:$CH$5,"eol",L203:CH203)*CP203)+(SUMIF($L$5:$CH$5,"e",L203:CH203))+(SUMIF($L$5:$CH$5,"o",L203:CH203))),IF($CM$16="s",(SUMIF($L$5:$CH$5,"s",L203:CH203)*CP203),IF($CM$16="f",(SUMIF($L$5:$CH$5,"f",L203:CH203)),IF($CM$16="eol",(SUMIF($L$5:$CH$5,"eol",L203:CH203)*CP203),IF($CM$16="o",(SUMIF($L$5:$CH$5,"o",L203:CH203)),IF($CM$16="e",(SUMIF($L$5:$CH$5,"e",L203:CH203)),IF($CM$16="ch",(SUM(L203:CH203)),"Wrong")))))))</f>
        <v>0</v>
      </c>
      <c r="CN203" s="251" t="n">
        <f aca="false">A203</f>
        <v>42736</v>
      </c>
      <c r="CO203" s="305" t="n">
        <f aca="false">ROUND(SUM(CK192:CK203),0)</f>
        <v>84</v>
      </c>
      <c r="CP203" s="290" t="n">
        <f aca="false">IF((1/((1+CR203/2)^(2*(A203-$D$6)/365.25)))&gt;1,1,(1/((1+CR203/2)^(2*(A203-$D$6)/365.25))))</f>
        <v>1</v>
      </c>
      <c r="CQ203" s="291" t="n">
        <f aca="false">+A204-A203</f>
        <v>31</v>
      </c>
      <c r="CR203" s="302" t="n">
        <v>0.064666755682842</v>
      </c>
      <c r="CS203" s="293"/>
      <c r="CT203" s="303" t="n">
        <f aca="false">A203</f>
        <v>42736</v>
      </c>
      <c r="CU203" s="295" t="n">
        <f aca="false">IF(ISERROR(INDEX(FuturesTable,MATCH(CT203,FuturesTableMonth,0),2)),0,INDEX(FuturesTable,MATCH(CT203,FuturesTableMonth,0),2))</f>
        <v>0</v>
      </c>
      <c r="CV203" s="25"/>
      <c r="CW203" s="296" t="n">
        <f aca="false">CT203</f>
        <v>42736</v>
      </c>
      <c r="CX203" s="297" t="n">
        <f aca="false">CK203+CK215+CK227+CK239+CK251+CK263+CK275+CK287+CK299+CK311+CK323+CK335+CK347+CK359+CK371+CK383+CK395+CK407+CK419+CK431</f>
        <v>13.84554565</v>
      </c>
      <c r="CY203" s="25"/>
      <c r="CZ203" s="298"/>
      <c r="DA203" s="299" t="n">
        <v>0</v>
      </c>
      <c r="DB203" s="299" t="n">
        <v>0</v>
      </c>
      <c r="DC203" s="299" t="n">
        <f aca="false">DB203-DA203</f>
        <v>0</v>
      </c>
      <c r="DD203" s="263" t="n">
        <f aca="false">SUMIF($L$5:$CH$5,"o",L203:CH203)+SUMIF($L$5:$CH$5,"e",L203:CH203)</f>
        <v>0</v>
      </c>
      <c r="DE203" s="278" t="n">
        <f aca="false">IF(DD203=0,0,DC203+DD203)</f>
        <v>0</v>
      </c>
      <c r="DF203" s="278"/>
      <c r="DG203" s="184"/>
      <c r="DH203" s="300" t="n">
        <v>6.61016242</v>
      </c>
      <c r="DI203" s="312" t="n">
        <v>5.12</v>
      </c>
      <c r="DJ203" s="184" t="n">
        <v>5.12</v>
      </c>
      <c r="DK203" s="267" t="n">
        <f aca="false">DI203-DJ203</f>
        <v>0</v>
      </c>
      <c r="DL203" s="192" t="n">
        <f aca="false">ROUND(DH203*DK203*10000,2)</f>
        <v>0</v>
      </c>
      <c r="DM203" s="193"/>
      <c r="DN203" s="26"/>
      <c r="DO203" s="26"/>
      <c r="DP203" s="301" t="n">
        <f aca="false">A203</f>
        <v>42736</v>
      </c>
      <c r="DQ203" s="270" t="n">
        <f aca="false">IF(ISERROR(DR203),0,DR203)</f>
        <v>0</v>
      </c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</row>
    <row r="204" customFormat="false" ht="15.75" hidden="false" customHeight="false" outlineLevel="0" collapsed="false">
      <c r="A204" s="271" t="n">
        <f aca="false">EOMONTH(A203,0)+1</f>
        <v>42767</v>
      </c>
      <c r="B204" s="272" t="n">
        <f aca="false">E!B195</f>
        <v>5.99231066</v>
      </c>
      <c r="C204" s="272" t="n">
        <f aca="false">CM204</f>
        <v>0</v>
      </c>
      <c r="D204" s="272" t="n">
        <f aca="false">CI204</f>
        <v>172</v>
      </c>
      <c r="E204" s="272" t="str">
        <f aca="false">IF(CJ204=0,"",CJ204)</f>
        <v/>
      </c>
      <c r="F204" s="273" t="n">
        <f aca="false">CK204</f>
        <v>5.99231066</v>
      </c>
      <c r="G204" s="230"/>
      <c r="H204" s="230"/>
      <c r="I204" s="29"/>
      <c r="J204" s="29"/>
      <c r="K204" s="29"/>
      <c r="L204" s="313"/>
      <c r="M204" s="314"/>
      <c r="N204" s="30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30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49"/>
      <c r="BP204" s="107"/>
      <c r="BQ204" s="281"/>
      <c r="BR204" s="240"/>
      <c r="BS204" s="240"/>
      <c r="BT204" s="240"/>
      <c r="BU204" s="240"/>
      <c r="BV204" s="282"/>
      <c r="BW204" s="240"/>
      <c r="BX204" s="240"/>
      <c r="BY204" s="240"/>
      <c r="BZ204" s="240"/>
      <c r="CA204" s="240"/>
      <c r="CB204" s="240"/>
      <c r="CC204" s="240"/>
      <c r="CD204" s="240"/>
      <c r="CE204" s="283"/>
      <c r="CF204" s="284"/>
      <c r="CG204" s="285" t="n">
        <f aca="false">DQ204</f>
        <v>0</v>
      </c>
      <c r="CH204" s="286"/>
      <c r="CI204" s="247" t="n">
        <f aca="false">ROUND(+CK204+CI205,0)</f>
        <v>172</v>
      </c>
      <c r="CJ204" s="287"/>
      <c r="CK204" s="248" t="n">
        <f aca="false">IF($CM$16="a",(CM204+B204),(B204))</f>
        <v>5.99231066</v>
      </c>
      <c r="CL204" s="288" t="n">
        <f aca="false">A204</f>
        <v>42767</v>
      </c>
      <c r="CM204" s="250" t="n">
        <f aca="false">IF($CM$16="A",((SUMIF($L$5:$CH$5,"F",L204:CH204))+(SUMIF($L$5:$CH$5,"s",L204:CH204)*CP204)+(SUMIF($L$5:$CH$5,"eol",L204:CH204)*CP204)+(SUMIF($L$5:$CH$5,"e",L204:CH204))+(SUMIF($L$5:$CH$5,"o",L204:CH204))),IF($CM$16="s",(SUMIF($L$5:$CH$5,"s",L204:CH204)*CP204),IF($CM$16="f",(SUMIF($L$5:$CH$5,"f",L204:CH204)),IF($CM$16="eol",(SUMIF($L$5:$CH$5,"eol",L204:CH204)*CP204),IF($CM$16="o",(SUMIF($L$5:$CH$5,"o",L204:CH204)),IF($CM$16="e",(SUMIF($L$5:$CH$5,"e",L204:CH204)),IF($CM$16="ch",(SUM(L204:CH204)),"Wrong")))))))</f>
        <v>0</v>
      </c>
      <c r="CN204" s="251" t="n">
        <f aca="false">A204</f>
        <v>42767</v>
      </c>
      <c r="CO204" s="305" t="n">
        <f aca="false">ROUND(SUM(CK193:CK204),0)</f>
        <v>84</v>
      </c>
      <c r="CP204" s="290" t="n">
        <f aca="false">IF((1/((1+CR204/2)^(2*(A204-$D$6)/365.25)))&gt;1,1,(1/((1+CR204/2)^(2*(A204-$D$6)/365.25))))</f>
        <v>1</v>
      </c>
      <c r="CQ204" s="291" t="n">
        <f aca="false">+A205-A204</f>
        <v>28</v>
      </c>
      <c r="CR204" s="302" t="n">
        <v>0.0647014050513661</v>
      </c>
      <c r="CS204" s="293"/>
      <c r="CT204" s="303" t="n">
        <f aca="false">A204</f>
        <v>42767</v>
      </c>
      <c r="CU204" s="295" t="n">
        <f aca="false">IF(ISERROR(INDEX(FuturesTable,MATCH(CT204,FuturesTableMonth,0),2)),0,INDEX(FuturesTable,MATCH(CT204,FuturesTableMonth,0),2))</f>
        <v>0</v>
      </c>
      <c r="CV204" s="25"/>
      <c r="CW204" s="296" t="n">
        <f aca="false">CT204</f>
        <v>42767</v>
      </c>
      <c r="CX204" s="297" t="n">
        <f aca="false">CK204+CK216+CK228+CK240+CK252+CK264+CK276+CK288+CK300+CK312+CK324+CK336+CK348+CK360+CK372+CK384+CK396+CK408+CK420+CK432</f>
        <v>12.55992004</v>
      </c>
      <c r="CY204" s="25"/>
      <c r="CZ204" s="298"/>
      <c r="DA204" s="299" t="n">
        <v>0</v>
      </c>
      <c r="DB204" s="299" t="n">
        <v>0</v>
      </c>
      <c r="DC204" s="299" t="n">
        <f aca="false">DB204-DA204</f>
        <v>0</v>
      </c>
      <c r="DD204" s="263" t="n">
        <f aca="false">SUMIF($L$5:$CH$5,"o",L204:CH204)+SUMIF($L$5:$CH$5,"e",L204:CH204)</f>
        <v>0</v>
      </c>
      <c r="DE204" s="278" t="n">
        <f aca="false">IF(DD204=0,0,DC204+DD204)</f>
        <v>0</v>
      </c>
      <c r="DF204" s="278"/>
      <c r="DG204" s="184"/>
      <c r="DH204" s="300" t="n">
        <v>5.99231066</v>
      </c>
      <c r="DI204" s="312" t="n">
        <v>5.002</v>
      </c>
      <c r="DJ204" s="184" t="n">
        <v>5.002</v>
      </c>
      <c r="DK204" s="267" t="n">
        <f aca="false">DI204-DJ204</f>
        <v>0</v>
      </c>
      <c r="DL204" s="192" t="n">
        <f aca="false">ROUND(DH204*DK204*10000,2)</f>
        <v>0</v>
      </c>
      <c r="DM204" s="193"/>
      <c r="DN204" s="26"/>
      <c r="DO204" s="26"/>
      <c r="DP204" s="301" t="n">
        <f aca="false">A204</f>
        <v>42767</v>
      </c>
      <c r="DQ204" s="270" t="n">
        <f aca="false">IF(ISERROR(DR204),0,DR204)</f>
        <v>0</v>
      </c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</row>
    <row r="205" customFormat="false" ht="15.75" hidden="false" customHeight="false" outlineLevel="0" collapsed="false">
      <c r="A205" s="271" t="n">
        <f aca="false">EOMONTH(A204,0)+1</f>
        <v>42795</v>
      </c>
      <c r="B205" s="272" t="n">
        <f aca="false">E!B196</f>
        <v>5.99088376</v>
      </c>
      <c r="C205" s="272" t="n">
        <f aca="false">CM205</f>
        <v>0</v>
      </c>
      <c r="D205" s="272" t="n">
        <f aca="false">CI205</f>
        <v>166</v>
      </c>
      <c r="E205" s="272" t="str">
        <f aca="false">IF(CJ205=0,"",CJ205)</f>
        <v/>
      </c>
      <c r="F205" s="273" t="n">
        <f aca="false">CK205</f>
        <v>5.99088376</v>
      </c>
      <c r="G205" s="230"/>
      <c r="H205" s="230"/>
      <c r="I205" s="29"/>
      <c r="J205" s="29"/>
      <c r="K205" s="29"/>
      <c r="L205" s="313"/>
      <c r="M205" s="314"/>
      <c r="N205" s="30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30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49"/>
      <c r="BP205" s="107"/>
      <c r="BQ205" s="281"/>
      <c r="BR205" s="240"/>
      <c r="BS205" s="240"/>
      <c r="BT205" s="240"/>
      <c r="BU205" s="240"/>
      <c r="BV205" s="282"/>
      <c r="BW205" s="240"/>
      <c r="BX205" s="240"/>
      <c r="BY205" s="240"/>
      <c r="BZ205" s="240"/>
      <c r="CA205" s="240"/>
      <c r="CB205" s="240"/>
      <c r="CC205" s="240"/>
      <c r="CD205" s="240"/>
      <c r="CE205" s="283"/>
      <c r="CF205" s="284"/>
      <c r="CG205" s="285" t="n">
        <f aca="false">DQ205</f>
        <v>0</v>
      </c>
      <c r="CH205" s="286"/>
      <c r="CI205" s="247" t="n">
        <f aca="false">ROUND(+CK205+CI206,0)</f>
        <v>166</v>
      </c>
      <c r="CJ205" s="287"/>
      <c r="CK205" s="248" t="n">
        <f aca="false">IF($CM$16="a",(CM205+B205),(B205))</f>
        <v>5.99088376</v>
      </c>
      <c r="CL205" s="288" t="n">
        <f aca="false">A205</f>
        <v>42795</v>
      </c>
      <c r="CM205" s="250" t="n">
        <f aca="false">IF($CM$16="A",((SUMIF($L$5:$CH$5,"F",L205:CH205))+(SUMIF($L$5:$CH$5,"s",L205:CH205)*CP205)+(SUMIF($L$5:$CH$5,"eol",L205:CH205)*CP205)+(SUMIF($L$5:$CH$5,"e",L205:CH205))+(SUMIF($L$5:$CH$5,"o",L205:CH205))),IF($CM$16="s",(SUMIF($L$5:$CH$5,"s",L205:CH205)*CP205),IF($CM$16="f",(SUMIF($L$5:$CH$5,"f",L205:CH205)),IF($CM$16="eol",(SUMIF($L$5:$CH$5,"eol",L205:CH205)*CP205),IF($CM$16="o",(SUMIF($L$5:$CH$5,"o",L205:CH205)),IF($CM$16="e",(SUMIF($L$5:$CH$5,"e",L205:CH205)),IF($CM$16="ch",(SUM(L205:CH205)),"Wrong")))))))</f>
        <v>0</v>
      </c>
      <c r="CN205" s="251" t="n">
        <f aca="false">A205</f>
        <v>42795</v>
      </c>
      <c r="CO205" s="305" t="n">
        <f aca="false">ROUND(SUM(CK194:CK205),0)</f>
        <v>83</v>
      </c>
      <c r="CP205" s="290" t="n">
        <f aca="false">IF((1/((1+CR205/2)^(2*(A205-$D$6)/365.25)))&gt;1,1,(1/((1+CR205/2)^(2*(A205-$D$6)/365.25))))</f>
        <v>1</v>
      </c>
      <c r="CQ205" s="291" t="n">
        <f aca="false">+A206-A205</f>
        <v>31</v>
      </c>
      <c r="CR205" s="302" t="n">
        <v>0.0647327012555352</v>
      </c>
      <c r="CS205" s="293"/>
      <c r="CT205" s="303" t="n">
        <f aca="false">A205</f>
        <v>42795</v>
      </c>
      <c r="CU205" s="295" t="n">
        <f aca="false">IF(ISERROR(INDEX(FuturesTable,MATCH(CT205,FuturesTableMonth,0),2)),0,INDEX(FuturesTable,MATCH(CT205,FuturesTableMonth,0),2))</f>
        <v>0</v>
      </c>
      <c r="CV205" s="25"/>
      <c r="CW205" s="296" t="n">
        <f aca="false">CT205</f>
        <v>42795</v>
      </c>
      <c r="CX205" s="297" t="n">
        <f aca="false">CK205+CK217+CK229+CK241+CK253+CK265+CK277+CK289+CK301+CK313+CK325+CK337+CK349+CK361+CK373+CK385+CK397+CK409+CK421+CK433</f>
        <v>13.14289726</v>
      </c>
      <c r="CY205" s="25"/>
      <c r="CZ205" s="298"/>
      <c r="DA205" s="299" t="n">
        <v>0</v>
      </c>
      <c r="DB205" s="299" t="n">
        <v>0</v>
      </c>
      <c r="DC205" s="299" t="n">
        <f aca="false">DB205-DA205</f>
        <v>0</v>
      </c>
      <c r="DD205" s="263" t="n">
        <f aca="false">SUMIF($L$5:$CH$5,"o",L205:CH205)+SUMIF($L$5:$CH$5,"e",L205:CH205)</f>
        <v>0</v>
      </c>
      <c r="DE205" s="278" t="n">
        <f aca="false">IF(DD205=0,0,DC205+DD205)</f>
        <v>0</v>
      </c>
      <c r="DF205" s="278"/>
      <c r="DG205" s="184"/>
      <c r="DH205" s="300" t="n">
        <v>5.99088376</v>
      </c>
      <c r="DI205" s="312" t="n">
        <v>4.869</v>
      </c>
      <c r="DJ205" s="184" t="n">
        <v>4.869</v>
      </c>
      <c r="DK205" s="267" t="n">
        <f aca="false">DI205-DJ205</f>
        <v>0</v>
      </c>
      <c r="DL205" s="192" t="n">
        <f aca="false">ROUND(DH205*DK205*10000,2)</f>
        <v>0</v>
      </c>
      <c r="DM205" s="193"/>
      <c r="DN205" s="26"/>
      <c r="DO205" s="26"/>
      <c r="DP205" s="301" t="n">
        <f aca="false">A205</f>
        <v>42795</v>
      </c>
      <c r="DQ205" s="270" t="n">
        <f aca="false">IF(ISERROR(DR205),0,DR205)</f>
        <v>0</v>
      </c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</row>
    <row r="206" customFormat="false" ht="15.75" hidden="false" customHeight="false" outlineLevel="0" collapsed="false">
      <c r="A206" s="271" t="n">
        <f aca="false">EOMONTH(A205,0)+1</f>
        <v>42826</v>
      </c>
      <c r="B206" s="272" t="n">
        <f aca="false">E!B197</f>
        <v>6.55847531</v>
      </c>
      <c r="C206" s="272" t="n">
        <f aca="false">CM206</f>
        <v>0</v>
      </c>
      <c r="D206" s="272" t="n">
        <f aca="false">CI206</f>
        <v>160</v>
      </c>
      <c r="E206" s="272" t="str">
        <f aca="false">IF(CJ206=0,"",CJ206)</f>
        <v/>
      </c>
      <c r="F206" s="273" t="n">
        <f aca="false">CK206</f>
        <v>6.55847531</v>
      </c>
      <c r="G206" s="230"/>
      <c r="H206" s="230"/>
      <c r="I206" s="29"/>
      <c r="J206" s="29"/>
      <c r="K206" s="29"/>
      <c r="L206" s="313"/>
      <c r="M206" s="314"/>
      <c r="N206" s="30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30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49"/>
      <c r="BP206" s="107"/>
      <c r="BQ206" s="281"/>
      <c r="BR206" s="240"/>
      <c r="BS206" s="240"/>
      <c r="BT206" s="240"/>
      <c r="BU206" s="240"/>
      <c r="BV206" s="282"/>
      <c r="BW206" s="240"/>
      <c r="BX206" s="240"/>
      <c r="BY206" s="240"/>
      <c r="BZ206" s="240"/>
      <c r="CA206" s="240"/>
      <c r="CB206" s="240"/>
      <c r="CC206" s="240"/>
      <c r="CD206" s="240"/>
      <c r="CE206" s="283"/>
      <c r="CF206" s="284"/>
      <c r="CG206" s="285" t="n">
        <f aca="false">DQ206</f>
        <v>0</v>
      </c>
      <c r="CH206" s="286"/>
      <c r="CI206" s="247" t="n">
        <f aca="false">ROUND(+CK206+CI207,0)</f>
        <v>160</v>
      </c>
      <c r="CJ206" s="287"/>
      <c r="CK206" s="248" t="n">
        <f aca="false">IF($CM$16="a",(CM206+B206),(B206))</f>
        <v>6.55847531</v>
      </c>
      <c r="CL206" s="288" t="n">
        <f aca="false">A206</f>
        <v>42826</v>
      </c>
      <c r="CM206" s="250" t="n">
        <f aca="false">IF($CM$16="A",((SUMIF($L$5:$CH$5,"F",L206:CH206))+(SUMIF($L$5:$CH$5,"s",L206:CH206)*CP206)+(SUMIF($L$5:$CH$5,"eol",L206:CH206)*CP206)+(SUMIF($L$5:$CH$5,"e",L206:CH206))+(SUMIF($L$5:$CH$5,"o",L206:CH206))),IF($CM$16="s",(SUMIF($L$5:$CH$5,"s",L206:CH206)*CP206),IF($CM$16="f",(SUMIF($L$5:$CH$5,"f",L206:CH206)),IF($CM$16="eol",(SUMIF($L$5:$CH$5,"eol",L206:CH206)*CP206),IF($CM$16="o",(SUMIF($L$5:$CH$5,"o",L206:CH206)),IF($CM$16="e",(SUMIF($L$5:$CH$5,"e",L206:CH206)),IF($CM$16="ch",(SUM(L206:CH206)),"Wrong")))))))</f>
        <v>0</v>
      </c>
      <c r="CN206" s="251" t="n">
        <f aca="false">A206</f>
        <v>42826</v>
      </c>
      <c r="CO206" s="305" t="n">
        <f aca="false">ROUND(SUM(CK195:CK206),0)</f>
        <v>83</v>
      </c>
      <c r="CP206" s="290" t="n">
        <f aca="false">IF((1/((1+CR206/2)^(2*(A206-$D$6)/365.25)))&gt;1,1,(1/((1+CR206/2)^(2*(A206-$D$6)/365.25))))</f>
        <v>1</v>
      </c>
      <c r="CQ206" s="291" t="n">
        <f aca="false">+A207-A206</f>
        <v>30</v>
      </c>
      <c r="CR206" s="302" t="n">
        <v>0.0647673506248165</v>
      </c>
      <c r="CS206" s="293"/>
      <c r="CT206" s="303" t="n">
        <f aca="false">A206</f>
        <v>42826</v>
      </c>
      <c r="CU206" s="295" t="n">
        <f aca="false">IF(ISERROR(INDEX(FuturesTable,MATCH(CT206,FuturesTableMonth,0),2)),0,INDEX(FuturesTable,MATCH(CT206,FuturesTableMonth,0),2))</f>
        <v>0</v>
      </c>
      <c r="CV206" s="25"/>
      <c r="CW206" s="296" t="n">
        <f aca="false">CT206</f>
        <v>42826</v>
      </c>
      <c r="CX206" s="297" t="n">
        <f aca="false">CK206+CK218+CK230+CK242+CK254+CK266+CK278+CK290+CK302+CK314+CK326+CK338+CK350+CK362+CK374+CK386+CK398+CK410+CK422+CK434</f>
        <v>15.73011736</v>
      </c>
      <c r="CY206" s="25"/>
      <c r="CZ206" s="298"/>
      <c r="DA206" s="299" t="n">
        <v>0</v>
      </c>
      <c r="DB206" s="299" t="n">
        <v>0</v>
      </c>
      <c r="DC206" s="299" t="n">
        <f aca="false">DB206-DA206</f>
        <v>0</v>
      </c>
      <c r="DD206" s="263" t="n">
        <f aca="false">SUMIF($L$5:$CH$5,"o",L206:CH206)+SUMIF($L$5:$CH$5,"e",L206:CH206)</f>
        <v>0</v>
      </c>
      <c r="DE206" s="278" t="n">
        <f aca="false">IF(DD206=0,0,DC206+DD206)</f>
        <v>0</v>
      </c>
      <c r="DF206" s="278"/>
      <c r="DG206" s="184"/>
      <c r="DH206" s="300" t="n">
        <v>6.55847531</v>
      </c>
      <c r="DI206" s="312" t="n">
        <v>4.649</v>
      </c>
      <c r="DJ206" s="184" t="n">
        <v>4.649</v>
      </c>
      <c r="DK206" s="267" t="n">
        <f aca="false">DI206-DJ206</f>
        <v>0</v>
      </c>
      <c r="DL206" s="192" t="n">
        <f aca="false">ROUND(DH206*DK206*10000,2)</f>
        <v>0</v>
      </c>
      <c r="DM206" s="193"/>
      <c r="DN206" s="26"/>
      <c r="DO206" s="26"/>
      <c r="DP206" s="301" t="n">
        <f aca="false">A206</f>
        <v>42826</v>
      </c>
      <c r="DQ206" s="270" t="n">
        <f aca="false">IF(ISERROR(DR206),0,DR206)</f>
        <v>0</v>
      </c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</row>
    <row r="207" customFormat="false" ht="15.75" hidden="false" customHeight="false" outlineLevel="0" collapsed="false">
      <c r="A207" s="271" t="n">
        <f aca="false">EOMONTH(A206,0)+1</f>
        <v>42856</v>
      </c>
      <c r="B207" s="272" t="n">
        <f aca="false">E!B198</f>
        <v>7.11097404</v>
      </c>
      <c r="C207" s="272" t="n">
        <f aca="false">CM207</f>
        <v>0</v>
      </c>
      <c r="D207" s="272" t="n">
        <f aca="false">CI207</f>
        <v>153</v>
      </c>
      <c r="E207" s="272" t="str">
        <f aca="false">IF(CJ207=0,"",CJ207)</f>
        <v/>
      </c>
      <c r="F207" s="273" t="n">
        <f aca="false">CK207</f>
        <v>7.11097404</v>
      </c>
      <c r="G207" s="230"/>
      <c r="H207" s="230"/>
      <c r="I207" s="29"/>
      <c r="J207" s="29"/>
      <c r="K207" s="29"/>
      <c r="L207" s="313"/>
      <c r="M207" s="314"/>
      <c r="N207" s="30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30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49"/>
      <c r="BP207" s="107"/>
      <c r="BQ207" s="281"/>
      <c r="BR207" s="240"/>
      <c r="BS207" s="240"/>
      <c r="BT207" s="240"/>
      <c r="BU207" s="240"/>
      <c r="BV207" s="282"/>
      <c r="BW207" s="240"/>
      <c r="BX207" s="240"/>
      <c r="BY207" s="240"/>
      <c r="BZ207" s="240"/>
      <c r="CA207" s="240"/>
      <c r="CB207" s="240"/>
      <c r="CC207" s="240"/>
      <c r="CD207" s="240"/>
      <c r="CE207" s="283"/>
      <c r="CF207" s="284"/>
      <c r="CG207" s="285" t="n">
        <f aca="false">DQ207</f>
        <v>0</v>
      </c>
      <c r="CH207" s="286"/>
      <c r="CI207" s="247" t="n">
        <f aca="false">ROUND(+CK207+CI208,0)</f>
        <v>153</v>
      </c>
      <c r="CJ207" s="287"/>
      <c r="CK207" s="248" t="n">
        <f aca="false">IF($CM$16="a",(CM207+B207),(B207))</f>
        <v>7.11097404</v>
      </c>
      <c r="CL207" s="288" t="n">
        <f aca="false">A207</f>
        <v>42856</v>
      </c>
      <c r="CM207" s="250" t="n">
        <f aca="false">IF($CM$16="A",((SUMIF($L$5:$CH$5,"F",L207:CH207))+(SUMIF($L$5:$CH$5,"s",L207:CH207)*CP207)+(SUMIF($L$5:$CH$5,"eol",L207:CH207)*CP207)+(SUMIF($L$5:$CH$5,"e",L207:CH207))+(SUMIF($L$5:$CH$5,"o",L207:CH207))),IF($CM$16="s",(SUMIF($L$5:$CH$5,"s",L207:CH207)*CP207),IF($CM$16="f",(SUMIF($L$5:$CH$5,"f",L207:CH207)),IF($CM$16="eol",(SUMIF($L$5:$CH$5,"eol",L207:CH207)*CP207),IF($CM$16="o",(SUMIF($L$5:$CH$5,"o",L207:CH207)),IF($CM$16="e",(SUMIF($L$5:$CH$5,"e",L207:CH207)),IF($CM$16="ch",(SUM(L207:CH207)),"Wrong")))))))</f>
        <v>0</v>
      </c>
      <c r="CN207" s="251" t="n">
        <f aca="false">A207</f>
        <v>42856</v>
      </c>
      <c r="CO207" s="305" t="n">
        <f aca="false">ROUND(SUM(CK196:CK207),0)</f>
        <v>82</v>
      </c>
      <c r="CP207" s="290" t="n">
        <f aca="false">IF((1/((1+CR207/2)^(2*(A207-$D$6)/365.25)))&gt;1,1,(1/((1+CR207/2)^(2*(A207-$D$6)/365.25))))</f>
        <v>1</v>
      </c>
      <c r="CQ207" s="291" t="n">
        <f aca="false">+A208-A207</f>
        <v>31</v>
      </c>
      <c r="CR207" s="302" t="n">
        <v>0.0648008822728867</v>
      </c>
      <c r="CS207" s="293"/>
      <c r="CT207" s="303" t="n">
        <f aca="false">A207</f>
        <v>42856</v>
      </c>
      <c r="CU207" s="295" t="n">
        <f aca="false">IF(ISERROR(INDEX(FuturesTable,MATCH(CT207,FuturesTableMonth,0),2)),0,INDEX(FuturesTable,MATCH(CT207,FuturesTableMonth,0),2))</f>
        <v>0</v>
      </c>
      <c r="CV207" s="25"/>
      <c r="CW207" s="296" t="n">
        <f aca="false">CT207</f>
        <v>42856</v>
      </c>
      <c r="CX207" s="297" t="n">
        <f aca="false">CK207+CK219+CK231+CK243+CK255+CK267+CK279+CK291+CK303+CK315+CK327+CK339+CK351+CK363+CK375+CK387+CK399+CK411+CK423+CK435</f>
        <v>17.77214757</v>
      </c>
      <c r="CY207" s="25"/>
      <c r="CZ207" s="298"/>
      <c r="DA207" s="299" t="n">
        <v>0</v>
      </c>
      <c r="DB207" s="299" t="n">
        <v>0</v>
      </c>
      <c r="DC207" s="299" t="n">
        <f aca="false">DB207-DA207</f>
        <v>0</v>
      </c>
      <c r="DD207" s="263" t="n">
        <f aca="false">SUMIF($L$5:$CH$5,"o",L207:CH207)+SUMIF($L$5:$CH$5,"e",L207:CH207)</f>
        <v>0</v>
      </c>
      <c r="DE207" s="278" t="n">
        <f aca="false">IF(DD207=0,0,DC207+DD207)</f>
        <v>0</v>
      </c>
      <c r="DF207" s="278"/>
      <c r="DG207" s="184"/>
      <c r="DH207" s="300" t="n">
        <v>7.11097404</v>
      </c>
      <c r="DI207" s="312" t="n">
        <v>4.639</v>
      </c>
      <c r="DJ207" s="184" t="n">
        <v>4.639</v>
      </c>
      <c r="DK207" s="267" t="n">
        <f aca="false">DI207-DJ207</f>
        <v>0</v>
      </c>
      <c r="DL207" s="192" t="n">
        <f aca="false">ROUND(DH207*DK207*10000,2)</f>
        <v>0</v>
      </c>
      <c r="DM207" s="193"/>
      <c r="DN207" s="26"/>
      <c r="DO207" s="26"/>
      <c r="DP207" s="301" t="n">
        <f aca="false">A207</f>
        <v>42856</v>
      </c>
      <c r="DQ207" s="270" t="n">
        <f aca="false">IF(ISERROR(DR207),0,DR207)</f>
        <v>0</v>
      </c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</row>
    <row r="208" customFormat="false" ht="15.75" hidden="false" customHeight="false" outlineLevel="0" collapsed="false">
      <c r="A208" s="271" t="n">
        <f aca="false">EOMONTH(A207,0)+1</f>
        <v>42887</v>
      </c>
      <c r="B208" s="272" t="n">
        <f aca="false">E!B199</f>
        <v>6.80665434</v>
      </c>
      <c r="C208" s="272" t="n">
        <f aca="false">CM208</f>
        <v>0</v>
      </c>
      <c r="D208" s="272" t="n">
        <f aca="false">CI208</f>
        <v>146</v>
      </c>
      <c r="E208" s="272" t="str">
        <f aca="false">IF(CJ208=0,"",CJ208)</f>
        <v/>
      </c>
      <c r="F208" s="273" t="n">
        <f aca="false">CK208</f>
        <v>6.80665434</v>
      </c>
      <c r="G208" s="230"/>
      <c r="H208" s="230"/>
      <c r="I208" s="29"/>
      <c r="J208" s="29"/>
      <c r="K208" s="29"/>
      <c r="L208" s="313"/>
      <c r="M208" s="314"/>
      <c r="N208" s="30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30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49"/>
      <c r="BP208" s="107"/>
      <c r="BQ208" s="281"/>
      <c r="BR208" s="240"/>
      <c r="BS208" s="240"/>
      <c r="BT208" s="240"/>
      <c r="BU208" s="240"/>
      <c r="BV208" s="282"/>
      <c r="BW208" s="240"/>
      <c r="BX208" s="240"/>
      <c r="BY208" s="240"/>
      <c r="BZ208" s="240"/>
      <c r="CA208" s="240"/>
      <c r="CB208" s="240"/>
      <c r="CC208" s="240"/>
      <c r="CD208" s="240"/>
      <c r="CE208" s="283"/>
      <c r="CF208" s="284"/>
      <c r="CG208" s="285" t="n">
        <f aca="false">DQ208</f>
        <v>0</v>
      </c>
      <c r="CH208" s="286"/>
      <c r="CI208" s="247" t="n">
        <f aca="false">ROUND(+CK208+CI209,0)</f>
        <v>146</v>
      </c>
      <c r="CJ208" s="287"/>
      <c r="CK208" s="248" t="n">
        <f aca="false">IF($CM$16="a",(CM208+B208),(B208))</f>
        <v>6.80665434</v>
      </c>
      <c r="CL208" s="288" t="n">
        <f aca="false">A208</f>
        <v>42887</v>
      </c>
      <c r="CM208" s="250" t="n">
        <f aca="false">IF($CM$16="A",((SUMIF($L$5:$CH$5,"F",L208:CH208))+(SUMIF($L$5:$CH$5,"s",L208:CH208)*CP208)+(SUMIF($L$5:$CH$5,"eol",L208:CH208)*CP208)+(SUMIF($L$5:$CH$5,"e",L208:CH208))+(SUMIF($L$5:$CH$5,"o",L208:CH208))),IF($CM$16="s",(SUMIF($L$5:$CH$5,"s",L208:CH208)*CP208),IF($CM$16="f",(SUMIF($L$5:$CH$5,"f",L208:CH208)),IF($CM$16="eol",(SUMIF($L$5:$CH$5,"eol",L208:CH208)*CP208),IF($CM$16="o",(SUMIF($L$5:$CH$5,"o",L208:CH208)),IF($CM$16="e",(SUMIF($L$5:$CH$5,"e",L208:CH208)),IF($CM$16="ch",(SUM(L208:CH208)),"Wrong")))))))</f>
        <v>0</v>
      </c>
      <c r="CN208" s="251" t="n">
        <f aca="false">A208</f>
        <v>42887</v>
      </c>
      <c r="CO208" s="305" t="n">
        <f aca="false">ROUND(SUM(CK197:CK208),0)</f>
        <v>82</v>
      </c>
      <c r="CP208" s="290" t="n">
        <f aca="false">IF((1/((1+CR208/2)^(2*(A208-$D$6)/365.25)))&gt;1,1,(1/((1+CR208/2)^(2*(A208-$D$6)/365.25))))</f>
        <v>1</v>
      </c>
      <c r="CQ208" s="291" t="n">
        <f aca="false">+A209-A208</f>
        <v>30</v>
      </c>
      <c r="CR208" s="302" t="n">
        <v>0.064835531642951</v>
      </c>
      <c r="CS208" s="293"/>
      <c r="CT208" s="303" t="n">
        <f aca="false">A208</f>
        <v>42887</v>
      </c>
      <c r="CU208" s="295" t="n">
        <f aca="false">IF(ISERROR(INDEX(FuturesTable,MATCH(CT208,FuturesTableMonth,0),2)),0,INDEX(FuturesTable,MATCH(CT208,FuturesTableMonth,0),2))</f>
        <v>0</v>
      </c>
      <c r="CV208" s="25"/>
      <c r="CW208" s="296" t="n">
        <f aca="false">CT208</f>
        <v>42887</v>
      </c>
      <c r="CX208" s="297" t="n">
        <f aca="false">CK208+CK220+CK232+CK244+CK256+CK268+CK280+CK292+CK304+CK316+CK328+CK340+CK352+CK364+CK376+CK388+CK400+CK412+CK424+CK436</f>
        <v>18.13429056</v>
      </c>
      <c r="CY208" s="25"/>
      <c r="CZ208" s="298"/>
      <c r="DA208" s="299" t="n">
        <v>0</v>
      </c>
      <c r="DB208" s="299" t="n">
        <v>0</v>
      </c>
      <c r="DC208" s="299" t="n">
        <f aca="false">DB208-DA208</f>
        <v>0</v>
      </c>
      <c r="DD208" s="263" t="n">
        <f aca="false">SUMIF($L$5:$CH$5,"o",L208:CH208)+SUMIF($L$5:$CH$5,"e",L208:CH208)</f>
        <v>0</v>
      </c>
      <c r="DE208" s="278" t="n">
        <f aca="false">IF(DD208=0,0,DC208+DD208)</f>
        <v>0</v>
      </c>
      <c r="DF208" s="278"/>
      <c r="DG208" s="184"/>
      <c r="DH208" s="300" t="n">
        <v>6.80665434</v>
      </c>
      <c r="DI208" s="312" t="n">
        <v>4.675</v>
      </c>
      <c r="DJ208" s="184" t="n">
        <v>4.675</v>
      </c>
      <c r="DK208" s="267" t="n">
        <f aca="false">DI208-DJ208</f>
        <v>0</v>
      </c>
      <c r="DL208" s="192" t="n">
        <f aca="false">ROUND(DH208*DK208*10000,2)</f>
        <v>0</v>
      </c>
      <c r="DM208" s="193"/>
      <c r="DN208" s="26"/>
      <c r="DO208" s="26"/>
      <c r="DP208" s="301" t="n">
        <f aca="false">A208</f>
        <v>42887</v>
      </c>
      <c r="DQ208" s="270" t="n">
        <f aca="false">IF(ISERROR(DR208),0,DR208)</f>
        <v>0</v>
      </c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</row>
    <row r="209" customFormat="false" ht="15.75" hidden="false" customHeight="false" outlineLevel="0" collapsed="false">
      <c r="A209" s="271" t="n">
        <f aca="false">EOMONTH(A208,0)+1</f>
        <v>42917</v>
      </c>
      <c r="B209" s="272" t="n">
        <f aca="false">E!B200</f>
        <v>6.94506463</v>
      </c>
      <c r="C209" s="272" t="n">
        <f aca="false">CM209</f>
        <v>0</v>
      </c>
      <c r="D209" s="272" t="n">
        <f aca="false">CI209</f>
        <v>139</v>
      </c>
      <c r="E209" s="272" t="str">
        <f aca="false">IF(CJ209=0,"",CJ209)</f>
        <v/>
      </c>
      <c r="F209" s="273" t="n">
        <f aca="false">CK209</f>
        <v>6.94506463</v>
      </c>
      <c r="G209" s="230"/>
      <c r="H209" s="230"/>
      <c r="I209" s="29"/>
      <c r="J209" s="29"/>
      <c r="K209" s="29"/>
      <c r="L209" s="313"/>
      <c r="M209" s="314"/>
      <c r="N209" s="30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30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49"/>
      <c r="BP209" s="107"/>
      <c r="BQ209" s="281"/>
      <c r="BR209" s="240"/>
      <c r="BS209" s="240"/>
      <c r="BT209" s="240"/>
      <c r="BU209" s="240"/>
      <c r="BV209" s="282"/>
      <c r="BW209" s="240"/>
      <c r="BX209" s="240"/>
      <c r="BY209" s="240"/>
      <c r="BZ209" s="240"/>
      <c r="CA209" s="240"/>
      <c r="CB209" s="240"/>
      <c r="CC209" s="240"/>
      <c r="CD209" s="240"/>
      <c r="CE209" s="283"/>
      <c r="CF209" s="284"/>
      <c r="CG209" s="285" t="n">
        <f aca="false">DQ209</f>
        <v>0</v>
      </c>
      <c r="CH209" s="286"/>
      <c r="CI209" s="247" t="n">
        <f aca="false">ROUND(+CK209+CI210,0)</f>
        <v>139</v>
      </c>
      <c r="CJ209" s="287"/>
      <c r="CK209" s="248" t="n">
        <f aca="false">IF($CM$16="a",(CM209+B209),(B209))</f>
        <v>6.94506463</v>
      </c>
      <c r="CL209" s="288" t="n">
        <f aca="false">A209</f>
        <v>42917</v>
      </c>
      <c r="CM209" s="250" t="n">
        <f aca="false">IF($CM$16="A",((SUMIF($L$5:$CH$5,"F",L209:CH209))+(SUMIF($L$5:$CH$5,"s",L209:CH209)*CP209)+(SUMIF($L$5:$CH$5,"eol",L209:CH209)*CP209)+(SUMIF($L$5:$CH$5,"e",L209:CH209))+(SUMIF($L$5:$CH$5,"o",L209:CH209))),IF($CM$16="s",(SUMIF($L$5:$CH$5,"s",L209:CH209)*CP209),IF($CM$16="f",(SUMIF($L$5:$CH$5,"f",L209:CH209)),IF($CM$16="eol",(SUMIF($L$5:$CH$5,"eol",L209:CH209)*CP209),IF($CM$16="o",(SUMIF($L$5:$CH$5,"o",L209:CH209)),IF($CM$16="e",(SUMIF($L$5:$CH$5,"e",L209:CH209)),IF($CM$16="ch",(SUM(L209:CH209)),"Wrong")))))))</f>
        <v>0</v>
      </c>
      <c r="CN209" s="251" t="n">
        <f aca="false">A209</f>
        <v>42917</v>
      </c>
      <c r="CO209" s="305" t="n">
        <f aca="false">ROUND(SUM(CK198:CK209),0)</f>
        <v>81</v>
      </c>
      <c r="CP209" s="290" t="n">
        <f aca="false">IF((1/((1+CR209/2)^(2*(A209-$D$6)/365.25)))&gt;1,1,(1/((1+CR209/2)^(2*(A209-$D$6)/365.25))))</f>
        <v>1</v>
      </c>
      <c r="CQ209" s="291" t="n">
        <f aca="false">+A210-A209</f>
        <v>31</v>
      </c>
      <c r="CR209" s="302" t="n">
        <v>0.0648690632917788</v>
      </c>
      <c r="CS209" s="293"/>
      <c r="CT209" s="303" t="n">
        <f aca="false">A209</f>
        <v>42917</v>
      </c>
      <c r="CU209" s="295" t="n">
        <f aca="false">IF(ISERROR(INDEX(FuturesTable,MATCH(CT209,FuturesTableMonth,0),2)),0,INDEX(FuturesTable,MATCH(CT209,FuturesTableMonth,0),2))</f>
        <v>0</v>
      </c>
      <c r="CV209" s="25"/>
      <c r="CW209" s="296" t="n">
        <f aca="false">CT209</f>
        <v>42917</v>
      </c>
      <c r="CX209" s="297" t="n">
        <f aca="false">CK209+CK221+CK233+CK245+CK257+CK269+CK281+CK293+CK305+CK317+CK329+CK341+CK353+CK365+CK377+CK389+CK401+CK413+CK425+CK437</f>
        <v>18.58159393</v>
      </c>
      <c r="CY209" s="25"/>
      <c r="CZ209" s="298"/>
      <c r="DA209" s="299" t="n">
        <v>0</v>
      </c>
      <c r="DB209" s="299" t="n">
        <v>0</v>
      </c>
      <c r="DC209" s="299" t="n">
        <f aca="false">DB209-DA209</f>
        <v>0</v>
      </c>
      <c r="DD209" s="263" t="n">
        <f aca="false">SUMIF($L$5:$CH$5,"o",L209:CH209)+SUMIF($L$5:$CH$5,"e",L209:CH209)</f>
        <v>0</v>
      </c>
      <c r="DE209" s="278" t="n">
        <f aca="false">IF(DD209=0,0,DC209+DD209)</f>
        <v>0</v>
      </c>
      <c r="DF209" s="278"/>
      <c r="DG209" s="184"/>
      <c r="DH209" s="300" t="n">
        <v>6.94506463</v>
      </c>
      <c r="DI209" s="312" t="n">
        <v>4.725</v>
      </c>
      <c r="DJ209" s="184" t="n">
        <v>4.725</v>
      </c>
      <c r="DK209" s="267" t="n">
        <f aca="false">DI209-DJ209</f>
        <v>0</v>
      </c>
      <c r="DL209" s="192" t="n">
        <f aca="false">ROUND(DH209*DK209*10000,2)</f>
        <v>0</v>
      </c>
      <c r="DM209" s="193"/>
      <c r="DN209" s="26"/>
      <c r="DO209" s="26"/>
      <c r="DP209" s="301" t="n">
        <f aca="false">A209</f>
        <v>42917</v>
      </c>
      <c r="DQ209" s="270" t="n">
        <f aca="false">IF(ISERROR(DR209),0,DR209)</f>
        <v>0</v>
      </c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</row>
    <row r="210" customFormat="false" ht="15.75" hidden="false" customHeight="false" outlineLevel="0" collapsed="false">
      <c r="A210" s="271" t="n">
        <f aca="false">EOMONTH(A209,0)+1</f>
        <v>42948</v>
      </c>
      <c r="B210" s="272" t="n">
        <f aca="false">E!B201</f>
        <v>7.19498749</v>
      </c>
      <c r="C210" s="272" t="n">
        <f aca="false">CM210</f>
        <v>0</v>
      </c>
      <c r="D210" s="272" t="n">
        <f aca="false">CI210</f>
        <v>132</v>
      </c>
      <c r="E210" s="272" t="str">
        <f aca="false">IF(CJ210=0,"",CJ210)</f>
        <v/>
      </c>
      <c r="F210" s="273" t="n">
        <f aca="false">CK210</f>
        <v>7.19498749</v>
      </c>
      <c r="G210" s="230"/>
      <c r="H210" s="230"/>
      <c r="I210" s="29"/>
      <c r="J210" s="29"/>
      <c r="K210" s="29"/>
      <c r="L210" s="313"/>
      <c r="M210" s="314"/>
      <c r="N210" s="30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30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49"/>
      <c r="BP210" s="107"/>
      <c r="BQ210" s="281"/>
      <c r="BR210" s="240"/>
      <c r="BS210" s="240"/>
      <c r="BT210" s="240"/>
      <c r="BU210" s="240"/>
      <c r="BV210" s="282"/>
      <c r="BW210" s="240"/>
      <c r="BX210" s="240"/>
      <c r="BY210" s="240"/>
      <c r="BZ210" s="240"/>
      <c r="CA210" s="240"/>
      <c r="CB210" s="240"/>
      <c r="CC210" s="240"/>
      <c r="CD210" s="240"/>
      <c r="CE210" s="283"/>
      <c r="CF210" s="284"/>
      <c r="CG210" s="285" t="n">
        <f aca="false">DQ210</f>
        <v>0</v>
      </c>
      <c r="CH210" s="286"/>
      <c r="CI210" s="247" t="n">
        <f aca="false">ROUND(+CK210+CI211,0)</f>
        <v>132</v>
      </c>
      <c r="CJ210" s="287"/>
      <c r="CK210" s="248" t="n">
        <f aca="false">IF($CM$16="a",(CM210+B210),(B210))</f>
        <v>7.19498749</v>
      </c>
      <c r="CL210" s="288" t="n">
        <f aca="false">A210</f>
        <v>42948</v>
      </c>
      <c r="CM210" s="250" t="n">
        <f aca="false">IF($CM$16="A",((SUMIF($L$5:$CH$5,"F",L210:CH210))+(SUMIF($L$5:$CH$5,"s",L210:CH210)*CP210)+(SUMIF($L$5:$CH$5,"eol",L210:CH210)*CP210)+(SUMIF($L$5:$CH$5,"e",L210:CH210))+(SUMIF($L$5:$CH$5,"o",L210:CH210))),IF($CM$16="s",(SUMIF($L$5:$CH$5,"s",L210:CH210)*CP210),IF($CM$16="f",(SUMIF($L$5:$CH$5,"f",L210:CH210)),IF($CM$16="eol",(SUMIF($L$5:$CH$5,"eol",L210:CH210)*CP210),IF($CM$16="o",(SUMIF($L$5:$CH$5,"o",L210:CH210)),IF($CM$16="e",(SUMIF($L$5:$CH$5,"e",L210:CH210)),IF($CM$16="ch",(SUM(L210:CH210)),"Wrong")))))))</f>
        <v>0</v>
      </c>
      <c r="CN210" s="251" t="n">
        <f aca="false">A210</f>
        <v>42948</v>
      </c>
      <c r="CO210" s="305" t="n">
        <f aca="false">ROUND(SUM(CK199:CK210),0)</f>
        <v>81</v>
      </c>
      <c r="CP210" s="290" t="n">
        <f aca="false">IF((1/((1+CR210/2)^(2*(A210-$D$6)/365.25)))&gt;1,1,(1/((1+CR210/2)^(2*(A210-$D$6)/365.25))))</f>
        <v>1</v>
      </c>
      <c r="CQ210" s="291" t="n">
        <f aca="false">+A211-A210</f>
        <v>31</v>
      </c>
      <c r="CR210" s="302" t="n">
        <v>0.0649037126626264</v>
      </c>
      <c r="CS210" s="293"/>
      <c r="CT210" s="303" t="n">
        <f aca="false">A210</f>
        <v>42948</v>
      </c>
      <c r="CU210" s="295" t="n">
        <f aca="false">IF(ISERROR(INDEX(FuturesTable,MATCH(CT210,FuturesTableMonth,0),2)),0,INDEX(FuturesTable,MATCH(CT210,FuturesTableMonth,0),2))</f>
        <v>0</v>
      </c>
      <c r="CV210" s="25"/>
      <c r="CW210" s="296" t="n">
        <f aca="false">CT210</f>
        <v>42948</v>
      </c>
      <c r="CX210" s="297" t="n">
        <f aca="false">CK210+CK222+CK234+CK246+CK258+CK270+CK282+CK294+CK306+CK318+CK330+CK342+CK354+CK366+CK378+CK390+CK402+CK414+CK426+CK438</f>
        <v>18.76089102</v>
      </c>
      <c r="CY210" s="25"/>
      <c r="CZ210" s="298"/>
      <c r="DA210" s="299" t="n">
        <v>0</v>
      </c>
      <c r="DB210" s="299" t="n">
        <v>0</v>
      </c>
      <c r="DC210" s="299" t="n">
        <f aca="false">DB210-DA210</f>
        <v>0</v>
      </c>
      <c r="DD210" s="263" t="n">
        <f aca="false">SUMIF($L$5:$CH$5,"o",L210:CH210)+SUMIF($L$5:$CH$5,"e",L210:CH210)</f>
        <v>0</v>
      </c>
      <c r="DE210" s="278" t="n">
        <f aca="false">IF(DD210=0,0,DC210+DD210)</f>
        <v>0</v>
      </c>
      <c r="DF210" s="278"/>
      <c r="DG210" s="184"/>
      <c r="DH210" s="300" t="n">
        <v>7.19498749</v>
      </c>
      <c r="DI210" s="312" t="n">
        <v>4.756</v>
      </c>
      <c r="DJ210" s="184" t="n">
        <v>4.756</v>
      </c>
      <c r="DK210" s="267" t="n">
        <f aca="false">DI210-DJ210</f>
        <v>0</v>
      </c>
      <c r="DL210" s="192" t="n">
        <f aca="false">ROUND(DH210*DK210*10000,2)</f>
        <v>0</v>
      </c>
      <c r="DM210" s="193"/>
      <c r="DN210" s="26"/>
      <c r="DO210" s="26"/>
      <c r="DP210" s="301" t="n">
        <f aca="false">A210</f>
        <v>42948</v>
      </c>
      <c r="DQ210" s="270" t="n">
        <f aca="false">IF(ISERROR(DR210),0,DR210)</f>
        <v>0</v>
      </c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</row>
    <row r="211" customFormat="false" ht="15.75" hidden="false" customHeight="false" outlineLevel="0" collapsed="false">
      <c r="A211" s="271" t="n">
        <f aca="false">EOMONTH(A210,0)+1</f>
        <v>42979</v>
      </c>
      <c r="B211" s="272" t="n">
        <f aca="false">E!B202</f>
        <v>7.02152094</v>
      </c>
      <c r="C211" s="272" t="n">
        <f aca="false">CM211</f>
        <v>0</v>
      </c>
      <c r="D211" s="272" t="n">
        <f aca="false">CI211</f>
        <v>125</v>
      </c>
      <c r="E211" s="272" t="str">
        <f aca="false">IF(CJ211=0,"",CJ211)</f>
        <v/>
      </c>
      <c r="F211" s="273" t="n">
        <f aca="false">CK211</f>
        <v>7.02152094</v>
      </c>
      <c r="G211" s="230"/>
      <c r="H211" s="230"/>
      <c r="I211" s="29"/>
      <c r="J211" s="29"/>
      <c r="K211" s="29"/>
      <c r="L211" s="313"/>
      <c r="M211" s="314"/>
      <c r="N211" s="30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30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49"/>
      <c r="BP211" s="107"/>
      <c r="BQ211" s="281"/>
      <c r="BR211" s="240"/>
      <c r="BS211" s="240"/>
      <c r="BT211" s="240"/>
      <c r="BU211" s="240"/>
      <c r="BV211" s="282"/>
      <c r="BW211" s="240"/>
      <c r="BX211" s="240"/>
      <c r="BY211" s="240"/>
      <c r="BZ211" s="240"/>
      <c r="CA211" s="240"/>
      <c r="CB211" s="240"/>
      <c r="CC211" s="240"/>
      <c r="CD211" s="240"/>
      <c r="CE211" s="283"/>
      <c r="CF211" s="284"/>
      <c r="CG211" s="285" t="n">
        <f aca="false">DQ211</f>
        <v>0</v>
      </c>
      <c r="CH211" s="286"/>
      <c r="CI211" s="247" t="n">
        <f aca="false">ROUND(+CK211+CI212,0)</f>
        <v>125</v>
      </c>
      <c r="CJ211" s="287"/>
      <c r="CK211" s="248" t="n">
        <f aca="false">IF($CM$16="a",(CM211+B211),(B211))</f>
        <v>7.02152094</v>
      </c>
      <c r="CL211" s="288" t="n">
        <f aca="false">A211</f>
        <v>42979</v>
      </c>
      <c r="CM211" s="250" t="n">
        <f aca="false">IF($CM$16="A",((SUMIF($L$5:$CH$5,"F",L211:CH211))+(SUMIF($L$5:$CH$5,"s",L211:CH211)*CP211)+(SUMIF($L$5:$CH$5,"eol",L211:CH211)*CP211)+(SUMIF($L$5:$CH$5,"e",L211:CH211))+(SUMIF($L$5:$CH$5,"o",L211:CH211))),IF($CM$16="s",(SUMIF($L$5:$CH$5,"s",L211:CH211)*CP211),IF($CM$16="f",(SUMIF($L$5:$CH$5,"f",L211:CH211)),IF($CM$16="eol",(SUMIF($L$5:$CH$5,"eol",L211:CH211)*CP211),IF($CM$16="o",(SUMIF($L$5:$CH$5,"o",L211:CH211)),IF($CM$16="e",(SUMIF($L$5:$CH$5,"e",L211:CH211)),IF($CM$16="ch",(SUM(L211:CH211)),"Wrong")))))))</f>
        <v>0</v>
      </c>
      <c r="CN211" s="251" t="n">
        <f aca="false">A211</f>
        <v>42979</v>
      </c>
      <c r="CO211" s="305" t="n">
        <f aca="false">ROUND(SUM(CK200:CK211),0)</f>
        <v>80</v>
      </c>
      <c r="CP211" s="290" t="n">
        <f aca="false">IF((1/((1+CR211/2)^(2*(A211-$D$6)/365.25)))&gt;1,1,(1/((1+CR211/2)^(2*(A211-$D$6)/365.25))))</f>
        <v>1</v>
      </c>
      <c r="CQ211" s="291" t="n">
        <f aca="false">+A212-A211</f>
        <v>30</v>
      </c>
      <c r="CR211" s="302" t="n">
        <v>0.0649383620338715</v>
      </c>
      <c r="CS211" s="293"/>
      <c r="CT211" s="303" t="n">
        <f aca="false">A211</f>
        <v>42979</v>
      </c>
      <c r="CU211" s="295" t="n">
        <f aca="false">IF(ISERROR(INDEX(FuturesTable,MATCH(CT211,FuturesTableMonth,0),2)),0,INDEX(FuturesTable,MATCH(CT211,FuturesTableMonth,0),2))</f>
        <v>0</v>
      </c>
      <c r="CV211" s="25"/>
      <c r="CW211" s="296" t="n">
        <f aca="false">CT211</f>
        <v>42979</v>
      </c>
      <c r="CX211" s="297" t="n">
        <f aca="false">CK211+CK223+CK235+CK247+CK259+CK271+CK283+CK295+CK307+CK319+CK331+CK343+CK355+CK367+CK379+CK391+CK403+CK415+CK427+CK439</f>
        <v>17.09266924</v>
      </c>
      <c r="CY211" s="25"/>
      <c r="CZ211" s="298"/>
      <c r="DA211" s="299" t="n">
        <v>0</v>
      </c>
      <c r="DB211" s="299" t="n">
        <v>0</v>
      </c>
      <c r="DC211" s="299" t="n">
        <f aca="false">DB211-DA211</f>
        <v>0</v>
      </c>
      <c r="DD211" s="263" t="n">
        <f aca="false">SUMIF($L$5:$CH$5,"o",L211:CH211)+SUMIF($L$5:$CH$5,"e",L211:CH211)</f>
        <v>0</v>
      </c>
      <c r="DE211" s="278" t="n">
        <f aca="false">IF(DD211=0,0,DC211+DD211)</f>
        <v>0</v>
      </c>
      <c r="DF211" s="278"/>
      <c r="DG211" s="184"/>
      <c r="DH211" s="300" t="n">
        <v>7.02152094</v>
      </c>
      <c r="DI211" s="312" t="n">
        <v>4.771</v>
      </c>
      <c r="DJ211" s="184" t="n">
        <v>4.771</v>
      </c>
      <c r="DK211" s="267" t="n">
        <f aca="false">DI211-DJ211</f>
        <v>0</v>
      </c>
      <c r="DL211" s="192" t="n">
        <f aca="false">ROUND(DH211*DK211*10000,2)</f>
        <v>0</v>
      </c>
      <c r="DM211" s="193"/>
      <c r="DN211" s="26"/>
      <c r="DO211" s="26"/>
      <c r="DP211" s="301" t="n">
        <f aca="false">A211</f>
        <v>42979</v>
      </c>
      <c r="DQ211" s="270" t="n">
        <f aca="false">IF(ISERROR(DR211),0,DR211)</f>
        <v>0</v>
      </c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</row>
    <row r="212" customFormat="false" ht="15.75" hidden="false" customHeight="false" outlineLevel="0" collapsed="false">
      <c r="A212" s="271" t="n">
        <f aca="false">EOMONTH(A211,0)+1</f>
        <v>43009</v>
      </c>
      <c r="B212" s="272" t="n">
        <f aca="false">E!B203</f>
        <v>6.57892921</v>
      </c>
      <c r="C212" s="272" t="n">
        <f aca="false">CM212</f>
        <v>0</v>
      </c>
      <c r="D212" s="272" t="n">
        <f aca="false">CI212</f>
        <v>118</v>
      </c>
      <c r="E212" s="272" t="str">
        <f aca="false">IF(CJ212=0,"",CJ212)</f>
        <v/>
      </c>
      <c r="F212" s="273" t="n">
        <f aca="false">CK212</f>
        <v>6.57892921</v>
      </c>
      <c r="G212" s="230"/>
      <c r="H212" s="230"/>
      <c r="I212" s="29"/>
      <c r="J212" s="29"/>
      <c r="K212" s="29"/>
      <c r="L212" s="313"/>
      <c r="M212" s="314"/>
      <c r="N212" s="30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30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49"/>
      <c r="BP212" s="107"/>
      <c r="BQ212" s="281"/>
      <c r="BR212" s="240"/>
      <c r="BS212" s="240"/>
      <c r="BT212" s="240"/>
      <c r="BU212" s="240"/>
      <c r="BV212" s="282"/>
      <c r="BW212" s="240"/>
      <c r="BX212" s="240"/>
      <c r="BY212" s="240"/>
      <c r="BZ212" s="240"/>
      <c r="CA212" s="240"/>
      <c r="CB212" s="240"/>
      <c r="CC212" s="240"/>
      <c r="CD212" s="240"/>
      <c r="CE212" s="283"/>
      <c r="CF212" s="284"/>
      <c r="CG212" s="285" t="n">
        <f aca="false">DQ212</f>
        <v>0</v>
      </c>
      <c r="CH212" s="286"/>
      <c r="CI212" s="247" t="n">
        <f aca="false">ROUND(+CK212+CI213,0)</f>
        <v>118</v>
      </c>
      <c r="CJ212" s="287"/>
      <c r="CK212" s="248" t="n">
        <f aca="false">IF($CM$16="a",(CM212+B212),(B212))</f>
        <v>6.57892921</v>
      </c>
      <c r="CL212" s="288" t="n">
        <f aca="false">A212</f>
        <v>43009</v>
      </c>
      <c r="CM212" s="250" t="n">
        <f aca="false">IF($CM$16="A",((SUMIF($L$5:$CH$5,"F",L212:CH212))+(SUMIF($L$5:$CH$5,"s",L212:CH212)*CP212)+(SUMIF($L$5:$CH$5,"eol",L212:CH212)*CP212)+(SUMIF($L$5:$CH$5,"e",L212:CH212))+(SUMIF($L$5:$CH$5,"o",L212:CH212))),IF($CM$16="s",(SUMIF($L$5:$CH$5,"s",L212:CH212)*CP212),IF($CM$16="f",(SUMIF($L$5:$CH$5,"f",L212:CH212)),IF($CM$16="eol",(SUMIF($L$5:$CH$5,"eol",L212:CH212)*CP212),IF($CM$16="o",(SUMIF($L$5:$CH$5,"o",L212:CH212)),IF($CM$16="e",(SUMIF($L$5:$CH$5,"e",L212:CH212)),IF($CM$16="ch",(SUM(L212:CH212)),"Wrong")))))))</f>
        <v>0</v>
      </c>
      <c r="CN212" s="251" t="n">
        <f aca="false">A212</f>
        <v>43009</v>
      </c>
      <c r="CO212" s="305" t="n">
        <f aca="false">ROUND(SUM(CK201:CK212),0)</f>
        <v>80</v>
      </c>
      <c r="CP212" s="290" t="n">
        <f aca="false">IF((1/((1+CR212/2)^(2*(A212-$D$6)/365.25)))&gt;1,1,(1/((1+CR212/2)^(2*(A212-$D$6)/365.25))))</f>
        <v>1</v>
      </c>
      <c r="CQ212" s="291" t="n">
        <f aca="false">+A213-A212</f>
        <v>31</v>
      </c>
      <c r="CR212" s="302" t="n">
        <v>0.0649718936838424</v>
      </c>
      <c r="CS212" s="293"/>
      <c r="CT212" s="303" t="n">
        <f aca="false">A212</f>
        <v>43009</v>
      </c>
      <c r="CU212" s="295" t="n">
        <f aca="false">IF(ISERROR(INDEX(FuturesTable,MATCH(CT212,FuturesTableMonth,0),2)),0,INDEX(FuturesTable,MATCH(CT212,FuturesTableMonth,0),2))</f>
        <v>0</v>
      </c>
      <c r="CV212" s="25"/>
      <c r="CW212" s="296" t="n">
        <f aca="false">CT212</f>
        <v>43009</v>
      </c>
      <c r="CX212" s="297" t="n">
        <f aca="false">CK212+CK224+CK236+CK248+CK260+CK272+CK284+CK296+CK308+CK320+CK332+CK344+CK356+CK368+CK380+CK392+CK404+CK416+CK428+CK440</f>
        <v>15.12057131</v>
      </c>
      <c r="CY212" s="25"/>
      <c r="CZ212" s="298"/>
      <c r="DA212" s="299" t="n">
        <v>0</v>
      </c>
      <c r="DB212" s="299" t="n">
        <v>0</v>
      </c>
      <c r="DC212" s="299" t="n">
        <f aca="false">DB212-DA212</f>
        <v>0</v>
      </c>
      <c r="DD212" s="263" t="n">
        <f aca="false">SUMIF($L$5:$CH$5,"o",L212:CH212)+SUMIF($L$5:$CH$5,"e",L212:CH212)</f>
        <v>0</v>
      </c>
      <c r="DE212" s="278" t="n">
        <f aca="false">IF(DD212=0,0,DC212+DD212)</f>
        <v>0</v>
      </c>
      <c r="DF212" s="278"/>
      <c r="DG212" s="184"/>
      <c r="DH212" s="300" t="n">
        <v>6.57892921</v>
      </c>
      <c r="DI212" s="312" t="n">
        <v>4.8</v>
      </c>
      <c r="DJ212" s="184" t="n">
        <v>4.8</v>
      </c>
      <c r="DK212" s="267" t="n">
        <f aca="false">DI212-DJ212</f>
        <v>0</v>
      </c>
      <c r="DL212" s="192" t="n">
        <f aca="false">ROUND(DH212*DK212*10000,2)</f>
        <v>0</v>
      </c>
      <c r="DM212" s="193"/>
      <c r="DN212" s="26"/>
      <c r="DO212" s="26"/>
      <c r="DP212" s="301" t="n">
        <f aca="false">A212</f>
        <v>43009</v>
      </c>
      <c r="DQ212" s="270" t="n">
        <f aca="false">IF(ISERROR(DR212),0,DR212)</f>
        <v>0</v>
      </c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</row>
    <row r="213" customFormat="false" ht="15.75" hidden="false" customHeight="false" outlineLevel="0" collapsed="false">
      <c r="A213" s="271" t="n">
        <f aca="false">EOMONTH(A212,0)+1</f>
        <v>43040</v>
      </c>
      <c r="B213" s="272" t="n">
        <f aca="false">E!B204</f>
        <v>2.53152072</v>
      </c>
      <c r="C213" s="272" t="n">
        <f aca="false">CM213</f>
        <v>0</v>
      </c>
      <c r="D213" s="272" t="n">
        <f aca="false">CI213</f>
        <v>111</v>
      </c>
      <c r="E213" s="272" t="str">
        <f aca="false">IF(CJ213=0,"",CJ213)</f>
        <v/>
      </c>
      <c r="F213" s="273" t="n">
        <f aca="false">CK213</f>
        <v>2.53152072</v>
      </c>
      <c r="G213" s="230"/>
      <c r="H213" s="230"/>
      <c r="I213" s="29"/>
      <c r="J213" s="29"/>
      <c r="K213" s="29"/>
      <c r="L213" s="313"/>
      <c r="M213" s="314"/>
      <c r="N213" s="30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30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49"/>
      <c r="BP213" s="107"/>
      <c r="BQ213" s="281"/>
      <c r="BR213" s="240"/>
      <c r="BS213" s="240"/>
      <c r="BT213" s="240"/>
      <c r="BU213" s="240"/>
      <c r="BV213" s="282"/>
      <c r="BW213" s="240"/>
      <c r="BX213" s="240"/>
      <c r="BY213" s="240"/>
      <c r="BZ213" s="240"/>
      <c r="CA213" s="240"/>
      <c r="CB213" s="240"/>
      <c r="CC213" s="240"/>
      <c r="CD213" s="240"/>
      <c r="CE213" s="283"/>
      <c r="CF213" s="284"/>
      <c r="CG213" s="285" t="n">
        <f aca="false">DQ213</f>
        <v>0</v>
      </c>
      <c r="CH213" s="286"/>
      <c r="CI213" s="247" t="n">
        <f aca="false">ROUND(+CK213+CI214,0)</f>
        <v>111</v>
      </c>
      <c r="CJ213" s="287"/>
      <c r="CK213" s="248" t="n">
        <f aca="false">IF($CM$16="a",(CM213+B213),(B213))</f>
        <v>2.53152072</v>
      </c>
      <c r="CL213" s="288" t="n">
        <f aca="false">A213</f>
        <v>43040</v>
      </c>
      <c r="CM213" s="250" t="n">
        <f aca="false">IF($CM$16="A",((SUMIF($L$5:$CH$5,"F",L213:CH213))+(SUMIF($L$5:$CH$5,"s",L213:CH213)*CP213)+(SUMIF($L$5:$CH$5,"eol",L213:CH213)*CP213)+(SUMIF($L$5:$CH$5,"e",L213:CH213))+(SUMIF($L$5:$CH$5,"o",L213:CH213))),IF($CM$16="s",(SUMIF($L$5:$CH$5,"s",L213:CH213)*CP213),IF($CM$16="f",(SUMIF($L$5:$CH$5,"f",L213:CH213)),IF($CM$16="eol",(SUMIF($L$5:$CH$5,"eol",L213:CH213)*CP213),IF($CM$16="o",(SUMIF($L$5:$CH$5,"o",L213:CH213)),IF($CM$16="e",(SUMIF($L$5:$CH$5,"e",L213:CH213)),IF($CM$16="ch",(SUM(L213:CH213)),"Wrong")))))))</f>
        <v>0</v>
      </c>
      <c r="CN213" s="251" t="n">
        <f aca="false">A213</f>
        <v>43040</v>
      </c>
      <c r="CO213" s="305" t="n">
        <f aca="false">ROUND(SUM(CK202:CK213),0)</f>
        <v>76</v>
      </c>
      <c r="CP213" s="290" t="n">
        <f aca="false">IF((1/((1+CR213/2)^(2*(A213-$D$6)/365.25)))&gt;1,1,(1/((1+CR213/2)^(2*(A213-$D$6)/365.25))))</f>
        <v>1</v>
      </c>
      <c r="CQ213" s="291" t="n">
        <f aca="false">+A214-A213</f>
        <v>30</v>
      </c>
      <c r="CR213" s="302" t="n">
        <v>0.0650065430558708</v>
      </c>
      <c r="CS213" s="293"/>
      <c r="CT213" s="303" t="n">
        <f aca="false">A213</f>
        <v>43040</v>
      </c>
      <c r="CU213" s="295" t="n">
        <f aca="false">IF(ISERROR(INDEX(FuturesTable,MATCH(CT213,FuturesTableMonth,0),2)),0,INDEX(FuturesTable,MATCH(CT213,FuturesTableMonth,0),2))</f>
        <v>0</v>
      </c>
      <c r="CV213" s="25"/>
      <c r="CW213" s="296" t="n">
        <f aca="false">CT213</f>
        <v>43040</v>
      </c>
      <c r="CX213" s="297" t="n">
        <f aca="false">CK213+CK225+CK237+CK249+CK261+CK273+CK285+CK297+CK309+CK321+CK333+CK345+CK357+CK369+CK381+CK393+CK405+CK417+CK429+CK441</f>
        <v>9.1278446</v>
      </c>
      <c r="CY213" s="25"/>
      <c r="CZ213" s="298"/>
      <c r="DA213" s="299" t="n">
        <v>0</v>
      </c>
      <c r="DB213" s="299" t="n">
        <v>0</v>
      </c>
      <c r="DC213" s="299" t="n">
        <f aca="false">DB213-DA213</f>
        <v>0</v>
      </c>
      <c r="DD213" s="263" t="n">
        <f aca="false">SUMIF($L$5:$CH$5,"o",L213:CH213)+SUMIF($L$5:$CH$5,"e",L213:CH213)</f>
        <v>0</v>
      </c>
      <c r="DE213" s="278" t="n">
        <f aca="false">IF(DD213=0,0,DC213+DD213)</f>
        <v>0</v>
      </c>
      <c r="DF213" s="278"/>
      <c r="DG213" s="184"/>
      <c r="DH213" s="300" t="n">
        <v>2.53152072</v>
      </c>
      <c r="DI213" s="312" t="n">
        <v>4.94</v>
      </c>
      <c r="DJ213" s="184" t="n">
        <v>4.94</v>
      </c>
      <c r="DK213" s="267" t="n">
        <f aca="false">DI213-DJ213</f>
        <v>0</v>
      </c>
      <c r="DL213" s="192" t="n">
        <f aca="false">ROUND(DH213*DK213*10000,2)</f>
        <v>0</v>
      </c>
      <c r="DM213" s="193"/>
      <c r="DN213" s="26"/>
      <c r="DO213" s="26"/>
      <c r="DP213" s="301" t="n">
        <f aca="false">A213</f>
        <v>43040</v>
      </c>
      <c r="DQ213" s="270" t="n">
        <f aca="false">IF(ISERROR(DR213),0,DR213)</f>
        <v>0</v>
      </c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</row>
    <row r="214" customFormat="false" ht="15.75" hidden="false" customHeight="false" outlineLevel="0" collapsed="false">
      <c r="A214" s="271" t="n">
        <f aca="false">EOMONTH(A213,0)+1</f>
        <v>43070</v>
      </c>
      <c r="B214" s="272" t="n">
        <f aca="false">E!B205</f>
        <v>2.60081114</v>
      </c>
      <c r="C214" s="272" t="n">
        <f aca="false">CM214</f>
        <v>0</v>
      </c>
      <c r="D214" s="272" t="n">
        <f aca="false">CI214</f>
        <v>108</v>
      </c>
      <c r="E214" s="272" t="n">
        <f aca="false">IF(CJ214=0,"",CJ214)</f>
        <v>71.94229466</v>
      </c>
      <c r="F214" s="273" t="n">
        <f aca="false">CK214</f>
        <v>2.60081114</v>
      </c>
      <c r="G214" s="230"/>
      <c r="H214" s="230"/>
      <c r="I214" s="29"/>
      <c r="J214" s="29"/>
      <c r="K214" s="29"/>
      <c r="L214" s="313"/>
      <c r="M214" s="314"/>
      <c r="N214" s="30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30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49"/>
      <c r="BP214" s="107"/>
      <c r="BQ214" s="281"/>
      <c r="BR214" s="240"/>
      <c r="BS214" s="240"/>
      <c r="BT214" s="240"/>
      <c r="BU214" s="240"/>
      <c r="BV214" s="282"/>
      <c r="BW214" s="240"/>
      <c r="BX214" s="240"/>
      <c r="BY214" s="240"/>
      <c r="BZ214" s="240"/>
      <c r="CA214" s="240"/>
      <c r="CB214" s="240"/>
      <c r="CC214" s="240"/>
      <c r="CD214" s="240"/>
      <c r="CE214" s="283"/>
      <c r="CF214" s="284"/>
      <c r="CG214" s="285" t="n">
        <f aca="false">DQ214</f>
        <v>0</v>
      </c>
      <c r="CH214" s="286"/>
      <c r="CI214" s="247" t="n">
        <f aca="false">ROUND(+CK214+CI215,0)</f>
        <v>108</v>
      </c>
      <c r="CJ214" s="287" t="n">
        <f aca="false">SUM(CK203:CK214)</f>
        <v>71.94229466</v>
      </c>
      <c r="CK214" s="248" t="n">
        <f aca="false">IF($CM$16="a",(CM214+B214),(B214))</f>
        <v>2.60081114</v>
      </c>
      <c r="CL214" s="288" t="n">
        <f aca="false">A214</f>
        <v>43070</v>
      </c>
      <c r="CM214" s="250" t="n">
        <f aca="false">IF($CM$16="A",((SUMIF($L$5:$CH$5,"F",L214:CH214))+(SUMIF($L$5:$CH$5,"s",L214:CH214)*CP214)+(SUMIF($L$5:$CH$5,"eol",L214:CH214)*CP214)+(SUMIF($L$5:$CH$5,"e",L214:CH214))+(SUMIF($L$5:$CH$5,"o",L214:CH214))),IF($CM$16="s",(SUMIF($L$5:$CH$5,"s",L214:CH214)*CP214),IF($CM$16="f",(SUMIF($L$5:$CH$5,"f",L214:CH214)),IF($CM$16="eol",(SUMIF($L$5:$CH$5,"eol",L214:CH214)*CP214),IF($CM$16="o",(SUMIF($L$5:$CH$5,"o",L214:CH214)),IF($CM$16="e",(SUMIF($L$5:$CH$5,"e",L214:CH214)),IF($CM$16="ch",(SUM(L214:CH214)),"Wrong")))))))</f>
        <v>0</v>
      </c>
      <c r="CN214" s="251" t="n">
        <f aca="false">A214</f>
        <v>43070</v>
      </c>
      <c r="CO214" s="305" t="n">
        <f aca="false">ROUND(SUM(CK203:CK214),0)</f>
        <v>72</v>
      </c>
      <c r="CP214" s="290" t="n">
        <f aca="false">IF((1/((1+CR214/2)^(2*(A214-$D$6)/365.25)))&gt;1,1,(1/((1+CR214/2)^(2*(A214-$D$6)/365.25))))</f>
        <v>1</v>
      </c>
      <c r="CQ214" s="291" t="n">
        <f aca="false">+A215-A214</f>
        <v>31</v>
      </c>
      <c r="CR214" s="302" t="n">
        <v>0.0650400747065998</v>
      </c>
      <c r="CS214" s="293"/>
      <c r="CT214" s="303" t="n">
        <f aca="false">A214</f>
        <v>43070</v>
      </c>
      <c r="CU214" s="295" t="n">
        <f aca="false">IF(ISERROR(INDEX(FuturesTable,MATCH(CT214,FuturesTableMonth,0),2)),0,INDEX(FuturesTable,MATCH(CT214,FuturesTableMonth,0),2))</f>
        <v>0</v>
      </c>
      <c r="CV214" s="25"/>
      <c r="CW214" s="296" t="n">
        <f aca="false">CT214</f>
        <v>43070</v>
      </c>
      <c r="CX214" s="297" t="n">
        <f aca="false">CK214+CK226+CK238+CK250+CK262+CK274+CK286+CK298+CK310+CK322+CK334+CK346+CK358+CK370+CK382+CK394+CK406+CK418+CK430+CK442</f>
        <v>7.27928196</v>
      </c>
      <c r="CY214" s="25"/>
      <c r="CZ214" s="298"/>
      <c r="DA214" s="299" t="n">
        <v>0</v>
      </c>
      <c r="DB214" s="299" t="n">
        <v>0</v>
      </c>
      <c r="DC214" s="299" t="n">
        <f aca="false">DB214-DA214</f>
        <v>0</v>
      </c>
      <c r="DD214" s="263" t="n">
        <f aca="false">SUMIF($L$5:$CH$5,"o",L214:CH214)+SUMIF($L$5:$CH$5,"e",L214:CH214)</f>
        <v>0</v>
      </c>
      <c r="DE214" s="278" t="n">
        <f aca="false">IF(DD214=0,0,DC214+DD214)</f>
        <v>0</v>
      </c>
      <c r="DF214" s="278"/>
      <c r="DG214" s="184"/>
      <c r="DH214" s="300" t="n">
        <v>2.60081114</v>
      </c>
      <c r="DI214" s="312" t="n">
        <v>5.085</v>
      </c>
      <c r="DJ214" s="184" t="n">
        <v>5.085</v>
      </c>
      <c r="DK214" s="267" t="n">
        <f aca="false">DI214-DJ214</f>
        <v>0</v>
      </c>
      <c r="DL214" s="192" t="n">
        <f aca="false">ROUND(DH214*DK214*10000,2)</f>
        <v>0</v>
      </c>
      <c r="DM214" s="193"/>
      <c r="DN214" s="26"/>
      <c r="DO214" s="26"/>
      <c r="DP214" s="301" t="n">
        <f aca="false">A214</f>
        <v>43070</v>
      </c>
      <c r="DQ214" s="270" t="n">
        <f aca="false">IF(ISERROR(DR214),0,DR214)</f>
        <v>0</v>
      </c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</row>
    <row r="215" customFormat="false" ht="15.75" hidden="false" customHeight="false" outlineLevel="0" collapsed="false">
      <c r="A215" s="271" t="n">
        <f aca="false">EOMONTH(A214,0)+1</f>
        <v>43101</v>
      </c>
      <c r="B215" s="272" t="n">
        <f aca="false">E!B206</f>
        <v>2.58529144</v>
      </c>
      <c r="C215" s="272" t="n">
        <f aca="false">CM215</f>
        <v>0</v>
      </c>
      <c r="D215" s="272" t="n">
        <f aca="false">CI215</f>
        <v>105</v>
      </c>
      <c r="E215" s="272" t="str">
        <f aca="false">IF(CJ215=0,"",CJ215)</f>
        <v/>
      </c>
      <c r="F215" s="273" t="n">
        <f aca="false">CK215</f>
        <v>2.58529144</v>
      </c>
      <c r="G215" s="230"/>
      <c r="H215" s="230"/>
      <c r="I215" s="29"/>
      <c r="J215" s="29"/>
      <c r="K215" s="29"/>
      <c r="L215" s="313"/>
      <c r="M215" s="314"/>
      <c r="N215" s="30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30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49"/>
      <c r="BP215" s="107"/>
      <c r="BQ215" s="281"/>
      <c r="BR215" s="240"/>
      <c r="BS215" s="240"/>
      <c r="BT215" s="240"/>
      <c r="BU215" s="240"/>
      <c r="BV215" s="282"/>
      <c r="BW215" s="240"/>
      <c r="BX215" s="240"/>
      <c r="BY215" s="240"/>
      <c r="BZ215" s="240"/>
      <c r="CA215" s="240"/>
      <c r="CB215" s="240"/>
      <c r="CC215" s="240"/>
      <c r="CD215" s="240"/>
      <c r="CE215" s="283"/>
      <c r="CF215" s="284"/>
      <c r="CG215" s="285" t="n">
        <f aca="false">DQ215</f>
        <v>0</v>
      </c>
      <c r="CH215" s="286"/>
      <c r="CI215" s="247" t="n">
        <f aca="false">ROUND(+CK215+CI216,0)</f>
        <v>105</v>
      </c>
      <c r="CJ215" s="287"/>
      <c r="CK215" s="248" t="n">
        <f aca="false">IF($CM$16="a",(CM215+B215),(B215))</f>
        <v>2.58529144</v>
      </c>
      <c r="CL215" s="288" t="n">
        <f aca="false">A215</f>
        <v>43101</v>
      </c>
      <c r="CM215" s="250" t="n">
        <f aca="false">IF($CM$16="A",((SUMIF($L$5:$CH$5,"F",L215:CH215))+(SUMIF($L$5:$CH$5,"s",L215:CH215)*CP215)+(SUMIF($L$5:$CH$5,"eol",L215:CH215)*CP215)+(SUMIF($L$5:$CH$5,"e",L215:CH215))+(SUMIF($L$5:$CH$5,"o",L215:CH215))),IF($CM$16="s",(SUMIF($L$5:$CH$5,"s",L215:CH215)*CP215),IF($CM$16="f",(SUMIF($L$5:$CH$5,"f",L215:CH215)),IF($CM$16="eol",(SUMIF($L$5:$CH$5,"eol",L215:CH215)*CP215),IF($CM$16="o",(SUMIF($L$5:$CH$5,"o",L215:CH215)),IF($CM$16="e",(SUMIF($L$5:$CH$5,"e",L215:CH215)),IF($CM$16="ch",(SUM(L215:CH215)),"Wrong")))))))</f>
        <v>0</v>
      </c>
      <c r="CN215" s="251" t="n">
        <f aca="false">A215</f>
        <v>43101</v>
      </c>
      <c r="CO215" s="305" t="n">
        <f aca="false">ROUND(SUM(CK204:CK215),0)</f>
        <v>68</v>
      </c>
      <c r="CP215" s="290" t="n">
        <f aca="false">IF((1/((1+CR215/2)^(2*(A215-$D$6)/365.25)))&gt;1,1,(1/((1+CR215/2)^(2*(A215-$D$6)/365.25))))</f>
        <v>1</v>
      </c>
      <c r="CQ215" s="291" t="n">
        <f aca="false">+A216-A215</f>
        <v>31</v>
      </c>
      <c r="CR215" s="302" t="n">
        <v>0.0650747240794107</v>
      </c>
      <c r="CS215" s="293"/>
      <c r="CT215" s="303" t="n">
        <f aca="false">A215</f>
        <v>43101</v>
      </c>
      <c r="CU215" s="295" t="n">
        <f aca="false">IF(ISERROR(INDEX(FuturesTable,MATCH(CT215,FuturesTableMonth,0),2)),0,INDEX(FuturesTable,MATCH(CT215,FuturesTableMonth,0),2))</f>
        <v>0</v>
      </c>
      <c r="CV215" s="25"/>
      <c r="CW215" s="296" t="n">
        <f aca="false">CT215</f>
        <v>43101</v>
      </c>
      <c r="CX215" s="297" t="n">
        <f aca="false">CK215+CK227+CK239+CK251+CK263+CK275+CK287+CK299+CK311+CK323+CK335+CK347+CK359+CK371+CK383+CK395+CK407+CK419+CK431+CK443</f>
        <v>7.23538323</v>
      </c>
      <c r="CY215" s="25"/>
      <c r="CZ215" s="298"/>
      <c r="DA215" s="299" t="n">
        <v>0</v>
      </c>
      <c r="DB215" s="299" t="n">
        <v>0</v>
      </c>
      <c r="DC215" s="299" t="n">
        <f aca="false">DB215-DA215</f>
        <v>0</v>
      </c>
      <c r="DD215" s="263" t="n">
        <f aca="false">SUMIF($L$5:$CH$5,"o",L215:CH215)+SUMIF($L$5:$CH$5,"e",L215:CH215)</f>
        <v>0</v>
      </c>
      <c r="DE215" s="278" t="n">
        <f aca="false">IF(DD215=0,0,DC215+DD215)</f>
        <v>0</v>
      </c>
      <c r="DF215" s="278"/>
      <c r="DG215" s="184"/>
      <c r="DH215" s="300" t="n">
        <v>2.58529144</v>
      </c>
      <c r="DI215" s="312" t="n">
        <v>5.205</v>
      </c>
      <c r="DJ215" s="184" t="n">
        <v>5.205</v>
      </c>
      <c r="DK215" s="267" t="n">
        <f aca="false">DI215-DJ215</f>
        <v>0</v>
      </c>
      <c r="DL215" s="192" t="n">
        <f aca="false">ROUND(DH215*DK215*10000,2)</f>
        <v>0</v>
      </c>
      <c r="DM215" s="193"/>
      <c r="DN215" s="26"/>
      <c r="DO215" s="26"/>
      <c r="DP215" s="301" t="n">
        <f aca="false">A215</f>
        <v>43101</v>
      </c>
      <c r="DQ215" s="270" t="n">
        <f aca="false">IF(ISERROR(DR215),0,DR215)</f>
        <v>0</v>
      </c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</row>
    <row r="216" customFormat="false" ht="15.75" hidden="false" customHeight="false" outlineLevel="0" collapsed="false">
      <c r="A216" s="271" t="n">
        <f aca="false">EOMONTH(A215,0)+1</f>
        <v>43132</v>
      </c>
      <c r="B216" s="272" t="n">
        <f aca="false">E!B207</f>
        <v>2.32115459</v>
      </c>
      <c r="C216" s="272" t="n">
        <f aca="false">CM216</f>
        <v>0</v>
      </c>
      <c r="D216" s="272" t="n">
        <f aca="false">CI216</f>
        <v>102</v>
      </c>
      <c r="E216" s="272" t="str">
        <f aca="false">IF(CJ216=0,"",CJ216)</f>
        <v/>
      </c>
      <c r="F216" s="273" t="n">
        <f aca="false">CK216</f>
        <v>2.32115459</v>
      </c>
      <c r="G216" s="230"/>
      <c r="H216" s="230"/>
      <c r="I216" s="29"/>
      <c r="J216" s="29"/>
      <c r="K216" s="29"/>
      <c r="L216" s="313"/>
      <c r="M216" s="314"/>
      <c r="N216" s="30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30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49"/>
      <c r="BP216" s="107"/>
      <c r="BQ216" s="281"/>
      <c r="BR216" s="240"/>
      <c r="BS216" s="240"/>
      <c r="BT216" s="240"/>
      <c r="BU216" s="240"/>
      <c r="BV216" s="282"/>
      <c r="BW216" s="240"/>
      <c r="BX216" s="240"/>
      <c r="BY216" s="240"/>
      <c r="BZ216" s="240"/>
      <c r="CA216" s="240"/>
      <c r="CB216" s="240"/>
      <c r="CC216" s="240"/>
      <c r="CD216" s="240"/>
      <c r="CE216" s="283"/>
      <c r="CF216" s="284"/>
      <c r="CG216" s="285" t="n">
        <f aca="false">DQ216</f>
        <v>0</v>
      </c>
      <c r="CH216" s="286"/>
      <c r="CI216" s="247" t="n">
        <f aca="false">ROUND(+CK216+CI217,0)</f>
        <v>102</v>
      </c>
      <c r="CJ216" s="287"/>
      <c r="CK216" s="248" t="n">
        <f aca="false">IF($CM$16="a",(CM216+B216),(B216))</f>
        <v>2.32115459</v>
      </c>
      <c r="CL216" s="288" t="n">
        <f aca="false">A216</f>
        <v>43132</v>
      </c>
      <c r="CM216" s="250" t="n">
        <f aca="false">IF($CM$16="A",((SUMIF($L$5:$CH$5,"F",L216:CH216))+(SUMIF($L$5:$CH$5,"s",L216:CH216)*CP216)+(SUMIF($L$5:$CH$5,"eol",L216:CH216)*CP216)+(SUMIF($L$5:$CH$5,"e",L216:CH216))+(SUMIF($L$5:$CH$5,"o",L216:CH216))),IF($CM$16="s",(SUMIF($L$5:$CH$5,"s",L216:CH216)*CP216),IF($CM$16="f",(SUMIF($L$5:$CH$5,"f",L216:CH216)),IF($CM$16="eol",(SUMIF($L$5:$CH$5,"eol",L216:CH216)*CP216),IF($CM$16="o",(SUMIF($L$5:$CH$5,"o",L216:CH216)),IF($CM$16="e",(SUMIF($L$5:$CH$5,"e",L216:CH216)),IF($CM$16="ch",(SUM(L216:CH216)),"Wrong")))))))</f>
        <v>0</v>
      </c>
      <c r="CN216" s="251" t="n">
        <f aca="false">A216</f>
        <v>43132</v>
      </c>
      <c r="CO216" s="305" t="n">
        <f aca="false">ROUND(SUM(CK205:CK216),0)</f>
        <v>64</v>
      </c>
      <c r="CP216" s="290" t="n">
        <f aca="false">IF((1/((1+CR216/2)^(2*(A216-$D$6)/365.25)))&gt;1,1,(1/((1+CR216/2)^(2*(A216-$D$6)/365.25))))</f>
        <v>1</v>
      </c>
      <c r="CQ216" s="291" t="n">
        <f aca="false">+A217-A216</f>
        <v>28</v>
      </c>
      <c r="CR216" s="302" t="n">
        <v>0.06510937345262</v>
      </c>
      <c r="CS216" s="293"/>
      <c r="CT216" s="303" t="n">
        <f aca="false">A216</f>
        <v>43132</v>
      </c>
      <c r="CU216" s="295" t="n">
        <f aca="false">IF(ISERROR(INDEX(FuturesTable,MATCH(CT216,FuturesTableMonth,0),2)),0,INDEX(FuturesTable,MATCH(CT216,FuturesTableMonth,0),2))</f>
        <v>0</v>
      </c>
      <c r="CV216" s="25"/>
      <c r="CW216" s="296" t="n">
        <f aca="false">CT216</f>
        <v>43132</v>
      </c>
      <c r="CX216" s="297" t="n">
        <f aca="false">CK216+CK228+CK240+CK252+CK264+CK276+CK288+CK300+CK312+CK324+CK336+CK348+CK360+CK372+CK384+CK396+CK408+CK420+CK432+CK444</f>
        <v>6.56760938</v>
      </c>
      <c r="CY216" s="25"/>
      <c r="CZ216" s="298"/>
      <c r="DA216" s="299" t="n">
        <v>0</v>
      </c>
      <c r="DB216" s="299" t="n">
        <v>0</v>
      </c>
      <c r="DC216" s="299" t="n">
        <f aca="false">DB216-DA216</f>
        <v>0</v>
      </c>
      <c r="DD216" s="263" t="n">
        <f aca="false">SUMIF($L$5:$CH$5,"o",L216:CH216)+SUMIF($L$5:$CH$5,"e",L216:CH216)</f>
        <v>0</v>
      </c>
      <c r="DE216" s="278" t="n">
        <f aca="false">IF(DD216=0,0,DC216+DD216)</f>
        <v>0</v>
      </c>
      <c r="DF216" s="278"/>
      <c r="DG216" s="184"/>
      <c r="DH216" s="300" t="n">
        <v>2.32115459</v>
      </c>
      <c r="DI216" s="312" t="n">
        <v>5.087</v>
      </c>
      <c r="DJ216" s="184" t="n">
        <v>5.087</v>
      </c>
      <c r="DK216" s="267" t="n">
        <f aca="false">DI216-DJ216</f>
        <v>0</v>
      </c>
      <c r="DL216" s="192" t="n">
        <f aca="false">ROUND(DH216*DK216*10000,2)</f>
        <v>0</v>
      </c>
      <c r="DM216" s="193"/>
      <c r="DN216" s="26"/>
      <c r="DO216" s="26"/>
      <c r="DP216" s="301" t="n">
        <f aca="false">A216</f>
        <v>43132</v>
      </c>
      <c r="DQ216" s="270" t="n">
        <f aca="false">IF(ISERROR(DR216),0,DR216)</f>
        <v>0</v>
      </c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</row>
    <row r="217" customFormat="false" ht="15.75" hidden="false" customHeight="false" outlineLevel="0" collapsed="false">
      <c r="A217" s="271" t="n">
        <f aca="false">EOMONTH(A216,0)+1</f>
        <v>43160</v>
      </c>
      <c r="B217" s="272" t="n">
        <f aca="false">E!B208</f>
        <v>2.55596917</v>
      </c>
      <c r="C217" s="272" t="n">
        <f aca="false">CM217</f>
        <v>0</v>
      </c>
      <c r="D217" s="272" t="n">
        <f aca="false">CI217</f>
        <v>100</v>
      </c>
      <c r="E217" s="272" t="str">
        <f aca="false">IF(CJ217=0,"",CJ217)</f>
        <v/>
      </c>
      <c r="F217" s="273" t="n">
        <f aca="false">CK217</f>
        <v>2.55596917</v>
      </c>
      <c r="G217" s="230"/>
      <c r="H217" s="230"/>
      <c r="I217" s="29"/>
      <c r="J217" s="29"/>
      <c r="K217" s="29"/>
      <c r="L217" s="313"/>
      <c r="M217" s="314"/>
      <c r="N217" s="30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30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49"/>
      <c r="BP217" s="107"/>
      <c r="BQ217" s="281"/>
      <c r="BR217" s="240"/>
      <c r="BS217" s="240"/>
      <c r="BT217" s="240"/>
      <c r="BU217" s="240"/>
      <c r="BV217" s="282"/>
      <c r="BW217" s="240"/>
      <c r="BX217" s="240"/>
      <c r="BY217" s="240"/>
      <c r="BZ217" s="240"/>
      <c r="CA217" s="240"/>
      <c r="CB217" s="240"/>
      <c r="CC217" s="240"/>
      <c r="CD217" s="240"/>
      <c r="CE217" s="283"/>
      <c r="CF217" s="284"/>
      <c r="CG217" s="285" t="n">
        <f aca="false">DQ217</f>
        <v>0</v>
      </c>
      <c r="CH217" s="286"/>
      <c r="CI217" s="247" t="n">
        <f aca="false">ROUND(+CK217+CI218,0)</f>
        <v>100</v>
      </c>
      <c r="CJ217" s="287"/>
      <c r="CK217" s="248" t="n">
        <f aca="false">IF($CM$16="a",(CM217+B217),(B217))</f>
        <v>2.55596917</v>
      </c>
      <c r="CL217" s="288" t="n">
        <f aca="false">A217</f>
        <v>43160</v>
      </c>
      <c r="CM217" s="250" t="n">
        <f aca="false">IF($CM$16="A",((SUMIF($L$5:$CH$5,"F",L217:CH217))+(SUMIF($L$5:$CH$5,"s",L217:CH217)*CP217)+(SUMIF($L$5:$CH$5,"eol",L217:CH217)*CP217)+(SUMIF($L$5:$CH$5,"e",L217:CH217))+(SUMIF($L$5:$CH$5,"o",L217:CH217))),IF($CM$16="s",(SUMIF($L$5:$CH$5,"s",L217:CH217)*CP217),IF($CM$16="f",(SUMIF($L$5:$CH$5,"f",L217:CH217)),IF($CM$16="eol",(SUMIF($L$5:$CH$5,"eol",L217:CH217)*CP217),IF($CM$16="o",(SUMIF($L$5:$CH$5,"o",L217:CH217)),IF($CM$16="e",(SUMIF($L$5:$CH$5,"e",L217:CH217)),IF($CM$16="ch",(SUM(L217:CH217)),"Wrong")))))))</f>
        <v>0</v>
      </c>
      <c r="CN217" s="251" t="n">
        <f aca="false">A217</f>
        <v>43160</v>
      </c>
      <c r="CO217" s="305" t="n">
        <f aca="false">ROUND(SUM(CK206:CK217),0)</f>
        <v>61</v>
      </c>
      <c r="CP217" s="290" t="n">
        <f aca="false">IF((1/((1+CR217/2)^(2*(A217-$D$6)/365.25)))&gt;1,1,(1/((1+CR217/2)^(2*(A217-$D$6)/365.25))))</f>
        <v>1</v>
      </c>
      <c r="CQ217" s="291" t="n">
        <f aca="false">+A218-A217</f>
        <v>31</v>
      </c>
      <c r="CR217" s="302" t="n">
        <v>0.0651406696610222</v>
      </c>
      <c r="CS217" s="293"/>
      <c r="CT217" s="303" t="n">
        <f aca="false">A217</f>
        <v>43160</v>
      </c>
      <c r="CU217" s="295" t="n">
        <f aca="false">IF(ISERROR(INDEX(FuturesTable,MATCH(CT217,FuturesTableMonth,0),2)),0,INDEX(FuturesTable,MATCH(CT217,FuturesTableMonth,0),2))</f>
        <v>0</v>
      </c>
      <c r="CV217" s="25"/>
      <c r="CW217" s="296" t="n">
        <f aca="false">CT217</f>
        <v>43160</v>
      </c>
      <c r="CX217" s="297" t="n">
        <f aca="false">CK217+CK229+CK241+CK253+CK265+CK277+CK289+CK301+CK313+CK325+CK337+CK349+CK361+CK373+CK385+CK397+CK409+CK421+CK433+CK445</f>
        <v>7.1520135</v>
      </c>
      <c r="CY217" s="25"/>
      <c r="CZ217" s="298"/>
      <c r="DA217" s="299" t="n">
        <v>0</v>
      </c>
      <c r="DB217" s="299" t="n">
        <v>0</v>
      </c>
      <c r="DC217" s="299" t="n">
        <f aca="false">DB217-DA217</f>
        <v>0</v>
      </c>
      <c r="DD217" s="263" t="n">
        <f aca="false">SUMIF($L$5:$CH$5,"o",L217:CH217)+SUMIF($L$5:$CH$5,"e",L217:CH217)</f>
        <v>0</v>
      </c>
      <c r="DE217" s="278" t="n">
        <f aca="false">IF(DD217=0,0,DC217+DD217)</f>
        <v>0</v>
      </c>
      <c r="DF217" s="278"/>
      <c r="DG217" s="184"/>
      <c r="DH217" s="300" t="n">
        <v>2.55596917</v>
      </c>
      <c r="DI217" s="312" t="n">
        <v>4.954</v>
      </c>
      <c r="DJ217" s="184" t="n">
        <v>4.954</v>
      </c>
      <c r="DK217" s="267" t="n">
        <f aca="false">DI217-DJ217</f>
        <v>0</v>
      </c>
      <c r="DL217" s="192" t="n">
        <f aca="false">ROUND(DH217*DK217*10000,2)</f>
        <v>0</v>
      </c>
      <c r="DM217" s="193"/>
      <c r="DN217" s="26"/>
      <c r="DO217" s="26"/>
      <c r="DP217" s="301" t="n">
        <f aca="false">A217</f>
        <v>43160</v>
      </c>
      <c r="DQ217" s="270" t="n">
        <f aca="false">IF(ISERROR(DR217),0,DR217)</f>
        <v>0</v>
      </c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</row>
    <row r="218" customFormat="false" ht="15.75" hidden="false" customHeight="false" outlineLevel="0" collapsed="false">
      <c r="A218" s="271" t="n">
        <f aca="false">EOMONTH(A217,0)+1</f>
        <v>43191</v>
      </c>
      <c r="B218" s="272" t="n">
        <f aca="false">E!B209</f>
        <v>3.27794825</v>
      </c>
      <c r="C218" s="272" t="n">
        <f aca="false">CM218</f>
        <v>0</v>
      </c>
      <c r="D218" s="272" t="n">
        <f aca="false">CI218</f>
        <v>97</v>
      </c>
      <c r="E218" s="272" t="str">
        <f aca="false">IF(CJ218=0,"",CJ218)</f>
        <v/>
      </c>
      <c r="F218" s="273" t="n">
        <f aca="false">CK218</f>
        <v>3.27794825</v>
      </c>
      <c r="G218" s="230"/>
      <c r="H218" s="230"/>
      <c r="I218" s="29"/>
      <c r="J218" s="29"/>
      <c r="K218" s="29"/>
      <c r="L218" s="313"/>
      <c r="M218" s="314"/>
      <c r="N218" s="30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30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49"/>
      <c r="BP218" s="107"/>
      <c r="BQ218" s="281"/>
      <c r="BR218" s="240"/>
      <c r="BS218" s="240"/>
      <c r="BT218" s="240"/>
      <c r="BU218" s="240"/>
      <c r="BV218" s="282"/>
      <c r="BW218" s="240"/>
      <c r="BX218" s="240"/>
      <c r="BY218" s="240"/>
      <c r="BZ218" s="240"/>
      <c r="CA218" s="240"/>
      <c r="CB218" s="240"/>
      <c r="CC218" s="240"/>
      <c r="CD218" s="240"/>
      <c r="CE218" s="283"/>
      <c r="CF218" s="284"/>
      <c r="CG218" s="285" t="n">
        <f aca="false">DQ218</f>
        <v>0</v>
      </c>
      <c r="CH218" s="286"/>
      <c r="CI218" s="247" t="n">
        <f aca="false">ROUND(+CK218+CI219,0)</f>
        <v>97</v>
      </c>
      <c r="CJ218" s="287"/>
      <c r="CK218" s="248" t="n">
        <f aca="false">IF($CM$16="a",(CM218+B218),(B218))</f>
        <v>3.27794825</v>
      </c>
      <c r="CL218" s="288" t="n">
        <f aca="false">A218</f>
        <v>43191</v>
      </c>
      <c r="CM218" s="250" t="n">
        <f aca="false">IF($CM$16="A",((SUMIF($L$5:$CH$5,"F",L218:CH218))+(SUMIF($L$5:$CH$5,"s",L218:CH218)*CP218)+(SUMIF($L$5:$CH$5,"eol",L218:CH218)*CP218)+(SUMIF($L$5:$CH$5,"e",L218:CH218))+(SUMIF($L$5:$CH$5,"o",L218:CH218))),IF($CM$16="s",(SUMIF($L$5:$CH$5,"s",L218:CH218)*CP218),IF($CM$16="f",(SUMIF($L$5:$CH$5,"f",L218:CH218)),IF($CM$16="eol",(SUMIF($L$5:$CH$5,"eol",L218:CH218)*CP218),IF($CM$16="o",(SUMIF($L$5:$CH$5,"o",L218:CH218)),IF($CM$16="e",(SUMIF($L$5:$CH$5,"e",L218:CH218)),IF($CM$16="ch",(SUM(L218:CH218)),"Wrong")))))))</f>
        <v>0</v>
      </c>
      <c r="CN218" s="251" t="n">
        <f aca="false">A218</f>
        <v>43191</v>
      </c>
      <c r="CO218" s="305" t="n">
        <f aca="false">ROUND(SUM(CK207:CK218),0)</f>
        <v>58</v>
      </c>
      <c r="CP218" s="290" t="n">
        <f aca="false">IF((1/((1+CR218/2)^(2*(A218-$D$6)/365.25)))&gt;1,1,(1/((1+CR218/2)^(2*(A218-$D$6)/365.25))))</f>
        <v>1</v>
      </c>
      <c r="CQ218" s="291" t="n">
        <f aca="false">+A219-A218</f>
        <v>30</v>
      </c>
      <c r="CR218" s="302" t="n">
        <v>0.0651753190349886</v>
      </c>
      <c r="CS218" s="293"/>
      <c r="CT218" s="303" t="n">
        <f aca="false">A218</f>
        <v>43191</v>
      </c>
      <c r="CU218" s="295" t="n">
        <f aca="false">IF(ISERROR(INDEX(FuturesTable,MATCH(CT218,FuturesTableMonth,0),2)),0,INDEX(FuturesTable,MATCH(CT218,FuturesTableMonth,0),2))</f>
        <v>0</v>
      </c>
      <c r="CV218" s="25"/>
      <c r="CW218" s="296" t="n">
        <f aca="false">CT218</f>
        <v>43191</v>
      </c>
      <c r="CX218" s="297" t="n">
        <f aca="false">CK218+CK230+CK242+CK254+CK266+CK278+CK290+CK302+CK314+CK326+CK338+CK350+CK362+CK374+CK386+CK398+CK410+CK422+CK434+CK446</f>
        <v>9.17164205</v>
      </c>
      <c r="CY218" s="25"/>
      <c r="CZ218" s="298"/>
      <c r="DA218" s="299" t="n">
        <v>0</v>
      </c>
      <c r="DB218" s="299" t="n">
        <v>0</v>
      </c>
      <c r="DC218" s="299" t="n">
        <f aca="false">DB218-DA218</f>
        <v>0</v>
      </c>
      <c r="DD218" s="263" t="n">
        <f aca="false">SUMIF($L$5:$CH$5,"o",L218:CH218)+SUMIF($L$5:$CH$5,"e",L218:CH218)</f>
        <v>0</v>
      </c>
      <c r="DE218" s="278" t="n">
        <f aca="false">IF(DD218=0,0,DC218+DD218)</f>
        <v>0</v>
      </c>
      <c r="DF218" s="278"/>
      <c r="DG218" s="184"/>
      <c r="DH218" s="300" t="n">
        <v>3.27794825</v>
      </c>
      <c r="DI218" s="312" t="n">
        <v>4.734</v>
      </c>
      <c r="DJ218" s="184" t="n">
        <v>4.734</v>
      </c>
      <c r="DK218" s="267" t="n">
        <f aca="false">DI218-DJ218</f>
        <v>0</v>
      </c>
      <c r="DL218" s="192" t="n">
        <f aca="false">ROUND(DH218*DK218*10000,2)</f>
        <v>0</v>
      </c>
      <c r="DM218" s="193"/>
      <c r="DN218" s="26"/>
      <c r="DO218" s="26"/>
      <c r="DP218" s="301" t="n">
        <f aca="false">A218</f>
        <v>43191</v>
      </c>
      <c r="DQ218" s="270" t="n">
        <f aca="false">IF(ISERROR(DR218),0,DR218)</f>
        <v>0</v>
      </c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</row>
    <row r="219" customFormat="false" ht="15.75" hidden="false" customHeight="false" outlineLevel="0" collapsed="false">
      <c r="A219" s="271" t="n">
        <f aca="false">EOMONTH(A218,0)+1</f>
        <v>43221</v>
      </c>
      <c r="B219" s="272" t="n">
        <f aca="false">E!B210</f>
        <v>3.81054262</v>
      </c>
      <c r="C219" s="272" t="n">
        <f aca="false">CM219</f>
        <v>0</v>
      </c>
      <c r="D219" s="272" t="n">
        <f aca="false">CI219</f>
        <v>94</v>
      </c>
      <c r="E219" s="272" t="str">
        <f aca="false">IF(CJ219=0,"",CJ219)</f>
        <v/>
      </c>
      <c r="F219" s="273" t="n">
        <f aca="false">CK219</f>
        <v>3.81054262</v>
      </c>
      <c r="G219" s="230"/>
      <c r="H219" s="230"/>
      <c r="I219" s="29"/>
      <c r="J219" s="29"/>
      <c r="K219" s="29"/>
      <c r="L219" s="313"/>
      <c r="M219" s="314"/>
      <c r="N219" s="30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30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49"/>
      <c r="BP219" s="107"/>
      <c r="BQ219" s="281"/>
      <c r="BR219" s="240"/>
      <c r="BS219" s="240"/>
      <c r="BT219" s="240"/>
      <c r="BU219" s="240"/>
      <c r="BV219" s="282"/>
      <c r="BW219" s="240"/>
      <c r="BX219" s="240"/>
      <c r="BY219" s="240"/>
      <c r="BZ219" s="240"/>
      <c r="CA219" s="240"/>
      <c r="CB219" s="240"/>
      <c r="CC219" s="240"/>
      <c r="CD219" s="240"/>
      <c r="CE219" s="283"/>
      <c r="CF219" s="284"/>
      <c r="CG219" s="285" t="n">
        <f aca="false">DQ219</f>
        <v>0</v>
      </c>
      <c r="CH219" s="286"/>
      <c r="CI219" s="247" t="n">
        <f aca="false">ROUND(+CK219+CI220,0)</f>
        <v>94</v>
      </c>
      <c r="CJ219" s="287"/>
      <c r="CK219" s="248" t="n">
        <f aca="false">IF($CM$16="a",(CM219+B219),(B219))</f>
        <v>3.81054262</v>
      </c>
      <c r="CL219" s="288" t="n">
        <f aca="false">A219</f>
        <v>43221</v>
      </c>
      <c r="CM219" s="250" t="n">
        <f aca="false">IF($CM$16="A",((SUMIF($L$5:$CH$5,"F",L219:CH219))+(SUMIF($L$5:$CH$5,"s",L219:CH219)*CP219)+(SUMIF($L$5:$CH$5,"eol",L219:CH219)*CP219)+(SUMIF($L$5:$CH$5,"e",L219:CH219))+(SUMIF($L$5:$CH$5,"o",L219:CH219))),IF($CM$16="s",(SUMIF($L$5:$CH$5,"s",L219:CH219)*CP219),IF($CM$16="f",(SUMIF($L$5:$CH$5,"f",L219:CH219)),IF($CM$16="eol",(SUMIF($L$5:$CH$5,"eol",L219:CH219)*CP219),IF($CM$16="o",(SUMIF($L$5:$CH$5,"o",L219:CH219)),IF($CM$16="e",(SUMIF($L$5:$CH$5,"e",L219:CH219)),IF($CM$16="ch",(SUM(L219:CH219)),"Wrong")))))))</f>
        <v>0</v>
      </c>
      <c r="CN219" s="251" t="n">
        <f aca="false">A219</f>
        <v>43221</v>
      </c>
      <c r="CO219" s="305" t="n">
        <f aca="false">ROUND(SUM(CK208:CK219),0)</f>
        <v>54</v>
      </c>
      <c r="CP219" s="290" t="n">
        <f aca="false">IF((1/((1+CR219/2)^(2*(A219-$D$6)/365.25)))&gt;1,1,(1/((1+CR219/2)^(2*(A219-$D$6)/365.25))))</f>
        <v>1</v>
      </c>
      <c r="CQ219" s="291" t="n">
        <f aca="false">+A220-A219</f>
        <v>31</v>
      </c>
      <c r="CR219" s="302" t="n">
        <v>0.065208850687593</v>
      </c>
      <c r="CS219" s="293"/>
      <c r="CT219" s="303" t="n">
        <f aca="false">A219</f>
        <v>43221</v>
      </c>
      <c r="CU219" s="295" t="n">
        <f aca="false">IF(ISERROR(INDEX(FuturesTable,MATCH(CT219,FuturesTableMonth,0),2)),0,INDEX(FuturesTable,MATCH(CT219,FuturesTableMonth,0),2))</f>
        <v>0</v>
      </c>
      <c r="CV219" s="25"/>
      <c r="CW219" s="296" t="n">
        <f aca="false">CT219</f>
        <v>43221</v>
      </c>
      <c r="CX219" s="297" t="n">
        <f aca="false">CK219+CK231+CK243+CK255+CK267+CK279+CK291+CK303+CK315+CK327+CK339+CK351+CK363+CK375+CK387+CK399+CK411+CK423+CK435+CK447</f>
        <v>10.66117353</v>
      </c>
      <c r="CY219" s="25"/>
      <c r="CZ219" s="298"/>
      <c r="DA219" s="299" t="n">
        <v>0</v>
      </c>
      <c r="DB219" s="299" t="n">
        <v>0</v>
      </c>
      <c r="DC219" s="299" t="n">
        <f aca="false">DB219-DA219</f>
        <v>0</v>
      </c>
      <c r="DD219" s="263" t="n">
        <f aca="false">SUMIF($L$5:$CH$5,"o",L219:CH219)+SUMIF($L$5:$CH$5,"e",L219:CH219)</f>
        <v>0</v>
      </c>
      <c r="DE219" s="278" t="n">
        <f aca="false">IF(DD219=0,0,DC219+DD219)</f>
        <v>0</v>
      </c>
      <c r="DF219" s="278"/>
      <c r="DG219" s="184"/>
      <c r="DH219" s="300" t="n">
        <v>3.81054262</v>
      </c>
      <c r="DI219" s="312" t="n">
        <v>4.724</v>
      </c>
      <c r="DJ219" s="184" t="n">
        <v>4.724</v>
      </c>
      <c r="DK219" s="267" t="n">
        <f aca="false">DI219-DJ219</f>
        <v>0</v>
      </c>
      <c r="DL219" s="192" t="n">
        <f aca="false">ROUND(DH219*DK219*10000,2)</f>
        <v>0</v>
      </c>
      <c r="DM219" s="193"/>
      <c r="DN219" s="26"/>
      <c r="DO219" s="26"/>
      <c r="DP219" s="301" t="n">
        <f aca="false">A219</f>
        <v>43221</v>
      </c>
      <c r="DQ219" s="270" t="n">
        <f aca="false">IF(ISERROR(DR219),0,DR219)</f>
        <v>0</v>
      </c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</row>
    <row r="220" customFormat="false" ht="15.75" hidden="false" customHeight="false" outlineLevel="0" collapsed="false">
      <c r="A220" s="271" t="n">
        <f aca="false">EOMONTH(A219,0)+1</f>
        <v>43252</v>
      </c>
      <c r="B220" s="272" t="n">
        <f aca="false">E!B211</f>
        <v>4.04900965</v>
      </c>
      <c r="C220" s="272" t="n">
        <f aca="false">CM220</f>
        <v>0</v>
      </c>
      <c r="D220" s="272" t="n">
        <f aca="false">CI220</f>
        <v>90</v>
      </c>
      <c r="E220" s="272" t="str">
        <f aca="false">IF(CJ220=0,"",CJ220)</f>
        <v/>
      </c>
      <c r="F220" s="273" t="n">
        <f aca="false">CK220</f>
        <v>4.04900965</v>
      </c>
      <c r="G220" s="230"/>
      <c r="H220" s="230"/>
      <c r="I220" s="29"/>
      <c r="J220" s="29"/>
      <c r="K220" s="29"/>
      <c r="L220" s="313"/>
      <c r="M220" s="314"/>
      <c r="N220" s="30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30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49"/>
      <c r="BP220" s="107"/>
      <c r="BQ220" s="281"/>
      <c r="BR220" s="240"/>
      <c r="BS220" s="240"/>
      <c r="BT220" s="240"/>
      <c r="BU220" s="240"/>
      <c r="BV220" s="282"/>
      <c r="BW220" s="240"/>
      <c r="BX220" s="240"/>
      <c r="BY220" s="240"/>
      <c r="BZ220" s="240"/>
      <c r="CA220" s="240"/>
      <c r="CB220" s="240"/>
      <c r="CC220" s="240"/>
      <c r="CD220" s="240"/>
      <c r="CE220" s="283"/>
      <c r="CF220" s="284"/>
      <c r="CG220" s="285" t="n">
        <f aca="false">DQ220</f>
        <v>0</v>
      </c>
      <c r="CH220" s="286"/>
      <c r="CI220" s="247" t="n">
        <f aca="false">ROUND(+CK220+CI221,0)</f>
        <v>90</v>
      </c>
      <c r="CJ220" s="287"/>
      <c r="CK220" s="248" t="n">
        <f aca="false">IF($CM$16="a",(CM220+B220),(B220))</f>
        <v>4.04900965</v>
      </c>
      <c r="CL220" s="288" t="n">
        <f aca="false">A220</f>
        <v>43252</v>
      </c>
      <c r="CM220" s="250" t="n">
        <f aca="false">IF($CM$16="A",((SUMIF($L$5:$CH$5,"F",L220:CH220))+(SUMIF($L$5:$CH$5,"s",L220:CH220)*CP220)+(SUMIF($L$5:$CH$5,"eol",L220:CH220)*CP220)+(SUMIF($L$5:$CH$5,"e",L220:CH220))+(SUMIF($L$5:$CH$5,"o",L220:CH220))),IF($CM$16="s",(SUMIF($L$5:$CH$5,"s",L220:CH220)*CP220),IF($CM$16="f",(SUMIF($L$5:$CH$5,"f",L220:CH220)),IF($CM$16="eol",(SUMIF($L$5:$CH$5,"eol",L220:CH220)*CP220),IF($CM$16="o",(SUMIF($L$5:$CH$5,"o",L220:CH220)),IF($CM$16="e",(SUMIF($L$5:$CH$5,"e",L220:CH220)),IF($CM$16="ch",(SUM(L220:CH220)),"Wrong")))))))</f>
        <v>0</v>
      </c>
      <c r="CN220" s="251" t="n">
        <f aca="false">A220</f>
        <v>43252</v>
      </c>
      <c r="CO220" s="305" t="n">
        <f aca="false">ROUND(SUM(CK209:CK220),0)</f>
        <v>51</v>
      </c>
      <c r="CP220" s="290" t="n">
        <f aca="false">IF((1/((1+CR220/2)^(2*(A220-$D$6)/365.25)))&gt;1,1,(1/((1+CR220/2)^(2*(A220-$D$6)/365.25))))</f>
        <v>1</v>
      </c>
      <c r="CQ220" s="291" t="n">
        <f aca="false">+A221-A220</f>
        <v>30</v>
      </c>
      <c r="CR220" s="302" t="n">
        <v>0.0652435000623428</v>
      </c>
      <c r="CS220" s="293"/>
      <c r="CT220" s="303" t="n">
        <f aca="false">A220</f>
        <v>43252</v>
      </c>
      <c r="CU220" s="295" t="n">
        <f aca="false">IF(ISERROR(INDEX(FuturesTable,MATCH(CT220,FuturesTableMonth,0),2)),0,INDEX(FuturesTable,MATCH(CT220,FuturesTableMonth,0),2))</f>
        <v>0</v>
      </c>
      <c r="CV220" s="25"/>
      <c r="CW220" s="296" t="n">
        <f aca="false">CT220</f>
        <v>43252</v>
      </c>
      <c r="CX220" s="297" t="n">
        <f aca="false">CK220+CK232+CK244+CK256+CK268+CK280+CK292+CK304+CK316+CK328+CK340+CK352+CK364+CK376+CK388+CK400+CK412+CK424+CK436+CK448</f>
        <v>11.32763622</v>
      </c>
      <c r="CY220" s="25"/>
      <c r="CZ220" s="298"/>
      <c r="DA220" s="299" t="n">
        <v>0</v>
      </c>
      <c r="DB220" s="299" t="n">
        <v>0</v>
      </c>
      <c r="DC220" s="299" t="n">
        <f aca="false">DB220-DA220</f>
        <v>0</v>
      </c>
      <c r="DD220" s="263" t="n">
        <f aca="false">SUMIF($L$5:$CH$5,"o",L220:CH220)+SUMIF($L$5:$CH$5,"e",L220:CH220)</f>
        <v>0</v>
      </c>
      <c r="DE220" s="278" t="n">
        <f aca="false">IF(DD220=0,0,DC220+DD220)</f>
        <v>0</v>
      </c>
      <c r="DF220" s="278"/>
      <c r="DG220" s="184"/>
      <c r="DH220" s="300" t="n">
        <v>4.04900965</v>
      </c>
      <c r="DI220" s="312" t="n">
        <v>4.76</v>
      </c>
      <c r="DJ220" s="184" t="n">
        <v>4.76</v>
      </c>
      <c r="DK220" s="267" t="n">
        <f aca="false">DI220-DJ220</f>
        <v>0</v>
      </c>
      <c r="DL220" s="192" t="n">
        <f aca="false">ROUND(DH220*DK220*10000,2)</f>
        <v>0</v>
      </c>
      <c r="DM220" s="193"/>
      <c r="DN220" s="26"/>
      <c r="DO220" s="26"/>
      <c r="DP220" s="301" t="n">
        <f aca="false">A220</f>
        <v>43252</v>
      </c>
      <c r="DQ220" s="270" t="n">
        <f aca="false">IF(ISERROR(DR220),0,DR220)</f>
        <v>0</v>
      </c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</row>
    <row r="221" customFormat="false" ht="15.75" hidden="false" customHeight="false" outlineLevel="0" collapsed="false">
      <c r="A221" s="271" t="n">
        <f aca="false">EOMONTH(A220,0)+1</f>
        <v>43282</v>
      </c>
      <c r="B221" s="272" t="n">
        <f aca="false">E!B212</f>
        <v>4.1596788</v>
      </c>
      <c r="C221" s="272" t="n">
        <f aca="false">CM221</f>
        <v>0</v>
      </c>
      <c r="D221" s="272" t="n">
        <f aca="false">CI221</f>
        <v>86</v>
      </c>
      <c r="E221" s="272" t="str">
        <f aca="false">IF(CJ221=0,"",CJ221)</f>
        <v/>
      </c>
      <c r="F221" s="273" t="n">
        <f aca="false">CK221</f>
        <v>4.1596788</v>
      </c>
      <c r="G221" s="230"/>
      <c r="H221" s="230"/>
      <c r="I221" s="29"/>
      <c r="J221" s="29"/>
      <c r="K221" s="29"/>
      <c r="L221" s="313"/>
      <c r="M221" s="314"/>
      <c r="N221" s="30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30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49"/>
      <c r="BP221" s="107"/>
      <c r="BQ221" s="281"/>
      <c r="BR221" s="240"/>
      <c r="BS221" s="240"/>
      <c r="BT221" s="240"/>
      <c r="BU221" s="240"/>
      <c r="BV221" s="282"/>
      <c r="BW221" s="240"/>
      <c r="BX221" s="240"/>
      <c r="BY221" s="240"/>
      <c r="BZ221" s="240"/>
      <c r="CA221" s="240"/>
      <c r="CB221" s="240"/>
      <c r="CC221" s="240"/>
      <c r="CD221" s="240"/>
      <c r="CE221" s="283"/>
      <c r="CF221" s="284"/>
      <c r="CG221" s="285" t="n">
        <f aca="false">DQ221</f>
        <v>0</v>
      </c>
      <c r="CH221" s="286"/>
      <c r="CI221" s="247" t="n">
        <f aca="false">ROUND(+CK221+CI222,0)</f>
        <v>86</v>
      </c>
      <c r="CJ221" s="287"/>
      <c r="CK221" s="248" t="n">
        <f aca="false">IF($CM$16="a",(CM221+B221),(B221))</f>
        <v>4.1596788</v>
      </c>
      <c r="CL221" s="288" t="n">
        <f aca="false">A221</f>
        <v>43282</v>
      </c>
      <c r="CM221" s="250" t="n">
        <f aca="false">IF($CM$16="A",((SUMIF($L$5:$CH$5,"F",L221:CH221))+(SUMIF($L$5:$CH$5,"s",L221:CH221)*CP221)+(SUMIF($L$5:$CH$5,"eol",L221:CH221)*CP221)+(SUMIF($L$5:$CH$5,"e",L221:CH221))+(SUMIF($L$5:$CH$5,"o",L221:CH221))),IF($CM$16="s",(SUMIF($L$5:$CH$5,"s",L221:CH221)*CP221),IF($CM$16="f",(SUMIF($L$5:$CH$5,"f",L221:CH221)),IF($CM$16="eol",(SUMIF($L$5:$CH$5,"eol",L221:CH221)*CP221),IF($CM$16="o",(SUMIF($L$5:$CH$5,"o",L221:CH221)),IF($CM$16="e",(SUMIF($L$5:$CH$5,"e",L221:CH221)),IF($CM$16="ch",(SUM(L221:CH221)),"Wrong")))))))</f>
        <v>0</v>
      </c>
      <c r="CN221" s="251" t="n">
        <f aca="false">A221</f>
        <v>43282</v>
      </c>
      <c r="CO221" s="305" t="n">
        <f aca="false">ROUND(SUM(CK210:CK221),0)</f>
        <v>49</v>
      </c>
      <c r="CP221" s="290" t="n">
        <f aca="false">IF((1/((1+CR221/2)^(2*(A221-$D$6)/365.25)))&gt;1,1,(1/((1+CR221/2)^(2*(A221-$D$6)/365.25))))</f>
        <v>1</v>
      </c>
      <c r="CQ221" s="291" t="n">
        <f aca="false">+A222-A221</f>
        <v>31</v>
      </c>
      <c r="CR221" s="302" t="n">
        <v>0.0652770317157048</v>
      </c>
      <c r="CS221" s="293"/>
      <c r="CT221" s="303" t="n">
        <f aca="false">A221</f>
        <v>43282</v>
      </c>
      <c r="CU221" s="295" t="n">
        <f aca="false">IF(ISERROR(INDEX(FuturesTable,MATCH(CT221,FuturesTableMonth,0),2)),0,INDEX(FuturesTable,MATCH(CT221,FuturesTableMonth,0),2))</f>
        <v>0</v>
      </c>
      <c r="CV221" s="25"/>
      <c r="CW221" s="296" t="n">
        <f aca="false">CT221</f>
        <v>43282</v>
      </c>
      <c r="CX221" s="297" t="n">
        <f aca="false">CK221+CK233+CK245+CK257+CK269+CK281+CK293+CK305+CK317+CK329+CK341+CK353+CK365+CK377+CK389+CK401+CK413+CK425+CK437+CK449</f>
        <v>11.6365293</v>
      </c>
      <c r="CY221" s="25"/>
      <c r="CZ221" s="298"/>
      <c r="DA221" s="299" t="n">
        <v>0</v>
      </c>
      <c r="DB221" s="299" t="n">
        <v>0</v>
      </c>
      <c r="DC221" s="299" t="n">
        <f aca="false">DB221-DA221</f>
        <v>0</v>
      </c>
      <c r="DD221" s="263" t="n">
        <f aca="false">SUMIF($L$5:$CH$5,"o",L221:CH221)+SUMIF($L$5:$CH$5,"e",L221:CH221)</f>
        <v>0</v>
      </c>
      <c r="DE221" s="278" t="n">
        <f aca="false">IF(DD221=0,0,DC221+DD221)</f>
        <v>0</v>
      </c>
      <c r="DF221" s="278"/>
      <c r="DG221" s="184"/>
      <c r="DH221" s="300" t="n">
        <v>4.1596788</v>
      </c>
      <c r="DI221" s="312" t="n">
        <v>4.81</v>
      </c>
      <c r="DJ221" s="184" t="n">
        <v>4.81</v>
      </c>
      <c r="DK221" s="267" t="n">
        <f aca="false">DI221-DJ221</f>
        <v>0</v>
      </c>
      <c r="DL221" s="192" t="n">
        <f aca="false">ROUND(DH221*DK221*10000,2)</f>
        <v>0</v>
      </c>
      <c r="DM221" s="193"/>
      <c r="DN221" s="26"/>
      <c r="DO221" s="26"/>
      <c r="DP221" s="301" t="n">
        <f aca="false">A221</f>
        <v>43282</v>
      </c>
      <c r="DQ221" s="270" t="n">
        <f aca="false">IF(ISERROR(DR221),0,DR221)</f>
        <v>0</v>
      </c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</row>
    <row r="222" customFormat="false" ht="15.75" hidden="false" customHeight="false" outlineLevel="0" collapsed="false">
      <c r="A222" s="271" t="n">
        <f aca="false">EOMONTH(A221,0)+1</f>
        <v>43313</v>
      </c>
      <c r="B222" s="272" t="n">
        <f aca="false">E!B213</f>
        <v>4.13469613</v>
      </c>
      <c r="C222" s="272" t="n">
        <f aca="false">CM222</f>
        <v>0</v>
      </c>
      <c r="D222" s="272" t="n">
        <f aca="false">CI222</f>
        <v>82</v>
      </c>
      <c r="E222" s="272" t="str">
        <f aca="false">IF(CJ222=0,"",CJ222)</f>
        <v/>
      </c>
      <c r="F222" s="273" t="n">
        <f aca="false">CK222</f>
        <v>4.13469613</v>
      </c>
      <c r="G222" s="230"/>
      <c r="H222" s="230"/>
      <c r="I222" s="29"/>
      <c r="J222" s="29"/>
      <c r="K222" s="29"/>
      <c r="L222" s="313"/>
      <c r="M222" s="314"/>
      <c r="N222" s="30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30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49"/>
      <c r="BP222" s="107"/>
      <c r="BQ222" s="281"/>
      <c r="BR222" s="240"/>
      <c r="BS222" s="240"/>
      <c r="BT222" s="240"/>
      <c r="BU222" s="240"/>
      <c r="BV222" s="282"/>
      <c r="BW222" s="240"/>
      <c r="BX222" s="240"/>
      <c r="BY222" s="240"/>
      <c r="BZ222" s="240"/>
      <c r="CA222" s="240"/>
      <c r="CB222" s="240"/>
      <c r="CC222" s="240"/>
      <c r="CD222" s="240"/>
      <c r="CE222" s="283"/>
      <c r="CF222" s="284"/>
      <c r="CG222" s="285" t="n">
        <f aca="false">DQ222</f>
        <v>0</v>
      </c>
      <c r="CH222" s="286"/>
      <c r="CI222" s="247" t="n">
        <f aca="false">ROUND(+CK222+CI223,0)</f>
        <v>82</v>
      </c>
      <c r="CJ222" s="287"/>
      <c r="CK222" s="248" t="n">
        <f aca="false">IF($CM$16="a",(CM222+B222),(B222))</f>
        <v>4.13469613</v>
      </c>
      <c r="CL222" s="288" t="n">
        <f aca="false">A222</f>
        <v>43313</v>
      </c>
      <c r="CM222" s="250" t="n">
        <f aca="false">IF($CM$16="A",((SUMIF($L$5:$CH$5,"F",L222:CH222))+(SUMIF($L$5:$CH$5,"s",L222:CH222)*CP222)+(SUMIF($L$5:$CH$5,"eol",L222:CH222)*CP222)+(SUMIF($L$5:$CH$5,"e",L222:CH222))+(SUMIF($L$5:$CH$5,"o",L222:CH222))),IF($CM$16="s",(SUMIF($L$5:$CH$5,"s",L222:CH222)*CP222),IF($CM$16="f",(SUMIF($L$5:$CH$5,"f",L222:CH222)),IF($CM$16="eol",(SUMIF($L$5:$CH$5,"eol",L222:CH222)*CP222),IF($CM$16="o",(SUMIF($L$5:$CH$5,"o",L222:CH222)),IF($CM$16="e",(SUMIF($L$5:$CH$5,"e",L222:CH222)),IF($CM$16="ch",(SUM(L222:CH222)),"Wrong")))))))</f>
        <v>0</v>
      </c>
      <c r="CN222" s="251" t="n">
        <f aca="false">A222</f>
        <v>43313</v>
      </c>
      <c r="CO222" s="305" t="n">
        <f aca="false">ROUND(SUM(CK211:CK222),0)</f>
        <v>46</v>
      </c>
      <c r="CP222" s="290" t="n">
        <f aca="false">IF((1/((1+CR222/2)^(2*(A222-$D$6)/365.25)))&gt;1,1,(1/((1+CR222/2)^(2*(A222-$D$6)/365.25))))</f>
        <v>1</v>
      </c>
      <c r="CQ222" s="291" t="n">
        <f aca="false">+A223-A222</f>
        <v>31</v>
      </c>
      <c r="CR222" s="302" t="n">
        <v>0.0653116810912375</v>
      </c>
      <c r="CS222" s="293"/>
      <c r="CT222" s="303" t="n">
        <f aca="false">A222</f>
        <v>43313</v>
      </c>
      <c r="CU222" s="295" t="n">
        <f aca="false">IF(ISERROR(INDEX(FuturesTable,MATCH(CT222,FuturesTableMonth,0),2)),0,INDEX(FuturesTable,MATCH(CT222,FuturesTableMonth,0),2))</f>
        <v>0</v>
      </c>
      <c r="CV222" s="25"/>
      <c r="CW222" s="296" t="n">
        <f aca="false">CT222</f>
        <v>43313</v>
      </c>
      <c r="CX222" s="297" t="n">
        <f aca="false">CK222+CK234+CK246+CK258+CK270+CK282+CK294+CK306+CK318+CK330+CK342+CK354+CK366+CK378+CK390+CK402+CK414+CK426+CK438+CK450</f>
        <v>11.56590353</v>
      </c>
      <c r="CY222" s="25"/>
      <c r="CZ222" s="298"/>
      <c r="DA222" s="299" t="n">
        <v>0</v>
      </c>
      <c r="DB222" s="299" t="n">
        <v>0</v>
      </c>
      <c r="DC222" s="299" t="n">
        <f aca="false">DB222-DA222</f>
        <v>0</v>
      </c>
      <c r="DD222" s="263" t="n">
        <f aca="false">SUMIF($L$5:$CH$5,"o",L222:CH222)+SUMIF($L$5:$CH$5,"e",L222:CH222)</f>
        <v>0</v>
      </c>
      <c r="DE222" s="278" t="n">
        <f aca="false">IF(DD222=0,0,DC222+DD222)</f>
        <v>0</v>
      </c>
      <c r="DF222" s="278"/>
      <c r="DG222" s="184"/>
      <c r="DH222" s="300" t="n">
        <v>4.13469613</v>
      </c>
      <c r="DI222" s="312" t="n">
        <v>4.841</v>
      </c>
      <c r="DJ222" s="184" t="n">
        <v>4.841</v>
      </c>
      <c r="DK222" s="267" t="n">
        <f aca="false">DI222-DJ222</f>
        <v>0</v>
      </c>
      <c r="DL222" s="192" t="n">
        <f aca="false">ROUND(DH222*DK222*10000,2)</f>
        <v>0</v>
      </c>
      <c r="DM222" s="193"/>
      <c r="DN222" s="26"/>
      <c r="DO222" s="26"/>
      <c r="DP222" s="301" t="n">
        <f aca="false">A222</f>
        <v>43313</v>
      </c>
      <c r="DQ222" s="270" t="n">
        <f aca="false">IF(ISERROR(DR222),0,DR222)</f>
        <v>0</v>
      </c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</row>
    <row r="223" customFormat="false" ht="15.75" hidden="false" customHeight="false" outlineLevel="0" collapsed="false">
      <c r="A223" s="271" t="n">
        <f aca="false">EOMONTH(A222,0)+1</f>
        <v>43344</v>
      </c>
      <c r="B223" s="272" t="n">
        <f aca="false">E!B214</f>
        <v>3.60056557</v>
      </c>
      <c r="C223" s="272" t="n">
        <f aca="false">CM223</f>
        <v>0</v>
      </c>
      <c r="D223" s="272" t="n">
        <f aca="false">CI223</f>
        <v>78</v>
      </c>
      <c r="E223" s="272" t="str">
        <f aca="false">IF(CJ223=0,"",CJ223)</f>
        <v/>
      </c>
      <c r="F223" s="273" t="n">
        <f aca="false">CK223</f>
        <v>3.60056557</v>
      </c>
      <c r="G223" s="230"/>
      <c r="H223" s="230"/>
      <c r="I223" s="29"/>
      <c r="J223" s="29"/>
      <c r="K223" s="29"/>
      <c r="L223" s="313"/>
      <c r="M223" s="314"/>
      <c r="N223" s="30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30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49"/>
      <c r="BP223" s="107"/>
      <c r="BQ223" s="281"/>
      <c r="BR223" s="240"/>
      <c r="BS223" s="240"/>
      <c r="BT223" s="240"/>
      <c r="BU223" s="240"/>
      <c r="BV223" s="282"/>
      <c r="BW223" s="240"/>
      <c r="BX223" s="240"/>
      <c r="BY223" s="240"/>
      <c r="BZ223" s="240"/>
      <c r="CA223" s="240"/>
      <c r="CB223" s="240"/>
      <c r="CC223" s="240"/>
      <c r="CD223" s="240"/>
      <c r="CE223" s="283"/>
      <c r="CF223" s="284"/>
      <c r="CG223" s="285" t="n">
        <f aca="false">DQ223</f>
        <v>0</v>
      </c>
      <c r="CH223" s="286"/>
      <c r="CI223" s="247" t="n">
        <f aca="false">ROUND(+CK223+CI224,0)</f>
        <v>78</v>
      </c>
      <c r="CJ223" s="287"/>
      <c r="CK223" s="248" t="n">
        <f aca="false">IF($CM$16="a",(CM223+B223),(B223))</f>
        <v>3.60056557</v>
      </c>
      <c r="CL223" s="288" t="n">
        <f aca="false">A223</f>
        <v>43344</v>
      </c>
      <c r="CM223" s="250" t="n">
        <f aca="false">IF($CM$16="A",((SUMIF($L$5:$CH$5,"F",L223:CH223))+(SUMIF($L$5:$CH$5,"s",L223:CH223)*CP223)+(SUMIF($L$5:$CH$5,"eol",L223:CH223)*CP223)+(SUMIF($L$5:$CH$5,"e",L223:CH223))+(SUMIF($L$5:$CH$5,"o",L223:CH223))),IF($CM$16="s",(SUMIF($L$5:$CH$5,"s",L223:CH223)*CP223),IF($CM$16="f",(SUMIF($L$5:$CH$5,"f",L223:CH223)),IF($CM$16="eol",(SUMIF($L$5:$CH$5,"eol",L223:CH223)*CP223),IF($CM$16="o",(SUMIF($L$5:$CH$5,"o",L223:CH223)),IF($CM$16="e",(SUMIF($L$5:$CH$5,"e",L223:CH223)),IF($CM$16="ch",(SUM(L223:CH223)),"Wrong")))))))</f>
        <v>0</v>
      </c>
      <c r="CN223" s="251" t="n">
        <f aca="false">A223</f>
        <v>43344</v>
      </c>
      <c r="CO223" s="305" t="n">
        <f aca="false">ROUND(SUM(CK212:CK223),0)</f>
        <v>42</v>
      </c>
      <c r="CP223" s="290" t="n">
        <f aca="false">IF((1/((1+CR223/2)^(2*(A223-$D$6)/365.25)))&gt;1,1,(1/((1+CR223/2)^(2*(A223-$D$6)/365.25))))</f>
        <v>1</v>
      </c>
      <c r="CQ223" s="291" t="n">
        <f aca="false">+A224-A223</f>
        <v>30</v>
      </c>
      <c r="CR223" s="302" t="n">
        <v>0.0653463304671678</v>
      </c>
      <c r="CS223" s="293"/>
      <c r="CT223" s="303" t="n">
        <f aca="false">A223</f>
        <v>43344</v>
      </c>
      <c r="CU223" s="295" t="n">
        <f aca="false">IF(ISERROR(INDEX(FuturesTable,MATCH(CT223,FuturesTableMonth,0),2)),0,INDEX(FuturesTable,MATCH(CT223,FuturesTableMonth,0),2))</f>
        <v>0</v>
      </c>
      <c r="CV223" s="25"/>
      <c r="CW223" s="296" t="n">
        <f aca="false">CT223</f>
        <v>43344</v>
      </c>
      <c r="CX223" s="297" t="n">
        <f aca="false">CK223+CK235+CK247+CK259+CK271+CK283+CK295+CK307+CK319+CK331+CK343+CK355+CK367+CK379+CK391+CK403+CK415+CK427+CK439+CK451</f>
        <v>10.0711483</v>
      </c>
      <c r="CY223" s="25"/>
      <c r="CZ223" s="298"/>
      <c r="DA223" s="299" t="n">
        <v>0</v>
      </c>
      <c r="DB223" s="299" t="n">
        <v>0</v>
      </c>
      <c r="DC223" s="299" t="n">
        <f aca="false">DB223-DA223</f>
        <v>0</v>
      </c>
      <c r="DD223" s="263" t="n">
        <f aca="false">SUMIF($L$5:$CH$5,"o",L223:CH223)+SUMIF($L$5:$CH$5,"e",L223:CH223)</f>
        <v>0</v>
      </c>
      <c r="DE223" s="278" t="n">
        <f aca="false">IF(DD223=0,0,DC223+DD223)</f>
        <v>0</v>
      </c>
      <c r="DF223" s="278"/>
      <c r="DG223" s="184"/>
      <c r="DH223" s="300" t="n">
        <v>3.60056557</v>
      </c>
      <c r="DI223" s="312" t="n">
        <v>4.856</v>
      </c>
      <c r="DJ223" s="184" t="n">
        <v>4.856</v>
      </c>
      <c r="DK223" s="267" t="n">
        <f aca="false">DI223-DJ223</f>
        <v>0</v>
      </c>
      <c r="DL223" s="192" t="n">
        <f aca="false">ROUND(DH223*DK223*10000,2)</f>
        <v>0</v>
      </c>
      <c r="DM223" s="193"/>
      <c r="DN223" s="26"/>
      <c r="DO223" s="26"/>
      <c r="DP223" s="301" t="n">
        <f aca="false">A223</f>
        <v>43344</v>
      </c>
      <c r="DQ223" s="270" t="n">
        <f aca="false">IF(ISERROR(DR223),0,DR223)</f>
        <v>0</v>
      </c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</row>
    <row r="224" customFormat="false" ht="15.75" hidden="false" customHeight="false" outlineLevel="0" collapsed="false">
      <c r="A224" s="271" t="n">
        <f aca="false">EOMONTH(A223,0)+1</f>
        <v>43374</v>
      </c>
      <c r="B224" s="272" t="n">
        <f aca="false">E!B215</f>
        <v>3.05393584</v>
      </c>
      <c r="C224" s="272" t="n">
        <f aca="false">CM224</f>
        <v>0</v>
      </c>
      <c r="D224" s="272" t="n">
        <f aca="false">CI224</f>
        <v>74</v>
      </c>
      <c r="E224" s="272" t="str">
        <f aca="false">IF(CJ224=0,"",CJ224)</f>
        <v/>
      </c>
      <c r="F224" s="273" t="n">
        <f aca="false">CK224</f>
        <v>3.05393584</v>
      </c>
      <c r="G224" s="230"/>
      <c r="H224" s="230"/>
      <c r="I224" s="29"/>
      <c r="J224" s="29"/>
      <c r="K224" s="29"/>
      <c r="L224" s="313"/>
      <c r="M224" s="314"/>
      <c r="N224" s="30"/>
      <c r="O224" s="278"/>
      <c r="P224" s="278"/>
      <c r="Q224" s="278"/>
      <c r="R224" s="278"/>
      <c r="S224" s="278"/>
      <c r="T224" s="278"/>
      <c r="U224" s="278"/>
      <c r="V224" s="278"/>
      <c r="W224" s="278"/>
      <c r="X224" s="278"/>
      <c r="Y224" s="278"/>
      <c r="Z224" s="278"/>
      <c r="AA224" s="278"/>
      <c r="AB224" s="278"/>
      <c r="AC224" s="278"/>
      <c r="AD224" s="278"/>
      <c r="AE224" s="278"/>
      <c r="AF224" s="278"/>
      <c r="AG224" s="278"/>
      <c r="AH224" s="278"/>
      <c r="AI224" s="278"/>
      <c r="AJ224" s="278"/>
      <c r="AK224" s="278"/>
      <c r="AL224" s="278"/>
      <c r="AM224" s="278"/>
      <c r="AN224" s="278"/>
      <c r="AO224" s="278"/>
      <c r="AP224" s="278"/>
      <c r="AQ224" s="278"/>
      <c r="AR224" s="278"/>
      <c r="AS224" s="278"/>
      <c r="AT224" s="278"/>
      <c r="AU224" s="278"/>
      <c r="AV224" s="278"/>
      <c r="AW224" s="278"/>
      <c r="AX224" s="278"/>
      <c r="AY224" s="278"/>
      <c r="AZ224" s="30"/>
      <c r="BA224" s="278"/>
      <c r="BB224" s="278"/>
      <c r="BC224" s="278"/>
      <c r="BD224" s="278"/>
      <c r="BE224" s="278"/>
      <c r="BF224" s="278"/>
      <c r="BG224" s="278"/>
      <c r="BH224" s="278"/>
      <c r="BI224" s="278"/>
      <c r="BJ224" s="278"/>
      <c r="BK224" s="278"/>
      <c r="BL224" s="278"/>
      <c r="BM224" s="278"/>
      <c r="BN224" s="278"/>
      <c r="BO224" s="49"/>
      <c r="BP224" s="107"/>
      <c r="BQ224" s="281"/>
      <c r="BR224" s="240"/>
      <c r="BS224" s="240"/>
      <c r="BT224" s="240"/>
      <c r="BU224" s="240"/>
      <c r="BV224" s="282"/>
      <c r="BW224" s="240"/>
      <c r="BX224" s="240"/>
      <c r="BY224" s="240"/>
      <c r="BZ224" s="240"/>
      <c r="CA224" s="240"/>
      <c r="CB224" s="240"/>
      <c r="CC224" s="240"/>
      <c r="CD224" s="240"/>
      <c r="CE224" s="283"/>
      <c r="CF224" s="284"/>
      <c r="CG224" s="285" t="n">
        <f aca="false">DQ224</f>
        <v>0</v>
      </c>
      <c r="CH224" s="286"/>
      <c r="CI224" s="247" t="n">
        <f aca="false">ROUND(+CK224+CI225,0)</f>
        <v>74</v>
      </c>
      <c r="CJ224" s="287"/>
      <c r="CK224" s="248" t="n">
        <f aca="false">IF($CM$16="a",(CM224+B224),(B224))</f>
        <v>3.05393584</v>
      </c>
      <c r="CL224" s="288" t="n">
        <f aca="false">A224</f>
        <v>43374</v>
      </c>
      <c r="CM224" s="250" t="n">
        <f aca="false">IF($CM$16="A",((SUMIF($L$5:$CH$5,"F",L224:CH224))+(SUMIF($L$5:$CH$5,"s",L224:CH224)*CP224)+(SUMIF($L$5:$CH$5,"eol",L224:CH224)*CP224)+(SUMIF($L$5:$CH$5,"e",L224:CH224))+(SUMIF($L$5:$CH$5,"o",L224:CH224))),IF($CM$16="s",(SUMIF($L$5:$CH$5,"s",L224:CH224)*CP224),IF($CM$16="f",(SUMIF($L$5:$CH$5,"f",L224:CH224)),IF($CM$16="eol",(SUMIF($L$5:$CH$5,"eol",L224:CH224)*CP224),IF($CM$16="o",(SUMIF($L$5:$CH$5,"o",L224:CH224)),IF($CM$16="e",(SUMIF($L$5:$CH$5,"e",L224:CH224)),IF($CM$16="ch",(SUM(L224:CH224)),"Wrong")))))))</f>
        <v>0</v>
      </c>
      <c r="CN224" s="251" t="n">
        <f aca="false">A224</f>
        <v>43374</v>
      </c>
      <c r="CO224" s="305" t="n">
        <f aca="false">ROUND(SUM(CK213:CK224),0)</f>
        <v>39</v>
      </c>
      <c r="CP224" s="290" t="n">
        <f aca="false">IF((1/((1+CR224/2)^(2*(A224-$D$6)/365.25)))&gt;1,1,(1/((1+CR224/2)^(2*(A224-$D$6)/365.25))))</f>
        <v>1</v>
      </c>
      <c r="CQ224" s="291" t="n">
        <f aca="false">+A225-A224</f>
        <v>31</v>
      </c>
      <c r="CR224" s="302" t="n">
        <v>0.0653798621216728</v>
      </c>
      <c r="CS224" s="293"/>
      <c r="CT224" s="303" t="n">
        <f aca="false">A224</f>
        <v>43374</v>
      </c>
      <c r="CU224" s="295" t="n">
        <f aca="false">IF(ISERROR(INDEX(FuturesTable,MATCH(CT224,FuturesTableMonth,0),2)),0,INDEX(FuturesTable,MATCH(CT224,FuturesTableMonth,0),2))</f>
        <v>0</v>
      </c>
      <c r="CV224" s="25"/>
      <c r="CW224" s="296" t="n">
        <f aca="false">CT224</f>
        <v>43374</v>
      </c>
      <c r="CX224" s="297" t="n">
        <f aca="false">CK224+CK236+CK248+CK260+CK272+CK284+CK296+CK308+CK320+CK332+CK344+CK356+CK368+CK380+CK392+CK404+CK416+CK428+CK440+CK452</f>
        <v>8.5416421</v>
      </c>
      <c r="CY224" s="25"/>
      <c r="CZ224" s="298"/>
      <c r="DA224" s="299" t="n">
        <v>0</v>
      </c>
      <c r="DB224" s="299" t="n">
        <v>0</v>
      </c>
      <c r="DC224" s="299" t="n">
        <f aca="false">DB224-DA224</f>
        <v>0</v>
      </c>
      <c r="DD224" s="263" t="n">
        <f aca="false">SUMIF($L$5:$CH$5,"o",L224:CH224)+SUMIF($L$5:$CH$5,"e",L224:CH224)</f>
        <v>0</v>
      </c>
      <c r="DE224" s="278" t="n">
        <f aca="false">IF(DD224=0,0,DC224+DD224)</f>
        <v>0</v>
      </c>
      <c r="DF224" s="278"/>
      <c r="DG224" s="184"/>
      <c r="DH224" s="300" t="n">
        <v>3.05393584</v>
      </c>
      <c r="DI224" s="312" t="n">
        <v>4.885</v>
      </c>
      <c r="DJ224" s="184" t="n">
        <v>4.885</v>
      </c>
      <c r="DK224" s="267" t="n">
        <f aca="false">DI224-DJ224</f>
        <v>0</v>
      </c>
      <c r="DL224" s="192" t="n">
        <f aca="false">ROUND(DH224*DK224*10000,2)</f>
        <v>0</v>
      </c>
      <c r="DM224" s="193"/>
      <c r="DN224" s="26"/>
      <c r="DO224" s="26"/>
      <c r="DP224" s="301" t="n">
        <f aca="false">A224</f>
        <v>43374</v>
      </c>
      <c r="DQ224" s="270" t="n">
        <f aca="false">IF(ISERROR(DR224),0,DR224)</f>
        <v>0</v>
      </c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</row>
    <row r="225" customFormat="false" ht="15.75" hidden="false" customHeight="false" outlineLevel="0" collapsed="false">
      <c r="A225" s="271" t="n">
        <f aca="false">EOMONTH(A224,0)+1</f>
        <v>43405</v>
      </c>
      <c r="B225" s="272" t="n">
        <f aca="false">E!B216</f>
        <v>2.35856694</v>
      </c>
      <c r="C225" s="272" t="n">
        <f aca="false">CM225</f>
        <v>0</v>
      </c>
      <c r="D225" s="272" t="n">
        <f aca="false">CI225</f>
        <v>71</v>
      </c>
      <c r="E225" s="272" t="str">
        <f aca="false">IF(CJ225=0,"",CJ225)</f>
        <v/>
      </c>
      <c r="F225" s="273" t="n">
        <f aca="false">CK225</f>
        <v>2.35856694</v>
      </c>
      <c r="G225" s="230"/>
      <c r="H225" s="230"/>
      <c r="I225" s="29"/>
      <c r="J225" s="29"/>
      <c r="K225" s="29"/>
      <c r="L225" s="313"/>
      <c r="M225" s="314"/>
      <c r="N225" s="30"/>
      <c r="O225" s="278"/>
      <c r="P225" s="278"/>
      <c r="Q225" s="278"/>
      <c r="R225" s="278"/>
      <c r="S225" s="278"/>
      <c r="T225" s="278"/>
      <c r="U225" s="278"/>
      <c r="V225" s="278"/>
      <c r="W225" s="278"/>
      <c r="X225" s="278"/>
      <c r="Y225" s="278"/>
      <c r="Z225" s="278"/>
      <c r="AA225" s="278"/>
      <c r="AB225" s="278"/>
      <c r="AC225" s="278"/>
      <c r="AD225" s="278"/>
      <c r="AE225" s="278"/>
      <c r="AF225" s="278"/>
      <c r="AG225" s="278"/>
      <c r="AH225" s="278"/>
      <c r="AI225" s="278"/>
      <c r="AJ225" s="278"/>
      <c r="AK225" s="278"/>
      <c r="AL225" s="278"/>
      <c r="AM225" s="278"/>
      <c r="AN225" s="278"/>
      <c r="AO225" s="278"/>
      <c r="AP225" s="278"/>
      <c r="AQ225" s="278"/>
      <c r="AR225" s="278"/>
      <c r="AS225" s="278"/>
      <c r="AT225" s="278"/>
      <c r="AU225" s="278"/>
      <c r="AV225" s="278"/>
      <c r="AW225" s="278"/>
      <c r="AX225" s="278"/>
      <c r="AY225" s="278"/>
      <c r="AZ225" s="30"/>
      <c r="BA225" s="278"/>
      <c r="BB225" s="278"/>
      <c r="BC225" s="278"/>
      <c r="BD225" s="278"/>
      <c r="BE225" s="278"/>
      <c r="BF225" s="278"/>
      <c r="BG225" s="278"/>
      <c r="BH225" s="278"/>
      <c r="BI225" s="278"/>
      <c r="BJ225" s="278"/>
      <c r="BK225" s="278"/>
      <c r="BL225" s="278"/>
      <c r="BM225" s="278"/>
      <c r="BN225" s="278"/>
      <c r="BO225" s="49"/>
      <c r="BP225" s="107"/>
      <c r="BQ225" s="281"/>
      <c r="BR225" s="240"/>
      <c r="BS225" s="240"/>
      <c r="BT225" s="240"/>
      <c r="BU225" s="240"/>
      <c r="BV225" s="282"/>
      <c r="BW225" s="240"/>
      <c r="BX225" s="240"/>
      <c r="BY225" s="240"/>
      <c r="BZ225" s="240"/>
      <c r="CA225" s="240"/>
      <c r="CB225" s="240"/>
      <c r="CC225" s="240"/>
      <c r="CD225" s="240"/>
      <c r="CE225" s="283"/>
      <c r="CF225" s="284"/>
      <c r="CG225" s="285" t="n">
        <f aca="false">DQ225</f>
        <v>0</v>
      </c>
      <c r="CH225" s="286"/>
      <c r="CI225" s="247" t="n">
        <f aca="false">ROUND(+CK225+CI226,0)</f>
        <v>71</v>
      </c>
      <c r="CJ225" s="287"/>
      <c r="CK225" s="248" t="n">
        <f aca="false">IF($CM$16="a",(CM225+B225),(B225))</f>
        <v>2.35856694</v>
      </c>
      <c r="CL225" s="288" t="n">
        <f aca="false">A225</f>
        <v>43405</v>
      </c>
      <c r="CM225" s="250" t="n">
        <f aca="false">IF($CM$16="A",((SUMIF($L$5:$CH$5,"F",L225:CH225))+(SUMIF($L$5:$CH$5,"s",L225:CH225)*CP225)+(SUMIF($L$5:$CH$5,"eol",L225:CH225)*CP225)+(SUMIF($L$5:$CH$5,"e",L225:CH225))+(SUMIF($L$5:$CH$5,"o",L225:CH225))),IF($CM$16="s",(SUMIF($L$5:$CH$5,"s",L225:CH225)*CP225),IF($CM$16="f",(SUMIF($L$5:$CH$5,"f",L225:CH225)),IF($CM$16="eol",(SUMIF($L$5:$CH$5,"eol",L225:CH225)*CP225),IF($CM$16="o",(SUMIF($L$5:$CH$5,"o",L225:CH225)),IF($CM$16="e",(SUMIF($L$5:$CH$5,"e",L225:CH225)),IF($CM$16="ch",(SUM(L225:CH225)),"Wrong")))))))</f>
        <v>0</v>
      </c>
      <c r="CN225" s="251" t="n">
        <f aca="false">A225</f>
        <v>43405</v>
      </c>
      <c r="CO225" s="305" t="n">
        <f aca="false">ROUND(SUM(CK214:CK225),0)</f>
        <v>39</v>
      </c>
      <c r="CP225" s="290" t="n">
        <f aca="false">IF((1/((1+CR225/2)^(2*(A225-$D$6)/365.25)))&gt;1,1,(1/((1+CR225/2)^(2*(A225-$D$6)/365.25))))</f>
        <v>1</v>
      </c>
      <c r="CQ225" s="291" t="n">
        <f aca="false">+A226-A225</f>
        <v>30</v>
      </c>
      <c r="CR225" s="302" t="n">
        <v>0.065414511498386</v>
      </c>
      <c r="CS225" s="293"/>
      <c r="CT225" s="303" t="n">
        <f aca="false">A225</f>
        <v>43405</v>
      </c>
      <c r="CU225" s="295" t="n">
        <f aca="false">IF(ISERROR(INDEX(FuturesTable,MATCH(CT225,FuturesTableMonth,0),2)),0,INDEX(FuturesTable,MATCH(CT225,FuturesTableMonth,0),2))</f>
        <v>0</v>
      </c>
      <c r="CV225" s="25"/>
      <c r="CW225" s="296" t="n">
        <f aca="false">CT225</f>
        <v>43405</v>
      </c>
      <c r="CX225" s="297" t="n">
        <f aca="false">CK225+CK237+CK249+CK261+CK273+CK285+CK297+CK309+CK321+CK333+CK345+CK357+CK369+CK381+CK393+CK405+CK417+CK429+CK441+CK453</f>
        <v>6.59632388</v>
      </c>
      <c r="CY225" s="25"/>
      <c r="CZ225" s="298"/>
      <c r="DA225" s="299" t="n">
        <v>0</v>
      </c>
      <c r="DB225" s="299" t="n">
        <v>0</v>
      </c>
      <c r="DC225" s="299" t="n">
        <f aca="false">DB225-DA225</f>
        <v>0</v>
      </c>
      <c r="DD225" s="263" t="n">
        <f aca="false">SUMIF($L$5:$CH$5,"o",L225:CH225)+SUMIF($L$5:$CH$5,"e",L225:CH225)</f>
        <v>0</v>
      </c>
      <c r="DE225" s="278" t="n">
        <f aca="false">IF(DD225=0,0,DC225+DD225)</f>
        <v>0</v>
      </c>
      <c r="DF225" s="278"/>
      <c r="DG225" s="184"/>
      <c r="DH225" s="300" t="n">
        <v>2.35856694</v>
      </c>
      <c r="DI225" s="312" t="n">
        <v>5.025</v>
      </c>
      <c r="DJ225" s="184" t="n">
        <v>5.025</v>
      </c>
      <c r="DK225" s="267" t="n">
        <f aca="false">DI225-DJ225</f>
        <v>0</v>
      </c>
      <c r="DL225" s="192" t="n">
        <f aca="false">ROUND(DH225*DK225*10000,2)</f>
        <v>0</v>
      </c>
      <c r="DM225" s="193"/>
      <c r="DN225" s="26"/>
      <c r="DO225" s="26"/>
      <c r="DP225" s="301" t="n">
        <f aca="false">A225</f>
        <v>43405</v>
      </c>
      <c r="DQ225" s="270" t="n">
        <f aca="false">IF(ISERROR(DR225),0,DR225)</f>
        <v>0</v>
      </c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</row>
    <row r="226" customFormat="false" ht="15.75" hidden="false" customHeight="false" outlineLevel="0" collapsed="false">
      <c r="A226" s="271" t="n">
        <f aca="false">EOMONTH(A225,0)+1</f>
        <v>43435</v>
      </c>
      <c r="B226" s="272" t="n">
        <f aca="false">E!B217</f>
        <v>2.42296644</v>
      </c>
      <c r="C226" s="272" t="n">
        <f aca="false">CM226</f>
        <v>0</v>
      </c>
      <c r="D226" s="272" t="n">
        <f aca="false">CI226</f>
        <v>69</v>
      </c>
      <c r="E226" s="272" t="n">
        <f aca="false">IF(CJ226=0,"",CJ226)</f>
        <v>38.33032544</v>
      </c>
      <c r="F226" s="273" t="n">
        <f aca="false">CK226</f>
        <v>2.42296644</v>
      </c>
      <c r="G226" s="230"/>
      <c r="H226" s="230"/>
      <c r="I226" s="29"/>
      <c r="J226" s="29"/>
      <c r="K226" s="29"/>
      <c r="L226" s="313"/>
      <c r="M226" s="314"/>
      <c r="N226" s="30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30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49"/>
      <c r="BP226" s="107"/>
      <c r="BQ226" s="281"/>
      <c r="BR226" s="240"/>
      <c r="BS226" s="240"/>
      <c r="BT226" s="240"/>
      <c r="BU226" s="240"/>
      <c r="BV226" s="282"/>
      <c r="BW226" s="240"/>
      <c r="BX226" s="240"/>
      <c r="BY226" s="240"/>
      <c r="BZ226" s="240"/>
      <c r="CA226" s="240"/>
      <c r="CB226" s="240"/>
      <c r="CC226" s="240"/>
      <c r="CD226" s="240"/>
      <c r="CE226" s="283"/>
      <c r="CF226" s="284"/>
      <c r="CG226" s="285" t="n">
        <f aca="false">DQ226</f>
        <v>0</v>
      </c>
      <c r="CH226" s="286"/>
      <c r="CI226" s="247" t="n">
        <f aca="false">ROUND(+CK226+CI227,0)</f>
        <v>69</v>
      </c>
      <c r="CJ226" s="287" t="n">
        <f aca="false">SUM(CK215:CK226)</f>
        <v>38.33032544</v>
      </c>
      <c r="CK226" s="248" t="n">
        <f aca="false">IF($CM$16="a",(CM226+B226),(B226))</f>
        <v>2.42296644</v>
      </c>
      <c r="CL226" s="288" t="n">
        <f aca="false">A226</f>
        <v>43435</v>
      </c>
      <c r="CM226" s="250" t="n">
        <f aca="false">IF($CM$16="A",((SUMIF($L$5:$CH$5,"F",L226:CH226))+(SUMIF($L$5:$CH$5,"s",L226:CH226)*CP226)+(SUMIF($L$5:$CH$5,"eol",L226:CH226)*CP226)+(SUMIF($L$5:$CH$5,"e",L226:CH226))+(SUMIF($L$5:$CH$5,"o",L226:CH226))),IF($CM$16="s",(SUMIF($L$5:$CH$5,"s",L226:CH226)*CP226),IF($CM$16="f",(SUMIF($L$5:$CH$5,"f",L226:CH226)),IF($CM$16="eol",(SUMIF($L$5:$CH$5,"eol",L226:CH226)*CP226),IF($CM$16="o",(SUMIF($L$5:$CH$5,"o",L226:CH226)),IF($CM$16="e",(SUMIF($L$5:$CH$5,"e",L226:CH226)),IF($CM$16="ch",(SUM(L226:CH226)),"Wrong")))))))</f>
        <v>0</v>
      </c>
      <c r="CN226" s="251" t="n">
        <f aca="false">A226</f>
        <v>43435</v>
      </c>
      <c r="CO226" s="305" t="n">
        <f aca="false">ROUND(SUM(CK215:CK226),0)</f>
        <v>38</v>
      </c>
      <c r="CP226" s="290" t="n">
        <f aca="false">IF((1/((1+CR226/2)^(2*(A226-$D$6)/365.25)))&gt;1,1,(1/((1+CR226/2)^(2*(A226-$D$6)/365.25))))</f>
        <v>1</v>
      </c>
      <c r="CQ226" s="291" t="n">
        <f aca="false">+A227-A226</f>
        <v>31</v>
      </c>
      <c r="CR226" s="302" t="n">
        <v>0.0654480431536486</v>
      </c>
      <c r="CS226" s="293"/>
      <c r="CT226" s="303" t="n">
        <f aca="false">A226</f>
        <v>43435</v>
      </c>
      <c r="CU226" s="295" t="n">
        <f aca="false">IF(ISERROR(INDEX(FuturesTable,MATCH(CT226,FuturesTableMonth,0),2)),0,INDEX(FuturesTable,MATCH(CT226,FuturesTableMonth,0),2))</f>
        <v>0</v>
      </c>
      <c r="CV226" s="25"/>
      <c r="CW226" s="296" t="n">
        <f aca="false">CT226</f>
        <v>43435</v>
      </c>
      <c r="CX226" s="297" t="n">
        <f aca="false">CK226+CK238+CK250+CK262+CK274+CK286+CK298+CK310+CK322+CK334+CK346+CK358+CK370+CK382+CK394+CK406+CK418+CK430+CK442+CK454</f>
        <v>4.67847082</v>
      </c>
      <c r="CY226" s="25"/>
      <c r="CZ226" s="298"/>
      <c r="DA226" s="299" t="n">
        <v>0</v>
      </c>
      <c r="DB226" s="299" t="n">
        <v>0</v>
      </c>
      <c r="DC226" s="299" t="n">
        <f aca="false">DB226-DA226</f>
        <v>0</v>
      </c>
      <c r="DD226" s="263" t="n">
        <f aca="false">SUMIF($L$5:$CH$5,"o",L226:CH226)+SUMIF($L$5:$CH$5,"e",L226:CH226)</f>
        <v>0</v>
      </c>
      <c r="DE226" s="278" t="n">
        <f aca="false">IF(DD226=0,0,DC226+DD226)</f>
        <v>0</v>
      </c>
      <c r="DF226" s="278"/>
      <c r="DG226" s="184"/>
      <c r="DH226" s="300" t="n">
        <v>2.42296644</v>
      </c>
      <c r="DI226" s="312" t="n">
        <v>5.17</v>
      </c>
      <c r="DJ226" s="184" t="n">
        <v>5.17</v>
      </c>
      <c r="DK226" s="267" t="n">
        <f aca="false">DI226-DJ226</f>
        <v>0</v>
      </c>
      <c r="DL226" s="192" t="n">
        <f aca="false">ROUND(DH226*DK226*10000,2)</f>
        <v>0</v>
      </c>
      <c r="DM226" s="193"/>
      <c r="DN226" s="26"/>
      <c r="DO226" s="26"/>
      <c r="DP226" s="301" t="n">
        <f aca="false">A226</f>
        <v>43435</v>
      </c>
      <c r="DQ226" s="270" t="n">
        <f aca="false">IF(ISERROR(DR226),0,DR226)</f>
        <v>0</v>
      </c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</row>
    <row r="227" customFormat="false" ht="15.75" hidden="false" customHeight="false" outlineLevel="0" collapsed="false">
      <c r="A227" s="271" t="n">
        <f aca="false">EOMONTH(A226,0)+1</f>
        <v>43466</v>
      </c>
      <c r="B227" s="272" t="n">
        <f aca="false">E!B218</f>
        <v>2.40834673</v>
      </c>
      <c r="C227" s="272" t="n">
        <f aca="false">CM227</f>
        <v>0</v>
      </c>
      <c r="D227" s="272" t="n">
        <f aca="false">CI227</f>
        <v>67</v>
      </c>
      <c r="E227" s="272" t="str">
        <f aca="false">IF(CJ227=0,"",CJ227)</f>
        <v/>
      </c>
      <c r="F227" s="273" t="n">
        <f aca="false">CK227</f>
        <v>2.40834673</v>
      </c>
      <c r="G227" s="230"/>
      <c r="H227" s="230"/>
      <c r="I227" s="29"/>
      <c r="J227" s="29"/>
      <c r="K227" s="29"/>
      <c r="L227" s="313"/>
      <c r="M227" s="314"/>
      <c r="N227" s="30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30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49"/>
      <c r="BP227" s="107"/>
      <c r="BQ227" s="281"/>
      <c r="BR227" s="240"/>
      <c r="BS227" s="240"/>
      <c r="BT227" s="240"/>
      <c r="BU227" s="240"/>
      <c r="BV227" s="282"/>
      <c r="BW227" s="240"/>
      <c r="BX227" s="240"/>
      <c r="BY227" s="240"/>
      <c r="BZ227" s="240"/>
      <c r="CA227" s="240"/>
      <c r="CB227" s="240"/>
      <c r="CC227" s="240"/>
      <c r="CD227" s="240"/>
      <c r="CE227" s="283"/>
      <c r="CF227" s="284"/>
      <c r="CG227" s="285" t="n">
        <f aca="false">DQ227</f>
        <v>0</v>
      </c>
      <c r="CH227" s="286"/>
      <c r="CI227" s="247" t="n">
        <f aca="false">ROUND(+CK227+CI228,0)</f>
        <v>67</v>
      </c>
      <c r="CJ227" s="287"/>
      <c r="CK227" s="248" t="n">
        <f aca="false">IF($CM$16="a",(CM227+B227),(B227))</f>
        <v>2.40834673</v>
      </c>
      <c r="CL227" s="288" t="n">
        <f aca="false">A227</f>
        <v>43466</v>
      </c>
      <c r="CM227" s="250" t="n">
        <f aca="false">IF($CM$16="A",((SUMIF($L$5:$CH$5,"F",L227:CH227))+(SUMIF($L$5:$CH$5,"s",L227:CH227)*CP227)+(SUMIF($L$5:$CH$5,"eol",L227:CH227)*CP227)+(SUMIF($L$5:$CH$5,"e",L227:CH227))+(SUMIF($L$5:$CH$5,"o",L227:CH227))),IF($CM$16="s",(SUMIF($L$5:$CH$5,"s",L227:CH227)*CP227),IF($CM$16="f",(SUMIF($L$5:$CH$5,"f",L227:CH227)),IF($CM$16="eol",(SUMIF($L$5:$CH$5,"eol",L227:CH227)*CP227),IF($CM$16="o",(SUMIF($L$5:$CH$5,"o",L227:CH227)),IF($CM$16="e",(SUMIF($L$5:$CH$5,"e",L227:CH227)),IF($CM$16="ch",(SUM(L227:CH227)),"Wrong")))))))</f>
        <v>0</v>
      </c>
      <c r="CN227" s="251" t="n">
        <f aca="false">A227</f>
        <v>43466</v>
      </c>
      <c r="CO227" s="305" t="n">
        <f aca="false">ROUND(SUM(CK216:CK227),0)</f>
        <v>38</v>
      </c>
      <c r="CP227" s="290" t="n">
        <f aca="false">IF((1/((1+CR227/2)^(2*(A227-$D$6)/365.25)))&gt;1,1,(1/((1+CR227/2)^(2*(A227-$D$6)/365.25))))</f>
        <v>1</v>
      </c>
      <c r="CQ227" s="291" t="n">
        <f aca="false">+A228-A227</f>
        <v>31</v>
      </c>
      <c r="CR227" s="302" t="n">
        <v>0.0654826925311447</v>
      </c>
      <c r="CS227" s="293"/>
      <c r="CT227" s="303" t="n">
        <f aca="false">A227</f>
        <v>43466</v>
      </c>
      <c r="CU227" s="295" t="n">
        <f aca="false">IF(ISERROR(INDEX(FuturesTable,MATCH(CT227,FuturesTableMonth,0),2)),0,INDEX(FuturesTable,MATCH(CT227,FuturesTableMonth,0),2))</f>
        <v>0</v>
      </c>
      <c r="CV227" s="25"/>
      <c r="CW227" s="296" t="n">
        <f aca="false">CT227</f>
        <v>43466</v>
      </c>
      <c r="CX227" s="297" t="n">
        <f aca="false">CK227+CK239+CK251+CK263+CK275+CK287+CK299+CK311+CK323+CK335+CK347+CK359+CK371+CK383+CK395+CK407+CK419+CK431+CK443+CK455</f>
        <v>4.65009179</v>
      </c>
      <c r="CY227" s="25"/>
      <c r="CZ227" s="298"/>
      <c r="DA227" s="299" t="n">
        <v>0</v>
      </c>
      <c r="DB227" s="299" t="n">
        <v>0</v>
      </c>
      <c r="DC227" s="299" t="n">
        <f aca="false">DB227-DA227</f>
        <v>0</v>
      </c>
      <c r="DD227" s="263" t="n">
        <f aca="false">SUMIF($L$5:$CH$5,"o",L227:CH227)+SUMIF($L$5:$CH$5,"e",L227:CH227)</f>
        <v>0</v>
      </c>
      <c r="DE227" s="278" t="n">
        <f aca="false">IF(DD227=0,0,DC227+DD227)</f>
        <v>0</v>
      </c>
      <c r="DF227" s="278"/>
      <c r="DG227" s="184"/>
      <c r="DH227" s="300" t="n">
        <v>2.40834673</v>
      </c>
      <c r="DI227" s="312" t="n">
        <v>5.29</v>
      </c>
      <c r="DJ227" s="184" t="n">
        <v>5.29</v>
      </c>
      <c r="DK227" s="267" t="n">
        <f aca="false">DI227-DJ227</f>
        <v>0</v>
      </c>
      <c r="DL227" s="192" t="n">
        <f aca="false">ROUND(DH227*DK227*10000,2)</f>
        <v>0</v>
      </c>
      <c r="DM227" s="193"/>
      <c r="DN227" s="26"/>
      <c r="DO227" s="26"/>
      <c r="DP227" s="301" t="n">
        <f aca="false">A227</f>
        <v>43466</v>
      </c>
      <c r="DQ227" s="270" t="n">
        <f aca="false">IF(ISERROR(DR227),0,DR227)</f>
        <v>0</v>
      </c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</row>
    <row r="228" customFormat="false" ht="15.75" hidden="false" customHeight="false" outlineLevel="0" collapsed="false">
      <c r="A228" s="271" t="n">
        <f aca="false">EOMONTH(A227,0)+1</f>
        <v>43497</v>
      </c>
      <c r="B228" s="272" t="n">
        <f aca="false">E!B219</f>
        <v>2.1621434</v>
      </c>
      <c r="C228" s="272" t="n">
        <f aca="false">CM228</f>
        <v>0</v>
      </c>
      <c r="D228" s="272" t="n">
        <f aca="false">CI228</f>
        <v>65</v>
      </c>
      <c r="E228" s="272" t="str">
        <f aca="false">IF(CJ228=0,"",CJ228)</f>
        <v/>
      </c>
      <c r="F228" s="273" t="n">
        <f aca="false">CK228</f>
        <v>2.1621434</v>
      </c>
      <c r="G228" s="230"/>
      <c r="H228" s="230"/>
      <c r="I228" s="29"/>
      <c r="J228" s="29"/>
      <c r="K228" s="29"/>
      <c r="L228" s="313"/>
      <c r="M228" s="314"/>
      <c r="N228" s="30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30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49"/>
      <c r="BP228" s="107"/>
      <c r="BQ228" s="281"/>
      <c r="BR228" s="240"/>
      <c r="BS228" s="240"/>
      <c r="BT228" s="240"/>
      <c r="BU228" s="240"/>
      <c r="BV228" s="282"/>
      <c r="BW228" s="240"/>
      <c r="BX228" s="240"/>
      <c r="BY228" s="240"/>
      <c r="BZ228" s="240"/>
      <c r="CA228" s="240"/>
      <c r="CB228" s="240"/>
      <c r="CC228" s="240"/>
      <c r="CD228" s="240"/>
      <c r="CE228" s="283"/>
      <c r="CF228" s="284"/>
      <c r="CG228" s="285" t="n">
        <f aca="false">DQ228</f>
        <v>0</v>
      </c>
      <c r="CH228" s="286"/>
      <c r="CI228" s="247" t="n">
        <f aca="false">ROUND(+CK228+CI229,0)</f>
        <v>65</v>
      </c>
      <c r="CJ228" s="287"/>
      <c r="CK228" s="248" t="n">
        <f aca="false">IF($CM$16="a",(CM228+B228),(B228))</f>
        <v>2.1621434</v>
      </c>
      <c r="CL228" s="288" t="n">
        <f aca="false">A228</f>
        <v>43497</v>
      </c>
      <c r="CM228" s="250" t="n">
        <f aca="false">IF($CM$16="A",((SUMIF($L$5:$CH$5,"F",L228:CH228))+(SUMIF($L$5:$CH$5,"s",L228:CH228)*CP228)+(SUMIF($L$5:$CH$5,"eol",L228:CH228)*CP228)+(SUMIF($L$5:$CH$5,"e",L228:CH228))+(SUMIF($L$5:$CH$5,"o",L228:CH228))),IF($CM$16="s",(SUMIF($L$5:$CH$5,"s",L228:CH228)*CP228),IF($CM$16="f",(SUMIF($L$5:$CH$5,"f",L228:CH228)),IF($CM$16="eol",(SUMIF($L$5:$CH$5,"eol",L228:CH228)*CP228),IF($CM$16="o",(SUMIF($L$5:$CH$5,"o",L228:CH228)),IF($CM$16="e",(SUMIF($L$5:$CH$5,"e",L228:CH228)),IF($CM$16="ch",(SUM(L228:CH228)),"Wrong")))))))</f>
        <v>0</v>
      </c>
      <c r="CN228" s="251" t="n">
        <f aca="false">A228</f>
        <v>43497</v>
      </c>
      <c r="CO228" s="305" t="n">
        <f aca="false">ROUND(SUM(CK217:CK228),0)</f>
        <v>38</v>
      </c>
      <c r="CP228" s="290" t="n">
        <f aca="false">IF((1/((1+CR228/2)^(2*(A228-$D$6)/365.25)))&gt;1,1,(1/((1+CR228/2)^(2*(A228-$D$6)/365.25))))</f>
        <v>1</v>
      </c>
      <c r="CQ228" s="291" t="n">
        <f aca="false">+A229-A228</f>
        <v>28</v>
      </c>
      <c r="CR228" s="302" t="n">
        <v>0.0655173419090391</v>
      </c>
      <c r="CS228" s="293"/>
      <c r="CT228" s="303" t="n">
        <f aca="false">A228</f>
        <v>43497</v>
      </c>
      <c r="CU228" s="295" t="n">
        <f aca="false">IF(ISERROR(INDEX(FuturesTable,MATCH(CT228,FuturesTableMonth,0),2)),0,INDEX(FuturesTable,MATCH(CT228,FuturesTableMonth,0),2))</f>
        <v>0</v>
      </c>
      <c r="CV228" s="25"/>
      <c r="CW228" s="296" t="n">
        <f aca="false">CT228</f>
        <v>43497</v>
      </c>
      <c r="CX228" s="297" t="n">
        <f aca="false">CK228+CK240+CK252+CK264+CK276+CK288+CK300+CK312+CK324+CK336+CK348+CK360+CK372+CK384+CK396+CK408+CK420+CK432+CK444+CK456</f>
        <v>4.24645479</v>
      </c>
      <c r="CY228" s="25"/>
      <c r="CZ228" s="298"/>
      <c r="DA228" s="299" t="n">
        <v>0</v>
      </c>
      <c r="DB228" s="299" t="n">
        <v>0</v>
      </c>
      <c r="DC228" s="299" t="n">
        <f aca="false">DB228-DA228</f>
        <v>0</v>
      </c>
      <c r="DD228" s="263" t="n">
        <f aca="false">SUMIF($L$5:$CH$5,"o",L228:CH228)+SUMIF($L$5:$CH$5,"e",L228:CH228)</f>
        <v>0</v>
      </c>
      <c r="DE228" s="278" t="n">
        <f aca="false">IF(DD228=0,0,DC228+DD228)</f>
        <v>0</v>
      </c>
      <c r="DF228" s="278"/>
      <c r="DG228" s="184"/>
      <c r="DH228" s="300" t="n">
        <v>2.1621434</v>
      </c>
      <c r="DI228" s="312" t="n">
        <v>5.172</v>
      </c>
      <c r="DJ228" s="184" t="n">
        <v>5.172</v>
      </c>
      <c r="DK228" s="267" t="n">
        <f aca="false">DI228-DJ228</f>
        <v>0</v>
      </c>
      <c r="DL228" s="192" t="n">
        <f aca="false">ROUND(DH228*DK228*10000,2)</f>
        <v>0</v>
      </c>
      <c r="DM228" s="193"/>
      <c r="DN228" s="26"/>
      <c r="DO228" s="26"/>
      <c r="DP228" s="301" t="n">
        <f aca="false">A228</f>
        <v>43497</v>
      </c>
      <c r="DQ228" s="270" t="n">
        <f aca="false">IF(ISERROR(DR228),0,DR228)</f>
        <v>0</v>
      </c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</row>
    <row r="229" customFormat="false" ht="15.75" hidden="false" customHeight="false" outlineLevel="0" collapsed="false">
      <c r="A229" s="271" t="n">
        <f aca="false">EOMONTH(A228,0)+1</f>
        <v>43525</v>
      </c>
      <c r="B229" s="272" t="n">
        <f aca="false">E!B220</f>
        <v>2.38072799</v>
      </c>
      <c r="C229" s="272" t="n">
        <f aca="false">CM229</f>
        <v>0</v>
      </c>
      <c r="D229" s="272" t="n">
        <f aca="false">CI229</f>
        <v>63</v>
      </c>
      <c r="E229" s="272" t="str">
        <f aca="false">IF(CJ229=0,"",CJ229)</f>
        <v/>
      </c>
      <c r="F229" s="273" t="n">
        <f aca="false">CK229</f>
        <v>2.38072799</v>
      </c>
      <c r="G229" s="230"/>
      <c r="H229" s="230"/>
      <c r="I229" s="29"/>
      <c r="J229" s="29"/>
      <c r="K229" s="29"/>
      <c r="L229" s="313"/>
      <c r="M229" s="314"/>
      <c r="N229" s="30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30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49"/>
      <c r="BP229" s="107"/>
      <c r="BQ229" s="281"/>
      <c r="BR229" s="240"/>
      <c r="BS229" s="240"/>
      <c r="BT229" s="240"/>
      <c r="BU229" s="240"/>
      <c r="BV229" s="282"/>
      <c r="BW229" s="240"/>
      <c r="BX229" s="240"/>
      <c r="BY229" s="240"/>
      <c r="BZ229" s="240"/>
      <c r="CA229" s="240"/>
      <c r="CB229" s="240"/>
      <c r="CC229" s="240"/>
      <c r="CD229" s="240"/>
      <c r="CE229" s="283"/>
      <c r="CF229" s="284"/>
      <c r="CG229" s="285" t="n">
        <f aca="false">DQ229</f>
        <v>0</v>
      </c>
      <c r="CH229" s="286"/>
      <c r="CI229" s="247" t="n">
        <f aca="false">ROUND(+CK229+CI230,0)</f>
        <v>63</v>
      </c>
      <c r="CJ229" s="287"/>
      <c r="CK229" s="248" t="n">
        <f aca="false">IF($CM$16="a",(CM229+B229),(B229))</f>
        <v>2.38072799</v>
      </c>
      <c r="CL229" s="288" t="n">
        <f aca="false">A229</f>
        <v>43525</v>
      </c>
      <c r="CM229" s="250" t="n">
        <f aca="false">IF($CM$16="A",((SUMIF($L$5:$CH$5,"F",L229:CH229))+(SUMIF($L$5:$CH$5,"s",L229:CH229)*CP229)+(SUMIF($L$5:$CH$5,"eol",L229:CH229)*CP229)+(SUMIF($L$5:$CH$5,"e",L229:CH229))+(SUMIF($L$5:$CH$5,"o",L229:CH229))),IF($CM$16="s",(SUMIF($L$5:$CH$5,"s",L229:CH229)*CP229),IF($CM$16="f",(SUMIF($L$5:$CH$5,"f",L229:CH229)),IF($CM$16="eol",(SUMIF($L$5:$CH$5,"eol",L229:CH229)*CP229),IF($CM$16="o",(SUMIF($L$5:$CH$5,"o",L229:CH229)),IF($CM$16="e",(SUMIF($L$5:$CH$5,"e",L229:CH229)),IF($CM$16="ch",(SUM(L229:CH229)),"Wrong")))))))</f>
        <v>0</v>
      </c>
      <c r="CN229" s="251" t="n">
        <f aca="false">A229</f>
        <v>43525</v>
      </c>
      <c r="CO229" s="305" t="n">
        <f aca="false">ROUND(SUM(CK218:CK229),0)</f>
        <v>38</v>
      </c>
      <c r="CP229" s="290" t="n">
        <f aca="false">IF((1/((1+CR229/2)^(2*(A229-$D$6)/365.25)))&gt;1,1,(1/((1+CR229/2)^(2*(A229-$D$6)/365.25))))</f>
        <v>1</v>
      </c>
      <c r="CQ229" s="291" t="n">
        <f aca="false">+A230-A229</f>
        <v>31</v>
      </c>
      <c r="CR229" s="302" t="n">
        <v>0.0655486381216726</v>
      </c>
      <c r="CS229" s="293"/>
      <c r="CT229" s="303" t="n">
        <f aca="false">A229</f>
        <v>43525</v>
      </c>
      <c r="CU229" s="295" t="n">
        <f aca="false">IF(ISERROR(INDEX(FuturesTable,MATCH(CT229,FuturesTableMonth,0),2)),0,INDEX(FuturesTable,MATCH(CT229,FuturesTableMonth,0),2))</f>
        <v>0</v>
      </c>
      <c r="CV229" s="25"/>
      <c r="CW229" s="296" t="n">
        <f aca="false">CT229</f>
        <v>43525</v>
      </c>
      <c r="CX229" s="297" t="n">
        <f aca="false">CK229+CK241+CK253+CK265+CK277+CK289+CK301+CK313+CK325+CK337+CK349+CK361+CK373+CK385+CK397+CK409+CK421+CK433+CK445+CK457</f>
        <v>4.59604433</v>
      </c>
      <c r="CY229" s="25"/>
      <c r="CZ229" s="298"/>
      <c r="DA229" s="299" t="n">
        <v>0</v>
      </c>
      <c r="DB229" s="299" t="n">
        <v>0</v>
      </c>
      <c r="DC229" s="299" t="n">
        <f aca="false">DB229-DA229</f>
        <v>0</v>
      </c>
      <c r="DD229" s="263" t="n">
        <f aca="false">SUMIF($L$5:$CH$5,"o",L229:CH229)+SUMIF($L$5:$CH$5,"e",L229:CH229)</f>
        <v>0</v>
      </c>
      <c r="DE229" s="278" t="n">
        <f aca="false">IF(DD229=0,0,DC229+DD229)</f>
        <v>0</v>
      </c>
      <c r="DF229" s="278"/>
      <c r="DG229" s="184"/>
      <c r="DH229" s="300" t="n">
        <v>2.38072799</v>
      </c>
      <c r="DI229" s="312" t="n">
        <v>5.039</v>
      </c>
      <c r="DJ229" s="184" t="n">
        <v>5.039</v>
      </c>
      <c r="DK229" s="267" t="n">
        <f aca="false">DI229-DJ229</f>
        <v>0</v>
      </c>
      <c r="DL229" s="192" t="n">
        <f aca="false">ROUND(DH229*DK229*10000,2)</f>
        <v>0</v>
      </c>
      <c r="DM229" s="193"/>
      <c r="DN229" s="26"/>
      <c r="DO229" s="26"/>
      <c r="DP229" s="301" t="n">
        <f aca="false">A229</f>
        <v>43525</v>
      </c>
      <c r="DQ229" s="270" t="n">
        <f aca="false">IF(ISERROR(DR229),0,DR229)</f>
        <v>0</v>
      </c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</row>
    <row r="230" customFormat="false" ht="15.75" hidden="false" customHeight="false" outlineLevel="0" collapsed="false">
      <c r="A230" s="271" t="n">
        <f aca="false">EOMONTH(A229,0)+1</f>
        <v>43556</v>
      </c>
      <c r="B230" s="272" t="n">
        <f aca="false">E!B221</f>
        <v>3.05300269</v>
      </c>
      <c r="C230" s="272" t="n">
        <f aca="false">CM230</f>
        <v>0</v>
      </c>
      <c r="D230" s="272" t="n">
        <f aca="false">CI230</f>
        <v>61</v>
      </c>
      <c r="E230" s="272" t="str">
        <f aca="false">IF(CJ230=0,"",CJ230)</f>
        <v/>
      </c>
      <c r="F230" s="273" t="n">
        <f aca="false">CK230</f>
        <v>3.05300269</v>
      </c>
      <c r="G230" s="230"/>
      <c r="H230" s="230"/>
      <c r="I230" s="29"/>
      <c r="J230" s="29"/>
      <c r="K230" s="29"/>
      <c r="L230" s="313"/>
      <c r="M230" s="314"/>
      <c r="N230" s="30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30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49"/>
      <c r="BP230" s="107"/>
      <c r="BQ230" s="281"/>
      <c r="BR230" s="240"/>
      <c r="BS230" s="240"/>
      <c r="BT230" s="240"/>
      <c r="BU230" s="240"/>
      <c r="BV230" s="282"/>
      <c r="BW230" s="240"/>
      <c r="BX230" s="240"/>
      <c r="BY230" s="240"/>
      <c r="BZ230" s="240"/>
      <c r="CA230" s="240"/>
      <c r="CB230" s="240"/>
      <c r="CC230" s="240"/>
      <c r="CD230" s="240"/>
      <c r="CE230" s="283"/>
      <c r="CF230" s="284"/>
      <c r="CG230" s="285" t="n">
        <f aca="false">DQ230</f>
        <v>0</v>
      </c>
      <c r="CH230" s="286"/>
      <c r="CI230" s="247" t="n">
        <f aca="false">ROUND(+CK230+CI231,0)</f>
        <v>61</v>
      </c>
      <c r="CJ230" s="287"/>
      <c r="CK230" s="248" t="n">
        <f aca="false">IF($CM$16="a",(CM230+B230),(B230))</f>
        <v>3.05300269</v>
      </c>
      <c r="CL230" s="288" t="n">
        <f aca="false">A230</f>
        <v>43556</v>
      </c>
      <c r="CM230" s="250" t="n">
        <f aca="false">IF($CM$16="A",((SUMIF($L$5:$CH$5,"F",L230:CH230))+(SUMIF($L$5:$CH$5,"s",L230:CH230)*CP230)+(SUMIF($L$5:$CH$5,"eol",L230:CH230)*CP230)+(SUMIF($L$5:$CH$5,"e",L230:CH230))+(SUMIF($L$5:$CH$5,"o",L230:CH230))),IF($CM$16="s",(SUMIF($L$5:$CH$5,"s",L230:CH230)*CP230),IF($CM$16="f",(SUMIF($L$5:$CH$5,"f",L230:CH230)),IF($CM$16="eol",(SUMIF($L$5:$CH$5,"eol",L230:CH230)*CP230),IF($CM$16="o",(SUMIF($L$5:$CH$5,"o",L230:CH230)),IF($CM$16="e",(SUMIF($L$5:$CH$5,"e",L230:CH230)),IF($CM$16="ch",(SUM(L230:CH230)),"Wrong")))))))</f>
        <v>0</v>
      </c>
      <c r="CN230" s="251" t="n">
        <f aca="false">A230</f>
        <v>43556</v>
      </c>
      <c r="CO230" s="305" t="n">
        <f aca="false">ROUND(SUM(CK219:CK230),0)</f>
        <v>38</v>
      </c>
      <c r="CP230" s="290" t="n">
        <f aca="false">IF((1/((1+CR230/2)^(2*(A230-$D$6)/365.25)))&gt;1,1,(1/((1+CR230/2)^(2*(A230-$D$6)/365.25))))</f>
        <v>1</v>
      </c>
      <c r="CQ230" s="291" t="n">
        <f aca="false">+A231-A230</f>
        <v>30</v>
      </c>
      <c r="CR230" s="302" t="n">
        <v>0.0655832875003237</v>
      </c>
      <c r="CS230" s="293"/>
      <c r="CT230" s="303" t="n">
        <f aca="false">A230</f>
        <v>43556</v>
      </c>
      <c r="CU230" s="295" t="n">
        <f aca="false">IF(ISERROR(INDEX(FuturesTable,MATCH(CT230,FuturesTableMonth,0),2)),0,INDEX(FuturesTable,MATCH(CT230,FuturesTableMonth,0),2))</f>
        <v>0</v>
      </c>
      <c r="CV230" s="25"/>
      <c r="CW230" s="296" t="n">
        <f aca="false">CT230</f>
        <v>43556</v>
      </c>
      <c r="CX230" s="297" t="n">
        <f aca="false">CK230+CK242+CK254+CK266+CK278+CK290+CK302+CK314+CK326+CK338+CK350+CK362+CK374+CK386+CK398+CK410+CK422+CK434+CK446+CK458</f>
        <v>5.8936938</v>
      </c>
      <c r="CY230" s="25"/>
      <c r="CZ230" s="298"/>
      <c r="DA230" s="299" t="n">
        <v>0</v>
      </c>
      <c r="DB230" s="299" t="n">
        <v>0</v>
      </c>
      <c r="DC230" s="299" t="n">
        <f aca="false">DB230-DA230</f>
        <v>0</v>
      </c>
      <c r="DD230" s="263" t="n">
        <f aca="false">SUMIF($L$5:$CH$5,"o",L230:CH230)+SUMIF($L$5:$CH$5,"e",L230:CH230)</f>
        <v>0</v>
      </c>
      <c r="DE230" s="278" t="n">
        <f aca="false">IF(DD230=0,0,DC230+DD230)</f>
        <v>0</v>
      </c>
      <c r="DF230" s="278"/>
      <c r="DG230" s="184"/>
      <c r="DH230" s="300" t="n">
        <v>3.05300269</v>
      </c>
      <c r="DI230" s="312" t="n">
        <v>4.819</v>
      </c>
      <c r="DJ230" s="184" t="n">
        <v>4.819</v>
      </c>
      <c r="DK230" s="267" t="n">
        <f aca="false">DI230-DJ230</f>
        <v>0</v>
      </c>
      <c r="DL230" s="192" t="n">
        <f aca="false">ROUND(DH230*DK230*10000,2)</f>
        <v>0</v>
      </c>
      <c r="DM230" s="193"/>
      <c r="DN230" s="26"/>
      <c r="DO230" s="26"/>
      <c r="DP230" s="301" t="n">
        <f aca="false">A230</f>
        <v>43556</v>
      </c>
      <c r="DQ230" s="270" t="n">
        <f aca="false">IF(ISERROR(DR230),0,DR230)</f>
        <v>0</v>
      </c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</row>
    <row r="231" customFormat="false" ht="15.75" hidden="false" customHeight="false" outlineLevel="0" collapsed="false">
      <c r="A231" s="271" t="n">
        <f aca="false">EOMONTH(A230,0)+1</f>
        <v>43586</v>
      </c>
      <c r="B231" s="272" t="n">
        <f aca="false">E!B222</f>
        <v>3.54881844</v>
      </c>
      <c r="C231" s="272" t="n">
        <f aca="false">CM231</f>
        <v>0</v>
      </c>
      <c r="D231" s="272" t="n">
        <f aca="false">CI231</f>
        <v>58</v>
      </c>
      <c r="E231" s="272" t="str">
        <f aca="false">IF(CJ231=0,"",CJ231)</f>
        <v/>
      </c>
      <c r="F231" s="273" t="n">
        <f aca="false">CK231</f>
        <v>3.54881844</v>
      </c>
      <c r="G231" s="230"/>
      <c r="H231" s="230"/>
      <c r="I231" s="29"/>
      <c r="J231" s="29"/>
      <c r="K231" s="29"/>
      <c r="L231" s="313"/>
      <c r="M231" s="314"/>
      <c r="N231" s="30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30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49"/>
      <c r="BP231" s="107"/>
      <c r="BQ231" s="281"/>
      <c r="BR231" s="240"/>
      <c r="BS231" s="240"/>
      <c r="BT231" s="240"/>
      <c r="BU231" s="240"/>
      <c r="BV231" s="282"/>
      <c r="BW231" s="240"/>
      <c r="BX231" s="240"/>
      <c r="BY231" s="240"/>
      <c r="BZ231" s="240"/>
      <c r="CA231" s="240"/>
      <c r="CB231" s="240"/>
      <c r="CC231" s="240"/>
      <c r="CD231" s="240"/>
      <c r="CE231" s="283"/>
      <c r="CF231" s="284"/>
      <c r="CG231" s="285" t="n">
        <f aca="false">DQ231</f>
        <v>0</v>
      </c>
      <c r="CH231" s="286"/>
      <c r="CI231" s="247" t="n">
        <f aca="false">ROUND(+CK231+CI232,0)</f>
        <v>58</v>
      </c>
      <c r="CJ231" s="287"/>
      <c r="CK231" s="248" t="n">
        <f aca="false">IF($CM$16="a",(CM231+B231),(B231))</f>
        <v>3.54881844</v>
      </c>
      <c r="CL231" s="288" t="n">
        <f aca="false">A231</f>
        <v>43586</v>
      </c>
      <c r="CM231" s="250" t="n">
        <f aca="false">IF($CM$16="A",((SUMIF($L$5:$CH$5,"F",L231:CH231))+(SUMIF($L$5:$CH$5,"s",L231:CH231)*CP231)+(SUMIF($L$5:$CH$5,"eol",L231:CH231)*CP231)+(SUMIF($L$5:$CH$5,"e",L231:CH231))+(SUMIF($L$5:$CH$5,"o",L231:CH231))),IF($CM$16="s",(SUMIF($L$5:$CH$5,"s",L231:CH231)*CP231),IF($CM$16="f",(SUMIF($L$5:$CH$5,"f",L231:CH231)),IF($CM$16="eol",(SUMIF($L$5:$CH$5,"eol",L231:CH231)*CP231),IF($CM$16="o",(SUMIF($L$5:$CH$5,"o",L231:CH231)),IF($CM$16="e",(SUMIF($L$5:$CH$5,"e",L231:CH231)),IF($CM$16="ch",(SUM(L231:CH231)),"Wrong")))))))</f>
        <v>0</v>
      </c>
      <c r="CN231" s="251" t="n">
        <f aca="false">A231</f>
        <v>43586</v>
      </c>
      <c r="CO231" s="305" t="n">
        <f aca="false">ROUND(SUM(CK220:CK231),0)</f>
        <v>37</v>
      </c>
      <c r="CP231" s="290" t="n">
        <f aca="false">IF((1/((1+CR231/2)^(2*(A231-$D$6)/365.25)))&gt;1,1,(1/((1+CR231/2)^(2*(A231-$D$6)/365.25))))</f>
        <v>1</v>
      </c>
      <c r="CQ231" s="291" t="n">
        <f aca="false">+A232-A231</f>
        <v>31</v>
      </c>
      <c r="CR231" s="302" t="n">
        <v>0.0656168191574618</v>
      </c>
      <c r="CS231" s="293"/>
      <c r="CT231" s="303" t="n">
        <f aca="false">A231</f>
        <v>43586</v>
      </c>
      <c r="CU231" s="295" t="n">
        <f aca="false">IF(ISERROR(INDEX(FuturesTable,MATCH(CT231,FuturesTableMonth,0),2)),0,INDEX(FuturesTable,MATCH(CT231,FuturesTableMonth,0),2))</f>
        <v>0</v>
      </c>
      <c r="CV231" s="25"/>
      <c r="CW231" s="296" t="n">
        <f aca="false">CT231</f>
        <v>43586</v>
      </c>
      <c r="CX231" s="297" t="n">
        <f aca="false">CK231+CK243+CK255+CK267+CK279+CK291+CK303+CK315+CK327+CK339+CK351+CK363+CK375+CK387+CK399+CK411+CK423+CK435+CK447+CK459</f>
        <v>6.85063091</v>
      </c>
      <c r="CY231" s="25"/>
      <c r="CZ231" s="298"/>
      <c r="DA231" s="299" t="n">
        <v>0</v>
      </c>
      <c r="DB231" s="299" t="n">
        <v>0</v>
      </c>
      <c r="DC231" s="299" t="n">
        <f aca="false">DB231-DA231</f>
        <v>0</v>
      </c>
      <c r="DD231" s="263" t="n">
        <f aca="false">SUMIF($L$5:$CH$5,"o",L231:CH231)+SUMIF($L$5:$CH$5,"e",L231:CH231)</f>
        <v>0</v>
      </c>
      <c r="DE231" s="278" t="n">
        <f aca="false">IF(DD231=0,0,DC231+DD231)</f>
        <v>0</v>
      </c>
      <c r="DF231" s="278"/>
      <c r="DG231" s="184"/>
      <c r="DH231" s="300" t="n">
        <v>3.54881844</v>
      </c>
      <c r="DI231" s="312" t="n">
        <v>4.809</v>
      </c>
      <c r="DJ231" s="184" t="n">
        <v>4.809</v>
      </c>
      <c r="DK231" s="267" t="n">
        <f aca="false">DI231-DJ231</f>
        <v>0</v>
      </c>
      <c r="DL231" s="192" t="n">
        <f aca="false">ROUND(DH231*DK231*10000,2)</f>
        <v>0</v>
      </c>
      <c r="DM231" s="193"/>
      <c r="DN231" s="26"/>
      <c r="DO231" s="26"/>
      <c r="DP231" s="301" t="n">
        <f aca="false">A231</f>
        <v>43586</v>
      </c>
      <c r="DQ231" s="270" t="n">
        <f aca="false">IF(ISERROR(DR231),0,DR231)</f>
        <v>0</v>
      </c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</row>
    <row r="232" customFormat="false" ht="15.75" hidden="false" customHeight="false" outlineLevel="0" collapsed="false">
      <c r="A232" s="271" t="n">
        <f aca="false">EOMONTH(A231,0)+1</f>
        <v>43617</v>
      </c>
      <c r="B232" s="272" t="n">
        <f aca="false">E!B223</f>
        <v>3.77065412</v>
      </c>
      <c r="C232" s="272" t="n">
        <f aca="false">CM232</f>
        <v>0</v>
      </c>
      <c r="D232" s="272" t="n">
        <f aca="false">CI232</f>
        <v>54</v>
      </c>
      <c r="E232" s="272" t="str">
        <f aca="false">IF(CJ232=0,"",CJ232)</f>
        <v/>
      </c>
      <c r="F232" s="273" t="n">
        <f aca="false">CK232</f>
        <v>3.77065412</v>
      </c>
      <c r="G232" s="230"/>
      <c r="H232" s="230"/>
      <c r="I232" s="29"/>
      <c r="J232" s="29"/>
      <c r="K232" s="29"/>
      <c r="L232" s="313"/>
      <c r="M232" s="314"/>
      <c r="N232" s="30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30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49"/>
      <c r="BP232" s="107"/>
      <c r="BQ232" s="281"/>
      <c r="BR232" s="240"/>
      <c r="BS232" s="240"/>
      <c r="BT232" s="240"/>
      <c r="BU232" s="240"/>
      <c r="BV232" s="282"/>
      <c r="BW232" s="240"/>
      <c r="BX232" s="240"/>
      <c r="BY232" s="240"/>
      <c r="BZ232" s="240"/>
      <c r="CA232" s="240"/>
      <c r="CB232" s="240"/>
      <c r="CC232" s="240"/>
      <c r="CD232" s="240"/>
      <c r="CE232" s="283"/>
      <c r="CF232" s="284"/>
      <c r="CG232" s="285" t="n">
        <f aca="false">DQ232</f>
        <v>0</v>
      </c>
      <c r="CH232" s="286"/>
      <c r="CI232" s="247" t="n">
        <f aca="false">ROUND(+CK232+CI233,0)</f>
        <v>54</v>
      </c>
      <c r="CJ232" s="287"/>
      <c r="CK232" s="248" t="n">
        <f aca="false">IF($CM$16="a",(CM232+B232),(B232))</f>
        <v>3.77065412</v>
      </c>
      <c r="CL232" s="288" t="n">
        <f aca="false">A232</f>
        <v>43617</v>
      </c>
      <c r="CM232" s="250" t="n">
        <f aca="false">IF($CM$16="A",((SUMIF($L$5:$CH$5,"F",L232:CH232))+(SUMIF($L$5:$CH$5,"s",L232:CH232)*CP232)+(SUMIF($L$5:$CH$5,"eol",L232:CH232)*CP232)+(SUMIF($L$5:$CH$5,"e",L232:CH232))+(SUMIF($L$5:$CH$5,"o",L232:CH232))),IF($CM$16="s",(SUMIF($L$5:$CH$5,"s",L232:CH232)*CP232),IF($CM$16="f",(SUMIF($L$5:$CH$5,"f",L232:CH232)),IF($CM$16="eol",(SUMIF($L$5:$CH$5,"eol",L232:CH232)*CP232),IF($CM$16="o",(SUMIF($L$5:$CH$5,"o",L232:CH232)),IF($CM$16="e",(SUMIF($L$5:$CH$5,"e",L232:CH232)),IF($CM$16="ch",(SUM(L232:CH232)),"Wrong")))))))</f>
        <v>0</v>
      </c>
      <c r="CN232" s="251" t="n">
        <f aca="false">A232</f>
        <v>43617</v>
      </c>
      <c r="CO232" s="305" t="n">
        <f aca="false">ROUND(SUM(CK221:CK232),0)</f>
        <v>37</v>
      </c>
      <c r="CP232" s="290" t="n">
        <f aca="false">IF((1/((1+CR232/2)^(2*(A232-$D$6)/365.25)))&gt;1,1,(1/((1+CR232/2)^(2*(A232-$D$6)/365.25))))</f>
        <v>1</v>
      </c>
      <c r="CQ232" s="291" t="n">
        <f aca="false">+A233-A232</f>
        <v>30</v>
      </c>
      <c r="CR232" s="302" t="n">
        <v>0.0656514685368954</v>
      </c>
      <c r="CS232" s="293"/>
      <c r="CT232" s="303" t="n">
        <f aca="false">A232</f>
        <v>43617</v>
      </c>
      <c r="CU232" s="295" t="n">
        <f aca="false">IF(ISERROR(INDEX(FuturesTable,MATCH(CT232,FuturesTableMonth,0),2)),0,INDEX(FuturesTable,MATCH(CT232,FuturesTableMonth,0),2))</f>
        <v>0</v>
      </c>
      <c r="CV232" s="25"/>
      <c r="CW232" s="296" t="n">
        <f aca="false">CT232</f>
        <v>43617</v>
      </c>
      <c r="CX232" s="297" t="n">
        <f aca="false">CK232+CK244+CK256+CK268+CK280+CK292+CK304+CK316+CK328+CK340+CK352+CK364+CK376+CK388+CK400+CK412+CK424+CK436+CK448+CK460</f>
        <v>7.27862657</v>
      </c>
      <c r="CY232" s="25"/>
      <c r="CZ232" s="298"/>
      <c r="DA232" s="299" t="n">
        <v>0</v>
      </c>
      <c r="DB232" s="299" t="n">
        <v>0</v>
      </c>
      <c r="DC232" s="184"/>
      <c r="DD232" s="263" t="n">
        <f aca="false">SUMIF($L$5:$CH$5,"o",L232:CH232)+SUMIF($L$5:$CH$5,"e",L232:CH232)</f>
        <v>0</v>
      </c>
      <c r="DE232" s="278" t="n">
        <f aca="false">IF(DD232=0,0,DC232+DD232)</f>
        <v>0</v>
      </c>
      <c r="DF232" s="278"/>
      <c r="DG232" s="184"/>
      <c r="DH232" s="300" t="n">
        <v>3.77065412</v>
      </c>
      <c r="DI232" s="312" t="n">
        <v>4.845</v>
      </c>
      <c r="DJ232" s="184" t="n">
        <v>4.845</v>
      </c>
      <c r="DK232" s="267" t="n">
        <f aca="false">DI232-DJ232</f>
        <v>0</v>
      </c>
      <c r="DL232" s="192" t="n">
        <f aca="false">ROUND(DH232*DK232*10000,2)</f>
        <v>0</v>
      </c>
      <c r="DM232" s="193"/>
      <c r="DN232" s="26"/>
      <c r="DO232" s="26"/>
      <c r="DP232" s="301" t="n">
        <f aca="false">A232</f>
        <v>43617</v>
      </c>
      <c r="DQ232" s="270" t="n">
        <f aca="false">IF(ISERROR(DR232),0,DR232)</f>
        <v>0</v>
      </c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</row>
    <row r="233" customFormat="false" ht="15.75" hidden="false" customHeight="false" outlineLevel="0" collapsed="false">
      <c r="A233" s="271" t="n">
        <f aca="false">EOMONTH(A232,0)+1</f>
        <v>43647</v>
      </c>
      <c r="B233" s="272" t="n">
        <f aca="false">E!B224</f>
        <v>3.87346421</v>
      </c>
      <c r="C233" s="272" t="n">
        <f aca="false">CM233</f>
        <v>0</v>
      </c>
      <c r="D233" s="272" t="n">
        <f aca="false">CI233</f>
        <v>50</v>
      </c>
      <c r="E233" s="272" t="str">
        <f aca="false">IF(CJ233=0,"",CJ233)</f>
        <v/>
      </c>
      <c r="F233" s="273" t="n">
        <f aca="false">CK233</f>
        <v>3.87346421</v>
      </c>
      <c r="G233" s="230"/>
      <c r="H233" s="230"/>
      <c r="I233" s="29"/>
      <c r="J233" s="29"/>
      <c r="K233" s="29"/>
      <c r="L233" s="313"/>
      <c r="M233" s="314"/>
      <c r="N233" s="30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30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49"/>
      <c r="BP233" s="107"/>
      <c r="BQ233" s="281"/>
      <c r="BR233" s="240"/>
      <c r="BS233" s="240"/>
      <c r="BT233" s="240"/>
      <c r="BU233" s="240"/>
      <c r="BV233" s="282"/>
      <c r="BW233" s="240"/>
      <c r="BX233" s="240"/>
      <c r="BY233" s="240"/>
      <c r="BZ233" s="240"/>
      <c r="CA233" s="240"/>
      <c r="CB233" s="240"/>
      <c r="CC233" s="240"/>
      <c r="CD233" s="240"/>
      <c r="CE233" s="283"/>
      <c r="CF233" s="284"/>
      <c r="CG233" s="285" t="n">
        <f aca="false">DQ233</f>
        <v>0</v>
      </c>
      <c r="CH233" s="286"/>
      <c r="CI233" s="247" t="n">
        <f aca="false">ROUND(+CK233+CI234,0)</f>
        <v>50</v>
      </c>
      <c r="CJ233" s="287"/>
      <c r="CK233" s="248" t="n">
        <f aca="false">IF($CM$16="a",(CM233+B233),(B233))</f>
        <v>3.87346421</v>
      </c>
      <c r="CL233" s="288" t="n">
        <f aca="false">A233</f>
        <v>43647</v>
      </c>
      <c r="CM233" s="250" t="n">
        <f aca="false">IF($CM$16="A",((SUMIF($L$5:$CH$5,"F",L233:CH233))+(SUMIF($L$5:$CH$5,"s",L233:CH233)*CP233)+(SUMIF($L$5:$CH$5,"eol",L233:CH233)*CP233)+(SUMIF($L$5:$CH$5,"e",L233:CH233))+(SUMIF($L$5:$CH$5,"o",L233:CH233))),IF($CM$16="s",(SUMIF($L$5:$CH$5,"s",L233:CH233)*CP233),IF($CM$16="f",(SUMIF($L$5:$CH$5,"f",L233:CH233)),IF($CM$16="eol",(SUMIF($L$5:$CH$5,"eol",L233:CH233)*CP233),IF($CM$16="o",(SUMIF($L$5:$CH$5,"o",L233:CH233)),IF($CM$16="e",(SUMIF($L$5:$CH$5,"e",L233:CH233)),IF($CM$16="ch",(SUM(L233:CH233)),"Wrong")))))))</f>
        <v>0</v>
      </c>
      <c r="CN233" s="251" t="n">
        <f aca="false">A233</f>
        <v>43647</v>
      </c>
      <c r="CO233" s="305" t="n">
        <f aca="false">ROUND(SUM(CK222:CK233),0)</f>
        <v>37</v>
      </c>
      <c r="CP233" s="290" t="n">
        <f aca="false">IF((1/((1+CR233/2)^(2*(A233-$D$6)/365.25)))&gt;1,1,(1/((1+CR233/2)^(2*(A233-$D$6)/365.25))))</f>
        <v>1</v>
      </c>
      <c r="CQ233" s="291" t="n">
        <f aca="false">+A234-A233</f>
        <v>31</v>
      </c>
      <c r="CR233" s="302" t="n">
        <v>0.0656850001947911</v>
      </c>
      <c r="CS233" s="293"/>
      <c r="CT233" s="303" t="n">
        <f aca="false">A233</f>
        <v>43647</v>
      </c>
      <c r="CU233" s="295" t="n">
        <f aca="false">IF(ISERROR(INDEX(FuturesTable,MATCH(CT233,FuturesTableMonth,0),2)),0,INDEX(FuturesTable,MATCH(CT233,FuturesTableMonth,0),2))</f>
        <v>0</v>
      </c>
      <c r="CV233" s="25"/>
      <c r="CW233" s="296" t="n">
        <f aca="false">CT233</f>
        <v>43647</v>
      </c>
      <c r="CX233" s="297" t="n">
        <f aca="false">CK233+CK245+CK257+CK269+CK281+CK293+CK305+CK317+CK329+CK341+CK353+CK365+CK377+CK389+CK401+CK413+CK425+CK437+CK449+CK461</f>
        <v>7.4768505</v>
      </c>
      <c r="CY233" s="25"/>
      <c r="CZ233" s="298"/>
      <c r="DA233" s="299" t="n">
        <v>0</v>
      </c>
      <c r="DB233" s="299" t="n">
        <v>0</v>
      </c>
      <c r="DC233" s="184"/>
      <c r="DD233" s="263" t="n">
        <f aca="false">SUMIF($L$5:$CH$5,"o",L233:CH233)+SUMIF($L$5:$CH$5,"e",L233:CH233)</f>
        <v>0</v>
      </c>
      <c r="DE233" s="278" t="n">
        <f aca="false">IF(DD233=0,0,DC233+DD233)</f>
        <v>0</v>
      </c>
      <c r="DF233" s="278"/>
      <c r="DG233" s="184"/>
      <c r="DH233" s="300" t="n">
        <v>3.87346421</v>
      </c>
      <c r="DI233" s="312" t="n">
        <v>4.895</v>
      </c>
      <c r="DJ233" s="184" t="n">
        <v>4.895</v>
      </c>
      <c r="DK233" s="267" t="n">
        <f aca="false">DI233-DJ233</f>
        <v>0</v>
      </c>
      <c r="DL233" s="192" t="n">
        <f aca="false">ROUND(DH233*DK233*10000,2)</f>
        <v>0</v>
      </c>
      <c r="DM233" s="193"/>
      <c r="DN233" s="26"/>
      <c r="DO233" s="26"/>
      <c r="DP233" s="301" t="n">
        <f aca="false">A233</f>
        <v>43647</v>
      </c>
      <c r="DQ233" s="270" t="n">
        <f aca="false">IF(ISERROR(DR233),0,DR233)</f>
        <v>0</v>
      </c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</row>
    <row r="234" customFormat="false" ht="15.75" hidden="false" customHeight="false" outlineLevel="0" collapsed="false">
      <c r="A234" s="271" t="n">
        <f aca="false">EOMONTH(A233,0)+1</f>
        <v>43678</v>
      </c>
      <c r="B234" s="272" t="n">
        <f aca="false">E!B225</f>
        <v>3.8499428</v>
      </c>
      <c r="C234" s="272" t="n">
        <f aca="false">CM234</f>
        <v>0</v>
      </c>
      <c r="D234" s="272" t="n">
        <f aca="false">CI234</f>
        <v>46</v>
      </c>
      <c r="E234" s="272" t="str">
        <f aca="false">IF(CJ234=0,"",CJ234)</f>
        <v/>
      </c>
      <c r="F234" s="273" t="n">
        <f aca="false">CK234</f>
        <v>3.8499428</v>
      </c>
      <c r="G234" s="230"/>
      <c r="H234" s="230"/>
      <c r="I234" s="29"/>
      <c r="J234" s="29"/>
      <c r="K234" s="29"/>
      <c r="L234" s="313"/>
      <c r="M234" s="314"/>
      <c r="N234" s="30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30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49"/>
      <c r="BP234" s="107"/>
      <c r="BQ234" s="281"/>
      <c r="BR234" s="240"/>
      <c r="BS234" s="240"/>
      <c r="BT234" s="240"/>
      <c r="BU234" s="240"/>
      <c r="BV234" s="282"/>
      <c r="BW234" s="240"/>
      <c r="BX234" s="240"/>
      <c r="BY234" s="240"/>
      <c r="BZ234" s="240"/>
      <c r="CA234" s="240"/>
      <c r="CB234" s="240"/>
      <c r="CC234" s="240"/>
      <c r="CD234" s="240"/>
      <c r="CE234" s="283"/>
      <c r="CF234" s="284"/>
      <c r="CG234" s="285" t="n">
        <f aca="false">DQ234</f>
        <v>0</v>
      </c>
      <c r="CH234" s="286"/>
      <c r="CI234" s="247" t="n">
        <f aca="false">ROUND(+CK234+CI235,0)</f>
        <v>46</v>
      </c>
      <c r="CJ234" s="287"/>
      <c r="CK234" s="248" t="n">
        <f aca="false">IF($CM$16="a",(CM234+B234),(B234))</f>
        <v>3.8499428</v>
      </c>
      <c r="CL234" s="288" t="n">
        <f aca="false">A234</f>
        <v>43678</v>
      </c>
      <c r="CM234" s="250" t="n">
        <f aca="false">IF($CM$16="A",((SUMIF($L$5:$CH$5,"F",L234:CH234))+(SUMIF($L$5:$CH$5,"s",L234:CH234)*CP234)+(SUMIF($L$5:$CH$5,"eol",L234:CH234)*CP234)+(SUMIF($L$5:$CH$5,"e",L234:CH234))+(SUMIF($L$5:$CH$5,"o",L234:CH234))),IF($CM$16="s",(SUMIF($L$5:$CH$5,"s",L234:CH234)*CP234),IF($CM$16="f",(SUMIF($L$5:$CH$5,"f",L234:CH234)),IF($CM$16="eol",(SUMIF($L$5:$CH$5,"eol",L234:CH234)*CP234),IF($CM$16="o",(SUMIF($L$5:$CH$5,"o",L234:CH234)),IF($CM$16="e",(SUMIF($L$5:$CH$5,"e",L234:CH234)),IF($CM$16="ch",(SUM(L234:CH234)),"Wrong")))))))</f>
        <v>0</v>
      </c>
      <c r="CN234" s="251" t="n">
        <f aca="false">A234</f>
        <v>43678</v>
      </c>
      <c r="CO234" s="305" t="n">
        <f aca="false">ROUND(SUM(CK223:CK234),0)</f>
        <v>36</v>
      </c>
      <c r="CP234" s="290" t="n">
        <f aca="false">IF((1/((1+CR234/2)^(2*(A234-$D$6)/365.25)))&gt;1,1,(1/((1+CR234/2)^(2*(A234-$D$6)/365.25))))</f>
        <v>1</v>
      </c>
      <c r="CQ234" s="291" t="n">
        <f aca="false">+A235-A234</f>
        <v>31</v>
      </c>
      <c r="CR234" s="302" t="n">
        <v>0.0657196495750081</v>
      </c>
      <c r="CS234" s="293"/>
      <c r="CT234" s="303" t="n">
        <f aca="false">A234</f>
        <v>43678</v>
      </c>
      <c r="CU234" s="295" t="n">
        <f aca="false">IF(ISERROR(INDEX(FuturesTable,MATCH(CT234,FuturesTableMonth,0),2)),0,INDEX(FuturesTable,MATCH(CT234,FuturesTableMonth,0),2))</f>
        <v>0</v>
      </c>
      <c r="CV234" s="25"/>
      <c r="CW234" s="296" t="n">
        <f aca="false">CT234</f>
        <v>43678</v>
      </c>
      <c r="CX234" s="297" t="n">
        <f aca="false">CK234+CK246+CK258+CK270+CK282+CK294+CK306+CK318+CK330+CK342+CK354+CK366+CK378+CK390+CK402+CK414+CK426+CK438+CK450+CK462</f>
        <v>7.4312074</v>
      </c>
      <c r="CY234" s="25"/>
      <c r="CZ234" s="298"/>
      <c r="DA234" s="299" t="n">
        <v>0</v>
      </c>
      <c r="DB234" s="299" t="n">
        <v>0</v>
      </c>
      <c r="DC234" s="184"/>
      <c r="DD234" s="263" t="n">
        <f aca="false">SUMIF($L$5:$CH$5,"o",L234:CH234)+SUMIF($L$5:$CH$5,"e",L234:CH234)</f>
        <v>0</v>
      </c>
      <c r="DE234" s="278" t="n">
        <f aca="false">IF(DD234=0,0,DC234+DD234)</f>
        <v>0</v>
      </c>
      <c r="DF234" s="278"/>
      <c r="DG234" s="184"/>
      <c r="DH234" s="300" t="n">
        <v>3.8499428</v>
      </c>
      <c r="DI234" s="312" t="n">
        <v>4.926</v>
      </c>
      <c r="DJ234" s="184" t="n">
        <v>4.926</v>
      </c>
      <c r="DK234" s="267" t="n">
        <f aca="false">DI234-DJ234</f>
        <v>0</v>
      </c>
      <c r="DL234" s="192" t="n">
        <f aca="false">ROUND(DH234*DK234*10000,2)</f>
        <v>0</v>
      </c>
      <c r="DM234" s="193"/>
      <c r="DN234" s="26"/>
      <c r="DO234" s="26"/>
      <c r="DP234" s="301" t="n">
        <f aca="false">A234</f>
        <v>43678</v>
      </c>
      <c r="DQ234" s="270" t="n">
        <f aca="false">IF(ISERROR(DR234),0,DR234)</f>
        <v>0</v>
      </c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</row>
    <row r="235" customFormat="false" ht="15.75" hidden="false" customHeight="false" outlineLevel="0" collapsed="false">
      <c r="A235" s="271" t="n">
        <f aca="false">EOMONTH(A234,0)+1</f>
        <v>43709</v>
      </c>
      <c r="B235" s="272" t="n">
        <f aca="false">E!B226</f>
        <v>3.35237299</v>
      </c>
      <c r="C235" s="272" t="n">
        <f aca="false">CM235</f>
        <v>0</v>
      </c>
      <c r="D235" s="272" t="n">
        <f aca="false">CI235</f>
        <v>42</v>
      </c>
      <c r="E235" s="272" t="str">
        <f aca="false">IF(CJ235=0,"",CJ235)</f>
        <v/>
      </c>
      <c r="F235" s="273" t="n">
        <f aca="false">CK235</f>
        <v>3.35237299</v>
      </c>
      <c r="G235" s="230"/>
      <c r="H235" s="230"/>
      <c r="I235" s="29"/>
      <c r="J235" s="29"/>
      <c r="K235" s="29"/>
      <c r="L235" s="313"/>
      <c r="M235" s="314"/>
      <c r="N235" s="30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30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49"/>
      <c r="BP235" s="107"/>
      <c r="BQ235" s="281"/>
      <c r="BR235" s="240"/>
      <c r="BS235" s="240"/>
      <c r="BT235" s="240"/>
      <c r="BU235" s="240"/>
      <c r="BV235" s="282"/>
      <c r="BW235" s="240"/>
      <c r="BX235" s="240"/>
      <c r="BY235" s="240"/>
      <c r="BZ235" s="240"/>
      <c r="CA235" s="240"/>
      <c r="CB235" s="240"/>
      <c r="CC235" s="240"/>
      <c r="CD235" s="240"/>
      <c r="CE235" s="283"/>
      <c r="CF235" s="284"/>
      <c r="CG235" s="285" t="n">
        <f aca="false">DQ235</f>
        <v>0</v>
      </c>
      <c r="CH235" s="286"/>
      <c r="CI235" s="247" t="n">
        <f aca="false">ROUND(+CK235+CI236,0)</f>
        <v>42</v>
      </c>
      <c r="CJ235" s="287"/>
      <c r="CK235" s="248" t="n">
        <f aca="false">IF($CM$16="a",(CM235+B235),(B235))</f>
        <v>3.35237299</v>
      </c>
      <c r="CL235" s="288" t="n">
        <f aca="false">A235</f>
        <v>43709</v>
      </c>
      <c r="CM235" s="250" t="n">
        <f aca="false">IF($CM$16="A",((SUMIF($L$5:$CH$5,"F",L235:CH235))+(SUMIF($L$5:$CH$5,"s",L235:CH235)*CP235)+(SUMIF($L$5:$CH$5,"eol",L235:CH235)*CP235)+(SUMIF($L$5:$CH$5,"e",L235:CH235))+(SUMIF($L$5:$CH$5,"o",L235:CH235))),IF($CM$16="s",(SUMIF($L$5:$CH$5,"s",L235:CH235)*CP235),IF($CM$16="f",(SUMIF($L$5:$CH$5,"f",L235:CH235)),IF($CM$16="eol",(SUMIF($L$5:$CH$5,"eol",L235:CH235)*CP235),IF($CM$16="o",(SUMIF($L$5:$CH$5,"o",L235:CH235)),IF($CM$16="e",(SUMIF($L$5:$CH$5,"e",L235:CH235)),IF($CM$16="ch",(SUM(L235:CH235)),"Wrong")))))))</f>
        <v>0</v>
      </c>
      <c r="CN235" s="251" t="n">
        <f aca="false">A235</f>
        <v>43709</v>
      </c>
      <c r="CO235" s="305" t="n">
        <f aca="false">ROUND(SUM(CK224:CK235),0)</f>
        <v>36</v>
      </c>
      <c r="CP235" s="290" t="n">
        <f aca="false">IF((1/((1+CR235/2)^(2*(A235-$D$6)/365.25)))&gt;1,1,(1/((1+CR235/2)^(2*(A235-$D$6)/365.25))))</f>
        <v>1</v>
      </c>
      <c r="CQ235" s="291" t="n">
        <f aca="false">+A236-A235</f>
        <v>30</v>
      </c>
      <c r="CR235" s="302" t="n">
        <v>0.0657542989556226</v>
      </c>
      <c r="CS235" s="293"/>
      <c r="CT235" s="303" t="n">
        <f aca="false">A235</f>
        <v>43709</v>
      </c>
      <c r="CU235" s="295" t="n">
        <f aca="false">IF(ISERROR(INDEX(FuturesTable,MATCH(CT235,FuturesTableMonth,0),2)),0,INDEX(FuturesTable,MATCH(CT235,FuturesTableMonth,0),2))</f>
        <v>0</v>
      </c>
      <c r="CV235" s="25"/>
      <c r="CW235" s="296" t="n">
        <f aca="false">CT235</f>
        <v>43709</v>
      </c>
      <c r="CX235" s="297" t="n">
        <f aca="false">CK235+CK247+CK259+CK271+CK283+CK295+CK307+CK319+CK331+CK343+CK355+CK367+CK379+CK391+CK403+CK415+CK427+CK439+CK451+CK463</f>
        <v>6.47058273</v>
      </c>
      <c r="CY235" s="25"/>
      <c r="CZ235" s="298"/>
      <c r="DA235" s="299" t="n">
        <v>0</v>
      </c>
      <c r="DB235" s="299" t="n">
        <v>0</v>
      </c>
      <c r="DC235" s="184"/>
      <c r="DD235" s="263" t="n">
        <f aca="false">SUMIF($L$5:$CH$5,"o",L235:CH235)+SUMIF($L$5:$CH$5,"e",L235:CH235)</f>
        <v>0</v>
      </c>
      <c r="DE235" s="278" t="n">
        <f aca="false">IF(DD235=0,0,DC235+DD235)</f>
        <v>0</v>
      </c>
      <c r="DF235" s="278"/>
      <c r="DG235" s="184"/>
      <c r="DH235" s="300" t="n">
        <v>3.35237299</v>
      </c>
      <c r="DI235" s="312" t="n">
        <v>4.941</v>
      </c>
      <c r="DJ235" s="184" t="n">
        <v>4.941</v>
      </c>
      <c r="DK235" s="267" t="n">
        <f aca="false">DI235-DJ235</f>
        <v>0</v>
      </c>
      <c r="DL235" s="192" t="n">
        <f aca="false">ROUND(DH235*DK235*10000,2)</f>
        <v>0</v>
      </c>
      <c r="DM235" s="193"/>
      <c r="DN235" s="26"/>
      <c r="DO235" s="26"/>
      <c r="DP235" s="301" t="n">
        <f aca="false">A235</f>
        <v>43709</v>
      </c>
      <c r="DQ235" s="270" t="n">
        <f aca="false">IF(ISERROR(DR235),0,DR235)</f>
        <v>0</v>
      </c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</row>
    <row r="236" customFormat="false" ht="15.75" hidden="false" customHeight="false" outlineLevel="0" collapsed="false">
      <c r="A236" s="271" t="n">
        <f aca="false">EOMONTH(A235,0)+1</f>
        <v>43739</v>
      </c>
      <c r="B236" s="272" t="n">
        <f aca="false">E!B227</f>
        <v>2.84323912</v>
      </c>
      <c r="C236" s="272" t="n">
        <f aca="false">CM236</f>
        <v>0</v>
      </c>
      <c r="D236" s="272" t="n">
        <f aca="false">CI236</f>
        <v>39</v>
      </c>
      <c r="E236" s="272" t="str">
        <f aca="false">IF(CJ236=0,"",CJ236)</f>
        <v/>
      </c>
      <c r="F236" s="273" t="n">
        <f aca="false">CK236</f>
        <v>2.84323912</v>
      </c>
      <c r="G236" s="230"/>
      <c r="H236" s="230"/>
      <c r="I236" s="29"/>
      <c r="J236" s="29"/>
      <c r="K236" s="29"/>
      <c r="L236" s="313"/>
      <c r="M236" s="314"/>
      <c r="N236" s="30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30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49"/>
      <c r="BP236" s="107"/>
      <c r="BQ236" s="281"/>
      <c r="BR236" s="240"/>
      <c r="BS236" s="240"/>
      <c r="BT236" s="240"/>
      <c r="BU236" s="240"/>
      <c r="BV236" s="282"/>
      <c r="BW236" s="240"/>
      <c r="BX236" s="240"/>
      <c r="BY236" s="240"/>
      <c r="BZ236" s="240"/>
      <c r="CA236" s="240"/>
      <c r="CB236" s="240"/>
      <c r="CC236" s="240"/>
      <c r="CD236" s="240"/>
      <c r="CE236" s="283"/>
      <c r="CF236" s="284"/>
      <c r="CG236" s="285" t="n">
        <f aca="false">DQ236</f>
        <v>0</v>
      </c>
      <c r="CH236" s="286"/>
      <c r="CI236" s="247" t="n">
        <f aca="false">ROUND(+CK236+CI237,0)</f>
        <v>39</v>
      </c>
      <c r="CJ236" s="287"/>
      <c r="CK236" s="248" t="n">
        <f aca="false">IF($CM$16="a",(CM236+B236),(B236))</f>
        <v>2.84323912</v>
      </c>
      <c r="CL236" s="288" t="n">
        <f aca="false">A236</f>
        <v>43739</v>
      </c>
      <c r="CM236" s="250" t="n">
        <f aca="false">IF($CM$16="A",((SUMIF($L$5:$CH$5,"F",L236:CH236))+(SUMIF($L$5:$CH$5,"s",L236:CH236)*CP236)+(SUMIF($L$5:$CH$5,"eol",L236:CH236)*CP236)+(SUMIF($L$5:$CH$5,"e",L236:CH236))+(SUMIF($L$5:$CH$5,"o",L236:CH236))),IF($CM$16="s",(SUMIF($L$5:$CH$5,"s",L236:CH236)*CP236),IF($CM$16="f",(SUMIF($L$5:$CH$5,"f",L236:CH236)),IF($CM$16="eol",(SUMIF($L$5:$CH$5,"eol",L236:CH236)*CP236),IF($CM$16="o",(SUMIF($L$5:$CH$5,"o",L236:CH236)),IF($CM$16="e",(SUMIF($L$5:$CH$5,"e",L236:CH236)),IF($CM$16="ch",(SUM(L236:CH236)),"Wrong")))))))</f>
        <v>0</v>
      </c>
      <c r="CN236" s="251" t="n">
        <f aca="false">A236</f>
        <v>43739</v>
      </c>
      <c r="CO236" s="305" t="n">
        <f aca="false">ROUND(SUM(CK225:CK236),0)</f>
        <v>36</v>
      </c>
      <c r="CP236" s="290" t="n">
        <f aca="false">IF((1/((1+CR236/2)^(2*(A236-$D$6)/365.25)))&gt;1,1,(1/((1+CR236/2)^(2*(A236-$D$6)/365.25))))</f>
        <v>1</v>
      </c>
      <c r="CQ236" s="291" t="n">
        <f aca="false">+A237-A236</f>
        <v>31</v>
      </c>
      <c r="CR236" s="302" t="n">
        <v>0.0657878306146604</v>
      </c>
      <c r="CS236" s="293"/>
      <c r="CT236" s="303" t="n">
        <f aca="false">A236</f>
        <v>43739</v>
      </c>
      <c r="CU236" s="295" t="n">
        <f aca="false">IF(ISERROR(INDEX(FuturesTable,MATCH(CT236,FuturesTableMonth,0),2)),0,INDEX(FuturesTable,MATCH(CT236,FuturesTableMonth,0),2))</f>
        <v>0</v>
      </c>
      <c r="CV236" s="25"/>
      <c r="CW236" s="296" t="n">
        <f aca="false">CT236</f>
        <v>43739</v>
      </c>
      <c r="CX236" s="297" t="n">
        <f aca="false">CK236+CK248+CK260+CK272+CK284+CK296+CK308+CK320+CK332+CK344+CK356+CK368+CK380+CK392+CK404+CK416+CK428+CK440+CK452+CK464</f>
        <v>5.48770626</v>
      </c>
      <c r="CY236" s="25"/>
      <c r="CZ236" s="298"/>
      <c r="DA236" s="299" t="n">
        <v>0</v>
      </c>
      <c r="DB236" s="299" t="n">
        <v>0</v>
      </c>
      <c r="DC236" s="184"/>
      <c r="DD236" s="263" t="n">
        <f aca="false">SUMIF($L$5:$CH$5,"o",L236:CH236)+SUMIF($L$5:$CH$5,"e",L236:CH236)</f>
        <v>0</v>
      </c>
      <c r="DE236" s="278" t="n">
        <f aca="false">IF(DD236=0,0,DC236+DD236)</f>
        <v>0</v>
      </c>
      <c r="DF236" s="278"/>
      <c r="DG236" s="184"/>
      <c r="DH236" s="300" t="n">
        <v>2.84323912</v>
      </c>
      <c r="DI236" s="312" t="n">
        <v>4.97</v>
      </c>
      <c r="DJ236" s="184" t="n">
        <v>4.97</v>
      </c>
      <c r="DK236" s="267" t="n">
        <f aca="false">DI236-DJ236</f>
        <v>0</v>
      </c>
      <c r="DL236" s="192" t="n">
        <f aca="false">ROUND(DH236*DK236*10000,2)</f>
        <v>0</v>
      </c>
      <c r="DM236" s="193"/>
      <c r="DN236" s="26"/>
      <c r="DO236" s="26"/>
      <c r="DP236" s="301" t="n">
        <f aca="false">A236</f>
        <v>43739</v>
      </c>
      <c r="DQ236" s="270" t="n">
        <f aca="false">IF(ISERROR(DR236),0,DR236)</f>
        <v>0</v>
      </c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</row>
    <row r="237" customFormat="false" ht="15.75" hidden="false" customHeight="false" outlineLevel="0" collapsed="false">
      <c r="A237" s="271" t="n">
        <f aca="false">EOMONTH(A236,0)+1</f>
        <v>43770</v>
      </c>
      <c r="B237" s="272" t="n">
        <f aca="false">E!B228</f>
        <v>2.19569804</v>
      </c>
      <c r="C237" s="272" t="n">
        <f aca="false">CM237</f>
        <v>0</v>
      </c>
      <c r="D237" s="272" t="n">
        <f aca="false">CI237</f>
        <v>36</v>
      </c>
      <c r="E237" s="272" t="str">
        <f aca="false">IF(CJ237=0,"",CJ237)</f>
        <v/>
      </c>
      <c r="F237" s="273" t="n">
        <f aca="false">CK237</f>
        <v>2.19569804</v>
      </c>
      <c r="G237" s="230"/>
      <c r="H237" s="230"/>
      <c r="I237" s="29"/>
      <c r="J237" s="29"/>
      <c r="K237" s="29"/>
      <c r="L237" s="313"/>
      <c r="M237" s="314"/>
      <c r="N237" s="30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30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49"/>
      <c r="BP237" s="107"/>
      <c r="BQ237" s="281"/>
      <c r="BR237" s="240"/>
      <c r="BS237" s="240"/>
      <c r="BT237" s="240"/>
      <c r="BU237" s="240"/>
      <c r="BV237" s="282"/>
      <c r="BW237" s="240"/>
      <c r="BX237" s="240"/>
      <c r="BY237" s="240"/>
      <c r="BZ237" s="240"/>
      <c r="CA237" s="240"/>
      <c r="CB237" s="240"/>
      <c r="CC237" s="240"/>
      <c r="CD237" s="240"/>
      <c r="CE237" s="283"/>
      <c r="CF237" s="284"/>
      <c r="CG237" s="285" t="n">
        <f aca="false">DQ237</f>
        <v>0</v>
      </c>
      <c r="CH237" s="286"/>
      <c r="CI237" s="247" t="n">
        <f aca="false">ROUND(+CK237+CI238,0)</f>
        <v>36</v>
      </c>
      <c r="CJ237" s="287"/>
      <c r="CK237" s="248" t="n">
        <f aca="false">IF($CM$16="a",(CM237+B237),(B237))</f>
        <v>2.19569804</v>
      </c>
      <c r="CL237" s="288" t="n">
        <f aca="false">A237</f>
        <v>43770</v>
      </c>
      <c r="CM237" s="250" t="n">
        <f aca="false">IF($CM$16="A",((SUMIF($L$5:$CH$5,"F",L237:CH237))+(SUMIF($L$5:$CH$5,"s",L237:CH237)*CP237)+(SUMIF($L$5:$CH$5,"eol",L237:CH237)*CP237)+(SUMIF($L$5:$CH$5,"e",L237:CH237))+(SUMIF($L$5:$CH$5,"o",L237:CH237))),IF($CM$16="s",(SUMIF($L$5:$CH$5,"s",L237:CH237)*CP237),IF($CM$16="f",(SUMIF($L$5:$CH$5,"f",L237:CH237)),IF($CM$16="eol",(SUMIF($L$5:$CH$5,"eol",L237:CH237)*CP237),IF($CM$16="o",(SUMIF($L$5:$CH$5,"o",L237:CH237)),IF($CM$16="e",(SUMIF($L$5:$CH$5,"e",L237:CH237)),IF($CM$16="ch",(SUM(L237:CH237)),"Wrong")))))))</f>
        <v>0</v>
      </c>
      <c r="CN237" s="251" t="n">
        <f aca="false">A237</f>
        <v>43770</v>
      </c>
      <c r="CO237" s="305" t="n">
        <f aca="false">ROUND(SUM(CK226:CK237),0)</f>
        <v>36</v>
      </c>
      <c r="CP237" s="290" t="n">
        <f aca="false">IF((1/((1+CR237/2)^(2*(A237-$D$6)/365.25)))&gt;1,1,(1/((1+CR237/2)^(2*(A237-$D$6)/365.25))))</f>
        <v>1</v>
      </c>
      <c r="CQ237" s="291" t="n">
        <f aca="false">+A238-A237</f>
        <v>30</v>
      </c>
      <c r="CR237" s="302" t="n">
        <v>0.0658224799960578</v>
      </c>
      <c r="CS237" s="293"/>
      <c r="CT237" s="303" t="n">
        <f aca="false">A237</f>
        <v>43770</v>
      </c>
      <c r="CU237" s="295" t="n">
        <f aca="false">IF(ISERROR(INDEX(FuturesTable,MATCH(CT237,FuturesTableMonth,0),2)),0,INDEX(FuturesTable,MATCH(CT237,FuturesTableMonth,0),2))</f>
        <v>0</v>
      </c>
      <c r="CV237" s="25"/>
      <c r="CW237" s="296" t="n">
        <f aca="false">CT237</f>
        <v>43770</v>
      </c>
      <c r="CX237" s="297" t="n">
        <f aca="false">CK237+CK249+CK261+CK273+CK285+CK297+CK309+CK321+CK333+CK345+CK357+CK369+CK381+CK393+CK405+CK417+CK429+CK441+CK453+CK465</f>
        <v>4.23775694</v>
      </c>
      <c r="CY237" s="25"/>
      <c r="CZ237" s="298"/>
      <c r="DA237" s="299" t="n">
        <v>0</v>
      </c>
      <c r="DB237" s="299" t="n">
        <v>0</v>
      </c>
      <c r="DC237" s="184"/>
      <c r="DD237" s="263" t="n">
        <f aca="false">SUMIF($L$5:$CH$5,"o",L237:CH237)+SUMIF($L$5:$CH$5,"e",L237:CH237)</f>
        <v>0</v>
      </c>
      <c r="DE237" s="278" t="n">
        <f aca="false">IF(DD237=0,0,DC237+DD237)</f>
        <v>0</v>
      </c>
      <c r="DF237" s="278"/>
      <c r="DG237" s="184"/>
      <c r="DH237" s="300" t="n">
        <v>2.19569804</v>
      </c>
      <c r="DI237" s="312" t="n">
        <v>5.11</v>
      </c>
      <c r="DJ237" s="184" t="n">
        <v>5.11</v>
      </c>
      <c r="DK237" s="267" t="n">
        <f aca="false">DI237-DJ237</f>
        <v>0</v>
      </c>
      <c r="DL237" s="192" t="n">
        <f aca="false">ROUND(DH237*DK237*10000,2)</f>
        <v>0</v>
      </c>
      <c r="DM237" s="193"/>
      <c r="DN237" s="26"/>
      <c r="DO237" s="26"/>
      <c r="DP237" s="301" t="n">
        <f aca="false">A237</f>
        <v>43770</v>
      </c>
      <c r="DQ237" s="270" t="n">
        <f aca="false">IF(ISERROR(DR237),0,DR237)</f>
        <v>0</v>
      </c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</row>
    <row r="238" customFormat="false" ht="15.75" hidden="false" customHeight="false" outlineLevel="0" collapsed="false">
      <c r="A238" s="271" t="n">
        <f aca="false">EOMONTH(A237,0)+1</f>
        <v>43800</v>
      </c>
      <c r="B238" s="272" t="n">
        <f aca="false">E!B229</f>
        <v>2.25550438</v>
      </c>
      <c r="C238" s="272" t="n">
        <f aca="false">CM238</f>
        <v>0</v>
      </c>
      <c r="D238" s="272" t="n">
        <f aca="false">CI238</f>
        <v>34</v>
      </c>
      <c r="E238" s="272" t="n">
        <f aca="false">IF(CJ238=0,"",CJ238)</f>
        <v>35.69391491</v>
      </c>
      <c r="F238" s="273" t="n">
        <f aca="false">CK238</f>
        <v>2.25550438</v>
      </c>
      <c r="G238" s="230"/>
      <c r="H238" s="230"/>
      <c r="I238" s="29"/>
      <c r="J238" s="29"/>
      <c r="K238" s="29"/>
      <c r="L238" s="313"/>
      <c r="M238" s="314"/>
      <c r="N238" s="30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30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49"/>
      <c r="BP238" s="107"/>
      <c r="BQ238" s="281"/>
      <c r="BR238" s="240"/>
      <c r="BS238" s="240"/>
      <c r="BT238" s="240"/>
      <c r="BU238" s="240"/>
      <c r="BV238" s="282"/>
      <c r="BW238" s="240"/>
      <c r="BX238" s="240"/>
      <c r="BY238" s="240"/>
      <c r="BZ238" s="240"/>
      <c r="CA238" s="240"/>
      <c r="CB238" s="240"/>
      <c r="CC238" s="240"/>
      <c r="CD238" s="240"/>
      <c r="CE238" s="283"/>
      <c r="CF238" s="284"/>
      <c r="CG238" s="285" t="n">
        <f aca="false">DQ238</f>
        <v>0</v>
      </c>
      <c r="CH238" s="286"/>
      <c r="CI238" s="247" t="n">
        <f aca="false">ROUND(+CK238+CI239,0)</f>
        <v>34</v>
      </c>
      <c r="CJ238" s="287" t="n">
        <f aca="false">SUM(CK227:CK238)</f>
        <v>35.69391491</v>
      </c>
      <c r="CK238" s="248" t="n">
        <f aca="false">IF($CM$16="a",(CM238+B238),(B238))</f>
        <v>2.25550438</v>
      </c>
      <c r="CL238" s="288" t="n">
        <f aca="false">A238</f>
        <v>43800</v>
      </c>
      <c r="CM238" s="250" t="n">
        <f aca="false">IF($CM$16="A",((SUMIF($L$5:$CH$5,"F",L238:CH238))+(SUMIF($L$5:$CH$5,"s",L238:CH238)*CP238)+(SUMIF($L$5:$CH$5,"eol",L238:CH238)*CP238)+(SUMIF($L$5:$CH$5,"e",L238:CH238))+(SUMIF($L$5:$CH$5,"o",L238:CH238))),IF($CM$16="s",(SUMIF($L$5:$CH$5,"s",L238:CH238)*CP238),IF($CM$16="f",(SUMIF($L$5:$CH$5,"f",L238:CH238)),IF($CM$16="eol",(SUMIF($L$5:$CH$5,"eol",L238:CH238)*CP238),IF($CM$16="o",(SUMIF($L$5:$CH$5,"o",L238:CH238)),IF($CM$16="e",(SUMIF($L$5:$CH$5,"e",L238:CH238)),IF($CM$16="ch",(SUM(L238:CH238)),"Wrong")))))))</f>
        <v>0</v>
      </c>
      <c r="CN238" s="251" t="n">
        <f aca="false">A238</f>
        <v>43800</v>
      </c>
      <c r="CO238" s="305" t="n">
        <f aca="false">ROUND(SUM(CK227:CK238),0)</f>
        <v>36</v>
      </c>
      <c r="CP238" s="290" t="n">
        <f aca="false">IF((1/((1+CR238/2)^(2*(A238-$D$6)/365.25)))&gt;1,1,(1/((1+CR238/2)^(2*(A238-$D$6)/365.25))))</f>
        <v>1</v>
      </c>
      <c r="CQ238" s="291" t="n">
        <f aca="false">+A239-A238</f>
        <v>31</v>
      </c>
      <c r="CR238" s="302" t="n">
        <v>0.0658560116558533</v>
      </c>
      <c r="CS238" s="293"/>
      <c r="CT238" s="303" t="n">
        <f aca="false">A238</f>
        <v>43800</v>
      </c>
      <c r="CU238" s="295" t="n">
        <f aca="false">IF(ISERROR(INDEX(FuturesTable,MATCH(CT238,FuturesTableMonth,0),2)),0,INDEX(FuturesTable,MATCH(CT238,FuturesTableMonth,0),2))</f>
        <v>0</v>
      </c>
      <c r="CV238" s="25"/>
      <c r="CW238" s="296" t="n">
        <f aca="false">CT238</f>
        <v>43800</v>
      </c>
      <c r="CX238" s="297" t="n">
        <f aca="false">CK238+CK250+CK262+CK274+CK286+CK298+CK310+CK322+CK334+CK346+CK358+CK370+CK382+CK394+CK406+CK418+CK430+CK442+CK454+CK466</f>
        <v>2.25550438</v>
      </c>
      <c r="CY238" s="25"/>
      <c r="CZ238" s="298"/>
      <c r="DA238" s="299" t="n">
        <v>0</v>
      </c>
      <c r="DB238" s="299" t="n">
        <v>0</v>
      </c>
      <c r="DC238" s="184"/>
      <c r="DD238" s="263" t="n">
        <f aca="false">SUMIF($L$5:$CH$5,"o",L238:CH238)+SUMIF($L$5:$CH$5,"e",L238:CH238)</f>
        <v>0</v>
      </c>
      <c r="DE238" s="278" t="n">
        <f aca="false">IF(DD238=0,0,DC238+DD238)</f>
        <v>0</v>
      </c>
      <c r="DF238" s="278"/>
      <c r="DG238" s="184"/>
      <c r="DH238" s="300" t="n">
        <v>2.25550438</v>
      </c>
      <c r="DI238" s="312" t="n">
        <v>5.255</v>
      </c>
      <c r="DJ238" s="184" t="n">
        <v>5.255</v>
      </c>
      <c r="DK238" s="267" t="n">
        <f aca="false">DI238-DJ238</f>
        <v>0</v>
      </c>
      <c r="DL238" s="192" t="n">
        <f aca="false">ROUND(DH238*DK238*10000,2)</f>
        <v>0</v>
      </c>
      <c r="DM238" s="193"/>
      <c r="DN238" s="26"/>
      <c r="DO238" s="26"/>
      <c r="DP238" s="301" t="n">
        <f aca="false">A238</f>
        <v>43800</v>
      </c>
      <c r="DQ238" s="270" t="n">
        <f aca="false">IF(ISERROR(DR238),0,DR238)</f>
        <v>0</v>
      </c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</row>
    <row r="239" customFormat="false" ht="15.75" hidden="false" customHeight="false" outlineLevel="0" collapsed="false">
      <c r="A239" s="271" t="n">
        <f aca="false">EOMONTH(A238,0)+1</f>
        <v>43831</v>
      </c>
      <c r="B239" s="272" t="n">
        <f aca="false">E!B230</f>
        <v>2.24174506</v>
      </c>
      <c r="C239" s="272" t="n">
        <f aca="false">CM239</f>
        <v>0</v>
      </c>
      <c r="D239" s="272" t="n">
        <f aca="false">CI239</f>
        <v>32</v>
      </c>
      <c r="E239" s="272" t="str">
        <f aca="false">IF(CJ239=0,"",CJ239)</f>
        <v/>
      </c>
      <c r="F239" s="273" t="n">
        <f aca="false">CK239</f>
        <v>2.24174506</v>
      </c>
      <c r="G239" s="230"/>
      <c r="H239" s="230"/>
      <c r="I239" s="29"/>
      <c r="J239" s="29"/>
      <c r="K239" s="29"/>
      <c r="L239" s="313"/>
      <c r="M239" s="314"/>
      <c r="N239" s="30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30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49"/>
      <c r="BP239" s="107"/>
      <c r="BQ239" s="281"/>
      <c r="BR239" s="240"/>
      <c r="BS239" s="240"/>
      <c r="BT239" s="240"/>
      <c r="BU239" s="240"/>
      <c r="BV239" s="282"/>
      <c r="BW239" s="240"/>
      <c r="BX239" s="240"/>
      <c r="BY239" s="240"/>
      <c r="BZ239" s="240"/>
      <c r="CA239" s="240"/>
      <c r="CB239" s="240"/>
      <c r="CC239" s="240"/>
      <c r="CD239" s="240"/>
      <c r="CE239" s="283"/>
      <c r="CF239" s="284"/>
      <c r="CG239" s="285" t="n">
        <f aca="false">DQ239</f>
        <v>0</v>
      </c>
      <c r="CH239" s="286"/>
      <c r="CI239" s="247" t="n">
        <f aca="false">ROUND(+CK239+CI240,0)</f>
        <v>32</v>
      </c>
      <c r="CJ239" s="287"/>
      <c r="CK239" s="248" t="n">
        <f aca="false">IF($CM$16="a",(CM239+B239),(B239))</f>
        <v>2.24174506</v>
      </c>
      <c r="CL239" s="288" t="n">
        <f aca="false">A239</f>
        <v>43831</v>
      </c>
      <c r="CM239" s="250" t="n">
        <f aca="false">IF($CM$16="A",((SUMIF($L$5:$CH$5,"F",L239:CH239))+(SUMIF($L$5:$CH$5,"s",L239:CH239)*CP239)+(SUMIF($L$5:$CH$5,"eol",L239:CH239)*CP239)+(SUMIF($L$5:$CH$5,"e",L239:CH239))+(SUMIF($L$5:$CH$5,"o",L239:CH239))),IF($CM$16="s",(SUMIF($L$5:$CH$5,"s",L239:CH239)*CP239),IF($CM$16="f",(SUMIF($L$5:$CH$5,"f",L239:CH239)),IF($CM$16="eol",(SUMIF($L$5:$CH$5,"eol",L239:CH239)*CP239),IF($CM$16="o",(SUMIF($L$5:$CH$5,"o",L239:CH239)),IF($CM$16="e",(SUMIF($L$5:$CH$5,"e",L239:CH239)),IF($CM$16="ch",(SUM(L239:CH239)),"Wrong")))))))</f>
        <v>0</v>
      </c>
      <c r="CN239" s="251" t="n">
        <f aca="false">A239</f>
        <v>43831</v>
      </c>
      <c r="CO239" s="305" t="n">
        <f aca="false">ROUND(SUM(CK228:CK239),0)</f>
        <v>36</v>
      </c>
      <c r="CP239" s="290" t="n">
        <f aca="false">IF((1/((1+CR239/2)^(2*(A239-$D$6)/365.25)))&gt;1,1,(1/((1+CR239/2)^(2*(A239-$D$6)/365.25))))</f>
        <v>1</v>
      </c>
      <c r="CQ239" s="291" t="n">
        <f aca="false">+A240-A239</f>
        <v>31</v>
      </c>
      <c r="CR239" s="302" t="n">
        <v>0.0658906610380336</v>
      </c>
      <c r="CS239" s="293"/>
      <c r="CT239" s="303" t="n">
        <f aca="false">A239</f>
        <v>43831</v>
      </c>
      <c r="CU239" s="295" t="n">
        <f aca="false">IF(ISERROR(INDEX(FuturesTable,MATCH(CT239,FuturesTableMonth,0),2)),0,INDEX(FuturesTable,MATCH(CT239,FuturesTableMonth,0),2))</f>
        <v>0</v>
      </c>
      <c r="CV239" s="25"/>
      <c r="CW239" s="296" t="n">
        <f aca="false">CT239</f>
        <v>43831</v>
      </c>
      <c r="CX239" s="297" t="n">
        <f aca="false">CK239+CK251+CK263+CK275+CK287+CK299+CK311+CK323+CK335+CK347+CK359+CK371+CK383+CK395+CK407+CK419+CK431+CK443+CK455+CK467</f>
        <v>2.24174506</v>
      </c>
      <c r="CY239" s="25"/>
      <c r="CZ239" s="298"/>
      <c r="DA239" s="299" t="n">
        <v>0</v>
      </c>
      <c r="DB239" s="299" t="n">
        <v>0</v>
      </c>
      <c r="DC239" s="184"/>
      <c r="DD239" s="263" t="n">
        <f aca="false">SUMIF($L$5:$CH$5,"o",L239:CH239)+SUMIF($L$5:$CH$5,"e",L239:CH239)</f>
        <v>0</v>
      </c>
      <c r="DE239" s="278" t="n">
        <f aca="false">IF(DD239=0,0,DC239+DD239)</f>
        <v>0</v>
      </c>
      <c r="DF239" s="278"/>
      <c r="DG239" s="184"/>
      <c r="DH239" s="300" t="n">
        <v>2.24174506</v>
      </c>
      <c r="DI239" s="312" t="n">
        <v>5.375</v>
      </c>
      <c r="DJ239" s="184" t="n">
        <v>5.375</v>
      </c>
      <c r="DK239" s="267" t="n">
        <f aca="false">DI239-DJ239</f>
        <v>0</v>
      </c>
      <c r="DL239" s="192" t="n">
        <f aca="false">ROUND(DH239*DK239*10000,2)</f>
        <v>0</v>
      </c>
      <c r="DM239" s="193"/>
      <c r="DN239" s="26"/>
      <c r="DO239" s="26"/>
      <c r="DP239" s="301" t="n">
        <f aca="false">A239</f>
        <v>43831</v>
      </c>
      <c r="DQ239" s="270" t="n">
        <f aca="false">IF(ISERROR(DR239),0,DR239)</f>
        <v>0</v>
      </c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</row>
    <row r="240" customFormat="false" ht="15.75" hidden="false" customHeight="false" outlineLevel="0" collapsed="false">
      <c r="A240" s="271" t="n">
        <f aca="false">EOMONTH(A239,0)+1</f>
        <v>43862</v>
      </c>
      <c r="B240" s="272" t="n">
        <f aca="false">E!B231</f>
        <v>2.08431139</v>
      </c>
      <c r="C240" s="272" t="n">
        <f aca="false">CM240</f>
        <v>0</v>
      </c>
      <c r="D240" s="272" t="n">
        <f aca="false">CI240</f>
        <v>30</v>
      </c>
      <c r="E240" s="272" t="str">
        <f aca="false">IF(CJ239=0,"",CJ239)</f>
        <v/>
      </c>
      <c r="F240" s="273" t="n">
        <f aca="false">CK240</f>
        <v>2.08431139</v>
      </c>
      <c r="G240" s="230"/>
      <c r="H240" s="230"/>
      <c r="I240" s="29"/>
      <c r="J240" s="29"/>
      <c r="K240" s="29"/>
      <c r="L240" s="313"/>
      <c r="M240" s="314"/>
      <c r="N240" s="30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30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49"/>
      <c r="BP240" s="107"/>
      <c r="BQ240" s="281"/>
      <c r="BR240" s="240"/>
      <c r="BS240" s="240"/>
      <c r="BT240" s="240"/>
      <c r="BU240" s="240"/>
      <c r="BV240" s="282"/>
      <c r="BW240" s="240"/>
      <c r="BX240" s="240"/>
      <c r="BY240" s="240"/>
      <c r="BZ240" s="240"/>
      <c r="CA240" s="240"/>
      <c r="CB240" s="240"/>
      <c r="CC240" s="240"/>
      <c r="CD240" s="240"/>
      <c r="CE240" s="283"/>
      <c r="CF240" s="284"/>
      <c r="CG240" s="285" t="n">
        <f aca="false">DQ240</f>
        <v>0</v>
      </c>
      <c r="CH240" s="286"/>
      <c r="CI240" s="247" t="n">
        <f aca="false">ROUND(+CK240+CI241,0)</f>
        <v>30</v>
      </c>
      <c r="CJ240" s="287"/>
      <c r="CK240" s="248" t="n">
        <f aca="false">IF($CM$16="a",(CM240+B240),(B240))</f>
        <v>2.08431139</v>
      </c>
      <c r="CL240" s="288" t="n">
        <f aca="false">A240</f>
        <v>43862</v>
      </c>
      <c r="CM240" s="250" t="n">
        <f aca="false">IF($CM$16="A",((SUMIF($L$5:$CH$5,"F",L240:CH240))+(SUMIF($L$5:$CH$5,"s",L240:CH240)*CP240)+(SUMIF($L$5:$CH$5,"eol",L240:CH240)*CP240)+(SUMIF($L$5:$CH$5,"e",L240:CH240))+(SUMIF($L$5:$CH$5,"o",L240:CH240))),IF($CM$16="s",(SUMIF($L$5:$CH$5,"s",L240:CH240)*CP240),IF($CM$16="f",(SUMIF($L$5:$CH$5,"f",L240:CH240)),IF($CM$16="eol",(SUMIF($L$5:$CH$5,"eol",L240:CH240)*CP240),IF($CM$16="o",(SUMIF($L$5:$CH$5,"o",L240:CH240)),IF($CM$16="e",(SUMIF($L$5:$CH$5,"e",L240:CH240)),IF($CM$16="ch",(SUM(L240:CH240)),"Wrong")))))))</f>
        <v>0</v>
      </c>
      <c r="CN240" s="251" t="n">
        <f aca="false">A240</f>
        <v>43862</v>
      </c>
      <c r="CO240" s="305" t="n">
        <f aca="false">ROUND(SUM(CK229:CK240),0)</f>
        <v>35</v>
      </c>
      <c r="CP240" s="290" t="n">
        <f aca="false">IF((1/((1+CR240/2)^(2*(A240-$D$6)/365.25)))&gt;1,1,(1/((1+CR240/2)^(2*(A240-$D$6)/365.25))))</f>
        <v>1</v>
      </c>
      <c r="CQ240" s="291" t="n">
        <f aca="false">+A241-A240</f>
        <v>29</v>
      </c>
      <c r="CR240" s="302" t="n">
        <v>0.0659253104206114</v>
      </c>
      <c r="CS240" s="293"/>
      <c r="CT240" s="303" t="n">
        <f aca="false">A240</f>
        <v>43862</v>
      </c>
      <c r="CU240" s="295" t="n">
        <f aca="false">IF(ISERROR(INDEX(FuturesTable,MATCH(CT240,FuturesTableMonth,0),2)),0,INDEX(FuturesTable,MATCH(CT240,FuturesTableMonth,0),2))</f>
        <v>0</v>
      </c>
      <c r="CV240" s="25"/>
      <c r="CW240" s="296" t="n">
        <f aca="false">CT240</f>
        <v>43862</v>
      </c>
      <c r="CX240" s="297" t="n">
        <f aca="false">CK240+CK252+CK264+CK276+CK288+CK300+CK312+CK324+CK336+CK348+CK360+CK372+CK384+CK396+CK408+CK420+CK432+CK444+CK456+CK468</f>
        <v>2.08431139</v>
      </c>
      <c r="CY240" s="25"/>
      <c r="CZ240" s="298"/>
      <c r="DA240" s="299" t="n">
        <v>0</v>
      </c>
      <c r="DB240" s="299" t="n">
        <v>0</v>
      </c>
      <c r="DC240" s="184"/>
      <c r="DD240" s="263" t="n">
        <f aca="false">SUMIF($L$5:$CH$5,"o",L240:CH240)+SUMIF($L$5:$CH$5,"e",L240:CH240)</f>
        <v>0</v>
      </c>
      <c r="DE240" s="278" t="n">
        <f aca="false">IF(DD240=0,0,DC240+DD240)</f>
        <v>0</v>
      </c>
      <c r="DF240" s="278"/>
      <c r="DG240" s="184"/>
      <c r="DH240" s="300" t="n">
        <v>2.08431139</v>
      </c>
      <c r="DI240" s="312" t="n">
        <v>5.257</v>
      </c>
      <c r="DJ240" s="184" t="n">
        <v>5.257</v>
      </c>
      <c r="DK240" s="267" t="n">
        <f aca="false">DI240-DJ240</f>
        <v>0</v>
      </c>
      <c r="DL240" s="192" t="n">
        <f aca="false">ROUND(DH240*DK240*10000,2)</f>
        <v>0</v>
      </c>
      <c r="DM240" s="193"/>
      <c r="DN240" s="26"/>
      <c r="DO240" s="26"/>
      <c r="DP240" s="301" t="n">
        <f aca="false">A240</f>
        <v>43862</v>
      </c>
      <c r="DQ240" s="270" t="n">
        <f aca="false">IF(ISERROR(DR240),0,DR240)</f>
        <v>0</v>
      </c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</row>
    <row r="241" customFormat="false" ht="15.75" hidden="false" customHeight="false" outlineLevel="0" collapsed="false">
      <c r="A241" s="271" t="n">
        <f aca="false">EOMONTH(A240,0)+1</f>
        <v>43891</v>
      </c>
      <c r="B241" s="272" t="n">
        <f aca="false">E!B232</f>
        <v>2.21531634</v>
      </c>
      <c r="C241" s="272" t="n">
        <f aca="false">CM241</f>
        <v>0</v>
      </c>
      <c r="D241" s="272" t="n">
        <f aca="false">CI241</f>
        <v>28</v>
      </c>
      <c r="E241" s="272" t="str">
        <f aca="false">IF(CJ240=0,"",CJ240)</f>
        <v/>
      </c>
      <c r="F241" s="273" t="n">
        <f aca="false">CK241</f>
        <v>2.21531634</v>
      </c>
      <c r="G241" s="230"/>
      <c r="H241" s="230"/>
      <c r="I241" s="29"/>
      <c r="J241" s="29"/>
      <c r="K241" s="29"/>
      <c r="L241" s="313"/>
      <c r="M241" s="314"/>
      <c r="N241" s="30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30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49"/>
      <c r="BP241" s="107"/>
      <c r="BQ241" s="281"/>
      <c r="BR241" s="240"/>
      <c r="BS241" s="240"/>
      <c r="BT241" s="240"/>
      <c r="BU241" s="240"/>
      <c r="BV241" s="282"/>
      <c r="BW241" s="240"/>
      <c r="BX241" s="240"/>
      <c r="BY241" s="240"/>
      <c r="BZ241" s="240"/>
      <c r="CA241" s="240"/>
      <c r="CB241" s="240"/>
      <c r="CC241" s="240"/>
      <c r="CD241" s="240"/>
      <c r="CE241" s="283"/>
      <c r="CF241" s="284"/>
      <c r="CG241" s="285" t="n">
        <f aca="false">DQ241</f>
        <v>0</v>
      </c>
      <c r="CH241" s="286"/>
      <c r="CI241" s="247" t="n">
        <f aca="false">ROUND(+CK241+CI242,0)</f>
        <v>28</v>
      </c>
      <c r="CJ241" s="287"/>
      <c r="CK241" s="248" t="n">
        <f aca="false">IF($CM$16="a",(CM241+B241),(B241))</f>
        <v>2.21531634</v>
      </c>
      <c r="CL241" s="288" t="n">
        <f aca="false">A241</f>
        <v>43891</v>
      </c>
      <c r="CM241" s="250" t="n">
        <f aca="false">IF($CM$16="A",((SUMIF($L$5:$CH$5,"F",L241:CH241))+(SUMIF($L$5:$CH$5,"s",L241:CH241)*CP241)+(SUMIF($L$5:$CH$5,"eol",L241:CH241)*CP241)+(SUMIF($L$5:$CH$5,"e",L241:CH241))+(SUMIF($L$5:$CH$5,"o",L241:CH241))),IF($CM$16="s",(SUMIF($L$5:$CH$5,"s",L241:CH241)*CP241),IF($CM$16="f",(SUMIF($L$5:$CH$5,"f",L241:CH241)),IF($CM$16="eol",(SUMIF($L$5:$CH$5,"eol",L241:CH241)*CP241),IF($CM$16="o",(SUMIF($L$5:$CH$5,"o",L241:CH241)),IF($CM$16="e",(SUMIF($L$5:$CH$5,"e",L241:CH241)),IF($CM$16="ch",(SUM(L241:CH241)),"Wrong")))))))</f>
        <v>0</v>
      </c>
      <c r="CN241" s="251" t="n">
        <f aca="false">A241</f>
        <v>43891</v>
      </c>
      <c r="CO241" s="305" t="n">
        <f aca="false">ROUND(SUM(CK230:CK241),0)</f>
        <v>35</v>
      </c>
      <c r="CP241" s="290" t="n">
        <f aca="false">IF((1/((1+CR241/2)^(2*(A241-$D$6)/365.25)))&gt;1,1,(1/((1+CR241/2)^(2*(A241-$D$6)/365.25))))</f>
        <v>1</v>
      </c>
      <c r="CQ241" s="291" t="n">
        <f aca="false">+A242-A241</f>
        <v>31</v>
      </c>
      <c r="CR241" s="302" t="n">
        <v>0.0659577243595124</v>
      </c>
      <c r="CS241" s="293"/>
      <c r="CT241" s="303" t="n">
        <f aca="false">A241</f>
        <v>43891</v>
      </c>
      <c r="CU241" s="295" t="n">
        <f aca="false">IF(ISERROR(INDEX(FuturesTable,MATCH(CT241,FuturesTableMonth,0),2)),0,INDEX(FuturesTable,MATCH(CT241,FuturesTableMonth,0),2))</f>
        <v>0</v>
      </c>
      <c r="CV241" s="25"/>
      <c r="CW241" s="296" t="n">
        <f aca="false">CT241</f>
        <v>43891</v>
      </c>
      <c r="CX241" s="297" t="n">
        <f aca="false">CK241+CK253+CK265+CK277+CK289+CK301+CK313+CK325+CK337+CK349+CK361+CK373+CK385+CK397+CK409+CK421+CK433+CK445+CK457+CK469</f>
        <v>2.21531634</v>
      </c>
      <c r="CY241" s="25"/>
      <c r="CZ241" s="298"/>
      <c r="DA241" s="299" t="n">
        <v>0</v>
      </c>
      <c r="DB241" s="299" t="n">
        <v>0</v>
      </c>
      <c r="DC241" s="184"/>
      <c r="DD241" s="263" t="n">
        <f aca="false">SUMIF($L$5:$CH$5,"o",L241:CH241)+SUMIF($L$5:$CH$5,"e",L241:CH241)</f>
        <v>0</v>
      </c>
      <c r="DE241" s="278" t="n">
        <f aca="false">IF(DD241=0,0,DC241+DD241)</f>
        <v>0</v>
      </c>
      <c r="DF241" s="278"/>
      <c r="DG241" s="184"/>
      <c r="DH241" s="300" t="n">
        <v>2.21531634</v>
      </c>
      <c r="DI241" s="312" t="n">
        <v>5.124</v>
      </c>
      <c r="DJ241" s="184" t="n">
        <v>5.124</v>
      </c>
      <c r="DK241" s="267" t="n">
        <f aca="false">DI241-DJ241</f>
        <v>0</v>
      </c>
      <c r="DL241" s="192" t="n">
        <f aca="false">ROUND(DH241*DK241*10000,2)</f>
        <v>0</v>
      </c>
      <c r="DM241" s="193"/>
      <c r="DN241" s="26"/>
      <c r="DO241" s="26"/>
      <c r="DP241" s="301" t="n">
        <f aca="false">A241</f>
        <v>43891</v>
      </c>
      <c r="DQ241" s="270" t="n">
        <f aca="false">IF(ISERROR(DR241),0,DR241)</f>
        <v>0</v>
      </c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</row>
    <row r="242" customFormat="false" ht="15.75" hidden="false" customHeight="false" outlineLevel="0" collapsed="false">
      <c r="A242" s="271" t="n">
        <f aca="false">EOMONTH(A241,0)+1</f>
        <v>43922</v>
      </c>
      <c r="B242" s="272" t="n">
        <f aca="false">E!B233</f>
        <v>2.84069111</v>
      </c>
      <c r="C242" s="272" t="n">
        <f aca="false">CM242</f>
        <v>0</v>
      </c>
      <c r="D242" s="272" t="n">
        <f aca="false">CI242</f>
        <v>26</v>
      </c>
      <c r="E242" s="272" t="str">
        <f aca="false">IF(CJ241=0,"",CJ241)</f>
        <v/>
      </c>
      <c r="F242" s="273" t="n">
        <f aca="false">CK242</f>
        <v>2.84069111</v>
      </c>
      <c r="G242" s="230"/>
      <c r="H242" s="230"/>
      <c r="I242" s="29"/>
      <c r="J242" s="29"/>
      <c r="K242" s="29"/>
      <c r="L242" s="313"/>
      <c r="M242" s="314"/>
      <c r="N242" s="30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30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49"/>
      <c r="BP242" s="107"/>
      <c r="BQ242" s="281"/>
      <c r="BR242" s="240"/>
      <c r="BS242" s="240"/>
      <c r="BT242" s="240"/>
      <c r="BU242" s="240"/>
      <c r="BV242" s="282"/>
      <c r="BW242" s="240"/>
      <c r="BX242" s="240"/>
      <c r="BY242" s="240"/>
      <c r="BZ242" s="240"/>
      <c r="CA242" s="240"/>
      <c r="CB242" s="240"/>
      <c r="CC242" s="240"/>
      <c r="CD242" s="240"/>
      <c r="CE242" s="283"/>
      <c r="CF242" s="284"/>
      <c r="CG242" s="285" t="n">
        <f aca="false">DQ242</f>
        <v>0</v>
      </c>
      <c r="CH242" s="286"/>
      <c r="CI242" s="247" t="n">
        <f aca="false">ROUND(+CK242+CI243,0)</f>
        <v>26</v>
      </c>
      <c r="CJ242" s="287"/>
      <c r="CK242" s="248" t="n">
        <f aca="false">IF($CM$16="a",(CM242+B242),(B242))</f>
        <v>2.84069111</v>
      </c>
      <c r="CL242" s="288" t="n">
        <f aca="false">A242</f>
        <v>43922</v>
      </c>
      <c r="CM242" s="250" t="n">
        <f aca="false">IF($CM$16="A",((SUMIF($L$5:$CH$5,"F",L242:CH242))+(SUMIF($L$5:$CH$5,"s",L242:CH242)*CP242)+(SUMIF($L$5:$CH$5,"eol",L242:CH242)*CP242)+(SUMIF($L$5:$CH$5,"e",L242:CH242))+(SUMIF($L$5:$CH$5,"o",L242:CH242))),IF($CM$16="s",(SUMIF($L$5:$CH$5,"s",L242:CH242)*CP242),IF($CM$16="f",(SUMIF($L$5:$CH$5,"f",L242:CH242)),IF($CM$16="eol",(SUMIF($L$5:$CH$5,"eol",L242:CH242)*CP242),IF($CM$16="o",(SUMIF($L$5:$CH$5,"o",L242:CH242)),IF($CM$16="e",(SUMIF($L$5:$CH$5,"e",L242:CH242)),IF($CM$16="ch",(SUM(L242:CH242)),"Wrong")))))))</f>
        <v>0</v>
      </c>
      <c r="CN242" s="251" t="n">
        <f aca="false">A242</f>
        <v>43922</v>
      </c>
      <c r="CO242" s="305" t="n">
        <f aca="false">ROUND(SUM(CK231:CK242),0)</f>
        <v>35</v>
      </c>
      <c r="CP242" s="290" t="n">
        <f aca="false">IF((1/((1+CR242/2)^(2*(A242-$D$6)/365.25)))&gt;1,1,(1/((1+CR242/2)^(2*(A242-$D$6)/365.25))))</f>
        <v>1</v>
      </c>
      <c r="CQ242" s="291" t="n">
        <f aca="false">+A243-A242</f>
        <v>30</v>
      </c>
      <c r="CR242" s="302" t="n">
        <v>0.0659923737428598</v>
      </c>
      <c r="CS242" s="293"/>
      <c r="CT242" s="303" t="n">
        <f aca="false">A242</f>
        <v>43922</v>
      </c>
      <c r="CU242" s="295" t="n">
        <f aca="false">IF(ISERROR(INDEX(FuturesTable,MATCH(CT242,FuturesTableMonth,0),2)),0,INDEX(FuturesTable,MATCH(CT242,FuturesTableMonth,0),2))</f>
        <v>0</v>
      </c>
      <c r="CV242" s="25"/>
      <c r="CW242" s="296" t="n">
        <f aca="false">CT242</f>
        <v>43922</v>
      </c>
      <c r="CX242" s="297" t="n">
        <f aca="false">CK242+CK254+CK266+CK278+CK290+CK302+CK314+CK326+CK338+CK350+CK362+CK374+CK386+CK398+CK410+CK422+CK434+CK446+CK458+CK470</f>
        <v>2.84069111</v>
      </c>
      <c r="CY242" s="25"/>
      <c r="CZ242" s="298"/>
      <c r="DA242" s="299" t="n">
        <v>0</v>
      </c>
      <c r="DB242" s="299" t="n">
        <v>0</v>
      </c>
      <c r="DC242" s="184"/>
      <c r="DD242" s="263" t="n">
        <f aca="false">SUMIF($L$5:$CH$5,"o",L242:CH242)+SUMIF($L$5:$CH$5,"e",L242:CH242)</f>
        <v>0</v>
      </c>
      <c r="DE242" s="278" t="n">
        <f aca="false">IF(DD242=0,0,DC242+DD242)</f>
        <v>0</v>
      </c>
      <c r="DF242" s="278"/>
      <c r="DG242" s="184"/>
      <c r="DH242" s="300" t="n">
        <v>2.84069111</v>
      </c>
      <c r="DI242" s="312" t="n">
        <v>4.904</v>
      </c>
      <c r="DJ242" s="184" t="n">
        <v>4.904</v>
      </c>
      <c r="DK242" s="267" t="n">
        <f aca="false">DI242-DJ242</f>
        <v>0</v>
      </c>
      <c r="DL242" s="192" t="n">
        <f aca="false">ROUND(DH242*DK242*10000,2)</f>
        <v>0</v>
      </c>
      <c r="DM242" s="193"/>
      <c r="DN242" s="26"/>
      <c r="DO242" s="26"/>
      <c r="DP242" s="301" t="n">
        <f aca="false">A242</f>
        <v>43922</v>
      </c>
      <c r="DQ242" s="270" t="n">
        <f aca="false">IF(ISERROR(DR242),0,DR242)</f>
        <v>0</v>
      </c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</row>
    <row r="243" customFormat="false" ht="15.75" hidden="false" customHeight="false" outlineLevel="0" collapsed="false">
      <c r="A243" s="271" t="n">
        <f aca="false">EOMONTH(A242,0)+1</f>
        <v>43952</v>
      </c>
      <c r="B243" s="272" t="n">
        <f aca="false">E!B234</f>
        <v>3.30181247</v>
      </c>
      <c r="C243" s="272" t="n">
        <f aca="false">CM243</f>
        <v>0</v>
      </c>
      <c r="D243" s="272" t="n">
        <f aca="false">CI243</f>
        <v>23</v>
      </c>
      <c r="E243" s="272" t="str">
        <f aca="false">IF(CJ242=0,"",CJ242)</f>
        <v/>
      </c>
      <c r="F243" s="273" t="n">
        <f aca="false">CK243</f>
        <v>3.30181247</v>
      </c>
      <c r="G243" s="230"/>
      <c r="H243" s="230"/>
      <c r="I243" s="29"/>
      <c r="J243" s="29"/>
      <c r="K243" s="29"/>
      <c r="L243" s="313"/>
      <c r="M243" s="314"/>
      <c r="N243" s="30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30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49"/>
      <c r="BP243" s="107"/>
      <c r="BQ243" s="281"/>
      <c r="BR243" s="240"/>
      <c r="BS243" s="240"/>
      <c r="BT243" s="240"/>
      <c r="BU243" s="240"/>
      <c r="BV243" s="282"/>
      <c r="BW243" s="240"/>
      <c r="BX243" s="240"/>
      <c r="BY243" s="240"/>
      <c r="BZ243" s="240"/>
      <c r="CA243" s="240"/>
      <c r="CB243" s="240"/>
      <c r="CC243" s="240"/>
      <c r="CD243" s="240"/>
      <c r="CE243" s="283"/>
      <c r="CF243" s="284"/>
      <c r="CG243" s="285" t="n">
        <f aca="false">DQ243</f>
        <v>0</v>
      </c>
      <c r="CH243" s="286"/>
      <c r="CI243" s="247" t="n">
        <f aca="false">ROUND(+CK243+CI244,0)</f>
        <v>23</v>
      </c>
      <c r="CJ243" s="287"/>
      <c r="CK243" s="248" t="n">
        <f aca="false">IF($CM$16="a",(CM243+B243),(B243))</f>
        <v>3.30181247</v>
      </c>
      <c r="CL243" s="288" t="n">
        <f aca="false">A243</f>
        <v>43952</v>
      </c>
      <c r="CM243" s="250" t="n">
        <f aca="false">IF($CM$16="A",((SUMIF($L$5:$CH$5,"F",L243:CH243))+(SUMIF($L$5:$CH$5,"s",L243:CH243)*CP243)+(SUMIF($L$5:$CH$5,"eol",L243:CH243)*CP243)+(SUMIF($L$5:$CH$5,"e",L243:CH243))+(SUMIF($L$5:$CH$5,"o",L243:CH243))),IF($CM$16="s",(SUMIF($L$5:$CH$5,"s",L243:CH243)*CP243),IF($CM$16="f",(SUMIF($L$5:$CH$5,"f",L243:CH243)),IF($CM$16="eol",(SUMIF($L$5:$CH$5,"eol",L243:CH243)*CP243),IF($CM$16="o",(SUMIF($L$5:$CH$5,"o",L243:CH243)),IF($CM$16="e",(SUMIF($L$5:$CH$5,"e",L243:CH243)),IF($CM$16="ch",(SUM(L243:CH243)),"Wrong")))))))</f>
        <v>0</v>
      </c>
      <c r="CN243" s="251" t="n">
        <f aca="false">A243</f>
        <v>43952</v>
      </c>
      <c r="CO243" s="305" t="n">
        <f aca="false">ROUND(SUM(CK232:CK243),0)</f>
        <v>35</v>
      </c>
      <c r="CP243" s="290" t="n">
        <f aca="false">IF((1/((1+CR243/2)^(2*(A243-$D$6)/365.25)))&gt;1,1,(1/((1+CR243/2)^(2*(A243-$D$6)/365.25))))</f>
        <v>1</v>
      </c>
      <c r="CQ243" s="291" t="n">
        <f aca="false">+A244-A243</f>
        <v>31</v>
      </c>
      <c r="CR243" s="302" t="n">
        <v>0.0660259054045431</v>
      </c>
      <c r="CS243" s="293"/>
      <c r="CT243" s="303" t="n">
        <f aca="false">A243</f>
        <v>43952</v>
      </c>
      <c r="CU243" s="295" t="n">
        <f aca="false">IF(ISERROR(INDEX(FuturesTable,MATCH(CT243,FuturesTableMonth,0),2)),0,INDEX(FuturesTable,MATCH(CT243,FuturesTableMonth,0),2))</f>
        <v>0</v>
      </c>
      <c r="CV243" s="25"/>
      <c r="CW243" s="296" t="n">
        <f aca="false">CT243</f>
        <v>43952</v>
      </c>
      <c r="CX243" s="297" t="n">
        <f aca="false">CK243+CK255+CK267+CK279+CK291+CK303+CK315+CK327+CK339+CK351+CK363+CK375+CK387+CK399+CK411+CK423+CK435+CK447+CK459+CK471</f>
        <v>3.30181247</v>
      </c>
      <c r="CY243" s="25"/>
      <c r="CZ243" s="298"/>
      <c r="DA243" s="299" t="n">
        <v>0</v>
      </c>
      <c r="DB243" s="299" t="n">
        <v>0</v>
      </c>
      <c r="DC243" s="184"/>
      <c r="DD243" s="263" t="n">
        <f aca="false">SUMIF($L$5:$CH$5,"o",L243:CH243)+SUMIF($L$5:$CH$5,"e",L243:CH243)</f>
        <v>0</v>
      </c>
      <c r="DE243" s="278" t="n">
        <f aca="false">IF(DD243=0,0,DC243+DD243)</f>
        <v>0</v>
      </c>
      <c r="DF243" s="278"/>
      <c r="DG243" s="184"/>
      <c r="DH243" s="300" t="n">
        <v>3.30181247</v>
      </c>
      <c r="DI243" s="312" t="n">
        <v>4.894</v>
      </c>
      <c r="DJ243" s="315" t="n">
        <v>4.894</v>
      </c>
      <c r="DK243" s="267" t="n">
        <f aca="false">DI243-DJ243</f>
        <v>0</v>
      </c>
      <c r="DL243" s="192" t="n">
        <f aca="false">ROUND(DH243*DK243*10000,2)</f>
        <v>0</v>
      </c>
      <c r="DM243" s="193"/>
      <c r="DN243" s="26"/>
      <c r="DO243" s="26"/>
      <c r="DP243" s="301" t="n">
        <f aca="false">A243</f>
        <v>43952</v>
      </c>
      <c r="DQ243" s="270" t="n">
        <f aca="false">IF(ISERROR(DR243),0,DR243)</f>
        <v>0</v>
      </c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</row>
    <row r="244" customFormat="false" ht="15.75" hidden="false" customHeight="false" outlineLevel="0" collapsed="false">
      <c r="A244" s="271" t="n">
        <f aca="false">EOMONTH(A243,0)+1</f>
        <v>43983</v>
      </c>
      <c r="B244" s="272" t="n">
        <f aca="false">E!B235</f>
        <v>3.50797245</v>
      </c>
      <c r="C244" s="272" t="n">
        <f aca="false">CM244</f>
        <v>0</v>
      </c>
      <c r="D244" s="272" t="n">
        <f aca="false">CI244</f>
        <v>20</v>
      </c>
      <c r="E244" s="272" t="str">
        <f aca="false">IF(CJ243=0,"",CJ243)</f>
        <v/>
      </c>
      <c r="F244" s="273" t="n">
        <f aca="false">CK244</f>
        <v>3.50797245</v>
      </c>
      <c r="G244" s="230"/>
      <c r="H244" s="230"/>
      <c r="I244" s="29"/>
      <c r="J244" s="29"/>
      <c r="K244" s="29"/>
      <c r="L244" s="313"/>
      <c r="M244" s="314"/>
      <c r="N244" s="30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30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49"/>
      <c r="BP244" s="107"/>
      <c r="BQ244" s="281"/>
      <c r="BR244" s="240"/>
      <c r="BS244" s="240"/>
      <c r="BT244" s="240"/>
      <c r="BU244" s="240"/>
      <c r="BV244" s="282"/>
      <c r="BW244" s="240"/>
      <c r="BX244" s="240"/>
      <c r="BY244" s="240"/>
      <c r="BZ244" s="240"/>
      <c r="CA244" s="240"/>
      <c r="CB244" s="240"/>
      <c r="CC244" s="240"/>
      <c r="CD244" s="240"/>
      <c r="CE244" s="283"/>
      <c r="CF244" s="284"/>
      <c r="CG244" s="285" t="n">
        <f aca="false">DQ244</f>
        <v>0</v>
      </c>
      <c r="CH244" s="286"/>
      <c r="CI244" s="247" t="n">
        <f aca="false">ROUND(+CK244+CI245,0)</f>
        <v>20</v>
      </c>
      <c r="CJ244" s="287"/>
      <c r="CK244" s="248" t="n">
        <f aca="false">IF($CM$16="a",(CM244+B244),(B244))</f>
        <v>3.50797245</v>
      </c>
      <c r="CL244" s="288" t="n">
        <f aca="false">A244</f>
        <v>43983</v>
      </c>
      <c r="CM244" s="250" t="n">
        <f aca="false">IF($CM$16="A",((SUMIF($L$5:$CH$5,"F",L244:CH244))+(SUMIF($L$5:$CH$5,"s",L244:CH244)*CP244)+(SUMIF($L$5:$CH$5,"eol",L244:CH244)*CP244)+(SUMIF($L$5:$CH$5,"e",L244:CH244))+(SUMIF($L$5:$CH$5,"o",L244:CH244))),IF($CM$16="s",(SUMIF($L$5:$CH$5,"s",L244:CH244)*CP244),IF($CM$16="f",(SUMIF($L$5:$CH$5,"f",L244:CH244)),IF($CM$16="eol",(SUMIF($L$5:$CH$5,"eol",L244:CH244)*CP244),IF($CM$16="o",(SUMIF($L$5:$CH$5,"o",L244:CH244)),IF($CM$16="e",(SUMIF($L$5:$CH$5,"e",L244:CH244)),IF($CM$16="ch",(SUM(L244:CH244)),"Wrong")))))))</f>
        <v>0</v>
      </c>
      <c r="CN244" s="251" t="n">
        <f aca="false">A244</f>
        <v>43983</v>
      </c>
      <c r="CO244" s="305" t="n">
        <f aca="false">ROUND(SUM(CK233:CK244),0)</f>
        <v>35</v>
      </c>
      <c r="CP244" s="290" t="n">
        <f aca="false">IF((1/((1+CR244/2)^(2*(A244-$D$6)/365.25)))&gt;1,1,(1/((1+CR244/2)^(2*(A244-$D$6)/365.25))))</f>
        <v>1</v>
      </c>
      <c r="CQ244" s="291" t="n">
        <f aca="false">+A245-A244</f>
        <v>30</v>
      </c>
      <c r="CR244" s="302" t="n">
        <v>0.0660605547886734</v>
      </c>
      <c r="CS244" s="293"/>
      <c r="CT244" s="303" t="n">
        <f aca="false">A244</f>
        <v>43983</v>
      </c>
      <c r="CU244" s="295" t="n">
        <f aca="false">IF(ISERROR(INDEX(FuturesTable,MATCH(CT244,FuturesTableMonth,0),2)),0,INDEX(FuturesTable,MATCH(CT244,FuturesTableMonth,0),2))</f>
        <v>0</v>
      </c>
      <c r="CV244" s="25"/>
      <c r="CW244" s="296" t="n">
        <f aca="false">CT244</f>
        <v>43983</v>
      </c>
      <c r="CX244" s="297" t="n">
        <f aca="false">CK244+CK256+CK268+CK280+CK292+CK304+CK316+CK328+CK340+CK352+CK364+CK376+CK388+CK400+CK412+CK424+CK436+CK448+CK460+CK472</f>
        <v>3.50797245</v>
      </c>
      <c r="CY244" s="25"/>
      <c r="CZ244" s="298"/>
      <c r="DA244" s="299" t="n">
        <v>0</v>
      </c>
      <c r="DB244" s="299" t="n">
        <v>0</v>
      </c>
      <c r="DC244" s="184"/>
      <c r="DD244" s="263" t="n">
        <f aca="false">SUMIF($L$5:$CH$5,"o",L244:CH244)+SUMIF($L$5:$CH$5,"e",L244:CH244)</f>
        <v>0</v>
      </c>
      <c r="DE244" s="278" t="n">
        <f aca="false">IF(DD244=0,0,DC244+DD244)</f>
        <v>0</v>
      </c>
      <c r="DF244" s="278"/>
      <c r="DG244" s="184"/>
      <c r="DH244" s="300" t="n">
        <v>3.50797245</v>
      </c>
      <c r="DI244" s="312" t="n">
        <v>4.93</v>
      </c>
      <c r="DJ244" s="29" t="n">
        <v>4.93</v>
      </c>
      <c r="DK244" s="267" t="n">
        <f aca="false">DI244-DJ244</f>
        <v>0</v>
      </c>
      <c r="DL244" s="192" t="n">
        <f aca="false">ROUND(DH244*DK244*10000,2)</f>
        <v>0</v>
      </c>
      <c r="DM244" s="193"/>
      <c r="DN244" s="26"/>
      <c r="DO244" s="26"/>
      <c r="DP244" s="301" t="n">
        <f aca="false">A244</f>
        <v>43983</v>
      </c>
      <c r="DQ244" s="270" t="n">
        <f aca="false">IF(ISERROR(DR244),0,DR244)</f>
        <v>0</v>
      </c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</row>
    <row r="245" customFormat="false" ht="15.75" hidden="false" customHeight="false" outlineLevel="0" collapsed="false">
      <c r="A245" s="271" t="n">
        <f aca="false">EOMONTH(A244,0)+1</f>
        <v>44013</v>
      </c>
      <c r="B245" s="272" t="n">
        <f aca="false">E!B236</f>
        <v>3.60338629</v>
      </c>
      <c r="C245" s="272" t="n">
        <f aca="false">CM245</f>
        <v>0</v>
      </c>
      <c r="D245" s="272" t="n">
        <f aca="false">CI245</f>
        <v>16</v>
      </c>
      <c r="E245" s="272" t="str">
        <f aca="false">IF(CJ244=0,"",CJ244)</f>
        <v/>
      </c>
      <c r="F245" s="273" t="n">
        <f aca="false">CK245</f>
        <v>3.60338629</v>
      </c>
      <c r="G245" s="230"/>
      <c r="H245" s="230"/>
      <c r="I245" s="29"/>
      <c r="J245" s="29"/>
      <c r="K245" s="29"/>
      <c r="L245" s="313"/>
      <c r="M245" s="314"/>
      <c r="N245" s="30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30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49"/>
      <c r="BP245" s="107"/>
      <c r="BQ245" s="281"/>
      <c r="BR245" s="240"/>
      <c r="BS245" s="240"/>
      <c r="BT245" s="240"/>
      <c r="BU245" s="240"/>
      <c r="BV245" s="282"/>
      <c r="BW245" s="240"/>
      <c r="BX245" s="240"/>
      <c r="BY245" s="240"/>
      <c r="BZ245" s="240"/>
      <c r="CA245" s="240"/>
      <c r="CB245" s="240"/>
      <c r="CC245" s="240"/>
      <c r="CD245" s="240"/>
      <c r="CE245" s="283"/>
      <c r="CF245" s="284"/>
      <c r="CG245" s="285" t="n">
        <f aca="false">DQ245</f>
        <v>0</v>
      </c>
      <c r="CH245" s="286"/>
      <c r="CI245" s="247" t="n">
        <f aca="false">ROUND(+CK245+CI246,0)</f>
        <v>16</v>
      </c>
      <c r="CJ245" s="287"/>
      <c r="CK245" s="248" t="n">
        <f aca="false">IF($CM$16="a",(CM245+B245),(B245))</f>
        <v>3.60338629</v>
      </c>
      <c r="CL245" s="288" t="n">
        <f aca="false">A245</f>
        <v>44013</v>
      </c>
      <c r="CM245" s="250" t="n">
        <f aca="false">IF($CM$16="A",((SUMIF($L$5:$CH$5,"F",L245:CH245))+(SUMIF($L$5:$CH$5,"s",L245:CH245)*CP245)+(SUMIF($L$5:$CH$5,"eol",L245:CH245)*CP245)+(SUMIF($L$5:$CH$5,"e",L245:CH245))+(SUMIF($L$5:$CH$5,"o",L245:CH245))),IF($CM$16="s",(SUMIF($L$5:$CH$5,"s",L245:CH245)*CP245),IF($CM$16="f",(SUMIF($L$5:$CH$5,"f",L245:CH245)),IF($CM$16="eol",(SUMIF($L$5:$CH$5,"eol",L245:CH245)*CP245),IF($CM$16="o",(SUMIF($L$5:$CH$5,"o",L245:CH245)),IF($CM$16="e",(SUMIF($L$5:$CH$5,"e",L245:CH245)),IF($CM$16="ch",(SUM(L245:CH245)),"Wrong")))))))</f>
        <v>0</v>
      </c>
      <c r="CN245" s="251" t="n">
        <f aca="false">A245</f>
        <v>44013</v>
      </c>
      <c r="CO245" s="305" t="n">
        <f aca="false">ROUND(SUM(CK234:CK245),0)</f>
        <v>34</v>
      </c>
      <c r="CP245" s="290" t="n">
        <f aca="false">IF((1/((1+CR245/2)^(2*(A245-$D$6)/365.25)))&gt;1,1,(1/((1+CR245/2)^(2*(A245-$D$6)/365.25))))</f>
        <v>1</v>
      </c>
      <c r="CQ245" s="291" t="n">
        <f aca="false">+A246-A245</f>
        <v>31</v>
      </c>
      <c r="CR245" s="302" t="n">
        <v>0.0660940864511139</v>
      </c>
      <c r="CS245" s="293"/>
      <c r="CT245" s="303" t="n">
        <f aca="false">A245</f>
        <v>44013</v>
      </c>
      <c r="CU245" s="295" t="n">
        <f aca="false">IF(ISERROR(INDEX(FuturesTable,MATCH(CT245,FuturesTableMonth,0),2)),0,INDEX(FuturesTable,MATCH(CT245,FuturesTableMonth,0),2))</f>
        <v>0</v>
      </c>
      <c r="CV245" s="25"/>
      <c r="CW245" s="296" t="n">
        <f aca="false">CT245</f>
        <v>44013</v>
      </c>
      <c r="CX245" s="297" t="n">
        <f aca="false">CK245+CK257+CK269+CK281+CK293+CK305+CK317+CK329+CK341+CK353+CK365+CK377+CK389+CK401+CK413+CK425+CK437+CK449+CK461+CK473</f>
        <v>3.60338629</v>
      </c>
      <c r="CY245" s="25"/>
      <c r="CZ245" s="298"/>
      <c r="DA245" s="299" t="n">
        <v>0</v>
      </c>
      <c r="DB245" s="299" t="n">
        <v>0</v>
      </c>
      <c r="DC245" s="184"/>
      <c r="DD245" s="263" t="n">
        <f aca="false">SUMIF($L$5:$CH$5,"o",L245:CH245)+SUMIF($L$5:$CH$5,"e",L245:CH245)</f>
        <v>0</v>
      </c>
      <c r="DE245" s="278" t="n">
        <f aca="false">IF(DD245=0,0,DC245+DD245)</f>
        <v>0</v>
      </c>
      <c r="DF245" s="278"/>
      <c r="DG245" s="184"/>
      <c r="DH245" s="300" t="n">
        <v>3.60338629</v>
      </c>
      <c r="DI245" s="312" t="n">
        <v>4.98</v>
      </c>
      <c r="DJ245" s="29" t="n">
        <v>4.98</v>
      </c>
      <c r="DK245" s="267" t="n">
        <f aca="false">DI245-DJ245</f>
        <v>0</v>
      </c>
      <c r="DL245" s="192" t="n">
        <f aca="false">ROUND(DH245*DK245*10000,2)</f>
        <v>0</v>
      </c>
      <c r="DM245" s="193"/>
      <c r="DN245" s="26"/>
      <c r="DO245" s="26"/>
      <c r="DP245" s="301" t="n">
        <f aca="false">A245</f>
        <v>44013</v>
      </c>
      <c r="DQ245" s="270" t="n">
        <f aca="false">IF(ISERROR(DR245),0,DR245)</f>
        <v>0</v>
      </c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</row>
    <row r="246" customFormat="false" ht="15.75" hidden="false" customHeight="false" outlineLevel="0" collapsed="false">
      <c r="A246" s="271" t="n">
        <f aca="false">EOMONTH(A245,0)+1</f>
        <v>44044</v>
      </c>
      <c r="B246" s="272" t="n">
        <f aca="false">E!B237</f>
        <v>3.5812646</v>
      </c>
      <c r="C246" s="272" t="n">
        <f aca="false">CM246</f>
        <v>0</v>
      </c>
      <c r="D246" s="272" t="n">
        <f aca="false">CI246</f>
        <v>12</v>
      </c>
      <c r="E246" s="272" t="str">
        <f aca="false">IF(CJ246=0,"",CJ246)</f>
        <v/>
      </c>
      <c r="F246" s="273" t="n">
        <f aca="false">CK246</f>
        <v>3.5812646</v>
      </c>
      <c r="G246" s="230"/>
      <c r="H246" s="230"/>
      <c r="I246" s="29"/>
      <c r="J246" s="29"/>
      <c r="K246" s="29"/>
      <c r="L246" s="313"/>
      <c r="M246" s="314"/>
      <c r="N246" s="30"/>
      <c r="O246" s="278"/>
      <c r="P246" s="278"/>
      <c r="Q246" s="278"/>
      <c r="R246" s="278"/>
      <c r="S246" s="278"/>
      <c r="T246" s="278"/>
      <c r="U246" s="278"/>
      <c r="V246" s="278"/>
      <c r="W246" s="278"/>
      <c r="X246" s="278"/>
      <c r="Y246" s="278"/>
      <c r="Z246" s="278"/>
      <c r="AA246" s="278"/>
      <c r="AB246" s="278"/>
      <c r="AC246" s="278"/>
      <c r="AD246" s="278"/>
      <c r="AE246" s="278"/>
      <c r="AF246" s="278"/>
      <c r="AG246" s="278"/>
      <c r="AH246" s="278"/>
      <c r="AI246" s="278"/>
      <c r="AJ246" s="278"/>
      <c r="AK246" s="278"/>
      <c r="AL246" s="278"/>
      <c r="AM246" s="278"/>
      <c r="AN246" s="278"/>
      <c r="AO246" s="278"/>
      <c r="AP246" s="278"/>
      <c r="AQ246" s="278"/>
      <c r="AR246" s="278"/>
      <c r="AS246" s="278"/>
      <c r="AT246" s="278"/>
      <c r="AU246" s="278"/>
      <c r="AV246" s="278"/>
      <c r="AW246" s="278"/>
      <c r="AX246" s="278"/>
      <c r="AY246" s="278"/>
      <c r="AZ246" s="30"/>
      <c r="BA246" s="278"/>
      <c r="BB246" s="278"/>
      <c r="BC246" s="278"/>
      <c r="BD246" s="278"/>
      <c r="BE246" s="278"/>
      <c r="BF246" s="278"/>
      <c r="BG246" s="278"/>
      <c r="BH246" s="278"/>
      <c r="BI246" s="278"/>
      <c r="BJ246" s="278"/>
      <c r="BK246" s="278"/>
      <c r="BL246" s="278"/>
      <c r="BM246" s="278"/>
      <c r="BN246" s="278"/>
      <c r="BO246" s="49"/>
      <c r="BP246" s="107"/>
      <c r="BQ246" s="281"/>
      <c r="BR246" s="240"/>
      <c r="BS246" s="240"/>
      <c r="BT246" s="240"/>
      <c r="BU246" s="240"/>
      <c r="BV246" s="282"/>
      <c r="BW246" s="240"/>
      <c r="BX246" s="240"/>
      <c r="BY246" s="240"/>
      <c r="BZ246" s="240"/>
      <c r="CA246" s="240"/>
      <c r="CB246" s="240"/>
      <c r="CC246" s="240"/>
      <c r="CD246" s="240"/>
      <c r="CE246" s="283"/>
      <c r="CF246" s="284"/>
      <c r="CG246" s="285" t="n">
        <f aca="false">DQ246</f>
        <v>0</v>
      </c>
      <c r="CH246" s="286"/>
      <c r="CI246" s="247" t="n">
        <f aca="false">ROUND(+CK246+CI247,0)</f>
        <v>12</v>
      </c>
      <c r="CJ246" s="287"/>
      <c r="CK246" s="248" t="n">
        <f aca="false">IF($CM$16="a",(CM246+B246),(B246))</f>
        <v>3.5812646</v>
      </c>
      <c r="CL246" s="288" t="n">
        <f aca="false">A246</f>
        <v>44044</v>
      </c>
      <c r="CM246" s="250" t="n">
        <f aca="false">IF($CM$16="A",((SUMIF($L$5:$CH$5,"F",L246:CH246))+(SUMIF($L$5:$CH$5,"s",L246:CH246)*CP246)+(SUMIF($L$5:$CH$5,"eol",L246:CH246)*CP246)+(SUMIF($L$5:$CH$5,"e",L246:CH246))+(SUMIF($L$5:$CH$5,"o",L246:CH246))),IF($CM$16="s",(SUMIF($L$5:$CH$5,"s",L246:CH246)*CP246),IF($CM$16="f",(SUMIF($L$5:$CH$5,"f",L246:CH246)),IF($CM$16="eol",(SUMIF($L$5:$CH$5,"eol",L246:CH246)*CP246),IF($CM$16="o",(SUMIF($L$5:$CH$5,"o",L246:CH246)),IF($CM$16="e",(SUMIF($L$5:$CH$5,"e",L246:CH246)),IF($CM$16="ch",(SUM(L246:CH246)),"Wrong")))))))</f>
        <v>0</v>
      </c>
      <c r="CN246" s="251" t="n">
        <f aca="false">A246</f>
        <v>44044</v>
      </c>
      <c r="CO246" s="305" t="n">
        <f aca="false">ROUND(SUM(CK235:CK246),0)</f>
        <v>34</v>
      </c>
      <c r="CP246" s="290" t="n">
        <f aca="false">IF((1/((1+CR246/2)^(2*(A246-$D$6)/365.25)))&gt;1,1,(1/((1+CR246/2)^(2*(A246-$D$6)/365.25))))</f>
        <v>1</v>
      </c>
      <c r="CQ246" s="291" t="n">
        <f aca="false">+A247-A246</f>
        <v>31</v>
      </c>
      <c r="CR246" s="302" t="n">
        <v>0.0661287358360267</v>
      </c>
      <c r="CS246" s="293"/>
      <c r="CT246" s="303" t="n">
        <f aca="false">A246</f>
        <v>44044</v>
      </c>
      <c r="CU246" s="295" t="n">
        <f aca="false">IF(ISERROR(INDEX(FuturesTable,MATCH(CT246,FuturesTableMonth,0),2)),0,INDEX(FuturesTable,MATCH(CT246,FuturesTableMonth,0),2))</f>
        <v>0</v>
      </c>
      <c r="CV246" s="25"/>
      <c r="CW246" s="296" t="n">
        <f aca="false">CT246</f>
        <v>44044</v>
      </c>
      <c r="CX246" s="297" t="n">
        <f aca="false">CK246+CK258+CK270+CK282+CK294+CK306+CK318+CK330+CK342+CK354+CK366+CK378+CK390+CK402+CK414+CK426+CK438+CK450+CK462+CK474</f>
        <v>3.5812646</v>
      </c>
      <c r="CY246" s="25"/>
      <c r="CZ246" s="298"/>
      <c r="DA246" s="299" t="n">
        <v>0</v>
      </c>
      <c r="DB246" s="299" t="n">
        <v>0</v>
      </c>
      <c r="DC246" s="184"/>
      <c r="DD246" s="263" t="n">
        <f aca="false">SUMIF($L$5:$CH$5,"o",L246:CH246)+SUMIF($L$5:$CH$5,"e",L246:CH246)</f>
        <v>0</v>
      </c>
      <c r="DE246" s="278" t="n">
        <f aca="false">IF(DD246=0,0,DC246+DD246)</f>
        <v>0</v>
      </c>
      <c r="DF246" s="278"/>
      <c r="DG246" s="184"/>
      <c r="DH246" s="300" t="n">
        <v>3.5812646</v>
      </c>
      <c r="DI246" s="312" t="n">
        <v>5.011</v>
      </c>
      <c r="DJ246" s="29" t="n">
        <v>5.011</v>
      </c>
      <c r="DK246" s="267" t="n">
        <f aca="false">DI246-DJ246</f>
        <v>0</v>
      </c>
      <c r="DL246" s="192" t="n">
        <f aca="false">ROUND(DH246*DK246*10000,2)</f>
        <v>0</v>
      </c>
      <c r="DM246" s="193"/>
      <c r="DN246" s="26"/>
      <c r="DO246" s="26"/>
      <c r="DP246" s="301" t="n">
        <f aca="false">A246</f>
        <v>44044</v>
      </c>
      <c r="DQ246" s="270" t="n">
        <f aca="false">IF(ISERROR(DR246),0,DR246)</f>
        <v>0</v>
      </c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</row>
    <row r="247" customFormat="false" ht="15.75" hidden="false" customHeight="false" outlineLevel="0" collapsed="false">
      <c r="A247" s="271" t="n">
        <f aca="false">EOMONTH(A246,0)+1</f>
        <v>44075</v>
      </c>
      <c r="B247" s="272" t="n">
        <f aca="false">E!B238</f>
        <v>3.11820974</v>
      </c>
      <c r="C247" s="272" t="n">
        <f aca="false">CM247</f>
        <v>0</v>
      </c>
      <c r="D247" s="272" t="n">
        <f aca="false">CI247</f>
        <v>8</v>
      </c>
      <c r="E247" s="272" t="str">
        <f aca="false">IF(CJ247=0,"",CJ247)</f>
        <v/>
      </c>
      <c r="F247" s="273" t="n">
        <f aca="false">CK247</f>
        <v>3.11820974</v>
      </c>
      <c r="G247" s="230"/>
      <c r="H247" s="230"/>
      <c r="I247" s="29"/>
      <c r="J247" s="29"/>
      <c r="K247" s="29"/>
      <c r="L247" s="313"/>
      <c r="M247" s="314"/>
      <c r="N247" s="30"/>
      <c r="O247" s="278"/>
      <c r="P247" s="278"/>
      <c r="Q247" s="278"/>
      <c r="R247" s="278"/>
      <c r="S247" s="278"/>
      <c r="T247" s="278"/>
      <c r="U247" s="278"/>
      <c r="V247" s="278"/>
      <c r="W247" s="278"/>
      <c r="X247" s="278"/>
      <c r="Y247" s="278"/>
      <c r="Z247" s="278"/>
      <c r="AA247" s="278"/>
      <c r="AB247" s="278"/>
      <c r="AC247" s="278"/>
      <c r="AD247" s="278"/>
      <c r="AE247" s="278"/>
      <c r="AF247" s="278"/>
      <c r="AG247" s="278"/>
      <c r="AH247" s="278"/>
      <c r="AI247" s="278"/>
      <c r="AJ247" s="278"/>
      <c r="AK247" s="278"/>
      <c r="AL247" s="278"/>
      <c r="AM247" s="278"/>
      <c r="AN247" s="278"/>
      <c r="AO247" s="278"/>
      <c r="AP247" s="278"/>
      <c r="AQ247" s="278"/>
      <c r="AR247" s="278"/>
      <c r="AS247" s="278"/>
      <c r="AT247" s="278"/>
      <c r="AU247" s="278"/>
      <c r="AV247" s="278"/>
      <c r="AW247" s="278"/>
      <c r="AX247" s="278"/>
      <c r="AY247" s="278"/>
      <c r="AZ247" s="30"/>
      <c r="BA247" s="278"/>
      <c r="BB247" s="278"/>
      <c r="BC247" s="278"/>
      <c r="BD247" s="278"/>
      <c r="BE247" s="278"/>
      <c r="BF247" s="278"/>
      <c r="BG247" s="278"/>
      <c r="BH247" s="278"/>
      <c r="BI247" s="278"/>
      <c r="BJ247" s="278"/>
      <c r="BK247" s="278"/>
      <c r="BL247" s="278"/>
      <c r="BM247" s="278"/>
      <c r="BN247" s="278"/>
      <c r="BO247" s="49"/>
      <c r="BP247" s="107"/>
      <c r="BQ247" s="281"/>
      <c r="BR247" s="240"/>
      <c r="BS247" s="240"/>
      <c r="BT247" s="240"/>
      <c r="BU247" s="240"/>
      <c r="BV247" s="282"/>
      <c r="BW247" s="240"/>
      <c r="BX247" s="240"/>
      <c r="BY247" s="240"/>
      <c r="BZ247" s="240"/>
      <c r="CA247" s="240"/>
      <c r="CB247" s="240"/>
      <c r="CC247" s="240"/>
      <c r="CD247" s="240"/>
      <c r="CE247" s="283"/>
      <c r="CF247" s="284"/>
      <c r="CG247" s="285" t="n">
        <f aca="false">DQ247</f>
        <v>0</v>
      </c>
      <c r="CH247" s="286"/>
      <c r="CI247" s="247" t="n">
        <f aca="false">ROUND(+CK247+CI248,0)</f>
        <v>8</v>
      </c>
      <c r="CJ247" s="287"/>
      <c r="CK247" s="248" t="n">
        <f aca="false">IF($CM$16="a",(CM247+B247),(B247))</f>
        <v>3.11820974</v>
      </c>
      <c r="CL247" s="288" t="n">
        <f aca="false">A247</f>
        <v>44075</v>
      </c>
      <c r="CM247" s="250" t="n">
        <f aca="false">IF($CM$16="A",((SUMIF($L$5:$CH$5,"F",L247:CH247))+(SUMIF($L$5:$CH$5,"s",L247:CH247)*CP247)+(SUMIF($L$5:$CH$5,"eol",L247:CH247)*CP247)+(SUMIF($L$5:$CH$5,"e",L247:CH247))+(SUMIF($L$5:$CH$5,"o",L247:CH247))),IF($CM$16="s",(SUMIF($L$5:$CH$5,"s",L247:CH247)*CP247),IF($CM$16="f",(SUMIF($L$5:$CH$5,"f",L247:CH247)),IF($CM$16="eol",(SUMIF($L$5:$CH$5,"eol",L247:CH247)*CP247),IF($CM$16="o",(SUMIF($L$5:$CH$5,"o",L247:CH247)),IF($CM$16="e",(SUMIF($L$5:$CH$5,"e",L247:CH247)),IF($CM$16="ch",(SUM(L247:CH247)),"Wrong")))))))</f>
        <v>0</v>
      </c>
      <c r="CN247" s="251" t="n">
        <f aca="false">A247</f>
        <v>44075</v>
      </c>
      <c r="CO247" s="305" t="n">
        <f aca="false">ROUND(SUM(CK236:CK247),0)</f>
        <v>34</v>
      </c>
      <c r="CP247" s="290" t="n">
        <f aca="false">IF((1/((1+CR247/2)^(2*(A247-$D$6)/365.25)))&gt;1,1,(1/((1+CR247/2)^(2*(A247-$D$6)/365.25))))</f>
        <v>1</v>
      </c>
      <c r="CQ247" s="291" t="n">
        <f aca="false">+A248-A247</f>
        <v>30</v>
      </c>
      <c r="CR247" s="302" t="n">
        <v>0.0661633852213375</v>
      </c>
      <c r="CS247" s="293"/>
      <c r="CT247" s="303" t="n">
        <f aca="false">A247</f>
        <v>44075</v>
      </c>
      <c r="CU247" s="295" t="n">
        <f aca="false">IF(ISERROR(INDEX(FuturesTable,MATCH(CT247,FuturesTableMonth,0),2)),0,INDEX(FuturesTable,MATCH(CT247,FuturesTableMonth,0),2))</f>
        <v>0</v>
      </c>
      <c r="CV247" s="25"/>
      <c r="CW247" s="296" t="n">
        <f aca="false">CT247</f>
        <v>44075</v>
      </c>
      <c r="CX247" s="297" t="n">
        <f aca="false">CK247+CK259+CK271+CK283+CK295+CK307+CK319+CK331+CK343+CK355+CK367+CK379+CK391+CK403+CK415+CK427+CK439+CK451+CK463+CK475</f>
        <v>3.11820974</v>
      </c>
      <c r="CY247" s="25"/>
      <c r="CZ247" s="298"/>
      <c r="DA247" s="299" t="n">
        <v>0</v>
      </c>
      <c r="DB247" s="299" t="n">
        <v>0</v>
      </c>
      <c r="DC247" s="184"/>
      <c r="DD247" s="263" t="n">
        <f aca="false">SUMIF($L$5:$CH$5,"o",L247:CH247)+SUMIF($L$5:$CH$5,"e",L247:CH247)</f>
        <v>0</v>
      </c>
      <c r="DE247" s="278" t="n">
        <f aca="false">IF(DD247=0,0,DC247+DD247)</f>
        <v>0</v>
      </c>
      <c r="DF247" s="278"/>
      <c r="DG247" s="184"/>
      <c r="DH247" s="300" t="n">
        <v>3.11820974</v>
      </c>
      <c r="DI247" s="312" t="n">
        <v>5.026</v>
      </c>
      <c r="DJ247" s="29" t="n">
        <v>5.026</v>
      </c>
      <c r="DK247" s="267" t="n">
        <f aca="false">DI247-DJ247</f>
        <v>0</v>
      </c>
      <c r="DL247" s="192" t="n">
        <f aca="false">ROUND(DH247*DK247*10000,2)</f>
        <v>0</v>
      </c>
      <c r="DM247" s="193"/>
      <c r="DN247" s="26"/>
      <c r="DO247" s="26"/>
      <c r="DP247" s="301" t="n">
        <f aca="false">A247</f>
        <v>44075</v>
      </c>
      <c r="DQ247" s="270" t="n">
        <f aca="false">IF(ISERROR(DR247),0,DR247)</f>
        <v>0</v>
      </c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</row>
    <row r="248" customFormat="false" ht="15.75" hidden="false" customHeight="false" outlineLevel="0" collapsed="false">
      <c r="A248" s="271" t="n">
        <f aca="false">EOMONTH(A247,0)+1</f>
        <v>44105</v>
      </c>
      <c r="B248" s="272" t="n">
        <f aca="false">E!B239</f>
        <v>2.64446714</v>
      </c>
      <c r="C248" s="272" t="n">
        <f aca="false">CM248</f>
        <v>0</v>
      </c>
      <c r="D248" s="272" t="n">
        <f aca="false">CI248</f>
        <v>5</v>
      </c>
      <c r="E248" s="272" t="str">
        <f aca="false">IF(CJ248=0,"",CJ248)</f>
        <v/>
      </c>
      <c r="F248" s="273" t="n">
        <f aca="false">CK248</f>
        <v>2.64446714</v>
      </c>
      <c r="G248" s="230"/>
      <c r="H248" s="230"/>
      <c r="I248" s="29"/>
      <c r="J248" s="29"/>
      <c r="K248" s="29"/>
      <c r="L248" s="313"/>
      <c r="M248" s="314"/>
      <c r="N248" s="30"/>
      <c r="O248" s="278"/>
      <c r="P248" s="278"/>
      <c r="Q248" s="278"/>
      <c r="R248" s="278"/>
      <c r="S248" s="278"/>
      <c r="T248" s="278"/>
      <c r="U248" s="278"/>
      <c r="V248" s="278"/>
      <c r="W248" s="278"/>
      <c r="X248" s="278"/>
      <c r="Y248" s="278"/>
      <c r="Z248" s="278"/>
      <c r="AA248" s="278"/>
      <c r="AB248" s="278"/>
      <c r="AC248" s="278"/>
      <c r="AD248" s="278"/>
      <c r="AE248" s="278"/>
      <c r="AF248" s="278"/>
      <c r="AG248" s="278"/>
      <c r="AH248" s="278"/>
      <c r="AI248" s="278"/>
      <c r="AJ248" s="278"/>
      <c r="AK248" s="278"/>
      <c r="AL248" s="278"/>
      <c r="AM248" s="278"/>
      <c r="AN248" s="278"/>
      <c r="AO248" s="278"/>
      <c r="AP248" s="278"/>
      <c r="AQ248" s="278"/>
      <c r="AR248" s="278"/>
      <c r="AS248" s="278"/>
      <c r="AT248" s="278"/>
      <c r="AU248" s="278"/>
      <c r="AV248" s="278"/>
      <c r="AW248" s="278"/>
      <c r="AX248" s="278"/>
      <c r="AY248" s="278"/>
      <c r="AZ248" s="30"/>
      <c r="BA248" s="278"/>
      <c r="BB248" s="278"/>
      <c r="BC248" s="278"/>
      <c r="BD248" s="278"/>
      <c r="BE248" s="278"/>
      <c r="BF248" s="278"/>
      <c r="BG248" s="278"/>
      <c r="BH248" s="278"/>
      <c r="BI248" s="278"/>
      <c r="BJ248" s="278"/>
      <c r="BK248" s="278"/>
      <c r="BL248" s="278"/>
      <c r="BM248" s="278"/>
      <c r="BN248" s="278"/>
      <c r="BO248" s="49"/>
      <c r="BP248" s="107"/>
      <c r="BQ248" s="281"/>
      <c r="BR248" s="240"/>
      <c r="BS248" s="240"/>
      <c r="BT248" s="240"/>
      <c r="BU248" s="240"/>
      <c r="BV248" s="282"/>
      <c r="BW248" s="240"/>
      <c r="BX248" s="240"/>
      <c r="BY248" s="240"/>
      <c r="BZ248" s="240"/>
      <c r="CA248" s="240"/>
      <c r="CB248" s="240"/>
      <c r="CC248" s="240"/>
      <c r="CD248" s="240"/>
      <c r="CE248" s="283"/>
      <c r="CF248" s="284"/>
      <c r="CG248" s="285" t="n">
        <f aca="false">DQ248</f>
        <v>0</v>
      </c>
      <c r="CH248" s="286"/>
      <c r="CI248" s="247" t="n">
        <f aca="false">ROUND(+CK248+CI249,0)</f>
        <v>5</v>
      </c>
      <c r="CJ248" s="287"/>
      <c r="CK248" s="248" t="n">
        <f aca="false">IF($CM$16="a",(CM248+B248),(B248))</f>
        <v>2.64446714</v>
      </c>
      <c r="CL248" s="288" t="n">
        <f aca="false">A248</f>
        <v>44105</v>
      </c>
      <c r="CM248" s="250" t="n">
        <f aca="false">IF($CM$16="A",((SUMIF($L$5:$CH$5,"F",L248:CH248))+(SUMIF($L$5:$CH$5,"s",L248:CH248)*CP248)+(SUMIF($L$5:$CH$5,"eol",L248:CH248)*CP248)+(SUMIF($L$5:$CH$5,"e",L248:CH248))+(SUMIF($L$5:$CH$5,"o",L248:CH248))),IF($CM$16="s",(SUMIF($L$5:$CH$5,"s",L248:CH248)*CP248),IF($CM$16="f",(SUMIF($L$5:$CH$5,"f",L248:CH248)),IF($CM$16="eol",(SUMIF($L$5:$CH$5,"eol",L248:CH248)*CP248),IF($CM$16="o",(SUMIF($L$5:$CH$5,"o",L248:CH248)),IF($CM$16="e",(SUMIF($L$5:$CH$5,"e",L248:CH248)),IF($CM$16="ch",(SUM(L248:CH248)),"Wrong")))))))</f>
        <v>0</v>
      </c>
      <c r="CN248" s="251" t="n">
        <f aca="false">A248</f>
        <v>44105</v>
      </c>
      <c r="CO248" s="305" t="n">
        <f aca="false">ROUND(SUM(CK237:CK248),0)</f>
        <v>34</v>
      </c>
      <c r="CP248" s="290" t="n">
        <f aca="false">IF((1/((1+CR248/2)^(2*(A248-$D$6)/365.25)))&gt;1,1,(1/((1+CR248/2)^(2*(A248-$D$6)/365.25))))</f>
        <v>1</v>
      </c>
      <c r="CQ248" s="291" t="n">
        <f aca="false">+A249-A248</f>
        <v>31</v>
      </c>
      <c r="CR248" s="302" t="n">
        <v>0.0661969168849201</v>
      </c>
      <c r="CS248" s="293"/>
      <c r="CT248" s="303" t="n">
        <f aca="false">A248</f>
        <v>44105</v>
      </c>
      <c r="CU248" s="295" t="n">
        <f aca="false">IF(ISERROR(INDEX(FuturesTable,MATCH(CT248,FuturesTableMonth,0),2)),0,INDEX(FuturesTable,MATCH(CT248,FuturesTableMonth,0),2))</f>
        <v>0</v>
      </c>
      <c r="CV248" s="25"/>
      <c r="CW248" s="296" t="n">
        <f aca="false">CT248</f>
        <v>44105</v>
      </c>
      <c r="CX248" s="297" t="n">
        <f aca="false">CK248+CK260+CK272+CK284+CK296+CK308+CK320+CK332+CK344+CK356+CK368+CK380+CK392+CK404+CK416+CK428+CK440+CK452+CK464+CK476</f>
        <v>2.64446714</v>
      </c>
      <c r="CY248" s="25"/>
      <c r="CZ248" s="298"/>
      <c r="DA248" s="299" t="n">
        <v>0</v>
      </c>
      <c r="DB248" s="299" t="n">
        <v>0</v>
      </c>
      <c r="DC248" s="184"/>
      <c r="DD248" s="263" t="n">
        <f aca="false">SUMIF($L$5:$CH$5,"o",L248:CH248)+SUMIF($L$5:$CH$5,"e",L248:CH248)</f>
        <v>0</v>
      </c>
      <c r="DE248" s="278" t="n">
        <f aca="false">IF(DD248=0,0,DC248+DD248)</f>
        <v>0</v>
      </c>
      <c r="DF248" s="278"/>
      <c r="DG248" s="184"/>
      <c r="DH248" s="300" t="n">
        <v>2.64446714</v>
      </c>
      <c r="DI248" s="312" t="n">
        <v>5.055</v>
      </c>
      <c r="DJ248" s="29" t="n">
        <v>5.055</v>
      </c>
      <c r="DK248" s="267" t="n">
        <f aca="false">DI248-DJ248</f>
        <v>0</v>
      </c>
      <c r="DL248" s="192" t="n">
        <f aca="false">ROUND(DH248*DK248*10000,2)</f>
        <v>0</v>
      </c>
      <c r="DM248" s="193"/>
      <c r="DN248" s="26"/>
      <c r="DO248" s="26"/>
      <c r="DP248" s="301" t="n">
        <f aca="false">A248</f>
        <v>44105</v>
      </c>
      <c r="DQ248" s="270" t="n">
        <f aca="false">IF(ISERROR(DR248),0,DR248)</f>
        <v>0</v>
      </c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</row>
    <row r="249" customFormat="false" ht="15.75" hidden="false" customHeight="false" outlineLevel="0" collapsed="false">
      <c r="A249" s="271" t="n">
        <f aca="false">EOMONTH(A248,0)+1</f>
        <v>44136</v>
      </c>
      <c r="B249" s="272" t="n">
        <f aca="false">E!B240</f>
        <v>2.0420589</v>
      </c>
      <c r="C249" s="272" t="n">
        <f aca="false">CM249</f>
        <v>0</v>
      </c>
      <c r="D249" s="272" t="n">
        <f aca="false">CI249</f>
        <v>2</v>
      </c>
      <c r="E249" s="272" t="str">
        <f aca="false">IF(CJ249=0,"",CJ249)</f>
        <v/>
      </c>
      <c r="F249" s="273" t="n">
        <f aca="false">CK249</f>
        <v>2.0420589</v>
      </c>
      <c r="G249" s="230"/>
      <c r="H249" s="230"/>
      <c r="I249" s="29"/>
      <c r="J249" s="29"/>
      <c r="K249" s="29"/>
      <c r="L249" s="316"/>
      <c r="M249" s="317"/>
      <c r="N249" s="92"/>
      <c r="O249" s="318"/>
      <c r="P249" s="318"/>
      <c r="Q249" s="318"/>
      <c r="R249" s="318"/>
      <c r="S249" s="318"/>
      <c r="T249" s="318"/>
      <c r="U249" s="318"/>
      <c r="V249" s="318"/>
      <c r="W249" s="318"/>
      <c r="X249" s="318"/>
      <c r="Y249" s="318"/>
      <c r="Z249" s="318"/>
      <c r="AA249" s="318"/>
      <c r="AB249" s="318"/>
      <c r="AC249" s="318"/>
      <c r="AD249" s="318"/>
      <c r="AE249" s="318"/>
      <c r="AF249" s="318"/>
      <c r="AG249" s="318"/>
      <c r="AH249" s="318"/>
      <c r="AI249" s="318"/>
      <c r="AJ249" s="318"/>
      <c r="AK249" s="318"/>
      <c r="AL249" s="318"/>
      <c r="AM249" s="318"/>
      <c r="AN249" s="318"/>
      <c r="AO249" s="318"/>
      <c r="AP249" s="318"/>
      <c r="AQ249" s="318"/>
      <c r="AR249" s="318"/>
      <c r="AS249" s="318"/>
      <c r="AT249" s="318"/>
      <c r="AU249" s="318"/>
      <c r="AV249" s="318"/>
      <c r="AW249" s="318"/>
      <c r="AX249" s="318"/>
      <c r="AY249" s="318"/>
      <c r="AZ249" s="92"/>
      <c r="BA249" s="318"/>
      <c r="BB249" s="318"/>
      <c r="BC249" s="318"/>
      <c r="BD249" s="318"/>
      <c r="BE249" s="318"/>
      <c r="BF249" s="318"/>
      <c r="BG249" s="318"/>
      <c r="BH249" s="318"/>
      <c r="BI249" s="318"/>
      <c r="BJ249" s="318"/>
      <c r="BK249" s="318"/>
      <c r="BL249" s="318"/>
      <c r="BM249" s="318"/>
      <c r="BN249" s="318"/>
      <c r="BO249" s="105"/>
      <c r="BP249" s="121"/>
      <c r="BQ249" s="78"/>
      <c r="BR249" s="240"/>
      <c r="BS249" s="240"/>
      <c r="BT249" s="240"/>
      <c r="BU249" s="240"/>
      <c r="BV249" s="319"/>
      <c r="BW249" s="320"/>
      <c r="BX249" s="320"/>
      <c r="BY249" s="320"/>
      <c r="BZ249" s="320"/>
      <c r="CA249" s="320"/>
      <c r="CB249" s="320"/>
      <c r="CC249" s="320"/>
      <c r="CD249" s="320"/>
      <c r="CE249" s="321"/>
      <c r="CF249" s="322"/>
      <c r="CG249" s="285" t="n">
        <f aca="false">DQ249</f>
        <v>0</v>
      </c>
      <c r="CH249" s="323"/>
      <c r="CI249" s="247" t="n">
        <f aca="false">ROUND(+CK249+CI250,0)</f>
        <v>2</v>
      </c>
      <c r="CJ249" s="287"/>
      <c r="CK249" s="248" t="n">
        <f aca="false">IF($CM$16="a",(CM249+B249),(B249))</f>
        <v>2.0420589</v>
      </c>
      <c r="CL249" s="324" t="n">
        <f aca="false">A249</f>
        <v>44136</v>
      </c>
      <c r="CM249" s="250" t="n">
        <f aca="false">IF($CM$16="A",((SUMIF($L$5:$CH$5,"F",L249:CH249))+(SUMIF($L$5:$CH$5,"s",L249:CH249)*CP249)+(SUMIF($L$5:$CH$5,"eol",L249:CH249)*CP249)+(SUMIF($L$5:$CH$5,"e",L249:CH249))+(SUMIF($L$5:$CH$5,"o",L249:CH249))),IF($CM$16="s",(SUMIF($L$5:$CH$5,"s",L249:CH249)*CP249),IF($CM$16="f",(SUMIF($L$5:$CH$5,"f",L249:CH249)),IF($CM$16="eol",(SUMIF($L$5:$CH$5,"eol",L249:CH249)*CP249),IF($CM$16="o",(SUMIF($L$5:$CH$5,"o",L249:CH249)),IF($CM$16="e",(SUMIF($L$5:$CH$5,"e",L249:CH249)),IF($CM$16="ch",(SUM(L249:CH249)),"Wrong")))))))</f>
        <v>0</v>
      </c>
      <c r="CN249" s="251" t="n">
        <f aca="false">A249</f>
        <v>44136</v>
      </c>
      <c r="CO249" s="305" t="n">
        <f aca="false">ROUND(SUM(CK238:CK249),0)</f>
        <v>33</v>
      </c>
      <c r="CP249" s="325" t="n">
        <f aca="false">IF((1/((1+CR249/2)^(2*(A249-$D$6)/365.25)))&gt;1,1,(1/((1+CR249/2)^(2*(A249-$D$6)/365.25))))</f>
        <v>1</v>
      </c>
      <c r="CQ249" s="326" t="n">
        <f aca="false">+A250-A249</f>
        <v>30</v>
      </c>
      <c r="CR249" s="302" t="n">
        <v>0.0662315662710133</v>
      </c>
      <c r="CS249" s="327"/>
      <c r="CT249" s="328" t="n">
        <f aca="false">A249</f>
        <v>44136</v>
      </c>
      <c r="CU249" s="329" t="n">
        <f aca="false">IF(ISERROR(INDEX(FuturesTable,MATCH(CT249,FuturesTableMonth,0),2)),0,INDEX(FuturesTable,MATCH(CT249,FuturesTableMonth,0),2))</f>
        <v>0</v>
      </c>
      <c r="CV249" s="25"/>
      <c r="CW249" s="296" t="n">
        <f aca="false">CT249</f>
        <v>44136</v>
      </c>
      <c r="CX249" s="297" t="n">
        <f aca="false">CK249+CK261+CK273+CK285+CK297+CK309+CK321+CK333+CK345+CK357+CK369+CK381+CK393+CK405+CK417+CK429+CK441+CK453+CK465+CK477</f>
        <v>2.0420589</v>
      </c>
      <c r="CY249" s="25"/>
      <c r="CZ249" s="298"/>
      <c r="DA249" s="315" t="n">
        <v>0</v>
      </c>
      <c r="DB249" s="315" t="n">
        <v>0</v>
      </c>
      <c r="DC249" s="315"/>
      <c r="DD249" s="263" t="n">
        <f aca="false">SUMIF($L$5:$CH$5,"o",L249:CH249)+SUMIF($L$5:$CH$5,"e",L249:CH249)</f>
        <v>0</v>
      </c>
      <c r="DE249" s="278" t="n">
        <f aca="false">IF(DD249=0,0,DC249+DD249)</f>
        <v>0</v>
      </c>
      <c r="DF249" s="318"/>
      <c r="DG249" s="315"/>
      <c r="DH249" s="315" t="n">
        <v>2.0420589</v>
      </c>
      <c r="DI249" s="312" t="n">
        <v>5.195</v>
      </c>
      <c r="DJ249" s="29" t="n">
        <v>5.195</v>
      </c>
      <c r="DK249" s="267" t="n">
        <f aca="false">DI249-DJ249</f>
        <v>0</v>
      </c>
      <c r="DL249" s="192" t="n">
        <f aca="false">ROUND(DH249*DK249*10000,2)</f>
        <v>0</v>
      </c>
      <c r="DM249" s="330"/>
      <c r="DN249" s="26"/>
      <c r="DO249" s="26"/>
      <c r="DP249" s="331" t="n">
        <f aca="false">A249</f>
        <v>44136</v>
      </c>
      <c r="DQ249" s="270" t="n">
        <f aca="false">IF(ISERROR(DR249),0,DR249)</f>
        <v>0</v>
      </c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</row>
    <row r="250" customFormat="false" ht="15.75" hidden="false" customHeight="false" outlineLevel="0" collapsed="false">
      <c r="A250" s="332" t="n">
        <f aca="false">EOMONTH(A249,0)+1</f>
        <v>44166</v>
      </c>
      <c r="B250" s="272" t="n">
        <f aca="false">E!B75</f>
        <v>233.53449119</v>
      </c>
      <c r="C250" s="272" t="n">
        <f aca="false">CM250</f>
        <v>0</v>
      </c>
      <c r="D250" s="272" t="n">
        <f aca="false">CI250</f>
        <v>0</v>
      </c>
      <c r="E250" s="272" t="n">
        <f aca="false">IF(CJ250=0,"",CJ250)</f>
        <v>31.18123549</v>
      </c>
      <c r="F250" s="273" t="n">
        <f aca="false">CK250</f>
        <v>0</v>
      </c>
      <c r="G250" s="25"/>
      <c r="H250" s="25"/>
      <c r="I250" s="29"/>
      <c r="J250" s="29"/>
      <c r="K250" s="29"/>
      <c r="L250" s="333"/>
      <c r="M250" s="333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2"/>
      <c r="BR250" s="334"/>
      <c r="BS250" s="334"/>
      <c r="BT250" s="334"/>
      <c r="BU250" s="334"/>
      <c r="BV250" s="334"/>
      <c r="BW250" s="334"/>
      <c r="BX250" s="334"/>
      <c r="BY250" s="334"/>
      <c r="BZ250" s="334"/>
      <c r="CA250" s="334"/>
      <c r="CB250" s="334"/>
      <c r="CC250" s="334"/>
      <c r="CD250" s="334"/>
      <c r="CE250" s="334"/>
      <c r="CF250" s="334"/>
      <c r="CG250" s="334"/>
      <c r="CH250" s="334"/>
      <c r="CI250" s="29"/>
      <c r="CJ250" s="287" t="n">
        <f aca="false">SUM(CK239:CK250)</f>
        <v>31.18123549</v>
      </c>
      <c r="CK250" s="29" t="n">
        <v>0</v>
      </c>
      <c r="CL250" s="29"/>
      <c r="CM250" s="29"/>
      <c r="CN250" s="29"/>
      <c r="CO250" s="29"/>
      <c r="CP250" s="29"/>
      <c r="CQ250" s="29"/>
      <c r="CR250" s="302" t="n">
        <v>0.0662650979353536</v>
      </c>
      <c r="CS250" s="29"/>
      <c r="CT250" s="29"/>
      <c r="CU250" s="29"/>
      <c r="CV250" s="25"/>
      <c r="CW250" s="25"/>
      <c r="CX250" s="25"/>
      <c r="CY250" s="25"/>
      <c r="CZ250" s="29"/>
      <c r="DA250" s="29" t="n">
        <v>0</v>
      </c>
      <c r="DB250" s="29" t="n">
        <v>0</v>
      </c>
      <c r="DC250" s="29"/>
      <c r="DD250" s="29"/>
      <c r="DE250" s="29"/>
      <c r="DF250" s="29"/>
      <c r="DG250" s="29"/>
      <c r="DH250" s="29" t="n">
        <v>2.09754421</v>
      </c>
      <c r="DI250" s="312" t="n">
        <v>5.34</v>
      </c>
      <c r="DJ250" s="29" t="n">
        <v>5.34</v>
      </c>
      <c r="DK250" s="29"/>
      <c r="DL250" s="335"/>
      <c r="DM250" s="29"/>
      <c r="DN250" s="26"/>
      <c r="DO250" s="26"/>
      <c r="DP250" s="336"/>
      <c r="DQ250" s="337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</row>
    <row r="251" customFormat="false" ht="15" hidden="false" customHeight="false" outlineLevel="0" collapsed="false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333"/>
      <c r="M251" s="333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5"/>
      <c r="BR251" s="334"/>
      <c r="BS251" s="334"/>
      <c r="BT251" s="334"/>
      <c r="BU251" s="334"/>
      <c r="BV251" s="334"/>
      <c r="BW251" s="334"/>
      <c r="BX251" s="334"/>
      <c r="BY251" s="334"/>
      <c r="BZ251" s="334"/>
      <c r="CA251" s="334"/>
      <c r="CB251" s="334"/>
      <c r="CC251" s="334"/>
      <c r="CD251" s="334"/>
      <c r="CE251" s="334"/>
      <c r="CF251" s="334"/>
      <c r="CG251" s="334"/>
      <c r="CH251" s="334"/>
      <c r="CI251" s="29"/>
      <c r="CJ251" s="287"/>
      <c r="CK251" s="29" t="n">
        <v>0</v>
      </c>
      <c r="CL251" s="29"/>
      <c r="CM251" s="29"/>
      <c r="CN251" s="29"/>
      <c r="CO251" s="29"/>
      <c r="CP251" s="29"/>
      <c r="CQ251" s="29"/>
      <c r="CR251" s="302" t="n">
        <v>0.0662997473222293</v>
      </c>
      <c r="CS251" s="29"/>
      <c r="CT251" s="29"/>
      <c r="CU251" s="29"/>
      <c r="CV251" s="25"/>
      <c r="CW251" s="25"/>
      <c r="CX251" s="25"/>
      <c r="CY251" s="25"/>
      <c r="CZ251" s="29"/>
      <c r="DA251" s="29" t="n">
        <v>0</v>
      </c>
      <c r="DB251" s="29" t="n">
        <v>0</v>
      </c>
      <c r="DC251" s="29"/>
      <c r="DD251" s="29"/>
      <c r="DE251" s="29"/>
      <c r="DF251" s="29"/>
      <c r="DG251" s="29"/>
      <c r="DH251" s="29" t="n">
        <v>2.08460863</v>
      </c>
      <c r="DI251" s="312" t="n">
        <v>5.46</v>
      </c>
      <c r="DJ251" s="29" t="n">
        <v>5.46</v>
      </c>
      <c r="DK251" s="29"/>
      <c r="DL251" s="335"/>
      <c r="DM251" s="29"/>
      <c r="DN251" s="26"/>
      <c r="DO251" s="26"/>
      <c r="DP251" s="336"/>
      <c r="DQ251" s="337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</row>
    <row r="252" customFormat="false" ht="12.75" hidden="false" customHeight="false" outlineLevel="0" collapsed="false">
      <c r="A252" s="29" t="s">
        <v>119</v>
      </c>
      <c r="B252" s="29" t="s">
        <v>119</v>
      </c>
      <c r="C252" s="29" t="s">
        <v>119</v>
      </c>
      <c r="D252" s="29" t="s">
        <v>119</v>
      </c>
      <c r="E252" s="29" t="s">
        <v>119</v>
      </c>
      <c r="F252" s="29" t="s">
        <v>119</v>
      </c>
      <c r="G252" s="29" t="s">
        <v>119</v>
      </c>
      <c r="H252" s="29" t="s">
        <v>119</v>
      </c>
      <c r="I252" s="29" t="s">
        <v>119</v>
      </c>
      <c r="J252" s="29" t="s">
        <v>119</v>
      </c>
      <c r="K252" s="29" t="s">
        <v>119</v>
      </c>
      <c r="L252" s="29" t="s">
        <v>119</v>
      </c>
      <c r="M252" s="29" t="s">
        <v>119</v>
      </c>
      <c r="N252" s="29" t="s">
        <v>119</v>
      </c>
      <c r="O252" s="29" t="s">
        <v>119</v>
      </c>
      <c r="P252" s="29" t="s">
        <v>119</v>
      </c>
      <c r="Q252" s="29" t="s">
        <v>119</v>
      </c>
      <c r="R252" s="29" t="s">
        <v>119</v>
      </c>
      <c r="S252" s="29" t="s">
        <v>119</v>
      </c>
      <c r="T252" s="29" t="s">
        <v>119</v>
      </c>
      <c r="U252" s="29" t="s">
        <v>119</v>
      </c>
      <c r="V252" s="29" t="s">
        <v>119</v>
      </c>
      <c r="W252" s="29" t="s">
        <v>119</v>
      </c>
      <c r="X252" s="29" t="s">
        <v>119</v>
      </c>
      <c r="Y252" s="29" t="s">
        <v>119</v>
      </c>
      <c r="Z252" s="29" t="s">
        <v>119</v>
      </c>
      <c r="AA252" s="29" t="s">
        <v>119</v>
      </c>
      <c r="AB252" s="29" t="s">
        <v>119</v>
      </c>
      <c r="AC252" s="29" t="s">
        <v>119</v>
      </c>
      <c r="AD252" s="29" t="s">
        <v>119</v>
      </c>
      <c r="AE252" s="29" t="s">
        <v>119</v>
      </c>
      <c r="AF252" s="29" t="s">
        <v>119</v>
      </c>
      <c r="AG252" s="29" t="s">
        <v>119</v>
      </c>
      <c r="AH252" s="29" t="s">
        <v>119</v>
      </c>
      <c r="AI252" s="29" t="s">
        <v>119</v>
      </c>
      <c r="AJ252" s="29" t="s">
        <v>119</v>
      </c>
      <c r="AK252" s="29" t="s">
        <v>119</v>
      </c>
      <c r="AL252" s="29" t="s">
        <v>119</v>
      </c>
      <c r="AM252" s="29" t="s">
        <v>119</v>
      </c>
      <c r="AN252" s="29" t="s">
        <v>119</v>
      </c>
      <c r="AO252" s="29" t="s">
        <v>119</v>
      </c>
      <c r="AP252" s="29" t="s">
        <v>119</v>
      </c>
      <c r="AQ252" s="29" t="s">
        <v>119</v>
      </c>
      <c r="AR252" s="29" t="s">
        <v>119</v>
      </c>
      <c r="AS252" s="29" t="s">
        <v>119</v>
      </c>
      <c r="AT252" s="29" t="s">
        <v>119</v>
      </c>
      <c r="AU252" s="29" t="s">
        <v>119</v>
      </c>
      <c r="AV252" s="29" t="s">
        <v>119</v>
      </c>
      <c r="AW252" s="29" t="s">
        <v>119</v>
      </c>
      <c r="AX252" s="29" t="s">
        <v>119</v>
      </c>
      <c r="AY252" s="29" t="s">
        <v>119</v>
      </c>
      <c r="AZ252" s="29" t="s">
        <v>119</v>
      </c>
      <c r="BA252" s="29" t="s">
        <v>119</v>
      </c>
      <c r="BB252" s="29" t="s">
        <v>119</v>
      </c>
      <c r="BC252" s="29" t="s">
        <v>119</v>
      </c>
      <c r="BD252" s="29" t="s">
        <v>119</v>
      </c>
      <c r="BE252" s="29" t="s">
        <v>119</v>
      </c>
      <c r="BF252" s="29" t="s">
        <v>119</v>
      </c>
      <c r="BG252" s="29" t="s">
        <v>119</v>
      </c>
      <c r="BH252" s="29" t="s">
        <v>119</v>
      </c>
      <c r="BI252" s="29" t="s">
        <v>119</v>
      </c>
      <c r="BJ252" s="29" t="s">
        <v>119</v>
      </c>
      <c r="BK252" s="29" t="s">
        <v>119</v>
      </c>
      <c r="BL252" s="29" t="s">
        <v>119</v>
      </c>
      <c r="BM252" s="29" t="s">
        <v>119</v>
      </c>
      <c r="BN252" s="29" t="s">
        <v>119</v>
      </c>
      <c r="BO252" s="29" t="s">
        <v>119</v>
      </c>
      <c r="BP252" s="29" t="s">
        <v>119</v>
      </c>
      <c r="BQ252" s="29" t="s">
        <v>119</v>
      </c>
      <c r="BR252" s="29" t="s">
        <v>119</v>
      </c>
      <c r="BS252" s="29" t="s">
        <v>119</v>
      </c>
      <c r="BT252" s="29" t="s">
        <v>119</v>
      </c>
      <c r="BU252" s="29" t="s">
        <v>119</v>
      </c>
      <c r="BV252" s="29" t="s">
        <v>119</v>
      </c>
      <c r="BW252" s="29" t="s">
        <v>119</v>
      </c>
      <c r="BX252" s="29" t="s">
        <v>119</v>
      </c>
      <c r="BY252" s="29" t="s">
        <v>119</v>
      </c>
      <c r="BZ252" s="29" t="s">
        <v>119</v>
      </c>
      <c r="CA252" s="29" t="s">
        <v>119</v>
      </c>
      <c r="CB252" s="29" t="s">
        <v>119</v>
      </c>
      <c r="CC252" s="29" t="s">
        <v>119</v>
      </c>
      <c r="CD252" s="29" t="s">
        <v>119</v>
      </c>
      <c r="CE252" s="29" t="s">
        <v>119</v>
      </c>
      <c r="CF252" s="29" t="s">
        <v>119</v>
      </c>
      <c r="CG252" s="29" t="s">
        <v>119</v>
      </c>
      <c r="CH252" s="29" t="s">
        <v>119</v>
      </c>
      <c r="CI252" s="29" t="s">
        <v>119</v>
      </c>
      <c r="CJ252" s="287"/>
      <c r="CK252" s="29" t="n">
        <v>0</v>
      </c>
      <c r="CL252" s="29" t="s">
        <v>119</v>
      </c>
      <c r="CM252" s="29" t="s">
        <v>119</v>
      </c>
      <c r="CN252" s="29" t="s">
        <v>119</v>
      </c>
      <c r="CO252" s="29" t="s">
        <v>119</v>
      </c>
      <c r="CP252" s="29" t="s">
        <v>119</v>
      </c>
      <c r="CQ252" s="29" t="s">
        <v>119</v>
      </c>
      <c r="CR252" s="302" t="n">
        <v>0.0663343967095029</v>
      </c>
      <c r="CS252" s="29" t="s">
        <v>119</v>
      </c>
      <c r="CT252" s="29" t="s">
        <v>119</v>
      </c>
      <c r="CU252" s="29" t="s">
        <v>119</v>
      </c>
      <c r="CV252" s="29" t="s">
        <v>119</v>
      </c>
      <c r="CW252" s="29" t="s">
        <v>119</v>
      </c>
      <c r="CX252" s="29" t="s">
        <v>119</v>
      </c>
      <c r="CY252" s="29" t="s">
        <v>119</v>
      </c>
      <c r="CZ252" s="29" t="s">
        <v>119</v>
      </c>
      <c r="DA252" s="29" t="n">
        <v>0</v>
      </c>
      <c r="DB252" s="29" t="n">
        <v>0</v>
      </c>
      <c r="DC252" s="29" t="s">
        <v>119</v>
      </c>
      <c r="DD252" s="29" t="s">
        <v>119</v>
      </c>
      <c r="DE252" s="29" t="s">
        <v>119</v>
      </c>
      <c r="DF252" s="29" t="s">
        <v>119</v>
      </c>
      <c r="DG252" s="29" t="s">
        <v>119</v>
      </c>
      <c r="DH252" s="29" t="n">
        <v>1.87124998</v>
      </c>
      <c r="DI252" s="312" t="n">
        <v>5.342</v>
      </c>
      <c r="DJ252" s="29" t="n">
        <v>5.342</v>
      </c>
      <c r="DK252" s="29" t="s">
        <v>119</v>
      </c>
      <c r="DL252" s="335" t="s">
        <v>119</v>
      </c>
      <c r="DM252" s="29" t="s">
        <v>119</v>
      </c>
      <c r="DN252" s="29" t="s">
        <v>119</v>
      </c>
      <c r="DO252" s="29" t="s">
        <v>119</v>
      </c>
      <c r="DP252" s="29" t="s">
        <v>119</v>
      </c>
      <c r="DQ252" s="29" t="s">
        <v>119</v>
      </c>
      <c r="DR252" s="29" t="s">
        <v>119</v>
      </c>
      <c r="DS252" s="29" t="s">
        <v>119</v>
      </c>
      <c r="DT252" s="29" t="s">
        <v>119</v>
      </c>
      <c r="DU252" s="29" t="s">
        <v>119</v>
      </c>
      <c r="DV252" s="29" t="s">
        <v>119</v>
      </c>
      <c r="DW252" s="29" t="s">
        <v>119</v>
      </c>
      <c r="DX252" s="29" t="s">
        <v>119</v>
      </c>
      <c r="DY252" s="29" t="s">
        <v>119</v>
      </c>
      <c r="DZ252" s="29" t="s">
        <v>119</v>
      </c>
      <c r="EA252" s="29" t="s">
        <v>119</v>
      </c>
      <c r="EB252" s="29" t="s">
        <v>119</v>
      </c>
      <c r="EC252" s="29" t="s">
        <v>119</v>
      </c>
      <c r="ED252" s="29" t="s">
        <v>119</v>
      </c>
    </row>
    <row r="253" customFormat="false" ht="12.75" hidden="false" customHeight="false" outlineLevel="0" collapsed="false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333"/>
      <c r="M253" s="333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5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87"/>
      <c r="CK253" s="29" t="n">
        <v>0</v>
      </c>
      <c r="CL253" s="29"/>
      <c r="CM253" s="29"/>
      <c r="CN253" s="29"/>
      <c r="CO253" s="29"/>
      <c r="CP253" s="29"/>
      <c r="CQ253" s="29"/>
      <c r="CR253" s="302" t="n">
        <v>0.0663656929306082</v>
      </c>
      <c r="CS253" s="29"/>
      <c r="CT253" s="29"/>
      <c r="CU253" s="29"/>
      <c r="CV253" s="29"/>
      <c r="CW253" s="29"/>
      <c r="CX253" s="29"/>
      <c r="CY253" s="29"/>
      <c r="CZ253" s="29"/>
      <c r="DA253" s="29" t="n">
        <v>0</v>
      </c>
      <c r="DB253" s="29" t="n">
        <v>0</v>
      </c>
      <c r="DC253" s="29"/>
      <c r="DD253" s="29"/>
      <c r="DE253" s="29"/>
      <c r="DF253" s="29"/>
      <c r="DG253" s="29"/>
      <c r="DH253" s="29" t="n">
        <v>2.06017694</v>
      </c>
      <c r="DI253" s="312" t="n">
        <v>5.209</v>
      </c>
      <c r="DJ253" s="29" t="n">
        <v>5.209</v>
      </c>
      <c r="DK253" s="29"/>
      <c r="DL253" s="335"/>
      <c r="DM253" s="29"/>
      <c r="DN253" s="29"/>
      <c r="DO253" s="29"/>
      <c r="DP253" s="338"/>
      <c r="DQ253" s="338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</row>
    <row r="254" customFormat="false" ht="12.75" hidden="false" customHeight="false" outlineLevel="0" collapsed="false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333"/>
      <c r="M254" s="333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5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87"/>
      <c r="CK254" s="29" t="n">
        <v>0</v>
      </c>
      <c r="CL254" s="29"/>
      <c r="CM254" s="29"/>
      <c r="CN254" s="29"/>
      <c r="CO254" s="29"/>
      <c r="CP254" s="29"/>
      <c r="CQ254" s="29"/>
      <c r="CR254" s="302" t="n">
        <v>0.0664003423186386</v>
      </c>
      <c r="CS254" s="29"/>
      <c r="CT254" s="29"/>
      <c r="CU254" s="29"/>
      <c r="CV254" s="29"/>
      <c r="CW254" s="29"/>
      <c r="CX254" s="29"/>
      <c r="CY254" s="29"/>
      <c r="CZ254" s="29"/>
      <c r="DA254" s="29" t="n">
        <v>0</v>
      </c>
      <c r="DB254" s="29" t="n">
        <v>0</v>
      </c>
      <c r="DC254" s="29"/>
      <c r="DD254" s="29"/>
      <c r="DE254" s="29"/>
      <c r="DF254" s="29"/>
      <c r="DG254" s="29"/>
      <c r="DH254" s="29" t="n">
        <v>2.64157975</v>
      </c>
      <c r="DI254" s="312" t="n">
        <v>4.989</v>
      </c>
      <c r="DJ254" s="29" t="n">
        <v>4.989</v>
      </c>
      <c r="DK254" s="29"/>
      <c r="DL254" s="335"/>
      <c r="DM254" s="29"/>
      <c r="DN254" s="29"/>
      <c r="DO254" s="29"/>
      <c r="DP254" s="338"/>
      <c r="DQ254" s="338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</row>
    <row r="255" customFormat="false" ht="12.75" hidden="false" customHeight="false" outlineLevel="0" collapsed="false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333"/>
      <c r="M255" s="333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5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87"/>
      <c r="CK255" s="29" t="n">
        <v>0</v>
      </c>
      <c r="CL255" s="29"/>
      <c r="CM255" s="29"/>
      <c r="CN255" s="29"/>
      <c r="CO255" s="29"/>
      <c r="CP255" s="29"/>
      <c r="CQ255" s="29"/>
      <c r="CR255" s="302" t="n">
        <v>0.0664338739848533</v>
      </c>
      <c r="CS255" s="29"/>
      <c r="CT255" s="29"/>
      <c r="CU255" s="29"/>
      <c r="CV255" s="29"/>
      <c r="CW255" s="29"/>
      <c r="CX255" s="29"/>
      <c r="CY255" s="29"/>
      <c r="CZ255" s="29"/>
      <c r="DA255" s="29" t="n">
        <v>0</v>
      </c>
      <c r="DB255" s="29" t="n">
        <v>0</v>
      </c>
      <c r="DC255" s="29"/>
      <c r="DD255" s="29"/>
      <c r="DE255" s="29"/>
      <c r="DF255" s="29"/>
      <c r="DG255" s="29"/>
      <c r="DH255" s="29" t="n">
        <v>3.07018114</v>
      </c>
      <c r="DI255" s="312" t="n">
        <v>4.979</v>
      </c>
      <c r="DJ255" s="29" t="n">
        <v>4.979</v>
      </c>
      <c r="DK255" s="29"/>
      <c r="DL255" s="335"/>
      <c r="DM255" s="29"/>
      <c r="DN255" s="29"/>
      <c r="DO255" s="29"/>
      <c r="DP255" s="338"/>
      <c r="DQ255" s="338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</row>
    <row r="256" customFormat="false" ht="12.75" hidden="false" customHeight="false" outlineLevel="0" collapsed="false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333"/>
      <c r="M256" s="333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5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87"/>
      <c r="CK256" s="29" t="n">
        <v>0</v>
      </c>
      <c r="CL256" s="29"/>
      <c r="CM256" s="29"/>
      <c r="CN256" s="29"/>
      <c r="CO256" s="29"/>
      <c r="CP256" s="29"/>
      <c r="CQ256" s="29"/>
      <c r="CR256" s="302" t="n">
        <v>0.0664685233736662</v>
      </c>
      <c r="CS256" s="29"/>
      <c r="CT256" s="29"/>
      <c r="CU256" s="29"/>
      <c r="CV256" s="29"/>
      <c r="CW256" s="29"/>
      <c r="CX256" s="29"/>
      <c r="CY256" s="29"/>
      <c r="CZ256" s="29"/>
      <c r="DA256" s="29" t="n">
        <v>0</v>
      </c>
      <c r="DB256" s="29" t="n">
        <v>0</v>
      </c>
      <c r="DC256" s="29"/>
      <c r="DD256" s="29"/>
      <c r="DE256" s="29"/>
      <c r="DF256" s="29"/>
      <c r="DG256" s="29"/>
      <c r="DH256" s="29" t="n">
        <v>3.2616602</v>
      </c>
      <c r="DI256" s="312" t="n">
        <v>5.015</v>
      </c>
      <c r="DJ256" s="29" t="n">
        <v>5.015</v>
      </c>
      <c r="DK256" s="29"/>
      <c r="DL256" s="335"/>
      <c r="DM256" s="29"/>
      <c r="DN256" s="29"/>
      <c r="DO256" s="29"/>
      <c r="DP256" s="338"/>
      <c r="DQ256" s="338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</row>
    <row r="257" customFormat="false" ht="12.75" hidden="false" customHeight="false" outlineLevel="0" collapsed="false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333"/>
      <c r="M257" s="333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5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87"/>
      <c r="CK257" s="29" t="n">
        <v>0</v>
      </c>
      <c r="CL257" s="29"/>
      <c r="CM257" s="29"/>
      <c r="CN257" s="29"/>
      <c r="CO257" s="29"/>
      <c r="CP257" s="29"/>
      <c r="CQ257" s="29"/>
      <c r="CR257" s="302" t="n">
        <v>0.0665020550406381</v>
      </c>
      <c r="CS257" s="29"/>
      <c r="CT257" s="29"/>
      <c r="CU257" s="29"/>
      <c r="CV257" s="29"/>
      <c r="CW257" s="29"/>
      <c r="CX257" s="29"/>
      <c r="CY257" s="29"/>
      <c r="CZ257" s="29"/>
      <c r="DA257" s="29" t="n">
        <v>0</v>
      </c>
      <c r="DB257" s="29" t="n">
        <v>0</v>
      </c>
      <c r="DC257" s="29"/>
      <c r="DD257" s="29"/>
      <c r="DE257" s="29"/>
      <c r="DF257" s="29"/>
      <c r="DG257" s="29"/>
      <c r="DH257" s="29" t="n">
        <v>3.35015765</v>
      </c>
      <c r="DI257" s="312" t="n">
        <v>5.065</v>
      </c>
      <c r="DJ257" s="29" t="n">
        <v>5.065</v>
      </c>
      <c r="DK257" s="29"/>
      <c r="DL257" s="335"/>
      <c r="DM257" s="29"/>
      <c r="DN257" s="29"/>
      <c r="DO257" s="29"/>
      <c r="DP257" s="338"/>
      <c r="DQ257" s="338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</row>
    <row r="258" customFormat="false" ht="12.75" hidden="false" customHeight="false" outlineLevel="0" collapsed="false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333"/>
      <c r="M258" s="333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5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87"/>
      <c r="CK258" s="29" t="n">
        <v>0</v>
      </c>
      <c r="CL258" s="29"/>
      <c r="CM258" s="29"/>
      <c r="CN258" s="29"/>
      <c r="CO258" s="29"/>
      <c r="CP258" s="29"/>
      <c r="CQ258" s="29"/>
      <c r="CR258" s="302" t="n">
        <v>0.066517927414611</v>
      </c>
      <c r="CS258" s="29"/>
      <c r="CT258" s="29"/>
      <c r="CU258" s="29"/>
      <c r="CV258" s="29"/>
      <c r="CW258" s="29"/>
      <c r="CX258" s="29"/>
      <c r="CY258" s="29"/>
      <c r="CZ258" s="29"/>
      <c r="DA258" s="29" t="n">
        <v>0</v>
      </c>
      <c r="DB258" s="29" t="n">
        <v>0</v>
      </c>
      <c r="DC258" s="29"/>
      <c r="DD258" s="29"/>
      <c r="DE258" s="29"/>
      <c r="DF258" s="29"/>
      <c r="DG258" s="29"/>
      <c r="DH258" s="29" t="n">
        <v>3.33058142</v>
      </c>
      <c r="DI258" s="312" t="n">
        <v>5.096</v>
      </c>
      <c r="DJ258" s="29" t="n">
        <v>5.096</v>
      </c>
      <c r="DK258" s="29"/>
      <c r="DL258" s="335"/>
      <c r="DM258" s="29"/>
      <c r="DN258" s="29"/>
      <c r="DO258" s="29"/>
      <c r="DP258" s="338"/>
      <c r="DQ258" s="338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</row>
    <row r="259" customFormat="false" ht="12.75" hidden="false" customHeight="false" outlineLevel="0" collapsed="false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333"/>
      <c r="M259" s="333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5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87"/>
      <c r="CK259" s="29" t="n">
        <v>0</v>
      </c>
      <c r="CL259" s="29"/>
      <c r="CM259" s="29"/>
      <c r="CN259" s="29"/>
      <c r="CO259" s="29"/>
      <c r="CP259" s="29"/>
      <c r="CQ259" s="29"/>
      <c r="CR259" s="302" t="n">
        <v>0.0665161963365342</v>
      </c>
      <c r="CS259" s="29"/>
      <c r="CT259" s="29"/>
      <c r="CU259" s="29"/>
      <c r="CV259" s="29"/>
      <c r="CW259" s="29"/>
      <c r="CX259" s="29"/>
      <c r="CY259" s="29"/>
      <c r="CZ259" s="29"/>
      <c r="DA259" s="29" t="n">
        <v>0</v>
      </c>
      <c r="DB259" s="29" t="n">
        <v>0</v>
      </c>
      <c r="DC259" s="29"/>
      <c r="DD259" s="29"/>
      <c r="DE259" s="29"/>
      <c r="DF259" s="29"/>
      <c r="DG259" s="29"/>
      <c r="DH259" s="29" t="n">
        <v>2.90180711</v>
      </c>
      <c r="DI259" s="312" t="n">
        <v>5.111</v>
      </c>
      <c r="DJ259" s="29" t="n">
        <v>5.111</v>
      </c>
      <c r="DK259" s="29"/>
      <c r="DL259" s="335"/>
      <c r="DM259" s="29"/>
      <c r="DN259" s="29"/>
      <c r="DO259" s="29"/>
      <c r="DP259" s="338"/>
      <c r="DQ259" s="338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</row>
    <row r="260" customFormat="false" ht="12.75" hidden="false" customHeight="false" outlineLevel="0" collapsed="false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333"/>
      <c r="M260" s="333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5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87"/>
      <c r="CK260" s="29" t="n">
        <v>0</v>
      </c>
      <c r="CL260" s="29"/>
      <c r="CM260" s="29"/>
      <c r="CN260" s="29"/>
      <c r="CO260" s="29"/>
      <c r="CP260" s="29"/>
      <c r="CQ260" s="29"/>
      <c r="CR260" s="302" t="n">
        <v>0.0665145210996871</v>
      </c>
      <c r="CS260" s="29"/>
      <c r="CT260" s="29"/>
      <c r="CU260" s="29"/>
      <c r="CV260" s="29"/>
      <c r="CW260" s="29"/>
      <c r="CX260" s="29"/>
      <c r="CY260" s="29"/>
      <c r="CZ260" s="29"/>
      <c r="DA260" s="29" t="n">
        <v>0</v>
      </c>
      <c r="DB260" s="29" t="n">
        <v>0</v>
      </c>
      <c r="DC260" s="29"/>
      <c r="DD260" s="29"/>
      <c r="DE260" s="29"/>
      <c r="DF260" s="29"/>
      <c r="DG260" s="29"/>
      <c r="DH260" s="29" t="n">
        <v>2.46248964</v>
      </c>
      <c r="DI260" s="312" t="n">
        <v>5.14</v>
      </c>
      <c r="DJ260" s="29" t="n">
        <v>5.14</v>
      </c>
      <c r="DK260" s="29"/>
      <c r="DL260" s="335"/>
      <c r="DM260" s="29"/>
      <c r="DN260" s="29"/>
      <c r="DO260" s="29"/>
      <c r="DP260" s="338"/>
      <c r="DQ260" s="338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</row>
    <row r="261" customFormat="false" ht="12.75" hidden="false" customHeight="false" outlineLevel="0" collapsed="false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333"/>
      <c r="M261" s="333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5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87"/>
      <c r="CK261" s="29" t="n">
        <v>0</v>
      </c>
      <c r="CL261" s="29"/>
      <c r="CM261" s="29"/>
      <c r="CN261" s="29"/>
      <c r="CO261" s="29"/>
      <c r="CP261" s="29"/>
      <c r="CQ261" s="29"/>
      <c r="CR261" s="302" t="n">
        <v>0.0665127900216129</v>
      </c>
      <c r="CS261" s="29"/>
      <c r="CT261" s="29"/>
      <c r="CU261" s="29"/>
      <c r="CV261" s="29"/>
      <c r="CW261" s="29"/>
      <c r="CX261" s="29"/>
      <c r="CY261" s="29"/>
      <c r="CZ261" s="29"/>
      <c r="DA261" s="29" t="n">
        <v>0</v>
      </c>
      <c r="DB261" s="29" t="n">
        <v>0</v>
      </c>
      <c r="DC261" s="29"/>
      <c r="DD261" s="29"/>
      <c r="DE261" s="29"/>
      <c r="DF261" s="29"/>
      <c r="DG261" s="29"/>
      <c r="DH261" s="29" t="n">
        <v>1.9027826</v>
      </c>
      <c r="DI261" s="312" t="n">
        <v>5.28</v>
      </c>
      <c r="DJ261" s="29" t="n">
        <v>5.28</v>
      </c>
      <c r="DK261" s="29"/>
      <c r="DL261" s="335"/>
      <c r="DM261" s="29"/>
      <c r="DN261" s="29"/>
      <c r="DO261" s="29"/>
      <c r="DP261" s="338"/>
      <c r="DQ261" s="338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</row>
    <row r="262" customFormat="false" ht="12.75" hidden="false" customHeight="false" outlineLevel="0" collapsed="false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333"/>
      <c r="M262" s="333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5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87" t="n">
        <f aca="false">SUM(CK251:CK262)</f>
        <v>0</v>
      </c>
      <c r="CK262" s="29" t="n">
        <v>0</v>
      </c>
      <c r="CL262" s="29"/>
      <c r="CM262" s="29"/>
      <c r="CN262" s="29"/>
      <c r="CO262" s="29"/>
      <c r="CP262" s="29"/>
      <c r="CQ262" s="29"/>
      <c r="CR262" s="302" t="n">
        <v>0.0665111147847672</v>
      </c>
      <c r="CS262" s="29"/>
      <c r="CT262" s="29"/>
      <c r="CU262" s="29"/>
      <c r="CV262" s="29"/>
      <c r="CW262" s="29"/>
      <c r="CX262" s="29"/>
      <c r="CY262" s="29"/>
      <c r="CZ262" s="29"/>
      <c r="DA262" s="29" t="n">
        <v>0</v>
      </c>
      <c r="DB262" s="29" t="n">
        <v>0</v>
      </c>
      <c r="DC262" s="29"/>
      <c r="DD262" s="29"/>
      <c r="DE262" s="29"/>
      <c r="DF262" s="29"/>
      <c r="DG262" s="29"/>
      <c r="DH262" s="29" t="n">
        <v>1.95573491</v>
      </c>
      <c r="DI262" s="312" t="n">
        <v>5.425</v>
      </c>
      <c r="DJ262" s="29" t="n">
        <v>5.425</v>
      </c>
      <c r="DK262" s="29"/>
      <c r="DL262" s="335"/>
      <c r="DM262" s="29"/>
      <c r="DN262" s="29"/>
      <c r="DO262" s="29"/>
      <c r="DP262" s="338"/>
      <c r="DQ262" s="338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</row>
    <row r="263" customFormat="false" ht="12.75" hidden="false" customHeight="false" outlineLevel="0" collapsed="false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333"/>
      <c r="M263" s="333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5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87"/>
      <c r="CK263" s="29" t="n">
        <v>0</v>
      </c>
      <c r="CL263" s="29"/>
      <c r="CM263" s="29"/>
      <c r="CN263" s="29"/>
      <c r="CO263" s="29"/>
      <c r="CP263" s="29"/>
      <c r="CQ263" s="29"/>
      <c r="CR263" s="302" t="n">
        <v>0.0665093837066948</v>
      </c>
      <c r="CS263" s="29"/>
      <c r="CT263" s="29"/>
      <c r="CU263" s="29"/>
      <c r="CV263" s="29"/>
      <c r="CW263" s="29"/>
      <c r="CX263" s="29"/>
      <c r="CY263" s="29"/>
      <c r="CZ263" s="29"/>
      <c r="DA263" s="29" t="n">
        <v>0</v>
      </c>
      <c r="DB263" s="29" t="n">
        <v>0</v>
      </c>
      <c r="DC263" s="29"/>
      <c r="DD263" s="29"/>
      <c r="DE263" s="29"/>
      <c r="DF263" s="29"/>
      <c r="DG263" s="29"/>
      <c r="DH263" s="29" t="n">
        <v>1.94497116</v>
      </c>
      <c r="DI263" s="312" t="n">
        <v>5.545</v>
      </c>
      <c r="DJ263" s="29" t="n">
        <v>5.545</v>
      </c>
      <c r="DK263" s="29"/>
      <c r="DL263" s="335"/>
      <c r="DM263" s="29"/>
      <c r="DN263" s="29"/>
      <c r="DO263" s="29"/>
      <c r="DP263" s="338"/>
      <c r="DQ263" s="338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</row>
    <row r="264" customFormat="false" ht="12.75" hidden="false" customHeight="false" outlineLevel="0" collapsed="false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333"/>
      <c r="M264" s="333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5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87"/>
      <c r="CK264" s="29" t="n">
        <v>0</v>
      </c>
      <c r="CL264" s="29"/>
      <c r="CM264" s="29"/>
      <c r="CN264" s="29"/>
      <c r="CO264" s="29"/>
      <c r="CP264" s="29"/>
      <c r="CQ264" s="29"/>
      <c r="CR264" s="302" t="n">
        <v>0.0665076526286228</v>
      </c>
      <c r="CS264" s="29"/>
      <c r="CT264" s="29"/>
      <c r="CU264" s="29"/>
      <c r="CV264" s="29"/>
      <c r="CW264" s="29"/>
      <c r="CX264" s="29"/>
      <c r="CY264" s="29"/>
      <c r="CZ264" s="29"/>
      <c r="DA264" s="29" t="n">
        <v>0</v>
      </c>
      <c r="DB264" s="29" t="n">
        <v>0</v>
      </c>
      <c r="DC264" s="29"/>
      <c r="DD264" s="29"/>
      <c r="DE264" s="29"/>
      <c r="DF264" s="29"/>
      <c r="DG264" s="29"/>
      <c r="DH264" s="29" t="n">
        <v>1.74708005</v>
      </c>
      <c r="DI264" s="312" t="n">
        <v>5.427</v>
      </c>
      <c r="DJ264" s="29" t="n">
        <v>5.427</v>
      </c>
      <c r="DK264" s="29"/>
      <c r="DL264" s="335"/>
      <c r="DM264" s="29"/>
      <c r="DN264" s="29"/>
      <c r="DO264" s="29"/>
      <c r="DP264" s="338"/>
      <c r="DQ264" s="338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</row>
    <row r="265" customFormat="false" ht="12.75" hidden="false" customHeight="false" outlineLevel="0" collapsed="false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333"/>
      <c r="M265" s="333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5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87"/>
      <c r="CK265" s="29" t="n">
        <v>0</v>
      </c>
      <c r="CL265" s="29"/>
      <c r="CM265" s="29"/>
      <c r="CN265" s="29"/>
      <c r="CO265" s="29"/>
      <c r="CP265" s="29"/>
      <c r="CQ265" s="29"/>
      <c r="CR265" s="302" t="n">
        <v>0.0665060890742364</v>
      </c>
      <c r="CS265" s="29"/>
      <c r="CT265" s="29"/>
      <c r="CU265" s="29"/>
      <c r="CV265" s="29"/>
      <c r="CW265" s="29"/>
      <c r="CX265" s="29"/>
      <c r="CY265" s="29"/>
      <c r="CZ265" s="29"/>
      <c r="DA265" s="29" t="n">
        <v>0</v>
      </c>
      <c r="DB265" s="29" t="n">
        <v>0</v>
      </c>
      <c r="DC265" s="29"/>
      <c r="DD265" s="29"/>
      <c r="DE265" s="29"/>
      <c r="DF265" s="29"/>
      <c r="DG265" s="29"/>
      <c r="DH265" s="29" t="n">
        <v>1.92465021</v>
      </c>
      <c r="DI265" s="312" t="n">
        <v>5.294</v>
      </c>
      <c r="DJ265" s="29" t="n">
        <v>5.294</v>
      </c>
      <c r="DK265" s="29"/>
      <c r="DL265" s="335"/>
      <c r="DM265" s="29"/>
      <c r="DN265" s="29"/>
      <c r="DO265" s="29"/>
      <c r="DP265" s="338"/>
      <c r="DQ265" s="338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</row>
    <row r="266" customFormat="false" ht="12.75" hidden="false" customHeight="false" outlineLevel="0" collapsed="false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333"/>
      <c r="M266" s="333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5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87"/>
      <c r="CK266" s="29" t="n">
        <v>0</v>
      </c>
      <c r="CL266" s="29"/>
      <c r="CM266" s="29"/>
      <c r="CN266" s="29"/>
      <c r="CO266" s="29"/>
      <c r="CP266" s="29"/>
      <c r="CQ266" s="29"/>
      <c r="CR266" s="302" t="n">
        <v>0.0665043579961666</v>
      </c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 t="n">
        <v>0</v>
      </c>
      <c r="DI266" s="312" t="n">
        <v>5.074</v>
      </c>
      <c r="DJ266" s="29" t="n">
        <v>5.074</v>
      </c>
      <c r="DK266" s="29"/>
      <c r="DL266" s="335"/>
      <c r="DM266" s="29"/>
      <c r="DN266" s="29"/>
      <c r="DO266" s="29"/>
      <c r="DP266" s="338"/>
      <c r="DQ266" s="338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</row>
    <row r="267" customFormat="false" ht="12.75" hidden="false" customHeight="false" outlineLevel="0" collapsed="false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333"/>
      <c r="M267" s="333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5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87"/>
      <c r="CK267" s="29" t="n">
        <v>0</v>
      </c>
      <c r="CL267" s="29"/>
      <c r="CM267" s="29"/>
      <c r="CN267" s="29"/>
      <c r="CO267" s="29"/>
      <c r="CP267" s="29"/>
      <c r="CQ267" s="29"/>
      <c r="CR267" s="302" t="n">
        <v>0.0665026827593258</v>
      </c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 t="n">
        <v>0</v>
      </c>
      <c r="DI267" s="312" t="n">
        <v>5.064</v>
      </c>
      <c r="DJ267" s="29" t="n">
        <v>5.064</v>
      </c>
      <c r="DK267" s="29"/>
      <c r="DL267" s="335"/>
      <c r="DM267" s="29"/>
      <c r="DN267" s="29"/>
      <c r="DO267" s="29"/>
      <c r="DP267" s="338"/>
      <c r="DQ267" s="338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</row>
    <row r="268" customFormat="false" ht="12.75" hidden="false" customHeight="false" outlineLevel="0" collapsed="false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333"/>
      <c r="M268" s="333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5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87"/>
      <c r="CK268" s="29" t="n">
        <v>0</v>
      </c>
      <c r="CL268" s="29"/>
      <c r="CM268" s="29"/>
      <c r="CN268" s="29"/>
      <c r="CO268" s="29"/>
      <c r="CP268" s="29"/>
      <c r="CQ268" s="29"/>
      <c r="CR268" s="302" t="n">
        <v>0.0665009516812582</v>
      </c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 t="n">
        <v>0</v>
      </c>
      <c r="DI268" s="312" t="n">
        <v>5.1</v>
      </c>
      <c r="DJ268" s="29" t="n">
        <v>5.1</v>
      </c>
      <c r="DK268" s="29"/>
      <c r="DL268" s="335"/>
      <c r="DM268" s="29"/>
      <c r="DN268" s="29"/>
      <c r="DO268" s="29"/>
      <c r="DP268" s="338"/>
      <c r="DQ268" s="338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</row>
    <row r="269" customFormat="false" ht="12.75" hidden="false" customHeight="false" outlineLevel="0" collapsed="false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333"/>
      <c r="M269" s="333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5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87"/>
      <c r="CK269" s="29" t="n">
        <v>0</v>
      </c>
      <c r="CL269" s="29"/>
      <c r="CM269" s="29"/>
      <c r="CN269" s="29"/>
      <c r="CO269" s="29"/>
      <c r="CP269" s="29"/>
      <c r="CQ269" s="29"/>
      <c r="CR269" s="302" t="n">
        <v>0.0664992764444192</v>
      </c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 t="n">
        <v>0</v>
      </c>
      <c r="DI269" s="312" t="n">
        <v>5.15</v>
      </c>
      <c r="DJ269" s="29" t="n">
        <v>5.15</v>
      </c>
      <c r="DK269" s="29"/>
      <c r="DL269" s="335"/>
      <c r="DM269" s="29"/>
      <c r="DN269" s="29"/>
      <c r="DO269" s="29"/>
      <c r="DP269" s="338"/>
      <c r="DQ269" s="338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</row>
    <row r="270" customFormat="false" ht="12.75" hidden="false" customHeight="false" outlineLevel="0" collapsed="false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333"/>
      <c r="M270" s="333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5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87"/>
      <c r="CK270" s="29" t="n">
        <v>0</v>
      </c>
      <c r="CL270" s="29"/>
      <c r="CM270" s="29"/>
      <c r="CN270" s="29"/>
      <c r="CO270" s="29"/>
      <c r="CP270" s="29"/>
      <c r="CQ270" s="29"/>
      <c r="CR270" s="302" t="n">
        <v>0.0664975453663539</v>
      </c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 t="n">
        <v>0</v>
      </c>
      <c r="DI270" s="312" t="n">
        <v>5.181</v>
      </c>
      <c r="DJ270" s="29" t="n">
        <v>5.181</v>
      </c>
      <c r="DK270" s="29"/>
      <c r="DL270" s="335"/>
      <c r="DM270" s="29"/>
      <c r="DN270" s="29"/>
      <c r="DO270" s="29"/>
      <c r="DP270" s="338"/>
      <c r="DQ270" s="338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</row>
    <row r="271" customFormat="false" ht="12.75" hidden="false" customHeight="false" outlineLevel="0" collapsed="false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333"/>
      <c r="M271" s="333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5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87"/>
      <c r="CK271" s="29" t="n">
        <v>0</v>
      </c>
      <c r="CL271" s="29"/>
      <c r="CM271" s="29"/>
      <c r="CN271" s="29"/>
      <c r="CO271" s="29"/>
      <c r="CP271" s="29"/>
      <c r="CQ271" s="29"/>
      <c r="CR271" s="302" t="n">
        <v>0.066495814288289</v>
      </c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 t="n">
        <v>0</v>
      </c>
      <c r="DI271" s="312" t="n">
        <v>5.196</v>
      </c>
      <c r="DJ271" s="29" t="n">
        <v>5.196</v>
      </c>
      <c r="DK271" s="29"/>
      <c r="DL271" s="335"/>
      <c r="DM271" s="29"/>
      <c r="DN271" s="29"/>
      <c r="DO271" s="29"/>
      <c r="DP271" s="338"/>
      <c r="DQ271" s="338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</row>
    <row r="272" customFormat="false" ht="12.75" hidden="false" customHeight="false" outlineLevel="0" collapsed="false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333"/>
      <c r="M272" s="333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5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87"/>
      <c r="CK272" s="29" t="n">
        <v>0</v>
      </c>
      <c r="CL272" s="29"/>
      <c r="CM272" s="29"/>
      <c r="CN272" s="29"/>
      <c r="CO272" s="29"/>
      <c r="CP272" s="29"/>
      <c r="CQ272" s="29"/>
      <c r="CR272" s="302" t="n">
        <v>0.0664941390514531</v>
      </c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 t="n">
        <v>0</v>
      </c>
      <c r="DI272" s="312" t="n">
        <v>5.225</v>
      </c>
      <c r="DJ272" s="29" t="n">
        <v>5.225</v>
      </c>
      <c r="DK272" s="29"/>
      <c r="DL272" s="335"/>
      <c r="DM272" s="29"/>
      <c r="DN272" s="29"/>
      <c r="DO272" s="29"/>
      <c r="DP272" s="338"/>
      <c r="DQ272" s="338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</row>
    <row r="273" customFormat="false" ht="12.75" hidden="false" customHeight="false" outlineLevel="0" collapsed="false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333"/>
      <c r="M273" s="333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5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87"/>
      <c r="CK273" s="29" t="n">
        <v>0</v>
      </c>
      <c r="CL273" s="29"/>
      <c r="CM273" s="29"/>
      <c r="CN273" s="29"/>
      <c r="CO273" s="29"/>
      <c r="CP273" s="29"/>
      <c r="CQ273" s="29"/>
      <c r="CR273" s="302" t="n">
        <v>0.06649240797339</v>
      </c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 t="n">
        <v>0</v>
      </c>
      <c r="DI273" s="312" t="n">
        <v>5.365</v>
      </c>
      <c r="DJ273" s="29" t="n">
        <v>5.365</v>
      </c>
      <c r="DK273" s="29"/>
      <c r="DL273" s="335"/>
      <c r="DM273" s="29"/>
      <c r="DN273" s="29"/>
      <c r="DO273" s="29"/>
      <c r="DP273" s="338"/>
      <c r="DQ273" s="338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</row>
    <row r="274" customFormat="false" ht="12.75" hidden="false" customHeight="false" outlineLevel="0" collapsed="false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333"/>
      <c r="M274" s="333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5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87" t="n">
        <f aca="false">SUM(CK263:CK274)</f>
        <v>0</v>
      </c>
      <c r="CK274" s="29" t="n">
        <v>0</v>
      </c>
      <c r="CL274" s="29"/>
      <c r="CM274" s="29"/>
      <c r="CN274" s="29"/>
      <c r="CO274" s="29"/>
      <c r="CP274" s="29"/>
      <c r="CQ274" s="29"/>
      <c r="CR274" s="302" t="n">
        <v>0.0664907327365558</v>
      </c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 t="n">
        <v>0</v>
      </c>
      <c r="DI274" s="312" t="n">
        <v>5.51</v>
      </c>
      <c r="DJ274" s="29" t="n">
        <v>5.51</v>
      </c>
      <c r="DK274" s="29"/>
      <c r="DL274" s="335"/>
      <c r="DM274" s="29"/>
      <c r="DN274" s="29"/>
      <c r="DO274" s="29"/>
      <c r="DP274" s="338"/>
      <c r="DQ274" s="338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</row>
    <row r="275" customFormat="false" ht="12.75" hidden="false" customHeight="false" outlineLevel="0" collapsed="false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333"/>
      <c r="M275" s="333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5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87"/>
      <c r="CK275" s="29" t="n">
        <v>0</v>
      </c>
      <c r="CL275" s="29"/>
      <c r="CM275" s="29"/>
      <c r="CN275" s="29"/>
      <c r="CO275" s="29"/>
      <c r="CP275" s="29"/>
      <c r="CQ275" s="29"/>
      <c r="CR275" s="302" t="n">
        <v>0.0664890016584949</v>
      </c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 t="n">
        <v>0</v>
      </c>
      <c r="DI275" s="312" t="n">
        <v>5.63</v>
      </c>
      <c r="DJ275" s="29" t="n">
        <v>5.63</v>
      </c>
      <c r="DK275" s="29"/>
      <c r="DL275" s="335"/>
      <c r="DM275" s="29"/>
      <c r="DN275" s="29"/>
      <c r="DO275" s="29"/>
      <c r="DP275" s="338"/>
      <c r="DQ275" s="338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</row>
    <row r="276" customFormat="false" ht="12.75" hidden="false" customHeight="false" outlineLevel="0" collapsed="false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333"/>
      <c r="M276" s="333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5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87"/>
      <c r="CK276" s="29" t="n">
        <v>0</v>
      </c>
      <c r="CL276" s="29"/>
      <c r="CM276" s="29"/>
      <c r="CN276" s="29"/>
      <c r="CO276" s="29"/>
      <c r="CP276" s="29"/>
      <c r="CQ276" s="29"/>
      <c r="CR276" s="302" t="n">
        <v>0.0664872705804349</v>
      </c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 t="n">
        <v>0</v>
      </c>
      <c r="DI276" s="312" t="n">
        <v>5.512</v>
      </c>
      <c r="DJ276" s="29" t="n">
        <v>5.512</v>
      </c>
      <c r="DK276" s="29"/>
      <c r="DL276" s="335"/>
      <c r="DM276" s="29"/>
      <c r="DN276" s="29"/>
      <c r="DO276" s="29"/>
      <c r="DP276" s="338"/>
      <c r="DQ276" s="338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</row>
    <row r="277" customFormat="false" ht="12.75" hidden="false" customHeight="false" outlineLevel="0" collapsed="false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333"/>
      <c r="M277" s="333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5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87"/>
      <c r="CK277" s="29" t="n">
        <v>0</v>
      </c>
      <c r="CL277" s="29"/>
      <c r="CM277" s="29"/>
      <c r="CN277" s="29"/>
      <c r="CO277" s="29"/>
      <c r="CP277" s="29"/>
      <c r="CQ277" s="29"/>
      <c r="CR277" s="302" t="n">
        <v>0.0664857070260592</v>
      </c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 t="n">
        <v>0</v>
      </c>
      <c r="DI277" s="312" t="n">
        <v>5.379</v>
      </c>
      <c r="DJ277" s="29" t="n">
        <v>5.379</v>
      </c>
      <c r="DK277" s="29"/>
      <c r="DL277" s="335"/>
      <c r="DM277" s="29"/>
      <c r="DN277" s="29"/>
      <c r="DO277" s="29"/>
      <c r="DP277" s="338"/>
      <c r="DQ277" s="338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</row>
    <row r="278" customFormat="false" ht="12.75" hidden="false" customHeight="false" outlineLevel="0" collapsed="false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333"/>
      <c r="M278" s="333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5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87"/>
      <c r="CK278" s="29" t="n">
        <v>0</v>
      </c>
      <c r="CL278" s="29"/>
      <c r="CM278" s="29"/>
      <c r="CN278" s="29"/>
      <c r="CO278" s="29"/>
      <c r="CP278" s="29"/>
      <c r="CQ278" s="29"/>
      <c r="CR278" s="302" t="n">
        <v>0.0664839759480014</v>
      </c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 t="n">
        <v>0</v>
      </c>
      <c r="DI278" s="312" t="n">
        <v>5.159</v>
      </c>
      <c r="DJ278" s="29" t="n">
        <v>5.159</v>
      </c>
      <c r="DK278" s="29"/>
      <c r="DL278" s="335"/>
      <c r="DM278" s="29"/>
      <c r="DN278" s="29"/>
      <c r="DO278" s="29"/>
      <c r="DP278" s="338"/>
      <c r="DQ278" s="338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</row>
    <row r="279" customFormat="false" ht="12.75" hidden="false" customHeight="false" outlineLevel="0" collapsed="false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333"/>
      <c r="M279" s="333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5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87"/>
      <c r="CK279" s="29" t="n">
        <v>0</v>
      </c>
      <c r="CL279" s="29"/>
      <c r="CM279" s="29"/>
      <c r="CN279" s="29"/>
      <c r="CO279" s="29"/>
      <c r="CP279" s="29"/>
      <c r="CQ279" s="29"/>
      <c r="CR279" s="302" t="n">
        <v>0.0664823007111721</v>
      </c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 t="n">
        <v>0</v>
      </c>
      <c r="DI279" s="312" t="n">
        <v>5.149</v>
      </c>
      <c r="DJ279" s="29" t="n">
        <v>5.149</v>
      </c>
      <c r="DK279" s="29"/>
      <c r="DL279" s="335"/>
      <c r="DM279" s="29"/>
      <c r="DN279" s="29"/>
      <c r="DO279" s="29"/>
      <c r="DP279" s="338"/>
      <c r="DQ279" s="338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</row>
    <row r="280" customFormat="false" ht="12.75" hidden="false" customHeight="false" outlineLevel="0" collapsed="false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333"/>
      <c r="M280" s="333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5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87"/>
      <c r="CK280" s="29" t="n">
        <v>0</v>
      </c>
      <c r="CL280" s="29"/>
      <c r="CM280" s="29"/>
      <c r="CN280" s="29"/>
      <c r="CO280" s="29"/>
      <c r="CP280" s="29"/>
      <c r="CQ280" s="29"/>
      <c r="CR280" s="302" t="n">
        <v>0.0664805696331157</v>
      </c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 t="n">
        <v>0</v>
      </c>
      <c r="DI280" s="312" t="n">
        <v>5.185</v>
      </c>
      <c r="DJ280" s="29" t="n">
        <v>5.185</v>
      </c>
      <c r="DK280" s="29"/>
      <c r="DL280" s="335"/>
      <c r="DM280" s="29"/>
      <c r="DN280" s="29"/>
      <c r="DO280" s="29"/>
      <c r="DP280" s="338"/>
      <c r="DQ280" s="338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</row>
    <row r="281" customFormat="false" ht="12.75" hidden="false" customHeight="false" outlineLevel="0" collapsed="false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333"/>
      <c r="M281" s="333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5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87"/>
      <c r="CK281" s="29" t="n">
        <v>0</v>
      </c>
      <c r="CL281" s="29"/>
      <c r="CM281" s="29"/>
      <c r="CN281" s="29"/>
      <c r="CO281" s="29"/>
      <c r="CP281" s="29"/>
      <c r="CQ281" s="29"/>
      <c r="CR281" s="302" t="n">
        <v>0.0664788943962882</v>
      </c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 t="n">
        <v>0</v>
      </c>
      <c r="DI281" s="312" t="n">
        <v>5.235</v>
      </c>
      <c r="DJ281" s="29" t="n">
        <v>5.235</v>
      </c>
      <c r="DK281" s="29"/>
      <c r="DL281" s="335"/>
      <c r="DM281" s="29"/>
      <c r="DN281" s="29"/>
      <c r="DO281" s="29"/>
      <c r="DP281" s="338"/>
      <c r="DQ281" s="338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</row>
    <row r="282" customFormat="false" ht="12.75" hidden="false" customHeight="false" outlineLevel="0" collapsed="false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333"/>
      <c r="M282" s="333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5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87"/>
      <c r="CK282" s="29" t="n">
        <v>0</v>
      </c>
      <c r="CL282" s="29"/>
      <c r="CM282" s="29"/>
      <c r="CN282" s="29"/>
      <c r="CO282" s="29"/>
      <c r="CP282" s="29"/>
      <c r="CQ282" s="29"/>
      <c r="CR282" s="302" t="n">
        <v>0.0664771633182339</v>
      </c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 t="n">
        <v>0</v>
      </c>
      <c r="DI282" s="312" t="n">
        <v>5.266</v>
      </c>
      <c r="DJ282" s="29" t="n">
        <v>5.266</v>
      </c>
      <c r="DK282" s="29"/>
      <c r="DL282" s="335"/>
      <c r="DM282" s="29"/>
      <c r="DN282" s="29"/>
      <c r="DO282" s="29"/>
      <c r="DP282" s="338"/>
      <c r="DQ282" s="338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</row>
    <row r="283" customFormat="false" ht="12.75" hidden="false" customHeight="false" outlineLevel="0" collapsed="false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333"/>
      <c r="M283" s="333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5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87"/>
      <c r="CK283" s="29" t="n">
        <v>0</v>
      </c>
      <c r="CL283" s="29"/>
      <c r="CM283" s="29"/>
      <c r="CN283" s="29"/>
      <c r="CO283" s="29"/>
      <c r="CP283" s="29"/>
      <c r="CQ283" s="29"/>
      <c r="CR283" s="302" t="n">
        <v>0.0664754322401806</v>
      </c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 t="n">
        <v>0</v>
      </c>
      <c r="DI283" s="312" t="n">
        <v>5.281</v>
      </c>
      <c r="DJ283" s="29" t="n">
        <v>5.281</v>
      </c>
      <c r="DK283" s="29"/>
      <c r="DL283" s="335"/>
      <c r="DM283" s="29"/>
      <c r="DN283" s="29"/>
      <c r="DO283" s="29"/>
      <c r="DP283" s="338"/>
      <c r="DQ283" s="338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</row>
    <row r="284" customFormat="false" ht="12.75" hidden="false" customHeight="false" outlineLevel="0" collapsed="false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333"/>
      <c r="M284" s="333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5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87"/>
      <c r="CK284" s="29" t="n">
        <v>0</v>
      </c>
      <c r="CL284" s="29"/>
      <c r="CM284" s="29"/>
      <c r="CN284" s="29"/>
      <c r="CO284" s="29"/>
      <c r="CP284" s="29"/>
      <c r="CQ284" s="29"/>
      <c r="CR284" s="302" t="n">
        <v>0.0664737570033562</v>
      </c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 t="n">
        <v>0</v>
      </c>
      <c r="DI284" s="312" t="n">
        <v>5.31</v>
      </c>
      <c r="DJ284" s="29" t="n">
        <v>5.31</v>
      </c>
      <c r="DK284" s="29"/>
      <c r="DL284" s="335"/>
      <c r="DM284" s="29"/>
      <c r="DN284" s="29"/>
      <c r="DO284" s="29"/>
      <c r="DP284" s="338"/>
      <c r="DQ284" s="338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</row>
    <row r="285" customFormat="false" ht="12.75" hidden="false" customHeight="false" outlineLevel="0" collapsed="false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333"/>
      <c r="M285" s="333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5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87"/>
      <c r="CK285" s="29" t="n">
        <v>0</v>
      </c>
      <c r="CL285" s="29"/>
      <c r="CM285" s="29"/>
      <c r="CN285" s="29"/>
      <c r="CO285" s="29"/>
      <c r="CP285" s="29"/>
      <c r="CQ285" s="29"/>
      <c r="CR285" s="302" t="n">
        <v>0.0664720259253047</v>
      </c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 t="n">
        <v>0</v>
      </c>
      <c r="DI285" s="312" t="n">
        <v>5.45</v>
      </c>
      <c r="DJ285" s="29" t="n">
        <v>5.45</v>
      </c>
      <c r="DK285" s="29"/>
      <c r="DL285" s="335"/>
      <c r="DM285" s="29"/>
      <c r="DN285" s="29"/>
      <c r="DO285" s="29"/>
      <c r="DP285" s="338"/>
      <c r="DQ285" s="338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</row>
    <row r="286" customFormat="false" ht="12.75" hidden="false" customHeight="false" outlineLevel="0" collapsed="false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333"/>
      <c r="M286" s="333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5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87" t="n">
        <f aca="false">SUM(CK275:CK286)</f>
        <v>0</v>
      </c>
      <c r="CK286" s="29" t="n">
        <v>0</v>
      </c>
      <c r="CL286" s="29"/>
      <c r="CM286" s="29"/>
      <c r="CN286" s="29"/>
      <c r="CO286" s="29"/>
      <c r="CP286" s="29"/>
      <c r="CQ286" s="29"/>
      <c r="CR286" s="302" t="n">
        <v>0.0664703506884825</v>
      </c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 t="n">
        <v>0</v>
      </c>
      <c r="DI286" s="312" t="n">
        <v>5.595</v>
      </c>
      <c r="DJ286" s="29" t="n">
        <v>5.595</v>
      </c>
      <c r="DK286" s="29"/>
      <c r="DL286" s="335"/>
      <c r="DM286" s="29"/>
      <c r="DN286" s="29"/>
      <c r="DO286" s="29"/>
      <c r="DP286" s="338"/>
      <c r="DQ286" s="338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</row>
    <row r="287" customFormat="false" ht="12.75" hidden="false" customHeight="false" outlineLevel="0" collapsed="false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333"/>
      <c r="M287" s="333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5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87"/>
      <c r="CK287" s="29" t="n">
        <v>0</v>
      </c>
      <c r="CL287" s="29"/>
      <c r="CM287" s="29"/>
      <c r="CN287" s="29"/>
      <c r="CO287" s="29"/>
      <c r="CP287" s="29"/>
      <c r="CQ287" s="29"/>
      <c r="CR287" s="302" t="n">
        <v>0.0664686196104332</v>
      </c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 t="n">
        <v>0</v>
      </c>
      <c r="DI287" s="312" t="n">
        <v>5.715</v>
      </c>
      <c r="DJ287" s="29" t="n">
        <v>5.715</v>
      </c>
      <c r="DK287" s="29"/>
      <c r="DL287" s="335"/>
      <c r="DM287" s="29"/>
      <c r="DN287" s="29"/>
      <c r="DO287" s="29"/>
      <c r="DP287" s="338"/>
      <c r="DQ287" s="338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</row>
    <row r="288" customFormat="false" ht="12.75" hidden="false" customHeight="false" outlineLevel="0" collapsed="false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333"/>
      <c r="M288" s="333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5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87"/>
      <c r="CK288" s="29" t="n">
        <v>0</v>
      </c>
      <c r="CL288" s="29"/>
      <c r="CM288" s="29"/>
      <c r="CN288" s="29"/>
      <c r="CO288" s="29"/>
      <c r="CP288" s="29"/>
      <c r="CQ288" s="29"/>
      <c r="CR288" s="302" t="n">
        <v>0.0664668885323847</v>
      </c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 t="n">
        <v>0</v>
      </c>
      <c r="DI288" s="312" t="n">
        <v>5.597</v>
      </c>
      <c r="DJ288" s="29" t="n">
        <v>5.597</v>
      </c>
      <c r="DK288" s="29"/>
      <c r="DL288" s="335"/>
      <c r="DM288" s="29"/>
      <c r="DN288" s="29"/>
      <c r="DO288" s="29"/>
      <c r="DP288" s="338"/>
      <c r="DQ288" s="338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</row>
    <row r="289" customFormat="false" ht="12.75" hidden="false" customHeight="false" outlineLevel="0" collapsed="false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333"/>
      <c r="M289" s="333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5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87"/>
      <c r="CK289" s="29" t="n">
        <v>0</v>
      </c>
      <c r="CL289" s="29"/>
      <c r="CM289" s="29"/>
      <c r="CN289" s="29"/>
      <c r="CO289" s="29"/>
      <c r="CP289" s="29"/>
      <c r="CQ289" s="29"/>
      <c r="CR289" s="302" t="n">
        <v>0.0664652691367924</v>
      </c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 t="n">
        <v>0</v>
      </c>
      <c r="DI289" s="312" t="n">
        <v>5.464</v>
      </c>
      <c r="DJ289" s="29" t="n">
        <v>5.464</v>
      </c>
      <c r="DK289" s="29"/>
      <c r="DL289" s="335"/>
      <c r="DM289" s="29"/>
      <c r="DN289" s="29"/>
      <c r="DO289" s="29"/>
      <c r="DP289" s="338"/>
      <c r="DQ289" s="338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</row>
    <row r="290" customFormat="false" ht="12.75" hidden="false" customHeight="false" outlineLevel="0" collapsed="false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333"/>
      <c r="M290" s="333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5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87"/>
      <c r="CK290" s="29" t="n">
        <v>0</v>
      </c>
      <c r="CL290" s="29"/>
      <c r="CM290" s="29"/>
      <c r="CN290" s="29"/>
      <c r="CO290" s="29"/>
      <c r="CP290" s="29"/>
      <c r="CQ290" s="29"/>
      <c r="CR290" s="302" t="n">
        <v>0.0664635380587457</v>
      </c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 t="n">
        <v>0</v>
      </c>
      <c r="DI290" s="312" t="n">
        <v>5.244</v>
      </c>
      <c r="DJ290" s="29" t="n">
        <v>5.244</v>
      </c>
      <c r="DK290" s="29"/>
      <c r="DL290" s="335"/>
      <c r="DM290" s="29"/>
      <c r="DN290" s="29"/>
      <c r="DO290" s="29"/>
      <c r="DP290" s="338"/>
      <c r="DQ290" s="338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</row>
    <row r="291" customFormat="false" ht="12.75" hidden="false" customHeight="false" outlineLevel="0" collapsed="false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333"/>
      <c r="M291" s="333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5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87"/>
      <c r="CK291" s="29" t="n">
        <v>0</v>
      </c>
      <c r="CL291" s="29"/>
      <c r="CM291" s="29"/>
      <c r="CN291" s="29"/>
      <c r="CO291" s="29"/>
      <c r="CP291" s="29"/>
      <c r="CQ291" s="29"/>
      <c r="CR291" s="302" t="n">
        <v>0.0664618628219276</v>
      </c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 t="n">
        <v>0</v>
      </c>
      <c r="DI291" s="312" t="n">
        <v>5.234</v>
      </c>
      <c r="DJ291" s="29" t="n">
        <v>5.234</v>
      </c>
      <c r="DK291" s="29"/>
      <c r="DL291" s="335"/>
      <c r="DM291" s="29"/>
      <c r="DN291" s="29"/>
      <c r="DO291" s="29"/>
      <c r="DP291" s="338"/>
      <c r="DQ291" s="338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</row>
    <row r="292" customFormat="false" ht="12.75" hidden="false" customHeight="false" outlineLevel="0" collapsed="false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333"/>
      <c r="M292" s="333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5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87"/>
      <c r="CK292" s="29" t="n">
        <v>0</v>
      </c>
      <c r="CL292" s="29"/>
      <c r="CM292" s="29"/>
      <c r="CN292" s="29"/>
      <c r="CO292" s="29"/>
      <c r="CP292" s="29"/>
      <c r="CQ292" s="29"/>
      <c r="CR292" s="302" t="n">
        <v>0.0664601317438831</v>
      </c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 t="n">
        <v>0</v>
      </c>
      <c r="DI292" s="312" t="n">
        <v>5.27</v>
      </c>
      <c r="DJ292" s="29" t="n">
        <v>5.27</v>
      </c>
      <c r="DK292" s="29"/>
      <c r="DL292" s="335"/>
      <c r="DM292" s="29"/>
      <c r="DN292" s="29"/>
      <c r="DO292" s="29"/>
      <c r="DP292" s="338"/>
      <c r="DQ292" s="338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</row>
    <row r="293" customFormat="false" ht="12.75" hidden="false" customHeight="false" outlineLevel="0" collapsed="false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333"/>
      <c r="M293" s="333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5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87"/>
      <c r="CK293" s="29" t="n">
        <v>0</v>
      </c>
      <c r="CL293" s="29"/>
      <c r="CM293" s="29"/>
      <c r="CN293" s="29"/>
      <c r="CO293" s="29"/>
      <c r="CP293" s="29"/>
      <c r="CQ293" s="29"/>
      <c r="CR293" s="302" t="n">
        <v>0.0664584565070672</v>
      </c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 t="n">
        <v>0</v>
      </c>
      <c r="DI293" s="312" t="n">
        <v>5.32</v>
      </c>
      <c r="DJ293" s="29" t="n">
        <v>5.32</v>
      </c>
      <c r="DK293" s="29"/>
      <c r="DL293" s="335"/>
      <c r="DM293" s="29"/>
      <c r="DN293" s="29"/>
      <c r="DO293" s="29"/>
      <c r="DP293" s="338"/>
      <c r="DQ293" s="338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</row>
    <row r="294" customFormat="false" ht="12.75" hidden="false" customHeight="false" outlineLevel="0" collapsed="false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333"/>
      <c r="M294" s="333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5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87"/>
      <c r="CK294" s="29" t="n">
        <v>0</v>
      </c>
      <c r="CL294" s="29"/>
      <c r="CM294" s="29"/>
      <c r="CN294" s="29"/>
      <c r="CO294" s="29"/>
      <c r="CP294" s="29"/>
      <c r="CQ294" s="29"/>
      <c r="CR294" s="302" t="n">
        <v>0.0664567254290249</v>
      </c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 t="n">
        <v>0</v>
      </c>
      <c r="DI294" s="312" t="n">
        <v>5.351</v>
      </c>
      <c r="DJ294" s="29" t="n">
        <v>5.351</v>
      </c>
      <c r="DK294" s="29"/>
      <c r="DL294" s="335"/>
      <c r="DM294" s="29"/>
      <c r="DN294" s="29"/>
      <c r="DO294" s="29"/>
      <c r="DP294" s="338"/>
      <c r="DQ294" s="338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</row>
    <row r="295" customFormat="false" ht="12.75" hidden="false" customHeight="false" outlineLevel="0" collapsed="false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333"/>
      <c r="M295" s="333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5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87"/>
      <c r="CK295" s="29" t="n">
        <v>0</v>
      </c>
      <c r="CL295" s="29"/>
      <c r="CM295" s="29"/>
      <c r="CN295" s="29"/>
      <c r="CO295" s="29"/>
      <c r="CP295" s="29"/>
      <c r="CQ295" s="29"/>
      <c r="CR295" s="302" t="n">
        <v>0.0664549943509836</v>
      </c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 t="n">
        <v>0</v>
      </c>
      <c r="DI295" s="312" t="n">
        <v>5.366</v>
      </c>
      <c r="DJ295" s="29" t="n">
        <v>5.366</v>
      </c>
      <c r="DK295" s="29"/>
      <c r="DL295" s="335"/>
      <c r="DM295" s="29"/>
      <c r="DN295" s="29"/>
      <c r="DO295" s="29"/>
      <c r="DP295" s="338"/>
      <c r="DQ295" s="338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</row>
    <row r="296" customFormat="false" ht="12.75" hidden="false" customHeight="false" outlineLevel="0" collapsed="false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333"/>
      <c r="M296" s="333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5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87"/>
      <c r="CK296" s="29" t="n">
        <v>0</v>
      </c>
      <c r="CL296" s="29"/>
      <c r="CM296" s="29"/>
      <c r="CN296" s="29"/>
      <c r="CO296" s="29"/>
      <c r="CP296" s="29"/>
      <c r="CQ296" s="29"/>
      <c r="CR296" s="302" t="n">
        <v>0.0664533191141703</v>
      </c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 t="n">
        <v>0</v>
      </c>
      <c r="DI296" s="312" t="n">
        <v>5.395</v>
      </c>
      <c r="DJ296" s="29" t="n">
        <v>5.395</v>
      </c>
      <c r="DK296" s="29"/>
      <c r="DL296" s="335"/>
      <c r="DM296" s="29"/>
      <c r="DN296" s="29"/>
      <c r="DO296" s="29"/>
      <c r="DP296" s="338"/>
      <c r="DQ296" s="338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</row>
    <row r="297" customFormat="false" ht="12.75" hidden="false" customHeight="false" outlineLevel="0" collapsed="false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333"/>
      <c r="M297" s="333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5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87"/>
      <c r="CK297" s="29" t="n">
        <v>0</v>
      </c>
      <c r="CL297" s="29"/>
      <c r="CM297" s="29"/>
      <c r="CN297" s="29"/>
      <c r="CO297" s="29"/>
      <c r="CP297" s="29"/>
      <c r="CQ297" s="29"/>
      <c r="CR297" s="302" t="n">
        <v>0.0664515880361307</v>
      </c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 t="n">
        <v>0</v>
      </c>
      <c r="DI297" s="312" t="n">
        <v>5.535</v>
      </c>
      <c r="DJ297" s="29" t="n">
        <v>5.535</v>
      </c>
      <c r="DK297" s="29"/>
      <c r="DL297" s="335"/>
      <c r="DM297" s="29"/>
      <c r="DN297" s="29"/>
      <c r="DO297" s="29"/>
      <c r="DP297" s="338"/>
      <c r="DQ297" s="338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</row>
    <row r="298" customFormat="false" ht="12.75" hidden="false" customHeight="false" outlineLevel="0" collapsed="false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333"/>
      <c r="M298" s="333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5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87" t="n">
        <f aca="false">SUM(CK287:CK298)</f>
        <v>0</v>
      </c>
      <c r="CK298" s="29" t="n">
        <v>0</v>
      </c>
      <c r="CL298" s="29"/>
      <c r="CM298" s="29"/>
      <c r="CN298" s="29"/>
      <c r="CO298" s="29"/>
      <c r="CP298" s="29"/>
      <c r="CQ298" s="29"/>
      <c r="CR298" s="302" t="n">
        <v>0.0664499127993192</v>
      </c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 t="n">
        <v>0</v>
      </c>
      <c r="DI298" s="312" t="n">
        <v>5.68</v>
      </c>
      <c r="DJ298" s="29" t="n">
        <v>5.68</v>
      </c>
      <c r="DK298" s="29"/>
      <c r="DL298" s="335"/>
      <c r="DM298" s="29"/>
      <c r="DN298" s="29"/>
      <c r="DO298" s="29"/>
      <c r="DP298" s="338"/>
      <c r="DQ298" s="338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</row>
    <row r="299" customFormat="false" ht="12.75" hidden="false" customHeight="false" outlineLevel="0" collapsed="false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333"/>
      <c r="M299" s="333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5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87"/>
      <c r="CK299" s="29" t="n">
        <v>0</v>
      </c>
      <c r="CL299" s="29"/>
      <c r="CM299" s="29"/>
      <c r="CN299" s="29"/>
      <c r="CO299" s="29"/>
      <c r="CP299" s="29"/>
      <c r="CQ299" s="29"/>
      <c r="CR299" s="302" t="n">
        <v>0.0664481817212814</v>
      </c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 t="n">
        <v>0</v>
      </c>
      <c r="DI299" s="312"/>
      <c r="DJ299" s="29"/>
      <c r="DK299" s="29"/>
      <c r="DL299" s="335"/>
      <c r="DM299" s="29"/>
      <c r="DN299" s="29"/>
      <c r="DO299" s="29"/>
      <c r="DP299" s="338"/>
      <c r="DQ299" s="338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</row>
    <row r="300" customFormat="false" ht="12.75" hidden="false" customHeight="false" outlineLevel="0" collapsed="false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333"/>
      <c r="M300" s="333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5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87"/>
      <c r="CK300" s="29" t="n">
        <v>0</v>
      </c>
      <c r="CL300" s="29"/>
      <c r="CM300" s="29"/>
      <c r="CN300" s="29"/>
      <c r="CO300" s="29"/>
      <c r="CP300" s="29"/>
      <c r="CQ300" s="29"/>
      <c r="CR300" s="302" t="n">
        <v>0.066446450643245</v>
      </c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 t="n">
        <v>0</v>
      </c>
      <c r="DI300" s="312"/>
      <c r="DJ300" s="29"/>
      <c r="DK300" s="29"/>
      <c r="DL300" s="335"/>
      <c r="DM300" s="29"/>
      <c r="DN300" s="29"/>
      <c r="DO300" s="29"/>
      <c r="DP300" s="338"/>
      <c r="DQ300" s="338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</row>
    <row r="301" customFormat="false" ht="12.75" hidden="false" customHeight="false" outlineLevel="0" collapsed="false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333"/>
      <c r="M301" s="333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5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87"/>
      <c r="CK301" s="29" t="n">
        <v>0</v>
      </c>
      <c r="CL301" s="29"/>
      <c r="CM301" s="29"/>
      <c r="CN301" s="29"/>
      <c r="CO301" s="29"/>
      <c r="CP301" s="29"/>
      <c r="CQ301" s="29"/>
      <c r="CR301" s="302" t="n">
        <v>0.0664448870888901</v>
      </c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 t="n">
        <v>0</v>
      </c>
      <c r="DI301" s="312"/>
      <c r="DJ301" s="29"/>
      <c r="DK301" s="29"/>
      <c r="DL301" s="335"/>
      <c r="DM301" s="29"/>
      <c r="DN301" s="29"/>
      <c r="DO301" s="29"/>
      <c r="DP301" s="338"/>
      <c r="DQ301" s="338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</row>
    <row r="302" customFormat="false" ht="12.75" hidden="false" customHeight="false" outlineLevel="0" collapsed="false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333"/>
      <c r="M302" s="333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5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87"/>
      <c r="CK302" s="29" t="n">
        <v>0</v>
      </c>
      <c r="CL302" s="29"/>
      <c r="CM302" s="29"/>
      <c r="CN302" s="29"/>
      <c r="CO302" s="29"/>
      <c r="CP302" s="29"/>
      <c r="CQ302" s="29"/>
      <c r="CR302" s="302" t="n">
        <v>0.0664431560108558</v>
      </c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 t="n">
        <v>0</v>
      </c>
      <c r="DI302" s="312"/>
      <c r="DJ302" s="29"/>
      <c r="DK302" s="29"/>
      <c r="DL302" s="335"/>
      <c r="DM302" s="29"/>
      <c r="DN302" s="29"/>
      <c r="DO302" s="29"/>
      <c r="DP302" s="338"/>
      <c r="DQ302" s="338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</row>
    <row r="303" customFormat="false" ht="12.75" hidden="false" customHeight="false" outlineLevel="0" collapsed="false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333"/>
      <c r="M303" s="333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5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87"/>
      <c r="CK303" s="29" t="n">
        <v>0</v>
      </c>
      <c r="CL303" s="29"/>
      <c r="CM303" s="29"/>
      <c r="CN303" s="29"/>
      <c r="CO303" s="29"/>
      <c r="CP303" s="29"/>
      <c r="CQ303" s="29"/>
      <c r="CR303" s="302" t="n">
        <v>0.0664414807740492</v>
      </c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 t="n">
        <v>0</v>
      </c>
      <c r="DI303" s="312"/>
      <c r="DJ303" s="29"/>
      <c r="DK303" s="29"/>
      <c r="DL303" s="335"/>
      <c r="DM303" s="29"/>
      <c r="DN303" s="29"/>
      <c r="DO303" s="29"/>
      <c r="DP303" s="338"/>
      <c r="DQ303" s="338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</row>
    <row r="304" customFormat="false" ht="12.75" hidden="false" customHeight="false" outlineLevel="0" collapsed="false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333"/>
      <c r="M304" s="333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5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87"/>
      <c r="CK304" s="29" t="n">
        <v>0</v>
      </c>
      <c r="CL304" s="29"/>
      <c r="CM304" s="29"/>
      <c r="CN304" s="29"/>
      <c r="CO304" s="29"/>
      <c r="CP304" s="29"/>
      <c r="CQ304" s="29"/>
      <c r="CR304" s="302" t="n">
        <v>0.0664397496960163</v>
      </c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 t="n">
        <v>0</v>
      </c>
      <c r="DI304" s="339"/>
      <c r="DJ304" s="29"/>
      <c r="DK304" s="29"/>
      <c r="DL304" s="335"/>
      <c r="DM304" s="29"/>
      <c r="DN304" s="29"/>
      <c r="DO304" s="29"/>
      <c r="DP304" s="338"/>
      <c r="DQ304" s="338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</row>
    <row r="305" customFormat="false" ht="12.75" hidden="false" customHeight="false" outlineLevel="0" collapsed="false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333"/>
      <c r="M305" s="333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5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87"/>
      <c r="CK305" s="29" t="n">
        <v>0</v>
      </c>
      <c r="CL305" s="29"/>
      <c r="CM305" s="29"/>
      <c r="CN305" s="29"/>
      <c r="CO305" s="29"/>
      <c r="CP305" s="29"/>
      <c r="CQ305" s="29"/>
      <c r="CR305" s="302" t="n">
        <v>0.0664380744592115</v>
      </c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 t="n">
        <v>0</v>
      </c>
      <c r="DK305" s="29"/>
      <c r="DL305" s="335"/>
      <c r="DM305" s="29"/>
      <c r="DN305" s="29"/>
      <c r="DO305" s="29"/>
      <c r="DP305" s="338"/>
      <c r="DQ305" s="338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</row>
    <row r="306" customFormat="false" ht="12.75" hidden="false" customHeight="false" outlineLevel="0" collapsed="false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333"/>
      <c r="M306" s="333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5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87"/>
      <c r="CK306" s="29" t="n">
        <v>0</v>
      </c>
      <c r="CL306" s="29"/>
      <c r="CM306" s="29"/>
      <c r="CN306" s="29"/>
      <c r="CO306" s="29"/>
      <c r="CP306" s="29"/>
      <c r="CQ306" s="29"/>
      <c r="CR306" s="302" t="n">
        <v>0.0664363433811808</v>
      </c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 t="n">
        <v>0</v>
      </c>
      <c r="DI306" s="340"/>
      <c r="DJ306" s="29"/>
      <c r="DK306" s="29"/>
      <c r="DL306" s="335"/>
      <c r="DM306" s="29"/>
      <c r="DN306" s="29"/>
      <c r="DO306" s="29"/>
      <c r="DP306" s="338"/>
      <c r="DQ306" s="338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</row>
    <row r="307" customFormat="false" ht="12.75" hidden="false" customHeight="false" outlineLevel="0" collapsed="false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333"/>
      <c r="M307" s="333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5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87"/>
      <c r="CK307" s="29" t="n">
        <v>0</v>
      </c>
      <c r="CL307" s="29"/>
      <c r="CM307" s="29"/>
      <c r="CN307" s="29"/>
      <c r="CO307" s="29"/>
      <c r="CP307" s="29"/>
      <c r="CQ307" s="29"/>
      <c r="CR307" s="302" t="n">
        <v>0.066434612303151</v>
      </c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 t="n">
        <v>0</v>
      </c>
      <c r="DI307" s="340"/>
      <c r="DJ307" s="29"/>
      <c r="DK307" s="29"/>
      <c r="DL307" s="335"/>
      <c r="DM307" s="29"/>
      <c r="DN307" s="29"/>
      <c r="DO307" s="29"/>
      <c r="DP307" s="338"/>
      <c r="DQ307" s="338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</row>
    <row r="308" customFormat="false" ht="12.75" hidden="false" customHeight="false" outlineLevel="0" collapsed="false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333"/>
      <c r="M308" s="333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5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87"/>
      <c r="CK308" s="29" t="n">
        <v>0</v>
      </c>
      <c r="CL308" s="29"/>
      <c r="CM308" s="29"/>
      <c r="CN308" s="29"/>
      <c r="CO308" s="29"/>
      <c r="CP308" s="29"/>
      <c r="CQ308" s="29"/>
      <c r="CR308" s="302" t="n">
        <v>0.0664329370663488</v>
      </c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 t="n">
        <v>0</v>
      </c>
      <c r="DI308" s="340"/>
      <c r="DJ308" s="29"/>
      <c r="DK308" s="29"/>
      <c r="DL308" s="335"/>
      <c r="DM308" s="29"/>
      <c r="DN308" s="29"/>
      <c r="DO308" s="29"/>
      <c r="DP308" s="338"/>
      <c r="DQ308" s="338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</row>
    <row r="309" customFormat="false" ht="12.75" hidden="false" customHeight="false" outlineLevel="0" collapsed="false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333"/>
      <c r="M309" s="333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5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87"/>
      <c r="CK309" s="29" t="n">
        <v>0</v>
      </c>
      <c r="CL309" s="29"/>
      <c r="CM309" s="29"/>
      <c r="CN309" s="29"/>
      <c r="CO309" s="29"/>
      <c r="CP309" s="29"/>
      <c r="CQ309" s="29"/>
      <c r="CR309" s="302" t="n">
        <v>0.0664312059883216</v>
      </c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 t="n">
        <v>0</v>
      </c>
      <c r="DI309" s="340"/>
      <c r="DJ309" s="29"/>
      <c r="DK309" s="29"/>
      <c r="DL309" s="335"/>
      <c r="DM309" s="29"/>
      <c r="DN309" s="29"/>
      <c r="DO309" s="29"/>
      <c r="DP309" s="338"/>
      <c r="DQ309" s="338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</row>
    <row r="310" customFormat="false" ht="12.75" hidden="false" customHeight="false" outlineLevel="0" collapsed="false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333"/>
      <c r="M310" s="333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5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87" t="n">
        <f aca="false">SUM(CK299:CK310)</f>
        <v>0</v>
      </c>
      <c r="CK310" s="29" t="n">
        <v>0</v>
      </c>
      <c r="CL310" s="29"/>
      <c r="CM310" s="29"/>
      <c r="CN310" s="29"/>
      <c r="CO310" s="29"/>
      <c r="CP310" s="29"/>
      <c r="CQ310" s="29"/>
      <c r="CR310" s="302" t="n">
        <v>0.0664295307515212</v>
      </c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 t="n">
        <v>0</v>
      </c>
      <c r="DI310" s="340"/>
      <c r="DJ310" s="29"/>
      <c r="DK310" s="29"/>
      <c r="DL310" s="335"/>
      <c r="DM310" s="29"/>
      <c r="DN310" s="29"/>
      <c r="DO310" s="29"/>
      <c r="DP310" s="338"/>
      <c r="DQ310" s="338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</row>
    <row r="311" customFormat="false" ht="12.75" hidden="false" customHeight="false" outlineLevel="0" collapsed="false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333"/>
      <c r="M311" s="333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5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87"/>
      <c r="CK311" s="29" t="n">
        <v>0</v>
      </c>
      <c r="CL311" s="29"/>
      <c r="CM311" s="29"/>
      <c r="CN311" s="29"/>
      <c r="CO311" s="29"/>
      <c r="CP311" s="29"/>
      <c r="CQ311" s="29"/>
      <c r="CR311" s="302" t="n">
        <v>0.0664277996734954</v>
      </c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 t="n">
        <v>0</v>
      </c>
      <c r="DI311" s="340"/>
      <c r="DJ311" s="29"/>
      <c r="DK311" s="29"/>
      <c r="DL311" s="335"/>
      <c r="DM311" s="29"/>
      <c r="DN311" s="29"/>
      <c r="DO311" s="29"/>
      <c r="DP311" s="338"/>
      <c r="DQ311" s="338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</row>
    <row r="312" customFormat="false" ht="12.75" hidden="false" customHeight="false" outlineLevel="0" collapsed="false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333"/>
      <c r="M312" s="333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5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87"/>
      <c r="CK312" s="29" t="n">
        <v>0</v>
      </c>
      <c r="CL312" s="29"/>
      <c r="CM312" s="29"/>
      <c r="CN312" s="29"/>
      <c r="CO312" s="29"/>
      <c r="CP312" s="29"/>
      <c r="CQ312" s="29"/>
      <c r="CR312" s="302" t="n">
        <v>0.0664260685954705</v>
      </c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 t="n">
        <v>0</v>
      </c>
      <c r="DI312" s="340"/>
      <c r="DJ312" s="29"/>
      <c r="DK312" s="29"/>
      <c r="DL312" s="335"/>
      <c r="DM312" s="29"/>
      <c r="DN312" s="29"/>
      <c r="DO312" s="29"/>
      <c r="DP312" s="338"/>
      <c r="DQ312" s="338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</row>
    <row r="313" customFormat="false" ht="12.75" hidden="false" customHeight="false" outlineLevel="0" collapsed="false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333"/>
      <c r="M313" s="333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5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87"/>
      <c r="CK313" s="29" t="n">
        <v>0</v>
      </c>
      <c r="CL313" s="29"/>
      <c r="CM313" s="29"/>
      <c r="CN313" s="29"/>
      <c r="CO313" s="29"/>
      <c r="CP313" s="29"/>
      <c r="CQ313" s="29"/>
      <c r="CR313" s="302" t="n">
        <v>0.0664245050411263</v>
      </c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 t="n">
        <v>0</v>
      </c>
      <c r="DI313" s="340"/>
      <c r="DJ313" s="29"/>
      <c r="DK313" s="29"/>
      <c r="DL313" s="335"/>
      <c r="DM313" s="29"/>
      <c r="DN313" s="29"/>
      <c r="DO313" s="29"/>
      <c r="DP313" s="338"/>
      <c r="DQ313" s="338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</row>
    <row r="314" customFormat="false" ht="12.75" hidden="false" customHeight="false" outlineLevel="0" collapsed="false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333"/>
      <c r="M314" s="333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5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87"/>
      <c r="CK314" s="29" t="n">
        <v>0</v>
      </c>
      <c r="CL314" s="29"/>
      <c r="CM314" s="29"/>
      <c r="CN314" s="29"/>
      <c r="CO314" s="29"/>
      <c r="CP314" s="29"/>
      <c r="CQ314" s="29"/>
      <c r="CR314" s="302" t="n">
        <v>0.0664227739631031</v>
      </c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 t="n">
        <v>0</v>
      </c>
      <c r="DI314" s="29"/>
      <c r="DJ314" s="29"/>
      <c r="DK314" s="29"/>
      <c r="DL314" s="335"/>
      <c r="DM314" s="29"/>
      <c r="DN314" s="29"/>
      <c r="DO314" s="29"/>
      <c r="DP314" s="338"/>
      <c r="DQ314" s="338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</row>
    <row r="315" customFormat="false" ht="12.75" hidden="false" customHeight="false" outlineLevel="0" collapsed="false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333"/>
      <c r="M315" s="333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5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87"/>
      <c r="CK315" s="29" t="n">
        <v>0</v>
      </c>
      <c r="CL315" s="29"/>
      <c r="CM315" s="29"/>
      <c r="CN315" s="29"/>
      <c r="CO315" s="29"/>
      <c r="CP315" s="29"/>
      <c r="CQ315" s="29"/>
      <c r="CR315" s="302" t="n">
        <v>0.0664210987263076</v>
      </c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 t="n">
        <v>0</v>
      </c>
      <c r="DI315" s="29"/>
      <c r="DJ315" s="29"/>
      <c r="DK315" s="29"/>
      <c r="DL315" s="335"/>
      <c r="DM315" s="29"/>
      <c r="DN315" s="29"/>
      <c r="DO315" s="29"/>
      <c r="DP315" s="338"/>
      <c r="DQ315" s="338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</row>
    <row r="316" customFormat="false" ht="12.75" hidden="false" customHeight="false" outlineLevel="0" collapsed="false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333"/>
      <c r="M316" s="333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5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87"/>
      <c r="CK316" s="29" t="n">
        <v>0</v>
      </c>
      <c r="CL316" s="29"/>
      <c r="CM316" s="29"/>
      <c r="CN316" s="29"/>
      <c r="CO316" s="29"/>
      <c r="CP316" s="29"/>
      <c r="CQ316" s="29"/>
      <c r="CR316" s="302" t="n">
        <v>0.0664193676482867</v>
      </c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 t="n">
        <v>0</v>
      </c>
      <c r="DI316" s="29"/>
      <c r="DJ316" s="29"/>
      <c r="DK316" s="29"/>
      <c r="DL316" s="335"/>
      <c r="DM316" s="29"/>
      <c r="DN316" s="29"/>
      <c r="DO316" s="29"/>
      <c r="DP316" s="338"/>
      <c r="DQ316" s="338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</row>
    <row r="317" customFormat="false" ht="12.75" hidden="false" customHeight="false" outlineLevel="0" collapsed="false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333"/>
      <c r="M317" s="333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5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87"/>
      <c r="CK317" s="29" t="n">
        <v>0</v>
      </c>
      <c r="CL317" s="29"/>
      <c r="CM317" s="29"/>
      <c r="CN317" s="29"/>
      <c r="CO317" s="29"/>
      <c r="CP317" s="29"/>
      <c r="CQ317" s="29"/>
      <c r="CR317" s="341" t="n">
        <v>0.066417692411493</v>
      </c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 t="n">
        <v>0</v>
      </c>
      <c r="DI317" s="29"/>
      <c r="DJ317" s="29"/>
      <c r="DK317" s="29"/>
      <c r="DL317" s="335"/>
      <c r="DM317" s="29"/>
      <c r="DN317" s="29"/>
      <c r="DO317" s="29"/>
      <c r="DP317" s="338"/>
      <c r="DQ317" s="338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</row>
    <row r="318" customFormat="false" ht="12.75" hidden="false" customHeight="false" outlineLevel="0" collapsed="false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333"/>
      <c r="M318" s="333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5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87"/>
      <c r="CK318" s="29" t="n">
        <v>0</v>
      </c>
      <c r="CL318" s="29"/>
      <c r="CM318" s="29"/>
      <c r="CN318" s="29"/>
      <c r="CO318" s="29"/>
      <c r="CP318" s="29"/>
      <c r="CQ318" s="29"/>
      <c r="CR318" s="341" t="n">
        <v>0.0664159613334747</v>
      </c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 t="n">
        <v>0</v>
      </c>
      <c r="DI318" s="29"/>
      <c r="DJ318" s="29"/>
      <c r="DK318" s="29"/>
      <c r="DL318" s="335"/>
      <c r="DM318" s="29"/>
      <c r="DN318" s="29"/>
      <c r="DO318" s="29"/>
      <c r="DP318" s="338"/>
      <c r="DQ318" s="338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</row>
    <row r="319" customFormat="false" ht="12.75" hidden="false" customHeight="false" outlineLevel="0" collapsed="false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333"/>
      <c r="M319" s="333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5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87"/>
      <c r="CK319" s="29" t="n">
        <v>0</v>
      </c>
      <c r="CL319" s="29"/>
      <c r="CM319" s="29"/>
      <c r="CN319" s="29"/>
      <c r="CO319" s="29"/>
      <c r="CP319" s="29"/>
      <c r="CQ319" s="29"/>
      <c r="CR319" s="341" t="n">
        <v>0.0664142302554564</v>
      </c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 t="n">
        <v>0</v>
      </c>
      <c r="DI319" s="29"/>
      <c r="DJ319" s="29"/>
      <c r="DK319" s="29"/>
      <c r="DL319" s="335"/>
      <c r="DM319" s="29"/>
      <c r="DN319" s="29"/>
      <c r="DO319" s="29"/>
      <c r="DP319" s="338"/>
      <c r="DQ319" s="338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</row>
    <row r="320" customFormat="false" ht="12.75" hidden="false" customHeight="false" outlineLevel="0" collapsed="false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333"/>
      <c r="M320" s="333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5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87"/>
      <c r="CK320" s="29" t="n">
        <v>0</v>
      </c>
      <c r="CL320" s="29"/>
      <c r="CM320" s="29"/>
      <c r="CN320" s="29"/>
      <c r="CO320" s="29"/>
      <c r="CP320" s="29"/>
      <c r="CQ320" s="29"/>
      <c r="CR320" s="341" t="n">
        <v>0.0664125550186658</v>
      </c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 t="n">
        <v>0</v>
      </c>
      <c r="DI320" s="29"/>
      <c r="DJ320" s="29"/>
      <c r="DK320" s="29"/>
      <c r="DL320" s="335"/>
      <c r="DM320" s="29"/>
      <c r="DN320" s="29"/>
      <c r="DO320" s="29"/>
      <c r="DP320" s="338"/>
      <c r="DQ320" s="338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</row>
    <row r="321" customFormat="false" ht="12.75" hidden="false" customHeight="false" outlineLevel="0" collapsed="false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333"/>
      <c r="M321" s="333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5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87"/>
      <c r="CK321" s="29" t="n">
        <v>0</v>
      </c>
      <c r="CL321" s="29"/>
      <c r="CM321" s="29"/>
      <c r="CN321" s="29"/>
      <c r="CO321" s="29"/>
      <c r="CP321" s="29"/>
      <c r="CQ321" s="29"/>
      <c r="CR321" s="341" t="n">
        <v>0.0664108239406493</v>
      </c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 t="n">
        <v>0</v>
      </c>
      <c r="DI321" s="29"/>
      <c r="DJ321" s="29"/>
      <c r="DK321" s="29"/>
      <c r="DL321" s="335"/>
      <c r="DM321" s="29"/>
      <c r="DN321" s="29"/>
      <c r="DO321" s="29"/>
      <c r="DP321" s="338"/>
      <c r="DQ321" s="338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</row>
    <row r="322" customFormat="false" ht="12.75" hidden="false" customHeight="false" outlineLevel="0" collapsed="false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333"/>
      <c r="M322" s="333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5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87" t="n">
        <f aca="false">SUM(CK311:CK322)</f>
        <v>0</v>
      </c>
      <c r="CK322" s="29" t="n">
        <v>0</v>
      </c>
      <c r="CL322" s="29"/>
      <c r="CM322" s="29"/>
      <c r="CN322" s="29"/>
      <c r="CO322" s="29"/>
      <c r="CP322" s="29"/>
      <c r="CQ322" s="29"/>
      <c r="CR322" s="341" t="n">
        <v>0.0664091487038605</v>
      </c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 t="n">
        <v>0</v>
      </c>
      <c r="DI322" s="29"/>
      <c r="DJ322" s="29"/>
      <c r="DK322" s="29"/>
      <c r="DL322" s="335"/>
      <c r="DM322" s="29"/>
      <c r="DN322" s="29"/>
      <c r="DO322" s="29"/>
      <c r="DP322" s="338"/>
      <c r="DQ322" s="338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</row>
    <row r="323" customFormat="false" ht="12.75" hidden="false" customHeight="false" outlineLevel="0" collapsed="false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333"/>
      <c r="M323" s="333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5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87"/>
      <c r="CK323" s="29" t="n">
        <v>0</v>
      </c>
      <c r="CL323" s="29"/>
      <c r="CM323" s="29"/>
      <c r="CN323" s="29"/>
      <c r="CO323" s="29"/>
      <c r="CP323" s="29"/>
      <c r="CQ323" s="29"/>
      <c r="CR323" s="341" t="n">
        <v>0.0664074176258462</v>
      </c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 t="n">
        <v>0</v>
      </c>
      <c r="DI323" s="29"/>
      <c r="DJ323" s="29"/>
      <c r="DK323" s="29"/>
      <c r="DL323" s="335"/>
      <c r="DM323" s="29"/>
      <c r="DN323" s="29"/>
      <c r="DO323" s="29"/>
      <c r="DP323" s="338"/>
      <c r="DQ323" s="338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</row>
    <row r="324" customFormat="false" ht="12.75" hidden="false" customHeight="false" outlineLevel="0" collapsed="false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333"/>
      <c r="M324" s="333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5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87"/>
      <c r="CK324" s="29" t="n">
        <v>0</v>
      </c>
      <c r="CL324" s="29"/>
      <c r="CM324" s="29"/>
      <c r="CN324" s="29"/>
      <c r="CO324" s="29"/>
      <c r="CP324" s="29"/>
      <c r="CQ324" s="29"/>
      <c r="CR324" s="341" t="n">
        <v>0.0664056865478333</v>
      </c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 t="n">
        <v>0</v>
      </c>
      <c r="DI324" s="29"/>
      <c r="DJ324" s="29"/>
      <c r="DK324" s="29"/>
      <c r="DL324" s="335"/>
      <c r="DM324" s="29"/>
      <c r="DN324" s="29"/>
      <c r="DO324" s="29"/>
      <c r="DP324" s="338"/>
      <c r="DQ324" s="338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</row>
    <row r="325" customFormat="false" ht="12.75" hidden="false" customHeight="false" outlineLevel="0" collapsed="false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333"/>
      <c r="M325" s="333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5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87"/>
      <c r="CK325" s="29" t="n">
        <v>0</v>
      </c>
      <c r="CL325" s="29"/>
      <c r="CM325" s="29"/>
      <c r="CN325" s="29"/>
      <c r="CO325" s="29"/>
      <c r="CP325" s="29"/>
      <c r="CQ325" s="29"/>
      <c r="CR325" s="341" t="n">
        <v>0.0664041229934997</v>
      </c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 t="n">
        <v>0</v>
      </c>
      <c r="DI325" s="29"/>
      <c r="DJ325" s="29"/>
      <c r="DK325" s="29"/>
      <c r="DL325" s="335"/>
      <c r="DM325" s="29"/>
      <c r="DN325" s="29"/>
      <c r="DO325" s="29"/>
      <c r="DP325" s="338"/>
      <c r="DQ325" s="338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</row>
    <row r="326" customFormat="false" ht="12.75" hidden="false" customHeight="false" outlineLevel="0" collapsed="false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333"/>
      <c r="M326" s="333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5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87"/>
      <c r="CK326" s="29" t="n">
        <v>0</v>
      </c>
      <c r="CL326" s="29"/>
      <c r="CM326" s="29"/>
      <c r="CN326" s="29"/>
      <c r="CO326" s="29"/>
      <c r="CP326" s="29"/>
      <c r="CQ326" s="29"/>
      <c r="CR326" s="341" t="n">
        <v>0.0664023919154886</v>
      </c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 t="n">
        <v>0</v>
      </c>
      <c r="DI326" s="29"/>
      <c r="DJ326" s="29"/>
      <c r="DK326" s="29"/>
      <c r="DL326" s="335"/>
      <c r="DM326" s="29"/>
      <c r="DN326" s="29"/>
      <c r="DO326" s="29"/>
      <c r="DP326" s="338"/>
      <c r="DQ326" s="338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</row>
    <row r="327" customFormat="false" ht="12.75" hidden="false" customHeight="false" outlineLevel="0" collapsed="false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333"/>
      <c r="M327" s="333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5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87"/>
      <c r="CK327" s="29" t="n">
        <v>0</v>
      </c>
      <c r="CL327" s="29"/>
      <c r="CM327" s="29"/>
      <c r="CN327" s="29"/>
      <c r="CO327" s="29"/>
      <c r="CP327" s="29"/>
      <c r="CQ327" s="29"/>
      <c r="CR327" s="341" t="n">
        <v>0.0664007166787046</v>
      </c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 t="n">
        <v>0</v>
      </c>
      <c r="DI327" s="29"/>
      <c r="DJ327" s="29"/>
      <c r="DK327" s="29"/>
      <c r="DL327" s="335"/>
      <c r="DM327" s="29"/>
      <c r="DN327" s="29"/>
      <c r="DO327" s="29"/>
      <c r="DP327" s="338"/>
      <c r="DQ327" s="338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</row>
    <row r="328" customFormat="false" ht="12.75" hidden="false" customHeight="false" outlineLevel="0" collapsed="false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333"/>
      <c r="M328" s="333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5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87"/>
      <c r="CK328" s="29" t="n">
        <v>0</v>
      </c>
      <c r="CL328" s="29"/>
      <c r="CM328" s="29"/>
      <c r="CN328" s="29"/>
      <c r="CO328" s="29"/>
      <c r="CP328" s="29"/>
      <c r="CQ328" s="29"/>
      <c r="CR328" s="341" t="n">
        <v>0.0663989856006952</v>
      </c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 t="n">
        <v>0</v>
      </c>
      <c r="DI328" s="29"/>
      <c r="DJ328" s="29"/>
      <c r="DK328" s="29"/>
      <c r="DL328" s="335"/>
      <c r="DM328" s="29"/>
      <c r="DN328" s="29"/>
      <c r="DO328" s="29"/>
      <c r="DP328" s="338"/>
      <c r="DQ328" s="338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</row>
    <row r="329" customFormat="false" ht="12.75" hidden="false" customHeight="false" outlineLevel="0" collapsed="false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333"/>
      <c r="M329" s="333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5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87"/>
      <c r="CK329" s="29" t="n">
        <v>0</v>
      </c>
      <c r="CL329" s="29"/>
      <c r="CM329" s="29"/>
      <c r="CN329" s="29"/>
      <c r="CO329" s="29"/>
      <c r="CP329" s="29"/>
      <c r="CQ329" s="29"/>
      <c r="CR329" s="341" t="n">
        <v>0.066397310363913</v>
      </c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 t="n">
        <v>0</v>
      </c>
      <c r="DI329" s="29"/>
      <c r="DJ329" s="29"/>
      <c r="DK329" s="29"/>
      <c r="DL329" s="335"/>
      <c r="DM329" s="29"/>
      <c r="DN329" s="29"/>
      <c r="DO329" s="29"/>
      <c r="DP329" s="338"/>
      <c r="DQ329" s="338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</row>
    <row r="330" customFormat="false" ht="12.75" hidden="false" customHeight="false" outlineLevel="0" collapsed="false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333"/>
      <c r="M330" s="333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5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87"/>
      <c r="CK330" s="29" t="n">
        <v>0</v>
      </c>
      <c r="CL330" s="29"/>
      <c r="CM330" s="29"/>
      <c r="CN330" s="29"/>
      <c r="CO330" s="29"/>
      <c r="CP330" s="29"/>
      <c r="CQ330" s="29"/>
      <c r="CR330" s="341" t="n">
        <v>0.0663955792859054</v>
      </c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 t="n">
        <v>0</v>
      </c>
      <c r="DI330" s="29"/>
      <c r="DJ330" s="29"/>
      <c r="DK330" s="29"/>
      <c r="DL330" s="335"/>
      <c r="DM330" s="29"/>
      <c r="DN330" s="29"/>
      <c r="DO330" s="29"/>
      <c r="DP330" s="338"/>
      <c r="DQ330" s="338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</row>
    <row r="331" customFormat="false" ht="12.75" hidden="false" customHeight="false" outlineLevel="0" collapsed="false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333"/>
      <c r="M331" s="333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5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87"/>
      <c r="CK331" s="29" t="n">
        <v>0</v>
      </c>
      <c r="CL331" s="29"/>
      <c r="CM331" s="29"/>
      <c r="CN331" s="29"/>
      <c r="CO331" s="29"/>
      <c r="CP331" s="29"/>
      <c r="CQ331" s="29"/>
      <c r="CR331" s="341" t="n">
        <v>0.0663938482078992</v>
      </c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 t="n">
        <v>0</v>
      </c>
      <c r="DI331" s="29"/>
      <c r="DJ331" s="29"/>
      <c r="DK331" s="29"/>
      <c r="DL331" s="335"/>
      <c r="DM331" s="29"/>
      <c r="DN331" s="29"/>
      <c r="DO331" s="29"/>
      <c r="DP331" s="338"/>
      <c r="DQ331" s="338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</row>
    <row r="332" customFormat="false" ht="12.75" hidden="false" customHeight="false" outlineLevel="0" collapsed="false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333"/>
      <c r="M332" s="333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5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87"/>
      <c r="CK332" s="29" t="n">
        <v>0</v>
      </c>
      <c r="CL332" s="29"/>
      <c r="CM332" s="29"/>
      <c r="CN332" s="29"/>
      <c r="CO332" s="29"/>
      <c r="CP332" s="29"/>
      <c r="CQ332" s="29"/>
      <c r="CR332" s="341" t="n">
        <v>0.0663921729711197</v>
      </c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 t="n">
        <v>0</v>
      </c>
      <c r="DI332" s="29"/>
      <c r="DJ332" s="29"/>
      <c r="DK332" s="29"/>
      <c r="DL332" s="335"/>
      <c r="DM332" s="29"/>
      <c r="DN332" s="29"/>
      <c r="DO332" s="29"/>
      <c r="DP332" s="338"/>
      <c r="DQ332" s="338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</row>
    <row r="333" customFormat="false" ht="12.75" hidden="false" customHeight="false" outlineLevel="0" collapsed="false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333"/>
      <c r="M333" s="333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5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87"/>
      <c r="CK333" s="29" t="n">
        <v>0</v>
      </c>
      <c r="CL333" s="29"/>
      <c r="CM333" s="29"/>
      <c r="CN333" s="29"/>
      <c r="CO333" s="29"/>
      <c r="CP333" s="29"/>
      <c r="CQ333" s="29"/>
      <c r="CR333" s="341" t="n">
        <v>0.0663904418931156</v>
      </c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 t="n">
        <v>0</v>
      </c>
      <c r="DI333" s="29"/>
      <c r="DJ333" s="29"/>
      <c r="DK333" s="29"/>
      <c r="DL333" s="335"/>
      <c r="DM333" s="29"/>
      <c r="DN333" s="29"/>
      <c r="DO333" s="29"/>
      <c r="DP333" s="338"/>
      <c r="DQ333" s="338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</row>
    <row r="334" customFormat="false" ht="12.75" hidden="false" customHeight="false" outlineLevel="0" collapsed="false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333"/>
      <c r="M334" s="333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5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87" t="n">
        <f aca="false">SUM(CK323:CK334)</f>
        <v>0</v>
      </c>
      <c r="CK334" s="29" t="n">
        <v>0</v>
      </c>
      <c r="CL334" s="29"/>
      <c r="CM334" s="29"/>
      <c r="CN334" s="29"/>
      <c r="CO334" s="29"/>
      <c r="CP334" s="29"/>
      <c r="CQ334" s="29"/>
      <c r="CR334" s="341" t="n">
        <v>0.0663887666563379</v>
      </c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 t="n">
        <v>0</v>
      </c>
      <c r="DI334" s="29"/>
      <c r="DJ334" s="29"/>
      <c r="DK334" s="29"/>
      <c r="DL334" s="335"/>
      <c r="DM334" s="29"/>
      <c r="DN334" s="29"/>
      <c r="DO334" s="29"/>
      <c r="DP334" s="338"/>
      <c r="DQ334" s="338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</row>
    <row r="335" customFormat="false" ht="12.75" hidden="false" customHeight="false" outlineLevel="0" collapsed="false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333"/>
      <c r="M335" s="333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5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87"/>
      <c r="CK335" s="29" t="n">
        <v>0</v>
      </c>
      <c r="CL335" s="29"/>
      <c r="CM335" s="29"/>
      <c r="CN335" s="29"/>
      <c r="CO335" s="29"/>
      <c r="CP335" s="29"/>
      <c r="CQ335" s="29"/>
      <c r="CR335" s="341" t="n">
        <v>0.0663870355783356</v>
      </c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 t="n">
        <v>0</v>
      </c>
      <c r="DI335" s="29"/>
      <c r="DJ335" s="29"/>
      <c r="DK335" s="29"/>
      <c r="DL335" s="335"/>
      <c r="DM335" s="29"/>
      <c r="DN335" s="29"/>
      <c r="DO335" s="29"/>
      <c r="DP335" s="338"/>
      <c r="DQ335" s="338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</row>
    <row r="336" customFormat="false" ht="12.75" hidden="false" customHeight="false" outlineLevel="0" collapsed="false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333"/>
      <c r="M336" s="333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5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87"/>
      <c r="CK336" s="29" t="n">
        <v>0</v>
      </c>
      <c r="CL336" s="29"/>
      <c r="CM336" s="29"/>
      <c r="CN336" s="29"/>
      <c r="CO336" s="29"/>
      <c r="CP336" s="29"/>
      <c r="CQ336" s="29"/>
      <c r="CR336" s="341" t="n">
        <v>0.0663853045003338</v>
      </c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 t="n">
        <v>0</v>
      </c>
      <c r="DI336" s="29"/>
      <c r="DJ336" s="29"/>
      <c r="DK336" s="29"/>
      <c r="DL336" s="335"/>
      <c r="DM336" s="29"/>
      <c r="DN336" s="29"/>
      <c r="DO336" s="29"/>
      <c r="DP336" s="338"/>
      <c r="DQ336" s="338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</row>
    <row r="337" customFormat="false" ht="12.75" hidden="false" customHeight="false" outlineLevel="0" collapsed="false">
      <c r="CJ337" s="287"/>
      <c r="CK337" s="1" t="n">
        <v>0</v>
      </c>
      <c r="CR337" s="341" t="n">
        <v>0.066383685104785</v>
      </c>
      <c r="DH337" s="1" t="n">
        <v>0</v>
      </c>
      <c r="DP337" s="342"/>
      <c r="DQ337" s="342"/>
    </row>
    <row r="338" customFormat="false" ht="12.75" hidden="false" customHeight="false" outlineLevel="0" collapsed="false">
      <c r="CJ338" s="287"/>
      <c r="CK338" s="1" t="n">
        <v>0</v>
      </c>
      <c r="CR338" s="341" t="n">
        <v>0.0663819540267854</v>
      </c>
      <c r="DH338" s="1" t="n">
        <v>0</v>
      </c>
      <c r="DP338" s="342"/>
      <c r="DQ338" s="342"/>
    </row>
    <row r="339" customFormat="false" ht="12.75" hidden="false" customHeight="false" outlineLevel="0" collapsed="false">
      <c r="CJ339" s="287"/>
      <c r="CK339" s="1" t="n">
        <v>0</v>
      </c>
      <c r="CR339" s="341" t="n">
        <v>0.0663802787900125</v>
      </c>
      <c r="DH339" s="1" t="n">
        <v>0</v>
      </c>
      <c r="DP339" s="342"/>
      <c r="DQ339" s="342"/>
    </row>
    <row r="340" customFormat="false" ht="12.75" hidden="false" customHeight="false" outlineLevel="0" collapsed="false">
      <c r="CJ340" s="287"/>
      <c r="CK340" s="1" t="n">
        <v>0</v>
      </c>
      <c r="CR340" s="341" t="n">
        <v>0.0663785477120151</v>
      </c>
      <c r="DH340" s="1" t="n">
        <v>0</v>
      </c>
      <c r="DP340" s="342"/>
      <c r="DQ340" s="342"/>
    </row>
    <row r="341" customFormat="false" ht="12.75" hidden="false" customHeight="false" outlineLevel="0" collapsed="false">
      <c r="CJ341" s="287"/>
      <c r="CK341" s="1" t="n">
        <v>0</v>
      </c>
      <c r="CR341" s="341" t="n">
        <v>0.0663768724752445</v>
      </c>
      <c r="DH341" s="1" t="n">
        <v>0</v>
      </c>
      <c r="DP341" s="342"/>
      <c r="DQ341" s="342"/>
    </row>
    <row r="342" customFormat="false" ht="12.75" hidden="false" customHeight="false" outlineLevel="0" collapsed="false">
      <c r="CJ342" s="287"/>
      <c r="CK342" s="1" t="n">
        <v>0</v>
      </c>
      <c r="CR342" s="341" t="n">
        <v>0.0663751413972489</v>
      </c>
      <c r="DH342" s="1" t="n">
        <v>0</v>
      </c>
      <c r="DP342" s="342"/>
      <c r="DQ342" s="342"/>
    </row>
    <row r="343" customFormat="false" ht="12.75" hidden="false" customHeight="false" outlineLevel="0" collapsed="false">
      <c r="CJ343" s="287"/>
      <c r="CK343" s="1" t="n">
        <v>0</v>
      </c>
      <c r="CR343" s="341" t="n">
        <v>0.0663734103192541</v>
      </c>
      <c r="DH343" s="1" t="n">
        <v>0</v>
      </c>
      <c r="DP343" s="342"/>
      <c r="DQ343" s="342"/>
    </row>
    <row r="344" customFormat="false" ht="12.75" hidden="false" customHeight="false" outlineLevel="0" collapsed="false">
      <c r="CJ344" s="287"/>
      <c r="CK344" s="1" t="n">
        <v>0</v>
      </c>
      <c r="CR344" s="341" t="n">
        <v>0.0663717350824857</v>
      </c>
      <c r="DH344" s="1" t="n">
        <v>0</v>
      </c>
      <c r="DP344" s="342"/>
      <c r="DQ344" s="342"/>
    </row>
    <row r="345" customFormat="false" ht="12.75" hidden="false" customHeight="false" outlineLevel="0" collapsed="false">
      <c r="CJ345" s="287"/>
      <c r="CK345" s="1" t="n">
        <v>0</v>
      </c>
      <c r="CR345" s="341" t="n">
        <v>0.0663700040044932</v>
      </c>
      <c r="DH345" s="1" t="n">
        <v>0</v>
      </c>
      <c r="DP345" s="342"/>
      <c r="DQ345" s="342"/>
    </row>
    <row r="346" customFormat="false" ht="12.75" hidden="false" customHeight="false" outlineLevel="0" collapsed="false">
      <c r="CJ346" s="287" t="n">
        <f aca="false">SUM(CK335:CK346)</f>
        <v>0</v>
      </c>
      <c r="CK346" s="1" t="n">
        <v>0</v>
      </c>
      <c r="CR346" s="341" t="n">
        <v>0.066368328767727</v>
      </c>
      <c r="DH346" s="1" t="n">
        <v>0</v>
      </c>
      <c r="DP346" s="342"/>
      <c r="DQ346" s="342"/>
    </row>
    <row r="347" customFormat="false" ht="12.75" hidden="false" customHeight="false" outlineLevel="0" collapsed="false">
      <c r="CJ347" s="287"/>
      <c r="CK347" s="1" t="n">
        <v>0</v>
      </c>
      <c r="CR347" s="341" t="n">
        <v>0.0663665976897363</v>
      </c>
      <c r="DH347" s="1" t="n">
        <v>0</v>
      </c>
      <c r="DP347" s="342"/>
      <c r="DQ347" s="342"/>
    </row>
    <row r="348" customFormat="false" ht="12.75" hidden="false" customHeight="false" outlineLevel="0" collapsed="false">
      <c r="CJ348" s="287"/>
      <c r="CK348" s="1" t="n">
        <v>0</v>
      </c>
      <c r="CR348" s="341" t="n">
        <v>0.0663648666117469</v>
      </c>
      <c r="DH348" s="1" t="n">
        <v>0</v>
      </c>
      <c r="DP348" s="342"/>
      <c r="DQ348" s="342"/>
    </row>
    <row r="349" customFormat="false" ht="12.75" hidden="false" customHeight="false" outlineLevel="0" collapsed="false">
      <c r="CJ349" s="287"/>
      <c r="CK349" s="1" t="n">
        <v>0</v>
      </c>
      <c r="CR349" s="341" t="n">
        <v>0.0663633030574338</v>
      </c>
      <c r="DH349" s="1" t="n">
        <v>0</v>
      </c>
      <c r="DP349" s="342"/>
      <c r="DQ349" s="342"/>
    </row>
    <row r="350" customFormat="false" ht="12.75" hidden="false" customHeight="false" outlineLevel="0" collapsed="false">
      <c r="CJ350" s="287"/>
      <c r="CK350" s="1" t="n">
        <v>0</v>
      </c>
      <c r="CR350" s="341" t="n">
        <v>0.0663615719794466</v>
      </c>
      <c r="DH350" s="1" t="n">
        <v>0</v>
      </c>
      <c r="DP350" s="342"/>
      <c r="DQ350" s="342"/>
    </row>
    <row r="351" customFormat="false" ht="12.75" hidden="false" customHeight="false" outlineLevel="0" collapsed="false">
      <c r="CJ351" s="287"/>
      <c r="CK351" s="1" t="n">
        <v>0</v>
      </c>
      <c r="CR351" s="341" t="n">
        <v>0.0663598967426848</v>
      </c>
      <c r="DH351" s="1" t="n">
        <v>0</v>
      </c>
      <c r="DP351" s="342"/>
      <c r="DQ351" s="342"/>
    </row>
    <row r="352" customFormat="false" ht="12.75" hidden="false" customHeight="false" outlineLevel="0" collapsed="false">
      <c r="CJ352" s="287"/>
      <c r="CK352" s="1" t="n">
        <v>0</v>
      </c>
      <c r="CR352" s="341" t="n">
        <v>0.066358165664699</v>
      </c>
      <c r="DH352" s="1" t="n">
        <v>0</v>
      </c>
      <c r="DP352" s="342"/>
      <c r="DQ352" s="342"/>
    </row>
    <row r="353" customFormat="false" ht="12.75" hidden="false" customHeight="false" outlineLevel="0" collapsed="false">
      <c r="CJ353" s="287"/>
      <c r="CK353" s="1" t="n">
        <v>0</v>
      </c>
      <c r="CR353" s="341" t="n">
        <v>0.0663564904279394</v>
      </c>
      <c r="DH353" s="1" t="n">
        <v>0</v>
      </c>
      <c r="DP353" s="342"/>
      <c r="DQ353" s="342"/>
    </row>
    <row r="354" customFormat="false" ht="12.75" hidden="false" customHeight="false" outlineLevel="0" collapsed="false">
      <c r="CJ354" s="287"/>
      <c r="CK354" s="1" t="n">
        <v>0</v>
      </c>
      <c r="CR354" s="341" t="n">
        <v>0.0663547593499554</v>
      </c>
      <c r="DH354" s="1" t="n">
        <v>0</v>
      </c>
      <c r="DP354" s="342"/>
      <c r="DQ354" s="342"/>
    </row>
    <row r="355" customFormat="false" ht="12.75" hidden="false" customHeight="false" outlineLevel="0" collapsed="false">
      <c r="CJ355" s="287"/>
      <c r="CK355" s="1" t="n">
        <v>0</v>
      </c>
      <c r="CR355" s="341" t="n">
        <v>0.0663530282719722</v>
      </c>
      <c r="DH355" s="1" t="n">
        <v>0</v>
      </c>
      <c r="DP355" s="342"/>
      <c r="DQ355" s="342"/>
    </row>
    <row r="356" customFormat="false" ht="12.75" hidden="false" customHeight="false" outlineLevel="0" collapsed="false">
      <c r="CJ356" s="287"/>
      <c r="CK356" s="1" t="n">
        <v>0</v>
      </c>
      <c r="CR356" s="341" t="n">
        <v>0.0663513530352153</v>
      </c>
      <c r="DH356" s="1" t="n">
        <v>0</v>
      </c>
      <c r="DP356" s="342"/>
      <c r="DQ356" s="342"/>
    </row>
    <row r="357" customFormat="false" ht="12.75" hidden="false" customHeight="false" outlineLevel="0" collapsed="false">
      <c r="CJ357" s="287"/>
      <c r="CK357" s="1" t="n">
        <v>0</v>
      </c>
      <c r="CR357" s="341" t="n">
        <v>0.0663496219572348</v>
      </c>
      <c r="DH357" s="1" t="n">
        <v>0</v>
      </c>
      <c r="DP357" s="342"/>
      <c r="DQ357" s="342"/>
    </row>
    <row r="358" customFormat="false" ht="12.75" hidden="false" customHeight="false" outlineLevel="0" collapsed="false">
      <c r="CJ358" s="287" t="n">
        <f aca="false">SUM(CK347:CK358)</f>
        <v>0</v>
      </c>
      <c r="CK358" s="1" t="n">
        <v>0</v>
      </c>
      <c r="CR358" s="341" t="n">
        <v>0.0663479467204797</v>
      </c>
      <c r="DH358" s="1" t="n">
        <v>0</v>
      </c>
      <c r="DP358" s="342"/>
      <c r="DQ358" s="342"/>
    </row>
    <row r="359" customFormat="false" ht="12.75" hidden="false" customHeight="false" outlineLevel="0" collapsed="false">
      <c r="CJ359" s="287"/>
      <c r="CK359" s="1" t="n">
        <v>0</v>
      </c>
      <c r="CR359" s="341" t="n">
        <v>0.066346215642501</v>
      </c>
      <c r="DH359" s="1" t="n">
        <v>0</v>
      </c>
      <c r="DP359" s="342"/>
      <c r="DQ359" s="342"/>
    </row>
    <row r="360" customFormat="false" ht="12.75" hidden="false" customHeight="false" outlineLevel="0" collapsed="false">
      <c r="CJ360" s="287"/>
      <c r="CK360" s="1" t="n">
        <v>0</v>
      </c>
      <c r="CR360" s="341" t="n">
        <v>0.0663444845645227</v>
      </c>
      <c r="DH360" s="1" t="n">
        <v>0</v>
      </c>
      <c r="DP360" s="342"/>
      <c r="DQ360" s="342"/>
    </row>
    <row r="361" customFormat="false" ht="12.75" hidden="false" customHeight="false" outlineLevel="0" collapsed="false">
      <c r="CJ361" s="287"/>
      <c r="CK361" s="1" t="n">
        <v>0</v>
      </c>
      <c r="CR361" s="341" t="n">
        <v>0.0663429210102207</v>
      </c>
      <c r="DH361" s="1" t="n">
        <v>0</v>
      </c>
      <c r="DP361" s="342"/>
      <c r="DQ361" s="342"/>
    </row>
    <row r="362" customFormat="false" ht="12.75" hidden="false" customHeight="false" outlineLevel="0" collapsed="false">
      <c r="CJ362" s="287"/>
      <c r="CK362" s="1" t="n">
        <v>0</v>
      </c>
      <c r="CR362" s="341" t="n">
        <v>0.0663411899322446</v>
      </c>
      <c r="DH362" s="1" t="n">
        <v>0</v>
      </c>
      <c r="DP362" s="342"/>
      <c r="DQ362" s="342"/>
    </row>
    <row r="363" customFormat="false" ht="12.75" hidden="false" customHeight="false" outlineLevel="0" collapsed="false">
      <c r="CJ363" s="287"/>
      <c r="CK363" s="1" t="n">
        <v>0</v>
      </c>
      <c r="CR363" s="341" t="n">
        <v>0.0663395146954944</v>
      </c>
      <c r="DH363" s="1" t="n">
        <v>0</v>
      </c>
      <c r="DP363" s="342"/>
      <c r="DQ363" s="342"/>
    </row>
    <row r="364" customFormat="false" ht="12.75" hidden="false" customHeight="false" outlineLevel="0" collapsed="false">
      <c r="CJ364" s="287"/>
      <c r="CK364" s="1" t="n">
        <v>0</v>
      </c>
      <c r="CR364" s="341" t="n">
        <v>0.0663377836175201</v>
      </c>
      <c r="DH364" s="1" t="n">
        <v>0</v>
      </c>
      <c r="DP364" s="342"/>
      <c r="DQ364" s="342"/>
    </row>
    <row r="365" customFormat="false" ht="12.75" hidden="false" customHeight="false" outlineLevel="0" collapsed="false">
      <c r="CJ365" s="287"/>
      <c r="CK365" s="1" t="n">
        <v>0</v>
      </c>
      <c r="CR365" s="341" t="n">
        <v>0.0663361083807716</v>
      </c>
      <c r="DH365" s="1" t="n">
        <v>0</v>
      </c>
      <c r="DP365" s="342"/>
      <c r="DQ365" s="342"/>
    </row>
    <row r="366" customFormat="false" ht="12.75" hidden="false" customHeight="false" outlineLevel="0" collapsed="false">
      <c r="CJ366" s="287"/>
      <c r="CK366" s="1" t="n">
        <v>0</v>
      </c>
      <c r="CR366" s="341" t="n">
        <v>0.0663343773028</v>
      </c>
      <c r="DH366" s="1" t="n">
        <v>0</v>
      </c>
      <c r="DP366" s="342"/>
      <c r="DQ366" s="342"/>
    </row>
    <row r="367" customFormat="false" ht="12.75" hidden="false" customHeight="false" outlineLevel="0" collapsed="false">
      <c r="CJ367" s="287"/>
      <c r="CK367" s="1" t="n">
        <v>0</v>
      </c>
      <c r="CR367" s="341" t="n">
        <v>0.0663326462248284</v>
      </c>
      <c r="DH367" s="1" t="n">
        <v>0</v>
      </c>
      <c r="DP367" s="342"/>
      <c r="DQ367" s="342"/>
    </row>
    <row r="368" customFormat="false" ht="12.75" hidden="false" customHeight="false" outlineLevel="0" collapsed="false">
      <c r="CJ368" s="287"/>
      <c r="CK368" s="1" t="n">
        <v>0</v>
      </c>
      <c r="CR368" s="341" t="n">
        <v>0.066330970988083</v>
      </c>
      <c r="DH368" s="1" t="n">
        <v>0</v>
      </c>
      <c r="DP368" s="342"/>
      <c r="DQ368" s="342"/>
    </row>
    <row r="369" customFormat="false" ht="12.75" hidden="false" customHeight="false" outlineLevel="0" collapsed="false">
      <c r="CJ369" s="287"/>
      <c r="CK369" s="1" t="n">
        <v>0</v>
      </c>
      <c r="CR369" s="341" t="n">
        <v>0.0663292399101136</v>
      </c>
      <c r="DH369" s="1" t="n">
        <v>0</v>
      </c>
      <c r="DP369" s="342"/>
      <c r="DQ369" s="342"/>
    </row>
    <row r="370" customFormat="false" ht="12.75" hidden="false" customHeight="false" outlineLevel="0" collapsed="false">
      <c r="CJ370" s="287" t="n">
        <f aca="false">SUM(CK359:CK370)</f>
        <v>0</v>
      </c>
      <c r="CK370" s="1" t="n">
        <v>0</v>
      </c>
      <c r="CR370" s="341" t="n">
        <v>0.0663275646733701</v>
      </c>
      <c r="DH370" s="1" t="n">
        <v>0</v>
      </c>
      <c r="DP370" s="342"/>
      <c r="DQ370" s="342"/>
    </row>
    <row r="371" customFormat="false" ht="12.75" hidden="false" customHeight="false" outlineLevel="0" collapsed="false">
      <c r="CJ371" s="287"/>
      <c r="CK371" s="1" t="n">
        <v>0</v>
      </c>
      <c r="CR371" s="341" t="n">
        <v>0.0663258335954024</v>
      </c>
      <c r="DH371" s="1" t="n">
        <v>0</v>
      </c>
      <c r="DP371" s="342"/>
      <c r="DQ371" s="342"/>
    </row>
    <row r="372" customFormat="false" ht="12.75" hidden="false" customHeight="false" outlineLevel="0" collapsed="false">
      <c r="CJ372" s="287"/>
      <c r="CK372" s="1" t="n">
        <v>0</v>
      </c>
      <c r="CR372" s="341" t="n">
        <v>0.0663241025174362</v>
      </c>
      <c r="DH372" s="1" t="n">
        <v>0</v>
      </c>
      <c r="DP372" s="343"/>
      <c r="DQ372" s="343"/>
    </row>
    <row r="373" customFormat="false" ht="12.75" hidden="false" customHeight="false" outlineLevel="0" collapsed="false">
      <c r="CJ373" s="287"/>
      <c r="CK373" s="1" t="n">
        <v>0</v>
      </c>
      <c r="CR373" s="341" t="n">
        <v>0.0663225389631448</v>
      </c>
      <c r="DH373" s="1" t="n">
        <v>0</v>
      </c>
      <c r="DP373" s="342"/>
      <c r="DQ373" s="342"/>
    </row>
    <row r="374" customFormat="false" ht="12.75" hidden="false" customHeight="false" outlineLevel="0" collapsed="false">
      <c r="CJ374" s="287"/>
      <c r="CK374" s="1" t="n">
        <v>0</v>
      </c>
      <c r="CR374" s="341" t="n">
        <v>0.0663208078851807</v>
      </c>
      <c r="DH374" s="1" t="n">
        <v>0</v>
      </c>
      <c r="DP374" s="342"/>
      <c r="DQ374" s="342"/>
    </row>
    <row r="375" customFormat="false" ht="12.75" hidden="false" customHeight="false" outlineLevel="0" collapsed="false">
      <c r="CJ375" s="287"/>
      <c r="CK375" s="1" t="n">
        <v>0</v>
      </c>
      <c r="CR375" s="341" t="n">
        <v>0.0663191326484416</v>
      </c>
      <c r="DH375" s="1" t="n">
        <v>0</v>
      </c>
      <c r="DP375" s="342"/>
      <c r="DQ375" s="342"/>
    </row>
    <row r="376" customFormat="false" ht="12.75" hidden="false" customHeight="false" outlineLevel="0" collapsed="false">
      <c r="CJ376" s="287"/>
      <c r="CK376" s="1" t="n">
        <v>0</v>
      </c>
      <c r="CR376" s="341" t="n">
        <v>0.0663174015704793</v>
      </c>
      <c r="DH376" s="1" t="n">
        <v>0</v>
      </c>
      <c r="DP376" s="342"/>
      <c r="DQ376" s="342"/>
    </row>
    <row r="377" customFormat="false" ht="12.75" hidden="false" customHeight="false" outlineLevel="0" collapsed="false">
      <c r="CJ377" s="287"/>
      <c r="CK377" s="1" t="n">
        <v>0</v>
      </c>
      <c r="CR377" s="341" t="n">
        <v>0.0663157263337419</v>
      </c>
      <c r="DH377" s="1" t="n">
        <v>0</v>
      </c>
      <c r="DP377" s="342"/>
      <c r="DQ377" s="342"/>
    </row>
    <row r="378" customFormat="false" ht="12.75" hidden="false" customHeight="false" outlineLevel="0" collapsed="false">
      <c r="CJ378" s="287"/>
      <c r="CK378" s="1" t="n">
        <v>0</v>
      </c>
      <c r="DH378" s="1" t="n">
        <v>0</v>
      </c>
      <c r="DP378" s="342"/>
      <c r="DQ378" s="342"/>
    </row>
    <row r="379" customFormat="false" ht="12.75" hidden="false" customHeight="false" outlineLevel="0" collapsed="false">
      <c r="CJ379" s="287"/>
      <c r="CK379" s="1" t="n">
        <v>0</v>
      </c>
      <c r="DH379" s="1" t="n">
        <v>0</v>
      </c>
      <c r="DP379" s="342"/>
      <c r="DQ379" s="342"/>
    </row>
    <row r="380" customFormat="false" ht="12.75" hidden="false" customHeight="false" outlineLevel="0" collapsed="false">
      <c r="CJ380" s="287"/>
      <c r="CK380" s="1" t="n">
        <v>0</v>
      </c>
      <c r="DH380" s="1" t="n">
        <v>0</v>
      </c>
      <c r="DP380" s="342"/>
      <c r="DQ380" s="342"/>
    </row>
    <row r="381" customFormat="false" ht="12.75" hidden="false" customHeight="false" outlineLevel="0" collapsed="false">
      <c r="CJ381" s="287"/>
      <c r="CK381" s="1" t="n">
        <v>0</v>
      </c>
      <c r="DH381" s="1" t="n">
        <v>0</v>
      </c>
      <c r="DP381" s="342"/>
      <c r="DQ381" s="342"/>
    </row>
    <row r="382" customFormat="false" ht="12.75" hidden="false" customHeight="false" outlineLevel="0" collapsed="false">
      <c r="CJ382" s="287" t="n">
        <f aca="false">SUM(CK371:CK382)</f>
        <v>0</v>
      </c>
      <c r="CK382" s="1" t="n">
        <v>0</v>
      </c>
      <c r="DH382" s="1" t="n">
        <v>0</v>
      </c>
      <c r="DP382" s="342"/>
      <c r="DQ382" s="342"/>
    </row>
    <row r="383" customFormat="false" ht="12.75" hidden="false" customHeight="false" outlineLevel="0" collapsed="false">
      <c r="CJ383" s="287"/>
      <c r="CK383" s="1" t="n">
        <v>0</v>
      </c>
      <c r="DH383" s="1" t="n">
        <v>0</v>
      </c>
      <c r="DP383" s="342"/>
      <c r="DQ383" s="342"/>
    </row>
    <row r="384" customFormat="false" ht="12.75" hidden="false" customHeight="false" outlineLevel="0" collapsed="false">
      <c r="CJ384" s="287"/>
      <c r="CK384" s="1" t="n">
        <v>0</v>
      </c>
      <c r="DH384" s="1" t="n">
        <v>0</v>
      </c>
      <c r="DP384" s="343"/>
      <c r="DQ384" s="343"/>
    </row>
    <row r="385" customFormat="false" ht="12.75" hidden="false" customHeight="false" outlineLevel="0" collapsed="false">
      <c r="CJ385" s="287"/>
      <c r="CK385" s="1" t="n">
        <v>0</v>
      </c>
      <c r="DH385" s="1" t="n">
        <v>0</v>
      </c>
      <c r="DP385" s="342"/>
      <c r="DQ385" s="342"/>
    </row>
    <row r="386" customFormat="false" ht="12.75" hidden="false" customHeight="false" outlineLevel="0" collapsed="false">
      <c r="CJ386" s="287"/>
      <c r="CK386" s="1" t="n">
        <v>0</v>
      </c>
      <c r="DH386" s="1" t="n">
        <v>0</v>
      </c>
      <c r="DP386" s="342"/>
      <c r="DQ386" s="342"/>
    </row>
    <row r="387" customFormat="false" ht="12.75" hidden="false" customHeight="false" outlineLevel="0" collapsed="false">
      <c r="CJ387" s="287"/>
      <c r="CK387" s="1" t="n">
        <v>0</v>
      </c>
      <c r="DH387" s="1" t="n">
        <v>0</v>
      </c>
      <c r="DP387" s="342"/>
      <c r="DQ387" s="342"/>
    </row>
    <row r="388" customFormat="false" ht="12.75" hidden="false" customHeight="false" outlineLevel="0" collapsed="false">
      <c r="CJ388" s="287"/>
      <c r="CK388" s="1" t="n">
        <v>0</v>
      </c>
      <c r="DH388" s="1" t="n">
        <v>0</v>
      </c>
      <c r="DP388" s="342"/>
      <c r="DQ388" s="342"/>
    </row>
    <row r="389" customFormat="false" ht="12.75" hidden="false" customHeight="false" outlineLevel="0" collapsed="false">
      <c r="CJ389" s="287"/>
      <c r="CK389" s="1" t="n">
        <v>0</v>
      </c>
      <c r="DH389" s="1" t="n">
        <v>0</v>
      </c>
      <c r="DP389" s="342"/>
      <c r="DQ389" s="342"/>
    </row>
    <row r="390" customFormat="false" ht="12.75" hidden="false" customHeight="false" outlineLevel="0" collapsed="false">
      <c r="CJ390" s="287"/>
      <c r="CK390" s="1" t="n">
        <v>0</v>
      </c>
      <c r="DH390" s="1" t="n">
        <v>0</v>
      </c>
      <c r="DP390" s="342"/>
      <c r="DQ390" s="342"/>
    </row>
    <row r="391" customFormat="false" ht="12.75" hidden="false" customHeight="false" outlineLevel="0" collapsed="false">
      <c r="CJ391" s="287"/>
      <c r="CK391" s="1" t="n">
        <v>0</v>
      </c>
      <c r="DH391" s="1" t="n">
        <v>0</v>
      </c>
      <c r="DP391" s="342"/>
      <c r="DQ391" s="342"/>
    </row>
    <row r="392" customFormat="false" ht="12.75" hidden="false" customHeight="false" outlineLevel="0" collapsed="false">
      <c r="CJ392" s="287"/>
      <c r="CK392" s="1" t="n">
        <v>0</v>
      </c>
      <c r="DH392" s="1" t="n">
        <v>0</v>
      </c>
      <c r="DP392" s="342"/>
      <c r="DQ392" s="342"/>
    </row>
    <row r="393" customFormat="false" ht="12.75" hidden="false" customHeight="false" outlineLevel="0" collapsed="false">
      <c r="CJ393" s="287"/>
      <c r="CK393" s="1" t="n">
        <v>0</v>
      </c>
      <c r="DH393" s="1" t="n">
        <v>0</v>
      </c>
      <c r="DP393" s="342"/>
      <c r="DQ393" s="342"/>
    </row>
    <row r="394" customFormat="false" ht="12.75" hidden="false" customHeight="false" outlineLevel="0" collapsed="false">
      <c r="CJ394" s="287" t="n">
        <f aca="false">SUM(CK383:CK394)</f>
        <v>0</v>
      </c>
      <c r="CK394" s="1" t="n">
        <v>0</v>
      </c>
      <c r="DH394" s="1" t="n">
        <v>0</v>
      </c>
      <c r="DP394" s="342"/>
      <c r="DQ394" s="342"/>
    </row>
    <row r="395" customFormat="false" ht="12.75" hidden="false" customHeight="false" outlineLevel="0" collapsed="false">
      <c r="CJ395" s="287"/>
      <c r="CK395" s="1" t="n">
        <v>0</v>
      </c>
      <c r="DH395" s="1" t="n">
        <v>0</v>
      </c>
      <c r="DP395" s="342"/>
      <c r="DQ395" s="342"/>
    </row>
    <row r="396" customFormat="false" ht="12.75" hidden="false" customHeight="false" outlineLevel="0" collapsed="false">
      <c r="CJ396" s="287"/>
      <c r="CK396" s="1" t="n">
        <v>0</v>
      </c>
      <c r="DH396" s="1" t="n">
        <v>0</v>
      </c>
      <c r="DP396" s="343"/>
      <c r="DQ396" s="343"/>
    </row>
    <row r="397" customFormat="false" ht="12.75" hidden="false" customHeight="false" outlineLevel="0" collapsed="false">
      <c r="CJ397" s="287"/>
      <c r="CK397" s="1" t="n">
        <v>0</v>
      </c>
      <c r="DH397" s="1" t="n">
        <v>0</v>
      </c>
      <c r="DP397" s="342"/>
      <c r="DQ397" s="342"/>
    </row>
    <row r="398" customFormat="false" ht="12.75" hidden="false" customHeight="false" outlineLevel="0" collapsed="false">
      <c r="CJ398" s="287"/>
      <c r="CK398" s="1" t="n">
        <v>0</v>
      </c>
      <c r="DH398" s="1" t="n">
        <v>0</v>
      </c>
      <c r="DP398" s="343"/>
      <c r="DQ398" s="343"/>
    </row>
    <row r="399" customFormat="false" ht="12.75" hidden="false" customHeight="false" outlineLevel="0" collapsed="false">
      <c r="CJ399" s="287"/>
      <c r="CK399" s="1" t="n">
        <v>0</v>
      </c>
      <c r="DH399" s="1" t="n">
        <v>0</v>
      </c>
      <c r="DP399" s="342"/>
      <c r="DQ399" s="342"/>
    </row>
    <row r="400" customFormat="false" ht="12.75" hidden="false" customHeight="false" outlineLevel="0" collapsed="false">
      <c r="CJ400" s="287"/>
      <c r="CK400" s="1" t="n">
        <v>0</v>
      </c>
      <c r="DH400" s="1" t="n">
        <v>0</v>
      </c>
      <c r="DP400" s="343"/>
      <c r="DQ400" s="343"/>
    </row>
    <row r="401" customFormat="false" ht="12.75" hidden="false" customHeight="false" outlineLevel="0" collapsed="false">
      <c r="CJ401" s="287"/>
      <c r="CK401" s="1" t="n">
        <v>0</v>
      </c>
      <c r="DH401" s="1" t="n">
        <v>0</v>
      </c>
      <c r="DP401" s="342"/>
      <c r="DQ401" s="342"/>
    </row>
    <row r="402" customFormat="false" ht="12.75" hidden="false" customHeight="false" outlineLevel="0" collapsed="false">
      <c r="CJ402" s="287"/>
      <c r="CK402" s="1" t="n">
        <v>0</v>
      </c>
      <c r="DH402" s="1" t="n">
        <v>0</v>
      </c>
      <c r="DP402" s="342"/>
      <c r="DQ402" s="342"/>
    </row>
    <row r="403" customFormat="false" ht="12.75" hidden="false" customHeight="false" outlineLevel="0" collapsed="false">
      <c r="CJ403" s="287"/>
      <c r="CK403" s="1" t="n">
        <v>0</v>
      </c>
      <c r="DH403" s="1" t="n">
        <v>0</v>
      </c>
      <c r="DP403" s="343"/>
      <c r="DQ403" s="343"/>
    </row>
    <row r="404" customFormat="false" ht="12.75" hidden="false" customHeight="false" outlineLevel="0" collapsed="false">
      <c r="CJ404" s="287"/>
      <c r="CK404" s="1" t="n">
        <v>0</v>
      </c>
      <c r="DH404" s="1" t="n">
        <v>0</v>
      </c>
      <c r="DP404" s="342"/>
      <c r="DQ404" s="342"/>
    </row>
    <row r="405" customFormat="false" ht="12.75" hidden="false" customHeight="false" outlineLevel="0" collapsed="false">
      <c r="CJ405" s="287"/>
      <c r="CK405" s="1" t="n">
        <v>0</v>
      </c>
      <c r="DH405" s="1" t="n">
        <v>0</v>
      </c>
      <c r="DP405" s="343"/>
      <c r="DQ405" s="343"/>
    </row>
    <row r="406" customFormat="false" ht="12.75" hidden="false" customHeight="false" outlineLevel="0" collapsed="false">
      <c r="CJ406" s="287" t="n">
        <f aca="false">SUM(CK395:CK406)</f>
        <v>0</v>
      </c>
      <c r="CK406" s="1" t="n">
        <v>0</v>
      </c>
      <c r="DH406" s="1" t="n">
        <v>0</v>
      </c>
      <c r="DP406" s="342"/>
      <c r="DQ406" s="342"/>
    </row>
    <row r="407" customFormat="false" ht="12.75" hidden="false" customHeight="false" outlineLevel="0" collapsed="false">
      <c r="CJ407" s="287"/>
      <c r="CK407" s="1" t="n">
        <v>0</v>
      </c>
      <c r="DH407" s="1" t="n">
        <v>0</v>
      </c>
      <c r="DP407" s="343"/>
      <c r="DQ407" s="343"/>
    </row>
    <row r="408" customFormat="false" ht="12.75" hidden="false" customHeight="false" outlineLevel="0" collapsed="false">
      <c r="CJ408" s="287"/>
      <c r="CK408" s="1" t="n">
        <v>0</v>
      </c>
      <c r="DH408" s="1" t="n">
        <v>0</v>
      </c>
      <c r="DP408" s="343"/>
      <c r="DQ408" s="343"/>
    </row>
    <row r="409" customFormat="false" ht="12.75" hidden="false" customHeight="false" outlineLevel="0" collapsed="false">
      <c r="CJ409" s="287"/>
      <c r="CK409" s="1" t="n">
        <v>0</v>
      </c>
      <c r="DH409" s="1" t="n">
        <v>0</v>
      </c>
      <c r="DP409" s="343"/>
      <c r="DQ409" s="343"/>
    </row>
    <row r="410" customFormat="false" ht="12.75" hidden="false" customHeight="false" outlineLevel="0" collapsed="false">
      <c r="CJ410" s="287"/>
      <c r="CK410" s="1" t="n">
        <v>0</v>
      </c>
      <c r="DH410" s="1" t="n">
        <v>0</v>
      </c>
      <c r="DP410" s="343"/>
      <c r="DQ410" s="343"/>
    </row>
    <row r="411" customFormat="false" ht="12.75" hidden="false" customHeight="false" outlineLevel="0" collapsed="false">
      <c r="CJ411" s="287"/>
      <c r="DH411" s="1" t="n">
        <v>0</v>
      </c>
      <c r="DP411" s="343"/>
      <c r="DQ411" s="343"/>
    </row>
    <row r="412" customFormat="false" ht="12.75" hidden="false" customHeight="false" outlineLevel="0" collapsed="false">
      <c r="CJ412" s="287"/>
      <c r="DH412" s="1" t="n">
        <v>0</v>
      </c>
      <c r="DP412" s="343"/>
      <c r="DQ412" s="343"/>
    </row>
    <row r="413" customFormat="false" ht="12.75" hidden="false" customHeight="false" outlineLevel="0" collapsed="false">
      <c r="CJ413" s="287"/>
      <c r="DH413" s="1" t="n">
        <v>0</v>
      </c>
      <c r="DP413" s="343"/>
      <c r="DQ413" s="343"/>
    </row>
    <row r="414" customFormat="false" ht="12.75" hidden="false" customHeight="false" outlineLevel="0" collapsed="false">
      <c r="CJ414" s="287"/>
      <c r="DH414" s="1" t="n">
        <v>0</v>
      </c>
      <c r="DP414" s="343"/>
      <c r="DQ414" s="343"/>
    </row>
    <row r="415" customFormat="false" ht="12.75" hidden="false" customHeight="false" outlineLevel="0" collapsed="false">
      <c r="CJ415" s="287"/>
      <c r="DH415" s="1" t="n">
        <v>0</v>
      </c>
      <c r="DP415" s="343"/>
      <c r="DQ415" s="343"/>
    </row>
    <row r="416" customFormat="false" ht="12.75" hidden="false" customHeight="false" outlineLevel="0" collapsed="false">
      <c r="CJ416" s="287"/>
      <c r="DH416" s="1" t="n">
        <v>0</v>
      </c>
      <c r="DP416" s="343"/>
      <c r="DQ416" s="343"/>
    </row>
    <row r="417" customFormat="false" ht="12.75" hidden="false" customHeight="false" outlineLevel="0" collapsed="false">
      <c r="CJ417" s="287"/>
      <c r="DH417" s="1" t="n">
        <v>0</v>
      </c>
      <c r="DP417" s="343"/>
      <c r="DQ417" s="343"/>
    </row>
    <row r="418" customFormat="false" ht="12.75" hidden="false" customHeight="false" outlineLevel="0" collapsed="false">
      <c r="CJ418" s="287" t="n">
        <f aca="false">SUM(CK407:CK418)</f>
        <v>0</v>
      </c>
      <c r="DH418" s="1" t="n">
        <v>0</v>
      </c>
      <c r="DP418" s="343"/>
      <c r="DQ418" s="343"/>
    </row>
    <row r="419" customFormat="false" ht="12.75" hidden="false" customHeight="false" outlineLevel="0" collapsed="false">
      <c r="CJ419" s="287"/>
      <c r="DH419" s="1" t="n">
        <v>0</v>
      </c>
      <c r="DP419" s="343"/>
      <c r="DQ419" s="343"/>
    </row>
    <row r="420" customFormat="false" ht="12.75" hidden="false" customHeight="false" outlineLevel="0" collapsed="false">
      <c r="CJ420" s="287"/>
      <c r="DH420" s="1" t="n">
        <v>0</v>
      </c>
      <c r="DP420" s="343"/>
      <c r="DQ420" s="343"/>
    </row>
    <row r="421" customFormat="false" ht="12.75" hidden="false" customHeight="false" outlineLevel="0" collapsed="false">
      <c r="CJ421" s="287"/>
      <c r="DH421" s="1" t="n">
        <v>0</v>
      </c>
      <c r="DP421" s="343"/>
      <c r="DQ421" s="343"/>
    </row>
    <row r="422" customFormat="false" ht="12.75" hidden="false" customHeight="false" outlineLevel="0" collapsed="false">
      <c r="CJ422" s="287"/>
      <c r="DH422" s="1" t="n">
        <v>0</v>
      </c>
      <c r="DP422" s="343"/>
      <c r="DQ422" s="343"/>
    </row>
    <row r="423" customFormat="false" ht="12.75" hidden="false" customHeight="false" outlineLevel="0" collapsed="false">
      <c r="CJ423" s="287"/>
      <c r="DH423" s="1" t="n">
        <v>0</v>
      </c>
      <c r="DP423" s="343"/>
      <c r="DQ423" s="343"/>
    </row>
    <row r="424" customFormat="false" ht="12.75" hidden="false" customHeight="false" outlineLevel="0" collapsed="false">
      <c r="CJ424" s="287"/>
      <c r="DH424" s="1" t="n">
        <v>0</v>
      </c>
      <c r="DP424" s="343"/>
      <c r="DQ424" s="343"/>
    </row>
    <row r="425" customFormat="false" ht="12.75" hidden="false" customHeight="false" outlineLevel="0" collapsed="false">
      <c r="CJ425" s="287"/>
      <c r="DH425" s="1" t="n">
        <v>0</v>
      </c>
      <c r="DP425" s="343"/>
      <c r="DQ425" s="343"/>
    </row>
    <row r="426" customFormat="false" ht="12.75" hidden="false" customHeight="false" outlineLevel="0" collapsed="false">
      <c r="CJ426" s="287"/>
      <c r="DH426" s="1" t="n">
        <v>0</v>
      </c>
      <c r="DP426" s="343"/>
      <c r="DQ426" s="343"/>
    </row>
    <row r="427" customFormat="false" ht="12.75" hidden="false" customHeight="false" outlineLevel="0" collapsed="false">
      <c r="CJ427" s="287"/>
      <c r="DH427" s="1" t="n">
        <v>0</v>
      </c>
      <c r="DP427" s="343"/>
      <c r="DQ427" s="343"/>
    </row>
    <row r="428" customFormat="false" ht="12.75" hidden="false" customHeight="false" outlineLevel="0" collapsed="false">
      <c r="CJ428" s="287"/>
      <c r="DH428" s="1" t="n">
        <v>0</v>
      </c>
      <c r="DP428" s="343"/>
      <c r="DQ428" s="343"/>
    </row>
    <row r="429" customFormat="false" ht="12.75" hidden="false" customHeight="false" outlineLevel="0" collapsed="false">
      <c r="CJ429" s="287"/>
      <c r="DH429" s="1" t="n">
        <v>0</v>
      </c>
      <c r="DP429" s="343"/>
      <c r="DQ429" s="343"/>
    </row>
    <row r="430" customFormat="false" ht="12.75" hidden="false" customHeight="false" outlineLevel="0" collapsed="false">
      <c r="CJ430" s="287" t="n">
        <f aca="false">SUM(CK419:CK430)</f>
        <v>0</v>
      </c>
      <c r="DH430" s="1" t="n">
        <v>0</v>
      </c>
      <c r="DP430" s="343"/>
      <c r="DQ430" s="343"/>
    </row>
    <row r="431" customFormat="false" ht="12.75" hidden="false" customHeight="false" outlineLevel="0" collapsed="false">
      <c r="CJ431" s="287"/>
      <c r="DH431" s="1" t="n">
        <v>0</v>
      </c>
      <c r="DP431" s="343"/>
      <c r="DQ431" s="343"/>
    </row>
    <row r="432" customFormat="false" ht="12.75" hidden="false" customHeight="false" outlineLevel="0" collapsed="false">
      <c r="CJ432" s="287"/>
      <c r="DH432" s="1" t="n">
        <v>0</v>
      </c>
      <c r="DP432" s="343"/>
      <c r="DQ432" s="343"/>
    </row>
    <row r="433" customFormat="false" ht="12.75" hidden="false" customHeight="false" outlineLevel="0" collapsed="false">
      <c r="CJ433" s="287"/>
      <c r="DH433" s="1" t="n">
        <v>0</v>
      </c>
      <c r="DP433" s="343"/>
      <c r="DQ433" s="343"/>
    </row>
    <row r="434" customFormat="false" ht="12.75" hidden="false" customHeight="false" outlineLevel="0" collapsed="false">
      <c r="CJ434" s="287"/>
      <c r="DH434" s="1" t="n">
        <v>0</v>
      </c>
      <c r="DP434" s="343"/>
      <c r="DQ434" s="343"/>
    </row>
    <row r="435" customFormat="false" ht="12.75" hidden="false" customHeight="false" outlineLevel="0" collapsed="false">
      <c r="CJ435" s="287"/>
      <c r="DH435" s="1" t="n">
        <v>0</v>
      </c>
      <c r="DP435" s="343"/>
      <c r="DQ435" s="343"/>
    </row>
    <row r="436" customFormat="false" ht="12.75" hidden="false" customHeight="false" outlineLevel="0" collapsed="false">
      <c r="CJ436" s="287"/>
      <c r="DH436" s="1" t="n">
        <v>0</v>
      </c>
      <c r="DP436" s="343"/>
      <c r="DQ436" s="343"/>
    </row>
    <row r="437" customFormat="false" ht="12.75" hidden="false" customHeight="false" outlineLevel="0" collapsed="false">
      <c r="CJ437" s="287"/>
      <c r="DH437" s="1" t="n">
        <v>0</v>
      </c>
      <c r="DP437" s="343"/>
      <c r="DQ437" s="343"/>
    </row>
    <row r="438" customFormat="false" ht="12.75" hidden="false" customHeight="false" outlineLevel="0" collapsed="false">
      <c r="CJ438" s="287"/>
      <c r="DH438" s="1" t="n">
        <v>0</v>
      </c>
      <c r="DP438" s="343"/>
      <c r="DQ438" s="343"/>
    </row>
    <row r="439" customFormat="false" ht="12.75" hidden="false" customHeight="false" outlineLevel="0" collapsed="false">
      <c r="CJ439" s="287"/>
      <c r="DH439" s="1" t="n">
        <v>0</v>
      </c>
      <c r="DP439" s="343"/>
      <c r="DQ439" s="343"/>
    </row>
    <row r="440" customFormat="false" ht="12.75" hidden="false" customHeight="false" outlineLevel="0" collapsed="false">
      <c r="CJ440" s="287"/>
      <c r="DH440" s="1" t="n">
        <v>0</v>
      </c>
      <c r="DP440" s="343"/>
      <c r="DQ440" s="343"/>
    </row>
    <row r="441" customFormat="false" ht="12.75" hidden="false" customHeight="false" outlineLevel="0" collapsed="false">
      <c r="CJ441" s="287"/>
      <c r="DH441" s="1" t="n">
        <v>0</v>
      </c>
      <c r="DP441" s="343"/>
      <c r="DQ441" s="343"/>
    </row>
    <row r="442" customFormat="false" ht="12.75" hidden="false" customHeight="false" outlineLevel="0" collapsed="false">
      <c r="CJ442" s="287" t="n">
        <f aca="false">SUM(CK431:CK442)</f>
        <v>0</v>
      </c>
      <c r="DH442" s="1" t="n">
        <v>0</v>
      </c>
      <c r="DP442" s="343"/>
      <c r="DQ442" s="343"/>
    </row>
    <row r="443" customFormat="false" ht="12.75" hidden="false" customHeight="false" outlineLevel="0" collapsed="false">
      <c r="CJ443" s="287"/>
      <c r="DH443" s="1" t="n">
        <v>0</v>
      </c>
      <c r="DP443" s="343"/>
      <c r="DQ443" s="343"/>
    </row>
    <row r="444" customFormat="false" ht="12.75" hidden="false" customHeight="false" outlineLevel="0" collapsed="false">
      <c r="CJ444" s="287"/>
      <c r="DH444" s="1" t="n">
        <v>0</v>
      </c>
      <c r="DP444" s="343"/>
      <c r="DQ444" s="343"/>
    </row>
    <row r="445" customFormat="false" ht="12.75" hidden="false" customHeight="false" outlineLevel="0" collapsed="false">
      <c r="CJ445" s="287"/>
      <c r="DH445" s="1" t="n">
        <v>0</v>
      </c>
      <c r="DP445" s="343"/>
      <c r="DQ445" s="343"/>
    </row>
    <row r="446" customFormat="false" ht="12.75" hidden="false" customHeight="false" outlineLevel="0" collapsed="false">
      <c r="CJ446" s="287"/>
      <c r="DH446" s="1" t="n">
        <v>0</v>
      </c>
      <c r="DP446" s="343"/>
      <c r="DQ446" s="343"/>
    </row>
    <row r="447" customFormat="false" ht="12.75" hidden="false" customHeight="false" outlineLevel="0" collapsed="false">
      <c r="CJ447" s="287"/>
      <c r="DH447" s="1" t="n">
        <v>0</v>
      </c>
      <c r="DP447" s="343"/>
      <c r="DQ447" s="343"/>
    </row>
    <row r="448" customFormat="false" ht="12.75" hidden="false" customHeight="false" outlineLevel="0" collapsed="false">
      <c r="CJ448" s="287"/>
      <c r="DH448" s="1" t="n">
        <v>0</v>
      </c>
      <c r="DP448" s="343"/>
      <c r="DQ448" s="343"/>
    </row>
    <row r="449" customFormat="false" ht="12.75" hidden="false" customHeight="false" outlineLevel="0" collapsed="false">
      <c r="CJ449" s="287"/>
      <c r="DH449" s="1" t="n">
        <v>0</v>
      </c>
      <c r="DP449" s="343"/>
      <c r="DQ449" s="343"/>
    </row>
    <row r="450" customFormat="false" ht="12.75" hidden="false" customHeight="false" outlineLevel="0" collapsed="false">
      <c r="CJ450" s="287"/>
      <c r="DH450" s="1" t="n">
        <v>0</v>
      </c>
      <c r="DP450" s="343"/>
      <c r="DQ450" s="343"/>
    </row>
    <row r="451" customFormat="false" ht="12.75" hidden="false" customHeight="false" outlineLevel="0" collapsed="false">
      <c r="CJ451" s="287"/>
      <c r="DH451" s="1" t="n">
        <v>0</v>
      </c>
      <c r="DP451" s="343"/>
      <c r="DQ451" s="343"/>
    </row>
    <row r="452" customFormat="false" ht="12.75" hidden="false" customHeight="false" outlineLevel="0" collapsed="false">
      <c r="CJ452" s="287"/>
      <c r="DH452" s="1" t="n">
        <v>0</v>
      </c>
      <c r="DP452" s="343"/>
      <c r="DQ452" s="343"/>
    </row>
    <row r="453" customFormat="false" ht="12.75" hidden="false" customHeight="false" outlineLevel="0" collapsed="false">
      <c r="CJ453" s="287"/>
      <c r="DH453" s="1" t="n">
        <v>0</v>
      </c>
      <c r="DP453" s="343"/>
      <c r="DQ453" s="343"/>
    </row>
    <row r="454" customFormat="false" ht="12.75" hidden="false" customHeight="false" outlineLevel="0" collapsed="false">
      <c r="CJ454" s="287" t="n">
        <f aca="false">SUM(CK443:CK454)</f>
        <v>0</v>
      </c>
      <c r="DH454" s="1" t="n">
        <v>0</v>
      </c>
      <c r="DP454" s="343"/>
      <c r="DQ454" s="343"/>
    </row>
    <row r="455" customFormat="false" ht="12.75" hidden="false" customHeight="false" outlineLevel="0" collapsed="false">
      <c r="CJ455" s="287"/>
      <c r="DH455" s="1" t="n">
        <v>0</v>
      </c>
      <c r="DP455" s="343"/>
      <c r="DQ455" s="343"/>
    </row>
    <row r="456" customFormat="false" ht="12.75" hidden="false" customHeight="false" outlineLevel="0" collapsed="false">
      <c r="CJ456" s="287"/>
      <c r="DH456" s="1" t="n">
        <v>0</v>
      </c>
      <c r="DP456" s="343"/>
      <c r="DQ456" s="343"/>
    </row>
    <row r="457" customFormat="false" ht="12.75" hidden="false" customHeight="false" outlineLevel="0" collapsed="false">
      <c r="CJ457" s="287"/>
      <c r="DH457" s="1" t="n">
        <v>0</v>
      </c>
      <c r="DP457" s="343"/>
      <c r="DQ457" s="343"/>
    </row>
    <row r="458" customFormat="false" ht="12.75" hidden="false" customHeight="false" outlineLevel="0" collapsed="false">
      <c r="CJ458" s="287"/>
      <c r="DH458" s="1" t="n">
        <v>0</v>
      </c>
      <c r="DP458" s="343"/>
      <c r="DQ458" s="343"/>
    </row>
    <row r="459" customFormat="false" ht="12.75" hidden="false" customHeight="false" outlineLevel="0" collapsed="false">
      <c r="CJ459" s="287"/>
      <c r="DH459" s="1" t="n">
        <v>0</v>
      </c>
      <c r="DP459" s="343"/>
      <c r="DQ459" s="343"/>
    </row>
    <row r="460" customFormat="false" ht="12.75" hidden="false" customHeight="false" outlineLevel="0" collapsed="false">
      <c r="CJ460" s="287"/>
      <c r="DH460" s="1" t="n">
        <v>0</v>
      </c>
      <c r="DP460" s="343"/>
      <c r="DQ460" s="343"/>
    </row>
    <row r="461" customFormat="false" ht="12.75" hidden="false" customHeight="false" outlineLevel="0" collapsed="false">
      <c r="CJ461" s="287"/>
      <c r="DH461" s="1" t="n">
        <v>0</v>
      </c>
      <c r="DP461" s="343"/>
      <c r="DQ461" s="343"/>
    </row>
    <row r="462" customFormat="false" ht="12.75" hidden="false" customHeight="false" outlineLevel="0" collapsed="false">
      <c r="CJ462" s="287"/>
      <c r="DH462" s="1" t="n">
        <v>0</v>
      </c>
      <c r="DP462" s="343"/>
      <c r="DQ462" s="343"/>
    </row>
    <row r="463" customFormat="false" ht="12.75" hidden="false" customHeight="false" outlineLevel="0" collapsed="false">
      <c r="CJ463" s="287"/>
      <c r="DH463" s="1" t="n">
        <v>0</v>
      </c>
      <c r="DP463" s="343"/>
      <c r="DQ463" s="343"/>
    </row>
    <row r="464" customFormat="false" ht="12.75" hidden="false" customHeight="false" outlineLevel="0" collapsed="false">
      <c r="CJ464" s="287"/>
      <c r="DH464" s="1" t="n">
        <v>0</v>
      </c>
      <c r="DP464" s="343"/>
      <c r="DQ464" s="343"/>
    </row>
    <row r="465" customFormat="false" ht="12.75" hidden="false" customHeight="false" outlineLevel="0" collapsed="false">
      <c r="CJ465" s="287"/>
      <c r="DH465" s="1" t="n">
        <v>0</v>
      </c>
      <c r="DP465" s="343"/>
      <c r="DQ465" s="343"/>
    </row>
    <row r="466" customFormat="false" ht="12.75" hidden="false" customHeight="false" outlineLevel="0" collapsed="false">
      <c r="CJ466" s="287" t="n">
        <f aca="false">SUM(CK455:CK466)</f>
        <v>0</v>
      </c>
      <c r="DH466" s="1" t="n">
        <v>0</v>
      </c>
      <c r="DP466" s="343"/>
      <c r="DQ466" s="343"/>
    </row>
    <row r="467" customFormat="false" ht="12.75" hidden="false" customHeight="false" outlineLevel="0" collapsed="false">
      <c r="CJ467" s="287"/>
      <c r="DH467" s="1" t="n">
        <v>0</v>
      </c>
      <c r="DP467" s="343"/>
      <c r="DQ467" s="343"/>
    </row>
    <row r="468" customFormat="false" ht="12.75" hidden="false" customHeight="false" outlineLevel="0" collapsed="false">
      <c r="CJ468" s="287"/>
      <c r="DH468" s="1" t="n">
        <v>0</v>
      </c>
      <c r="DP468" s="343"/>
      <c r="DQ468" s="343"/>
    </row>
    <row r="469" customFormat="false" ht="12.75" hidden="false" customHeight="false" outlineLevel="0" collapsed="false">
      <c r="CJ469" s="287"/>
      <c r="DH469" s="1" t="n">
        <v>0</v>
      </c>
      <c r="DP469" s="343"/>
      <c r="DQ469" s="343"/>
    </row>
    <row r="470" customFormat="false" ht="12.75" hidden="false" customHeight="false" outlineLevel="0" collapsed="false">
      <c r="CJ470" s="287"/>
      <c r="DH470" s="1" t="n">
        <v>0</v>
      </c>
      <c r="DP470" s="343"/>
      <c r="DQ470" s="343"/>
    </row>
    <row r="471" customFormat="false" ht="12.75" hidden="false" customHeight="false" outlineLevel="0" collapsed="false">
      <c r="CJ471" s="287"/>
      <c r="DH471" s="1" t="n">
        <v>0</v>
      </c>
      <c r="DP471" s="343"/>
      <c r="DQ471" s="343"/>
    </row>
    <row r="472" customFormat="false" ht="12.75" hidden="false" customHeight="false" outlineLevel="0" collapsed="false">
      <c r="CJ472" s="287"/>
      <c r="DH472" s="1" t="n">
        <v>0</v>
      </c>
      <c r="DP472" s="343"/>
      <c r="DQ472" s="343"/>
    </row>
    <row r="473" customFormat="false" ht="12.75" hidden="false" customHeight="false" outlineLevel="0" collapsed="false">
      <c r="CJ473" s="287"/>
      <c r="DH473" s="1" t="n">
        <v>0</v>
      </c>
      <c r="DP473" s="343"/>
      <c r="DQ473" s="343"/>
    </row>
    <row r="474" customFormat="false" ht="12.75" hidden="false" customHeight="false" outlineLevel="0" collapsed="false">
      <c r="CJ474" s="287"/>
      <c r="DH474" s="1" t="n">
        <v>0</v>
      </c>
      <c r="DP474" s="343"/>
      <c r="DQ474" s="343"/>
    </row>
    <row r="475" customFormat="false" ht="12.75" hidden="false" customHeight="false" outlineLevel="0" collapsed="false">
      <c r="CJ475" s="287"/>
      <c r="DH475" s="1" t="n">
        <v>0</v>
      </c>
      <c r="DP475" s="343"/>
      <c r="DQ475" s="343"/>
    </row>
    <row r="476" customFormat="false" ht="12.75" hidden="false" customHeight="false" outlineLevel="0" collapsed="false">
      <c r="CJ476" s="287"/>
      <c r="DH476" s="1" t="n">
        <v>0</v>
      </c>
      <c r="DP476" s="343"/>
      <c r="DQ476" s="343"/>
    </row>
    <row r="477" customFormat="false" ht="12.75" hidden="false" customHeight="false" outlineLevel="0" collapsed="false">
      <c r="CJ477" s="287"/>
      <c r="DH477" s="1" t="n">
        <v>0</v>
      </c>
      <c r="DP477" s="343"/>
      <c r="DQ477" s="343"/>
    </row>
    <row r="478" customFormat="false" ht="12.75" hidden="false" customHeight="false" outlineLevel="0" collapsed="false">
      <c r="CJ478" s="287" t="n">
        <f aca="false">SUM(CK467:CK478)</f>
        <v>0</v>
      </c>
      <c r="DH478" s="1" t="n">
        <v>0</v>
      </c>
      <c r="DP478" s="343"/>
      <c r="DQ478" s="343"/>
    </row>
    <row r="479" customFormat="false" ht="12.75" hidden="false" customHeight="false" outlineLevel="0" collapsed="false">
      <c r="CJ479" s="287"/>
      <c r="DH479" s="1" t="n">
        <v>0</v>
      </c>
      <c r="DP479" s="343"/>
      <c r="DQ479" s="343"/>
    </row>
    <row r="480" customFormat="false" ht="12.75" hidden="false" customHeight="false" outlineLevel="0" collapsed="false">
      <c r="CJ480" s="287"/>
      <c r="DH480" s="1" t="n">
        <v>0</v>
      </c>
      <c r="DP480" s="343"/>
      <c r="DQ480" s="343"/>
    </row>
    <row r="481" customFormat="false" ht="12.75" hidden="false" customHeight="false" outlineLevel="0" collapsed="false">
      <c r="CJ481" s="287"/>
      <c r="DH481" s="1" t="n">
        <v>0</v>
      </c>
      <c r="DP481" s="343"/>
      <c r="DQ481" s="343"/>
    </row>
    <row r="482" customFormat="false" ht="12.75" hidden="false" customHeight="false" outlineLevel="0" collapsed="false">
      <c r="CJ482" s="287"/>
      <c r="DH482" s="1" t="n">
        <v>0</v>
      </c>
      <c r="DP482" s="343"/>
      <c r="DQ482" s="343"/>
    </row>
    <row r="483" customFormat="false" ht="12.75" hidden="false" customHeight="false" outlineLevel="0" collapsed="false">
      <c r="CJ483" s="287"/>
      <c r="DH483" s="1" t="n">
        <v>0</v>
      </c>
      <c r="DP483" s="343"/>
      <c r="DQ483" s="343"/>
    </row>
    <row r="484" customFormat="false" ht="12.75" hidden="false" customHeight="false" outlineLevel="0" collapsed="false">
      <c r="CJ484" s="287"/>
      <c r="DH484" s="1" t="n">
        <v>0</v>
      </c>
      <c r="DP484" s="343"/>
      <c r="DQ484" s="343"/>
    </row>
    <row r="485" customFormat="false" ht="12.75" hidden="false" customHeight="false" outlineLevel="0" collapsed="false">
      <c r="CJ485" s="287"/>
      <c r="DH485" s="1" t="n">
        <v>0</v>
      </c>
      <c r="DP485" s="343"/>
      <c r="DQ485" s="343"/>
    </row>
    <row r="486" customFormat="false" ht="12.75" hidden="false" customHeight="false" outlineLevel="0" collapsed="false">
      <c r="CJ486" s="287"/>
      <c r="DH486" s="1" t="n">
        <v>0</v>
      </c>
      <c r="DP486" s="343"/>
      <c r="DQ486" s="343"/>
    </row>
    <row r="487" customFormat="false" ht="12.75" hidden="false" customHeight="false" outlineLevel="0" collapsed="false">
      <c r="CJ487" s="287"/>
      <c r="DH487" s="1" t="n">
        <v>0</v>
      </c>
      <c r="DP487" s="343"/>
      <c r="DQ487" s="343"/>
    </row>
    <row r="488" customFormat="false" ht="12.75" hidden="false" customHeight="false" outlineLevel="0" collapsed="false">
      <c r="CJ488" s="287"/>
      <c r="DH488" s="1" t="n">
        <v>0</v>
      </c>
      <c r="DP488" s="343"/>
      <c r="DQ488" s="343"/>
    </row>
    <row r="489" customFormat="false" ht="12.75" hidden="false" customHeight="false" outlineLevel="0" collapsed="false">
      <c r="CJ489" s="287"/>
      <c r="DH489" s="1" t="n">
        <v>0</v>
      </c>
      <c r="DP489" s="343"/>
      <c r="DQ489" s="343"/>
    </row>
    <row r="490" customFormat="false" ht="12.75" hidden="false" customHeight="false" outlineLevel="0" collapsed="false">
      <c r="CJ490" s="287" t="n">
        <f aca="false">SUM(CK479:CK490)</f>
        <v>0</v>
      </c>
      <c r="DH490" s="1" t="n">
        <v>0</v>
      </c>
      <c r="DP490" s="343"/>
      <c r="DQ490" s="343"/>
    </row>
    <row r="491" customFormat="false" ht="12.75" hidden="false" customHeight="false" outlineLevel="0" collapsed="false">
      <c r="CJ491" s="287"/>
      <c r="DH491" s="1" t="n">
        <v>0</v>
      </c>
      <c r="DP491" s="343"/>
      <c r="DQ491" s="343"/>
    </row>
    <row r="492" customFormat="false" ht="12.75" hidden="false" customHeight="false" outlineLevel="0" collapsed="false">
      <c r="CJ492" s="287"/>
      <c r="DH492" s="1" t="n">
        <v>0</v>
      </c>
      <c r="DP492" s="343"/>
      <c r="DQ492" s="343"/>
    </row>
    <row r="493" customFormat="false" ht="12.75" hidden="false" customHeight="false" outlineLevel="0" collapsed="false">
      <c r="CJ493" s="287"/>
      <c r="DH493" s="1" t="n">
        <v>0</v>
      </c>
      <c r="DP493" s="343"/>
      <c r="DQ493" s="343"/>
    </row>
    <row r="494" customFormat="false" ht="12.75" hidden="false" customHeight="false" outlineLevel="0" collapsed="false">
      <c r="CJ494" s="287"/>
      <c r="DH494" s="1" t="n">
        <v>0</v>
      </c>
      <c r="DP494" s="343"/>
      <c r="DQ494" s="343"/>
    </row>
    <row r="495" customFormat="false" ht="12.75" hidden="false" customHeight="false" outlineLevel="0" collapsed="false">
      <c r="CJ495" s="287"/>
      <c r="DH495" s="1" t="n">
        <v>0</v>
      </c>
      <c r="DP495" s="343"/>
      <c r="DQ495" s="343"/>
    </row>
    <row r="496" customFormat="false" ht="12.75" hidden="false" customHeight="false" outlineLevel="0" collapsed="false">
      <c r="CJ496" s="287"/>
      <c r="DH496" s="1" t="n">
        <v>0</v>
      </c>
      <c r="DP496" s="343"/>
      <c r="DQ496" s="343"/>
    </row>
    <row r="497" customFormat="false" ht="12.75" hidden="false" customHeight="false" outlineLevel="0" collapsed="false">
      <c r="CJ497" s="287"/>
      <c r="DH497" s="1" t="n">
        <v>0</v>
      </c>
      <c r="DP497" s="343"/>
      <c r="DQ497" s="343"/>
    </row>
    <row r="498" customFormat="false" ht="12.75" hidden="false" customHeight="false" outlineLevel="0" collapsed="false">
      <c r="CJ498" s="287"/>
      <c r="DH498" s="1" t="n">
        <v>0</v>
      </c>
      <c r="DP498" s="343"/>
      <c r="DQ498" s="343"/>
    </row>
    <row r="499" customFormat="false" ht="12.75" hidden="false" customHeight="false" outlineLevel="0" collapsed="false">
      <c r="CJ499" s="287"/>
      <c r="DH499" s="1" t="n">
        <v>0</v>
      </c>
      <c r="DP499" s="343"/>
      <c r="DQ499" s="343"/>
    </row>
    <row r="500" customFormat="false" ht="12.75" hidden="false" customHeight="false" outlineLevel="0" collapsed="false">
      <c r="CJ500" s="287"/>
      <c r="DH500" s="1" t="n">
        <v>0</v>
      </c>
      <c r="DP500" s="343"/>
      <c r="DQ500" s="343"/>
    </row>
    <row r="501" customFormat="false" ht="12.75" hidden="false" customHeight="false" outlineLevel="0" collapsed="false">
      <c r="CJ501" s="287"/>
      <c r="DH501" s="1" t="n">
        <v>0</v>
      </c>
      <c r="DP501" s="343"/>
      <c r="DQ501" s="343"/>
    </row>
    <row r="502" customFormat="false" ht="12.75" hidden="false" customHeight="false" outlineLevel="0" collapsed="false">
      <c r="CJ502" s="287" t="n">
        <f aca="false">SUM(CK491:CK502)</f>
        <v>0</v>
      </c>
      <c r="DH502" s="1" t="n">
        <v>0</v>
      </c>
      <c r="DP502" s="343"/>
      <c r="DQ502" s="343"/>
    </row>
    <row r="503" customFormat="false" ht="12.75" hidden="false" customHeight="false" outlineLevel="0" collapsed="false">
      <c r="CJ503" s="287"/>
      <c r="DH503" s="1" t="n">
        <v>0</v>
      </c>
      <c r="DP503" s="343"/>
      <c r="DQ503" s="343"/>
    </row>
    <row r="504" customFormat="false" ht="12.75" hidden="false" customHeight="false" outlineLevel="0" collapsed="false">
      <c r="CJ504" s="287"/>
      <c r="DH504" s="1" t="n">
        <v>0</v>
      </c>
      <c r="DP504" s="343"/>
      <c r="DQ504" s="343"/>
    </row>
    <row r="505" customFormat="false" ht="12.75" hidden="false" customHeight="false" outlineLevel="0" collapsed="false">
      <c r="CJ505" s="287"/>
      <c r="DH505" s="1" t="n">
        <v>0</v>
      </c>
      <c r="DP505" s="343"/>
      <c r="DQ505" s="343"/>
    </row>
    <row r="506" customFormat="false" ht="12.75" hidden="false" customHeight="false" outlineLevel="0" collapsed="false">
      <c r="CJ506" s="287"/>
      <c r="DH506" s="1" t="n">
        <v>0</v>
      </c>
      <c r="DP506" s="343"/>
      <c r="DQ506" s="343"/>
    </row>
    <row r="507" customFormat="false" ht="12.75" hidden="false" customHeight="false" outlineLevel="0" collapsed="false">
      <c r="CJ507" s="287"/>
      <c r="DH507" s="1" t="n">
        <v>0</v>
      </c>
      <c r="DP507" s="343"/>
      <c r="DQ507" s="343"/>
    </row>
    <row r="508" customFormat="false" ht="12.75" hidden="false" customHeight="false" outlineLevel="0" collapsed="false">
      <c r="CJ508" s="287"/>
      <c r="DH508" s="1" t="n">
        <v>0</v>
      </c>
      <c r="DP508" s="343"/>
      <c r="DQ508" s="343"/>
    </row>
    <row r="509" customFormat="false" ht="12.75" hidden="false" customHeight="false" outlineLevel="0" collapsed="false">
      <c r="CJ509" s="287"/>
      <c r="DH509" s="1" t="n">
        <v>0</v>
      </c>
      <c r="DP509" s="343"/>
      <c r="DQ509" s="343"/>
    </row>
    <row r="510" customFormat="false" ht="12.75" hidden="false" customHeight="false" outlineLevel="0" collapsed="false">
      <c r="CJ510" s="287"/>
      <c r="DH510" s="1" t="n">
        <v>0</v>
      </c>
      <c r="DP510" s="343"/>
      <c r="DQ510" s="343"/>
    </row>
    <row r="511" customFormat="false" ht="12.75" hidden="false" customHeight="false" outlineLevel="0" collapsed="false">
      <c r="CJ511" s="287"/>
      <c r="DH511" s="1" t="n">
        <v>0</v>
      </c>
      <c r="DP511" s="343"/>
      <c r="DQ511" s="343"/>
    </row>
    <row r="512" customFormat="false" ht="12.75" hidden="false" customHeight="false" outlineLevel="0" collapsed="false">
      <c r="CJ512" s="287"/>
      <c r="DH512" s="1" t="n">
        <v>0</v>
      </c>
      <c r="DP512" s="343"/>
      <c r="DQ512" s="343"/>
    </row>
    <row r="513" customFormat="false" ht="12.75" hidden="false" customHeight="false" outlineLevel="0" collapsed="false">
      <c r="CJ513" s="287"/>
      <c r="DH513" s="1" t="n">
        <v>0</v>
      </c>
      <c r="DP513" s="343"/>
      <c r="DQ513" s="343"/>
    </row>
    <row r="514" customFormat="false" ht="12.75" hidden="false" customHeight="false" outlineLevel="0" collapsed="false">
      <c r="CJ514" s="287" t="n">
        <f aca="false">SUM(CK503:CK514)</f>
        <v>0</v>
      </c>
      <c r="DH514" s="1" t="n">
        <v>0</v>
      </c>
      <c r="DP514" s="343"/>
      <c r="DQ514" s="343"/>
    </row>
    <row r="515" customFormat="false" ht="12.75" hidden="false" customHeight="false" outlineLevel="0" collapsed="false">
      <c r="CJ515" s="287"/>
      <c r="DH515" s="1" t="n">
        <v>0</v>
      </c>
      <c r="DP515" s="343"/>
      <c r="DQ515" s="343"/>
    </row>
    <row r="516" customFormat="false" ht="12.75" hidden="false" customHeight="false" outlineLevel="0" collapsed="false">
      <c r="CJ516" s="287"/>
      <c r="DH516" s="1" t="n">
        <v>0</v>
      </c>
      <c r="DP516" s="343"/>
      <c r="DQ516" s="343"/>
    </row>
    <row r="517" customFormat="false" ht="12.75" hidden="false" customHeight="false" outlineLevel="0" collapsed="false">
      <c r="CJ517" s="287"/>
      <c r="DH517" s="1" t="n">
        <v>0</v>
      </c>
      <c r="DP517" s="343"/>
      <c r="DQ517" s="343"/>
    </row>
    <row r="518" customFormat="false" ht="12.75" hidden="false" customHeight="false" outlineLevel="0" collapsed="false">
      <c r="CJ518" s="287"/>
      <c r="DH518" s="1" t="n">
        <v>0</v>
      </c>
      <c r="DP518" s="343"/>
      <c r="DQ518" s="343"/>
    </row>
    <row r="519" customFormat="false" ht="12.75" hidden="false" customHeight="false" outlineLevel="0" collapsed="false">
      <c r="CJ519" s="287"/>
      <c r="DP519" s="343"/>
      <c r="DQ519" s="343"/>
    </row>
    <row r="520" customFormat="false" ht="12.75" hidden="false" customHeight="false" outlineLevel="0" collapsed="false">
      <c r="CJ520" s="287"/>
      <c r="DP520" s="343"/>
      <c r="DQ520" s="343"/>
    </row>
    <row r="521" customFormat="false" ht="12.75" hidden="false" customHeight="false" outlineLevel="0" collapsed="false">
      <c r="CJ521" s="287"/>
      <c r="DP521" s="343"/>
      <c r="DQ521" s="343"/>
    </row>
    <row r="522" customFormat="false" ht="12.75" hidden="false" customHeight="false" outlineLevel="0" collapsed="false">
      <c r="CJ522" s="287"/>
      <c r="DP522" s="343"/>
      <c r="DQ522" s="343"/>
    </row>
    <row r="523" customFormat="false" ht="12.75" hidden="false" customHeight="false" outlineLevel="0" collapsed="false">
      <c r="CJ523" s="287"/>
      <c r="DP523" s="343"/>
      <c r="DQ523" s="343"/>
    </row>
    <row r="524" customFormat="false" ht="12.75" hidden="false" customHeight="false" outlineLevel="0" collapsed="false">
      <c r="CJ524" s="287"/>
      <c r="DP524" s="343"/>
      <c r="DQ524" s="343"/>
    </row>
    <row r="525" customFormat="false" ht="12.75" hidden="false" customHeight="false" outlineLevel="0" collapsed="false">
      <c r="CJ525" s="287"/>
      <c r="DP525" s="343"/>
      <c r="DQ525" s="343"/>
    </row>
    <row r="526" customFormat="false" ht="12.75" hidden="false" customHeight="false" outlineLevel="0" collapsed="false">
      <c r="CJ526" s="287" t="n">
        <f aca="false">SUM(CK515:CK526)</f>
        <v>0</v>
      </c>
      <c r="DP526" s="343"/>
      <c r="DQ526" s="343"/>
    </row>
    <row r="527" customFormat="false" ht="12.75" hidden="false" customHeight="false" outlineLevel="0" collapsed="false">
      <c r="CJ527" s="287"/>
      <c r="DP527" s="343"/>
      <c r="DQ527" s="343"/>
    </row>
    <row r="528" customFormat="false" ht="12.75" hidden="false" customHeight="false" outlineLevel="0" collapsed="false">
      <c r="CJ528" s="287"/>
      <c r="DP528" s="343"/>
      <c r="DQ528" s="343"/>
    </row>
    <row r="529" customFormat="false" ht="12.75" hidden="false" customHeight="false" outlineLevel="0" collapsed="false">
      <c r="CJ529" s="287"/>
      <c r="DP529" s="343"/>
      <c r="DQ529" s="343"/>
    </row>
    <row r="530" customFormat="false" ht="12.75" hidden="false" customHeight="false" outlineLevel="0" collapsed="false">
      <c r="CJ530" s="287"/>
      <c r="DP530" s="343"/>
      <c r="DQ530" s="343"/>
    </row>
    <row r="531" customFormat="false" ht="12.75" hidden="false" customHeight="false" outlineLevel="0" collapsed="false">
      <c r="CJ531" s="287"/>
      <c r="DP531" s="343"/>
      <c r="DQ531" s="343"/>
    </row>
    <row r="532" customFormat="false" ht="12.75" hidden="false" customHeight="false" outlineLevel="0" collapsed="false">
      <c r="CJ532" s="287"/>
      <c r="DP532" s="343"/>
      <c r="DQ532" s="343"/>
    </row>
    <row r="533" customFormat="false" ht="12.75" hidden="false" customHeight="false" outlineLevel="0" collapsed="false">
      <c r="CJ533" s="287"/>
      <c r="DP533" s="343"/>
      <c r="DQ533" s="343"/>
    </row>
    <row r="534" customFormat="false" ht="12.75" hidden="false" customHeight="false" outlineLevel="0" collapsed="false">
      <c r="CJ534" s="287"/>
      <c r="DP534" s="343"/>
      <c r="DQ534" s="343"/>
    </row>
    <row r="535" customFormat="false" ht="12.75" hidden="false" customHeight="false" outlineLevel="0" collapsed="false">
      <c r="CJ535" s="287"/>
      <c r="DP535" s="343"/>
      <c r="DQ535" s="343"/>
    </row>
    <row r="536" customFormat="false" ht="12.75" hidden="false" customHeight="false" outlineLevel="0" collapsed="false">
      <c r="CJ536" s="287"/>
      <c r="DP536" s="343"/>
      <c r="DQ536" s="343"/>
    </row>
    <row r="537" customFormat="false" ht="12.75" hidden="false" customHeight="false" outlineLevel="0" collapsed="false">
      <c r="CJ537" s="287"/>
      <c r="DP537" s="343"/>
      <c r="DQ537" s="343"/>
    </row>
    <row r="538" customFormat="false" ht="12.75" hidden="false" customHeight="false" outlineLevel="0" collapsed="false">
      <c r="CJ538" s="287" t="n">
        <f aca="false">SUM(CK527:CK538)</f>
        <v>0</v>
      </c>
      <c r="DP538" s="343"/>
      <c r="DQ538" s="343"/>
    </row>
    <row r="539" customFormat="false" ht="12.75" hidden="false" customHeight="false" outlineLevel="0" collapsed="false">
      <c r="CJ539" s="287"/>
      <c r="DP539" s="343"/>
      <c r="DQ539" s="343"/>
    </row>
    <row r="540" customFormat="false" ht="12.75" hidden="false" customHeight="false" outlineLevel="0" collapsed="false">
      <c r="CJ540" s="287"/>
      <c r="DP540" s="343"/>
      <c r="DQ540" s="343"/>
    </row>
    <row r="541" customFormat="false" ht="12.75" hidden="false" customHeight="false" outlineLevel="0" collapsed="false">
      <c r="CJ541" s="287"/>
      <c r="DP541" s="343"/>
      <c r="DQ541" s="343"/>
    </row>
    <row r="542" customFormat="false" ht="12.75" hidden="false" customHeight="false" outlineLevel="0" collapsed="false">
      <c r="CJ542" s="287"/>
      <c r="DP542" s="343"/>
      <c r="DQ542" s="343"/>
    </row>
    <row r="543" customFormat="false" ht="12.75" hidden="false" customHeight="false" outlineLevel="0" collapsed="false">
      <c r="CJ543" s="287"/>
      <c r="DP543" s="343"/>
      <c r="DQ543" s="343"/>
    </row>
    <row r="544" customFormat="false" ht="12.75" hidden="false" customHeight="false" outlineLevel="0" collapsed="false">
      <c r="CJ544" s="287"/>
      <c r="DP544" s="343"/>
      <c r="DQ544" s="343"/>
    </row>
    <row r="545" customFormat="false" ht="12.75" hidden="false" customHeight="false" outlineLevel="0" collapsed="false">
      <c r="CJ545" s="287"/>
      <c r="DP545" s="343"/>
      <c r="DQ545" s="343"/>
    </row>
    <row r="546" customFormat="false" ht="12.75" hidden="false" customHeight="false" outlineLevel="0" collapsed="false">
      <c r="CJ546" s="287"/>
      <c r="DP546" s="343"/>
      <c r="DQ546" s="343"/>
    </row>
    <row r="547" customFormat="false" ht="12.75" hidden="false" customHeight="false" outlineLevel="0" collapsed="false">
      <c r="CJ547" s="287"/>
      <c r="DP547" s="343"/>
      <c r="DQ547" s="343"/>
    </row>
    <row r="548" customFormat="false" ht="12.75" hidden="false" customHeight="false" outlineLevel="0" collapsed="false">
      <c r="CJ548" s="287"/>
      <c r="DP548" s="343"/>
      <c r="DQ548" s="343"/>
    </row>
    <row r="549" customFormat="false" ht="12.75" hidden="false" customHeight="false" outlineLevel="0" collapsed="false">
      <c r="CJ549" s="287"/>
      <c r="DP549" s="343"/>
      <c r="DQ549" s="343"/>
    </row>
    <row r="550" customFormat="false" ht="12.75" hidden="false" customHeight="false" outlineLevel="0" collapsed="false">
      <c r="CJ550" s="287" t="n">
        <f aca="false">SUM(CK539:CK550)</f>
        <v>0</v>
      </c>
      <c r="DP550" s="343"/>
      <c r="DQ550" s="343"/>
    </row>
    <row r="551" customFormat="false" ht="12.75" hidden="false" customHeight="false" outlineLevel="0" collapsed="false">
      <c r="CJ551" s="287"/>
      <c r="DP551" s="343"/>
      <c r="DQ551" s="343"/>
    </row>
    <row r="552" customFormat="false" ht="12.75" hidden="false" customHeight="false" outlineLevel="0" collapsed="false">
      <c r="CJ552" s="287"/>
      <c r="DP552" s="343"/>
      <c r="DQ552" s="343"/>
    </row>
    <row r="553" customFormat="false" ht="12.75" hidden="false" customHeight="false" outlineLevel="0" collapsed="false">
      <c r="CJ553" s="287"/>
      <c r="DP553" s="343"/>
      <c r="DQ553" s="343"/>
    </row>
    <row r="554" customFormat="false" ht="12.75" hidden="false" customHeight="false" outlineLevel="0" collapsed="false">
      <c r="CJ554" s="287"/>
      <c r="DP554" s="343"/>
      <c r="DQ554" s="343"/>
    </row>
    <row r="555" customFormat="false" ht="12.75" hidden="false" customHeight="false" outlineLevel="0" collapsed="false">
      <c r="CJ555" s="287"/>
      <c r="DP555" s="343"/>
      <c r="DQ555" s="343"/>
    </row>
    <row r="556" customFormat="false" ht="12.75" hidden="false" customHeight="false" outlineLevel="0" collapsed="false">
      <c r="CJ556" s="287"/>
      <c r="DP556" s="343"/>
      <c r="DQ556" s="343"/>
    </row>
    <row r="557" customFormat="false" ht="12.75" hidden="false" customHeight="false" outlineLevel="0" collapsed="false">
      <c r="CJ557" s="287"/>
      <c r="DP557" s="343"/>
      <c r="DQ557" s="343"/>
    </row>
    <row r="558" customFormat="false" ht="12.75" hidden="false" customHeight="false" outlineLevel="0" collapsed="false">
      <c r="CJ558" s="287"/>
      <c r="DP558" s="343"/>
      <c r="DQ558" s="343"/>
    </row>
    <row r="559" customFormat="false" ht="12.75" hidden="false" customHeight="false" outlineLevel="0" collapsed="false">
      <c r="CJ559" s="287"/>
      <c r="DP559" s="343"/>
      <c r="DQ559" s="343"/>
    </row>
    <row r="560" customFormat="false" ht="12.75" hidden="false" customHeight="false" outlineLevel="0" collapsed="false">
      <c r="CJ560" s="287"/>
      <c r="DP560" s="343"/>
      <c r="DQ560" s="343"/>
    </row>
    <row r="561" customFormat="false" ht="12.75" hidden="false" customHeight="false" outlineLevel="0" collapsed="false">
      <c r="CJ561" s="287"/>
      <c r="DP561" s="343"/>
      <c r="DQ561" s="343"/>
    </row>
    <row r="562" customFormat="false" ht="12.75" hidden="false" customHeight="false" outlineLevel="0" collapsed="false">
      <c r="CJ562" s="287" t="n">
        <f aca="false">SUM(CK551:CK562)</f>
        <v>0</v>
      </c>
      <c r="DP562" s="343"/>
      <c r="DQ562" s="343"/>
    </row>
    <row r="563" customFormat="false" ht="12.75" hidden="false" customHeight="false" outlineLevel="0" collapsed="false">
      <c r="CJ563" s="287"/>
      <c r="DP563" s="343"/>
      <c r="DQ563" s="343"/>
    </row>
    <row r="564" customFormat="false" ht="12.75" hidden="false" customHeight="false" outlineLevel="0" collapsed="false">
      <c r="CJ564" s="287"/>
      <c r="DP564" s="343"/>
      <c r="DQ564" s="343"/>
    </row>
    <row r="565" customFormat="false" ht="12.75" hidden="false" customHeight="false" outlineLevel="0" collapsed="false">
      <c r="CJ565" s="287"/>
      <c r="DP565" s="343"/>
      <c r="DQ565" s="343"/>
    </row>
    <row r="566" customFormat="false" ht="12.75" hidden="false" customHeight="false" outlineLevel="0" collapsed="false">
      <c r="CJ566" s="287"/>
      <c r="DP566" s="343"/>
      <c r="DQ566" s="343"/>
    </row>
    <row r="567" customFormat="false" ht="12.75" hidden="false" customHeight="false" outlineLevel="0" collapsed="false">
      <c r="CJ567" s="287"/>
      <c r="DP567" s="343"/>
      <c r="DQ567" s="343"/>
    </row>
    <row r="568" customFormat="false" ht="12.75" hidden="false" customHeight="false" outlineLevel="0" collapsed="false">
      <c r="CJ568" s="287"/>
      <c r="DP568" s="343"/>
      <c r="DQ568" s="343"/>
    </row>
    <row r="569" customFormat="false" ht="12.75" hidden="false" customHeight="false" outlineLevel="0" collapsed="false">
      <c r="CJ569" s="287"/>
      <c r="DP569" s="343"/>
      <c r="DQ569" s="343"/>
    </row>
    <row r="570" customFormat="false" ht="12.75" hidden="false" customHeight="false" outlineLevel="0" collapsed="false">
      <c r="CJ570" s="287"/>
      <c r="DP570" s="343"/>
      <c r="DQ570" s="343"/>
    </row>
    <row r="571" customFormat="false" ht="12.75" hidden="false" customHeight="false" outlineLevel="0" collapsed="false">
      <c r="CJ571" s="287"/>
      <c r="DP571" s="343"/>
      <c r="DQ571" s="343"/>
    </row>
    <row r="572" customFormat="false" ht="12.75" hidden="false" customHeight="false" outlineLevel="0" collapsed="false">
      <c r="CJ572" s="287"/>
      <c r="DP572" s="343"/>
      <c r="DQ572" s="343"/>
    </row>
    <row r="573" customFormat="false" ht="12.75" hidden="false" customHeight="false" outlineLevel="0" collapsed="false">
      <c r="CJ573" s="287"/>
      <c r="DP573" s="343"/>
      <c r="DQ573" s="343"/>
    </row>
    <row r="574" customFormat="false" ht="12.75" hidden="false" customHeight="false" outlineLevel="0" collapsed="false">
      <c r="CJ574" s="287" t="n">
        <f aca="false">SUM(CK563:CK574)</f>
        <v>0</v>
      </c>
      <c r="DP574" s="343"/>
      <c r="DQ574" s="343"/>
    </row>
    <row r="575" customFormat="false" ht="12.75" hidden="false" customHeight="false" outlineLevel="0" collapsed="false">
      <c r="CJ575" s="287"/>
      <c r="DP575" s="343"/>
      <c r="DQ575" s="343"/>
    </row>
    <row r="576" customFormat="false" ht="12.75" hidden="false" customHeight="false" outlineLevel="0" collapsed="false">
      <c r="CJ576" s="287"/>
      <c r="DP576" s="343"/>
      <c r="DQ576" s="343"/>
    </row>
    <row r="577" customFormat="false" ht="12.75" hidden="false" customHeight="false" outlineLevel="0" collapsed="false">
      <c r="CJ577" s="287"/>
      <c r="DP577" s="343"/>
      <c r="DQ577" s="343"/>
    </row>
    <row r="578" customFormat="false" ht="12.75" hidden="false" customHeight="false" outlineLevel="0" collapsed="false">
      <c r="CJ578" s="287"/>
      <c r="DP578" s="343"/>
      <c r="DQ578" s="343"/>
    </row>
    <row r="579" customFormat="false" ht="12.75" hidden="false" customHeight="false" outlineLevel="0" collapsed="false">
      <c r="CJ579" s="287"/>
      <c r="DP579" s="343"/>
      <c r="DQ579" s="343"/>
    </row>
    <row r="580" customFormat="false" ht="12.75" hidden="false" customHeight="false" outlineLevel="0" collapsed="false">
      <c r="CJ580" s="287"/>
      <c r="DP580" s="343"/>
      <c r="DQ580" s="343"/>
    </row>
    <row r="581" customFormat="false" ht="12.75" hidden="false" customHeight="false" outlineLevel="0" collapsed="false">
      <c r="CJ581" s="287"/>
      <c r="DP581" s="343"/>
      <c r="DQ581" s="343"/>
    </row>
    <row r="582" customFormat="false" ht="12.75" hidden="false" customHeight="false" outlineLevel="0" collapsed="false">
      <c r="CJ582" s="287"/>
      <c r="DP582" s="343"/>
      <c r="DQ582" s="343"/>
    </row>
    <row r="583" customFormat="false" ht="12.75" hidden="false" customHeight="false" outlineLevel="0" collapsed="false">
      <c r="CJ583" s="287"/>
      <c r="DP583" s="343"/>
      <c r="DQ583" s="343"/>
    </row>
    <row r="584" customFormat="false" ht="12.75" hidden="false" customHeight="false" outlineLevel="0" collapsed="false">
      <c r="CJ584" s="287"/>
      <c r="DP584" s="343"/>
      <c r="DQ584" s="343"/>
    </row>
    <row r="585" customFormat="false" ht="12.75" hidden="false" customHeight="false" outlineLevel="0" collapsed="false">
      <c r="CJ585" s="287"/>
      <c r="DP585" s="343"/>
      <c r="DQ585" s="343"/>
    </row>
    <row r="586" customFormat="false" ht="12.75" hidden="false" customHeight="false" outlineLevel="0" collapsed="false">
      <c r="CJ586" s="287" t="n">
        <f aca="false">SUM(CK575:CK586)</f>
        <v>0</v>
      </c>
      <c r="DP586" s="343"/>
      <c r="DQ586" s="343"/>
    </row>
    <row r="587" customFormat="false" ht="12.75" hidden="false" customHeight="false" outlineLevel="0" collapsed="false">
      <c r="CJ587" s="287"/>
      <c r="DP587" s="343"/>
      <c r="DQ587" s="343"/>
    </row>
    <row r="588" customFormat="false" ht="12.75" hidden="false" customHeight="false" outlineLevel="0" collapsed="false">
      <c r="CJ588" s="287"/>
      <c r="DP588" s="343"/>
      <c r="DQ588" s="343"/>
    </row>
    <row r="589" customFormat="false" ht="12.75" hidden="false" customHeight="false" outlineLevel="0" collapsed="false">
      <c r="CJ589" s="287"/>
      <c r="DP589" s="343"/>
      <c r="DQ589" s="343"/>
    </row>
    <row r="590" customFormat="false" ht="12.75" hidden="false" customHeight="false" outlineLevel="0" collapsed="false">
      <c r="CJ590" s="287"/>
      <c r="DP590" s="343"/>
      <c r="DQ590" s="343"/>
    </row>
    <row r="591" customFormat="false" ht="12.75" hidden="false" customHeight="false" outlineLevel="0" collapsed="false">
      <c r="CJ591" s="287"/>
      <c r="DP591" s="343"/>
      <c r="DQ591" s="343"/>
    </row>
    <row r="592" customFormat="false" ht="12.75" hidden="false" customHeight="false" outlineLevel="0" collapsed="false">
      <c r="CJ592" s="287"/>
      <c r="DP592" s="343"/>
      <c r="DQ592" s="343"/>
    </row>
    <row r="593" customFormat="false" ht="12.75" hidden="false" customHeight="false" outlineLevel="0" collapsed="false">
      <c r="CJ593" s="287"/>
      <c r="DP593" s="343"/>
      <c r="DQ593" s="343"/>
    </row>
    <row r="594" customFormat="false" ht="12.75" hidden="false" customHeight="false" outlineLevel="0" collapsed="false">
      <c r="CJ594" s="287"/>
      <c r="DP594" s="343"/>
      <c r="DQ594" s="343"/>
    </row>
    <row r="595" customFormat="false" ht="12.75" hidden="false" customHeight="false" outlineLevel="0" collapsed="false">
      <c r="CJ595" s="287"/>
      <c r="DP595" s="343"/>
      <c r="DQ595" s="343"/>
    </row>
    <row r="596" customFormat="false" ht="12.75" hidden="false" customHeight="false" outlineLevel="0" collapsed="false">
      <c r="CJ596" s="287"/>
      <c r="DP596" s="343"/>
      <c r="DQ596" s="343"/>
    </row>
    <row r="597" customFormat="false" ht="12.75" hidden="false" customHeight="false" outlineLevel="0" collapsed="false">
      <c r="CJ597" s="287"/>
      <c r="DP597" s="343"/>
      <c r="DQ597" s="343"/>
    </row>
    <row r="598" customFormat="false" ht="12.75" hidden="false" customHeight="false" outlineLevel="0" collapsed="false">
      <c r="CJ598" s="287" t="n">
        <f aca="false">SUM(CK587:CK598)</f>
        <v>0</v>
      </c>
      <c r="DP598" s="343"/>
      <c r="DQ598" s="343"/>
    </row>
    <row r="599" customFormat="false" ht="12.75" hidden="false" customHeight="false" outlineLevel="0" collapsed="false">
      <c r="CJ599" s="287"/>
      <c r="DP599" s="343"/>
      <c r="DQ599" s="343"/>
    </row>
    <row r="600" customFormat="false" ht="12.75" hidden="false" customHeight="false" outlineLevel="0" collapsed="false">
      <c r="CJ600" s="287"/>
      <c r="DP600" s="343"/>
      <c r="DQ600" s="343"/>
    </row>
    <row r="601" customFormat="false" ht="12.75" hidden="false" customHeight="false" outlineLevel="0" collapsed="false">
      <c r="CJ601" s="287"/>
      <c r="DP601" s="343"/>
      <c r="DQ601" s="343"/>
    </row>
    <row r="602" customFormat="false" ht="12.75" hidden="false" customHeight="false" outlineLevel="0" collapsed="false">
      <c r="CJ602" s="287"/>
      <c r="DP602" s="343"/>
      <c r="DQ602" s="343"/>
    </row>
    <row r="603" customFormat="false" ht="12.75" hidden="false" customHeight="false" outlineLevel="0" collapsed="false">
      <c r="CJ603" s="287"/>
      <c r="DP603" s="343"/>
      <c r="DQ603" s="343"/>
    </row>
    <row r="604" customFormat="false" ht="12.75" hidden="false" customHeight="false" outlineLevel="0" collapsed="false">
      <c r="CJ604" s="287"/>
      <c r="DP604" s="343"/>
      <c r="DQ604" s="343"/>
    </row>
    <row r="605" customFormat="false" ht="12.75" hidden="false" customHeight="false" outlineLevel="0" collapsed="false">
      <c r="CJ605" s="287"/>
      <c r="DP605" s="343"/>
      <c r="DQ605" s="343"/>
    </row>
    <row r="606" customFormat="false" ht="12.75" hidden="false" customHeight="false" outlineLevel="0" collapsed="false">
      <c r="CJ606" s="287"/>
      <c r="DP606" s="343"/>
      <c r="DQ606" s="343"/>
    </row>
    <row r="607" customFormat="false" ht="12.75" hidden="false" customHeight="false" outlineLevel="0" collapsed="false">
      <c r="CJ607" s="287"/>
      <c r="DP607" s="343"/>
      <c r="DQ607" s="343"/>
    </row>
    <row r="608" customFormat="false" ht="12.75" hidden="false" customHeight="false" outlineLevel="0" collapsed="false">
      <c r="CJ608" s="287"/>
      <c r="DP608" s="343"/>
      <c r="DQ608" s="343"/>
    </row>
    <row r="609" customFormat="false" ht="12.75" hidden="false" customHeight="false" outlineLevel="0" collapsed="false">
      <c r="CJ609" s="287"/>
      <c r="DP609" s="343"/>
      <c r="DQ609" s="343"/>
    </row>
    <row r="610" customFormat="false" ht="12.75" hidden="false" customHeight="false" outlineLevel="0" collapsed="false">
      <c r="CJ610" s="287" t="n">
        <f aca="false">SUM(CK599:CK610)</f>
        <v>0</v>
      </c>
      <c r="DP610" s="343"/>
      <c r="DQ610" s="343"/>
    </row>
    <row r="611" customFormat="false" ht="12.75" hidden="false" customHeight="false" outlineLevel="0" collapsed="false">
      <c r="CJ611" s="287"/>
      <c r="DP611" s="343"/>
      <c r="DQ611" s="343"/>
    </row>
    <row r="612" customFormat="false" ht="12.75" hidden="false" customHeight="false" outlineLevel="0" collapsed="false">
      <c r="CJ612" s="287"/>
      <c r="DP612" s="343"/>
      <c r="DQ612" s="343"/>
    </row>
    <row r="613" customFormat="false" ht="12.75" hidden="false" customHeight="false" outlineLevel="0" collapsed="false">
      <c r="CJ613" s="287"/>
      <c r="DP613" s="343"/>
      <c r="DQ613" s="343"/>
    </row>
    <row r="614" customFormat="false" ht="12.75" hidden="false" customHeight="false" outlineLevel="0" collapsed="false">
      <c r="CJ614" s="287"/>
      <c r="DP614" s="343"/>
      <c r="DQ614" s="343"/>
    </row>
    <row r="615" customFormat="false" ht="12.75" hidden="false" customHeight="false" outlineLevel="0" collapsed="false">
      <c r="CJ615" s="287"/>
      <c r="DP615" s="343"/>
      <c r="DQ615" s="343"/>
    </row>
    <row r="616" customFormat="false" ht="12.75" hidden="false" customHeight="false" outlineLevel="0" collapsed="false">
      <c r="CJ616" s="287"/>
      <c r="DP616" s="343"/>
      <c r="DQ616" s="343"/>
    </row>
    <row r="617" customFormat="false" ht="12.75" hidden="false" customHeight="false" outlineLevel="0" collapsed="false">
      <c r="CJ617" s="287"/>
      <c r="DP617" s="343"/>
      <c r="DQ617" s="343"/>
    </row>
    <row r="618" customFormat="false" ht="12.75" hidden="false" customHeight="false" outlineLevel="0" collapsed="false">
      <c r="CJ618" s="287"/>
      <c r="DP618" s="343"/>
      <c r="DQ618" s="343"/>
    </row>
    <row r="619" customFormat="false" ht="12.75" hidden="false" customHeight="false" outlineLevel="0" collapsed="false">
      <c r="CJ619" s="287"/>
      <c r="DP619" s="343"/>
      <c r="DQ619" s="343"/>
    </row>
    <row r="620" customFormat="false" ht="12.75" hidden="false" customHeight="false" outlineLevel="0" collapsed="false">
      <c r="CJ620" s="287"/>
      <c r="DP620" s="343"/>
      <c r="DQ620" s="343"/>
    </row>
    <row r="621" customFormat="false" ht="12.75" hidden="false" customHeight="false" outlineLevel="0" collapsed="false">
      <c r="CJ621" s="287"/>
      <c r="DP621" s="343"/>
      <c r="DQ621" s="343"/>
    </row>
    <row r="622" customFormat="false" ht="12.75" hidden="false" customHeight="false" outlineLevel="0" collapsed="false">
      <c r="CJ622" s="287" t="n">
        <f aca="false">SUM(CK611:CK622)</f>
        <v>0</v>
      </c>
      <c r="DP622" s="343"/>
      <c r="DQ622" s="343"/>
    </row>
    <row r="623" customFormat="false" ht="12.75" hidden="false" customHeight="false" outlineLevel="0" collapsed="false">
      <c r="CJ623" s="287"/>
      <c r="DP623" s="343"/>
      <c r="DQ623" s="343"/>
    </row>
    <row r="624" customFormat="false" ht="12.75" hidden="false" customHeight="false" outlineLevel="0" collapsed="false">
      <c r="CJ624" s="287"/>
      <c r="DP624" s="343"/>
      <c r="DQ624" s="343"/>
    </row>
    <row r="625" customFormat="false" ht="12.75" hidden="false" customHeight="false" outlineLevel="0" collapsed="false">
      <c r="CJ625" s="287"/>
      <c r="DP625" s="343"/>
      <c r="DQ625" s="343"/>
    </row>
    <row r="626" customFormat="false" ht="12.75" hidden="false" customHeight="false" outlineLevel="0" collapsed="false">
      <c r="CJ626" s="287"/>
      <c r="DP626" s="343"/>
      <c r="DQ626" s="343"/>
    </row>
    <row r="627" customFormat="false" ht="12.75" hidden="false" customHeight="false" outlineLevel="0" collapsed="false">
      <c r="CJ627" s="287"/>
      <c r="DP627" s="343"/>
      <c r="DQ627" s="343"/>
    </row>
    <row r="628" customFormat="false" ht="12.75" hidden="false" customHeight="false" outlineLevel="0" collapsed="false">
      <c r="CJ628" s="287"/>
      <c r="DP628" s="343"/>
      <c r="DQ628" s="343"/>
    </row>
    <row r="629" customFormat="false" ht="12.75" hidden="false" customHeight="false" outlineLevel="0" collapsed="false">
      <c r="CJ629" s="287"/>
      <c r="DP629" s="343"/>
      <c r="DQ629" s="343"/>
    </row>
    <row r="630" customFormat="false" ht="12.75" hidden="false" customHeight="false" outlineLevel="0" collapsed="false">
      <c r="CJ630" s="287"/>
      <c r="DP630" s="343"/>
      <c r="DQ630" s="343"/>
    </row>
    <row r="631" customFormat="false" ht="12.75" hidden="false" customHeight="false" outlineLevel="0" collapsed="false">
      <c r="CJ631" s="287"/>
      <c r="DP631" s="343"/>
      <c r="DQ631" s="343"/>
    </row>
    <row r="632" customFormat="false" ht="12.75" hidden="false" customHeight="false" outlineLevel="0" collapsed="false">
      <c r="CJ632" s="287"/>
      <c r="DP632" s="343"/>
      <c r="DQ632" s="343"/>
    </row>
    <row r="633" customFormat="false" ht="12.75" hidden="false" customHeight="false" outlineLevel="0" collapsed="false">
      <c r="CJ633" s="287"/>
      <c r="DP633" s="343"/>
      <c r="DQ633" s="343"/>
    </row>
    <row r="634" customFormat="false" ht="12.75" hidden="false" customHeight="false" outlineLevel="0" collapsed="false">
      <c r="CJ634" s="287" t="n">
        <f aca="false">SUM(CK623:CK634)</f>
        <v>0</v>
      </c>
      <c r="DP634" s="343"/>
      <c r="DQ634" s="343"/>
    </row>
    <row r="635" customFormat="false" ht="12.75" hidden="false" customHeight="false" outlineLevel="0" collapsed="false">
      <c r="CJ635" s="287"/>
      <c r="DP635" s="343"/>
      <c r="DQ635" s="343"/>
    </row>
    <row r="636" customFormat="false" ht="12.75" hidden="false" customHeight="false" outlineLevel="0" collapsed="false">
      <c r="CJ636" s="287"/>
      <c r="DP636" s="343"/>
      <c r="DQ636" s="343"/>
    </row>
    <row r="637" customFormat="false" ht="12.75" hidden="false" customHeight="false" outlineLevel="0" collapsed="false">
      <c r="CJ637" s="287"/>
      <c r="DP637" s="343"/>
      <c r="DQ637" s="343"/>
    </row>
    <row r="638" customFormat="false" ht="12.75" hidden="false" customHeight="false" outlineLevel="0" collapsed="false">
      <c r="CJ638" s="287"/>
      <c r="DP638" s="343"/>
      <c r="DQ638" s="343"/>
    </row>
    <row r="639" customFormat="false" ht="12.75" hidden="false" customHeight="false" outlineLevel="0" collapsed="false">
      <c r="CJ639" s="287"/>
      <c r="DP639" s="343"/>
      <c r="DQ639" s="343"/>
    </row>
    <row r="640" customFormat="false" ht="12.75" hidden="false" customHeight="false" outlineLevel="0" collapsed="false">
      <c r="CJ640" s="287"/>
      <c r="DP640" s="343"/>
      <c r="DQ640" s="343"/>
    </row>
    <row r="641" customFormat="false" ht="12.75" hidden="false" customHeight="false" outlineLevel="0" collapsed="false">
      <c r="CJ641" s="287"/>
      <c r="DP641" s="343"/>
      <c r="DQ641" s="343"/>
    </row>
    <row r="642" customFormat="false" ht="12.75" hidden="false" customHeight="false" outlineLevel="0" collapsed="false">
      <c r="CJ642" s="287"/>
      <c r="DP642" s="343"/>
      <c r="DQ642" s="343"/>
    </row>
    <row r="643" customFormat="false" ht="12.75" hidden="false" customHeight="false" outlineLevel="0" collapsed="false">
      <c r="CJ643" s="287"/>
      <c r="DP643" s="343"/>
      <c r="DQ643" s="343"/>
    </row>
    <row r="644" customFormat="false" ht="12.75" hidden="false" customHeight="false" outlineLevel="0" collapsed="false">
      <c r="CJ644" s="287"/>
      <c r="DP644" s="343"/>
      <c r="DQ644" s="343"/>
    </row>
    <row r="645" customFormat="false" ht="12.75" hidden="false" customHeight="false" outlineLevel="0" collapsed="false">
      <c r="CJ645" s="287"/>
      <c r="DP645" s="343"/>
      <c r="DQ645" s="343"/>
    </row>
    <row r="646" customFormat="false" ht="12.75" hidden="false" customHeight="false" outlineLevel="0" collapsed="false">
      <c r="CJ646" s="287" t="n">
        <f aca="false">SUM(CK635:CK646)</f>
        <v>0</v>
      </c>
      <c r="DP646" s="343"/>
      <c r="DQ646" s="343"/>
    </row>
    <row r="647" customFormat="false" ht="12.75" hidden="false" customHeight="false" outlineLevel="0" collapsed="false">
      <c r="CJ647" s="287"/>
      <c r="DP647" s="343"/>
      <c r="DQ647" s="343"/>
    </row>
    <row r="648" customFormat="false" ht="12.75" hidden="false" customHeight="false" outlineLevel="0" collapsed="false">
      <c r="CJ648" s="287"/>
      <c r="DP648" s="343"/>
      <c r="DQ648" s="343"/>
    </row>
    <row r="649" customFormat="false" ht="12.75" hidden="false" customHeight="false" outlineLevel="0" collapsed="false">
      <c r="CJ649" s="287"/>
      <c r="DP649" s="343"/>
      <c r="DQ649" s="343"/>
    </row>
    <row r="650" customFormat="false" ht="12.75" hidden="false" customHeight="false" outlineLevel="0" collapsed="false">
      <c r="CJ650" s="287"/>
      <c r="DP650" s="343"/>
      <c r="DQ650" s="343"/>
    </row>
    <row r="651" customFormat="false" ht="12.75" hidden="false" customHeight="false" outlineLevel="0" collapsed="false">
      <c r="CJ651" s="287"/>
      <c r="DP651" s="343"/>
      <c r="DQ651" s="343"/>
    </row>
    <row r="652" customFormat="false" ht="12.75" hidden="false" customHeight="false" outlineLevel="0" collapsed="false">
      <c r="CJ652" s="287"/>
      <c r="DP652" s="343"/>
      <c r="DQ652" s="343"/>
    </row>
    <row r="653" customFormat="false" ht="12.75" hidden="false" customHeight="false" outlineLevel="0" collapsed="false">
      <c r="CJ653" s="287"/>
      <c r="DP653" s="343"/>
      <c r="DQ653" s="343"/>
    </row>
    <row r="654" customFormat="false" ht="12.75" hidden="false" customHeight="false" outlineLevel="0" collapsed="false">
      <c r="CJ654" s="287"/>
      <c r="DP654" s="343"/>
      <c r="DQ654" s="343"/>
    </row>
    <row r="655" customFormat="false" ht="12.75" hidden="false" customHeight="false" outlineLevel="0" collapsed="false">
      <c r="CJ655" s="287"/>
      <c r="DP655" s="343"/>
      <c r="DQ655" s="343"/>
    </row>
    <row r="656" customFormat="false" ht="12.75" hidden="false" customHeight="false" outlineLevel="0" collapsed="false">
      <c r="CJ656" s="287"/>
      <c r="DP656" s="343"/>
      <c r="DQ656" s="343"/>
    </row>
    <row r="657" customFormat="false" ht="12.75" hidden="false" customHeight="false" outlineLevel="0" collapsed="false">
      <c r="CJ657" s="287"/>
      <c r="DP657" s="343"/>
      <c r="DQ657" s="343"/>
    </row>
    <row r="658" customFormat="false" ht="12.75" hidden="false" customHeight="false" outlineLevel="0" collapsed="false">
      <c r="CJ658" s="287" t="n">
        <f aca="false">SUM(CK647:CK658)</f>
        <v>0</v>
      </c>
      <c r="DP658" s="343"/>
      <c r="DQ658" s="343"/>
    </row>
    <row r="659" customFormat="false" ht="12.75" hidden="false" customHeight="false" outlineLevel="0" collapsed="false">
      <c r="CJ659" s="287"/>
      <c r="DP659" s="343"/>
      <c r="DQ659" s="343"/>
    </row>
    <row r="660" customFormat="false" ht="12.75" hidden="false" customHeight="false" outlineLevel="0" collapsed="false">
      <c r="CJ660" s="287"/>
      <c r="DP660" s="343"/>
      <c r="DQ660" s="343"/>
    </row>
    <row r="661" customFormat="false" ht="12.75" hidden="false" customHeight="false" outlineLevel="0" collapsed="false">
      <c r="CJ661" s="287"/>
      <c r="DP661" s="343"/>
      <c r="DQ661" s="343"/>
    </row>
    <row r="662" customFormat="false" ht="12.75" hidden="false" customHeight="false" outlineLevel="0" collapsed="false">
      <c r="CJ662" s="287"/>
      <c r="DP662" s="343"/>
      <c r="DQ662" s="343"/>
    </row>
    <row r="663" customFormat="false" ht="12.75" hidden="false" customHeight="false" outlineLevel="0" collapsed="false">
      <c r="CJ663" s="287"/>
      <c r="DP663" s="343"/>
      <c r="DQ663" s="343"/>
    </row>
    <row r="664" customFormat="false" ht="12.75" hidden="false" customHeight="false" outlineLevel="0" collapsed="false">
      <c r="CJ664" s="287"/>
      <c r="DP664" s="343"/>
      <c r="DQ664" s="343"/>
    </row>
    <row r="665" customFormat="false" ht="12.75" hidden="false" customHeight="false" outlineLevel="0" collapsed="false">
      <c r="CJ665" s="287"/>
      <c r="DP665" s="343"/>
      <c r="DQ665" s="343"/>
    </row>
    <row r="666" customFormat="false" ht="12.75" hidden="false" customHeight="false" outlineLevel="0" collapsed="false">
      <c r="CJ666" s="287"/>
      <c r="DP666" s="343"/>
      <c r="DQ666" s="343"/>
    </row>
    <row r="667" customFormat="false" ht="12.75" hidden="false" customHeight="false" outlineLevel="0" collapsed="false">
      <c r="CJ667" s="287"/>
      <c r="DP667" s="343"/>
      <c r="DQ667" s="343"/>
    </row>
    <row r="668" customFormat="false" ht="12.75" hidden="false" customHeight="false" outlineLevel="0" collapsed="false">
      <c r="CJ668" s="287"/>
      <c r="DP668" s="343"/>
      <c r="DQ668" s="343"/>
    </row>
    <row r="669" customFormat="false" ht="12.75" hidden="false" customHeight="false" outlineLevel="0" collapsed="false">
      <c r="CJ669" s="287"/>
      <c r="DP669" s="343"/>
      <c r="DQ669" s="343"/>
    </row>
    <row r="670" customFormat="false" ht="12.75" hidden="false" customHeight="false" outlineLevel="0" collapsed="false">
      <c r="CJ670" s="287" t="n">
        <f aca="false">SUM(CK659:CK670)</f>
        <v>0</v>
      </c>
      <c r="DP670" s="343"/>
      <c r="DQ670" s="343"/>
    </row>
    <row r="671" customFormat="false" ht="12.75" hidden="false" customHeight="false" outlineLevel="0" collapsed="false">
      <c r="CJ671" s="287"/>
      <c r="DP671" s="343"/>
      <c r="DQ671" s="343"/>
    </row>
    <row r="672" customFormat="false" ht="12.75" hidden="false" customHeight="false" outlineLevel="0" collapsed="false">
      <c r="CJ672" s="287"/>
      <c r="DP672" s="343"/>
      <c r="DQ672" s="343"/>
    </row>
    <row r="673" customFormat="false" ht="12.75" hidden="false" customHeight="false" outlineLevel="0" collapsed="false">
      <c r="CJ673" s="287"/>
      <c r="DP673" s="343"/>
      <c r="DQ673" s="343"/>
    </row>
    <row r="674" customFormat="false" ht="12.75" hidden="false" customHeight="false" outlineLevel="0" collapsed="false">
      <c r="CJ674" s="287"/>
      <c r="DP674" s="343"/>
      <c r="DQ674" s="343"/>
    </row>
    <row r="675" customFormat="false" ht="12.75" hidden="false" customHeight="false" outlineLevel="0" collapsed="false">
      <c r="CJ675" s="287"/>
      <c r="DP675" s="343"/>
      <c r="DQ675" s="343"/>
    </row>
    <row r="676" customFormat="false" ht="12.75" hidden="false" customHeight="false" outlineLevel="0" collapsed="false">
      <c r="CJ676" s="287"/>
      <c r="DP676" s="343"/>
      <c r="DQ676" s="343"/>
    </row>
    <row r="677" customFormat="false" ht="12.75" hidden="false" customHeight="false" outlineLevel="0" collapsed="false">
      <c r="CJ677" s="287"/>
      <c r="DP677" s="343"/>
      <c r="DQ677" s="343"/>
    </row>
    <row r="678" customFormat="false" ht="12.75" hidden="false" customHeight="false" outlineLevel="0" collapsed="false">
      <c r="CJ678" s="287"/>
      <c r="DP678" s="343"/>
      <c r="DQ678" s="343"/>
    </row>
    <row r="679" customFormat="false" ht="12.75" hidden="false" customHeight="false" outlineLevel="0" collapsed="false">
      <c r="CJ679" s="287"/>
      <c r="DP679" s="343"/>
      <c r="DQ679" s="343"/>
    </row>
    <row r="680" customFormat="false" ht="12.75" hidden="false" customHeight="false" outlineLevel="0" collapsed="false">
      <c r="CJ680" s="287"/>
      <c r="DP680" s="343"/>
      <c r="DQ680" s="343"/>
    </row>
    <row r="681" customFormat="false" ht="12.75" hidden="false" customHeight="false" outlineLevel="0" collapsed="false">
      <c r="CJ681" s="287"/>
      <c r="DP681" s="343"/>
      <c r="DQ681" s="343"/>
    </row>
    <row r="682" customFormat="false" ht="12.75" hidden="false" customHeight="false" outlineLevel="0" collapsed="false">
      <c r="CJ682" s="287" t="n">
        <f aca="false">SUM(CK671:CK682)</f>
        <v>0</v>
      </c>
      <c r="DP682" s="343"/>
      <c r="DQ682" s="343"/>
    </row>
    <row r="683" customFormat="false" ht="12.75" hidden="false" customHeight="false" outlineLevel="0" collapsed="false">
      <c r="CJ683" s="287"/>
      <c r="DP683" s="343"/>
      <c r="DQ683" s="343"/>
    </row>
    <row r="684" customFormat="false" ht="12.75" hidden="false" customHeight="false" outlineLevel="0" collapsed="false">
      <c r="CJ684" s="287"/>
      <c r="DP684" s="343"/>
      <c r="DQ684" s="343"/>
    </row>
    <row r="685" customFormat="false" ht="12.75" hidden="false" customHeight="false" outlineLevel="0" collapsed="false">
      <c r="CJ685" s="287"/>
      <c r="DP685" s="343"/>
      <c r="DQ685" s="343"/>
    </row>
    <row r="686" customFormat="false" ht="12.75" hidden="false" customHeight="false" outlineLevel="0" collapsed="false">
      <c r="CJ686" s="287"/>
      <c r="DP686" s="343"/>
      <c r="DQ686" s="343"/>
    </row>
    <row r="687" customFormat="false" ht="12.75" hidden="false" customHeight="false" outlineLevel="0" collapsed="false">
      <c r="CJ687" s="287"/>
      <c r="DP687" s="343"/>
      <c r="DQ687" s="343"/>
    </row>
    <row r="688" customFormat="false" ht="12.75" hidden="false" customHeight="false" outlineLevel="0" collapsed="false">
      <c r="CJ688" s="287"/>
      <c r="DP688" s="343"/>
      <c r="DQ688" s="343"/>
    </row>
    <row r="689" customFormat="false" ht="12.75" hidden="false" customHeight="false" outlineLevel="0" collapsed="false">
      <c r="CJ689" s="287"/>
      <c r="DP689" s="343"/>
      <c r="DQ689" s="343"/>
    </row>
    <row r="690" customFormat="false" ht="12.75" hidden="false" customHeight="false" outlineLevel="0" collapsed="false">
      <c r="CJ690" s="287"/>
      <c r="DP690" s="343"/>
      <c r="DQ690" s="343"/>
    </row>
    <row r="691" customFormat="false" ht="12.75" hidden="false" customHeight="false" outlineLevel="0" collapsed="false">
      <c r="CJ691" s="287"/>
      <c r="DP691" s="343"/>
      <c r="DQ691" s="343"/>
    </row>
    <row r="692" customFormat="false" ht="12.75" hidden="false" customHeight="false" outlineLevel="0" collapsed="false">
      <c r="CJ692" s="287"/>
      <c r="DP692" s="343"/>
      <c r="DQ692" s="343"/>
    </row>
    <row r="693" customFormat="false" ht="12.75" hidden="false" customHeight="false" outlineLevel="0" collapsed="false">
      <c r="CJ693" s="287"/>
      <c r="DP693" s="343"/>
      <c r="DQ693" s="343"/>
    </row>
    <row r="694" customFormat="false" ht="12.75" hidden="false" customHeight="false" outlineLevel="0" collapsed="false">
      <c r="CJ694" s="287" t="n">
        <f aca="false">SUM(CK683:CK694)</f>
        <v>0</v>
      </c>
      <c r="DP694" s="343"/>
      <c r="DQ694" s="343"/>
    </row>
    <row r="695" customFormat="false" ht="12.75" hidden="false" customHeight="false" outlineLevel="0" collapsed="false">
      <c r="CJ695" s="287"/>
      <c r="DP695" s="343"/>
      <c r="DQ695" s="343"/>
    </row>
    <row r="696" customFormat="false" ht="12.75" hidden="false" customHeight="false" outlineLevel="0" collapsed="false">
      <c r="CJ696" s="287"/>
      <c r="DP696" s="343"/>
      <c r="DQ696" s="343"/>
    </row>
    <row r="697" customFormat="false" ht="12.75" hidden="false" customHeight="false" outlineLevel="0" collapsed="false">
      <c r="CJ697" s="287"/>
      <c r="DP697" s="343"/>
      <c r="DQ697" s="343"/>
    </row>
    <row r="698" customFormat="false" ht="12.75" hidden="false" customHeight="false" outlineLevel="0" collapsed="false">
      <c r="CJ698" s="287"/>
      <c r="DP698" s="343"/>
      <c r="DQ698" s="343"/>
    </row>
    <row r="699" customFormat="false" ht="12.75" hidden="false" customHeight="false" outlineLevel="0" collapsed="false">
      <c r="CJ699" s="287"/>
      <c r="DP699" s="343"/>
      <c r="DQ699" s="343"/>
    </row>
    <row r="700" customFormat="false" ht="12.75" hidden="false" customHeight="false" outlineLevel="0" collapsed="false">
      <c r="CJ700" s="287"/>
      <c r="DP700" s="343"/>
      <c r="DQ700" s="343"/>
    </row>
    <row r="701" customFormat="false" ht="12.75" hidden="false" customHeight="false" outlineLevel="0" collapsed="false">
      <c r="CJ701" s="287"/>
      <c r="DP701" s="343"/>
      <c r="DQ701" s="343"/>
    </row>
    <row r="702" customFormat="false" ht="12.75" hidden="false" customHeight="false" outlineLevel="0" collapsed="false">
      <c r="CJ702" s="287"/>
      <c r="DP702" s="343"/>
      <c r="DQ702" s="343"/>
    </row>
    <row r="703" customFormat="false" ht="12.75" hidden="false" customHeight="false" outlineLevel="0" collapsed="false">
      <c r="CJ703" s="287"/>
      <c r="DP703" s="343"/>
      <c r="DQ703" s="343"/>
    </row>
    <row r="704" customFormat="false" ht="12.75" hidden="false" customHeight="false" outlineLevel="0" collapsed="false">
      <c r="CJ704" s="287"/>
      <c r="DP704" s="343"/>
      <c r="DQ704" s="343"/>
    </row>
    <row r="705" customFormat="false" ht="12.75" hidden="false" customHeight="false" outlineLevel="0" collapsed="false">
      <c r="CJ705" s="287"/>
      <c r="DP705" s="343"/>
      <c r="DQ705" s="343"/>
    </row>
    <row r="706" customFormat="false" ht="12.75" hidden="false" customHeight="false" outlineLevel="0" collapsed="false">
      <c r="CJ706" s="287" t="n">
        <f aca="false">SUM(CK695:CK706)</f>
        <v>0</v>
      </c>
      <c r="DP706" s="343"/>
      <c r="DQ706" s="343"/>
    </row>
    <row r="707" customFormat="false" ht="12.75" hidden="false" customHeight="false" outlineLevel="0" collapsed="false">
      <c r="CJ707" s="287"/>
      <c r="DP707" s="343"/>
      <c r="DQ707" s="343"/>
    </row>
    <row r="708" customFormat="false" ht="12.75" hidden="false" customHeight="false" outlineLevel="0" collapsed="false">
      <c r="CJ708" s="287"/>
      <c r="DP708" s="343"/>
      <c r="DQ708" s="343"/>
    </row>
    <row r="709" customFormat="false" ht="12.75" hidden="false" customHeight="false" outlineLevel="0" collapsed="false">
      <c r="CJ709" s="287"/>
      <c r="DP709" s="343"/>
      <c r="DQ709" s="343"/>
    </row>
    <row r="710" customFormat="false" ht="12.75" hidden="false" customHeight="false" outlineLevel="0" collapsed="false">
      <c r="CJ710" s="287"/>
      <c r="DP710" s="343"/>
      <c r="DQ710" s="343"/>
    </row>
    <row r="711" customFormat="false" ht="12.75" hidden="false" customHeight="false" outlineLevel="0" collapsed="false">
      <c r="CJ711" s="287"/>
      <c r="DP711" s="343"/>
      <c r="DQ711" s="343"/>
    </row>
    <row r="712" customFormat="false" ht="12.75" hidden="false" customHeight="false" outlineLevel="0" collapsed="false">
      <c r="CJ712" s="287"/>
      <c r="DP712" s="343"/>
      <c r="DQ712" s="343"/>
    </row>
    <row r="713" customFormat="false" ht="12.75" hidden="false" customHeight="false" outlineLevel="0" collapsed="false">
      <c r="CJ713" s="287"/>
      <c r="DP713" s="343"/>
      <c r="DQ713" s="343"/>
    </row>
    <row r="714" customFormat="false" ht="12.75" hidden="false" customHeight="false" outlineLevel="0" collapsed="false">
      <c r="CJ714" s="287"/>
      <c r="DP714" s="343"/>
      <c r="DQ714" s="343"/>
    </row>
    <row r="715" customFormat="false" ht="12.75" hidden="false" customHeight="false" outlineLevel="0" collapsed="false">
      <c r="CJ715" s="287"/>
      <c r="DP715" s="343"/>
      <c r="DQ715" s="343"/>
    </row>
    <row r="716" customFormat="false" ht="12.75" hidden="false" customHeight="false" outlineLevel="0" collapsed="false">
      <c r="CJ716" s="287"/>
      <c r="DP716" s="343"/>
      <c r="DQ716" s="343"/>
    </row>
    <row r="717" customFormat="false" ht="12.75" hidden="false" customHeight="false" outlineLevel="0" collapsed="false">
      <c r="CJ717" s="287"/>
      <c r="DP717" s="343"/>
      <c r="DQ717" s="343"/>
    </row>
    <row r="718" customFormat="false" ht="12.75" hidden="false" customHeight="false" outlineLevel="0" collapsed="false">
      <c r="CJ718" s="287" t="n">
        <f aca="false">SUM(CK707:CK718)</f>
        <v>0</v>
      </c>
      <c r="DP718" s="343"/>
      <c r="DQ718" s="343"/>
    </row>
    <row r="719" customFormat="false" ht="12.75" hidden="false" customHeight="false" outlineLevel="0" collapsed="false">
      <c r="CJ719" s="287"/>
      <c r="DP719" s="343"/>
      <c r="DQ719" s="343"/>
    </row>
    <row r="720" customFormat="false" ht="12.75" hidden="false" customHeight="false" outlineLevel="0" collapsed="false">
      <c r="CJ720" s="287"/>
      <c r="DP720" s="343"/>
      <c r="DQ720" s="343"/>
    </row>
    <row r="721" customFormat="false" ht="12.75" hidden="false" customHeight="false" outlineLevel="0" collapsed="false">
      <c r="CJ721" s="287"/>
      <c r="DP721" s="343"/>
      <c r="DQ721" s="343"/>
    </row>
    <row r="722" customFormat="false" ht="12.75" hidden="false" customHeight="false" outlineLevel="0" collapsed="false">
      <c r="CJ722" s="287"/>
      <c r="DP722" s="343"/>
      <c r="DQ722" s="343"/>
    </row>
    <row r="723" customFormat="false" ht="12.75" hidden="false" customHeight="false" outlineLevel="0" collapsed="false">
      <c r="CJ723" s="287"/>
      <c r="DP723" s="343"/>
      <c r="DQ723" s="343"/>
    </row>
    <row r="724" customFormat="false" ht="12.75" hidden="false" customHeight="false" outlineLevel="0" collapsed="false">
      <c r="CJ724" s="287"/>
      <c r="DP724" s="343"/>
      <c r="DQ724" s="343"/>
    </row>
    <row r="725" customFormat="false" ht="12.75" hidden="false" customHeight="false" outlineLevel="0" collapsed="false">
      <c r="CJ725" s="287"/>
      <c r="DP725" s="343"/>
      <c r="DQ725" s="343"/>
    </row>
    <row r="726" customFormat="false" ht="12.75" hidden="false" customHeight="false" outlineLevel="0" collapsed="false">
      <c r="CJ726" s="287"/>
      <c r="DP726" s="343"/>
      <c r="DQ726" s="343"/>
    </row>
    <row r="727" customFormat="false" ht="12.75" hidden="false" customHeight="false" outlineLevel="0" collapsed="false">
      <c r="CJ727" s="287"/>
      <c r="DP727" s="343"/>
      <c r="DQ727" s="343"/>
    </row>
    <row r="728" customFormat="false" ht="12.75" hidden="false" customHeight="false" outlineLevel="0" collapsed="false">
      <c r="CJ728" s="287"/>
      <c r="DP728" s="343"/>
      <c r="DQ728" s="343"/>
    </row>
    <row r="729" customFormat="false" ht="12.75" hidden="false" customHeight="false" outlineLevel="0" collapsed="false">
      <c r="CJ729" s="287"/>
      <c r="DP729" s="343"/>
      <c r="DQ729" s="343"/>
    </row>
    <row r="730" customFormat="false" ht="12.75" hidden="false" customHeight="false" outlineLevel="0" collapsed="false">
      <c r="CJ730" s="287" t="n">
        <f aca="false">SUM(CK719:CK730)</f>
        <v>0</v>
      </c>
      <c r="DP730" s="343"/>
      <c r="DQ730" s="343"/>
    </row>
    <row r="731" customFormat="false" ht="12.75" hidden="false" customHeight="false" outlineLevel="0" collapsed="false">
      <c r="CJ731" s="287"/>
      <c r="DP731" s="343"/>
      <c r="DQ731" s="343"/>
    </row>
    <row r="732" customFormat="false" ht="12.75" hidden="false" customHeight="false" outlineLevel="0" collapsed="false">
      <c r="CJ732" s="287"/>
      <c r="DP732" s="343"/>
      <c r="DQ732" s="343"/>
    </row>
    <row r="733" customFormat="false" ht="12.75" hidden="false" customHeight="false" outlineLevel="0" collapsed="false">
      <c r="CJ733" s="287"/>
      <c r="DP733" s="343"/>
      <c r="DQ733" s="343"/>
    </row>
    <row r="734" customFormat="false" ht="12.75" hidden="false" customHeight="false" outlineLevel="0" collapsed="false">
      <c r="CJ734" s="287"/>
      <c r="DP734" s="343"/>
      <c r="DQ734" s="343"/>
    </row>
    <row r="735" customFormat="false" ht="12.75" hidden="false" customHeight="false" outlineLevel="0" collapsed="false">
      <c r="CJ735" s="287"/>
      <c r="DP735" s="343"/>
      <c r="DQ735" s="343"/>
    </row>
    <row r="736" customFormat="false" ht="12.75" hidden="false" customHeight="false" outlineLevel="0" collapsed="false">
      <c r="CJ736" s="287"/>
      <c r="DP736" s="343"/>
      <c r="DQ736" s="343"/>
    </row>
    <row r="737" customFormat="false" ht="12.75" hidden="false" customHeight="false" outlineLevel="0" collapsed="false">
      <c r="CJ737" s="287"/>
      <c r="DP737" s="343"/>
      <c r="DQ737" s="343"/>
    </row>
    <row r="738" customFormat="false" ht="12.75" hidden="false" customHeight="false" outlineLevel="0" collapsed="false">
      <c r="CJ738" s="287"/>
      <c r="DP738" s="343"/>
      <c r="DQ738" s="343"/>
    </row>
    <row r="739" customFormat="false" ht="12.75" hidden="false" customHeight="false" outlineLevel="0" collapsed="false">
      <c r="CJ739" s="287"/>
      <c r="DP739" s="343"/>
      <c r="DQ739" s="343"/>
    </row>
    <row r="740" customFormat="false" ht="12.75" hidden="false" customHeight="false" outlineLevel="0" collapsed="false">
      <c r="CJ740" s="287"/>
      <c r="DP740" s="343"/>
      <c r="DQ740" s="343"/>
    </row>
    <row r="741" customFormat="false" ht="12.75" hidden="false" customHeight="false" outlineLevel="0" collapsed="false">
      <c r="CJ741" s="287"/>
      <c r="DP741" s="343"/>
      <c r="DQ741" s="343"/>
    </row>
    <row r="742" customFormat="false" ht="12.75" hidden="false" customHeight="false" outlineLevel="0" collapsed="false">
      <c r="CJ742" s="287" t="n">
        <f aca="false">SUM(CK731:CK742)</f>
        <v>0</v>
      </c>
      <c r="DP742" s="343"/>
      <c r="DQ742" s="343"/>
    </row>
    <row r="743" customFormat="false" ht="12.75" hidden="false" customHeight="false" outlineLevel="0" collapsed="false">
      <c r="CJ743" s="287"/>
      <c r="DP743" s="343"/>
      <c r="DQ743" s="343"/>
    </row>
    <row r="744" customFormat="false" ht="12.75" hidden="false" customHeight="false" outlineLevel="0" collapsed="false">
      <c r="CJ744" s="287"/>
      <c r="DP744" s="343"/>
      <c r="DQ744" s="343"/>
    </row>
    <row r="745" customFormat="false" ht="12.75" hidden="false" customHeight="false" outlineLevel="0" collapsed="false">
      <c r="CJ745" s="287"/>
      <c r="DP745" s="343"/>
      <c r="DQ745" s="343"/>
    </row>
    <row r="746" customFormat="false" ht="12.75" hidden="false" customHeight="false" outlineLevel="0" collapsed="false">
      <c r="CJ746" s="287"/>
      <c r="DP746" s="343"/>
      <c r="DQ746" s="343"/>
    </row>
    <row r="747" customFormat="false" ht="12.75" hidden="false" customHeight="false" outlineLevel="0" collapsed="false">
      <c r="CJ747" s="287"/>
      <c r="DP747" s="343"/>
      <c r="DQ747" s="343"/>
    </row>
    <row r="748" customFormat="false" ht="12.75" hidden="false" customHeight="false" outlineLevel="0" collapsed="false">
      <c r="CJ748" s="287"/>
      <c r="DP748" s="343"/>
      <c r="DQ748" s="343"/>
    </row>
    <row r="749" customFormat="false" ht="12.75" hidden="false" customHeight="false" outlineLevel="0" collapsed="false">
      <c r="CJ749" s="287"/>
      <c r="DP749" s="343"/>
      <c r="DQ749" s="343"/>
    </row>
    <row r="750" customFormat="false" ht="12.75" hidden="false" customHeight="false" outlineLevel="0" collapsed="false">
      <c r="CJ750" s="287"/>
      <c r="DP750" s="343"/>
      <c r="DQ750" s="343"/>
    </row>
    <row r="751" customFormat="false" ht="12.75" hidden="false" customHeight="false" outlineLevel="0" collapsed="false">
      <c r="CJ751" s="287"/>
      <c r="DP751" s="343"/>
      <c r="DQ751" s="343"/>
    </row>
    <row r="752" customFormat="false" ht="12.75" hidden="false" customHeight="false" outlineLevel="0" collapsed="false">
      <c r="CJ752" s="287"/>
      <c r="DP752" s="343"/>
      <c r="DQ752" s="343"/>
    </row>
    <row r="753" customFormat="false" ht="12.75" hidden="false" customHeight="false" outlineLevel="0" collapsed="false">
      <c r="CJ753" s="287"/>
      <c r="DP753" s="343"/>
      <c r="DQ753" s="343"/>
    </row>
    <row r="754" customFormat="false" ht="12.75" hidden="false" customHeight="false" outlineLevel="0" collapsed="false">
      <c r="CJ754" s="287" t="n">
        <f aca="false">SUM(CK743:CK754)</f>
        <v>0</v>
      </c>
      <c r="DP754" s="343"/>
      <c r="DQ754" s="343"/>
    </row>
    <row r="755" customFormat="false" ht="12.75" hidden="false" customHeight="false" outlineLevel="0" collapsed="false">
      <c r="CJ755" s="287"/>
      <c r="DP755" s="343"/>
      <c r="DQ755" s="343"/>
    </row>
    <row r="756" customFormat="false" ht="12.75" hidden="false" customHeight="false" outlineLevel="0" collapsed="false">
      <c r="CJ756" s="287"/>
      <c r="DP756" s="343"/>
      <c r="DQ756" s="343"/>
    </row>
    <row r="757" customFormat="false" ht="12.75" hidden="false" customHeight="false" outlineLevel="0" collapsed="false">
      <c r="CJ757" s="287"/>
      <c r="DP757" s="343"/>
      <c r="DQ757" s="343"/>
    </row>
    <row r="758" customFormat="false" ht="12.75" hidden="false" customHeight="false" outlineLevel="0" collapsed="false">
      <c r="CJ758" s="287"/>
      <c r="DP758" s="343"/>
      <c r="DQ758" s="343"/>
    </row>
    <row r="759" customFormat="false" ht="12.75" hidden="false" customHeight="false" outlineLevel="0" collapsed="false">
      <c r="CJ759" s="287"/>
      <c r="DP759" s="343"/>
      <c r="DQ759" s="343"/>
    </row>
    <row r="760" customFormat="false" ht="12.75" hidden="false" customHeight="false" outlineLevel="0" collapsed="false">
      <c r="CJ760" s="287"/>
      <c r="DP760" s="343"/>
      <c r="DQ760" s="343"/>
    </row>
    <row r="761" customFormat="false" ht="12.75" hidden="false" customHeight="false" outlineLevel="0" collapsed="false">
      <c r="CJ761" s="287"/>
      <c r="DP761" s="343"/>
      <c r="DQ761" s="343"/>
    </row>
    <row r="762" customFormat="false" ht="12.75" hidden="false" customHeight="false" outlineLevel="0" collapsed="false">
      <c r="CJ762" s="287"/>
      <c r="DP762" s="343"/>
      <c r="DQ762" s="343"/>
    </row>
    <row r="763" customFormat="false" ht="12.75" hidden="false" customHeight="false" outlineLevel="0" collapsed="false">
      <c r="CJ763" s="287"/>
      <c r="DP763" s="343"/>
      <c r="DQ763" s="343"/>
    </row>
    <row r="764" customFormat="false" ht="12.75" hidden="false" customHeight="false" outlineLevel="0" collapsed="false">
      <c r="CJ764" s="287"/>
      <c r="DP764" s="343"/>
      <c r="DQ764" s="343"/>
    </row>
    <row r="765" customFormat="false" ht="12.75" hidden="false" customHeight="false" outlineLevel="0" collapsed="false">
      <c r="CJ765" s="287"/>
      <c r="DP765" s="343"/>
      <c r="DQ765" s="343"/>
    </row>
    <row r="766" customFormat="false" ht="12.75" hidden="false" customHeight="false" outlineLevel="0" collapsed="false">
      <c r="CJ766" s="287" t="n">
        <f aca="false">SUM(CK755:CK766)</f>
        <v>0</v>
      </c>
      <c r="DP766" s="343"/>
      <c r="DQ766" s="343"/>
    </row>
    <row r="767" customFormat="false" ht="12.75" hidden="false" customHeight="false" outlineLevel="0" collapsed="false">
      <c r="CJ767" s="287"/>
      <c r="DP767" s="343"/>
      <c r="DQ767" s="343"/>
    </row>
    <row r="768" customFormat="false" ht="12.75" hidden="false" customHeight="false" outlineLevel="0" collapsed="false">
      <c r="CJ768" s="287"/>
      <c r="DP768" s="343"/>
      <c r="DQ768" s="343"/>
    </row>
    <row r="769" customFormat="false" ht="12.75" hidden="false" customHeight="false" outlineLevel="0" collapsed="false">
      <c r="CJ769" s="287"/>
      <c r="DP769" s="343"/>
      <c r="DQ769" s="343"/>
    </row>
    <row r="770" customFormat="false" ht="12.75" hidden="false" customHeight="false" outlineLevel="0" collapsed="false">
      <c r="CJ770" s="287"/>
      <c r="DP770" s="343"/>
      <c r="DQ770" s="343"/>
    </row>
    <row r="771" customFormat="false" ht="12.75" hidden="false" customHeight="false" outlineLevel="0" collapsed="false">
      <c r="CJ771" s="287"/>
      <c r="DP771" s="343"/>
      <c r="DQ771" s="343"/>
    </row>
    <row r="772" customFormat="false" ht="12.75" hidden="false" customHeight="false" outlineLevel="0" collapsed="false">
      <c r="CJ772" s="287"/>
      <c r="DP772" s="343"/>
      <c r="DQ772" s="343"/>
    </row>
    <row r="773" customFormat="false" ht="12.75" hidden="false" customHeight="false" outlineLevel="0" collapsed="false">
      <c r="CJ773" s="287"/>
      <c r="DP773" s="343"/>
      <c r="DQ773" s="343"/>
    </row>
    <row r="774" customFormat="false" ht="12.75" hidden="false" customHeight="false" outlineLevel="0" collapsed="false">
      <c r="CJ774" s="287"/>
      <c r="DP774" s="343"/>
      <c r="DQ774" s="343"/>
    </row>
    <row r="775" customFormat="false" ht="12.75" hidden="false" customHeight="false" outlineLevel="0" collapsed="false">
      <c r="CJ775" s="287"/>
      <c r="DP775" s="343"/>
      <c r="DQ775" s="343"/>
    </row>
    <row r="776" customFormat="false" ht="12.75" hidden="false" customHeight="false" outlineLevel="0" collapsed="false">
      <c r="CJ776" s="287"/>
      <c r="DP776" s="343"/>
      <c r="DQ776" s="343"/>
    </row>
    <row r="777" customFormat="false" ht="12.75" hidden="false" customHeight="false" outlineLevel="0" collapsed="false">
      <c r="CJ777" s="287"/>
      <c r="DP777" s="343"/>
      <c r="DQ777" s="343"/>
    </row>
    <row r="778" customFormat="false" ht="12.75" hidden="false" customHeight="false" outlineLevel="0" collapsed="false">
      <c r="CJ778" s="287" t="n">
        <f aca="false">SUM(CK767:CK778)</f>
        <v>0</v>
      </c>
      <c r="DP778" s="343"/>
      <c r="DQ778" s="343"/>
    </row>
    <row r="779" customFormat="false" ht="12.75" hidden="false" customHeight="false" outlineLevel="0" collapsed="false">
      <c r="CJ779" s="287"/>
      <c r="DP779" s="343"/>
      <c r="DQ779" s="343"/>
    </row>
    <row r="780" customFormat="false" ht="12.75" hidden="false" customHeight="false" outlineLevel="0" collapsed="false">
      <c r="CJ780" s="287"/>
      <c r="DP780" s="343"/>
      <c r="DQ780" s="343"/>
    </row>
    <row r="781" customFormat="false" ht="12.75" hidden="false" customHeight="false" outlineLevel="0" collapsed="false">
      <c r="CJ781" s="287"/>
      <c r="DP781" s="343"/>
      <c r="DQ781" s="343"/>
    </row>
    <row r="782" customFormat="false" ht="12.75" hidden="false" customHeight="false" outlineLevel="0" collapsed="false">
      <c r="CJ782" s="287"/>
      <c r="DP782" s="343"/>
      <c r="DQ782" s="343"/>
    </row>
    <row r="783" customFormat="false" ht="12.75" hidden="false" customHeight="false" outlineLevel="0" collapsed="false">
      <c r="CJ783" s="287"/>
      <c r="DP783" s="343"/>
      <c r="DQ783" s="343"/>
    </row>
    <row r="784" customFormat="false" ht="12.75" hidden="false" customHeight="false" outlineLevel="0" collapsed="false">
      <c r="CJ784" s="287"/>
      <c r="DP784" s="343"/>
      <c r="DQ784" s="343"/>
    </row>
    <row r="785" customFormat="false" ht="12.75" hidden="false" customHeight="false" outlineLevel="0" collapsed="false">
      <c r="CJ785" s="287"/>
      <c r="DP785" s="343"/>
      <c r="DQ785" s="343"/>
    </row>
    <row r="786" customFormat="false" ht="12.75" hidden="false" customHeight="false" outlineLevel="0" collapsed="false">
      <c r="CJ786" s="287"/>
      <c r="DP786" s="343"/>
      <c r="DQ786" s="343"/>
    </row>
    <row r="787" customFormat="false" ht="12.75" hidden="false" customHeight="false" outlineLevel="0" collapsed="false">
      <c r="CJ787" s="287"/>
      <c r="DP787" s="343"/>
      <c r="DQ787" s="343"/>
    </row>
    <row r="788" customFormat="false" ht="12.75" hidden="false" customHeight="false" outlineLevel="0" collapsed="false">
      <c r="CJ788" s="287"/>
      <c r="DP788" s="343"/>
      <c r="DQ788" s="343"/>
    </row>
    <row r="789" customFormat="false" ht="12.75" hidden="false" customHeight="false" outlineLevel="0" collapsed="false">
      <c r="CJ789" s="287"/>
      <c r="DP789" s="343"/>
      <c r="DQ789" s="343"/>
    </row>
    <row r="790" customFormat="false" ht="12.75" hidden="false" customHeight="false" outlineLevel="0" collapsed="false">
      <c r="CJ790" s="287" t="n">
        <f aca="false">SUM(CK779:CK790)</f>
        <v>0</v>
      </c>
      <c r="DP790" s="343"/>
      <c r="DQ790" s="343"/>
    </row>
    <row r="791" customFormat="false" ht="12.75" hidden="false" customHeight="false" outlineLevel="0" collapsed="false">
      <c r="CJ791" s="287"/>
      <c r="DP791" s="343"/>
      <c r="DQ791" s="343"/>
    </row>
    <row r="792" customFormat="false" ht="12.75" hidden="false" customHeight="false" outlineLevel="0" collapsed="false">
      <c r="CJ792" s="287"/>
      <c r="DP792" s="343"/>
      <c r="DQ792" s="343"/>
    </row>
    <row r="793" customFormat="false" ht="12.75" hidden="false" customHeight="false" outlineLevel="0" collapsed="false">
      <c r="CJ793" s="287"/>
      <c r="DP793" s="343"/>
      <c r="DQ793" s="343"/>
    </row>
    <row r="794" customFormat="false" ht="12.75" hidden="false" customHeight="false" outlineLevel="0" collapsed="false">
      <c r="CJ794" s="287"/>
      <c r="DP794" s="343"/>
      <c r="DQ794" s="343"/>
    </row>
    <row r="795" customFormat="false" ht="12.75" hidden="false" customHeight="false" outlineLevel="0" collapsed="false">
      <c r="CJ795" s="287"/>
      <c r="DP795" s="343"/>
      <c r="DQ795" s="343"/>
    </row>
    <row r="796" customFormat="false" ht="12.75" hidden="false" customHeight="false" outlineLevel="0" collapsed="false">
      <c r="CJ796" s="287"/>
      <c r="DP796" s="343"/>
      <c r="DQ796" s="343"/>
    </row>
    <row r="797" customFormat="false" ht="12.75" hidden="false" customHeight="false" outlineLevel="0" collapsed="false">
      <c r="CJ797" s="287"/>
      <c r="DP797" s="343"/>
      <c r="DQ797" s="343"/>
    </row>
    <row r="798" customFormat="false" ht="12.75" hidden="false" customHeight="false" outlineLevel="0" collapsed="false">
      <c r="CJ798" s="287"/>
      <c r="DP798" s="343"/>
      <c r="DQ798" s="343"/>
    </row>
    <row r="799" customFormat="false" ht="12.75" hidden="false" customHeight="false" outlineLevel="0" collapsed="false">
      <c r="CJ799" s="287"/>
      <c r="DP799" s="343"/>
      <c r="DQ799" s="343"/>
    </row>
    <row r="800" customFormat="false" ht="12.75" hidden="false" customHeight="false" outlineLevel="0" collapsed="false">
      <c r="CJ800" s="287"/>
      <c r="DP800" s="343"/>
      <c r="DQ800" s="343"/>
    </row>
    <row r="801" customFormat="false" ht="12.75" hidden="false" customHeight="false" outlineLevel="0" collapsed="false">
      <c r="CJ801" s="287"/>
      <c r="DP801" s="343"/>
      <c r="DQ801" s="343"/>
    </row>
    <row r="802" customFormat="false" ht="12.75" hidden="false" customHeight="false" outlineLevel="0" collapsed="false">
      <c r="CJ802" s="287" t="n">
        <f aca="false">SUM(CK791:CK802)</f>
        <v>0</v>
      </c>
      <c r="DP802" s="343"/>
      <c r="DQ802" s="343"/>
    </row>
    <row r="803" customFormat="false" ht="12.75" hidden="false" customHeight="false" outlineLevel="0" collapsed="false">
      <c r="CJ803" s="287"/>
      <c r="DP803" s="343"/>
      <c r="DQ803" s="343"/>
    </row>
    <row r="804" customFormat="false" ht="12.75" hidden="false" customHeight="false" outlineLevel="0" collapsed="false">
      <c r="CJ804" s="287"/>
      <c r="DP804" s="343"/>
      <c r="DQ804" s="343"/>
    </row>
    <row r="805" customFormat="false" ht="12.75" hidden="false" customHeight="false" outlineLevel="0" collapsed="false">
      <c r="CJ805" s="287"/>
      <c r="DP805" s="343"/>
      <c r="DQ805" s="343"/>
    </row>
    <row r="806" customFormat="false" ht="12.75" hidden="false" customHeight="false" outlineLevel="0" collapsed="false">
      <c r="CJ806" s="287"/>
      <c r="DP806" s="343"/>
      <c r="DQ806" s="343"/>
    </row>
    <row r="807" customFormat="false" ht="12.75" hidden="false" customHeight="false" outlineLevel="0" collapsed="false">
      <c r="CJ807" s="287"/>
      <c r="DP807" s="343"/>
      <c r="DQ807" s="343"/>
    </row>
    <row r="808" customFormat="false" ht="12.75" hidden="false" customHeight="false" outlineLevel="0" collapsed="false">
      <c r="CJ808" s="287"/>
      <c r="DP808" s="343"/>
      <c r="DQ808" s="343"/>
    </row>
    <row r="809" customFormat="false" ht="12.75" hidden="false" customHeight="false" outlineLevel="0" collapsed="false">
      <c r="CJ809" s="287"/>
      <c r="DP809" s="343"/>
      <c r="DQ809" s="343"/>
    </row>
    <row r="810" customFormat="false" ht="12.75" hidden="false" customHeight="false" outlineLevel="0" collapsed="false">
      <c r="CJ810" s="287"/>
      <c r="DP810" s="343"/>
      <c r="DQ810" s="343"/>
    </row>
    <row r="811" customFormat="false" ht="12.75" hidden="false" customHeight="false" outlineLevel="0" collapsed="false">
      <c r="CJ811" s="287"/>
      <c r="DP811" s="343"/>
      <c r="DQ811" s="343"/>
    </row>
    <row r="812" customFormat="false" ht="12.75" hidden="false" customHeight="false" outlineLevel="0" collapsed="false">
      <c r="CJ812" s="287"/>
      <c r="DP812" s="343"/>
      <c r="DQ812" s="343"/>
    </row>
    <row r="813" customFormat="false" ht="12.75" hidden="false" customHeight="false" outlineLevel="0" collapsed="false">
      <c r="CJ813" s="287"/>
      <c r="DP813" s="343"/>
      <c r="DQ813" s="343"/>
    </row>
    <row r="814" customFormat="false" ht="12.75" hidden="false" customHeight="false" outlineLevel="0" collapsed="false">
      <c r="CJ814" s="287" t="n">
        <f aca="false">SUM(CK803:CK814)</f>
        <v>0</v>
      </c>
      <c r="DP814" s="343"/>
      <c r="DQ814" s="343"/>
    </row>
    <row r="815" customFormat="false" ht="12.75" hidden="false" customHeight="false" outlineLevel="0" collapsed="false">
      <c r="CJ815" s="287"/>
      <c r="DP815" s="343"/>
      <c r="DQ815" s="343"/>
    </row>
    <row r="816" customFormat="false" ht="12.75" hidden="false" customHeight="false" outlineLevel="0" collapsed="false">
      <c r="CJ816" s="287"/>
      <c r="DP816" s="343"/>
      <c r="DQ816" s="343"/>
    </row>
    <row r="817" customFormat="false" ht="12.75" hidden="false" customHeight="false" outlineLevel="0" collapsed="false">
      <c r="CJ817" s="287"/>
      <c r="DP817" s="343"/>
      <c r="DQ817" s="343"/>
    </row>
    <row r="818" customFormat="false" ht="12.75" hidden="false" customHeight="false" outlineLevel="0" collapsed="false">
      <c r="CJ818" s="287"/>
      <c r="DP818" s="343"/>
      <c r="DQ818" s="343"/>
    </row>
    <row r="819" customFormat="false" ht="12.75" hidden="false" customHeight="false" outlineLevel="0" collapsed="false">
      <c r="CJ819" s="287"/>
      <c r="DP819" s="343"/>
      <c r="DQ819" s="343"/>
    </row>
    <row r="820" customFormat="false" ht="12.75" hidden="false" customHeight="false" outlineLevel="0" collapsed="false">
      <c r="CJ820" s="287"/>
      <c r="DP820" s="343"/>
      <c r="DQ820" s="343"/>
    </row>
    <row r="821" customFormat="false" ht="12.75" hidden="false" customHeight="false" outlineLevel="0" collapsed="false">
      <c r="CJ821" s="287"/>
      <c r="DP821" s="343"/>
      <c r="DQ821" s="343"/>
    </row>
    <row r="822" customFormat="false" ht="12.75" hidden="false" customHeight="false" outlineLevel="0" collapsed="false">
      <c r="CJ822" s="287"/>
      <c r="DP822" s="343"/>
      <c r="DQ822" s="343"/>
    </row>
    <row r="823" customFormat="false" ht="12.75" hidden="false" customHeight="false" outlineLevel="0" collapsed="false">
      <c r="CJ823" s="287"/>
      <c r="DP823" s="343"/>
      <c r="DQ823" s="343"/>
    </row>
    <row r="824" customFormat="false" ht="12.75" hidden="false" customHeight="false" outlineLevel="0" collapsed="false">
      <c r="CJ824" s="287"/>
      <c r="DP824" s="343"/>
      <c r="DQ824" s="343"/>
    </row>
    <row r="825" customFormat="false" ht="12.75" hidden="false" customHeight="false" outlineLevel="0" collapsed="false">
      <c r="CJ825" s="287"/>
      <c r="DP825" s="343"/>
      <c r="DQ825" s="343"/>
    </row>
    <row r="826" customFormat="false" ht="12.75" hidden="false" customHeight="false" outlineLevel="0" collapsed="false">
      <c r="CJ826" s="287" t="n">
        <f aca="false">SUM(CK815:CK826)</f>
        <v>0</v>
      </c>
      <c r="DP826" s="343"/>
      <c r="DQ826" s="343"/>
    </row>
    <row r="827" customFormat="false" ht="12.75" hidden="false" customHeight="false" outlineLevel="0" collapsed="false">
      <c r="CJ827" s="287"/>
      <c r="DP827" s="343"/>
      <c r="DQ827" s="343"/>
    </row>
    <row r="828" customFormat="false" ht="12.75" hidden="false" customHeight="false" outlineLevel="0" collapsed="false">
      <c r="CJ828" s="287"/>
      <c r="DP828" s="343"/>
      <c r="DQ828" s="343"/>
    </row>
    <row r="829" customFormat="false" ht="12.75" hidden="false" customHeight="false" outlineLevel="0" collapsed="false">
      <c r="CJ829" s="287"/>
      <c r="DP829" s="343"/>
      <c r="DQ829" s="343"/>
    </row>
    <row r="830" customFormat="false" ht="12.75" hidden="false" customHeight="false" outlineLevel="0" collapsed="false">
      <c r="CJ830" s="287"/>
      <c r="DP830" s="343"/>
      <c r="DQ830" s="343"/>
    </row>
    <row r="831" customFormat="false" ht="12.75" hidden="false" customHeight="false" outlineLevel="0" collapsed="false">
      <c r="CJ831" s="287"/>
      <c r="DP831" s="343"/>
      <c r="DQ831" s="343"/>
    </row>
    <row r="832" customFormat="false" ht="12.75" hidden="false" customHeight="false" outlineLevel="0" collapsed="false">
      <c r="CJ832" s="287"/>
      <c r="DP832" s="343"/>
      <c r="DQ832" s="343"/>
    </row>
    <row r="833" customFormat="false" ht="12.75" hidden="false" customHeight="false" outlineLevel="0" collapsed="false">
      <c r="CJ833" s="287"/>
      <c r="DP833" s="343"/>
      <c r="DQ833" s="343"/>
    </row>
    <row r="834" customFormat="false" ht="12.75" hidden="false" customHeight="false" outlineLevel="0" collapsed="false">
      <c r="CJ834" s="287"/>
      <c r="DP834" s="343"/>
      <c r="DQ834" s="343"/>
    </row>
    <row r="835" customFormat="false" ht="12.75" hidden="false" customHeight="false" outlineLevel="0" collapsed="false">
      <c r="CJ835" s="287"/>
      <c r="DP835" s="343"/>
      <c r="DQ835" s="343"/>
    </row>
    <row r="836" customFormat="false" ht="12.75" hidden="false" customHeight="false" outlineLevel="0" collapsed="false">
      <c r="CJ836" s="287"/>
      <c r="DP836" s="343"/>
      <c r="DQ836" s="343"/>
    </row>
    <row r="837" customFormat="false" ht="12.75" hidden="false" customHeight="false" outlineLevel="0" collapsed="false">
      <c r="CJ837" s="287"/>
      <c r="DP837" s="343"/>
      <c r="DQ837" s="343"/>
    </row>
    <row r="838" customFormat="false" ht="12.75" hidden="false" customHeight="false" outlineLevel="0" collapsed="false">
      <c r="CJ838" s="287" t="n">
        <f aca="false">SUM(CK827:CK838)</f>
        <v>0</v>
      </c>
      <c r="DP838" s="343"/>
      <c r="DQ838" s="343"/>
    </row>
    <row r="839" customFormat="false" ht="12.75" hidden="false" customHeight="false" outlineLevel="0" collapsed="false">
      <c r="CJ839" s="287"/>
      <c r="DP839" s="343"/>
      <c r="DQ839" s="343"/>
    </row>
    <row r="840" customFormat="false" ht="12.75" hidden="false" customHeight="false" outlineLevel="0" collapsed="false">
      <c r="CJ840" s="287"/>
      <c r="DP840" s="343"/>
      <c r="DQ840" s="343"/>
    </row>
    <row r="841" customFormat="false" ht="12.75" hidden="false" customHeight="false" outlineLevel="0" collapsed="false">
      <c r="CJ841" s="287"/>
      <c r="DP841" s="343"/>
      <c r="DQ841" s="343"/>
    </row>
    <row r="842" customFormat="false" ht="12.75" hidden="false" customHeight="false" outlineLevel="0" collapsed="false">
      <c r="CJ842" s="287"/>
      <c r="DP842" s="343"/>
      <c r="DQ842" s="343"/>
    </row>
    <row r="843" customFormat="false" ht="12.75" hidden="false" customHeight="false" outlineLevel="0" collapsed="false">
      <c r="CJ843" s="287"/>
      <c r="DP843" s="343"/>
      <c r="DQ843" s="343"/>
    </row>
    <row r="844" customFormat="false" ht="12.75" hidden="false" customHeight="false" outlineLevel="0" collapsed="false">
      <c r="CJ844" s="287"/>
      <c r="DP844" s="343"/>
      <c r="DQ844" s="343"/>
    </row>
    <row r="845" customFormat="false" ht="12.75" hidden="false" customHeight="false" outlineLevel="0" collapsed="false">
      <c r="CJ845" s="287"/>
      <c r="DP845" s="343"/>
      <c r="DQ845" s="343"/>
    </row>
    <row r="846" customFormat="false" ht="12.75" hidden="false" customHeight="false" outlineLevel="0" collapsed="false">
      <c r="CJ846" s="287"/>
      <c r="DP846" s="343"/>
      <c r="DQ846" s="343"/>
    </row>
    <row r="847" customFormat="false" ht="12.75" hidden="false" customHeight="false" outlineLevel="0" collapsed="false">
      <c r="CJ847" s="287"/>
      <c r="DP847" s="343"/>
      <c r="DQ847" s="343"/>
    </row>
    <row r="848" customFormat="false" ht="12.75" hidden="false" customHeight="false" outlineLevel="0" collapsed="false">
      <c r="CJ848" s="287"/>
      <c r="DP848" s="343"/>
      <c r="DQ848" s="343"/>
    </row>
    <row r="849" customFormat="false" ht="12.75" hidden="false" customHeight="false" outlineLevel="0" collapsed="false">
      <c r="CJ849" s="287"/>
      <c r="DP849" s="343"/>
      <c r="DQ849" s="343"/>
    </row>
    <row r="850" customFormat="false" ht="12.75" hidden="false" customHeight="false" outlineLevel="0" collapsed="false">
      <c r="CJ850" s="287" t="n">
        <f aca="false">SUM(CK839:CK850)</f>
        <v>0</v>
      </c>
      <c r="DP850" s="343"/>
      <c r="DQ850" s="343"/>
    </row>
    <row r="851" customFormat="false" ht="12.75" hidden="false" customHeight="false" outlineLevel="0" collapsed="false">
      <c r="CJ851" s="287"/>
      <c r="DP851" s="343"/>
      <c r="DQ851" s="343"/>
    </row>
    <row r="852" customFormat="false" ht="12.75" hidden="false" customHeight="false" outlineLevel="0" collapsed="false">
      <c r="CJ852" s="287"/>
      <c r="DP852" s="343"/>
      <c r="DQ852" s="343"/>
    </row>
    <row r="853" customFormat="false" ht="12.75" hidden="false" customHeight="false" outlineLevel="0" collapsed="false">
      <c r="CJ853" s="287"/>
      <c r="DP853" s="343"/>
      <c r="DQ853" s="343"/>
    </row>
    <row r="854" customFormat="false" ht="12.75" hidden="false" customHeight="false" outlineLevel="0" collapsed="false">
      <c r="CJ854" s="287"/>
      <c r="DP854" s="343"/>
      <c r="DQ854" s="343"/>
    </row>
    <row r="855" customFormat="false" ht="12.75" hidden="false" customHeight="false" outlineLevel="0" collapsed="false">
      <c r="CJ855" s="287"/>
      <c r="DP855" s="343"/>
      <c r="DQ855" s="343"/>
    </row>
    <row r="856" customFormat="false" ht="12.75" hidden="false" customHeight="false" outlineLevel="0" collapsed="false">
      <c r="CJ856" s="287"/>
      <c r="DP856" s="343"/>
      <c r="DQ856" s="343"/>
    </row>
    <row r="857" customFormat="false" ht="12.75" hidden="false" customHeight="false" outlineLevel="0" collapsed="false">
      <c r="CJ857" s="287"/>
      <c r="DP857" s="343"/>
      <c r="DQ857" s="343"/>
    </row>
    <row r="858" customFormat="false" ht="12.75" hidden="false" customHeight="false" outlineLevel="0" collapsed="false">
      <c r="CJ858" s="287"/>
      <c r="DP858" s="343"/>
      <c r="DQ858" s="343"/>
    </row>
    <row r="859" customFormat="false" ht="12.75" hidden="false" customHeight="false" outlineLevel="0" collapsed="false">
      <c r="CJ859" s="287"/>
      <c r="DP859" s="343"/>
      <c r="DQ859" s="343"/>
    </row>
    <row r="860" customFormat="false" ht="12.75" hidden="false" customHeight="false" outlineLevel="0" collapsed="false">
      <c r="CJ860" s="287"/>
      <c r="DP860" s="343"/>
      <c r="DQ860" s="343"/>
    </row>
    <row r="861" customFormat="false" ht="12.75" hidden="false" customHeight="false" outlineLevel="0" collapsed="false">
      <c r="CJ861" s="287"/>
      <c r="DP861" s="343"/>
      <c r="DQ861" s="343"/>
    </row>
    <row r="862" customFormat="false" ht="12.75" hidden="false" customHeight="false" outlineLevel="0" collapsed="false">
      <c r="CJ862" s="287" t="n">
        <f aca="false">SUM(CK851:CK862)</f>
        <v>0</v>
      </c>
      <c r="DP862" s="343"/>
      <c r="DQ862" s="343"/>
    </row>
    <row r="863" customFormat="false" ht="12.75" hidden="false" customHeight="false" outlineLevel="0" collapsed="false">
      <c r="CJ863" s="287"/>
      <c r="DP863" s="343"/>
      <c r="DQ863" s="343"/>
    </row>
    <row r="864" customFormat="false" ht="12.75" hidden="false" customHeight="false" outlineLevel="0" collapsed="false">
      <c r="CJ864" s="287"/>
      <c r="DP864" s="343"/>
      <c r="DQ864" s="343"/>
    </row>
    <row r="865" customFormat="false" ht="12.75" hidden="false" customHeight="false" outlineLevel="0" collapsed="false">
      <c r="CJ865" s="287"/>
      <c r="DP865" s="343"/>
      <c r="DQ865" s="343"/>
    </row>
    <row r="866" customFormat="false" ht="12.75" hidden="false" customHeight="false" outlineLevel="0" collapsed="false">
      <c r="CJ866" s="287"/>
      <c r="DP866" s="343"/>
      <c r="DQ866" s="343"/>
    </row>
    <row r="867" customFormat="false" ht="12.75" hidden="false" customHeight="false" outlineLevel="0" collapsed="false">
      <c r="CJ867" s="287"/>
      <c r="DP867" s="343"/>
      <c r="DQ867" s="343"/>
    </row>
    <row r="868" customFormat="false" ht="12.75" hidden="false" customHeight="false" outlineLevel="0" collapsed="false">
      <c r="CJ868" s="287"/>
      <c r="DP868" s="343"/>
      <c r="DQ868" s="343"/>
    </row>
    <row r="869" customFormat="false" ht="12.75" hidden="false" customHeight="false" outlineLevel="0" collapsed="false">
      <c r="CJ869" s="287"/>
      <c r="DP869" s="343"/>
      <c r="DQ869" s="343"/>
    </row>
    <row r="870" customFormat="false" ht="12.75" hidden="false" customHeight="false" outlineLevel="0" collapsed="false">
      <c r="CJ870" s="287"/>
      <c r="DP870" s="343"/>
      <c r="DQ870" s="343"/>
    </row>
    <row r="871" customFormat="false" ht="12.75" hidden="false" customHeight="false" outlineLevel="0" collapsed="false">
      <c r="CJ871" s="287"/>
      <c r="DP871" s="343"/>
      <c r="DQ871" s="343"/>
    </row>
    <row r="872" customFormat="false" ht="12.75" hidden="false" customHeight="false" outlineLevel="0" collapsed="false">
      <c r="CJ872" s="287"/>
      <c r="DP872" s="343"/>
      <c r="DQ872" s="343"/>
    </row>
    <row r="873" customFormat="false" ht="12.75" hidden="false" customHeight="false" outlineLevel="0" collapsed="false">
      <c r="CJ873" s="287"/>
      <c r="DP873" s="343"/>
      <c r="DQ873" s="343"/>
    </row>
    <row r="874" customFormat="false" ht="12.75" hidden="false" customHeight="false" outlineLevel="0" collapsed="false">
      <c r="CJ874" s="287" t="n">
        <f aca="false">SUM(CK863:CK874)</f>
        <v>0</v>
      </c>
      <c r="DP874" s="343"/>
      <c r="DQ874" s="343"/>
    </row>
    <row r="875" customFormat="false" ht="12.75" hidden="false" customHeight="false" outlineLevel="0" collapsed="false">
      <c r="CJ875" s="287"/>
      <c r="DP875" s="343"/>
      <c r="DQ875" s="343"/>
    </row>
    <row r="876" customFormat="false" ht="12.75" hidden="false" customHeight="false" outlineLevel="0" collapsed="false">
      <c r="CJ876" s="287"/>
      <c r="DP876" s="343"/>
      <c r="DQ876" s="343"/>
    </row>
    <row r="877" customFormat="false" ht="12.75" hidden="false" customHeight="false" outlineLevel="0" collapsed="false">
      <c r="CJ877" s="287"/>
      <c r="DP877" s="343"/>
      <c r="DQ877" s="343"/>
    </row>
    <row r="878" customFormat="false" ht="12.75" hidden="false" customHeight="false" outlineLevel="0" collapsed="false">
      <c r="CJ878" s="287"/>
      <c r="DP878" s="343"/>
      <c r="DQ878" s="343"/>
    </row>
    <row r="879" customFormat="false" ht="12.75" hidden="false" customHeight="false" outlineLevel="0" collapsed="false">
      <c r="CJ879" s="287"/>
      <c r="DP879" s="343"/>
      <c r="DQ879" s="343"/>
    </row>
    <row r="880" customFormat="false" ht="12.75" hidden="false" customHeight="false" outlineLevel="0" collapsed="false">
      <c r="CJ880" s="287"/>
      <c r="DP880" s="343"/>
      <c r="DQ880" s="343"/>
    </row>
    <row r="881" customFormat="false" ht="12.75" hidden="false" customHeight="false" outlineLevel="0" collapsed="false">
      <c r="CJ881" s="287"/>
      <c r="DP881" s="343"/>
      <c r="DQ881" s="343"/>
    </row>
    <row r="882" customFormat="false" ht="12.75" hidden="false" customHeight="false" outlineLevel="0" collapsed="false">
      <c r="CJ882" s="287"/>
      <c r="DP882" s="343"/>
      <c r="DQ882" s="343"/>
    </row>
    <row r="883" customFormat="false" ht="12.75" hidden="false" customHeight="false" outlineLevel="0" collapsed="false">
      <c r="CJ883" s="287"/>
      <c r="DP883" s="343"/>
      <c r="DQ883" s="343"/>
    </row>
    <row r="884" customFormat="false" ht="12.75" hidden="false" customHeight="false" outlineLevel="0" collapsed="false">
      <c r="CJ884" s="287"/>
      <c r="DP884" s="343"/>
      <c r="DQ884" s="343"/>
    </row>
    <row r="885" customFormat="false" ht="12.75" hidden="false" customHeight="false" outlineLevel="0" collapsed="false">
      <c r="CJ885" s="287"/>
      <c r="DP885" s="343"/>
      <c r="DQ885" s="343"/>
    </row>
    <row r="886" customFormat="false" ht="12.75" hidden="false" customHeight="false" outlineLevel="0" collapsed="false">
      <c r="CJ886" s="287" t="n">
        <f aca="false">SUM(CK875:CK886)</f>
        <v>0</v>
      </c>
      <c r="DP886" s="343"/>
      <c r="DQ886" s="343"/>
    </row>
    <row r="887" customFormat="false" ht="12.75" hidden="false" customHeight="false" outlineLevel="0" collapsed="false">
      <c r="CJ887" s="287"/>
      <c r="DP887" s="343"/>
      <c r="DQ887" s="343"/>
    </row>
    <row r="888" customFormat="false" ht="12.75" hidden="false" customHeight="false" outlineLevel="0" collapsed="false">
      <c r="CJ888" s="287"/>
      <c r="DP888" s="343"/>
      <c r="DQ888" s="343"/>
    </row>
    <row r="889" customFormat="false" ht="12.75" hidden="false" customHeight="false" outlineLevel="0" collapsed="false">
      <c r="CJ889" s="287"/>
      <c r="DP889" s="343"/>
      <c r="DQ889" s="343"/>
    </row>
    <row r="890" customFormat="false" ht="12.75" hidden="false" customHeight="false" outlineLevel="0" collapsed="false">
      <c r="CJ890" s="287"/>
      <c r="DP890" s="343"/>
      <c r="DQ890" s="343"/>
    </row>
    <row r="891" customFormat="false" ht="12.75" hidden="false" customHeight="false" outlineLevel="0" collapsed="false">
      <c r="CJ891" s="287"/>
      <c r="DP891" s="343"/>
      <c r="DQ891" s="343"/>
    </row>
    <row r="892" customFormat="false" ht="12.75" hidden="false" customHeight="false" outlineLevel="0" collapsed="false">
      <c r="CJ892" s="287"/>
      <c r="DP892" s="343"/>
      <c r="DQ892" s="343"/>
    </row>
    <row r="893" customFormat="false" ht="12.75" hidden="false" customHeight="false" outlineLevel="0" collapsed="false">
      <c r="CJ893" s="287"/>
      <c r="DP893" s="343"/>
      <c r="DQ893" s="343"/>
    </row>
    <row r="894" customFormat="false" ht="12.75" hidden="false" customHeight="false" outlineLevel="0" collapsed="false">
      <c r="CJ894" s="287"/>
      <c r="DP894" s="343"/>
      <c r="DQ894" s="343"/>
    </row>
    <row r="895" customFormat="false" ht="12.75" hidden="false" customHeight="false" outlineLevel="0" collapsed="false">
      <c r="CJ895" s="287"/>
      <c r="DP895" s="343"/>
      <c r="DQ895" s="343"/>
    </row>
    <row r="896" customFormat="false" ht="12.75" hidden="false" customHeight="false" outlineLevel="0" collapsed="false">
      <c r="CJ896" s="287"/>
      <c r="DP896" s="343"/>
      <c r="DQ896" s="343"/>
    </row>
    <row r="897" customFormat="false" ht="12.75" hidden="false" customHeight="false" outlineLevel="0" collapsed="false">
      <c r="CJ897" s="287"/>
      <c r="DP897" s="343"/>
      <c r="DQ897" s="343"/>
    </row>
    <row r="898" customFormat="false" ht="12.75" hidden="false" customHeight="false" outlineLevel="0" collapsed="false">
      <c r="CJ898" s="287" t="n">
        <f aca="false">SUM(CK887:CK898)</f>
        <v>0</v>
      </c>
      <c r="DP898" s="343"/>
      <c r="DQ898" s="343"/>
    </row>
    <row r="899" customFormat="false" ht="12.75" hidden="false" customHeight="false" outlineLevel="0" collapsed="false">
      <c r="CJ899" s="287"/>
      <c r="DP899" s="343"/>
      <c r="DQ899" s="343"/>
    </row>
    <row r="900" customFormat="false" ht="12.75" hidden="false" customHeight="false" outlineLevel="0" collapsed="false">
      <c r="CJ900" s="287"/>
      <c r="DP900" s="343"/>
      <c r="DQ900" s="343"/>
    </row>
    <row r="901" customFormat="false" ht="12.75" hidden="false" customHeight="false" outlineLevel="0" collapsed="false">
      <c r="CJ901" s="287"/>
      <c r="DP901" s="343"/>
      <c r="DQ901" s="343"/>
    </row>
    <row r="902" customFormat="false" ht="12.75" hidden="false" customHeight="false" outlineLevel="0" collapsed="false">
      <c r="CJ902" s="287"/>
      <c r="DP902" s="343"/>
      <c r="DQ902" s="343"/>
    </row>
    <row r="903" customFormat="false" ht="12.75" hidden="false" customHeight="false" outlineLevel="0" collapsed="false">
      <c r="CJ903" s="287"/>
      <c r="DP903" s="343"/>
      <c r="DQ903" s="343"/>
    </row>
    <row r="904" customFormat="false" ht="12.75" hidden="false" customHeight="false" outlineLevel="0" collapsed="false">
      <c r="CJ904" s="287"/>
      <c r="DP904" s="343"/>
      <c r="DQ904" s="343"/>
    </row>
    <row r="905" customFormat="false" ht="12.75" hidden="false" customHeight="false" outlineLevel="0" collapsed="false">
      <c r="CJ905" s="287"/>
      <c r="DP905" s="343"/>
      <c r="DQ905" s="343"/>
    </row>
    <row r="906" customFormat="false" ht="12.75" hidden="false" customHeight="false" outlineLevel="0" collapsed="false">
      <c r="CJ906" s="287"/>
      <c r="DP906" s="343"/>
      <c r="DQ906" s="343"/>
    </row>
    <row r="907" customFormat="false" ht="12.75" hidden="false" customHeight="false" outlineLevel="0" collapsed="false">
      <c r="CJ907" s="287"/>
      <c r="DP907" s="343"/>
      <c r="DQ907" s="343"/>
    </row>
    <row r="908" customFormat="false" ht="12.75" hidden="false" customHeight="false" outlineLevel="0" collapsed="false">
      <c r="CJ908" s="287"/>
      <c r="DP908" s="343"/>
      <c r="DQ908" s="343"/>
    </row>
    <row r="909" customFormat="false" ht="12.75" hidden="false" customHeight="false" outlineLevel="0" collapsed="false">
      <c r="CJ909" s="287"/>
      <c r="DP909" s="343"/>
      <c r="DQ909" s="343"/>
    </row>
    <row r="910" customFormat="false" ht="12.75" hidden="false" customHeight="false" outlineLevel="0" collapsed="false">
      <c r="CJ910" s="287" t="n">
        <f aca="false">SUM(CK899:CK910)</f>
        <v>0</v>
      </c>
      <c r="DP910" s="343"/>
      <c r="DQ910" s="343"/>
    </row>
    <row r="911" customFormat="false" ht="12.75" hidden="false" customHeight="false" outlineLevel="0" collapsed="false">
      <c r="CJ911" s="287"/>
      <c r="DP911" s="343"/>
      <c r="DQ911" s="343"/>
    </row>
    <row r="912" customFormat="false" ht="12.75" hidden="false" customHeight="false" outlineLevel="0" collapsed="false">
      <c r="CJ912" s="287"/>
      <c r="DP912" s="343"/>
      <c r="DQ912" s="343"/>
    </row>
    <row r="913" customFormat="false" ht="12.75" hidden="false" customHeight="false" outlineLevel="0" collapsed="false">
      <c r="CJ913" s="287"/>
      <c r="DP913" s="343"/>
      <c r="DQ913" s="343"/>
    </row>
    <row r="914" customFormat="false" ht="12.75" hidden="false" customHeight="false" outlineLevel="0" collapsed="false">
      <c r="CJ914" s="287"/>
      <c r="DP914" s="343"/>
      <c r="DQ914" s="343"/>
    </row>
    <row r="915" customFormat="false" ht="12.75" hidden="false" customHeight="false" outlineLevel="0" collapsed="false">
      <c r="CJ915" s="287"/>
      <c r="DP915" s="343"/>
      <c r="DQ915" s="343"/>
    </row>
    <row r="916" customFormat="false" ht="12.75" hidden="false" customHeight="false" outlineLevel="0" collapsed="false">
      <c r="CJ916" s="287"/>
      <c r="DP916" s="343"/>
      <c r="DQ916" s="343"/>
    </row>
    <row r="917" customFormat="false" ht="12.75" hidden="false" customHeight="false" outlineLevel="0" collapsed="false">
      <c r="CJ917" s="287"/>
      <c r="DP917" s="343"/>
      <c r="DQ917" s="343"/>
    </row>
    <row r="918" customFormat="false" ht="12.75" hidden="false" customHeight="false" outlineLevel="0" collapsed="false">
      <c r="CJ918" s="287"/>
      <c r="DP918" s="343"/>
      <c r="DQ918" s="343"/>
    </row>
    <row r="919" customFormat="false" ht="12.75" hidden="false" customHeight="false" outlineLevel="0" collapsed="false">
      <c r="CJ919" s="287"/>
      <c r="DP919" s="343"/>
      <c r="DQ919" s="343"/>
    </row>
    <row r="920" customFormat="false" ht="12.75" hidden="false" customHeight="false" outlineLevel="0" collapsed="false">
      <c r="CJ920" s="287"/>
      <c r="DP920" s="343"/>
      <c r="DQ920" s="343"/>
    </row>
    <row r="921" customFormat="false" ht="12.75" hidden="false" customHeight="false" outlineLevel="0" collapsed="false">
      <c r="CJ921" s="287"/>
      <c r="DP921" s="343"/>
      <c r="DQ921" s="343"/>
    </row>
    <row r="922" customFormat="false" ht="12.75" hidden="false" customHeight="false" outlineLevel="0" collapsed="false">
      <c r="CJ922" s="287" t="n">
        <f aca="false">SUM(CK911:CK922)</f>
        <v>0</v>
      </c>
      <c r="DP922" s="343"/>
      <c r="DQ922" s="343"/>
    </row>
    <row r="923" customFormat="false" ht="12.75" hidden="false" customHeight="false" outlineLevel="0" collapsed="false">
      <c r="CJ923" s="287"/>
      <c r="DP923" s="343"/>
      <c r="DQ923" s="343"/>
    </row>
    <row r="924" customFormat="false" ht="12.75" hidden="false" customHeight="false" outlineLevel="0" collapsed="false">
      <c r="CJ924" s="287"/>
      <c r="DP924" s="343"/>
      <c r="DQ924" s="343"/>
    </row>
    <row r="925" customFormat="false" ht="12.75" hidden="false" customHeight="false" outlineLevel="0" collapsed="false">
      <c r="CJ925" s="287"/>
      <c r="DP925" s="343"/>
      <c r="DQ925" s="343"/>
    </row>
    <row r="926" customFormat="false" ht="12.75" hidden="false" customHeight="false" outlineLevel="0" collapsed="false">
      <c r="CJ926" s="287"/>
      <c r="DP926" s="343"/>
      <c r="DQ926" s="343"/>
    </row>
    <row r="927" customFormat="false" ht="12.75" hidden="false" customHeight="false" outlineLevel="0" collapsed="false">
      <c r="CJ927" s="287"/>
      <c r="DP927" s="343"/>
      <c r="DQ927" s="343"/>
    </row>
    <row r="928" customFormat="false" ht="12.75" hidden="false" customHeight="false" outlineLevel="0" collapsed="false">
      <c r="CJ928" s="287"/>
      <c r="DP928" s="343"/>
      <c r="DQ928" s="343"/>
    </row>
    <row r="929" customFormat="false" ht="12.75" hidden="false" customHeight="false" outlineLevel="0" collapsed="false">
      <c r="CJ929" s="287"/>
      <c r="DP929" s="343"/>
      <c r="DQ929" s="343"/>
    </row>
    <row r="930" customFormat="false" ht="12.75" hidden="false" customHeight="false" outlineLevel="0" collapsed="false">
      <c r="CJ930" s="287"/>
      <c r="DP930" s="343"/>
      <c r="DQ930" s="343"/>
    </row>
    <row r="931" customFormat="false" ht="12.75" hidden="false" customHeight="false" outlineLevel="0" collapsed="false">
      <c r="CJ931" s="287"/>
      <c r="DP931" s="343"/>
      <c r="DQ931" s="343"/>
    </row>
    <row r="932" customFormat="false" ht="12.75" hidden="false" customHeight="false" outlineLevel="0" collapsed="false">
      <c r="CJ932" s="287"/>
      <c r="DP932" s="343"/>
      <c r="DQ932" s="343"/>
    </row>
    <row r="933" customFormat="false" ht="12.75" hidden="false" customHeight="false" outlineLevel="0" collapsed="false">
      <c r="CJ933" s="287"/>
      <c r="DP933" s="343"/>
      <c r="DQ933" s="343"/>
    </row>
    <row r="934" customFormat="false" ht="12.75" hidden="false" customHeight="false" outlineLevel="0" collapsed="false">
      <c r="CJ934" s="287" t="n">
        <f aca="false">SUM(CK923:CK934)</f>
        <v>0</v>
      </c>
      <c r="DP934" s="343"/>
      <c r="DQ934" s="343"/>
    </row>
    <row r="935" customFormat="false" ht="12.75" hidden="false" customHeight="false" outlineLevel="0" collapsed="false">
      <c r="CJ935" s="287"/>
      <c r="DP935" s="343"/>
      <c r="DQ935" s="343"/>
    </row>
    <row r="936" customFormat="false" ht="12.75" hidden="false" customHeight="false" outlineLevel="0" collapsed="false">
      <c r="CJ936" s="287"/>
      <c r="DP936" s="343"/>
      <c r="DQ936" s="343"/>
    </row>
    <row r="937" customFormat="false" ht="12.75" hidden="false" customHeight="false" outlineLevel="0" collapsed="false">
      <c r="CJ937" s="287"/>
      <c r="DP937" s="343"/>
      <c r="DQ937" s="343"/>
    </row>
    <row r="938" customFormat="false" ht="12.75" hidden="false" customHeight="false" outlineLevel="0" collapsed="false">
      <c r="CJ938" s="287"/>
      <c r="DP938" s="343"/>
      <c r="DQ938" s="343"/>
    </row>
    <row r="939" customFormat="false" ht="12.75" hidden="false" customHeight="false" outlineLevel="0" collapsed="false">
      <c r="CJ939" s="287"/>
      <c r="DP939" s="343"/>
      <c r="DQ939" s="343"/>
    </row>
    <row r="940" customFormat="false" ht="12.75" hidden="false" customHeight="false" outlineLevel="0" collapsed="false">
      <c r="CJ940" s="287"/>
      <c r="DP940" s="343"/>
      <c r="DQ940" s="343"/>
    </row>
    <row r="941" customFormat="false" ht="12.75" hidden="false" customHeight="false" outlineLevel="0" collapsed="false">
      <c r="CJ941" s="287"/>
      <c r="DP941" s="343"/>
      <c r="DQ941" s="343"/>
    </row>
    <row r="942" customFormat="false" ht="12.75" hidden="false" customHeight="false" outlineLevel="0" collapsed="false">
      <c r="CJ942" s="287"/>
      <c r="DP942" s="343"/>
      <c r="DQ942" s="343"/>
    </row>
    <row r="943" customFormat="false" ht="12.75" hidden="false" customHeight="false" outlineLevel="0" collapsed="false">
      <c r="CJ943" s="287"/>
      <c r="DP943" s="343"/>
      <c r="DQ943" s="343"/>
    </row>
    <row r="944" customFormat="false" ht="12.75" hidden="false" customHeight="false" outlineLevel="0" collapsed="false">
      <c r="CJ944" s="287"/>
      <c r="DP944" s="343"/>
      <c r="DQ944" s="343"/>
    </row>
    <row r="945" customFormat="false" ht="12.75" hidden="false" customHeight="false" outlineLevel="0" collapsed="false">
      <c r="CJ945" s="287"/>
      <c r="DP945" s="343"/>
      <c r="DQ945" s="343"/>
    </row>
    <row r="946" customFormat="false" ht="12.75" hidden="false" customHeight="false" outlineLevel="0" collapsed="false">
      <c r="CJ946" s="287" t="n">
        <f aca="false">SUM(CK935:CK946)</f>
        <v>0</v>
      </c>
      <c r="DP946" s="343"/>
      <c r="DQ946" s="343"/>
    </row>
    <row r="947" customFormat="false" ht="12.75" hidden="false" customHeight="false" outlineLevel="0" collapsed="false">
      <c r="CJ947" s="287"/>
      <c r="DP947" s="343"/>
      <c r="DQ947" s="343"/>
    </row>
    <row r="948" customFormat="false" ht="12.75" hidden="false" customHeight="false" outlineLevel="0" collapsed="false">
      <c r="CJ948" s="287"/>
      <c r="DP948" s="343"/>
      <c r="DQ948" s="343"/>
    </row>
    <row r="949" customFormat="false" ht="12.75" hidden="false" customHeight="false" outlineLevel="0" collapsed="false">
      <c r="CJ949" s="287"/>
      <c r="DP949" s="343"/>
      <c r="DQ949" s="343"/>
    </row>
    <row r="950" customFormat="false" ht="12.75" hidden="false" customHeight="false" outlineLevel="0" collapsed="false">
      <c r="CJ950" s="287"/>
      <c r="DP950" s="343"/>
      <c r="DQ950" s="343"/>
    </row>
    <row r="951" customFormat="false" ht="12.75" hidden="false" customHeight="false" outlineLevel="0" collapsed="false">
      <c r="CJ951" s="287"/>
      <c r="DP951" s="343"/>
      <c r="DQ951" s="343"/>
    </row>
    <row r="952" customFormat="false" ht="12.75" hidden="false" customHeight="false" outlineLevel="0" collapsed="false">
      <c r="CJ952" s="287"/>
      <c r="DP952" s="343"/>
      <c r="DQ952" s="343"/>
    </row>
    <row r="953" customFormat="false" ht="12.75" hidden="false" customHeight="false" outlineLevel="0" collapsed="false">
      <c r="CJ953" s="287"/>
      <c r="DP953" s="343"/>
      <c r="DQ953" s="343"/>
    </row>
    <row r="954" customFormat="false" ht="12.75" hidden="false" customHeight="false" outlineLevel="0" collapsed="false">
      <c r="CJ954" s="287"/>
      <c r="DP954" s="343"/>
      <c r="DQ954" s="343"/>
    </row>
    <row r="955" customFormat="false" ht="12.75" hidden="false" customHeight="false" outlineLevel="0" collapsed="false">
      <c r="CJ955" s="287"/>
      <c r="DP955" s="343"/>
      <c r="DQ955" s="343"/>
    </row>
    <row r="956" customFormat="false" ht="12.75" hidden="false" customHeight="false" outlineLevel="0" collapsed="false">
      <c r="CJ956" s="287"/>
      <c r="DP956" s="343"/>
      <c r="DQ956" s="343"/>
    </row>
    <row r="957" customFormat="false" ht="12.75" hidden="false" customHeight="false" outlineLevel="0" collapsed="false">
      <c r="CJ957" s="287"/>
      <c r="DP957" s="343"/>
      <c r="DQ957" s="343"/>
    </row>
    <row r="958" customFormat="false" ht="12.75" hidden="false" customHeight="false" outlineLevel="0" collapsed="false">
      <c r="CJ958" s="287" t="n">
        <f aca="false">SUM(CK947:CK958)</f>
        <v>0</v>
      </c>
      <c r="DP958" s="343"/>
      <c r="DQ958" s="343"/>
    </row>
    <row r="959" customFormat="false" ht="12.75" hidden="false" customHeight="false" outlineLevel="0" collapsed="false">
      <c r="CJ959" s="287"/>
      <c r="DP959" s="343"/>
      <c r="DQ959" s="343"/>
    </row>
    <row r="960" customFormat="false" ht="12.75" hidden="false" customHeight="false" outlineLevel="0" collapsed="false">
      <c r="CJ960" s="287"/>
      <c r="DP960" s="343"/>
      <c r="DQ960" s="343"/>
    </row>
    <row r="961" customFormat="false" ht="12.75" hidden="false" customHeight="false" outlineLevel="0" collapsed="false">
      <c r="CJ961" s="287"/>
      <c r="DP961" s="343"/>
      <c r="DQ961" s="343"/>
    </row>
    <row r="962" customFormat="false" ht="12.75" hidden="false" customHeight="false" outlineLevel="0" collapsed="false">
      <c r="CJ962" s="287"/>
      <c r="DP962" s="343"/>
      <c r="DQ962" s="343"/>
    </row>
    <row r="963" customFormat="false" ht="12.75" hidden="false" customHeight="false" outlineLevel="0" collapsed="false">
      <c r="CJ963" s="287"/>
      <c r="DP963" s="343"/>
      <c r="DQ963" s="343"/>
    </row>
    <row r="964" customFormat="false" ht="12.75" hidden="false" customHeight="false" outlineLevel="0" collapsed="false">
      <c r="CJ964" s="287"/>
      <c r="DP964" s="343"/>
      <c r="DQ964" s="343"/>
    </row>
    <row r="965" customFormat="false" ht="12.75" hidden="false" customHeight="false" outlineLevel="0" collapsed="false">
      <c r="CJ965" s="287"/>
      <c r="DP965" s="343"/>
      <c r="DQ965" s="343"/>
    </row>
    <row r="966" customFormat="false" ht="12.75" hidden="false" customHeight="false" outlineLevel="0" collapsed="false">
      <c r="CJ966" s="287"/>
      <c r="DP966" s="343"/>
      <c r="DQ966" s="343"/>
    </row>
    <row r="967" customFormat="false" ht="12.75" hidden="false" customHeight="false" outlineLevel="0" collapsed="false">
      <c r="CJ967" s="287"/>
      <c r="DP967" s="343"/>
      <c r="DQ967" s="343"/>
    </row>
    <row r="968" customFormat="false" ht="12.75" hidden="false" customHeight="false" outlineLevel="0" collapsed="false">
      <c r="CJ968" s="287"/>
      <c r="DP968" s="343"/>
      <c r="DQ968" s="343"/>
    </row>
    <row r="969" customFormat="false" ht="12.75" hidden="false" customHeight="false" outlineLevel="0" collapsed="false">
      <c r="CJ969" s="287"/>
      <c r="DP969" s="343"/>
      <c r="DQ969" s="343"/>
    </row>
    <row r="970" customFormat="false" ht="12.75" hidden="false" customHeight="false" outlineLevel="0" collapsed="false">
      <c r="CJ970" s="287" t="n">
        <f aca="false">SUM(CK959:CK970)</f>
        <v>0</v>
      </c>
      <c r="DP970" s="343"/>
      <c r="DQ970" s="343"/>
    </row>
    <row r="971" customFormat="false" ht="12.75" hidden="false" customHeight="false" outlineLevel="0" collapsed="false">
      <c r="CJ971" s="287"/>
      <c r="DP971" s="343"/>
      <c r="DQ971" s="343"/>
    </row>
    <row r="972" customFormat="false" ht="12.75" hidden="false" customHeight="false" outlineLevel="0" collapsed="false">
      <c r="CJ972" s="287"/>
      <c r="DP972" s="343"/>
      <c r="DQ972" s="343"/>
    </row>
    <row r="973" customFormat="false" ht="12.75" hidden="false" customHeight="false" outlineLevel="0" collapsed="false">
      <c r="CJ973" s="287"/>
      <c r="DP973" s="343"/>
      <c r="DQ973" s="343"/>
    </row>
    <row r="974" customFormat="false" ht="12.75" hidden="false" customHeight="false" outlineLevel="0" collapsed="false">
      <c r="CJ974" s="287"/>
      <c r="DP974" s="343"/>
      <c r="DQ974" s="343"/>
    </row>
    <row r="975" customFormat="false" ht="12.75" hidden="false" customHeight="false" outlineLevel="0" collapsed="false">
      <c r="CJ975" s="287"/>
      <c r="DP975" s="343"/>
      <c r="DQ975" s="343"/>
    </row>
    <row r="976" customFormat="false" ht="12.75" hidden="false" customHeight="false" outlineLevel="0" collapsed="false">
      <c r="CJ976" s="287"/>
      <c r="DP976" s="343"/>
      <c r="DQ976" s="343"/>
    </row>
    <row r="977" customFormat="false" ht="12.75" hidden="false" customHeight="false" outlineLevel="0" collapsed="false">
      <c r="CJ977" s="287"/>
      <c r="DP977" s="343"/>
      <c r="DQ977" s="343"/>
    </row>
    <row r="978" customFormat="false" ht="12.75" hidden="false" customHeight="false" outlineLevel="0" collapsed="false">
      <c r="CJ978" s="287"/>
      <c r="DP978" s="343"/>
      <c r="DQ978" s="343"/>
    </row>
    <row r="979" customFormat="false" ht="12.75" hidden="false" customHeight="false" outlineLevel="0" collapsed="false">
      <c r="CJ979" s="287"/>
      <c r="DP979" s="343"/>
      <c r="DQ979" s="343"/>
    </row>
    <row r="980" customFormat="false" ht="12.75" hidden="false" customHeight="false" outlineLevel="0" collapsed="false">
      <c r="CJ980" s="287"/>
      <c r="DP980" s="343"/>
      <c r="DQ980" s="343"/>
    </row>
    <row r="981" customFormat="false" ht="12.75" hidden="false" customHeight="false" outlineLevel="0" collapsed="false">
      <c r="CJ981" s="287"/>
      <c r="DP981" s="343"/>
      <c r="DQ981" s="343"/>
    </row>
    <row r="982" customFormat="false" ht="12.75" hidden="false" customHeight="false" outlineLevel="0" collapsed="false">
      <c r="CJ982" s="287" t="n">
        <f aca="false">SUM(CK971:CK982)</f>
        <v>0</v>
      </c>
      <c r="DP982" s="343"/>
      <c r="DQ982" s="343"/>
    </row>
    <row r="983" customFormat="false" ht="12.75" hidden="false" customHeight="false" outlineLevel="0" collapsed="false">
      <c r="CJ983" s="287"/>
      <c r="DP983" s="343"/>
      <c r="DQ983" s="343"/>
    </row>
    <row r="984" customFormat="false" ht="12.75" hidden="false" customHeight="false" outlineLevel="0" collapsed="false">
      <c r="CJ984" s="287"/>
      <c r="DP984" s="343"/>
      <c r="DQ984" s="343"/>
    </row>
    <row r="985" customFormat="false" ht="12.75" hidden="false" customHeight="false" outlineLevel="0" collapsed="false">
      <c r="CJ985" s="287"/>
      <c r="DP985" s="343"/>
      <c r="DQ985" s="343"/>
    </row>
    <row r="986" customFormat="false" ht="12.75" hidden="false" customHeight="false" outlineLevel="0" collapsed="false">
      <c r="CJ986" s="287"/>
      <c r="DP986" s="343"/>
      <c r="DQ986" s="343"/>
    </row>
    <row r="987" customFormat="false" ht="12.75" hidden="false" customHeight="false" outlineLevel="0" collapsed="false">
      <c r="CJ987" s="287"/>
      <c r="DP987" s="343"/>
      <c r="DQ987" s="343"/>
    </row>
    <row r="988" customFormat="false" ht="12.75" hidden="false" customHeight="false" outlineLevel="0" collapsed="false">
      <c r="CJ988" s="287"/>
      <c r="DP988" s="343"/>
      <c r="DQ988" s="343"/>
    </row>
    <row r="989" customFormat="false" ht="12.75" hidden="false" customHeight="false" outlineLevel="0" collapsed="false">
      <c r="CJ989" s="287"/>
      <c r="DP989" s="343"/>
      <c r="DQ989" s="343"/>
    </row>
    <row r="990" customFormat="false" ht="12.75" hidden="false" customHeight="false" outlineLevel="0" collapsed="false">
      <c r="CJ990" s="287"/>
      <c r="DP990" s="343"/>
      <c r="DQ990" s="343"/>
    </row>
    <row r="991" customFormat="false" ht="12.75" hidden="false" customHeight="false" outlineLevel="0" collapsed="false">
      <c r="CJ991" s="287"/>
      <c r="DP991" s="343"/>
      <c r="DQ991" s="343"/>
    </row>
    <row r="992" customFormat="false" ht="12.75" hidden="false" customHeight="false" outlineLevel="0" collapsed="false">
      <c r="CJ992" s="287"/>
      <c r="DP992" s="343"/>
      <c r="DQ992" s="343"/>
    </row>
    <row r="993" customFormat="false" ht="12.75" hidden="false" customHeight="false" outlineLevel="0" collapsed="false">
      <c r="CJ993" s="287"/>
      <c r="DP993" s="343"/>
      <c r="DQ993" s="343"/>
    </row>
    <row r="994" customFormat="false" ht="12.75" hidden="false" customHeight="false" outlineLevel="0" collapsed="false">
      <c r="CJ994" s="287" t="n">
        <f aca="false">SUM(CK983:CK994)</f>
        <v>0</v>
      </c>
      <c r="DP994" s="343"/>
      <c r="DQ994" s="343"/>
    </row>
    <row r="995" customFormat="false" ht="12.75" hidden="false" customHeight="false" outlineLevel="0" collapsed="false">
      <c r="CJ995" s="287"/>
      <c r="DP995" s="343"/>
      <c r="DQ995" s="343"/>
    </row>
    <row r="996" customFormat="false" ht="12.75" hidden="false" customHeight="false" outlineLevel="0" collapsed="false">
      <c r="CJ996" s="287"/>
      <c r="DP996" s="343"/>
      <c r="DQ996" s="343"/>
    </row>
    <row r="997" customFormat="false" ht="12.75" hidden="false" customHeight="false" outlineLevel="0" collapsed="false">
      <c r="CJ997" s="287"/>
      <c r="DP997" s="343"/>
      <c r="DQ997" s="343"/>
    </row>
    <row r="998" customFormat="false" ht="12.75" hidden="false" customHeight="false" outlineLevel="0" collapsed="false">
      <c r="CJ998" s="287"/>
      <c r="DP998" s="343"/>
      <c r="DQ998" s="343"/>
    </row>
    <row r="999" customFormat="false" ht="12.75" hidden="false" customHeight="false" outlineLevel="0" collapsed="false">
      <c r="CJ999" s="287"/>
      <c r="DP999" s="343"/>
      <c r="DQ999" s="343"/>
    </row>
    <row r="1000" customFormat="false" ht="12.75" hidden="false" customHeight="false" outlineLevel="0" collapsed="false">
      <c r="CJ1000" s="287"/>
      <c r="DP1000" s="343"/>
      <c r="DQ1000" s="343"/>
    </row>
    <row r="1001" customFormat="false" ht="12.75" hidden="false" customHeight="false" outlineLevel="0" collapsed="false">
      <c r="CJ1001" s="287"/>
      <c r="DP1001" s="343"/>
      <c r="DQ1001" s="343"/>
    </row>
    <row r="1002" customFormat="false" ht="12.75" hidden="false" customHeight="false" outlineLevel="0" collapsed="false">
      <c r="CJ1002" s="287"/>
      <c r="DP1002" s="343"/>
      <c r="DQ1002" s="343"/>
    </row>
    <row r="1003" customFormat="false" ht="12.75" hidden="false" customHeight="false" outlineLevel="0" collapsed="false">
      <c r="CJ1003" s="287"/>
      <c r="DP1003" s="343"/>
      <c r="DQ1003" s="343"/>
    </row>
    <row r="1004" customFormat="false" ht="12.75" hidden="false" customHeight="false" outlineLevel="0" collapsed="false">
      <c r="CJ1004" s="287"/>
      <c r="DP1004" s="343"/>
      <c r="DQ1004" s="343"/>
    </row>
    <row r="1005" customFormat="false" ht="12.75" hidden="false" customHeight="false" outlineLevel="0" collapsed="false">
      <c r="CJ1005" s="287"/>
      <c r="DP1005" s="343"/>
      <c r="DQ1005" s="343"/>
    </row>
    <row r="1006" customFormat="false" ht="12.75" hidden="false" customHeight="false" outlineLevel="0" collapsed="false">
      <c r="CJ1006" s="287" t="n">
        <f aca="false">SUM(CK995:CK1006)</f>
        <v>0</v>
      </c>
      <c r="DP1006" s="343"/>
      <c r="DQ1006" s="343"/>
    </row>
    <row r="1007" customFormat="false" ht="12.75" hidden="false" customHeight="false" outlineLevel="0" collapsed="false">
      <c r="CJ1007" s="287"/>
      <c r="DP1007" s="343"/>
      <c r="DQ1007" s="343"/>
    </row>
    <row r="1008" customFormat="false" ht="12.75" hidden="false" customHeight="false" outlineLevel="0" collapsed="false">
      <c r="CJ1008" s="287"/>
      <c r="DP1008" s="343"/>
      <c r="DQ1008" s="343"/>
    </row>
    <row r="1009" customFormat="false" ht="12.75" hidden="false" customHeight="false" outlineLevel="0" collapsed="false">
      <c r="CJ1009" s="287"/>
      <c r="DP1009" s="343"/>
      <c r="DQ1009" s="343"/>
    </row>
    <row r="1010" customFormat="false" ht="12.75" hidden="false" customHeight="false" outlineLevel="0" collapsed="false">
      <c r="CJ1010" s="287"/>
      <c r="DP1010" s="343"/>
      <c r="DQ1010" s="343"/>
    </row>
    <row r="1011" customFormat="false" ht="12.75" hidden="false" customHeight="false" outlineLevel="0" collapsed="false">
      <c r="CJ1011" s="287"/>
      <c r="DP1011" s="343"/>
      <c r="DQ1011" s="343"/>
    </row>
    <row r="1012" customFormat="false" ht="12.75" hidden="false" customHeight="false" outlineLevel="0" collapsed="false">
      <c r="CJ1012" s="287"/>
      <c r="DP1012" s="343"/>
      <c r="DQ1012" s="343"/>
    </row>
    <row r="1013" customFormat="false" ht="12.75" hidden="false" customHeight="false" outlineLevel="0" collapsed="false">
      <c r="CJ1013" s="287"/>
      <c r="DP1013" s="343"/>
      <c r="DQ1013" s="343"/>
    </row>
    <row r="1014" customFormat="false" ht="12.75" hidden="false" customHeight="false" outlineLevel="0" collapsed="false">
      <c r="CJ1014" s="287"/>
      <c r="DP1014" s="343"/>
      <c r="DQ1014" s="343"/>
    </row>
    <row r="1015" customFormat="false" ht="12.75" hidden="false" customHeight="false" outlineLevel="0" collapsed="false">
      <c r="CJ1015" s="287"/>
      <c r="DP1015" s="343"/>
      <c r="DQ1015" s="343"/>
    </row>
    <row r="1016" customFormat="false" ht="12.75" hidden="false" customHeight="false" outlineLevel="0" collapsed="false">
      <c r="CJ1016" s="287"/>
      <c r="DP1016" s="343"/>
      <c r="DQ1016" s="343"/>
    </row>
    <row r="1017" customFormat="false" ht="12.75" hidden="false" customHeight="false" outlineLevel="0" collapsed="false">
      <c r="CJ1017" s="287"/>
      <c r="DP1017" s="343"/>
      <c r="DQ1017" s="343"/>
    </row>
    <row r="1018" customFormat="false" ht="12.75" hidden="false" customHeight="false" outlineLevel="0" collapsed="false">
      <c r="CJ1018" s="287" t="n">
        <f aca="false">SUM(CK1007:CK1018)</f>
        <v>0</v>
      </c>
      <c r="DP1018" s="343"/>
      <c r="DQ1018" s="343"/>
    </row>
    <row r="1019" customFormat="false" ht="12.75" hidden="false" customHeight="false" outlineLevel="0" collapsed="false">
      <c r="CJ1019" s="287"/>
      <c r="DP1019" s="343"/>
      <c r="DQ1019" s="343"/>
    </row>
    <row r="1020" customFormat="false" ht="12.75" hidden="false" customHeight="false" outlineLevel="0" collapsed="false">
      <c r="CJ1020" s="287"/>
      <c r="DP1020" s="343"/>
      <c r="DQ1020" s="343"/>
    </row>
    <row r="1021" customFormat="false" ht="12.75" hidden="false" customHeight="false" outlineLevel="0" collapsed="false">
      <c r="CJ1021" s="287"/>
      <c r="DP1021" s="343"/>
      <c r="DQ1021" s="343"/>
    </row>
    <row r="1022" customFormat="false" ht="12.75" hidden="false" customHeight="false" outlineLevel="0" collapsed="false">
      <c r="CJ1022" s="287"/>
      <c r="DP1022" s="343"/>
      <c r="DQ1022" s="343"/>
    </row>
    <row r="1023" customFormat="false" ht="12.75" hidden="false" customHeight="false" outlineLevel="0" collapsed="false">
      <c r="CJ1023" s="287"/>
      <c r="DP1023" s="343"/>
      <c r="DQ1023" s="343"/>
    </row>
    <row r="1024" customFormat="false" ht="12.75" hidden="false" customHeight="false" outlineLevel="0" collapsed="false">
      <c r="CJ1024" s="287"/>
      <c r="DP1024" s="343"/>
      <c r="DQ1024" s="343"/>
    </row>
    <row r="1025" customFormat="false" ht="12.75" hidden="false" customHeight="false" outlineLevel="0" collapsed="false">
      <c r="CJ1025" s="287"/>
      <c r="DP1025" s="343"/>
      <c r="DQ1025" s="343"/>
    </row>
    <row r="1026" customFormat="false" ht="12.75" hidden="false" customHeight="false" outlineLevel="0" collapsed="false">
      <c r="CJ1026" s="287"/>
      <c r="DP1026" s="343"/>
      <c r="DQ1026" s="343"/>
    </row>
    <row r="1027" customFormat="false" ht="12.75" hidden="false" customHeight="false" outlineLevel="0" collapsed="false">
      <c r="CJ1027" s="287"/>
      <c r="DP1027" s="343"/>
      <c r="DQ1027" s="343"/>
    </row>
    <row r="1028" customFormat="false" ht="12.75" hidden="false" customHeight="false" outlineLevel="0" collapsed="false">
      <c r="CJ1028" s="287"/>
      <c r="DP1028" s="343"/>
      <c r="DQ1028" s="343"/>
    </row>
    <row r="1029" customFormat="false" ht="12.75" hidden="false" customHeight="false" outlineLevel="0" collapsed="false">
      <c r="CJ1029" s="287"/>
      <c r="DP1029" s="343"/>
      <c r="DQ1029" s="343"/>
    </row>
    <row r="1030" customFormat="false" ht="12.75" hidden="false" customHeight="false" outlineLevel="0" collapsed="false">
      <c r="CJ1030" s="287" t="n">
        <f aca="false">SUM(CK1019:CK1030)</f>
        <v>0</v>
      </c>
      <c r="DP1030" s="343"/>
      <c r="DQ1030" s="343"/>
    </row>
    <row r="1031" customFormat="false" ht="12.75" hidden="false" customHeight="false" outlineLevel="0" collapsed="false">
      <c r="CJ1031" s="287"/>
      <c r="DP1031" s="343"/>
      <c r="DQ1031" s="343"/>
    </row>
    <row r="1032" customFormat="false" ht="12.75" hidden="false" customHeight="false" outlineLevel="0" collapsed="false">
      <c r="CJ1032" s="287"/>
      <c r="DP1032" s="343"/>
      <c r="DQ1032" s="343"/>
    </row>
    <row r="1033" customFormat="false" ht="12.75" hidden="false" customHeight="false" outlineLevel="0" collapsed="false">
      <c r="CJ1033" s="287"/>
      <c r="DP1033" s="343"/>
      <c r="DQ1033" s="343"/>
    </row>
    <row r="1034" customFormat="false" ht="12.75" hidden="false" customHeight="false" outlineLevel="0" collapsed="false">
      <c r="CJ1034" s="287"/>
      <c r="DP1034" s="343"/>
      <c r="DQ1034" s="343"/>
    </row>
    <row r="1035" customFormat="false" ht="12.75" hidden="false" customHeight="false" outlineLevel="0" collapsed="false">
      <c r="CJ1035" s="287"/>
      <c r="DP1035" s="343"/>
      <c r="DQ1035" s="343"/>
    </row>
    <row r="1036" customFormat="false" ht="12.75" hidden="false" customHeight="false" outlineLevel="0" collapsed="false">
      <c r="CJ1036" s="287"/>
      <c r="DP1036" s="343"/>
      <c r="DQ1036" s="343"/>
    </row>
    <row r="1037" customFormat="false" ht="12.75" hidden="false" customHeight="false" outlineLevel="0" collapsed="false">
      <c r="CJ1037" s="287"/>
      <c r="DP1037" s="343"/>
      <c r="DQ1037" s="343"/>
    </row>
    <row r="1038" customFormat="false" ht="12.75" hidden="false" customHeight="false" outlineLevel="0" collapsed="false">
      <c r="CJ1038" s="287"/>
      <c r="DP1038" s="343"/>
      <c r="DQ1038" s="343"/>
    </row>
    <row r="1039" customFormat="false" ht="12.75" hidden="false" customHeight="false" outlineLevel="0" collapsed="false">
      <c r="CJ1039" s="287"/>
      <c r="DP1039" s="343"/>
      <c r="DQ1039" s="343"/>
    </row>
    <row r="1040" customFormat="false" ht="12.75" hidden="false" customHeight="false" outlineLevel="0" collapsed="false">
      <c r="CJ1040" s="287"/>
      <c r="DP1040" s="343"/>
      <c r="DQ1040" s="343"/>
    </row>
    <row r="1041" customFormat="false" ht="12.75" hidden="false" customHeight="false" outlineLevel="0" collapsed="false">
      <c r="CJ1041" s="287"/>
      <c r="DP1041" s="343"/>
      <c r="DQ1041" s="343"/>
    </row>
    <row r="1042" customFormat="false" ht="12.75" hidden="false" customHeight="false" outlineLevel="0" collapsed="false">
      <c r="CJ1042" s="287" t="n">
        <f aca="false">SUM(CK1031:CK1042)</f>
        <v>0</v>
      </c>
      <c r="DP1042" s="343"/>
      <c r="DQ1042" s="343"/>
    </row>
    <row r="1043" customFormat="false" ht="12.75" hidden="false" customHeight="false" outlineLevel="0" collapsed="false">
      <c r="CJ1043" s="287"/>
      <c r="DP1043" s="343"/>
      <c r="DQ1043" s="343"/>
    </row>
    <row r="1044" customFormat="false" ht="12.75" hidden="false" customHeight="false" outlineLevel="0" collapsed="false">
      <c r="CJ1044" s="287"/>
      <c r="DP1044" s="343"/>
      <c r="DQ1044" s="343"/>
    </row>
    <row r="1045" customFormat="false" ht="12.75" hidden="false" customHeight="false" outlineLevel="0" collapsed="false">
      <c r="CJ1045" s="287"/>
      <c r="DP1045" s="343"/>
      <c r="DQ1045" s="343"/>
    </row>
    <row r="1046" customFormat="false" ht="12.75" hidden="false" customHeight="false" outlineLevel="0" collapsed="false">
      <c r="CJ1046" s="287"/>
      <c r="DP1046" s="343"/>
      <c r="DQ1046" s="343"/>
    </row>
    <row r="1047" customFormat="false" ht="12.75" hidden="false" customHeight="false" outlineLevel="0" collapsed="false">
      <c r="CJ1047" s="287"/>
      <c r="DP1047" s="343"/>
      <c r="DQ1047" s="343"/>
    </row>
    <row r="1048" customFormat="false" ht="12.75" hidden="false" customHeight="false" outlineLevel="0" collapsed="false">
      <c r="CJ1048" s="287"/>
      <c r="DP1048" s="343"/>
      <c r="DQ1048" s="343"/>
    </row>
    <row r="1049" customFormat="false" ht="12.75" hidden="false" customHeight="false" outlineLevel="0" collapsed="false">
      <c r="CJ1049" s="287"/>
      <c r="DP1049" s="343"/>
      <c r="DQ1049" s="343"/>
    </row>
    <row r="1050" customFormat="false" ht="12.75" hidden="false" customHeight="false" outlineLevel="0" collapsed="false">
      <c r="CJ1050" s="287"/>
      <c r="DP1050" s="343"/>
      <c r="DQ1050" s="343"/>
    </row>
    <row r="1051" customFormat="false" ht="12.75" hidden="false" customHeight="false" outlineLevel="0" collapsed="false">
      <c r="CJ1051" s="287"/>
      <c r="DP1051" s="343"/>
      <c r="DQ1051" s="343"/>
    </row>
    <row r="1052" customFormat="false" ht="12.75" hidden="false" customHeight="false" outlineLevel="0" collapsed="false">
      <c r="CJ1052" s="287"/>
      <c r="DP1052" s="343"/>
      <c r="DQ1052" s="343"/>
    </row>
    <row r="1053" customFormat="false" ht="12.75" hidden="false" customHeight="false" outlineLevel="0" collapsed="false">
      <c r="CJ1053" s="287"/>
      <c r="DP1053" s="343"/>
      <c r="DQ1053" s="343"/>
    </row>
    <row r="1054" customFormat="false" ht="12.75" hidden="false" customHeight="false" outlineLevel="0" collapsed="false">
      <c r="CJ1054" s="287" t="n">
        <f aca="false">SUM(CK1043:CK1054)</f>
        <v>0</v>
      </c>
      <c r="DP1054" s="343"/>
      <c r="DQ1054" s="343"/>
    </row>
    <row r="1055" customFormat="false" ht="12.75" hidden="false" customHeight="false" outlineLevel="0" collapsed="false">
      <c r="CJ1055" s="287"/>
      <c r="DP1055" s="343"/>
      <c r="DQ1055" s="343"/>
    </row>
    <row r="1056" customFormat="false" ht="12.75" hidden="false" customHeight="false" outlineLevel="0" collapsed="false">
      <c r="CJ1056" s="287"/>
      <c r="DP1056" s="343"/>
      <c r="DQ1056" s="343"/>
    </row>
    <row r="1057" customFormat="false" ht="12.75" hidden="false" customHeight="false" outlineLevel="0" collapsed="false">
      <c r="CJ1057" s="287"/>
      <c r="DP1057" s="343"/>
      <c r="DQ1057" s="343"/>
    </row>
    <row r="1058" customFormat="false" ht="12.75" hidden="false" customHeight="false" outlineLevel="0" collapsed="false">
      <c r="CJ1058" s="287"/>
      <c r="DP1058" s="343"/>
      <c r="DQ1058" s="343"/>
    </row>
    <row r="1059" customFormat="false" ht="12.75" hidden="false" customHeight="false" outlineLevel="0" collapsed="false">
      <c r="CJ1059" s="287"/>
      <c r="DP1059" s="343"/>
      <c r="DQ1059" s="343"/>
    </row>
    <row r="1060" customFormat="false" ht="12.75" hidden="false" customHeight="false" outlineLevel="0" collapsed="false">
      <c r="CJ1060" s="287"/>
      <c r="DP1060" s="343"/>
      <c r="DQ1060" s="343"/>
    </row>
    <row r="1061" customFormat="false" ht="12.75" hidden="false" customHeight="false" outlineLevel="0" collapsed="false">
      <c r="CJ1061" s="287"/>
      <c r="DP1061" s="343"/>
      <c r="DQ1061" s="343"/>
    </row>
    <row r="1062" customFormat="false" ht="12.75" hidden="false" customHeight="false" outlineLevel="0" collapsed="false">
      <c r="CJ1062" s="287"/>
      <c r="DP1062" s="343"/>
      <c r="DQ1062" s="343"/>
    </row>
    <row r="1063" customFormat="false" ht="12.75" hidden="false" customHeight="false" outlineLevel="0" collapsed="false">
      <c r="CJ1063" s="287"/>
      <c r="DP1063" s="343"/>
      <c r="DQ1063" s="343"/>
    </row>
    <row r="1064" customFormat="false" ht="12.75" hidden="false" customHeight="false" outlineLevel="0" collapsed="false">
      <c r="CJ1064" s="287"/>
      <c r="DP1064" s="343"/>
      <c r="DQ1064" s="343"/>
    </row>
    <row r="1065" customFormat="false" ht="12.75" hidden="false" customHeight="false" outlineLevel="0" collapsed="false">
      <c r="CJ1065" s="287"/>
      <c r="DP1065" s="343"/>
      <c r="DQ1065" s="343"/>
    </row>
    <row r="1066" customFormat="false" ht="12.75" hidden="false" customHeight="false" outlineLevel="0" collapsed="false">
      <c r="CJ1066" s="287" t="n">
        <f aca="false">SUM(CK1055:CK1066)</f>
        <v>0</v>
      </c>
      <c r="DP1066" s="343"/>
      <c r="DQ1066" s="343"/>
    </row>
    <row r="1067" customFormat="false" ht="12.75" hidden="false" customHeight="false" outlineLevel="0" collapsed="false">
      <c r="CJ1067" s="287"/>
      <c r="DP1067" s="343"/>
      <c r="DQ1067" s="343"/>
    </row>
    <row r="1068" customFormat="false" ht="12.75" hidden="false" customHeight="false" outlineLevel="0" collapsed="false">
      <c r="CJ1068" s="287"/>
      <c r="DP1068" s="343"/>
      <c r="DQ1068" s="343"/>
    </row>
    <row r="1069" customFormat="false" ht="12.75" hidden="false" customHeight="false" outlineLevel="0" collapsed="false">
      <c r="CJ1069" s="287"/>
      <c r="DP1069" s="343"/>
      <c r="DQ1069" s="343"/>
    </row>
    <row r="1070" customFormat="false" ht="12.75" hidden="false" customHeight="false" outlineLevel="0" collapsed="false">
      <c r="CJ1070" s="287"/>
      <c r="DP1070" s="343"/>
      <c r="DQ1070" s="343"/>
    </row>
    <row r="1071" customFormat="false" ht="12.75" hidden="false" customHeight="false" outlineLevel="0" collapsed="false">
      <c r="CJ1071" s="287"/>
      <c r="DP1071" s="343"/>
      <c r="DQ1071" s="343"/>
    </row>
    <row r="1072" customFormat="false" ht="12.75" hidden="false" customHeight="false" outlineLevel="0" collapsed="false">
      <c r="CJ1072" s="287"/>
      <c r="DP1072" s="343"/>
      <c r="DQ1072" s="343"/>
    </row>
    <row r="1073" customFormat="false" ht="12.75" hidden="false" customHeight="false" outlineLevel="0" collapsed="false">
      <c r="CJ1073" s="287"/>
      <c r="DP1073" s="343"/>
      <c r="DQ1073" s="343"/>
    </row>
    <row r="1074" customFormat="false" ht="12.75" hidden="false" customHeight="false" outlineLevel="0" collapsed="false">
      <c r="CJ1074" s="287"/>
      <c r="DP1074" s="343"/>
      <c r="DQ1074" s="343"/>
    </row>
    <row r="1075" customFormat="false" ht="12.75" hidden="false" customHeight="false" outlineLevel="0" collapsed="false">
      <c r="CJ1075" s="287"/>
      <c r="DP1075" s="343"/>
      <c r="DQ1075" s="343"/>
    </row>
    <row r="1076" customFormat="false" ht="12.75" hidden="false" customHeight="false" outlineLevel="0" collapsed="false">
      <c r="CJ1076" s="287"/>
      <c r="DP1076" s="343"/>
      <c r="DQ1076" s="343"/>
    </row>
    <row r="1077" customFormat="false" ht="12.75" hidden="false" customHeight="false" outlineLevel="0" collapsed="false">
      <c r="CJ1077" s="287"/>
      <c r="DP1077" s="343"/>
      <c r="DQ1077" s="343"/>
    </row>
    <row r="1078" customFormat="false" ht="12.75" hidden="false" customHeight="false" outlineLevel="0" collapsed="false">
      <c r="CJ1078" s="287" t="n">
        <f aca="false">SUM(CK1067:CK1078)</f>
        <v>0</v>
      </c>
      <c r="DP1078" s="343"/>
      <c r="DQ1078" s="343"/>
    </row>
    <row r="1079" customFormat="false" ht="12.75" hidden="false" customHeight="false" outlineLevel="0" collapsed="false">
      <c r="CJ1079" s="287"/>
      <c r="DP1079" s="343"/>
      <c r="DQ1079" s="343"/>
    </row>
    <row r="1080" customFormat="false" ht="12.75" hidden="false" customHeight="false" outlineLevel="0" collapsed="false">
      <c r="CJ1080" s="287"/>
      <c r="DP1080" s="343"/>
      <c r="DQ1080" s="343"/>
    </row>
    <row r="1081" customFormat="false" ht="12.75" hidden="false" customHeight="false" outlineLevel="0" collapsed="false">
      <c r="CJ1081" s="287"/>
      <c r="DP1081" s="343"/>
      <c r="DQ1081" s="343"/>
    </row>
    <row r="1082" customFormat="false" ht="12.75" hidden="false" customHeight="false" outlineLevel="0" collapsed="false">
      <c r="CJ1082" s="287"/>
      <c r="DP1082" s="343"/>
      <c r="DQ1082" s="343"/>
    </row>
    <row r="1083" customFormat="false" ht="12.75" hidden="false" customHeight="false" outlineLevel="0" collapsed="false">
      <c r="CJ1083" s="287"/>
      <c r="DP1083" s="343"/>
      <c r="DQ1083" s="343"/>
    </row>
    <row r="1084" customFormat="false" ht="12.75" hidden="false" customHeight="false" outlineLevel="0" collapsed="false">
      <c r="CJ1084" s="287"/>
      <c r="DP1084" s="343"/>
      <c r="DQ1084" s="343"/>
    </row>
    <row r="1085" customFormat="false" ht="12.75" hidden="false" customHeight="false" outlineLevel="0" collapsed="false">
      <c r="CJ1085" s="287"/>
      <c r="DP1085" s="343"/>
      <c r="DQ1085" s="343"/>
    </row>
    <row r="1086" customFormat="false" ht="12.75" hidden="false" customHeight="false" outlineLevel="0" collapsed="false">
      <c r="CJ1086" s="287"/>
      <c r="DP1086" s="343"/>
      <c r="DQ1086" s="343"/>
    </row>
    <row r="1087" customFormat="false" ht="12.75" hidden="false" customHeight="false" outlineLevel="0" collapsed="false">
      <c r="CJ1087" s="287"/>
      <c r="DP1087" s="343"/>
      <c r="DQ1087" s="343"/>
    </row>
    <row r="1088" customFormat="false" ht="12.75" hidden="false" customHeight="false" outlineLevel="0" collapsed="false">
      <c r="CJ1088" s="287"/>
      <c r="DP1088" s="343"/>
      <c r="DQ1088" s="343"/>
    </row>
    <row r="1089" customFormat="false" ht="12.75" hidden="false" customHeight="false" outlineLevel="0" collapsed="false">
      <c r="CJ1089" s="287"/>
      <c r="DP1089" s="343"/>
      <c r="DQ1089" s="343"/>
    </row>
    <row r="1090" customFormat="false" ht="12.75" hidden="false" customHeight="false" outlineLevel="0" collapsed="false">
      <c r="CJ1090" s="287" t="n">
        <f aca="false">SUM(CK1079:CK1090)</f>
        <v>0</v>
      </c>
      <c r="DP1090" s="343"/>
      <c r="DQ1090" s="343"/>
    </row>
    <row r="1091" customFormat="false" ht="12.75" hidden="false" customHeight="false" outlineLevel="0" collapsed="false">
      <c r="CJ1091" s="287"/>
      <c r="DP1091" s="343"/>
      <c r="DQ1091" s="343"/>
    </row>
    <row r="1092" customFormat="false" ht="12.75" hidden="false" customHeight="false" outlineLevel="0" collapsed="false">
      <c r="CJ1092" s="287"/>
      <c r="DP1092" s="343"/>
      <c r="DQ1092" s="343"/>
    </row>
    <row r="1093" customFormat="false" ht="12.75" hidden="false" customHeight="false" outlineLevel="0" collapsed="false">
      <c r="CJ1093" s="287"/>
      <c r="DP1093" s="343"/>
      <c r="DQ1093" s="343"/>
    </row>
    <row r="1094" customFormat="false" ht="12.75" hidden="false" customHeight="false" outlineLevel="0" collapsed="false">
      <c r="CJ1094" s="287"/>
      <c r="DP1094" s="343"/>
      <c r="DQ1094" s="343"/>
    </row>
    <row r="1095" customFormat="false" ht="12.75" hidden="false" customHeight="false" outlineLevel="0" collapsed="false">
      <c r="CJ1095" s="287"/>
      <c r="DP1095" s="343"/>
      <c r="DQ1095" s="343"/>
    </row>
    <row r="1096" customFormat="false" ht="12.75" hidden="false" customHeight="false" outlineLevel="0" collapsed="false">
      <c r="CJ1096" s="287"/>
      <c r="DP1096" s="343"/>
      <c r="DQ1096" s="343"/>
    </row>
    <row r="1097" customFormat="false" ht="12.75" hidden="false" customHeight="false" outlineLevel="0" collapsed="false">
      <c r="CJ1097" s="287"/>
      <c r="DP1097" s="343"/>
      <c r="DQ1097" s="343"/>
    </row>
    <row r="1098" customFormat="false" ht="12.75" hidden="false" customHeight="false" outlineLevel="0" collapsed="false">
      <c r="CJ1098" s="287"/>
      <c r="DP1098" s="343"/>
      <c r="DQ1098" s="343"/>
    </row>
    <row r="1099" customFormat="false" ht="12.75" hidden="false" customHeight="false" outlineLevel="0" collapsed="false">
      <c r="CJ1099" s="287"/>
      <c r="DP1099" s="343"/>
      <c r="DQ1099" s="343"/>
    </row>
    <row r="1100" customFormat="false" ht="12.75" hidden="false" customHeight="false" outlineLevel="0" collapsed="false">
      <c r="CJ1100" s="287"/>
      <c r="DP1100" s="343"/>
      <c r="DQ1100" s="343"/>
    </row>
    <row r="1101" customFormat="false" ht="12.75" hidden="false" customHeight="false" outlineLevel="0" collapsed="false">
      <c r="CJ1101" s="287"/>
      <c r="DP1101" s="343"/>
      <c r="DQ1101" s="343"/>
    </row>
    <row r="1102" customFormat="false" ht="12.75" hidden="false" customHeight="false" outlineLevel="0" collapsed="false">
      <c r="CJ1102" s="287" t="n">
        <f aca="false">SUM(CK1091:CK1102)</f>
        <v>0</v>
      </c>
      <c r="DP1102" s="343"/>
      <c r="DQ1102" s="343"/>
    </row>
    <row r="1103" customFormat="false" ht="12.75" hidden="false" customHeight="false" outlineLevel="0" collapsed="false">
      <c r="CJ1103" s="287"/>
      <c r="DP1103" s="343"/>
      <c r="DQ1103" s="343"/>
    </row>
    <row r="1104" customFormat="false" ht="12.75" hidden="false" customHeight="false" outlineLevel="0" collapsed="false">
      <c r="CJ1104" s="287"/>
      <c r="DP1104" s="343"/>
      <c r="DQ1104" s="343"/>
    </row>
    <row r="1105" customFormat="false" ht="12.75" hidden="false" customHeight="false" outlineLevel="0" collapsed="false">
      <c r="CJ1105" s="287"/>
      <c r="DP1105" s="343"/>
      <c r="DQ1105" s="343"/>
    </row>
    <row r="1106" customFormat="false" ht="12.75" hidden="false" customHeight="false" outlineLevel="0" collapsed="false">
      <c r="CJ1106" s="287"/>
      <c r="DP1106" s="343"/>
      <c r="DQ1106" s="343"/>
    </row>
    <row r="1107" customFormat="false" ht="12.75" hidden="false" customHeight="false" outlineLevel="0" collapsed="false">
      <c r="CJ1107" s="287"/>
      <c r="DP1107" s="343"/>
      <c r="DQ1107" s="343"/>
    </row>
    <row r="1108" customFormat="false" ht="12.75" hidden="false" customHeight="false" outlineLevel="0" collapsed="false">
      <c r="CJ1108" s="287"/>
      <c r="DP1108" s="343"/>
      <c r="DQ1108" s="343"/>
    </row>
    <row r="1109" customFormat="false" ht="12.75" hidden="false" customHeight="false" outlineLevel="0" collapsed="false">
      <c r="CJ1109" s="287"/>
      <c r="DP1109" s="343"/>
      <c r="DQ1109" s="343"/>
    </row>
    <row r="1110" customFormat="false" ht="12.75" hidden="false" customHeight="false" outlineLevel="0" collapsed="false">
      <c r="CJ1110" s="287"/>
      <c r="DP1110" s="343"/>
      <c r="DQ1110" s="343"/>
    </row>
    <row r="1111" customFormat="false" ht="12.75" hidden="false" customHeight="false" outlineLevel="0" collapsed="false">
      <c r="CJ1111" s="287"/>
      <c r="DP1111" s="343"/>
      <c r="DQ1111" s="343"/>
    </row>
    <row r="1112" customFormat="false" ht="12.75" hidden="false" customHeight="false" outlineLevel="0" collapsed="false">
      <c r="CJ1112" s="287"/>
      <c r="DP1112" s="343"/>
      <c r="DQ1112" s="343"/>
    </row>
    <row r="1113" customFormat="false" ht="12.75" hidden="false" customHeight="false" outlineLevel="0" collapsed="false">
      <c r="CJ1113" s="287"/>
      <c r="DP1113" s="343"/>
      <c r="DQ1113" s="343"/>
    </row>
    <row r="1114" customFormat="false" ht="12.75" hidden="false" customHeight="false" outlineLevel="0" collapsed="false">
      <c r="CJ1114" s="287" t="n">
        <f aca="false">SUM(CK1103:CK1114)</f>
        <v>0</v>
      </c>
      <c r="DP1114" s="343"/>
      <c r="DQ1114" s="343"/>
    </row>
    <row r="1115" customFormat="false" ht="12.75" hidden="false" customHeight="false" outlineLevel="0" collapsed="false">
      <c r="CJ1115" s="287"/>
      <c r="DP1115" s="343"/>
      <c r="DQ1115" s="343"/>
    </row>
    <row r="1116" customFormat="false" ht="12.75" hidden="false" customHeight="false" outlineLevel="0" collapsed="false">
      <c r="CJ1116" s="287"/>
      <c r="DP1116" s="343"/>
      <c r="DQ1116" s="343"/>
    </row>
    <row r="1117" customFormat="false" ht="12.75" hidden="false" customHeight="false" outlineLevel="0" collapsed="false">
      <c r="CJ1117" s="287"/>
      <c r="DP1117" s="343"/>
      <c r="DQ1117" s="343"/>
    </row>
    <row r="1118" customFormat="false" ht="12.75" hidden="false" customHeight="false" outlineLevel="0" collapsed="false">
      <c r="CJ1118" s="287"/>
      <c r="DP1118" s="343"/>
      <c r="DQ1118" s="343"/>
    </row>
    <row r="1119" customFormat="false" ht="12.75" hidden="false" customHeight="false" outlineLevel="0" collapsed="false">
      <c r="CJ1119" s="287"/>
      <c r="DP1119" s="343"/>
      <c r="DQ1119" s="343"/>
    </row>
    <row r="1120" customFormat="false" ht="12.75" hidden="false" customHeight="false" outlineLevel="0" collapsed="false">
      <c r="CJ1120" s="287"/>
      <c r="DP1120" s="343"/>
      <c r="DQ1120" s="343"/>
    </row>
    <row r="1121" customFormat="false" ht="12.75" hidden="false" customHeight="false" outlineLevel="0" collapsed="false">
      <c r="CJ1121" s="287"/>
      <c r="DP1121" s="343"/>
      <c r="DQ1121" s="343"/>
    </row>
    <row r="1122" customFormat="false" ht="12.75" hidden="false" customHeight="false" outlineLevel="0" collapsed="false">
      <c r="CJ1122" s="287"/>
      <c r="DP1122" s="343"/>
      <c r="DQ1122" s="343"/>
    </row>
    <row r="1123" customFormat="false" ht="12.75" hidden="false" customHeight="false" outlineLevel="0" collapsed="false">
      <c r="CJ1123" s="287"/>
      <c r="DP1123" s="343"/>
      <c r="DQ1123" s="343"/>
    </row>
    <row r="1124" customFormat="false" ht="12.75" hidden="false" customHeight="false" outlineLevel="0" collapsed="false">
      <c r="CJ1124" s="287"/>
      <c r="DP1124" s="343"/>
      <c r="DQ1124" s="343"/>
    </row>
    <row r="1125" customFormat="false" ht="12.75" hidden="false" customHeight="false" outlineLevel="0" collapsed="false">
      <c r="CJ1125" s="287"/>
      <c r="DP1125" s="343"/>
      <c r="DQ1125" s="343"/>
    </row>
    <row r="1126" customFormat="false" ht="12.75" hidden="false" customHeight="false" outlineLevel="0" collapsed="false">
      <c r="CJ1126" s="287" t="n">
        <f aca="false">SUM(CK1115:CK1126)</f>
        <v>0</v>
      </c>
      <c r="DP1126" s="343"/>
      <c r="DQ1126" s="343"/>
    </row>
    <row r="1127" customFormat="false" ht="12.75" hidden="false" customHeight="false" outlineLevel="0" collapsed="false">
      <c r="CJ1127" s="287"/>
      <c r="DP1127" s="343"/>
      <c r="DQ1127" s="343"/>
    </row>
    <row r="1128" customFormat="false" ht="12.75" hidden="false" customHeight="false" outlineLevel="0" collapsed="false">
      <c r="CJ1128" s="287"/>
      <c r="DP1128" s="343"/>
      <c r="DQ1128" s="343"/>
    </row>
    <row r="1129" customFormat="false" ht="12.75" hidden="false" customHeight="false" outlineLevel="0" collapsed="false">
      <c r="CJ1129" s="287"/>
      <c r="DP1129" s="343"/>
      <c r="DQ1129" s="343"/>
    </row>
    <row r="1130" customFormat="false" ht="12.75" hidden="false" customHeight="false" outlineLevel="0" collapsed="false">
      <c r="CJ1130" s="287"/>
      <c r="DP1130" s="343"/>
      <c r="DQ1130" s="343"/>
    </row>
    <row r="1131" customFormat="false" ht="12.75" hidden="false" customHeight="false" outlineLevel="0" collapsed="false">
      <c r="CJ1131" s="287"/>
      <c r="DP1131" s="343"/>
      <c r="DQ1131" s="343"/>
    </row>
    <row r="1132" customFormat="false" ht="12.75" hidden="false" customHeight="false" outlineLevel="0" collapsed="false">
      <c r="CJ1132" s="287"/>
      <c r="DP1132" s="343"/>
      <c r="DQ1132" s="343"/>
    </row>
    <row r="1133" customFormat="false" ht="12.75" hidden="false" customHeight="false" outlineLevel="0" collapsed="false">
      <c r="CJ1133" s="287"/>
      <c r="DP1133" s="343"/>
      <c r="DQ1133" s="343"/>
    </row>
    <row r="1134" customFormat="false" ht="12.75" hidden="false" customHeight="false" outlineLevel="0" collapsed="false">
      <c r="CJ1134" s="287"/>
      <c r="DP1134" s="343"/>
      <c r="DQ1134" s="343"/>
    </row>
    <row r="1135" customFormat="false" ht="12.75" hidden="false" customHeight="false" outlineLevel="0" collapsed="false">
      <c r="CJ1135" s="287"/>
      <c r="DP1135" s="343"/>
      <c r="DQ1135" s="343"/>
    </row>
    <row r="1136" customFormat="false" ht="12.75" hidden="false" customHeight="false" outlineLevel="0" collapsed="false">
      <c r="CJ1136" s="287"/>
      <c r="DP1136" s="343"/>
      <c r="DQ1136" s="343"/>
    </row>
    <row r="1137" customFormat="false" ht="12.75" hidden="false" customHeight="false" outlineLevel="0" collapsed="false">
      <c r="CJ1137" s="287"/>
      <c r="DP1137" s="343"/>
      <c r="DQ1137" s="343"/>
    </row>
    <row r="1138" customFormat="false" ht="12.75" hidden="false" customHeight="false" outlineLevel="0" collapsed="false">
      <c r="CJ1138" s="287" t="n">
        <f aca="false">SUM(CK1127:CK1138)</f>
        <v>0</v>
      </c>
      <c r="DP1138" s="343"/>
      <c r="DQ1138" s="343"/>
    </row>
    <row r="1139" customFormat="false" ht="12.75" hidden="false" customHeight="false" outlineLevel="0" collapsed="false">
      <c r="CJ1139" s="287"/>
      <c r="DP1139" s="343"/>
      <c r="DQ1139" s="343"/>
    </row>
    <row r="1140" customFormat="false" ht="12.75" hidden="false" customHeight="false" outlineLevel="0" collapsed="false">
      <c r="CJ1140" s="287"/>
      <c r="DP1140" s="343"/>
      <c r="DQ1140" s="343"/>
    </row>
    <row r="1141" customFormat="false" ht="12.75" hidden="false" customHeight="false" outlineLevel="0" collapsed="false">
      <c r="CJ1141" s="287"/>
      <c r="DP1141" s="343"/>
      <c r="DQ1141" s="343"/>
    </row>
    <row r="1142" customFormat="false" ht="12.75" hidden="false" customHeight="false" outlineLevel="0" collapsed="false">
      <c r="CJ1142" s="287"/>
      <c r="DP1142" s="343"/>
      <c r="DQ1142" s="343"/>
    </row>
    <row r="1143" customFormat="false" ht="12.75" hidden="false" customHeight="false" outlineLevel="0" collapsed="false">
      <c r="CJ1143" s="287"/>
      <c r="DP1143" s="343"/>
      <c r="DQ1143" s="343"/>
    </row>
    <row r="1144" customFormat="false" ht="12.75" hidden="false" customHeight="false" outlineLevel="0" collapsed="false">
      <c r="CJ1144" s="287"/>
      <c r="DP1144" s="343"/>
      <c r="DQ1144" s="343"/>
    </row>
    <row r="1145" customFormat="false" ht="12.75" hidden="false" customHeight="false" outlineLevel="0" collapsed="false">
      <c r="CJ1145" s="287"/>
      <c r="DP1145" s="343"/>
      <c r="DQ1145" s="343"/>
    </row>
    <row r="1146" customFormat="false" ht="12.75" hidden="false" customHeight="false" outlineLevel="0" collapsed="false">
      <c r="CJ1146" s="287"/>
      <c r="DP1146" s="343"/>
      <c r="DQ1146" s="343"/>
    </row>
    <row r="1147" customFormat="false" ht="12.75" hidden="false" customHeight="false" outlineLevel="0" collapsed="false">
      <c r="CJ1147" s="287"/>
      <c r="DP1147" s="343"/>
      <c r="DQ1147" s="343"/>
    </row>
    <row r="1148" customFormat="false" ht="12.75" hidden="false" customHeight="false" outlineLevel="0" collapsed="false">
      <c r="CJ1148" s="287"/>
      <c r="DP1148" s="343"/>
      <c r="DQ1148" s="343"/>
    </row>
    <row r="1149" customFormat="false" ht="12.75" hidden="false" customHeight="false" outlineLevel="0" collapsed="false">
      <c r="CJ1149" s="287"/>
      <c r="DP1149" s="343"/>
      <c r="DQ1149" s="343"/>
    </row>
    <row r="1150" customFormat="false" ht="12.75" hidden="false" customHeight="false" outlineLevel="0" collapsed="false">
      <c r="CJ1150" s="287" t="n">
        <f aca="false">SUM(CK1139:CK1150)</f>
        <v>0</v>
      </c>
      <c r="DP1150" s="343"/>
      <c r="DQ1150" s="343"/>
    </row>
    <row r="1151" customFormat="false" ht="12.75" hidden="false" customHeight="false" outlineLevel="0" collapsed="false">
      <c r="CJ1151" s="287"/>
      <c r="DP1151" s="343"/>
      <c r="DQ1151" s="343"/>
    </row>
    <row r="1152" customFormat="false" ht="12.75" hidden="false" customHeight="false" outlineLevel="0" collapsed="false">
      <c r="CJ1152" s="287"/>
      <c r="DP1152" s="343"/>
      <c r="DQ1152" s="343"/>
    </row>
    <row r="1153" customFormat="false" ht="12.75" hidden="false" customHeight="false" outlineLevel="0" collapsed="false">
      <c r="CJ1153" s="287"/>
      <c r="DP1153" s="343"/>
      <c r="DQ1153" s="343"/>
    </row>
    <row r="1154" customFormat="false" ht="12.75" hidden="false" customHeight="false" outlineLevel="0" collapsed="false">
      <c r="CJ1154" s="287"/>
      <c r="DP1154" s="343"/>
      <c r="DQ1154" s="343"/>
    </row>
    <row r="1155" customFormat="false" ht="12.75" hidden="false" customHeight="false" outlineLevel="0" collapsed="false">
      <c r="CJ1155" s="287"/>
      <c r="DP1155" s="343"/>
      <c r="DQ1155" s="343"/>
    </row>
    <row r="1156" customFormat="false" ht="12.75" hidden="false" customHeight="false" outlineLevel="0" collapsed="false">
      <c r="CJ1156" s="287"/>
      <c r="DP1156" s="343"/>
      <c r="DQ1156" s="343"/>
    </row>
    <row r="1157" customFormat="false" ht="12.75" hidden="false" customHeight="false" outlineLevel="0" collapsed="false">
      <c r="CJ1157" s="287"/>
      <c r="DP1157" s="343"/>
      <c r="DQ1157" s="343"/>
    </row>
    <row r="1158" customFormat="false" ht="12.75" hidden="false" customHeight="false" outlineLevel="0" collapsed="false">
      <c r="CJ1158" s="287"/>
      <c r="DP1158" s="343"/>
      <c r="DQ1158" s="343"/>
    </row>
    <row r="1159" customFormat="false" ht="12.75" hidden="false" customHeight="false" outlineLevel="0" collapsed="false">
      <c r="CJ1159" s="287"/>
      <c r="DP1159" s="343"/>
      <c r="DQ1159" s="343"/>
    </row>
    <row r="1160" customFormat="false" ht="12.75" hidden="false" customHeight="false" outlineLevel="0" collapsed="false">
      <c r="CJ1160" s="287"/>
      <c r="DP1160" s="343"/>
      <c r="DQ1160" s="343"/>
    </row>
    <row r="1161" customFormat="false" ht="12.75" hidden="false" customHeight="false" outlineLevel="0" collapsed="false">
      <c r="CJ1161" s="287"/>
      <c r="DP1161" s="343"/>
      <c r="DQ1161" s="343"/>
    </row>
    <row r="1162" customFormat="false" ht="12.75" hidden="false" customHeight="false" outlineLevel="0" collapsed="false">
      <c r="CJ1162" s="287" t="n">
        <f aca="false">SUM(CK1151:CK1162)</f>
        <v>0</v>
      </c>
      <c r="DP1162" s="343"/>
      <c r="DQ1162" s="343"/>
    </row>
    <row r="1163" customFormat="false" ht="12.75" hidden="false" customHeight="false" outlineLevel="0" collapsed="false">
      <c r="CJ1163" s="287"/>
      <c r="DP1163" s="343"/>
      <c r="DQ1163" s="343"/>
    </row>
    <row r="1164" customFormat="false" ht="12.75" hidden="false" customHeight="false" outlineLevel="0" collapsed="false">
      <c r="CJ1164" s="287"/>
      <c r="DP1164" s="343"/>
      <c r="DQ1164" s="343"/>
    </row>
    <row r="1165" customFormat="false" ht="12.75" hidden="false" customHeight="false" outlineLevel="0" collapsed="false">
      <c r="CJ1165" s="287"/>
      <c r="DP1165" s="343"/>
      <c r="DQ1165" s="343"/>
    </row>
    <row r="1166" customFormat="false" ht="12.75" hidden="false" customHeight="false" outlineLevel="0" collapsed="false">
      <c r="CJ1166" s="287"/>
      <c r="DP1166" s="343"/>
      <c r="DQ1166" s="343"/>
    </row>
    <row r="1167" customFormat="false" ht="12.75" hidden="false" customHeight="false" outlineLevel="0" collapsed="false">
      <c r="CJ1167" s="287"/>
      <c r="DP1167" s="343"/>
      <c r="DQ1167" s="343"/>
    </row>
    <row r="1168" customFormat="false" ht="12.75" hidden="false" customHeight="false" outlineLevel="0" collapsed="false">
      <c r="CJ1168" s="287"/>
      <c r="DP1168" s="343"/>
      <c r="DQ1168" s="343"/>
    </row>
    <row r="1169" customFormat="false" ht="12.75" hidden="false" customHeight="false" outlineLevel="0" collapsed="false">
      <c r="CJ1169" s="287"/>
      <c r="DP1169" s="343"/>
      <c r="DQ1169" s="343"/>
    </row>
    <row r="1170" customFormat="false" ht="12.75" hidden="false" customHeight="false" outlineLevel="0" collapsed="false">
      <c r="CJ1170" s="287"/>
      <c r="DP1170" s="343"/>
      <c r="DQ1170" s="343"/>
    </row>
    <row r="1171" customFormat="false" ht="12.75" hidden="false" customHeight="false" outlineLevel="0" collapsed="false">
      <c r="CJ1171" s="287"/>
      <c r="DP1171" s="343"/>
      <c r="DQ1171" s="343"/>
    </row>
    <row r="1172" customFormat="false" ht="12.75" hidden="false" customHeight="false" outlineLevel="0" collapsed="false">
      <c r="CJ1172" s="287"/>
      <c r="DP1172" s="343"/>
      <c r="DQ1172" s="343"/>
    </row>
    <row r="1173" customFormat="false" ht="12.75" hidden="false" customHeight="false" outlineLevel="0" collapsed="false">
      <c r="CJ1173" s="287"/>
      <c r="DP1173" s="343"/>
      <c r="DQ1173" s="343"/>
    </row>
    <row r="1174" customFormat="false" ht="12.75" hidden="false" customHeight="false" outlineLevel="0" collapsed="false">
      <c r="CJ1174" s="287" t="n">
        <f aca="false">SUM(CK1163:CK1174)</f>
        <v>0</v>
      </c>
      <c r="DP1174" s="343"/>
      <c r="DQ1174" s="343"/>
    </row>
    <row r="1175" customFormat="false" ht="12.75" hidden="false" customHeight="false" outlineLevel="0" collapsed="false">
      <c r="CJ1175" s="287"/>
      <c r="DP1175" s="343"/>
      <c r="DQ1175" s="343"/>
    </row>
    <row r="1176" customFormat="false" ht="12.75" hidden="false" customHeight="false" outlineLevel="0" collapsed="false">
      <c r="CJ1176" s="287"/>
      <c r="DP1176" s="343"/>
      <c r="DQ1176" s="343"/>
    </row>
    <row r="1177" customFormat="false" ht="12.75" hidden="false" customHeight="false" outlineLevel="0" collapsed="false">
      <c r="CJ1177" s="287"/>
      <c r="DP1177" s="343"/>
      <c r="DQ1177" s="343"/>
    </row>
    <row r="1178" customFormat="false" ht="12.75" hidden="false" customHeight="false" outlineLevel="0" collapsed="false">
      <c r="CJ1178" s="287"/>
      <c r="DP1178" s="343"/>
      <c r="DQ1178" s="343"/>
    </row>
    <row r="1179" customFormat="false" ht="12.75" hidden="false" customHeight="false" outlineLevel="0" collapsed="false">
      <c r="CJ1179" s="287"/>
      <c r="DP1179" s="343"/>
      <c r="DQ1179" s="343"/>
    </row>
    <row r="1180" customFormat="false" ht="12.75" hidden="false" customHeight="false" outlineLevel="0" collapsed="false">
      <c r="CJ1180" s="287"/>
      <c r="DP1180" s="343"/>
      <c r="DQ1180" s="343"/>
    </row>
    <row r="1181" customFormat="false" ht="12.75" hidden="false" customHeight="false" outlineLevel="0" collapsed="false">
      <c r="CJ1181" s="287"/>
      <c r="DP1181" s="343"/>
      <c r="DQ1181" s="343"/>
    </row>
    <row r="1182" customFormat="false" ht="12.75" hidden="false" customHeight="false" outlineLevel="0" collapsed="false">
      <c r="CJ1182" s="287"/>
      <c r="DP1182" s="343"/>
      <c r="DQ1182" s="343"/>
    </row>
    <row r="1183" customFormat="false" ht="12.75" hidden="false" customHeight="false" outlineLevel="0" collapsed="false">
      <c r="CJ1183" s="287"/>
      <c r="DP1183" s="343"/>
      <c r="DQ1183" s="343"/>
    </row>
    <row r="1184" customFormat="false" ht="12.75" hidden="false" customHeight="false" outlineLevel="0" collapsed="false">
      <c r="CJ1184" s="287"/>
      <c r="DP1184" s="343"/>
      <c r="DQ1184" s="343"/>
    </row>
    <row r="1185" customFormat="false" ht="12.75" hidden="false" customHeight="false" outlineLevel="0" collapsed="false">
      <c r="CJ1185" s="287"/>
      <c r="DP1185" s="343"/>
      <c r="DQ1185" s="343"/>
    </row>
    <row r="1186" customFormat="false" ht="12.75" hidden="false" customHeight="false" outlineLevel="0" collapsed="false">
      <c r="CJ1186" s="287" t="n">
        <f aca="false">SUM(CK1175:CK1186)</f>
        <v>0</v>
      </c>
      <c r="DP1186" s="343"/>
      <c r="DQ1186" s="343"/>
    </row>
    <row r="1187" customFormat="false" ht="12.75" hidden="false" customHeight="false" outlineLevel="0" collapsed="false">
      <c r="CJ1187" s="287"/>
      <c r="DP1187" s="343"/>
      <c r="DQ1187" s="343"/>
    </row>
    <row r="1188" customFormat="false" ht="12.75" hidden="false" customHeight="false" outlineLevel="0" collapsed="false">
      <c r="CJ1188" s="287"/>
      <c r="DP1188" s="343"/>
      <c r="DQ1188" s="343"/>
    </row>
    <row r="1189" customFormat="false" ht="12.75" hidden="false" customHeight="false" outlineLevel="0" collapsed="false">
      <c r="CJ1189" s="287"/>
      <c r="DP1189" s="343"/>
      <c r="DQ1189" s="343"/>
    </row>
    <row r="1190" customFormat="false" ht="12.75" hidden="false" customHeight="false" outlineLevel="0" collapsed="false">
      <c r="CJ1190" s="287"/>
      <c r="DP1190" s="343"/>
      <c r="DQ1190" s="343"/>
    </row>
    <row r="1191" customFormat="false" ht="12.75" hidden="false" customHeight="false" outlineLevel="0" collapsed="false">
      <c r="CJ1191" s="287"/>
      <c r="DP1191" s="343"/>
      <c r="DQ1191" s="343"/>
    </row>
    <row r="1192" customFormat="false" ht="12.75" hidden="false" customHeight="false" outlineLevel="0" collapsed="false">
      <c r="CJ1192" s="287"/>
      <c r="DP1192" s="343"/>
      <c r="DQ1192" s="343"/>
    </row>
    <row r="1193" customFormat="false" ht="12.75" hidden="false" customHeight="false" outlineLevel="0" collapsed="false">
      <c r="CJ1193" s="287"/>
      <c r="DP1193" s="343"/>
      <c r="DQ1193" s="343"/>
    </row>
    <row r="1194" customFormat="false" ht="12.75" hidden="false" customHeight="false" outlineLevel="0" collapsed="false">
      <c r="CJ1194" s="287"/>
      <c r="DP1194" s="343"/>
      <c r="DQ1194" s="343"/>
    </row>
    <row r="1195" customFormat="false" ht="12.75" hidden="false" customHeight="false" outlineLevel="0" collapsed="false">
      <c r="CJ1195" s="287"/>
      <c r="DP1195" s="343"/>
      <c r="DQ1195" s="343"/>
    </row>
    <row r="1196" customFormat="false" ht="12.75" hidden="false" customHeight="false" outlineLevel="0" collapsed="false">
      <c r="CJ1196" s="287"/>
      <c r="DP1196" s="343"/>
      <c r="DQ1196" s="343"/>
    </row>
    <row r="1197" customFormat="false" ht="12.75" hidden="false" customHeight="false" outlineLevel="0" collapsed="false">
      <c r="CJ1197" s="287"/>
      <c r="DP1197" s="343"/>
      <c r="DQ1197" s="343"/>
    </row>
    <row r="1198" customFormat="false" ht="12.75" hidden="false" customHeight="false" outlineLevel="0" collapsed="false">
      <c r="CJ1198" s="287" t="n">
        <f aca="false">SUM(CK1187:CK1198)</f>
        <v>0</v>
      </c>
      <c r="DP1198" s="343"/>
      <c r="DQ1198" s="343"/>
    </row>
    <row r="1199" customFormat="false" ht="12.75" hidden="false" customHeight="false" outlineLevel="0" collapsed="false">
      <c r="CJ1199" s="287"/>
      <c r="DP1199" s="343"/>
      <c r="DQ1199" s="343"/>
    </row>
    <row r="1200" customFormat="false" ht="12.75" hidden="false" customHeight="false" outlineLevel="0" collapsed="false">
      <c r="CJ1200" s="287"/>
      <c r="DP1200" s="343"/>
      <c r="DQ1200" s="343"/>
    </row>
    <row r="1201" customFormat="false" ht="12.75" hidden="false" customHeight="false" outlineLevel="0" collapsed="false">
      <c r="CJ1201" s="287"/>
      <c r="DP1201" s="343"/>
      <c r="DQ1201" s="343"/>
    </row>
    <row r="1202" customFormat="false" ht="12.75" hidden="false" customHeight="false" outlineLevel="0" collapsed="false">
      <c r="CJ1202" s="287"/>
      <c r="DP1202" s="343"/>
      <c r="DQ1202" s="343"/>
    </row>
    <row r="1203" customFormat="false" ht="12.75" hidden="false" customHeight="false" outlineLevel="0" collapsed="false">
      <c r="CJ1203" s="287"/>
      <c r="DP1203" s="343"/>
      <c r="DQ1203" s="343"/>
    </row>
    <row r="1204" customFormat="false" ht="12.75" hidden="false" customHeight="false" outlineLevel="0" collapsed="false">
      <c r="CJ1204" s="287"/>
      <c r="DP1204" s="343"/>
      <c r="DQ1204" s="343"/>
    </row>
    <row r="1205" customFormat="false" ht="12.75" hidden="false" customHeight="false" outlineLevel="0" collapsed="false">
      <c r="CJ1205" s="287"/>
      <c r="DP1205" s="343"/>
      <c r="DQ1205" s="343"/>
    </row>
    <row r="1206" customFormat="false" ht="12.75" hidden="false" customHeight="false" outlineLevel="0" collapsed="false">
      <c r="CJ1206" s="287"/>
      <c r="DP1206" s="343"/>
      <c r="DQ1206" s="343"/>
    </row>
    <row r="1207" customFormat="false" ht="12.75" hidden="false" customHeight="false" outlineLevel="0" collapsed="false">
      <c r="CJ1207" s="287"/>
      <c r="DP1207" s="343"/>
      <c r="DQ1207" s="343"/>
    </row>
    <row r="1208" customFormat="false" ht="12.75" hidden="false" customHeight="false" outlineLevel="0" collapsed="false">
      <c r="CJ1208" s="287"/>
      <c r="DP1208" s="343"/>
      <c r="DQ1208" s="343"/>
    </row>
    <row r="1209" customFormat="false" ht="12.75" hidden="false" customHeight="false" outlineLevel="0" collapsed="false">
      <c r="CJ1209" s="287"/>
      <c r="DP1209" s="343"/>
      <c r="DQ1209" s="343"/>
    </row>
    <row r="1210" customFormat="false" ht="12.75" hidden="false" customHeight="false" outlineLevel="0" collapsed="false">
      <c r="CJ1210" s="287" t="n">
        <f aca="false">SUM(CK1199:CK1210)</f>
        <v>0</v>
      </c>
      <c r="DP1210" s="343"/>
      <c r="DQ1210" s="343"/>
    </row>
    <row r="1211" customFormat="false" ht="12.75" hidden="false" customHeight="false" outlineLevel="0" collapsed="false">
      <c r="CJ1211" s="287"/>
      <c r="DP1211" s="343"/>
      <c r="DQ1211" s="343"/>
    </row>
    <row r="1212" customFormat="false" ht="12.75" hidden="false" customHeight="false" outlineLevel="0" collapsed="false">
      <c r="CJ1212" s="287"/>
      <c r="DP1212" s="343"/>
      <c r="DQ1212" s="343"/>
    </row>
    <row r="1213" customFormat="false" ht="12.75" hidden="false" customHeight="false" outlineLevel="0" collapsed="false">
      <c r="CJ1213" s="287"/>
      <c r="DP1213" s="343"/>
      <c r="DQ1213" s="343"/>
    </row>
    <row r="1214" customFormat="false" ht="12.75" hidden="false" customHeight="false" outlineLevel="0" collapsed="false">
      <c r="CJ1214" s="287"/>
      <c r="DP1214" s="343"/>
      <c r="DQ1214" s="343"/>
    </row>
    <row r="1215" customFormat="false" ht="12.75" hidden="false" customHeight="false" outlineLevel="0" collapsed="false">
      <c r="CJ1215" s="287"/>
      <c r="DP1215" s="343"/>
      <c r="DQ1215" s="343"/>
    </row>
    <row r="1216" customFormat="false" ht="12.75" hidden="false" customHeight="false" outlineLevel="0" collapsed="false">
      <c r="CJ1216" s="287"/>
      <c r="DP1216" s="343"/>
      <c r="DQ1216" s="343"/>
    </row>
    <row r="1217" customFormat="false" ht="12.75" hidden="false" customHeight="false" outlineLevel="0" collapsed="false">
      <c r="CJ1217" s="287"/>
      <c r="DP1217" s="343"/>
      <c r="DQ1217" s="343"/>
    </row>
    <row r="1218" customFormat="false" ht="12.75" hidden="false" customHeight="false" outlineLevel="0" collapsed="false">
      <c r="CJ1218" s="287"/>
      <c r="DP1218" s="343"/>
      <c r="DQ1218" s="343"/>
    </row>
    <row r="1219" customFormat="false" ht="12.75" hidden="false" customHeight="false" outlineLevel="0" collapsed="false">
      <c r="CJ1219" s="287"/>
      <c r="DP1219" s="343"/>
      <c r="DQ1219" s="343"/>
    </row>
    <row r="1220" customFormat="false" ht="12.75" hidden="false" customHeight="false" outlineLevel="0" collapsed="false">
      <c r="CJ1220" s="287"/>
      <c r="DP1220" s="343"/>
      <c r="DQ1220" s="343"/>
    </row>
    <row r="1221" customFormat="false" ht="12.75" hidden="false" customHeight="false" outlineLevel="0" collapsed="false">
      <c r="CJ1221" s="287"/>
      <c r="DP1221" s="343"/>
      <c r="DQ1221" s="343"/>
    </row>
    <row r="1222" customFormat="false" ht="12.75" hidden="false" customHeight="false" outlineLevel="0" collapsed="false">
      <c r="CJ1222" s="287" t="n">
        <f aca="false">SUM(CK1211:CK1222)</f>
        <v>0</v>
      </c>
      <c r="DP1222" s="343"/>
      <c r="DQ1222" s="343"/>
    </row>
    <row r="1223" customFormat="false" ht="12.75" hidden="false" customHeight="false" outlineLevel="0" collapsed="false">
      <c r="CJ1223" s="287"/>
      <c r="DP1223" s="343"/>
      <c r="DQ1223" s="343"/>
    </row>
    <row r="1224" customFormat="false" ht="12.75" hidden="false" customHeight="false" outlineLevel="0" collapsed="false">
      <c r="CJ1224" s="287"/>
      <c r="DP1224" s="343"/>
      <c r="DQ1224" s="343"/>
    </row>
    <row r="1225" customFormat="false" ht="12.75" hidden="false" customHeight="false" outlineLevel="0" collapsed="false">
      <c r="CJ1225" s="287"/>
      <c r="DP1225" s="343"/>
      <c r="DQ1225" s="343"/>
    </row>
    <row r="1226" customFormat="false" ht="12.75" hidden="false" customHeight="false" outlineLevel="0" collapsed="false">
      <c r="CJ1226" s="287"/>
      <c r="DP1226" s="343"/>
      <c r="DQ1226" s="343"/>
    </row>
    <row r="1227" customFormat="false" ht="12.75" hidden="false" customHeight="false" outlineLevel="0" collapsed="false">
      <c r="CJ1227" s="287"/>
      <c r="DP1227" s="343"/>
      <c r="DQ1227" s="343"/>
    </row>
    <row r="1228" customFormat="false" ht="12.75" hidden="false" customHeight="false" outlineLevel="0" collapsed="false">
      <c r="CJ1228" s="287"/>
      <c r="DP1228" s="343"/>
      <c r="DQ1228" s="343"/>
    </row>
    <row r="1229" customFormat="false" ht="12.75" hidden="false" customHeight="false" outlineLevel="0" collapsed="false">
      <c r="CJ1229" s="287"/>
      <c r="DP1229" s="343"/>
      <c r="DQ1229" s="343"/>
    </row>
    <row r="1230" customFormat="false" ht="12.75" hidden="false" customHeight="false" outlineLevel="0" collapsed="false">
      <c r="CJ1230" s="287"/>
      <c r="DP1230" s="343"/>
      <c r="DQ1230" s="343"/>
    </row>
    <row r="1231" customFormat="false" ht="12.75" hidden="false" customHeight="false" outlineLevel="0" collapsed="false">
      <c r="CJ1231" s="287"/>
      <c r="DP1231" s="343"/>
      <c r="DQ1231" s="343"/>
    </row>
    <row r="1232" customFormat="false" ht="12.75" hidden="false" customHeight="false" outlineLevel="0" collapsed="false">
      <c r="CJ1232" s="287"/>
      <c r="DP1232" s="343"/>
      <c r="DQ1232" s="343"/>
    </row>
    <row r="1233" customFormat="false" ht="12.75" hidden="false" customHeight="false" outlineLevel="0" collapsed="false">
      <c r="CJ1233" s="287"/>
      <c r="DP1233" s="343"/>
      <c r="DQ1233" s="343"/>
    </row>
    <row r="1234" customFormat="false" ht="12.75" hidden="false" customHeight="false" outlineLevel="0" collapsed="false">
      <c r="CJ1234" s="287" t="n">
        <f aca="false">SUM(CK1223:CK1234)</f>
        <v>0</v>
      </c>
      <c r="DP1234" s="343"/>
      <c r="DQ1234" s="343"/>
    </row>
    <row r="1235" customFormat="false" ht="12.75" hidden="false" customHeight="false" outlineLevel="0" collapsed="false">
      <c r="CJ1235" s="287"/>
      <c r="DP1235" s="343"/>
      <c r="DQ1235" s="343"/>
    </row>
    <row r="1236" customFormat="false" ht="12.75" hidden="false" customHeight="false" outlineLevel="0" collapsed="false">
      <c r="CJ1236" s="287"/>
      <c r="DP1236" s="343"/>
      <c r="DQ1236" s="343"/>
    </row>
    <row r="1237" customFormat="false" ht="12.75" hidden="false" customHeight="false" outlineLevel="0" collapsed="false">
      <c r="CJ1237" s="287"/>
      <c r="DP1237" s="343"/>
      <c r="DQ1237" s="343"/>
    </row>
    <row r="1238" customFormat="false" ht="12.75" hidden="false" customHeight="false" outlineLevel="0" collapsed="false">
      <c r="CJ1238" s="287"/>
      <c r="DP1238" s="343"/>
      <c r="DQ1238" s="343"/>
    </row>
    <row r="1239" customFormat="false" ht="12.75" hidden="false" customHeight="false" outlineLevel="0" collapsed="false">
      <c r="CJ1239" s="287"/>
      <c r="DP1239" s="343"/>
      <c r="DQ1239" s="343"/>
    </row>
    <row r="1240" customFormat="false" ht="12.75" hidden="false" customHeight="false" outlineLevel="0" collapsed="false">
      <c r="CJ1240" s="287"/>
      <c r="DP1240" s="343"/>
      <c r="DQ1240" s="343"/>
    </row>
    <row r="1241" customFormat="false" ht="12.75" hidden="false" customHeight="false" outlineLevel="0" collapsed="false">
      <c r="CJ1241" s="287"/>
      <c r="DP1241" s="343"/>
      <c r="DQ1241" s="343"/>
    </row>
    <row r="1242" customFormat="false" ht="12.75" hidden="false" customHeight="false" outlineLevel="0" collapsed="false">
      <c r="CJ1242" s="287"/>
      <c r="DP1242" s="343"/>
      <c r="DQ1242" s="343"/>
    </row>
    <row r="1243" customFormat="false" ht="12.75" hidden="false" customHeight="false" outlineLevel="0" collapsed="false">
      <c r="CJ1243" s="287"/>
      <c r="DP1243" s="343"/>
      <c r="DQ1243" s="343"/>
    </row>
    <row r="1244" customFormat="false" ht="12.75" hidden="false" customHeight="false" outlineLevel="0" collapsed="false">
      <c r="CJ1244" s="287"/>
      <c r="DP1244" s="343"/>
      <c r="DQ1244" s="343"/>
    </row>
    <row r="1245" customFormat="false" ht="12.75" hidden="false" customHeight="false" outlineLevel="0" collapsed="false">
      <c r="CJ1245" s="287"/>
      <c r="DP1245" s="343"/>
      <c r="DQ1245" s="343"/>
    </row>
    <row r="1246" customFormat="false" ht="12.75" hidden="false" customHeight="false" outlineLevel="0" collapsed="false">
      <c r="CJ1246" s="287" t="n">
        <f aca="false">SUM(CK1235:CK1246)</f>
        <v>0</v>
      </c>
      <c r="DP1246" s="343"/>
      <c r="DQ1246" s="343"/>
    </row>
    <row r="1247" customFormat="false" ht="12.75" hidden="false" customHeight="false" outlineLevel="0" collapsed="false">
      <c r="CJ1247" s="287"/>
      <c r="DP1247" s="343"/>
      <c r="DQ1247" s="343"/>
    </row>
    <row r="1248" customFormat="false" ht="12.75" hidden="false" customHeight="false" outlineLevel="0" collapsed="false">
      <c r="CJ1248" s="287"/>
      <c r="DP1248" s="343"/>
      <c r="DQ1248" s="343"/>
    </row>
    <row r="1249" customFormat="false" ht="12.75" hidden="false" customHeight="false" outlineLevel="0" collapsed="false">
      <c r="CJ1249" s="287"/>
      <c r="DP1249" s="343"/>
      <c r="DQ1249" s="343"/>
    </row>
    <row r="1250" customFormat="false" ht="12.75" hidden="false" customHeight="false" outlineLevel="0" collapsed="false">
      <c r="CJ1250" s="287"/>
      <c r="DP1250" s="343"/>
      <c r="DQ1250" s="343"/>
    </row>
    <row r="1251" customFormat="false" ht="12.75" hidden="false" customHeight="false" outlineLevel="0" collapsed="false">
      <c r="CJ1251" s="287"/>
      <c r="DP1251" s="343"/>
      <c r="DQ1251" s="343"/>
    </row>
    <row r="1252" customFormat="false" ht="12.75" hidden="false" customHeight="false" outlineLevel="0" collapsed="false">
      <c r="CJ1252" s="287"/>
      <c r="DP1252" s="343"/>
      <c r="DQ1252" s="343"/>
    </row>
    <row r="1253" customFormat="false" ht="12.75" hidden="false" customHeight="false" outlineLevel="0" collapsed="false">
      <c r="CJ1253" s="287"/>
      <c r="DP1253" s="343"/>
      <c r="DQ1253" s="343"/>
    </row>
    <row r="1254" customFormat="false" ht="12.75" hidden="false" customHeight="false" outlineLevel="0" collapsed="false">
      <c r="CJ1254" s="287"/>
      <c r="DP1254" s="343"/>
      <c r="DQ1254" s="343"/>
    </row>
    <row r="1255" customFormat="false" ht="12.75" hidden="false" customHeight="false" outlineLevel="0" collapsed="false">
      <c r="CJ1255" s="287"/>
      <c r="DP1255" s="343"/>
      <c r="DQ1255" s="343"/>
    </row>
    <row r="1256" customFormat="false" ht="12.75" hidden="false" customHeight="false" outlineLevel="0" collapsed="false">
      <c r="CJ1256" s="287"/>
      <c r="DP1256" s="343"/>
      <c r="DQ1256" s="343"/>
    </row>
    <row r="1257" customFormat="false" ht="12.75" hidden="false" customHeight="false" outlineLevel="0" collapsed="false">
      <c r="CJ1257" s="287"/>
      <c r="DP1257" s="343"/>
      <c r="DQ1257" s="343"/>
    </row>
    <row r="1258" customFormat="false" ht="12.75" hidden="false" customHeight="false" outlineLevel="0" collapsed="false">
      <c r="CJ1258" s="287" t="n">
        <f aca="false">SUM(CK1247:CK1258)</f>
        <v>0</v>
      </c>
      <c r="DP1258" s="343"/>
      <c r="DQ1258" s="343"/>
    </row>
    <row r="1259" customFormat="false" ht="12.75" hidden="false" customHeight="false" outlineLevel="0" collapsed="false">
      <c r="CJ1259" s="287"/>
      <c r="DP1259" s="343"/>
      <c r="DQ1259" s="343"/>
    </row>
    <row r="1260" customFormat="false" ht="12.75" hidden="false" customHeight="false" outlineLevel="0" collapsed="false">
      <c r="CJ1260" s="287"/>
      <c r="DP1260" s="343"/>
      <c r="DQ1260" s="343"/>
    </row>
    <row r="1261" customFormat="false" ht="12.75" hidden="false" customHeight="false" outlineLevel="0" collapsed="false">
      <c r="CJ1261" s="287"/>
      <c r="DP1261" s="343"/>
      <c r="DQ1261" s="343"/>
    </row>
    <row r="1262" customFormat="false" ht="12.75" hidden="false" customHeight="false" outlineLevel="0" collapsed="false">
      <c r="CJ1262" s="287"/>
      <c r="DP1262" s="343"/>
      <c r="DQ1262" s="343"/>
    </row>
    <row r="1263" customFormat="false" ht="12.75" hidden="false" customHeight="false" outlineLevel="0" collapsed="false">
      <c r="CJ1263" s="287"/>
      <c r="DP1263" s="343"/>
      <c r="DQ1263" s="343"/>
    </row>
    <row r="1264" customFormat="false" ht="12.75" hidden="false" customHeight="false" outlineLevel="0" collapsed="false">
      <c r="CJ1264" s="287"/>
      <c r="DP1264" s="343"/>
      <c r="DQ1264" s="343"/>
    </row>
    <row r="1265" customFormat="false" ht="12.75" hidden="false" customHeight="false" outlineLevel="0" collapsed="false">
      <c r="CJ1265" s="287"/>
      <c r="DP1265" s="343"/>
      <c r="DQ1265" s="343"/>
    </row>
    <row r="1266" customFormat="false" ht="12.75" hidden="false" customHeight="false" outlineLevel="0" collapsed="false">
      <c r="CJ1266" s="287"/>
      <c r="DP1266" s="343"/>
      <c r="DQ1266" s="343"/>
    </row>
    <row r="1267" customFormat="false" ht="12.75" hidden="false" customHeight="false" outlineLevel="0" collapsed="false">
      <c r="CJ1267" s="287"/>
      <c r="DP1267" s="343"/>
      <c r="DQ1267" s="343"/>
    </row>
    <row r="1268" customFormat="false" ht="12.75" hidden="false" customHeight="false" outlineLevel="0" collapsed="false">
      <c r="CJ1268" s="287"/>
      <c r="DP1268" s="343"/>
      <c r="DQ1268" s="343"/>
    </row>
    <row r="1269" customFormat="false" ht="12.75" hidden="false" customHeight="false" outlineLevel="0" collapsed="false">
      <c r="CJ1269" s="287"/>
      <c r="DP1269" s="343"/>
      <c r="DQ1269" s="343"/>
    </row>
    <row r="1270" customFormat="false" ht="12.75" hidden="false" customHeight="false" outlineLevel="0" collapsed="false">
      <c r="CJ1270" s="287" t="n">
        <f aca="false">SUM(CK1259:CK1270)</f>
        <v>0</v>
      </c>
      <c r="DP1270" s="343"/>
      <c r="DQ1270" s="343"/>
    </row>
    <row r="1271" customFormat="false" ht="12.75" hidden="false" customHeight="false" outlineLevel="0" collapsed="false">
      <c r="CJ1271" s="287"/>
      <c r="DP1271" s="343"/>
      <c r="DQ1271" s="343"/>
    </row>
    <row r="1272" customFormat="false" ht="12.75" hidden="false" customHeight="false" outlineLevel="0" collapsed="false">
      <c r="CJ1272" s="287"/>
      <c r="DP1272" s="343"/>
      <c r="DQ1272" s="343"/>
    </row>
    <row r="1273" customFormat="false" ht="12.75" hidden="false" customHeight="false" outlineLevel="0" collapsed="false">
      <c r="CJ1273" s="287"/>
      <c r="DP1273" s="343"/>
      <c r="DQ1273" s="343"/>
    </row>
    <row r="1274" customFormat="false" ht="12.75" hidden="false" customHeight="false" outlineLevel="0" collapsed="false">
      <c r="CJ1274" s="287"/>
      <c r="DP1274" s="343"/>
      <c r="DQ1274" s="343"/>
    </row>
    <row r="1275" customFormat="false" ht="12.75" hidden="false" customHeight="false" outlineLevel="0" collapsed="false">
      <c r="CJ1275" s="287"/>
      <c r="DP1275" s="343"/>
      <c r="DQ1275" s="343"/>
    </row>
    <row r="1276" customFormat="false" ht="12.75" hidden="false" customHeight="false" outlineLevel="0" collapsed="false">
      <c r="CJ1276" s="287"/>
      <c r="DP1276" s="343"/>
      <c r="DQ1276" s="343"/>
    </row>
    <row r="1277" customFormat="false" ht="12.75" hidden="false" customHeight="false" outlineLevel="0" collapsed="false">
      <c r="CJ1277" s="287"/>
      <c r="DP1277" s="343"/>
      <c r="DQ1277" s="343"/>
    </row>
    <row r="1278" customFormat="false" ht="12.75" hidden="false" customHeight="false" outlineLevel="0" collapsed="false">
      <c r="CJ1278" s="287"/>
      <c r="DP1278" s="343"/>
      <c r="DQ1278" s="343"/>
    </row>
    <row r="1279" customFormat="false" ht="12.75" hidden="false" customHeight="false" outlineLevel="0" collapsed="false">
      <c r="CJ1279" s="287"/>
      <c r="DP1279" s="343"/>
      <c r="DQ1279" s="343"/>
    </row>
    <row r="1280" customFormat="false" ht="12.75" hidden="false" customHeight="false" outlineLevel="0" collapsed="false">
      <c r="CJ1280" s="287"/>
      <c r="DP1280" s="343"/>
      <c r="DQ1280" s="343"/>
    </row>
    <row r="1281" customFormat="false" ht="12.75" hidden="false" customHeight="false" outlineLevel="0" collapsed="false">
      <c r="CJ1281" s="287"/>
      <c r="DP1281" s="343"/>
      <c r="DQ1281" s="343"/>
    </row>
    <row r="1282" customFormat="false" ht="12.75" hidden="false" customHeight="false" outlineLevel="0" collapsed="false">
      <c r="CJ1282" s="287" t="n">
        <f aca="false">SUM(CK1271:CK1282)</f>
        <v>0</v>
      </c>
      <c r="DP1282" s="343"/>
      <c r="DQ1282" s="343"/>
    </row>
    <row r="1283" customFormat="false" ht="12.75" hidden="false" customHeight="false" outlineLevel="0" collapsed="false">
      <c r="CJ1283" s="287"/>
      <c r="DP1283" s="343"/>
      <c r="DQ1283" s="343"/>
    </row>
    <row r="1284" customFormat="false" ht="12.75" hidden="false" customHeight="false" outlineLevel="0" collapsed="false">
      <c r="CJ1284" s="287"/>
      <c r="DP1284" s="343"/>
      <c r="DQ1284" s="343"/>
    </row>
    <row r="1285" customFormat="false" ht="12.75" hidden="false" customHeight="false" outlineLevel="0" collapsed="false">
      <c r="CJ1285" s="287"/>
      <c r="DP1285" s="343"/>
      <c r="DQ1285" s="343"/>
    </row>
    <row r="1286" customFormat="false" ht="12.75" hidden="false" customHeight="false" outlineLevel="0" collapsed="false">
      <c r="CJ1286" s="287"/>
      <c r="DP1286" s="343"/>
      <c r="DQ1286" s="343"/>
    </row>
    <row r="1287" customFormat="false" ht="12.75" hidden="false" customHeight="false" outlineLevel="0" collapsed="false">
      <c r="CJ1287" s="287"/>
      <c r="DP1287" s="343"/>
      <c r="DQ1287" s="343"/>
    </row>
    <row r="1288" customFormat="false" ht="12.75" hidden="false" customHeight="false" outlineLevel="0" collapsed="false">
      <c r="CJ1288" s="287"/>
      <c r="DP1288" s="343"/>
      <c r="DQ1288" s="343"/>
    </row>
    <row r="1289" customFormat="false" ht="12.75" hidden="false" customHeight="false" outlineLevel="0" collapsed="false">
      <c r="CJ1289" s="287"/>
      <c r="DP1289" s="343"/>
      <c r="DQ1289" s="343"/>
    </row>
    <row r="1290" customFormat="false" ht="12.75" hidden="false" customHeight="false" outlineLevel="0" collapsed="false">
      <c r="CJ1290" s="287"/>
      <c r="DP1290" s="343"/>
      <c r="DQ1290" s="343"/>
    </row>
    <row r="1291" customFormat="false" ht="12.75" hidden="false" customHeight="false" outlineLevel="0" collapsed="false">
      <c r="CJ1291" s="287"/>
      <c r="DP1291" s="343"/>
      <c r="DQ1291" s="343"/>
    </row>
    <row r="1292" customFormat="false" ht="12.75" hidden="false" customHeight="false" outlineLevel="0" collapsed="false">
      <c r="CJ1292" s="287"/>
      <c r="DP1292" s="343"/>
      <c r="DQ1292" s="343"/>
    </row>
    <row r="1293" customFormat="false" ht="12.75" hidden="false" customHeight="false" outlineLevel="0" collapsed="false">
      <c r="CJ1293" s="287"/>
      <c r="DP1293" s="343"/>
      <c r="DQ1293" s="343"/>
    </row>
    <row r="1294" customFormat="false" ht="12.75" hidden="false" customHeight="false" outlineLevel="0" collapsed="false">
      <c r="CJ1294" s="287" t="n">
        <f aca="false">SUM(CK1283:CK1294)</f>
        <v>0</v>
      </c>
      <c r="DP1294" s="343"/>
      <c r="DQ1294" s="343"/>
    </row>
    <row r="1295" customFormat="false" ht="12.75" hidden="false" customHeight="false" outlineLevel="0" collapsed="false">
      <c r="CJ1295" s="287"/>
      <c r="DP1295" s="343"/>
      <c r="DQ1295" s="343"/>
    </row>
    <row r="1296" customFormat="false" ht="12.75" hidden="false" customHeight="false" outlineLevel="0" collapsed="false">
      <c r="CJ1296" s="287"/>
      <c r="DP1296" s="343"/>
      <c r="DQ1296" s="343"/>
    </row>
    <row r="1297" customFormat="false" ht="12.75" hidden="false" customHeight="false" outlineLevel="0" collapsed="false">
      <c r="CJ1297" s="287"/>
      <c r="DP1297" s="343"/>
      <c r="DQ1297" s="343"/>
    </row>
    <row r="1298" customFormat="false" ht="12.75" hidden="false" customHeight="false" outlineLevel="0" collapsed="false">
      <c r="CJ1298" s="287"/>
      <c r="DP1298" s="343"/>
      <c r="DQ1298" s="343"/>
    </row>
    <row r="1299" customFormat="false" ht="12.75" hidden="false" customHeight="false" outlineLevel="0" collapsed="false">
      <c r="CJ1299" s="287"/>
      <c r="DP1299" s="343"/>
      <c r="DQ1299" s="343"/>
    </row>
    <row r="1300" customFormat="false" ht="12.75" hidden="false" customHeight="false" outlineLevel="0" collapsed="false">
      <c r="CJ1300" s="287"/>
      <c r="DP1300" s="343"/>
      <c r="DQ1300" s="343"/>
    </row>
    <row r="1301" customFormat="false" ht="12.75" hidden="false" customHeight="false" outlineLevel="0" collapsed="false">
      <c r="CJ1301" s="287"/>
      <c r="DP1301" s="343"/>
      <c r="DQ1301" s="343"/>
    </row>
    <row r="1302" customFormat="false" ht="12.75" hidden="false" customHeight="false" outlineLevel="0" collapsed="false">
      <c r="CJ1302" s="287"/>
      <c r="DP1302" s="343"/>
      <c r="DQ1302" s="343"/>
    </row>
    <row r="1303" customFormat="false" ht="12.75" hidden="false" customHeight="false" outlineLevel="0" collapsed="false">
      <c r="CJ1303" s="287"/>
      <c r="DP1303" s="343"/>
      <c r="DQ1303" s="343"/>
    </row>
    <row r="1304" customFormat="false" ht="12.75" hidden="false" customHeight="false" outlineLevel="0" collapsed="false">
      <c r="CJ1304" s="287"/>
      <c r="DP1304" s="343"/>
      <c r="DQ1304" s="343"/>
    </row>
    <row r="1305" customFormat="false" ht="12.75" hidden="false" customHeight="false" outlineLevel="0" collapsed="false">
      <c r="CJ1305" s="287"/>
      <c r="DP1305" s="343"/>
      <c r="DQ1305" s="343"/>
    </row>
    <row r="1306" customFormat="false" ht="12.75" hidden="false" customHeight="false" outlineLevel="0" collapsed="false">
      <c r="CJ1306" s="287" t="n">
        <f aca="false">SUM(CK1295:CK1306)</f>
        <v>0</v>
      </c>
      <c r="DP1306" s="343"/>
      <c r="DQ1306" s="343"/>
    </row>
    <row r="1307" customFormat="false" ht="12.75" hidden="false" customHeight="false" outlineLevel="0" collapsed="false">
      <c r="CJ1307" s="287"/>
      <c r="DP1307" s="343"/>
      <c r="DQ1307" s="343"/>
    </row>
    <row r="1308" customFormat="false" ht="12.75" hidden="false" customHeight="false" outlineLevel="0" collapsed="false">
      <c r="CJ1308" s="287"/>
      <c r="DP1308" s="343"/>
      <c r="DQ1308" s="343"/>
    </row>
    <row r="1309" customFormat="false" ht="12.75" hidden="false" customHeight="false" outlineLevel="0" collapsed="false">
      <c r="CJ1309" s="287"/>
      <c r="DP1309" s="343"/>
      <c r="DQ1309" s="343"/>
    </row>
    <row r="1310" customFormat="false" ht="12.75" hidden="false" customHeight="false" outlineLevel="0" collapsed="false">
      <c r="CJ1310" s="287"/>
      <c r="DP1310" s="343"/>
      <c r="DQ1310" s="343"/>
    </row>
    <row r="1311" customFormat="false" ht="12.75" hidden="false" customHeight="false" outlineLevel="0" collapsed="false">
      <c r="CJ1311" s="287"/>
      <c r="DP1311" s="343"/>
      <c r="DQ1311" s="343"/>
    </row>
    <row r="1312" customFormat="false" ht="12.75" hidden="false" customHeight="false" outlineLevel="0" collapsed="false">
      <c r="CJ1312" s="287"/>
      <c r="DP1312" s="343"/>
      <c r="DQ1312" s="343"/>
    </row>
    <row r="1313" customFormat="false" ht="12.75" hidden="false" customHeight="false" outlineLevel="0" collapsed="false">
      <c r="CJ1313" s="287"/>
      <c r="DP1313" s="343"/>
      <c r="DQ1313" s="343"/>
    </row>
    <row r="1314" customFormat="false" ht="12.75" hidden="false" customHeight="false" outlineLevel="0" collapsed="false">
      <c r="CJ1314" s="287"/>
      <c r="DP1314" s="343"/>
      <c r="DQ1314" s="343"/>
    </row>
    <row r="1315" customFormat="false" ht="12.75" hidden="false" customHeight="false" outlineLevel="0" collapsed="false">
      <c r="CJ1315" s="287"/>
      <c r="DP1315" s="343"/>
      <c r="DQ1315" s="343"/>
    </row>
    <row r="1316" customFormat="false" ht="12.75" hidden="false" customHeight="false" outlineLevel="0" collapsed="false">
      <c r="CJ1316" s="287"/>
      <c r="DP1316" s="343"/>
      <c r="DQ1316" s="343"/>
    </row>
    <row r="1317" customFormat="false" ht="12.75" hidden="false" customHeight="false" outlineLevel="0" collapsed="false">
      <c r="CJ1317" s="287"/>
      <c r="DP1317" s="343"/>
      <c r="DQ1317" s="343"/>
    </row>
    <row r="1318" customFormat="false" ht="12.75" hidden="false" customHeight="false" outlineLevel="0" collapsed="false">
      <c r="CJ1318" s="287" t="n">
        <f aca="false">SUM(CK1307:CK1318)</f>
        <v>0</v>
      </c>
      <c r="DP1318" s="343"/>
      <c r="DQ1318" s="343"/>
    </row>
    <row r="1319" customFormat="false" ht="12.75" hidden="false" customHeight="false" outlineLevel="0" collapsed="false">
      <c r="CJ1319" s="287"/>
      <c r="DP1319" s="343"/>
      <c r="DQ1319" s="343"/>
    </row>
    <row r="1320" customFormat="false" ht="12.75" hidden="false" customHeight="false" outlineLevel="0" collapsed="false">
      <c r="CJ1320" s="287"/>
      <c r="DP1320" s="343"/>
      <c r="DQ1320" s="343"/>
    </row>
    <row r="1321" customFormat="false" ht="12.75" hidden="false" customHeight="false" outlineLevel="0" collapsed="false">
      <c r="CJ1321" s="287"/>
      <c r="DP1321" s="343"/>
      <c r="DQ1321" s="343"/>
    </row>
    <row r="1322" customFormat="false" ht="12.75" hidden="false" customHeight="false" outlineLevel="0" collapsed="false">
      <c r="CJ1322" s="287"/>
      <c r="DP1322" s="343"/>
      <c r="DQ1322" s="343"/>
    </row>
    <row r="1323" customFormat="false" ht="12.75" hidden="false" customHeight="false" outlineLevel="0" collapsed="false">
      <c r="CJ1323" s="287"/>
      <c r="DP1323" s="343"/>
      <c r="DQ1323" s="343"/>
    </row>
    <row r="1324" customFormat="false" ht="12.75" hidden="false" customHeight="false" outlineLevel="0" collapsed="false">
      <c r="CJ1324" s="287"/>
      <c r="DP1324" s="343"/>
      <c r="DQ1324" s="343"/>
    </row>
    <row r="1325" customFormat="false" ht="12.75" hidden="false" customHeight="false" outlineLevel="0" collapsed="false">
      <c r="CJ1325" s="287"/>
      <c r="DP1325" s="343"/>
      <c r="DQ1325" s="343"/>
    </row>
    <row r="1326" customFormat="false" ht="12.75" hidden="false" customHeight="false" outlineLevel="0" collapsed="false">
      <c r="CJ1326" s="287"/>
      <c r="DP1326" s="343"/>
      <c r="DQ1326" s="343"/>
    </row>
    <row r="1327" customFormat="false" ht="12.75" hidden="false" customHeight="false" outlineLevel="0" collapsed="false">
      <c r="CJ1327" s="287"/>
      <c r="DP1327" s="343"/>
      <c r="DQ1327" s="343"/>
    </row>
    <row r="1328" customFormat="false" ht="12.75" hidden="false" customHeight="false" outlineLevel="0" collapsed="false">
      <c r="CJ1328" s="287"/>
      <c r="DP1328" s="343"/>
      <c r="DQ1328" s="343"/>
    </row>
    <row r="1329" customFormat="false" ht="12.75" hidden="false" customHeight="false" outlineLevel="0" collapsed="false">
      <c r="CJ1329" s="287"/>
      <c r="DP1329" s="343"/>
      <c r="DQ1329" s="343"/>
    </row>
    <row r="1330" customFormat="false" ht="12.75" hidden="false" customHeight="false" outlineLevel="0" collapsed="false">
      <c r="CJ1330" s="287" t="n">
        <f aca="false">SUM(CK1319:CK1330)</f>
        <v>0</v>
      </c>
      <c r="DP1330" s="343"/>
      <c r="DQ1330" s="343"/>
    </row>
    <row r="1331" customFormat="false" ht="12.75" hidden="false" customHeight="false" outlineLevel="0" collapsed="false">
      <c r="CJ1331" s="287"/>
      <c r="DP1331" s="343"/>
      <c r="DQ1331" s="343"/>
    </row>
    <row r="1332" customFormat="false" ht="12.75" hidden="false" customHeight="false" outlineLevel="0" collapsed="false">
      <c r="CJ1332" s="287"/>
      <c r="DP1332" s="343"/>
      <c r="DQ1332" s="343"/>
    </row>
    <row r="1333" customFormat="false" ht="12.75" hidden="false" customHeight="false" outlineLevel="0" collapsed="false">
      <c r="CJ1333" s="287"/>
      <c r="DP1333" s="343"/>
      <c r="DQ1333" s="343"/>
    </row>
    <row r="1334" customFormat="false" ht="12.75" hidden="false" customHeight="false" outlineLevel="0" collapsed="false">
      <c r="CJ1334" s="287"/>
      <c r="DP1334" s="343"/>
      <c r="DQ1334" s="343"/>
    </row>
    <row r="1335" customFormat="false" ht="12.75" hidden="false" customHeight="false" outlineLevel="0" collapsed="false">
      <c r="CJ1335" s="287"/>
      <c r="DP1335" s="343"/>
      <c r="DQ1335" s="343"/>
    </row>
    <row r="1336" customFormat="false" ht="12.75" hidden="false" customHeight="false" outlineLevel="0" collapsed="false">
      <c r="CJ1336" s="287"/>
      <c r="DP1336" s="343"/>
      <c r="DQ1336" s="343"/>
    </row>
    <row r="1337" customFormat="false" ht="12.75" hidden="false" customHeight="false" outlineLevel="0" collapsed="false">
      <c r="CJ1337" s="287"/>
      <c r="DP1337" s="343"/>
      <c r="DQ1337" s="343"/>
    </row>
    <row r="1338" customFormat="false" ht="12.75" hidden="false" customHeight="false" outlineLevel="0" collapsed="false">
      <c r="CJ1338" s="287"/>
      <c r="DP1338" s="343"/>
      <c r="DQ1338" s="343"/>
    </row>
    <row r="1339" customFormat="false" ht="12.75" hidden="false" customHeight="false" outlineLevel="0" collapsed="false">
      <c r="CJ1339" s="287"/>
      <c r="DP1339" s="343"/>
      <c r="DQ1339" s="343"/>
    </row>
    <row r="1340" customFormat="false" ht="12.75" hidden="false" customHeight="false" outlineLevel="0" collapsed="false">
      <c r="CJ1340" s="287"/>
      <c r="DP1340" s="343"/>
      <c r="DQ1340" s="343"/>
    </row>
    <row r="1341" customFormat="false" ht="12.75" hidden="false" customHeight="false" outlineLevel="0" collapsed="false">
      <c r="CJ1341" s="287"/>
      <c r="DP1341" s="343"/>
      <c r="DQ1341" s="343"/>
    </row>
    <row r="1342" customFormat="false" ht="12.75" hidden="false" customHeight="false" outlineLevel="0" collapsed="false">
      <c r="CJ1342" s="287" t="n">
        <f aca="false">SUM(CK1331:CK1342)</f>
        <v>0</v>
      </c>
      <c r="DP1342" s="343"/>
      <c r="DQ1342" s="343"/>
    </row>
    <row r="1343" customFormat="false" ht="12.75" hidden="false" customHeight="false" outlineLevel="0" collapsed="false">
      <c r="CJ1343" s="287"/>
      <c r="DP1343" s="343"/>
      <c r="DQ1343" s="343"/>
    </row>
    <row r="1344" customFormat="false" ht="12.75" hidden="false" customHeight="false" outlineLevel="0" collapsed="false">
      <c r="CJ1344" s="287"/>
      <c r="DP1344" s="343"/>
      <c r="DQ1344" s="343"/>
    </row>
    <row r="1345" customFormat="false" ht="12.75" hidden="false" customHeight="false" outlineLevel="0" collapsed="false">
      <c r="CJ1345" s="287"/>
      <c r="DP1345" s="343"/>
      <c r="DQ1345" s="343"/>
    </row>
    <row r="1346" customFormat="false" ht="12.75" hidden="false" customHeight="false" outlineLevel="0" collapsed="false">
      <c r="CJ1346" s="287"/>
      <c r="DP1346" s="343"/>
      <c r="DQ1346" s="343"/>
    </row>
    <row r="1347" customFormat="false" ht="12.75" hidden="false" customHeight="false" outlineLevel="0" collapsed="false">
      <c r="CJ1347" s="287"/>
      <c r="DP1347" s="343"/>
      <c r="DQ1347" s="343"/>
    </row>
    <row r="1348" customFormat="false" ht="12.75" hidden="false" customHeight="false" outlineLevel="0" collapsed="false">
      <c r="CJ1348" s="287"/>
      <c r="DP1348" s="343"/>
      <c r="DQ1348" s="343"/>
    </row>
    <row r="1349" customFormat="false" ht="12.75" hidden="false" customHeight="false" outlineLevel="0" collapsed="false">
      <c r="CJ1349" s="287"/>
      <c r="DP1349" s="343"/>
      <c r="DQ1349" s="343"/>
    </row>
    <row r="1350" customFormat="false" ht="12.75" hidden="false" customHeight="false" outlineLevel="0" collapsed="false">
      <c r="CJ1350" s="287"/>
      <c r="DP1350" s="343"/>
      <c r="DQ1350" s="343"/>
    </row>
    <row r="1351" customFormat="false" ht="12.75" hidden="false" customHeight="false" outlineLevel="0" collapsed="false">
      <c r="CJ1351" s="287"/>
      <c r="DP1351" s="343"/>
      <c r="DQ1351" s="343"/>
    </row>
    <row r="1352" customFormat="false" ht="12.75" hidden="false" customHeight="false" outlineLevel="0" collapsed="false">
      <c r="CJ1352" s="287"/>
      <c r="DP1352" s="343"/>
      <c r="DQ1352" s="343"/>
    </row>
    <row r="1353" customFormat="false" ht="12.75" hidden="false" customHeight="false" outlineLevel="0" collapsed="false">
      <c r="CJ1353" s="287"/>
      <c r="DP1353" s="343"/>
      <c r="DQ1353" s="343"/>
    </row>
    <row r="1354" customFormat="false" ht="12.75" hidden="false" customHeight="false" outlineLevel="0" collapsed="false">
      <c r="CJ1354" s="287" t="n">
        <f aca="false">SUM(CK1343:CK1354)</f>
        <v>0</v>
      </c>
      <c r="DP1354" s="343"/>
      <c r="DQ1354" s="343"/>
    </row>
    <row r="1355" customFormat="false" ht="12.75" hidden="false" customHeight="false" outlineLevel="0" collapsed="false">
      <c r="CJ1355" s="287"/>
      <c r="DP1355" s="343"/>
      <c r="DQ1355" s="343"/>
    </row>
    <row r="1356" customFormat="false" ht="12.75" hidden="false" customHeight="false" outlineLevel="0" collapsed="false">
      <c r="CJ1356" s="287"/>
      <c r="DP1356" s="343"/>
      <c r="DQ1356" s="343"/>
    </row>
    <row r="1357" customFormat="false" ht="12.75" hidden="false" customHeight="false" outlineLevel="0" collapsed="false">
      <c r="CJ1357" s="287"/>
      <c r="DP1357" s="343"/>
      <c r="DQ1357" s="343"/>
    </row>
    <row r="1358" customFormat="false" ht="12.75" hidden="false" customHeight="false" outlineLevel="0" collapsed="false">
      <c r="CJ1358" s="287"/>
      <c r="DP1358" s="343"/>
      <c r="DQ1358" s="343"/>
    </row>
    <row r="1359" customFormat="false" ht="12.75" hidden="false" customHeight="false" outlineLevel="0" collapsed="false">
      <c r="CJ1359" s="287"/>
      <c r="DP1359" s="343"/>
      <c r="DQ1359" s="343"/>
    </row>
    <row r="1360" customFormat="false" ht="12.75" hidden="false" customHeight="false" outlineLevel="0" collapsed="false">
      <c r="CJ1360" s="287"/>
      <c r="DP1360" s="343"/>
      <c r="DQ1360" s="343"/>
    </row>
    <row r="1361" customFormat="false" ht="12.75" hidden="false" customHeight="false" outlineLevel="0" collapsed="false">
      <c r="CJ1361" s="287"/>
      <c r="DP1361" s="343"/>
      <c r="DQ1361" s="343"/>
    </row>
    <row r="1362" customFormat="false" ht="12.75" hidden="false" customHeight="false" outlineLevel="0" collapsed="false">
      <c r="CJ1362" s="287"/>
      <c r="DP1362" s="343"/>
      <c r="DQ1362" s="343"/>
    </row>
    <row r="1363" customFormat="false" ht="12.75" hidden="false" customHeight="false" outlineLevel="0" collapsed="false">
      <c r="CJ1363" s="287"/>
      <c r="DP1363" s="343"/>
      <c r="DQ1363" s="343"/>
    </row>
    <row r="1364" customFormat="false" ht="12.75" hidden="false" customHeight="false" outlineLevel="0" collapsed="false">
      <c r="CJ1364" s="287"/>
      <c r="DP1364" s="343"/>
      <c r="DQ1364" s="343"/>
    </row>
    <row r="1365" customFormat="false" ht="12.75" hidden="false" customHeight="false" outlineLevel="0" collapsed="false">
      <c r="CJ1365" s="287"/>
      <c r="DP1365" s="343"/>
      <c r="DQ1365" s="343"/>
    </row>
    <row r="1366" customFormat="false" ht="12.75" hidden="false" customHeight="false" outlineLevel="0" collapsed="false">
      <c r="CJ1366" s="287" t="n">
        <f aca="false">SUM(CK1355:CK1366)</f>
        <v>0</v>
      </c>
      <c r="DP1366" s="343"/>
      <c r="DQ1366" s="343"/>
    </row>
    <row r="1367" customFormat="false" ht="12.75" hidden="false" customHeight="false" outlineLevel="0" collapsed="false">
      <c r="CJ1367" s="287"/>
      <c r="DP1367" s="343"/>
      <c r="DQ1367" s="343"/>
    </row>
    <row r="1368" customFormat="false" ht="12.75" hidden="false" customHeight="false" outlineLevel="0" collapsed="false">
      <c r="CJ1368" s="287"/>
      <c r="DP1368" s="343"/>
      <c r="DQ1368" s="343"/>
    </row>
    <row r="1369" customFormat="false" ht="12.75" hidden="false" customHeight="false" outlineLevel="0" collapsed="false">
      <c r="CJ1369" s="287"/>
      <c r="DP1369" s="343"/>
      <c r="DQ1369" s="343"/>
    </row>
    <row r="1370" customFormat="false" ht="12.75" hidden="false" customHeight="false" outlineLevel="0" collapsed="false">
      <c r="CJ1370" s="287"/>
      <c r="DP1370" s="343"/>
      <c r="DQ1370" s="343"/>
    </row>
    <row r="1371" customFormat="false" ht="12.75" hidden="false" customHeight="false" outlineLevel="0" collapsed="false">
      <c r="CJ1371" s="287"/>
      <c r="DP1371" s="343"/>
      <c r="DQ1371" s="343"/>
    </row>
    <row r="1372" customFormat="false" ht="12.75" hidden="false" customHeight="false" outlineLevel="0" collapsed="false">
      <c r="CJ1372" s="287"/>
      <c r="DP1372" s="343"/>
      <c r="DQ1372" s="343"/>
    </row>
    <row r="1373" customFormat="false" ht="12.75" hidden="false" customHeight="false" outlineLevel="0" collapsed="false">
      <c r="CJ1373" s="287"/>
      <c r="DP1373" s="343"/>
      <c r="DQ1373" s="343"/>
    </row>
    <row r="1374" customFormat="false" ht="12.75" hidden="false" customHeight="false" outlineLevel="0" collapsed="false">
      <c r="CJ1374" s="287"/>
      <c r="DP1374" s="343"/>
      <c r="DQ1374" s="343"/>
    </row>
    <row r="1375" customFormat="false" ht="12.75" hidden="false" customHeight="false" outlineLevel="0" collapsed="false">
      <c r="CJ1375" s="287"/>
      <c r="DP1375" s="343"/>
      <c r="DQ1375" s="343"/>
    </row>
    <row r="1376" customFormat="false" ht="12.75" hidden="false" customHeight="false" outlineLevel="0" collapsed="false">
      <c r="CJ1376" s="287"/>
      <c r="DP1376" s="343"/>
      <c r="DQ1376" s="343"/>
    </row>
    <row r="1377" customFormat="false" ht="12.75" hidden="false" customHeight="false" outlineLevel="0" collapsed="false">
      <c r="CJ1377" s="287"/>
      <c r="DP1377" s="343"/>
      <c r="DQ1377" s="343"/>
    </row>
    <row r="1378" customFormat="false" ht="12.75" hidden="false" customHeight="false" outlineLevel="0" collapsed="false">
      <c r="CJ1378" s="287" t="n">
        <f aca="false">SUM(CK1367:CK1378)</f>
        <v>0</v>
      </c>
      <c r="DP1378" s="343"/>
      <c r="DQ1378" s="343"/>
    </row>
    <row r="1379" customFormat="false" ht="12.75" hidden="false" customHeight="false" outlineLevel="0" collapsed="false">
      <c r="CJ1379" s="287"/>
      <c r="DP1379" s="343"/>
      <c r="DQ1379" s="343"/>
    </row>
    <row r="1380" customFormat="false" ht="12.75" hidden="false" customHeight="false" outlineLevel="0" collapsed="false">
      <c r="CJ1380" s="287"/>
      <c r="DP1380" s="343"/>
      <c r="DQ1380" s="343"/>
    </row>
    <row r="1381" customFormat="false" ht="12.75" hidden="false" customHeight="false" outlineLevel="0" collapsed="false">
      <c r="CJ1381" s="287"/>
      <c r="DP1381" s="343"/>
      <c r="DQ1381" s="343"/>
    </row>
    <row r="1382" customFormat="false" ht="12.75" hidden="false" customHeight="false" outlineLevel="0" collapsed="false">
      <c r="CJ1382" s="287"/>
      <c r="DP1382" s="343"/>
      <c r="DQ1382" s="343"/>
    </row>
    <row r="1383" customFormat="false" ht="12.75" hidden="false" customHeight="false" outlineLevel="0" collapsed="false">
      <c r="CJ1383" s="287"/>
      <c r="DP1383" s="343"/>
      <c r="DQ1383" s="343"/>
    </row>
    <row r="1384" customFormat="false" ht="12.75" hidden="false" customHeight="false" outlineLevel="0" collapsed="false">
      <c r="CJ1384" s="287"/>
      <c r="DP1384" s="343"/>
      <c r="DQ1384" s="343"/>
    </row>
    <row r="1385" customFormat="false" ht="12.75" hidden="false" customHeight="false" outlineLevel="0" collapsed="false">
      <c r="CJ1385" s="287"/>
      <c r="DP1385" s="343"/>
      <c r="DQ1385" s="343"/>
    </row>
    <row r="1386" customFormat="false" ht="12.75" hidden="false" customHeight="false" outlineLevel="0" collapsed="false">
      <c r="CJ1386" s="287"/>
      <c r="DP1386" s="343"/>
      <c r="DQ1386" s="343"/>
    </row>
    <row r="1387" customFormat="false" ht="12.75" hidden="false" customHeight="false" outlineLevel="0" collapsed="false">
      <c r="CJ1387" s="287"/>
      <c r="DP1387" s="343"/>
      <c r="DQ1387" s="343"/>
    </row>
    <row r="1388" customFormat="false" ht="12.75" hidden="false" customHeight="false" outlineLevel="0" collapsed="false">
      <c r="CJ1388" s="287"/>
      <c r="DP1388" s="343"/>
      <c r="DQ1388" s="343"/>
    </row>
    <row r="1389" customFormat="false" ht="12.75" hidden="false" customHeight="false" outlineLevel="0" collapsed="false">
      <c r="CJ1389" s="287"/>
      <c r="DP1389" s="343"/>
      <c r="DQ1389" s="343"/>
    </row>
    <row r="1390" customFormat="false" ht="12.75" hidden="false" customHeight="false" outlineLevel="0" collapsed="false">
      <c r="CJ1390" s="287" t="n">
        <f aca="false">SUM(CK1379:CK1390)</f>
        <v>0</v>
      </c>
      <c r="DP1390" s="343"/>
      <c r="DQ1390" s="343"/>
    </row>
    <row r="1391" customFormat="false" ht="12.75" hidden="false" customHeight="false" outlineLevel="0" collapsed="false">
      <c r="CJ1391" s="287"/>
      <c r="DP1391" s="343"/>
      <c r="DQ1391" s="343"/>
    </row>
    <row r="1392" customFormat="false" ht="12.75" hidden="false" customHeight="false" outlineLevel="0" collapsed="false">
      <c r="CJ1392" s="287"/>
      <c r="DP1392" s="343"/>
      <c r="DQ1392" s="343"/>
    </row>
    <row r="1393" customFormat="false" ht="12.75" hidden="false" customHeight="false" outlineLevel="0" collapsed="false">
      <c r="CJ1393" s="287"/>
      <c r="DP1393" s="343"/>
      <c r="DQ1393" s="343"/>
    </row>
    <row r="1394" customFormat="false" ht="12.75" hidden="false" customHeight="false" outlineLevel="0" collapsed="false">
      <c r="CJ1394" s="287"/>
      <c r="DP1394" s="343"/>
      <c r="DQ1394" s="343"/>
    </row>
    <row r="1395" customFormat="false" ht="12.75" hidden="false" customHeight="false" outlineLevel="0" collapsed="false">
      <c r="CJ1395" s="287"/>
      <c r="DP1395" s="343"/>
      <c r="DQ1395" s="343"/>
    </row>
    <row r="1396" customFormat="false" ht="12.75" hidden="false" customHeight="false" outlineLevel="0" collapsed="false">
      <c r="CJ1396" s="287"/>
      <c r="DP1396" s="343"/>
      <c r="DQ1396" s="343"/>
    </row>
    <row r="1397" customFormat="false" ht="12.75" hidden="false" customHeight="false" outlineLevel="0" collapsed="false">
      <c r="CJ1397" s="287"/>
      <c r="DP1397" s="343"/>
      <c r="DQ1397" s="343"/>
    </row>
    <row r="1398" customFormat="false" ht="12.75" hidden="false" customHeight="false" outlineLevel="0" collapsed="false">
      <c r="CJ1398" s="287"/>
      <c r="DP1398" s="343"/>
      <c r="DQ1398" s="343"/>
    </row>
    <row r="1399" customFormat="false" ht="12.75" hidden="false" customHeight="false" outlineLevel="0" collapsed="false">
      <c r="CJ1399" s="287"/>
      <c r="DP1399" s="343"/>
      <c r="DQ1399" s="343"/>
    </row>
    <row r="1400" customFormat="false" ht="12.75" hidden="false" customHeight="false" outlineLevel="0" collapsed="false">
      <c r="CJ1400" s="287"/>
      <c r="DP1400" s="343"/>
      <c r="DQ1400" s="343"/>
    </row>
    <row r="1401" customFormat="false" ht="12.75" hidden="false" customHeight="false" outlineLevel="0" collapsed="false">
      <c r="CJ1401" s="287"/>
      <c r="DP1401" s="343"/>
      <c r="DQ1401" s="343"/>
    </row>
    <row r="1402" customFormat="false" ht="12.75" hidden="false" customHeight="false" outlineLevel="0" collapsed="false">
      <c r="CJ1402" s="287" t="n">
        <f aca="false">SUM(CK1391:CK1402)</f>
        <v>0</v>
      </c>
      <c r="DP1402" s="343"/>
      <c r="DQ1402" s="343"/>
    </row>
    <row r="1403" customFormat="false" ht="12.75" hidden="false" customHeight="false" outlineLevel="0" collapsed="false">
      <c r="CJ1403" s="287"/>
      <c r="DP1403" s="343"/>
      <c r="DQ1403" s="343"/>
    </row>
    <row r="1404" customFormat="false" ht="12.75" hidden="false" customHeight="false" outlineLevel="0" collapsed="false">
      <c r="CJ1404" s="287"/>
      <c r="DP1404" s="343"/>
      <c r="DQ1404" s="343"/>
    </row>
    <row r="1405" customFormat="false" ht="12.75" hidden="false" customHeight="false" outlineLevel="0" collapsed="false">
      <c r="CJ1405" s="287"/>
      <c r="DP1405" s="343"/>
      <c r="DQ1405" s="343"/>
    </row>
    <row r="1406" customFormat="false" ht="12.75" hidden="false" customHeight="false" outlineLevel="0" collapsed="false">
      <c r="CJ1406" s="287"/>
      <c r="DP1406" s="343"/>
      <c r="DQ1406" s="343"/>
    </row>
    <row r="1407" customFormat="false" ht="12.75" hidden="false" customHeight="false" outlineLevel="0" collapsed="false">
      <c r="CJ1407" s="287"/>
      <c r="DP1407" s="343"/>
      <c r="DQ1407" s="343"/>
    </row>
    <row r="1408" customFormat="false" ht="12.75" hidden="false" customHeight="false" outlineLevel="0" collapsed="false">
      <c r="CJ1408" s="287"/>
      <c r="DP1408" s="343"/>
      <c r="DQ1408" s="343"/>
    </row>
    <row r="1409" customFormat="false" ht="12.75" hidden="false" customHeight="false" outlineLevel="0" collapsed="false">
      <c r="CJ1409" s="287"/>
      <c r="DP1409" s="343"/>
      <c r="DQ1409" s="343"/>
    </row>
    <row r="1410" customFormat="false" ht="12.75" hidden="false" customHeight="false" outlineLevel="0" collapsed="false">
      <c r="CJ1410" s="287"/>
      <c r="DP1410" s="343"/>
      <c r="DQ1410" s="343"/>
    </row>
    <row r="1411" customFormat="false" ht="12.75" hidden="false" customHeight="false" outlineLevel="0" collapsed="false">
      <c r="CJ1411" s="287"/>
      <c r="DP1411" s="343"/>
      <c r="DQ1411" s="343"/>
    </row>
    <row r="1412" customFormat="false" ht="12.75" hidden="false" customHeight="false" outlineLevel="0" collapsed="false">
      <c r="CJ1412" s="287"/>
      <c r="DP1412" s="343"/>
      <c r="DQ1412" s="343"/>
    </row>
    <row r="1413" customFormat="false" ht="12.75" hidden="false" customHeight="false" outlineLevel="0" collapsed="false">
      <c r="CJ1413" s="287"/>
      <c r="DP1413" s="343"/>
      <c r="DQ1413" s="343"/>
    </row>
    <row r="1414" customFormat="false" ht="12.75" hidden="false" customHeight="false" outlineLevel="0" collapsed="false">
      <c r="CJ1414" s="287" t="n">
        <f aca="false">SUM(CK1403:CK1414)</f>
        <v>0</v>
      </c>
      <c r="DP1414" s="343"/>
      <c r="DQ1414" s="343"/>
    </row>
    <row r="1415" customFormat="false" ht="12.75" hidden="false" customHeight="false" outlineLevel="0" collapsed="false">
      <c r="CJ1415" s="287"/>
      <c r="DP1415" s="343"/>
      <c r="DQ1415" s="343"/>
    </row>
    <row r="1416" customFormat="false" ht="12.75" hidden="false" customHeight="false" outlineLevel="0" collapsed="false">
      <c r="CJ1416" s="287"/>
      <c r="DP1416" s="343"/>
      <c r="DQ1416" s="343"/>
    </row>
    <row r="1417" customFormat="false" ht="12.75" hidden="false" customHeight="false" outlineLevel="0" collapsed="false">
      <c r="CJ1417" s="287"/>
      <c r="DP1417" s="343"/>
      <c r="DQ1417" s="343"/>
    </row>
    <row r="1418" customFormat="false" ht="12.75" hidden="false" customHeight="false" outlineLevel="0" collapsed="false">
      <c r="CJ1418" s="287"/>
      <c r="DP1418" s="343"/>
      <c r="DQ1418" s="343"/>
    </row>
    <row r="1419" customFormat="false" ht="12.75" hidden="false" customHeight="false" outlineLevel="0" collapsed="false">
      <c r="CJ1419" s="287"/>
      <c r="DP1419" s="343"/>
      <c r="DQ1419" s="343"/>
    </row>
    <row r="1420" customFormat="false" ht="12.75" hidden="false" customHeight="false" outlineLevel="0" collapsed="false">
      <c r="CJ1420" s="287"/>
      <c r="DP1420" s="343"/>
      <c r="DQ1420" s="343"/>
    </row>
    <row r="1421" customFormat="false" ht="12.75" hidden="false" customHeight="false" outlineLevel="0" collapsed="false">
      <c r="CJ1421" s="287"/>
      <c r="DP1421" s="343"/>
      <c r="DQ1421" s="343"/>
    </row>
    <row r="1422" customFormat="false" ht="12.75" hidden="false" customHeight="false" outlineLevel="0" collapsed="false">
      <c r="CJ1422" s="287"/>
      <c r="DP1422" s="343"/>
      <c r="DQ1422" s="343"/>
    </row>
    <row r="1423" customFormat="false" ht="12.75" hidden="false" customHeight="false" outlineLevel="0" collapsed="false">
      <c r="CJ1423" s="287"/>
      <c r="DP1423" s="343"/>
      <c r="DQ1423" s="343"/>
    </row>
    <row r="1424" customFormat="false" ht="12.75" hidden="false" customHeight="false" outlineLevel="0" collapsed="false">
      <c r="CJ1424" s="287"/>
      <c r="DP1424" s="343"/>
      <c r="DQ1424" s="343"/>
    </row>
    <row r="1425" customFormat="false" ht="12.75" hidden="false" customHeight="false" outlineLevel="0" collapsed="false">
      <c r="CJ1425" s="287"/>
      <c r="DP1425" s="343"/>
      <c r="DQ1425" s="343"/>
    </row>
    <row r="1426" customFormat="false" ht="12.75" hidden="false" customHeight="false" outlineLevel="0" collapsed="false">
      <c r="CJ1426" s="287" t="n">
        <f aca="false">SUM(CK1415:CK1426)</f>
        <v>0</v>
      </c>
      <c r="DP1426" s="343"/>
      <c r="DQ1426" s="343"/>
    </row>
    <row r="1427" customFormat="false" ht="12.75" hidden="false" customHeight="false" outlineLevel="0" collapsed="false">
      <c r="CJ1427" s="287"/>
      <c r="DP1427" s="343"/>
      <c r="DQ1427" s="343"/>
    </row>
    <row r="1428" customFormat="false" ht="12.75" hidden="false" customHeight="false" outlineLevel="0" collapsed="false">
      <c r="CJ1428" s="287"/>
      <c r="DP1428" s="343"/>
      <c r="DQ1428" s="343"/>
    </row>
    <row r="1429" customFormat="false" ht="12.75" hidden="false" customHeight="false" outlineLevel="0" collapsed="false">
      <c r="CJ1429" s="287"/>
      <c r="DP1429" s="343"/>
      <c r="DQ1429" s="343"/>
    </row>
    <row r="1430" customFormat="false" ht="12.75" hidden="false" customHeight="false" outlineLevel="0" collapsed="false">
      <c r="CJ1430" s="287"/>
      <c r="DP1430" s="343"/>
      <c r="DQ1430" s="343"/>
    </row>
    <row r="1431" customFormat="false" ht="12.75" hidden="false" customHeight="false" outlineLevel="0" collapsed="false">
      <c r="CJ1431" s="287"/>
      <c r="DP1431" s="343"/>
      <c r="DQ1431" s="343"/>
    </row>
    <row r="1432" customFormat="false" ht="12.75" hidden="false" customHeight="false" outlineLevel="0" collapsed="false">
      <c r="CJ1432" s="287"/>
      <c r="DP1432" s="343"/>
      <c r="DQ1432" s="343"/>
    </row>
    <row r="1433" customFormat="false" ht="12.75" hidden="false" customHeight="false" outlineLevel="0" collapsed="false">
      <c r="CJ1433" s="287"/>
      <c r="DP1433" s="343"/>
      <c r="DQ1433" s="343"/>
    </row>
    <row r="1434" customFormat="false" ht="12.75" hidden="false" customHeight="false" outlineLevel="0" collapsed="false">
      <c r="CJ1434" s="287"/>
      <c r="DP1434" s="343"/>
      <c r="DQ1434" s="343"/>
    </row>
    <row r="1435" customFormat="false" ht="12.75" hidden="false" customHeight="false" outlineLevel="0" collapsed="false">
      <c r="CJ1435" s="287"/>
      <c r="DP1435" s="343"/>
      <c r="DQ1435" s="343"/>
    </row>
    <row r="1436" customFormat="false" ht="12.75" hidden="false" customHeight="false" outlineLevel="0" collapsed="false">
      <c r="CJ1436" s="287"/>
      <c r="DP1436" s="343"/>
      <c r="DQ1436" s="343"/>
    </row>
    <row r="1437" customFormat="false" ht="12.75" hidden="false" customHeight="false" outlineLevel="0" collapsed="false">
      <c r="CJ1437" s="287"/>
      <c r="DP1437" s="343"/>
      <c r="DQ1437" s="343"/>
    </row>
    <row r="1438" customFormat="false" ht="12.75" hidden="false" customHeight="false" outlineLevel="0" collapsed="false">
      <c r="CJ1438" s="287" t="n">
        <f aca="false">SUM(CK1427:CK1438)</f>
        <v>0</v>
      </c>
      <c r="DP1438" s="343"/>
      <c r="DQ1438" s="343"/>
    </row>
    <row r="1439" customFormat="false" ht="12.75" hidden="false" customHeight="false" outlineLevel="0" collapsed="false">
      <c r="CJ1439" s="287"/>
      <c r="DP1439" s="343"/>
      <c r="DQ1439" s="343"/>
    </row>
    <row r="1440" customFormat="false" ht="12.75" hidden="false" customHeight="false" outlineLevel="0" collapsed="false">
      <c r="CJ1440" s="287"/>
      <c r="DP1440" s="343"/>
      <c r="DQ1440" s="343"/>
    </row>
    <row r="1441" customFormat="false" ht="12.75" hidden="false" customHeight="false" outlineLevel="0" collapsed="false">
      <c r="CJ1441" s="287"/>
      <c r="DP1441" s="343"/>
      <c r="DQ1441" s="343"/>
    </row>
    <row r="1442" customFormat="false" ht="12.75" hidden="false" customHeight="false" outlineLevel="0" collapsed="false">
      <c r="CJ1442" s="287"/>
      <c r="DP1442" s="343"/>
      <c r="DQ1442" s="343"/>
    </row>
    <row r="1443" customFormat="false" ht="12.75" hidden="false" customHeight="false" outlineLevel="0" collapsed="false">
      <c r="CJ1443" s="287"/>
      <c r="DP1443" s="343"/>
      <c r="DQ1443" s="343"/>
    </row>
    <row r="1444" customFormat="false" ht="12.75" hidden="false" customHeight="false" outlineLevel="0" collapsed="false">
      <c r="CJ1444" s="287"/>
      <c r="DP1444" s="343"/>
      <c r="DQ1444" s="343"/>
    </row>
    <row r="1445" customFormat="false" ht="12.75" hidden="false" customHeight="false" outlineLevel="0" collapsed="false">
      <c r="CJ1445" s="287"/>
      <c r="DP1445" s="343"/>
      <c r="DQ1445" s="343"/>
    </row>
    <row r="1446" customFormat="false" ht="12.75" hidden="false" customHeight="false" outlineLevel="0" collapsed="false">
      <c r="CJ1446" s="287"/>
      <c r="DP1446" s="343"/>
      <c r="DQ1446" s="343"/>
    </row>
    <row r="1447" customFormat="false" ht="12.75" hidden="false" customHeight="false" outlineLevel="0" collapsed="false">
      <c r="CJ1447" s="287"/>
      <c r="DP1447" s="343"/>
      <c r="DQ1447" s="343"/>
    </row>
    <row r="1448" customFormat="false" ht="12.75" hidden="false" customHeight="false" outlineLevel="0" collapsed="false">
      <c r="CJ1448" s="287"/>
      <c r="DP1448" s="343"/>
      <c r="DQ1448" s="343"/>
    </row>
    <row r="1449" customFormat="false" ht="12.75" hidden="false" customHeight="false" outlineLevel="0" collapsed="false">
      <c r="CJ1449" s="287"/>
      <c r="DP1449" s="343"/>
      <c r="DQ1449" s="343"/>
    </row>
    <row r="1450" customFormat="false" ht="12.75" hidden="false" customHeight="false" outlineLevel="0" collapsed="false">
      <c r="CJ1450" s="287" t="n">
        <f aca="false">SUM(CK1439:CK1450)</f>
        <v>0</v>
      </c>
      <c r="DP1450" s="343"/>
      <c r="DQ1450" s="343"/>
    </row>
    <row r="1451" customFormat="false" ht="12.75" hidden="false" customHeight="false" outlineLevel="0" collapsed="false">
      <c r="CJ1451" s="287"/>
      <c r="DP1451" s="343"/>
      <c r="DQ1451" s="343"/>
    </row>
    <row r="1452" customFormat="false" ht="12.75" hidden="false" customHeight="false" outlineLevel="0" collapsed="false">
      <c r="CJ1452" s="287"/>
      <c r="DP1452" s="343"/>
      <c r="DQ1452" s="343"/>
    </row>
    <row r="1453" customFormat="false" ht="12.75" hidden="false" customHeight="false" outlineLevel="0" collapsed="false">
      <c r="CJ1453" s="287"/>
      <c r="DP1453" s="343"/>
      <c r="DQ1453" s="343"/>
    </row>
    <row r="1454" customFormat="false" ht="12.75" hidden="false" customHeight="false" outlineLevel="0" collapsed="false">
      <c r="CJ1454" s="287"/>
      <c r="DP1454" s="343"/>
      <c r="DQ1454" s="343"/>
    </row>
    <row r="1455" customFormat="false" ht="12.75" hidden="false" customHeight="false" outlineLevel="0" collapsed="false">
      <c r="CJ1455" s="287"/>
      <c r="DP1455" s="343"/>
      <c r="DQ1455" s="343"/>
    </row>
    <row r="1456" customFormat="false" ht="12.75" hidden="false" customHeight="false" outlineLevel="0" collapsed="false">
      <c r="CJ1456" s="287"/>
      <c r="DP1456" s="343"/>
      <c r="DQ1456" s="343"/>
    </row>
    <row r="1457" customFormat="false" ht="12.75" hidden="false" customHeight="false" outlineLevel="0" collapsed="false">
      <c r="CJ1457" s="287"/>
      <c r="DP1457" s="343"/>
      <c r="DQ1457" s="343"/>
    </row>
    <row r="1458" customFormat="false" ht="12.75" hidden="false" customHeight="false" outlineLevel="0" collapsed="false">
      <c r="CJ1458" s="287"/>
      <c r="DP1458" s="343"/>
      <c r="DQ1458" s="343"/>
    </row>
    <row r="1459" customFormat="false" ht="12.75" hidden="false" customHeight="false" outlineLevel="0" collapsed="false">
      <c r="CJ1459" s="287"/>
      <c r="DP1459" s="343"/>
      <c r="DQ1459" s="343"/>
    </row>
    <row r="1460" customFormat="false" ht="12.75" hidden="false" customHeight="false" outlineLevel="0" collapsed="false">
      <c r="CJ1460" s="287"/>
      <c r="DP1460" s="343"/>
      <c r="DQ1460" s="343"/>
    </row>
    <row r="1461" customFormat="false" ht="12.75" hidden="false" customHeight="false" outlineLevel="0" collapsed="false">
      <c r="CJ1461" s="287"/>
      <c r="DP1461" s="343"/>
      <c r="DQ1461" s="343"/>
    </row>
    <row r="1462" customFormat="false" ht="12.75" hidden="false" customHeight="false" outlineLevel="0" collapsed="false">
      <c r="CJ1462" s="287" t="n">
        <f aca="false">SUM(CK1451:CK1462)</f>
        <v>0</v>
      </c>
      <c r="DP1462" s="343"/>
      <c r="DQ1462" s="343"/>
    </row>
    <row r="1463" customFormat="false" ht="12.75" hidden="false" customHeight="false" outlineLevel="0" collapsed="false">
      <c r="CJ1463" s="287"/>
      <c r="DP1463" s="343"/>
      <c r="DQ1463" s="343"/>
    </row>
    <row r="1464" customFormat="false" ht="12.75" hidden="false" customHeight="false" outlineLevel="0" collapsed="false">
      <c r="CJ1464" s="287"/>
      <c r="DP1464" s="343"/>
      <c r="DQ1464" s="343"/>
    </row>
    <row r="1465" customFormat="false" ht="12.75" hidden="false" customHeight="false" outlineLevel="0" collapsed="false">
      <c r="CJ1465" s="287"/>
      <c r="DP1465" s="343"/>
      <c r="DQ1465" s="343"/>
    </row>
    <row r="1466" customFormat="false" ht="12.75" hidden="false" customHeight="false" outlineLevel="0" collapsed="false">
      <c r="CJ1466" s="287"/>
      <c r="DP1466" s="343"/>
      <c r="DQ1466" s="343"/>
    </row>
    <row r="1467" customFormat="false" ht="12.75" hidden="false" customHeight="false" outlineLevel="0" collapsed="false">
      <c r="CJ1467" s="287"/>
      <c r="DP1467" s="343"/>
      <c r="DQ1467" s="343"/>
    </row>
    <row r="1468" customFormat="false" ht="12.75" hidden="false" customHeight="false" outlineLevel="0" collapsed="false">
      <c r="CJ1468" s="287"/>
      <c r="DP1468" s="343"/>
      <c r="DQ1468" s="343"/>
    </row>
    <row r="1469" customFormat="false" ht="12.75" hidden="false" customHeight="false" outlineLevel="0" collapsed="false">
      <c r="CJ1469" s="287"/>
      <c r="DP1469" s="343"/>
      <c r="DQ1469" s="343"/>
    </row>
    <row r="1470" customFormat="false" ht="12.75" hidden="false" customHeight="false" outlineLevel="0" collapsed="false">
      <c r="CJ1470" s="287"/>
      <c r="DP1470" s="343"/>
      <c r="DQ1470" s="343"/>
    </row>
    <row r="1471" customFormat="false" ht="12.75" hidden="false" customHeight="false" outlineLevel="0" collapsed="false">
      <c r="CJ1471" s="287"/>
      <c r="DP1471" s="343"/>
      <c r="DQ1471" s="343"/>
    </row>
    <row r="1472" customFormat="false" ht="12.75" hidden="false" customHeight="false" outlineLevel="0" collapsed="false">
      <c r="CJ1472" s="287"/>
      <c r="DP1472" s="343"/>
      <c r="DQ1472" s="343"/>
    </row>
    <row r="1473" customFormat="false" ht="12.75" hidden="false" customHeight="false" outlineLevel="0" collapsed="false">
      <c r="CJ1473" s="287"/>
      <c r="DP1473" s="343"/>
      <c r="DQ1473" s="343"/>
    </row>
    <row r="1474" customFormat="false" ht="12.75" hidden="false" customHeight="false" outlineLevel="0" collapsed="false">
      <c r="CJ1474" s="287" t="n">
        <f aca="false">SUM(CK1463:CK1474)</f>
        <v>0</v>
      </c>
      <c r="DP1474" s="343"/>
      <c r="DQ1474" s="343"/>
    </row>
    <row r="1475" customFormat="false" ht="12.75" hidden="false" customHeight="false" outlineLevel="0" collapsed="false">
      <c r="CJ1475" s="287"/>
      <c r="DP1475" s="343"/>
      <c r="DQ1475" s="343"/>
    </row>
    <row r="1476" customFormat="false" ht="12.75" hidden="false" customHeight="false" outlineLevel="0" collapsed="false">
      <c r="CJ1476" s="287"/>
      <c r="DP1476" s="343"/>
      <c r="DQ1476" s="343"/>
    </row>
    <row r="1477" customFormat="false" ht="12.75" hidden="false" customHeight="false" outlineLevel="0" collapsed="false">
      <c r="CJ1477" s="287"/>
      <c r="DP1477" s="343"/>
      <c r="DQ1477" s="343"/>
    </row>
    <row r="1478" customFormat="false" ht="12.75" hidden="false" customHeight="false" outlineLevel="0" collapsed="false">
      <c r="CJ1478" s="287"/>
      <c r="DP1478" s="343"/>
      <c r="DQ1478" s="343"/>
    </row>
    <row r="1479" customFormat="false" ht="12.75" hidden="false" customHeight="false" outlineLevel="0" collapsed="false">
      <c r="CJ1479" s="287"/>
      <c r="DP1479" s="343"/>
      <c r="DQ1479" s="343"/>
    </row>
    <row r="1480" customFormat="false" ht="12.75" hidden="false" customHeight="false" outlineLevel="0" collapsed="false">
      <c r="CJ1480" s="287"/>
      <c r="DP1480" s="343"/>
      <c r="DQ1480" s="343"/>
    </row>
    <row r="1481" customFormat="false" ht="12.75" hidden="false" customHeight="false" outlineLevel="0" collapsed="false">
      <c r="CJ1481" s="287"/>
      <c r="DP1481" s="343"/>
      <c r="DQ1481" s="343"/>
    </row>
    <row r="1482" customFormat="false" ht="12.75" hidden="false" customHeight="false" outlineLevel="0" collapsed="false">
      <c r="CJ1482" s="287"/>
      <c r="DP1482" s="343"/>
      <c r="DQ1482" s="343"/>
    </row>
    <row r="1483" customFormat="false" ht="12.75" hidden="false" customHeight="false" outlineLevel="0" collapsed="false">
      <c r="CJ1483" s="287"/>
      <c r="DP1483" s="343"/>
      <c r="DQ1483" s="343"/>
    </row>
    <row r="1484" customFormat="false" ht="12.75" hidden="false" customHeight="false" outlineLevel="0" collapsed="false">
      <c r="CJ1484" s="287"/>
      <c r="DP1484" s="343"/>
      <c r="DQ1484" s="343"/>
    </row>
    <row r="1485" customFormat="false" ht="12.75" hidden="false" customHeight="false" outlineLevel="0" collapsed="false">
      <c r="CJ1485" s="287"/>
      <c r="DP1485" s="343"/>
      <c r="DQ1485" s="343"/>
    </row>
    <row r="1486" customFormat="false" ht="12.75" hidden="false" customHeight="false" outlineLevel="0" collapsed="false">
      <c r="CJ1486" s="287" t="n">
        <f aca="false">SUM(CK1475:CK1486)</f>
        <v>0</v>
      </c>
      <c r="DP1486" s="343"/>
      <c r="DQ1486" s="343"/>
    </row>
    <row r="1487" customFormat="false" ht="12.75" hidden="false" customHeight="false" outlineLevel="0" collapsed="false">
      <c r="CJ1487" s="287"/>
      <c r="DP1487" s="343"/>
      <c r="DQ1487" s="343"/>
    </row>
    <row r="1488" customFormat="false" ht="12.75" hidden="false" customHeight="false" outlineLevel="0" collapsed="false">
      <c r="CJ1488" s="287"/>
      <c r="DP1488" s="343"/>
      <c r="DQ1488" s="343"/>
    </row>
    <row r="1489" customFormat="false" ht="12.75" hidden="false" customHeight="false" outlineLevel="0" collapsed="false">
      <c r="CJ1489" s="287"/>
      <c r="DP1489" s="343"/>
      <c r="DQ1489" s="343"/>
    </row>
    <row r="1490" customFormat="false" ht="12.75" hidden="false" customHeight="false" outlineLevel="0" collapsed="false">
      <c r="CJ1490" s="287"/>
      <c r="DP1490" s="343"/>
      <c r="DQ1490" s="343"/>
    </row>
    <row r="1491" customFormat="false" ht="12.75" hidden="false" customHeight="false" outlineLevel="0" collapsed="false">
      <c r="CJ1491" s="287"/>
      <c r="DP1491" s="343"/>
      <c r="DQ1491" s="343"/>
    </row>
    <row r="1492" customFormat="false" ht="12.75" hidden="false" customHeight="false" outlineLevel="0" collapsed="false">
      <c r="CJ1492" s="287"/>
      <c r="DP1492" s="343"/>
      <c r="DQ1492" s="343"/>
    </row>
    <row r="1493" customFormat="false" ht="12.75" hidden="false" customHeight="false" outlineLevel="0" collapsed="false">
      <c r="CJ1493" s="287"/>
      <c r="DP1493" s="343"/>
      <c r="DQ1493" s="343"/>
    </row>
    <row r="1494" customFormat="false" ht="12.75" hidden="false" customHeight="false" outlineLevel="0" collapsed="false">
      <c r="CJ1494" s="287"/>
      <c r="DP1494" s="343"/>
      <c r="DQ1494" s="343"/>
    </row>
    <row r="1495" customFormat="false" ht="12.75" hidden="false" customHeight="false" outlineLevel="0" collapsed="false">
      <c r="CJ1495" s="287"/>
      <c r="DP1495" s="343"/>
      <c r="DQ1495" s="343"/>
    </row>
    <row r="1496" customFormat="false" ht="12.75" hidden="false" customHeight="false" outlineLevel="0" collapsed="false">
      <c r="CJ1496" s="287"/>
      <c r="DP1496" s="343"/>
      <c r="DQ1496" s="343"/>
    </row>
    <row r="1497" customFormat="false" ht="12.75" hidden="false" customHeight="false" outlineLevel="0" collapsed="false">
      <c r="CJ1497" s="287"/>
      <c r="DP1497" s="343"/>
      <c r="DQ1497" s="343"/>
    </row>
    <row r="1498" customFormat="false" ht="12.75" hidden="false" customHeight="false" outlineLevel="0" collapsed="false">
      <c r="CJ1498" s="287" t="n">
        <f aca="false">SUM(CK1487:CK1498)</f>
        <v>0</v>
      </c>
      <c r="DP1498" s="343"/>
      <c r="DQ1498" s="343"/>
    </row>
    <row r="1499" customFormat="false" ht="12.75" hidden="false" customHeight="false" outlineLevel="0" collapsed="false">
      <c r="CJ1499" s="287"/>
      <c r="DP1499" s="343"/>
      <c r="DQ1499" s="343"/>
    </row>
    <row r="1500" customFormat="false" ht="12.75" hidden="false" customHeight="false" outlineLevel="0" collapsed="false">
      <c r="CJ1500" s="287"/>
      <c r="DP1500" s="343"/>
      <c r="DQ1500" s="343"/>
    </row>
    <row r="1501" customFormat="false" ht="12.75" hidden="false" customHeight="false" outlineLevel="0" collapsed="false">
      <c r="CJ1501" s="287"/>
      <c r="DP1501" s="343"/>
      <c r="DQ1501" s="343"/>
    </row>
    <row r="1502" customFormat="false" ht="12.75" hidden="false" customHeight="false" outlineLevel="0" collapsed="false">
      <c r="CJ1502" s="287"/>
      <c r="DP1502" s="343"/>
      <c r="DQ1502" s="343"/>
    </row>
    <row r="1503" customFormat="false" ht="12.75" hidden="false" customHeight="false" outlineLevel="0" collapsed="false">
      <c r="CJ1503" s="287"/>
      <c r="DP1503" s="343"/>
      <c r="DQ1503" s="343"/>
    </row>
    <row r="1504" customFormat="false" ht="12.75" hidden="false" customHeight="false" outlineLevel="0" collapsed="false">
      <c r="CJ1504" s="287"/>
      <c r="DP1504" s="343"/>
      <c r="DQ1504" s="343"/>
    </row>
    <row r="1505" customFormat="false" ht="12.75" hidden="false" customHeight="false" outlineLevel="0" collapsed="false">
      <c r="CJ1505" s="287"/>
      <c r="DP1505" s="343"/>
      <c r="DQ1505" s="343"/>
    </row>
    <row r="1506" customFormat="false" ht="12.75" hidden="false" customHeight="false" outlineLevel="0" collapsed="false">
      <c r="CJ1506" s="287"/>
      <c r="DP1506" s="343"/>
      <c r="DQ1506" s="343"/>
    </row>
    <row r="1507" customFormat="false" ht="12.75" hidden="false" customHeight="false" outlineLevel="0" collapsed="false">
      <c r="CJ1507" s="287"/>
      <c r="DP1507" s="343"/>
      <c r="DQ1507" s="343"/>
    </row>
    <row r="1508" customFormat="false" ht="12.75" hidden="false" customHeight="false" outlineLevel="0" collapsed="false">
      <c r="CJ1508" s="287"/>
      <c r="DP1508" s="343"/>
      <c r="DQ1508" s="343"/>
    </row>
    <row r="1509" customFormat="false" ht="12.75" hidden="false" customHeight="false" outlineLevel="0" collapsed="false">
      <c r="CJ1509" s="287"/>
      <c r="DP1509" s="343"/>
      <c r="DQ1509" s="343"/>
    </row>
    <row r="1510" customFormat="false" ht="12.75" hidden="false" customHeight="false" outlineLevel="0" collapsed="false">
      <c r="CJ1510" s="287" t="n">
        <f aca="false">SUM(CK1499:CK1510)</f>
        <v>0</v>
      </c>
      <c r="DP1510" s="343"/>
      <c r="DQ1510" s="343"/>
    </row>
    <row r="1511" customFormat="false" ht="12.75" hidden="false" customHeight="false" outlineLevel="0" collapsed="false">
      <c r="CJ1511" s="287"/>
      <c r="DP1511" s="343"/>
      <c r="DQ1511" s="343"/>
    </row>
    <row r="1512" customFormat="false" ht="12.75" hidden="false" customHeight="false" outlineLevel="0" collapsed="false">
      <c r="DP1512" s="343"/>
      <c r="DQ1512" s="343"/>
    </row>
    <row r="1513" customFormat="false" ht="12.75" hidden="false" customHeight="false" outlineLevel="0" collapsed="false">
      <c r="DP1513" s="343"/>
      <c r="DQ1513" s="343"/>
    </row>
    <row r="1514" customFormat="false" ht="12.75" hidden="false" customHeight="false" outlineLevel="0" collapsed="false">
      <c r="DP1514" s="343"/>
      <c r="DQ1514" s="343"/>
    </row>
    <row r="1515" customFormat="false" ht="12.75" hidden="false" customHeight="false" outlineLevel="0" collapsed="false">
      <c r="DP1515" s="343"/>
      <c r="DQ1515" s="343"/>
    </row>
    <row r="1516" customFormat="false" ht="12.75" hidden="false" customHeight="false" outlineLevel="0" collapsed="false">
      <c r="DP1516" s="343"/>
      <c r="DQ1516" s="343"/>
    </row>
    <row r="1517" customFormat="false" ht="12.75" hidden="false" customHeight="false" outlineLevel="0" collapsed="false">
      <c r="DP1517" s="343"/>
      <c r="DQ1517" s="343"/>
    </row>
    <row r="1518" customFormat="false" ht="12.75" hidden="false" customHeight="false" outlineLevel="0" collapsed="false">
      <c r="DP1518" s="343"/>
      <c r="DQ1518" s="343"/>
    </row>
    <row r="1519" customFormat="false" ht="12.75" hidden="false" customHeight="false" outlineLevel="0" collapsed="false">
      <c r="DP1519" s="343"/>
      <c r="DQ1519" s="343"/>
    </row>
    <row r="1520" customFormat="false" ht="12.75" hidden="false" customHeight="false" outlineLevel="0" collapsed="false">
      <c r="DP1520" s="343"/>
      <c r="DQ1520" s="343"/>
    </row>
    <row r="1521" customFormat="false" ht="12.75" hidden="false" customHeight="false" outlineLevel="0" collapsed="false">
      <c r="DP1521" s="343"/>
      <c r="DQ1521" s="343"/>
    </row>
    <row r="1522" customFormat="false" ht="12.75" hidden="false" customHeight="false" outlineLevel="0" collapsed="false">
      <c r="DP1522" s="343"/>
      <c r="DQ1522" s="343"/>
    </row>
    <row r="1523" customFormat="false" ht="12.75" hidden="false" customHeight="false" outlineLevel="0" collapsed="false">
      <c r="DP1523" s="343"/>
      <c r="DQ1523" s="343"/>
    </row>
    <row r="1524" customFormat="false" ht="12.75" hidden="false" customHeight="false" outlineLevel="0" collapsed="false">
      <c r="DP1524" s="343"/>
      <c r="DQ1524" s="343"/>
    </row>
    <row r="1525" customFormat="false" ht="12.75" hidden="false" customHeight="false" outlineLevel="0" collapsed="false">
      <c r="DP1525" s="343"/>
      <c r="DQ1525" s="343"/>
    </row>
    <row r="1526" customFormat="false" ht="12.75" hidden="false" customHeight="false" outlineLevel="0" collapsed="false">
      <c r="DP1526" s="343"/>
      <c r="DQ1526" s="343"/>
    </row>
    <row r="1527" customFormat="false" ht="12.75" hidden="false" customHeight="false" outlineLevel="0" collapsed="false">
      <c r="DP1527" s="343"/>
      <c r="DQ1527" s="343"/>
    </row>
    <row r="1528" customFormat="false" ht="12.75" hidden="false" customHeight="false" outlineLevel="0" collapsed="false">
      <c r="DP1528" s="343"/>
      <c r="DQ1528" s="343"/>
    </row>
    <row r="1529" customFormat="false" ht="12.75" hidden="false" customHeight="false" outlineLevel="0" collapsed="false">
      <c r="DP1529" s="343"/>
      <c r="DQ1529" s="343"/>
    </row>
    <row r="1530" customFormat="false" ht="12.75" hidden="false" customHeight="false" outlineLevel="0" collapsed="false">
      <c r="DP1530" s="343"/>
      <c r="DQ1530" s="343"/>
    </row>
    <row r="1531" customFormat="false" ht="12.75" hidden="false" customHeight="false" outlineLevel="0" collapsed="false">
      <c r="DP1531" s="343"/>
      <c r="DQ1531" s="343"/>
    </row>
    <row r="1532" customFormat="false" ht="12.75" hidden="false" customHeight="false" outlineLevel="0" collapsed="false">
      <c r="DP1532" s="343"/>
      <c r="DQ1532" s="343"/>
    </row>
    <row r="1533" customFormat="false" ht="12.75" hidden="false" customHeight="false" outlineLevel="0" collapsed="false">
      <c r="DP1533" s="343"/>
      <c r="DQ1533" s="343"/>
    </row>
    <row r="1534" customFormat="false" ht="12.75" hidden="false" customHeight="false" outlineLevel="0" collapsed="false">
      <c r="DP1534" s="343"/>
      <c r="DQ1534" s="343"/>
    </row>
    <row r="1535" customFormat="false" ht="12.75" hidden="false" customHeight="false" outlineLevel="0" collapsed="false">
      <c r="DP1535" s="343"/>
      <c r="DQ1535" s="343"/>
    </row>
    <row r="1536" customFormat="false" ht="12.75" hidden="false" customHeight="false" outlineLevel="0" collapsed="false">
      <c r="DP1536" s="343"/>
      <c r="DQ1536" s="343"/>
    </row>
    <row r="1537" customFormat="false" ht="12.75" hidden="false" customHeight="false" outlineLevel="0" collapsed="false">
      <c r="DP1537" s="343"/>
      <c r="DQ1537" s="343"/>
    </row>
    <row r="1538" customFormat="false" ht="12.75" hidden="false" customHeight="false" outlineLevel="0" collapsed="false">
      <c r="DP1538" s="343"/>
      <c r="DQ1538" s="343"/>
    </row>
    <row r="1539" customFormat="false" ht="12.75" hidden="false" customHeight="false" outlineLevel="0" collapsed="false">
      <c r="DP1539" s="343"/>
      <c r="DQ1539" s="343"/>
    </row>
    <row r="1540" customFormat="false" ht="12.75" hidden="false" customHeight="false" outlineLevel="0" collapsed="false">
      <c r="DP1540" s="343"/>
      <c r="DQ1540" s="343"/>
    </row>
    <row r="1541" customFormat="false" ht="12.75" hidden="false" customHeight="false" outlineLevel="0" collapsed="false">
      <c r="DP1541" s="343"/>
      <c r="DQ1541" s="343"/>
    </row>
    <row r="1542" customFormat="false" ht="12.75" hidden="false" customHeight="false" outlineLevel="0" collapsed="false">
      <c r="DP1542" s="343"/>
      <c r="DQ1542" s="343"/>
    </row>
    <row r="1543" customFormat="false" ht="12.75" hidden="false" customHeight="false" outlineLevel="0" collapsed="false">
      <c r="DP1543" s="343"/>
      <c r="DQ1543" s="343"/>
    </row>
    <row r="1544" customFormat="false" ht="12.75" hidden="false" customHeight="false" outlineLevel="0" collapsed="false">
      <c r="DP1544" s="343"/>
      <c r="DQ1544" s="343"/>
    </row>
    <row r="1545" customFormat="false" ht="12.75" hidden="false" customHeight="false" outlineLevel="0" collapsed="false">
      <c r="DP1545" s="343"/>
      <c r="DQ1545" s="343"/>
    </row>
    <row r="1546" customFormat="false" ht="12.75" hidden="false" customHeight="false" outlineLevel="0" collapsed="false">
      <c r="DP1546" s="343"/>
      <c r="DQ1546" s="343"/>
    </row>
    <row r="1547" customFormat="false" ht="12.75" hidden="false" customHeight="false" outlineLevel="0" collapsed="false">
      <c r="DP1547" s="343"/>
      <c r="DQ1547" s="343"/>
    </row>
    <row r="1548" customFormat="false" ht="12.75" hidden="false" customHeight="false" outlineLevel="0" collapsed="false">
      <c r="DP1548" s="343"/>
      <c r="DQ1548" s="343"/>
    </row>
    <row r="1549" customFormat="false" ht="12.75" hidden="false" customHeight="false" outlineLevel="0" collapsed="false">
      <c r="DP1549" s="343"/>
      <c r="DQ1549" s="343"/>
    </row>
    <row r="1550" customFormat="false" ht="12.75" hidden="false" customHeight="false" outlineLevel="0" collapsed="false">
      <c r="DP1550" s="343"/>
      <c r="DQ1550" s="343"/>
    </row>
    <row r="1551" customFormat="false" ht="12.75" hidden="false" customHeight="false" outlineLevel="0" collapsed="false">
      <c r="DP1551" s="343"/>
      <c r="DQ1551" s="343"/>
    </row>
    <row r="1552" customFormat="false" ht="12.75" hidden="false" customHeight="false" outlineLevel="0" collapsed="false">
      <c r="DP1552" s="343"/>
      <c r="DQ1552" s="343"/>
    </row>
    <row r="1553" customFormat="false" ht="12.75" hidden="false" customHeight="false" outlineLevel="0" collapsed="false">
      <c r="DP1553" s="343"/>
      <c r="DQ1553" s="343"/>
    </row>
    <row r="1554" customFormat="false" ht="12.75" hidden="false" customHeight="false" outlineLevel="0" collapsed="false">
      <c r="DP1554" s="343"/>
      <c r="DQ1554" s="343"/>
    </row>
    <row r="1555" customFormat="false" ht="12.75" hidden="false" customHeight="false" outlineLevel="0" collapsed="false">
      <c r="DP1555" s="343"/>
      <c r="DQ1555" s="343"/>
    </row>
    <row r="1556" customFormat="false" ht="12.75" hidden="false" customHeight="false" outlineLevel="0" collapsed="false">
      <c r="DP1556" s="343"/>
      <c r="DQ1556" s="343"/>
    </row>
    <row r="1557" customFormat="false" ht="12.75" hidden="false" customHeight="false" outlineLevel="0" collapsed="false">
      <c r="DP1557" s="343"/>
      <c r="DQ1557" s="343"/>
    </row>
    <row r="1558" customFormat="false" ht="12.75" hidden="false" customHeight="false" outlineLevel="0" collapsed="false">
      <c r="DP1558" s="343"/>
      <c r="DQ1558" s="343"/>
    </row>
    <row r="1559" customFormat="false" ht="12.75" hidden="false" customHeight="false" outlineLevel="0" collapsed="false">
      <c r="DP1559" s="343"/>
      <c r="DQ1559" s="343"/>
    </row>
    <row r="1560" customFormat="false" ht="12.75" hidden="false" customHeight="false" outlineLevel="0" collapsed="false">
      <c r="DP1560" s="343"/>
      <c r="DQ1560" s="343"/>
    </row>
    <row r="1561" customFormat="false" ht="12.75" hidden="false" customHeight="false" outlineLevel="0" collapsed="false">
      <c r="DP1561" s="343"/>
      <c r="DQ1561" s="343"/>
    </row>
    <row r="1562" customFormat="false" ht="12.75" hidden="false" customHeight="false" outlineLevel="0" collapsed="false">
      <c r="DP1562" s="343"/>
      <c r="DQ1562" s="343"/>
    </row>
    <row r="1563" customFormat="false" ht="12.75" hidden="false" customHeight="false" outlineLevel="0" collapsed="false">
      <c r="DP1563" s="343"/>
      <c r="DQ1563" s="343"/>
    </row>
    <row r="1564" customFormat="false" ht="12.75" hidden="false" customHeight="false" outlineLevel="0" collapsed="false">
      <c r="DP1564" s="343"/>
      <c r="DQ1564" s="343"/>
    </row>
    <row r="1565" customFormat="false" ht="12.75" hidden="false" customHeight="false" outlineLevel="0" collapsed="false">
      <c r="DP1565" s="343"/>
      <c r="DQ1565" s="343"/>
    </row>
    <row r="1566" customFormat="false" ht="12.75" hidden="false" customHeight="false" outlineLevel="0" collapsed="false">
      <c r="DP1566" s="343"/>
      <c r="DQ1566" s="343"/>
    </row>
    <row r="1567" customFormat="false" ht="12.75" hidden="false" customHeight="false" outlineLevel="0" collapsed="false">
      <c r="DP1567" s="343"/>
      <c r="DQ1567" s="343"/>
    </row>
    <row r="1568" customFormat="false" ht="12.75" hidden="false" customHeight="false" outlineLevel="0" collapsed="false">
      <c r="DP1568" s="343"/>
      <c r="DQ1568" s="343"/>
    </row>
    <row r="1569" customFormat="false" ht="12.75" hidden="false" customHeight="false" outlineLevel="0" collapsed="false">
      <c r="DP1569" s="343"/>
      <c r="DQ1569" s="343"/>
    </row>
    <row r="1570" customFormat="false" ht="12.75" hidden="false" customHeight="false" outlineLevel="0" collapsed="false">
      <c r="DP1570" s="343"/>
      <c r="DQ1570" s="343"/>
    </row>
    <row r="1571" customFormat="false" ht="12.75" hidden="false" customHeight="false" outlineLevel="0" collapsed="false">
      <c r="DP1571" s="343"/>
      <c r="DQ1571" s="343"/>
    </row>
    <row r="1572" customFormat="false" ht="12.75" hidden="false" customHeight="false" outlineLevel="0" collapsed="false">
      <c r="DP1572" s="343"/>
      <c r="DQ1572" s="343"/>
    </row>
    <row r="1573" customFormat="false" ht="12.75" hidden="false" customHeight="false" outlineLevel="0" collapsed="false">
      <c r="DP1573" s="343"/>
      <c r="DQ1573" s="343"/>
    </row>
    <row r="1574" customFormat="false" ht="12.75" hidden="false" customHeight="false" outlineLevel="0" collapsed="false">
      <c r="DP1574" s="343"/>
      <c r="DQ1574" s="343"/>
    </row>
    <row r="1575" customFormat="false" ht="12.75" hidden="false" customHeight="false" outlineLevel="0" collapsed="false">
      <c r="DP1575" s="343"/>
      <c r="DQ1575" s="343"/>
    </row>
    <row r="1576" customFormat="false" ht="12.75" hidden="false" customHeight="false" outlineLevel="0" collapsed="false">
      <c r="DP1576" s="343"/>
      <c r="DQ1576" s="343"/>
    </row>
    <row r="1577" customFormat="false" ht="12.75" hidden="false" customHeight="false" outlineLevel="0" collapsed="false">
      <c r="DP1577" s="343"/>
      <c r="DQ1577" s="343"/>
    </row>
    <row r="1578" customFormat="false" ht="12.75" hidden="false" customHeight="false" outlineLevel="0" collapsed="false">
      <c r="DP1578" s="343"/>
      <c r="DQ1578" s="343"/>
    </row>
    <row r="1579" customFormat="false" ht="12.75" hidden="false" customHeight="false" outlineLevel="0" collapsed="false">
      <c r="DP1579" s="343"/>
      <c r="DQ1579" s="343"/>
    </row>
    <row r="1580" customFormat="false" ht="12.75" hidden="false" customHeight="false" outlineLevel="0" collapsed="false">
      <c r="DP1580" s="343"/>
      <c r="DQ1580" s="343"/>
    </row>
    <row r="1581" customFormat="false" ht="12.75" hidden="false" customHeight="false" outlineLevel="0" collapsed="false">
      <c r="DP1581" s="343"/>
      <c r="DQ1581" s="343"/>
    </row>
    <row r="1582" customFormat="false" ht="12.75" hidden="false" customHeight="false" outlineLevel="0" collapsed="false">
      <c r="DP1582" s="343"/>
      <c r="DQ1582" s="343"/>
    </row>
    <row r="1583" customFormat="false" ht="12.75" hidden="false" customHeight="false" outlineLevel="0" collapsed="false">
      <c r="DP1583" s="343"/>
      <c r="DQ1583" s="343"/>
    </row>
    <row r="1584" customFormat="false" ht="12.75" hidden="false" customHeight="false" outlineLevel="0" collapsed="false">
      <c r="DP1584" s="343"/>
      <c r="DQ1584" s="343"/>
    </row>
    <row r="1585" customFormat="false" ht="12.75" hidden="false" customHeight="false" outlineLevel="0" collapsed="false">
      <c r="DP1585" s="343"/>
      <c r="DQ1585" s="343"/>
    </row>
    <row r="1586" customFormat="false" ht="12.75" hidden="false" customHeight="false" outlineLevel="0" collapsed="false">
      <c r="DP1586" s="343"/>
      <c r="DQ1586" s="343"/>
    </row>
    <row r="1587" customFormat="false" ht="12.75" hidden="false" customHeight="false" outlineLevel="0" collapsed="false">
      <c r="DP1587" s="343"/>
      <c r="DQ1587" s="343"/>
    </row>
    <row r="1588" customFormat="false" ht="12.75" hidden="false" customHeight="false" outlineLevel="0" collapsed="false">
      <c r="DP1588" s="343"/>
      <c r="DQ1588" s="343"/>
    </row>
    <row r="1589" customFormat="false" ht="12.75" hidden="false" customHeight="false" outlineLevel="0" collapsed="false">
      <c r="DP1589" s="343"/>
      <c r="DQ1589" s="343"/>
    </row>
    <row r="1590" customFormat="false" ht="12.75" hidden="false" customHeight="false" outlineLevel="0" collapsed="false">
      <c r="DP1590" s="343"/>
      <c r="DQ1590" s="343"/>
    </row>
    <row r="1591" customFormat="false" ht="12.75" hidden="false" customHeight="false" outlineLevel="0" collapsed="false">
      <c r="DP1591" s="343"/>
      <c r="DQ1591" s="343"/>
    </row>
    <row r="1592" customFormat="false" ht="12.75" hidden="false" customHeight="false" outlineLevel="0" collapsed="false">
      <c r="DP1592" s="343"/>
      <c r="DQ1592" s="343"/>
    </row>
    <row r="1593" customFormat="false" ht="12.75" hidden="false" customHeight="false" outlineLevel="0" collapsed="false">
      <c r="DP1593" s="343"/>
      <c r="DQ1593" s="343"/>
    </row>
    <row r="1594" customFormat="false" ht="12.75" hidden="false" customHeight="false" outlineLevel="0" collapsed="false">
      <c r="DP1594" s="343"/>
      <c r="DQ1594" s="343"/>
    </row>
    <row r="1595" customFormat="false" ht="12.75" hidden="false" customHeight="false" outlineLevel="0" collapsed="false">
      <c r="DP1595" s="343"/>
      <c r="DQ1595" s="343"/>
    </row>
    <row r="1596" customFormat="false" ht="12.75" hidden="false" customHeight="false" outlineLevel="0" collapsed="false">
      <c r="DP1596" s="343"/>
      <c r="DQ1596" s="343"/>
    </row>
    <row r="1597" customFormat="false" ht="12.75" hidden="false" customHeight="false" outlineLevel="0" collapsed="false">
      <c r="DP1597" s="343"/>
      <c r="DQ1597" s="343"/>
    </row>
    <row r="1598" customFormat="false" ht="12.75" hidden="false" customHeight="false" outlineLevel="0" collapsed="false">
      <c r="DP1598" s="343"/>
      <c r="DQ1598" s="343"/>
    </row>
    <row r="1599" customFormat="false" ht="12.75" hidden="false" customHeight="false" outlineLevel="0" collapsed="false">
      <c r="DP1599" s="343"/>
      <c r="DQ1599" s="343"/>
    </row>
    <row r="1600" customFormat="false" ht="12.75" hidden="false" customHeight="false" outlineLevel="0" collapsed="false">
      <c r="DP1600" s="343"/>
      <c r="DQ1600" s="343"/>
    </row>
    <row r="1601" customFormat="false" ht="12.75" hidden="false" customHeight="false" outlineLevel="0" collapsed="false">
      <c r="DP1601" s="343"/>
      <c r="DQ1601" s="343"/>
    </row>
    <row r="1602" customFormat="false" ht="12.75" hidden="false" customHeight="false" outlineLevel="0" collapsed="false">
      <c r="DP1602" s="343"/>
      <c r="DQ1602" s="343"/>
    </row>
    <row r="1603" customFormat="false" ht="12.75" hidden="false" customHeight="false" outlineLevel="0" collapsed="false">
      <c r="DP1603" s="343"/>
      <c r="DQ1603" s="343"/>
    </row>
    <row r="1604" customFormat="false" ht="12.75" hidden="false" customHeight="false" outlineLevel="0" collapsed="false">
      <c r="DP1604" s="343"/>
      <c r="DQ1604" s="343"/>
    </row>
    <row r="1605" customFormat="false" ht="12.75" hidden="false" customHeight="false" outlineLevel="0" collapsed="false">
      <c r="DP1605" s="343"/>
      <c r="DQ1605" s="343"/>
    </row>
    <row r="1606" customFormat="false" ht="12.75" hidden="false" customHeight="false" outlineLevel="0" collapsed="false">
      <c r="DP1606" s="343"/>
      <c r="DQ1606" s="343"/>
    </row>
    <row r="1607" customFormat="false" ht="12.75" hidden="false" customHeight="false" outlineLevel="0" collapsed="false">
      <c r="DP1607" s="343"/>
      <c r="DQ1607" s="343"/>
    </row>
    <row r="1608" customFormat="false" ht="12.75" hidden="false" customHeight="false" outlineLevel="0" collapsed="false">
      <c r="DP1608" s="343"/>
      <c r="DQ1608" s="343"/>
    </row>
    <row r="1609" customFormat="false" ht="12.75" hidden="false" customHeight="false" outlineLevel="0" collapsed="false">
      <c r="DP1609" s="343"/>
      <c r="DQ1609" s="343"/>
    </row>
    <row r="1610" customFormat="false" ht="12.75" hidden="false" customHeight="false" outlineLevel="0" collapsed="false">
      <c r="DP1610" s="343"/>
      <c r="DQ1610" s="343"/>
    </row>
    <row r="1611" customFormat="false" ht="12.75" hidden="false" customHeight="false" outlineLevel="0" collapsed="false">
      <c r="DP1611" s="343"/>
      <c r="DQ1611" s="343"/>
    </row>
    <row r="1612" customFormat="false" ht="12.75" hidden="false" customHeight="false" outlineLevel="0" collapsed="false">
      <c r="DP1612" s="343"/>
      <c r="DQ1612" s="343"/>
    </row>
    <row r="1613" customFormat="false" ht="12.75" hidden="false" customHeight="false" outlineLevel="0" collapsed="false">
      <c r="DP1613" s="343"/>
      <c r="DQ1613" s="343"/>
    </row>
    <row r="1614" customFormat="false" ht="12.75" hidden="false" customHeight="false" outlineLevel="0" collapsed="false">
      <c r="DP1614" s="343"/>
      <c r="DQ1614" s="343"/>
    </row>
    <row r="1615" customFormat="false" ht="12.75" hidden="false" customHeight="false" outlineLevel="0" collapsed="false">
      <c r="DP1615" s="343"/>
      <c r="DQ1615" s="343"/>
    </row>
    <row r="1616" customFormat="false" ht="12.75" hidden="false" customHeight="false" outlineLevel="0" collapsed="false">
      <c r="DP1616" s="343"/>
      <c r="DQ1616" s="343"/>
    </row>
    <row r="1617" customFormat="false" ht="12.75" hidden="false" customHeight="false" outlineLevel="0" collapsed="false">
      <c r="DP1617" s="343"/>
      <c r="DQ1617" s="343"/>
    </row>
    <row r="1618" customFormat="false" ht="12.75" hidden="false" customHeight="false" outlineLevel="0" collapsed="false">
      <c r="DP1618" s="343"/>
      <c r="DQ1618" s="343"/>
    </row>
    <row r="1619" customFormat="false" ht="12.75" hidden="false" customHeight="false" outlineLevel="0" collapsed="false">
      <c r="DP1619" s="343"/>
      <c r="DQ1619" s="343"/>
    </row>
    <row r="1620" customFormat="false" ht="12.75" hidden="false" customHeight="false" outlineLevel="0" collapsed="false">
      <c r="DP1620" s="343"/>
      <c r="DQ1620" s="343"/>
    </row>
    <row r="1621" customFormat="false" ht="12.75" hidden="false" customHeight="false" outlineLevel="0" collapsed="false">
      <c r="DP1621" s="343"/>
      <c r="DQ1621" s="343"/>
    </row>
    <row r="1622" customFormat="false" ht="12.75" hidden="false" customHeight="false" outlineLevel="0" collapsed="false">
      <c r="DP1622" s="343"/>
      <c r="DQ1622" s="343"/>
    </row>
    <row r="1623" customFormat="false" ht="12.75" hidden="false" customHeight="false" outlineLevel="0" collapsed="false">
      <c r="DP1623" s="343"/>
      <c r="DQ1623" s="343"/>
    </row>
    <row r="1624" customFormat="false" ht="12.75" hidden="false" customHeight="false" outlineLevel="0" collapsed="false">
      <c r="DP1624" s="343"/>
      <c r="DQ1624" s="343"/>
    </row>
    <row r="1625" customFormat="false" ht="12.75" hidden="false" customHeight="false" outlineLevel="0" collapsed="false">
      <c r="DP1625" s="343"/>
      <c r="DQ1625" s="343"/>
    </row>
    <row r="1626" customFormat="false" ht="12.75" hidden="false" customHeight="false" outlineLevel="0" collapsed="false">
      <c r="DP1626" s="343"/>
      <c r="DQ1626" s="343"/>
    </row>
    <row r="1627" customFormat="false" ht="12.75" hidden="false" customHeight="false" outlineLevel="0" collapsed="false">
      <c r="DP1627" s="343"/>
      <c r="DQ1627" s="343"/>
    </row>
    <row r="1628" customFormat="false" ht="12.75" hidden="false" customHeight="false" outlineLevel="0" collapsed="false">
      <c r="DP1628" s="343"/>
      <c r="DQ1628" s="343"/>
    </row>
    <row r="1629" customFormat="false" ht="12.75" hidden="false" customHeight="false" outlineLevel="0" collapsed="false">
      <c r="DP1629" s="343"/>
      <c r="DQ1629" s="343"/>
    </row>
    <row r="1630" customFormat="false" ht="12.75" hidden="false" customHeight="false" outlineLevel="0" collapsed="false">
      <c r="DP1630" s="343"/>
      <c r="DQ1630" s="343"/>
    </row>
    <row r="1631" customFormat="false" ht="12.75" hidden="false" customHeight="false" outlineLevel="0" collapsed="false">
      <c r="DP1631" s="343"/>
      <c r="DQ1631" s="343"/>
    </row>
    <row r="1632" customFormat="false" ht="12.75" hidden="false" customHeight="false" outlineLevel="0" collapsed="false">
      <c r="DP1632" s="343"/>
      <c r="DQ1632" s="343"/>
    </row>
    <row r="1633" customFormat="false" ht="12.75" hidden="false" customHeight="false" outlineLevel="0" collapsed="false">
      <c r="DP1633" s="343"/>
      <c r="DQ1633" s="343"/>
    </row>
    <row r="1634" customFormat="false" ht="12.75" hidden="false" customHeight="false" outlineLevel="0" collapsed="false">
      <c r="DP1634" s="343"/>
      <c r="DQ1634" s="343"/>
    </row>
    <row r="1635" customFormat="false" ht="12.75" hidden="false" customHeight="false" outlineLevel="0" collapsed="false">
      <c r="DP1635" s="343"/>
      <c r="DQ1635" s="343"/>
    </row>
    <row r="1636" customFormat="false" ht="12.75" hidden="false" customHeight="false" outlineLevel="0" collapsed="false">
      <c r="DP1636" s="343"/>
      <c r="DQ1636" s="343"/>
    </row>
    <row r="1637" customFormat="false" ht="12.75" hidden="false" customHeight="false" outlineLevel="0" collapsed="false">
      <c r="DP1637" s="343"/>
      <c r="DQ1637" s="343"/>
    </row>
    <row r="1638" customFormat="false" ht="12.75" hidden="false" customHeight="false" outlineLevel="0" collapsed="false">
      <c r="DP1638" s="343"/>
      <c r="DQ1638" s="343"/>
    </row>
    <row r="1639" customFormat="false" ht="12.75" hidden="false" customHeight="false" outlineLevel="0" collapsed="false">
      <c r="DP1639" s="343"/>
      <c r="DQ1639" s="343"/>
    </row>
    <row r="1640" customFormat="false" ht="12.75" hidden="false" customHeight="false" outlineLevel="0" collapsed="false">
      <c r="DP1640" s="343"/>
      <c r="DQ1640" s="343"/>
    </row>
    <row r="1641" customFormat="false" ht="12.75" hidden="false" customHeight="false" outlineLevel="0" collapsed="false">
      <c r="DP1641" s="343"/>
      <c r="DQ1641" s="343"/>
    </row>
    <row r="1642" customFormat="false" ht="12.75" hidden="false" customHeight="false" outlineLevel="0" collapsed="false">
      <c r="DP1642" s="343"/>
      <c r="DQ1642" s="343"/>
    </row>
    <row r="1643" customFormat="false" ht="12.75" hidden="false" customHeight="false" outlineLevel="0" collapsed="false">
      <c r="DP1643" s="343"/>
      <c r="DQ1643" s="343"/>
    </row>
    <row r="1644" customFormat="false" ht="12.75" hidden="false" customHeight="false" outlineLevel="0" collapsed="false">
      <c r="DP1644" s="343"/>
      <c r="DQ1644" s="343"/>
    </row>
    <row r="1645" customFormat="false" ht="12.75" hidden="false" customHeight="false" outlineLevel="0" collapsed="false">
      <c r="DP1645" s="343"/>
      <c r="DQ1645" s="343"/>
    </row>
    <row r="1646" customFormat="false" ht="12.75" hidden="false" customHeight="false" outlineLevel="0" collapsed="false">
      <c r="DP1646" s="343"/>
      <c r="DQ1646" s="343"/>
    </row>
    <row r="1647" customFormat="false" ht="12.75" hidden="false" customHeight="false" outlineLevel="0" collapsed="false">
      <c r="DP1647" s="343"/>
      <c r="DQ1647" s="343"/>
    </row>
    <row r="1648" customFormat="false" ht="12.75" hidden="false" customHeight="false" outlineLevel="0" collapsed="false">
      <c r="DP1648" s="343"/>
      <c r="DQ1648" s="343"/>
    </row>
    <row r="1649" customFormat="false" ht="12.75" hidden="false" customHeight="false" outlineLevel="0" collapsed="false">
      <c r="DP1649" s="343"/>
      <c r="DQ1649" s="343"/>
    </row>
    <row r="1650" customFormat="false" ht="12.75" hidden="false" customHeight="false" outlineLevel="0" collapsed="false">
      <c r="DP1650" s="343"/>
      <c r="DQ1650" s="343"/>
    </row>
    <row r="1651" customFormat="false" ht="12.75" hidden="false" customHeight="false" outlineLevel="0" collapsed="false">
      <c r="DP1651" s="343"/>
      <c r="DQ1651" s="343"/>
    </row>
    <row r="1652" customFormat="false" ht="12.75" hidden="false" customHeight="false" outlineLevel="0" collapsed="false">
      <c r="DP1652" s="343"/>
      <c r="DQ1652" s="343"/>
    </row>
    <row r="1653" customFormat="false" ht="12.75" hidden="false" customHeight="false" outlineLevel="0" collapsed="false">
      <c r="DP1653" s="343"/>
      <c r="DQ1653" s="343"/>
    </row>
    <row r="1654" customFormat="false" ht="12.75" hidden="false" customHeight="false" outlineLevel="0" collapsed="false">
      <c r="DP1654" s="343"/>
      <c r="DQ1654" s="343"/>
    </row>
    <row r="1655" customFormat="false" ht="12.75" hidden="false" customHeight="false" outlineLevel="0" collapsed="false">
      <c r="DP1655" s="343"/>
      <c r="DQ1655" s="343"/>
    </row>
    <row r="1656" customFormat="false" ht="12.75" hidden="false" customHeight="false" outlineLevel="0" collapsed="false">
      <c r="DP1656" s="343"/>
      <c r="DQ1656" s="343"/>
    </row>
    <row r="1657" customFormat="false" ht="12.75" hidden="false" customHeight="false" outlineLevel="0" collapsed="false">
      <c r="DP1657" s="343"/>
      <c r="DQ1657" s="343"/>
    </row>
    <row r="1658" customFormat="false" ht="12.75" hidden="false" customHeight="false" outlineLevel="0" collapsed="false">
      <c r="DP1658" s="343"/>
      <c r="DQ1658" s="343"/>
    </row>
    <row r="1659" customFormat="false" ht="12.75" hidden="false" customHeight="false" outlineLevel="0" collapsed="false">
      <c r="DP1659" s="343"/>
      <c r="DQ1659" s="343"/>
    </row>
    <row r="1660" customFormat="false" ht="12.75" hidden="false" customHeight="false" outlineLevel="0" collapsed="false">
      <c r="DP1660" s="343"/>
      <c r="DQ1660" s="343"/>
    </row>
    <row r="1661" customFormat="false" ht="12.75" hidden="false" customHeight="false" outlineLevel="0" collapsed="false">
      <c r="DP1661" s="343"/>
      <c r="DQ1661" s="343"/>
    </row>
    <row r="1662" customFormat="false" ht="12.75" hidden="false" customHeight="false" outlineLevel="0" collapsed="false">
      <c r="DP1662" s="343"/>
      <c r="DQ1662" s="343"/>
    </row>
    <row r="1663" customFormat="false" ht="12.75" hidden="false" customHeight="false" outlineLevel="0" collapsed="false">
      <c r="DP1663" s="343"/>
      <c r="DQ1663" s="343"/>
    </row>
    <row r="1664" customFormat="false" ht="12.75" hidden="false" customHeight="false" outlineLevel="0" collapsed="false">
      <c r="DP1664" s="343"/>
      <c r="DQ1664" s="343"/>
    </row>
    <row r="1665" customFormat="false" ht="12.75" hidden="false" customHeight="false" outlineLevel="0" collapsed="false">
      <c r="DP1665" s="343"/>
      <c r="DQ1665" s="343"/>
    </row>
    <row r="1666" customFormat="false" ht="12.75" hidden="false" customHeight="false" outlineLevel="0" collapsed="false">
      <c r="DP1666" s="343"/>
      <c r="DQ1666" s="343"/>
    </row>
    <row r="1667" customFormat="false" ht="12.75" hidden="false" customHeight="false" outlineLevel="0" collapsed="false">
      <c r="DP1667" s="343"/>
      <c r="DQ1667" s="343"/>
    </row>
    <row r="1668" customFormat="false" ht="12.75" hidden="false" customHeight="false" outlineLevel="0" collapsed="false">
      <c r="DP1668" s="343"/>
      <c r="DQ1668" s="343"/>
    </row>
    <row r="1669" customFormat="false" ht="12.75" hidden="false" customHeight="false" outlineLevel="0" collapsed="false">
      <c r="DP1669" s="343"/>
      <c r="DQ1669" s="343"/>
    </row>
    <row r="1670" customFormat="false" ht="12.75" hidden="false" customHeight="false" outlineLevel="0" collapsed="false">
      <c r="DP1670" s="343"/>
      <c r="DQ1670" s="343"/>
    </row>
    <row r="1671" customFormat="false" ht="12.75" hidden="false" customHeight="false" outlineLevel="0" collapsed="false">
      <c r="DP1671" s="343"/>
      <c r="DQ1671" s="343"/>
    </row>
    <row r="1672" customFormat="false" ht="12.75" hidden="false" customHeight="false" outlineLevel="0" collapsed="false">
      <c r="DP1672" s="343"/>
      <c r="DQ1672" s="343"/>
    </row>
    <row r="1673" customFormat="false" ht="12.75" hidden="false" customHeight="false" outlineLevel="0" collapsed="false">
      <c r="DP1673" s="343"/>
      <c r="DQ1673" s="343"/>
    </row>
    <row r="1674" customFormat="false" ht="12.75" hidden="false" customHeight="false" outlineLevel="0" collapsed="false">
      <c r="DP1674" s="343"/>
      <c r="DQ1674" s="343"/>
    </row>
    <row r="1675" customFormat="false" ht="12.75" hidden="false" customHeight="false" outlineLevel="0" collapsed="false">
      <c r="DP1675" s="343"/>
      <c r="DQ1675" s="343"/>
    </row>
    <row r="1676" customFormat="false" ht="12.75" hidden="false" customHeight="false" outlineLevel="0" collapsed="false">
      <c r="DP1676" s="343"/>
      <c r="DQ1676" s="343"/>
    </row>
    <row r="1677" customFormat="false" ht="12.75" hidden="false" customHeight="false" outlineLevel="0" collapsed="false">
      <c r="DP1677" s="343"/>
      <c r="DQ1677" s="343"/>
    </row>
    <row r="1678" customFormat="false" ht="12.75" hidden="false" customHeight="false" outlineLevel="0" collapsed="false">
      <c r="DP1678" s="343"/>
      <c r="DQ1678" s="343"/>
    </row>
    <row r="1679" customFormat="false" ht="12.75" hidden="false" customHeight="false" outlineLevel="0" collapsed="false">
      <c r="DP1679" s="343"/>
      <c r="DQ1679" s="343"/>
    </row>
    <row r="1680" customFormat="false" ht="12.75" hidden="false" customHeight="false" outlineLevel="0" collapsed="false">
      <c r="DP1680" s="343"/>
      <c r="DQ1680" s="343"/>
    </row>
    <row r="1681" customFormat="false" ht="12.75" hidden="false" customHeight="false" outlineLevel="0" collapsed="false">
      <c r="DP1681" s="343"/>
      <c r="DQ1681" s="343"/>
    </row>
    <row r="1682" customFormat="false" ht="12.75" hidden="false" customHeight="false" outlineLevel="0" collapsed="false">
      <c r="DP1682" s="343"/>
      <c r="DQ1682" s="343"/>
    </row>
    <row r="1683" customFormat="false" ht="12.75" hidden="false" customHeight="false" outlineLevel="0" collapsed="false">
      <c r="DP1683" s="343"/>
      <c r="DQ1683" s="343"/>
    </row>
    <row r="1684" customFormat="false" ht="12.75" hidden="false" customHeight="false" outlineLevel="0" collapsed="false">
      <c r="DP1684" s="343"/>
      <c r="DQ1684" s="343"/>
    </row>
    <row r="1685" customFormat="false" ht="12.75" hidden="false" customHeight="false" outlineLevel="0" collapsed="false">
      <c r="DP1685" s="343"/>
      <c r="DQ1685" s="343"/>
    </row>
    <row r="1686" customFormat="false" ht="12.75" hidden="false" customHeight="false" outlineLevel="0" collapsed="false">
      <c r="DP1686" s="343"/>
      <c r="DQ1686" s="343"/>
    </row>
    <row r="1687" customFormat="false" ht="12.75" hidden="false" customHeight="false" outlineLevel="0" collapsed="false">
      <c r="DP1687" s="343"/>
      <c r="DQ1687" s="343"/>
    </row>
    <row r="1688" customFormat="false" ht="12.75" hidden="false" customHeight="false" outlineLevel="0" collapsed="false">
      <c r="DP1688" s="343"/>
      <c r="DQ1688" s="343"/>
    </row>
    <row r="1689" customFormat="false" ht="12.75" hidden="false" customHeight="false" outlineLevel="0" collapsed="false">
      <c r="DP1689" s="343"/>
      <c r="DQ1689" s="343"/>
    </row>
    <row r="1690" customFormat="false" ht="12.75" hidden="false" customHeight="false" outlineLevel="0" collapsed="false">
      <c r="DP1690" s="343"/>
      <c r="DQ1690" s="343"/>
    </row>
    <row r="1691" customFormat="false" ht="12.75" hidden="false" customHeight="false" outlineLevel="0" collapsed="false">
      <c r="DP1691" s="343"/>
      <c r="DQ1691" s="343"/>
    </row>
    <row r="1692" customFormat="false" ht="12.75" hidden="false" customHeight="false" outlineLevel="0" collapsed="false">
      <c r="DP1692" s="343"/>
      <c r="DQ1692" s="343"/>
    </row>
    <row r="1693" customFormat="false" ht="12.75" hidden="false" customHeight="false" outlineLevel="0" collapsed="false">
      <c r="DP1693" s="343"/>
      <c r="DQ1693" s="343"/>
    </row>
    <row r="1694" customFormat="false" ht="12.75" hidden="false" customHeight="false" outlineLevel="0" collapsed="false">
      <c r="DP1694" s="343"/>
      <c r="DQ1694" s="343"/>
    </row>
    <row r="1695" customFormat="false" ht="12.75" hidden="false" customHeight="false" outlineLevel="0" collapsed="false">
      <c r="DP1695" s="343"/>
      <c r="DQ1695" s="343"/>
    </row>
    <row r="1696" customFormat="false" ht="12.75" hidden="false" customHeight="false" outlineLevel="0" collapsed="false">
      <c r="DP1696" s="343"/>
      <c r="DQ1696" s="343"/>
    </row>
    <row r="1697" customFormat="false" ht="12.75" hidden="false" customHeight="false" outlineLevel="0" collapsed="false">
      <c r="DP1697" s="343"/>
      <c r="DQ1697" s="343"/>
    </row>
    <row r="1698" customFormat="false" ht="12.75" hidden="false" customHeight="false" outlineLevel="0" collapsed="false">
      <c r="DP1698" s="343"/>
      <c r="DQ1698" s="343"/>
    </row>
    <row r="1699" customFormat="false" ht="12.75" hidden="false" customHeight="false" outlineLevel="0" collapsed="false">
      <c r="DP1699" s="343"/>
      <c r="DQ1699" s="343"/>
    </row>
    <row r="1700" customFormat="false" ht="12.75" hidden="false" customHeight="false" outlineLevel="0" collapsed="false">
      <c r="DP1700" s="343"/>
      <c r="DQ1700" s="343"/>
    </row>
    <row r="1701" customFormat="false" ht="12.75" hidden="false" customHeight="false" outlineLevel="0" collapsed="false">
      <c r="DP1701" s="343"/>
      <c r="DQ1701" s="343"/>
    </row>
    <row r="1702" customFormat="false" ht="12.75" hidden="false" customHeight="false" outlineLevel="0" collapsed="false">
      <c r="DP1702" s="343"/>
      <c r="DQ1702" s="343"/>
    </row>
    <row r="1703" customFormat="false" ht="12.75" hidden="false" customHeight="false" outlineLevel="0" collapsed="false">
      <c r="DP1703" s="343"/>
      <c r="DQ1703" s="343"/>
    </row>
    <row r="1704" customFormat="false" ht="12.75" hidden="false" customHeight="false" outlineLevel="0" collapsed="false">
      <c r="DP1704" s="343"/>
      <c r="DQ1704" s="343"/>
    </row>
    <row r="1705" customFormat="false" ht="12.75" hidden="false" customHeight="false" outlineLevel="0" collapsed="false">
      <c r="DP1705" s="343"/>
      <c r="DQ1705" s="343"/>
    </row>
    <row r="1706" customFormat="false" ht="12.75" hidden="false" customHeight="false" outlineLevel="0" collapsed="false">
      <c r="DP1706" s="343"/>
      <c r="DQ1706" s="343"/>
    </row>
    <row r="1707" customFormat="false" ht="12.75" hidden="false" customHeight="false" outlineLevel="0" collapsed="false">
      <c r="DP1707" s="343"/>
      <c r="DQ1707" s="343"/>
    </row>
    <row r="1708" customFormat="false" ht="12.75" hidden="false" customHeight="false" outlineLevel="0" collapsed="false">
      <c r="DP1708" s="343"/>
      <c r="DQ1708" s="343"/>
    </row>
    <row r="1709" customFormat="false" ht="12.75" hidden="false" customHeight="false" outlineLevel="0" collapsed="false">
      <c r="DP1709" s="343"/>
      <c r="DQ1709" s="343"/>
    </row>
    <row r="1710" customFormat="false" ht="12.75" hidden="false" customHeight="false" outlineLevel="0" collapsed="false">
      <c r="DP1710" s="343"/>
      <c r="DQ1710" s="343"/>
    </row>
    <row r="1711" customFormat="false" ht="12.75" hidden="false" customHeight="false" outlineLevel="0" collapsed="false">
      <c r="DP1711" s="343"/>
      <c r="DQ1711" s="343"/>
    </row>
    <row r="1712" customFormat="false" ht="12.75" hidden="false" customHeight="false" outlineLevel="0" collapsed="false">
      <c r="DP1712" s="343"/>
      <c r="DQ1712" s="343"/>
    </row>
    <row r="1713" customFormat="false" ht="12.75" hidden="false" customHeight="false" outlineLevel="0" collapsed="false">
      <c r="DP1713" s="343"/>
      <c r="DQ1713" s="343"/>
    </row>
    <row r="1714" customFormat="false" ht="12.75" hidden="false" customHeight="false" outlineLevel="0" collapsed="false">
      <c r="DP1714" s="343"/>
      <c r="DQ1714" s="343"/>
    </row>
    <row r="1715" customFormat="false" ht="12.75" hidden="false" customHeight="false" outlineLevel="0" collapsed="false">
      <c r="DP1715" s="343"/>
      <c r="DQ1715" s="343"/>
    </row>
    <row r="1716" customFormat="false" ht="12.75" hidden="false" customHeight="false" outlineLevel="0" collapsed="false">
      <c r="DP1716" s="343"/>
      <c r="DQ1716" s="343"/>
    </row>
    <row r="1717" customFormat="false" ht="12.75" hidden="false" customHeight="false" outlineLevel="0" collapsed="false">
      <c r="DP1717" s="343"/>
      <c r="DQ1717" s="343"/>
    </row>
    <row r="1718" customFormat="false" ht="12.75" hidden="false" customHeight="false" outlineLevel="0" collapsed="false">
      <c r="DP1718" s="343"/>
      <c r="DQ1718" s="343"/>
    </row>
    <row r="1719" customFormat="false" ht="12.75" hidden="false" customHeight="false" outlineLevel="0" collapsed="false">
      <c r="DP1719" s="343"/>
      <c r="DQ1719" s="343"/>
    </row>
    <row r="1720" customFormat="false" ht="12.75" hidden="false" customHeight="false" outlineLevel="0" collapsed="false">
      <c r="DP1720" s="343"/>
      <c r="DQ1720" s="343"/>
    </row>
    <row r="1721" customFormat="false" ht="12.75" hidden="false" customHeight="false" outlineLevel="0" collapsed="false">
      <c r="DP1721" s="343"/>
      <c r="DQ1721" s="343"/>
    </row>
    <row r="1722" customFormat="false" ht="12.75" hidden="false" customHeight="false" outlineLevel="0" collapsed="false">
      <c r="DP1722" s="343"/>
      <c r="DQ1722" s="343"/>
    </row>
    <row r="1723" customFormat="false" ht="12.75" hidden="false" customHeight="false" outlineLevel="0" collapsed="false">
      <c r="DP1723" s="343"/>
      <c r="DQ1723" s="343"/>
    </row>
    <row r="1724" customFormat="false" ht="12.75" hidden="false" customHeight="false" outlineLevel="0" collapsed="false">
      <c r="DP1724" s="343"/>
      <c r="DQ1724" s="343"/>
    </row>
    <row r="1725" customFormat="false" ht="12.75" hidden="false" customHeight="false" outlineLevel="0" collapsed="false">
      <c r="DP1725" s="343"/>
      <c r="DQ1725" s="343"/>
    </row>
    <row r="1726" customFormat="false" ht="12.75" hidden="false" customHeight="false" outlineLevel="0" collapsed="false">
      <c r="DP1726" s="343"/>
      <c r="DQ1726" s="343"/>
    </row>
    <row r="1727" customFormat="false" ht="12.75" hidden="false" customHeight="false" outlineLevel="0" collapsed="false">
      <c r="DP1727" s="343"/>
      <c r="DQ1727" s="343"/>
    </row>
    <row r="1728" customFormat="false" ht="12.75" hidden="false" customHeight="false" outlineLevel="0" collapsed="false">
      <c r="DP1728" s="343"/>
      <c r="DQ1728" s="343"/>
    </row>
    <row r="1729" customFormat="false" ht="12.75" hidden="false" customHeight="false" outlineLevel="0" collapsed="false">
      <c r="DP1729" s="343"/>
      <c r="DQ1729" s="343"/>
    </row>
    <row r="1730" customFormat="false" ht="12.75" hidden="false" customHeight="false" outlineLevel="0" collapsed="false">
      <c r="DP1730" s="343"/>
      <c r="DQ1730" s="343"/>
    </row>
    <row r="1731" customFormat="false" ht="12.75" hidden="false" customHeight="false" outlineLevel="0" collapsed="false">
      <c r="DP1731" s="343"/>
      <c r="DQ1731" s="343"/>
    </row>
    <row r="1732" customFormat="false" ht="12.75" hidden="false" customHeight="false" outlineLevel="0" collapsed="false">
      <c r="DP1732" s="343"/>
      <c r="DQ1732" s="343"/>
    </row>
    <row r="1733" customFormat="false" ht="12.75" hidden="false" customHeight="false" outlineLevel="0" collapsed="false">
      <c r="DP1733" s="343"/>
      <c r="DQ1733" s="343"/>
    </row>
    <row r="1734" customFormat="false" ht="12.75" hidden="false" customHeight="false" outlineLevel="0" collapsed="false">
      <c r="DP1734" s="343"/>
      <c r="DQ1734" s="343"/>
    </row>
    <row r="1735" customFormat="false" ht="12.75" hidden="false" customHeight="false" outlineLevel="0" collapsed="false">
      <c r="DP1735" s="343"/>
      <c r="DQ1735" s="343"/>
    </row>
    <row r="1736" customFormat="false" ht="12.75" hidden="false" customHeight="false" outlineLevel="0" collapsed="false">
      <c r="DP1736" s="343"/>
      <c r="DQ1736" s="343"/>
    </row>
    <row r="1737" customFormat="false" ht="12.75" hidden="false" customHeight="false" outlineLevel="0" collapsed="false">
      <c r="DP1737" s="343"/>
      <c r="DQ1737" s="343"/>
    </row>
    <row r="1738" customFormat="false" ht="12.75" hidden="false" customHeight="false" outlineLevel="0" collapsed="false">
      <c r="DP1738" s="343"/>
      <c r="DQ1738" s="343"/>
    </row>
    <row r="1739" customFormat="false" ht="12.75" hidden="false" customHeight="false" outlineLevel="0" collapsed="false">
      <c r="DP1739" s="343"/>
      <c r="DQ1739" s="343"/>
    </row>
    <row r="1740" customFormat="false" ht="12.75" hidden="false" customHeight="false" outlineLevel="0" collapsed="false">
      <c r="DP1740" s="343"/>
      <c r="DQ1740" s="343"/>
    </row>
    <row r="1741" customFormat="false" ht="12.75" hidden="false" customHeight="false" outlineLevel="0" collapsed="false">
      <c r="DP1741" s="343"/>
      <c r="DQ1741" s="343"/>
    </row>
    <row r="1742" customFormat="false" ht="12.75" hidden="false" customHeight="false" outlineLevel="0" collapsed="false">
      <c r="DP1742" s="343"/>
      <c r="DQ1742" s="343"/>
    </row>
    <row r="1743" customFormat="false" ht="12.75" hidden="false" customHeight="false" outlineLevel="0" collapsed="false">
      <c r="DP1743" s="343"/>
      <c r="DQ1743" s="343"/>
    </row>
    <row r="1744" customFormat="false" ht="12.75" hidden="false" customHeight="false" outlineLevel="0" collapsed="false">
      <c r="DP1744" s="343"/>
      <c r="DQ1744" s="343"/>
    </row>
    <row r="1745" customFormat="false" ht="12.75" hidden="false" customHeight="false" outlineLevel="0" collapsed="false">
      <c r="DP1745" s="343"/>
      <c r="DQ1745" s="343"/>
    </row>
    <row r="1746" customFormat="false" ht="12.75" hidden="false" customHeight="false" outlineLevel="0" collapsed="false">
      <c r="DP1746" s="343"/>
      <c r="DQ1746" s="343"/>
    </row>
    <row r="1747" customFormat="false" ht="12.75" hidden="false" customHeight="false" outlineLevel="0" collapsed="false">
      <c r="DP1747" s="343"/>
      <c r="DQ1747" s="343"/>
    </row>
    <row r="1748" customFormat="false" ht="12.75" hidden="false" customHeight="false" outlineLevel="0" collapsed="false">
      <c r="DP1748" s="343"/>
      <c r="DQ1748" s="343"/>
    </row>
    <row r="1749" customFormat="false" ht="12.75" hidden="false" customHeight="false" outlineLevel="0" collapsed="false">
      <c r="DP1749" s="343"/>
      <c r="DQ1749" s="343"/>
    </row>
    <row r="1750" customFormat="false" ht="12.75" hidden="false" customHeight="false" outlineLevel="0" collapsed="false">
      <c r="DP1750" s="343"/>
      <c r="DQ1750" s="343"/>
    </row>
    <row r="1751" customFormat="false" ht="12.75" hidden="false" customHeight="false" outlineLevel="0" collapsed="false">
      <c r="DP1751" s="343"/>
      <c r="DQ1751" s="343"/>
    </row>
    <row r="1752" customFormat="false" ht="12.75" hidden="false" customHeight="false" outlineLevel="0" collapsed="false">
      <c r="DP1752" s="343"/>
      <c r="DQ1752" s="343"/>
    </row>
    <row r="1753" customFormat="false" ht="12.75" hidden="false" customHeight="false" outlineLevel="0" collapsed="false">
      <c r="DP1753" s="343"/>
      <c r="DQ1753" s="343"/>
    </row>
    <row r="1754" customFormat="false" ht="12.75" hidden="false" customHeight="false" outlineLevel="0" collapsed="false">
      <c r="DP1754" s="343"/>
      <c r="DQ1754" s="343"/>
    </row>
    <row r="1755" customFormat="false" ht="12.75" hidden="false" customHeight="false" outlineLevel="0" collapsed="false">
      <c r="DP1755" s="343"/>
      <c r="DQ1755" s="343"/>
    </row>
    <row r="1756" customFormat="false" ht="12.75" hidden="false" customHeight="false" outlineLevel="0" collapsed="false">
      <c r="DP1756" s="343"/>
      <c r="DQ1756" s="343"/>
    </row>
    <row r="1757" customFormat="false" ht="12.75" hidden="false" customHeight="false" outlineLevel="0" collapsed="false">
      <c r="DP1757" s="343"/>
      <c r="DQ1757" s="343"/>
    </row>
    <row r="1758" customFormat="false" ht="12.75" hidden="false" customHeight="false" outlineLevel="0" collapsed="false">
      <c r="DP1758" s="343"/>
      <c r="DQ1758" s="343"/>
    </row>
    <row r="1759" customFormat="false" ht="12.75" hidden="false" customHeight="false" outlineLevel="0" collapsed="false">
      <c r="DP1759" s="343"/>
      <c r="DQ1759" s="343"/>
    </row>
    <row r="1760" customFormat="false" ht="12.75" hidden="false" customHeight="false" outlineLevel="0" collapsed="false">
      <c r="DP1760" s="343"/>
      <c r="DQ1760" s="343"/>
    </row>
    <row r="1761" customFormat="false" ht="12.75" hidden="false" customHeight="false" outlineLevel="0" collapsed="false">
      <c r="DP1761" s="343"/>
      <c r="DQ1761" s="343"/>
    </row>
    <row r="1762" customFormat="false" ht="12.75" hidden="false" customHeight="false" outlineLevel="0" collapsed="false">
      <c r="DP1762" s="343"/>
      <c r="DQ1762" s="343"/>
    </row>
    <row r="1763" customFormat="false" ht="12.75" hidden="false" customHeight="false" outlineLevel="0" collapsed="false">
      <c r="DP1763" s="343"/>
      <c r="DQ1763" s="343"/>
    </row>
    <row r="1764" customFormat="false" ht="12.75" hidden="false" customHeight="false" outlineLevel="0" collapsed="false">
      <c r="DP1764" s="343"/>
      <c r="DQ1764" s="343"/>
    </row>
    <row r="1765" customFormat="false" ht="12.75" hidden="false" customHeight="false" outlineLevel="0" collapsed="false">
      <c r="DP1765" s="343"/>
      <c r="DQ1765" s="343"/>
    </row>
    <row r="1766" customFormat="false" ht="12.75" hidden="false" customHeight="false" outlineLevel="0" collapsed="false">
      <c r="DP1766" s="343"/>
      <c r="DQ1766" s="343"/>
    </row>
    <row r="1767" customFormat="false" ht="12.75" hidden="false" customHeight="false" outlineLevel="0" collapsed="false">
      <c r="DP1767" s="343"/>
      <c r="DQ1767" s="343"/>
    </row>
    <row r="1768" customFormat="false" ht="12.75" hidden="false" customHeight="false" outlineLevel="0" collapsed="false">
      <c r="DP1768" s="343"/>
      <c r="DQ1768" s="343"/>
    </row>
    <row r="1769" customFormat="false" ht="12.75" hidden="false" customHeight="false" outlineLevel="0" collapsed="false">
      <c r="DP1769" s="343"/>
      <c r="DQ1769" s="343"/>
    </row>
    <row r="1770" customFormat="false" ht="12.75" hidden="false" customHeight="false" outlineLevel="0" collapsed="false">
      <c r="DP1770" s="343"/>
      <c r="DQ1770" s="343"/>
    </row>
    <row r="1771" customFormat="false" ht="12.75" hidden="false" customHeight="false" outlineLevel="0" collapsed="false">
      <c r="DP1771" s="343"/>
      <c r="DQ1771" s="343"/>
    </row>
    <row r="1772" customFormat="false" ht="12.75" hidden="false" customHeight="false" outlineLevel="0" collapsed="false">
      <c r="DP1772" s="343"/>
      <c r="DQ1772" s="343"/>
    </row>
    <row r="1773" customFormat="false" ht="12.75" hidden="false" customHeight="false" outlineLevel="0" collapsed="false">
      <c r="DP1773" s="343"/>
      <c r="DQ1773" s="343"/>
    </row>
    <row r="1774" customFormat="false" ht="12.75" hidden="false" customHeight="false" outlineLevel="0" collapsed="false">
      <c r="DP1774" s="343"/>
      <c r="DQ1774" s="343"/>
    </row>
    <row r="1775" customFormat="false" ht="12.75" hidden="false" customHeight="false" outlineLevel="0" collapsed="false">
      <c r="DP1775" s="343"/>
      <c r="DQ1775" s="343"/>
    </row>
    <row r="1776" customFormat="false" ht="12.75" hidden="false" customHeight="false" outlineLevel="0" collapsed="false">
      <c r="DP1776" s="343"/>
      <c r="DQ1776" s="343"/>
    </row>
    <row r="1777" customFormat="false" ht="12.75" hidden="false" customHeight="false" outlineLevel="0" collapsed="false">
      <c r="DP1777" s="343"/>
      <c r="DQ1777" s="343"/>
    </row>
    <row r="1778" customFormat="false" ht="12.75" hidden="false" customHeight="false" outlineLevel="0" collapsed="false">
      <c r="DP1778" s="343"/>
      <c r="DQ1778" s="343"/>
    </row>
    <row r="1779" customFormat="false" ht="12.75" hidden="false" customHeight="false" outlineLevel="0" collapsed="false">
      <c r="DP1779" s="343"/>
      <c r="DQ1779" s="343"/>
    </row>
    <row r="1780" customFormat="false" ht="12.75" hidden="false" customHeight="false" outlineLevel="0" collapsed="false">
      <c r="DP1780" s="343"/>
      <c r="DQ1780" s="343"/>
    </row>
    <row r="1781" customFormat="false" ht="12.75" hidden="false" customHeight="false" outlineLevel="0" collapsed="false">
      <c r="DP1781" s="343"/>
      <c r="DQ1781" s="343"/>
    </row>
    <row r="1782" customFormat="false" ht="12.75" hidden="false" customHeight="false" outlineLevel="0" collapsed="false">
      <c r="DP1782" s="343"/>
      <c r="DQ1782" s="343"/>
    </row>
    <row r="1783" customFormat="false" ht="12.75" hidden="false" customHeight="false" outlineLevel="0" collapsed="false">
      <c r="DP1783" s="343"/>
      <c r="DQ1783" s="343"/>
    </row>
    <row r="1784" customFormat="false" ht="12.75" hidden="false" customHeight="false" outlineLevel="0" collapsed="false">
      <c r="DP1784" s="343"/>
      <c r="DQ1784" s="343"/>
    </row>
    <row r="1785" customFormat="false" ht="12.75" hidden="false" customHeight="false" outlineLevel="0" collapsed="false">
      <c r="DP1785" s="343"/>
      <c r="DQ1785" s="343"/>
    </row>
    <row r="1786" customFormat="false" ht="12.75" hidden="false" customHeight="false" outlineLevel="0" collapsed="false">
      <c r="DP1786" s="343"/>
      <c r="DQ1786" s="343"/>
    </row>
    <row r="1787" customFormat="false" ht="12.75" hidden="false" customHeight="false" outlineLevel="0" collapsed="false">
      <c r="DP1787" s="343"/>
      <c r="DQ1787" s="343"/>
    </row>
    <row r="1788" customFormat="false" ht="12.75" hidden="false" customHeight="false" outlineLevel="0" collapsed="false">
      <c r="DP1788" s="343"/>
      <c r="DQ1788" s="343"/>
    </row>
    <row r="1789" customFormat="false" ht="12.75" hidden="false" customHeight="false" outlineLevel="0" collapsed="false">
      <c r="DP1789" s="343"/>
      <c r="DQ1789" s="343"/>
    </row>
    <row r="1790" customFormat="false" ht="12.75" hidden="false" customHeight="false" outlineLevel="0" collapsed="false">
      <c r="DP1790" s="343"/>
      <c r="DQ1790" s="343"/>
    </row>
    <row r="1791" customFormat="false" ht="12.75" hidden="false" customHeight="false" outlineLevel="0" collapsed="false">
      <c r="DP1791" s="343"/>
      <c r="DQ1791" s="343"/>
    </row>
    <row r="1792" customFormat="false" ht="12.75" hidden="false" customHeight="false" outlineLevel="0" collapsed="false">
      <c r="DP1792" s="343"/>
      <c r="DQ1792" s="343"/>
    </row>
    <row r="1793" customFormat="false" ht="12.75" hidden="false" customHeight="false" outlineLevel="0" collapsed="false">
      <c r="DP1793" s="343"/>
      <c r="DQ1793" s="343"/>
    </row>
    <row r="1794" customFormat="false" ht="12.75" hidden="false" customHeight="false" outlineLevel="0" collapsed="false">
      <c r="DP1794" s="343"/>
      <c r="DQ1794" s="343"/>
    </row>
    <row r="1795" customFormat="false" ht="12.75" hidden="false" customHeight="false" outlineLevel="0" collapsed="false">
      <c r="DP1795" s="343"/>
      <c r="DQ1795" s="343"/>
    </row>
    <row r="1796" customFormat="false" ht="12.75" hidden="false" customHeight="false" outlineLevel="0" collapsed="false">
      <c r="DP1796" s="343"/>
      <c r="DQ1796" s="343"/>
    </row>
    <row r="1797" customFormat="false" ht="12.75" hidden="false" customHeight="false" outlineLevel="0" collapsed="false">
      <c r="DP1797" s="343"/>
      <c r="DQ1797" s="343"/>
    </row>
    <row r="1798" customFormat="false" ht="12.75" hidden="false" customHeight="false" outlineLevel="0" collapsed="false">
      <c r="DP1798" s="343"/>
      <c r="DQ1798" s="343"/>
    </row>
    <row r="1799" customFormat="false" ht="12.75" hidden="false" customHeight="false" outlineLevel="0" collapsed="false">
      <c r="DP1799" s="343"/>
      <c r="DQ1799" s="343"/>
    </row>
    <row r="1800" customFormat="false" ht="12.75" hidden="false" customHeight="false" outlineLevel="0" collapsed="false">
      <c r="DP1800" s="343"/>
      <c r="DQ1800" s="343"/>
    </row>
    <row r="1801" customFormat="false" ht="12.75" hidden="false" customHeight="false" outlineLevel="0" collapsed="false">
      <c r="DP1801" s="343"/>
      <c r="DQ1801" s="343"/>
    </row>
    <row r="1802" customFormat="false" ht="12.75" hidden="false" customHeight="false" outlineLevel="0" collapsed="false">
      <c r="DP1802" s="343"/>
      <c r="DQ1802" s="343"/>
    </row>
    <row r="1803" customFormat="false" ht="12.75" hidden="false" customHeight="false" outlineLevel="0" collapsed="false">
      <c r="DP1803" s="343"/>
      <c r="DQ1803" s="343"/>
    </row>
    <row r="1804" customFormat="false" ht="12.75" hidden="false" customHeight="false" outlineLevel="0" collapsed="false">
      <c r="DP1804" s="343"/>
      <c r="DQ1804" s="343"/>
    </row>
    <row r="1805" customFormat="false" ht="12.75" hidden="false" customHeight="false" outlineLevel="0" collapsed="false">
      <c r="DP1805" s="343"/>
      <c r="DQ1805" s="343"/>
    </row>
    <row r="1806" customFormat="false" ht="12.75" hidden="false" customHeight="false" outlineLevel="0" collapsed="false">
      <c r="DP1806" s="343"/>
      <c r="DQ1806" s="343"/>
    </row>
    <row r="1807" customFormat="false" ht="12.75" hidden="false" customHeight="false" outlineLevel="0" collapsed="false">
      <c r="DP1807" s="343"/>
      <c r="DQ1807" s="343"/>
    </row>
    <row r="1808" customFormat="false" ht="12.75" hidden="false" customHeight="false" outlineLevel="0" collapsed="false">
      <c r="DP1808" s="343"/>
      <c r="DQ1808" s="343"/>
    </row>
    <row r="1809" customFormat="false" ht="12.75" hidden="false" customHeight="false" outlineLevel="0" collapsed="false">
      <c r="DP1809" s="343"/>
      <c r="DQ1809" s="343"/>
    </row>
    <row r="1810" customFormat="false" ht="12.75" hidden="false" customHeight="false" outlineLevel="0" collapsed="false">
      <c r="DP1810" s="343"/>
      <c r="DQ1810" s="343"/>
    </row>
    <row r="1811" customFormat="false" ht="12.75" hidden="false" customHeight="false" outlineLevel="0" collapsed="false">
      <c r="DP1811" s="343"/>
      <c r="DQ1811" s="343"/>
    </row>
    <row r="1812" customFormat="false" ht="12.75" hidden="false" customHeight="false" outlineLevel="0" collapsed="false">
      <c r="DP1812" s="343"/>
      <c r="DQ1812" s="343"/>
    </row>
    <row r="1813" customFormat="false" ht="12.75" hidden="false" customHeight="false" outlineLevel="0" collapsed="false">
      <c r="DP1813" s="343"/>
      <c r="DQ1813" s="343"/>
    </row>
    <row r="1814" customFormat="false" ht="12.75" hidden="false" customHeight="false" outlineLevel="0" collapsed="false">
      <c r="DP1814" s="343"/>
      <c r="DQ1814" s="343"/>
    </row>
    <row r="1815" customFormat="false" ht="12.75" hidden="false" customHeight="false" outlineLevel="0" collapsed="false">
      <c r="DP1815" s="343"/>
      <c r="DQ1815" s="343"/>
    </row>
    <row r="1816" customFormat="false" ht="12.75" hidden="false" customHeight="false" outlineLevel="0" collapsed="false">
      <c r="DP1816" s="343"/>
      <c r="DQ1816" s="343"/>
    </row>
    <row r="1817" customFormat="false" ht="12.75" hidden="false" customHeight="false" outlineLevel="0" collapsed="false">
      <c r="DP1817" s="343"/>
      <c r="DQ1817" s="343"/>
    </row>
    <row r="1818" customFormat="false" ht="12.75" hidden="false" customHeight="false" outlineLevel="0" collapsed="false">
      <c r="DP1818" s="343"/>
      <c r="DQ1818" s="343"/>
    </row>
    <row r="1819" customFormat="false" ht="12.75" hidden="false" customHeight="false" outlineLevel="0" collapsed="false">
      <c r="DP1819" s="343"/>
      <c r="DQ1819" s="343"/>
    </row>
    <row r="1820" customFormat="false" ht="12.75" hidden="false" customHeight="false" outlineLevel="0" collapsed="false">
      <c r="DP1820" s="343"/>
      <c r="DQ1820" s="343"/>
    </row>
    <row r="1821" customFormat="false" ht="12.75" hidden="false" customHeight="false" outlineLevel="0" collapsed="false">
      <c r="DP1821" s="343"/>
      <c r="DQ1821" s="343"/>
    </row>
    <row r="1822" customFormat="false" ht="12.75" hidden="false" customHeight="false" outlineLevel="0" collapsed="false">
      <c r="DP1822" s="343"/>
      <c r="DQ1822" s="343"/>
    </row>
    <row r="1823" customFormat="false" ht="12.75" hidden="false" customHeight="false" outlineLevel="0" collapsed="false">
      <c r="DP1823" s="343"/>
      <c r="DQ1823" s="343"/>
    </row>
    <row r="1824" customFormat="false" ht="12.75" hidden="false" customHeight="false" outlineLevel="0" collapsed="false">
      <c r="DP1824" s="343"/>
      <c r="DQ1824" s="343"/>
    </row>
    <row r="1825" customFormat="false" ht="12.75" hidden="false" customHeight="false" outlineLevel="0" collapsed="false">
      <c r="DP1825" s="343"/>
      <c r="DQ1825" s="343"/>
    </row>
    <row r="1826" customFormat="false" ht="12.75" hidden="false" customHeight="false" outlineLevel="0" collapsed="false">
      <c r="DP1826" s="343"/>
      <c r="DQ1826" s="343"/>
    </row>
    <row r="1827" customFormat="false" ht="12.75" hidden="false" customHeight="false" outlineLevel="0" collapsed="false">
      <c r="DP1827" s="343"/>
      <c r="DQ1827" s="343"/>
    </row>
    <row r="1828" customFormat="false" ht="12.75" hidden="false" customHeight="false" outlineLevel="0" collapsed="false">
      <c r="DP1828" s="343"/>
      <c r="DQ1828" s="343"/>
    </row>
    <row r="1829" customFormat="false" ht="12.75" hidden="false" customHeight="false" outlineLevel="0" collapsed="false">
      <c r="DP1829" s="343"/>
      <c r="DQ1829" s="343"/>
    </row>
    <row r="1830" customFormat="false" ht="12.75" hidden="false" customHeight="false" outlineLevel="0" collapsed="false">
      <c r="DP1830" s="343"/>
      <c r="DQ1830" s="343"/>
    </row>
    <row r="1831" customFormat="false" ht="12.75" hidden="false" customHeight="false" outlineLevel="0" collapsed="false">
      <c r="DP1831" s="343"/>
      <c r="DQ1831" s="343"/>
    </row>
    <row r="1832" customFormat="false" ht="12.75" hidden="false" customHeight="false" outlineLevel="0" collapsed="false">
      <c r="DP1832" s="343"/>
      <c r="DQ1832" s="343"/>
    </row>
    <row r="1833" customFormat="false" ht="12.75" hidden="false" customHeight="false" outlineLevel="0" collapsed="false">
      <c r="DP1833" s="343"/>
      <c r="DQ1833" s="343"/>
    </row>
    <row r="1834" customFormat="false" ht="12.75" hidden="false" customHeight="false" outlineLevel="0" collapsed="false">
      <c r="DP1834" s="343"/>
      <c r="DQ1834" s="343"/>
    </row>
    <row r="1835" customFormat="false" ht="12.75" hidden="false" customHeight="false" outlineLevel="0" collapsed="false">
      <c r="DP1835" s="343"/>
      <c r="DQ1835" s="343"/>
    </row>
    <row r="1836" customFormat="false" ht="12.75" hidden="false" customHeight="false" outlineLevel="0" collapsed="false">
      <c r="DP1836" s="343"/>
      <c r="DQ1836" s="343"/>
    </row>
    <row r="1837" customFormat="false" ht="12.75" hidden="false" customHeight="false" outlineLevel="0" collapsed="false">
      <c r="DP1837" s="343"/>
      <c r="DQ1837" s="343"/>
    </row>
    <row r="1838" customFormat="false" ht="12.75" hidden="false" customHeight="false" outlineLevel="0" collapsed="false">
      <c r="DP1838" s="343"/>
      <c r="DQ1838" s="343"/>
    </row>
    <row r="1839" customFormat="false" ht="12.75" hidden="false" customHeight="false" outlineLevel="0" collapsed="false">
      <c r="DP1839" s="343"/>
      <c r="DQ1839" s="343"/>
    </row>
    <row r="1840" customFormat="false" ht="12.75" hidden="false" customHeight="false" outlineLevel="0" collapsed="false">
      <c r="DP1840" s="343"/>
      <c r="DQ1840" s="343"/>
    </row>
    <row r="1841" customFormat="false" ht="12.75" hidden="false" customHeight="false" outlineLevel="0" collapsed="false">
      <c r="DP1841" s="343"/>
      <c r="DQ1841" s="343"/>
    </row>
    <row r="1842" customFormat="false" ht="12.75" hidden="false" customHeight="false" outlineLevel="0" collapsed="false">
      <c r="DP1842" s="343"/>
      <c r="DQ1842" s="343"/>
    </row>
    <row r="1843" customFormat="false" ht="12.75" hidden="false" customHeight="false" outlineLevel="0" collapsed="false">
      <c r="DP1843" s="343"/>
      <c r="DQ1843" s="343"/>
    </row>
    <row r="1844" customFormat="false" ht="12.75" hidden="false" customHeight="false" outlineLevel="0" collapsed="false">
      <c r="DP1844" s="343"/>
      <c r="DQ1844" s="343"/>
    </row>
    <row r="1845" customFormat="false" ht="12.75" hidden="false" customHeight="false" outlineLevel="0" collapsed="false">
      <c r="DP1845" s="343"/>
      <c r="DQ1845" s="343"/>
    </row>
    <row r="1846" customFormat="false" ht="12.75" hidden="false" customHeight="false" outlineLevel="0" collapsed="false">
      <c r="DP1846" s="343"/>
      <c r="DQ1846" s="343"/>
    </row>
    <row r="1847" customFormat="false" ht="12.75" hidden="false" customHeight="false" outlineLevel="0" collapsed="false">
      <c r="DP1847" s="343"/>
      <c r="DQ1847" s="343"/>
    </row>
    <row r="1848" customFormat="false" ht="12.75" hidden="false" customHeight="false" outlineLevel="0" collapsed="false">
      <c r="DP1848" s="343"/>
      <c r="DQ1848" s="343"/>
    </row>
    <row r="1849" customFormat="false" ht="12.75" hidden="false" customHeight="false" outlineLevel="0" collapsed="false">
      <c r="DP1849" s="343"/>
      <c r="DQ1849" s="343"/>
    </row>
    <row r="1850" customFormat="false" ht="12.75" hidden="false" customHeight="false" outlineLevel="0" collapsed="false">
      <c r="DP1850" s="343"/>
      <c r="DQ1850" s="343"/>
    </row>
    <row r="1851" customFormat="false" ht="12.75" hidden="false" customHeight="false" outlineLevel="0" collapsed="false">
      <c r="DP1851" s="343"/>
      <c r="DQ1851" s="343"/>
    </row>
    <row r="1852" customFormat="false" ht="12.75" hidden="false" customHeight="false" outlineLevel="0" collapsed="false">
      <c r="DP1852" s="343"/>
      <c r="DQ1852" s="343"/>
    </row>
    <row r="1853" customFormat="false" ht="12.75" hidden="false" customHeight="false" outlineLevel="0" collapsed="false">
      <c r="DP1853" s="343"/>
      <c r="DQ1853" s="343"/>
    </row>
    <row r="1854" customFormat="false" ht="12.75" hidden="false" customHeight="false" outlineLevel="0" collapsed="false">
      <c r="DP1854" s="343"/>
      <c r="DQ1854" s="343"/>
    </row>
    <row r="1855" customFormat="false" ht="12.75" hidden="false" customHeight="false" outlineLevel="0" collapsed="false">
      <c r="DP1855" s="343"/>
      <c r="DQ1855" s="343"/>
    </row>
    <row r="1856" customFormat="false" ht="12.75" hidden="false" customHeight="false" outlineLevel="0" collapsed="false">
      <c r="DP1856" s="343"/>
      <c r="DQ1856" s="343"/>
    </row>
    <row r="1857" customFormat="false" ht="12.75" hidden="false" customHeight="false" outlineLevel="0" collapsed="false">
      <c r="DP1857" s="343"/>
      <c r="DQ1857" s="343"/>
    </row>
    <row r="1858" customFormat="false" ht="12.75" hidden="false" customHeight="false" outlineLevel="0" collapsed="false">
      <c r="DP1858" s="343"/>
      <c r="DQ1858" s="343"/>
    </row>
    <row r="1859" customFormat="false" ht="12.75" hidden="false" customHeight="false" outlineLevel="0" collapsed="false">
      <c r="DP1859" s="343"/>
      <c r="DQ1859" s="343"/>
    </row>
    <row r="1860" customFormat="false" ht="12.75" hidden="false" customHeight="false" outlineLevel="0" collapsed="false">
      <c r="DP1860" s="343"/>
      <c r="DQ1860" s="343"/>
    </row>
    <row r="1861" customFormat="false" ht="12.75" hidden="false" customHeight="false" outlineLevel="0" collapsed="false">
      <c r="DP1861" s="343"/>
      <c r="DQ1861" s="343"/>
    </row>
    <row r="1862" customFormat="false" ht="12.75" hidden="false" customHeight="false" outlineLevel="0" collapsed="false">
      <c r="DP1862" s="343"/>
      <c r="DQ1862" s="343"/>
    </row>
    <row r="1863" customFormat="false" ht="12.75" hidden="false" customHeight="false" outlineLevel="0" collapsed="false">
      <c r="DP1863" s="343"/>
      <c r="DQ1863" s="343"/>
    </row>
    <row r="1864" customFormat="false" ht="12.75" hidden="false" customHeight="false" outlineLevel="0" collapsed="false">
      <c r="DP1864" s="343"/>
      <c r="DQ1864" s="343"/>
    </row>
    <row r="1865" customFormat="false" ht="12.75" hidden="false" customHeight="false" outlineLevel="0" collapsed="false">
      <c r="DP1865" s="343"/>
      <c r="DQ1865" s="343"/>
    </row>
    <row r="1866" customFormat="false" ht="12.75" hidden="false" customHeight="false" outlineLevel="0" collapsed="false">
      <c r="DP1866" s="343"/>
      <c r="DQ1866" s="343"/>
    </row>
    <row r="1867" customFormat="false" ht="12.75" hidden="false" customHeight="false" outlineLevel="0" collapsed="false">
      <c r="DP1867" s="343"/>
      <c r="DQ1867" s="343"/>
    </row>
    <row r="1868" customFormat="false" ht="12.75" hidden="false" customHeight="false" outlineLevel="0" collapsed="false">
      <c r="DP1868" s="343"/>
      <c r="DQ1868" s="343"/>
    </row>
    <row r="1869" customFormat="false" ht="12.75" hidden="false" customHeight="false" outlineLevel="0" collapsed="false">
      <c r="DP1869" s="343"/>
      <c r="DQ1869" s="343"/>
    </row>
    <row r="1870" customFormat="false" ht="12.75" hidden="false" customHeight="false" outlineLevel="0" collapsed="false">
      <c r="DP1870" s="343"/>
      <c r="DQ1870" s="343"/>
    </row>
    <row r="1871" customFormat="false" ht="12.75" hidden="false" customHeight="false" outlineLevel="0" collapsed="false">
      <c r="DP1871" s="343"/>
      <c r="DQ1871" s="343"/>
    </row>
    <row r="1872" customFormat="false" ht="12.75" hidden="false" customHeight="false" outlineLevel="0" collapsed="false">
      <c r="DP1872" s="343"/>
      <c r="DQ1872" s="343"/>
    </row>
    <row r="1873" customFormat="false" ht="12.75" hidden="false" customHeight="false" outlineLevel="0" collapsed="false">
      <c r="DP1873" s="343"/>
      <c r="DQ1873" s="343"/>
    </row>
    <row r="1874" customFormat="false" ht="12.75" hidden="false" customHeight="false" outlineLevel="0" collapsed="false">
      <c r="DP1874" s="343"/>
      <c r="DQ1874" s="343"/>
    </row>
    <row r="1875" customFormat="false" ht="12.75" hidden="false" customHeight="false" outlineLevel="0" collapsed="false">
      <c r="DP1875" s="343"/>
      <c r="DQ1875" s="343"/>
    </row>
    <row r="1876" customFormat="false" ht="12.75" hidden="false" customHeight="false" outlineLevel="0" collapsed="false">
      <c r="DP1876" s="343"/>
      <c r="DQ1876" s="343"/>
    </row>
    <row r="1877" customFormat="false" ht="12.75" hidden="false" customHeight="false" outlineLevel="0" collapsed="false">
      <c r="DP1877" s="343"/>
      <c r="DQ1877" s="343"/>
    </row>
    <row r="1878" customFormat="false" ht="12.75" hidden="false" customHeight="false" outlineLevel="0" collapsed="false">
      <c r="DP1878" s="343"/>
      <c r="DQ1878" s="343"/>
    </row>
    <row r="1879" customFormat="false" ht="12.75" hidden="false" customHeight="false" outlineLevel="0" collapsed="false">
      <c r="DP1879" s="343"/>
      <c r="DQ1879" s="343"/>
    </row>
    <row r="1880" customFormat="false" ht="12.75" hidden="false" customHeight="false" outlineLevel="0" collapsed="false">
      <c r="DP1880" s="343"/>
      <c r="DQ1880" s="343"/>
    </row>
    <row r="1881" customFormat="false" ht="12.75" hidden="false" customHeight="false" outlineLevel="0" collapsed="false">
      <c r="DP1881" s="343"/>
      <c r="DQ1881" s="343"/>
    </row>
    <row r="1882" customFormat="false" ht="12.75" hidden="false" customHeight="false" outlineLevel="0" collapsed="false">
      <c r="DP1882" s="343"/>
      <c r="DQ1882" s="343"/>
    </row>
    <row r="1883" customFormat="false" ht="12.75" hidden="false" customHeight="false" outlineLevel="0" collapsed="false">
      <c r="DP1883" s="343"/>
      <c r="DQ1883" s="343"/>
    </row>
    <row r="1884" customFormat="false" ht="12.75" hidden="false" customHeight="false" outlineLevel="0" collapsed="false">
      <c r="DP1884" s="343"/>
      <c r="DQ1884" s="343"/>
    </row>
    <row r="1885" customFormat="false" ht="12.75" hidden="false" customHeight="false" outlineLevel="0" collapsed="false">
      <c r="DP1885" s="343"/>
      <c r="DQ1885" s="343"/>
    </row>
    <row r="1886" customFormat="false" ht="12.75" hidden="false" customHeight="false" outlineLevel="0" collapsed="false">
      <c r="DP1886" s="343"/>
      <c r="DQ1886" s="343"/>
    </row>
    <row r="1887" customFormat="false" ht="12.75" hidden="false" customHeight="false" outlineLevel="0" collapsed="false">
      <c r="DP1887" s="343"/>
      <c r="DQ1887" s="343"/>
    </row>
    <row r="1888" customFormat="false" ht="12.75" hidden="false" customHeight="false" outlineLevel="0" collapsed="false">
      <c r="DP1888" s="343"/>
      <c r="DQ1888" s="343"/>
    </row>
    <row r="1889" customFormat="false" ht="12.75" hidden="false" customHeight="false" outlineLevel="0" collapsed="false">
      <c r="DP1889" s="343"/>
      <c r="DQ1889" s="343"/>
    </row>
    <row r="1890" customFormat="false" ht="12.75" hidden="false" customHeight="false" outlineLevel="0" collapsed="false">
      <c r="DP1890" s="343"/>
      <c r="DQ1890" s="343"/>
    </row>
    <row r="1891" customFormat="false" ht="12.75" hidden="false" customHeight="false" outlineLevel="0" collapsed="false">
      <c r="DP1891" s="343"/>
      <c r="DQ1891" s="343"/>
    </row>
    <row r="1892" customFormat="false" ht="12.75" hidden="false" customHeight="false" outlineLevel="0" collapsed="false">
      <c r="DP1892" s="343"/>
      <c r="DQ1892" s="343"/>
    </row>
    <row r="1893" customFormat="false" ht="12.75" hidden="false" customHeight="false" outlineLevel="0" collapsed="false">
      <c r="DP1893" s="343"/>
      <c r="DQ1893" s="343"/>
    </row>
    <row r="1894" customFormat="false" ht="12.75" hidden="false" customHeight="false" outlineLevel="0" collapsed="false">
      <c r="DP1894" s="343"/>
      <c r="DQ1894" s="343"/>
    </row>
    <row r="1895" customFormat="false" ht="12.75" hidden="false" customHeight="false" outlineLevel="0" collapsed="false">
      <c r="DP1895" s="343"/>
      <c r="DQ1895" s="343"/>
    </row>
    <row r="1896" customFormat="false" ht="12.75" hidden="false" customHeight="false" outlineLevel="0" collapsed="false">
      <c r="DP1896" s="343"/>
      <c r="DQ1896" s="343"/>
    </row>
    <row r="1897" customFormat="false" ht="12.75" hidden="false" customHeight="false" outlineLevel="0" collapsed="false">
      <c r="DP1897" s="343"/>
      <c r="DQ1897" s="343"/>
    </row>
    <row r="1898" customFormat="false" ht="12.75" hidden="false" customHeight="false" outlineLevel="0" collapsed="false">
      <c r="DP1898" s="343"/>
      <c r="DQ1898" s="343"/>
    </row>
    <row r="1899" customFormat="false" ht="12.75" hidden="false" customHeight="false" outlineLevel="0" collapsed="false">
      <c r="DP1899" s="343"/>
      <c r="DQ1899" s="343"/>
    </row>
    <row r="1900" customFormat="false" ht="12.75" hidden="false" customHeight="false" outlineLevel="0" collapsed="false">
      <c r="DP1900" s="343"/>
      <c r="DQ1900" s="343"/>
    </row>
    <row r="1901" customFormat="false" ht="12.75" hidden="false" customHeight="false" outlineLevel="0" collapsed="false">
      <c r="DP1901" s="343"/>
      <c r="DQ1901" s="343"/>
    </row>
    <row r="1902" customFormat="false" ht="12.75" hidden="false" customHeight="false" outlineLevel="0" collapsed="false">
      <c r="DP1902" s="343"/>
      <c r="DQ1902" s="343"/>
    </row>
    <row r="1903" customFormat="false" ht="12.75" hidden="false" customHeight="false" outlineLevel="0" collapsed="false">
      <c r="DP1903" s="343"/>
      <c r="DQ1903" s="343"/>
    </row>
    <row r="1904" customFormat="false" ht="12.75" hidden="false" customHeight="false" outlineLevel="0" collapsed="false">
      <c r="DP1904" s="343"/>
      <c r="DQ1904" s="343"/>
    </row>
    <row r="1905" customFormat="false" ht="12.75" hidden="false" customHeight="false" outlineLevel="0" collapsed="false">
      <c r="DP1905" s="343"/>
      <c r="DQ1905" s="343"/>
    </row>
    <row r="1906" customFormat="false" ht="12.75" hidden="false" customHeight="false" outlineLevel="0" collapsed="false">
      <c r="DP1906" s="343"/>
      <c r="DQ1906" s="343"/>
    </row>
    <row r="1907" customFormat="false" ht="12.75" hidden="false" customHeight="false" outlineLevel="0" collapsed="false">
      <c r="DP1907" s="343"/>
      <c r="DQ1907" s="343"/>
    </row>
    <row r="1908" customFormat="false" ht="12.75" hidden="false" customHeight="false" outlineLevel="0" collapsed="false">
      <c r="DP1908" s="343"/>
      <c r="DQ1908" s="343"/>
    </row>
    <row r="1909" customFormat="false" ht="12.75" hidden="false" customHeight="false" outlineLevel="0" collapsed="false">
      <c r="DP1909" s="343"/>
      <c r="DQ1909" s="343"/>
    </row>
    <row r="1910" customFormat="false" ht="12.75" hidden="false" customHeight="false" outlineLevel="0" collapsed="false">
      <c r="DP1910" s="343"/>
      <c r="DQ1910" s="343"/>
    </row>
    <row r="1911" customFormat="false" ht="12.75" hidden="false" customHeight="false" outlineLevel="0" collapsed="false">
      <c r="DP1911" s="343"/>
      <c r="DQ1911" s="343"/>
    </row>
    <row r="1912" customFormat="false" ht="12.75" hidden="false" customHeight="false" outlineLevel="0" collapsed="false">
      <c r="DP1912" s="343"/>
      <c r="DQ1912" s="343"/>
    </row>
    <row r="1913" customFormat="false" ht="12.75" hidden="false" customHeight="false" outlineLevel="0" collapsed="false">
      <c r="DP1913" s="343"/>
      <c r="DQ1913" s="343"/>
    </row>
    <row r="1914" customFormat="false" ht="12.75" hidden="false" customHeight="false" outlineLevel="0" collapsed="false">
      <c r="DP1914" s="343"/>
      <c r="DQ1914" s="343"/>
    </row>
    <row r="1915" customFormat="false" ht="12.75" hidden="false" customHeight="false" outlineLevel="0" collapsed="false">
      <c r="DP1915" s="343"/>
      <c r="DQ1915" s="343"/>
    </row>
    <row r="1916" customFormat="false" ht="12.75" hidden="false" customHeight="false" outlineLevel="0" collapsed="false">
      <c r="DP1916" s="343"/>
      <c r="DQ1916" s="343"/>
    </row>
    <row r="1917" customFormat="false" ht="12.75" hidden="false" customHeight="false" outlineLevel="0" collapsed="false">
      <c r="DP1917" s="343"/>
      <c r="DQ1917" s="343"/>
    </row>
    <row r="1918" customFormat="false" ht="12.75" hidden="false" customHeight="false" outlineLevel="0" collapsed="false">
      <c r="DP1918" s="343"/>
      <c r="DQ1918" s="343"/>
    </row>
    <row r="1919" customFormat="false" ht="12.75" hidden="false" customHeight="false" outlineLevel="0" collapsed="false">
      <c r="DP1919" s="343"/>
      <c r="DQ1919" s="343"/>
    </row>
    <row r="1920" customFormat="false" ht="12.75" hidden="false" customHeight="false" outlineLevel="0" collapsed="false">
      <c r="DP1920" s="343"/>
      <c r="DQ1920" s="343"/>
    </row>
    <row r="1921" customFormat="false" ht="12.75" hidden="false" customHeight="false" outlineLevel="0" collapsed="false">
      <c r="DP1921" s="343"/>
      <c r="DQ1921" s="343"/>
    </row>
    <row r="1922" customFormat="false" ht="12.75" hidden="false" customHeight="false" outlineLevel="0" collapsed="false">
      <c r="DP1922" s="343"/>
      <c r="DQ1922" s="343"/>
    </row>
    <row r="1923" customFormat="false" ht="12.75" hidden="false" customHeight="false" outlineLevel="0" collapsed="false">
      <c r="DP1923" s="343"/>
      <c r="DQ1923" s="343"/>
    </row>
    <row r="1924" customFormat="false" ht="12.75" hidden="false" customHeight="false" outlineLevel="0" collapsed="false">
      <c r="DP1924" s="343"/>
      <c r="DQ1924" s="343"/>
    </row>
    <row r="1925" customFormat="false" ht="12.75" hidden="false" customHeight="false" outlineLevel="0" collapsed="false">
      <c r="DP1925" s="343"/>
      <c r="DQ1925" s="343"/>
    </row>
    <row r="1926" customFormat="false" ht="12.75" hidden="false" customHeight="false" outlineLevel="0" collapsed="false">
      <c r="DP1926" s="343"/>
      <c r="DQ1926" s="343"/>
    </row>
    <row r="1927" customFormat="false" ht="12.75" hidden="false" customHeight="false" outlineLevel="0" collapsed="false">
      <c r="DP1927" s="343"/>
      <c r="DQ1927" s="343"/>
    </row>
    <row r="1928" customFormat="false" ht="12.75" hidden="false" customHeight="false" outlineLevel="0" collapsed="false">
      <c r="DP1928" s="343"/>
      <c r="DQ1928" s="343"/>
    </row>
    <row r="1929" customFormat="false" ht="12.75" hidden="false" customHeight="false" outlineLevel="0" collapsed="false">
      <c r="DP1929" s="343"/>
      <c r="DQ1929" s="343"/>
    </row>
    <row r="1930" customFormat="false" ht="12.75" hidden="false" customHeight="false" outlineLevel="0" collapsed="false">
      <c r="DP1930" s="343"/>
      <c r="DQ1930" s="343"/>
    </row>
    <row r="1931" customFormat="false" ht="12.75" hidden="false" customHeight="false" outlineLevel="0" collapsed="false">
      <c r="DP1931" s="343"/>
      <c r="DQ1931" s="343"/>
    </row>
    <row r="1932" customFormat="false" ht="12.75" hidden="false" customHeight="false" outlineLevel="0" collapsed="false">
      <c r="DP1932" s="343"/>
      <c r="DQ1932" s="343"/>
    </row>
    <row r="1933" customFormat="false" ht="12.75" hidden="false" customHeight="false" outlineLevel="0" collapsed="false">
      <c r="DP1933" s="343"/>
      <c r="DQ1933" s="343"/>
    </row>
    <row r="1934" customFormat="false" ht="12.75" hidden="false" customHeight="false" outlineLevel="0" collapsed="false">
      <c r="DP1934" s="343"/>
      <c r="DQ1934" s="343"/>
    </row>
    <row r="1935" customFormat="false" ht="12.75" hidden="false" customHeight="false" outlineLevel="0" collapsed="false">
      <c r="DP1935" s="343"/>
      <c r="DQ1935" s="343"/>
    </row>
    <row r="1936" customFormat="false" ht="12.75" hidden="false" customHeight="false" outlineLevel="0" collapsed="false">
      <c r="DP1936" s="343"/>
      <c r="DQ1936" s="343"/>
    </row>
    <row r="1937" customFormat="false" ht="12.75" hidden="false" customHeight="false" outlineLevel="0" collapsed="false">
      <c r="DP1937" s="343"/>
      <c r="DQ1937" s="343"/>
    </row>
    <row r="1938" customFormat="false" ht="12.75" hidden="false" customHeight="false" outlineLevel="0" collapsed="false">
      <c r="DP1938" s="343"/>
      <c r="DQ1938" s="343"/>
    </row>
    <row r="1939" customFormat="false" ht="12.75" hidden="false" customHeight="false" outlineLevel="0" collapsed="false">
      <c r="DP1939" s="343"/>
      <c r="DQ1939" s="343"/>
    </row>
    <row r="1940" customFormat="false" ht="12.75" hidden="false" customHeight="false" outlineLevel="0" collapsed="false">
      <c r="DP1940" s="343"/>
      <c r="DQ1940" s="343"/>
    </row>
    <row r="1941" customFormat="false" ht="12.75" hidden="false" customHeight="false" outlineLevel="0" collapsed="false">
      <c r="DP1941" s="343"/>
      <c r="DQ1941" s="343"/>
    </row>
    <row r="1942" customFormat="false" ht="12.75" hidden="false" customHeight="false" outlineLevel="0" collapsed="false">
      <c r="DP1942" s="343"/>
      <c r="DQ1942" s="343"/>
    </row>
    <row r="1943" customFormat="false" ht="12.75" hidden="false" customHeight="false" outlineLevel="0" collapsed="false">
      <c r="DP1943" s="343"/>
      <c r="DQ1943" s="343"/>
    </row>
    <row r="1944" customFormat="false" ht="12.75" hidden="false" customHeight="false" outlineLevel="0" collapsed="false">
      <c r="DP1944" s="343"/>
      <c r="DQ1944" s="343"/>
    </row>
    <row r="1945" customFormat="false" ht="12.75" hidden="false" customHeight="false" outlineLevel="0" collapsed="false">
      <c r="DP1945" s="343"/>
      <c r="DQ1945" s="343"/>
    </row>
    <row r="1946" customFormat="false" ht="12.75" hidden="false" customHeight="false" outlineLevel="0" collapsed="false">
      <c r="DP1946" s="343"/>
      <c r="DQ1946" s="343"/>
    </row>
    <row r="1947" customFormat="false" ht="12.75" hidden="false" customHeight="false" outlineLevel="0" collapsed="false">
      <c r="DP1947" s="343"/>
      <c r="DQ1947" s="343"/>
    </row>
    <row r="1948" customFormat="false" ht="12.75" hidden="false" customHeight="false" outlineLevel="0" collapsed="false">
      <c r="DP1948" s="343"/>
      <c r="DQ1948" s="343"/>
    </row>
    <row r="1949" customFormat="false" ht="12.75" hidden="false" customHeight="false" outlineLevel="0" collapsed="false">
      <c r="DP1949" s="343"/>
      <c r="DQ1949" s="343"/>
    </row>
    <row r="1950" customFormat="false" ht="12.75" hidden="false" customHeight="false" outlineLevel="0" collapsed="false">
      <c r="DP1950" s="343"/>
      <c r="DQ1950" s="343"/>
    </row>
    <row r="1951" customFormat="false" ht="12.75" hidden="false" customHeight="false" outlineLevel="0" collapsed="false">
      <c r="DP1951" s="343"/>
      <c r="DQ1951" s="343"/>
    </row>
    <row r="1952" customFormat="false" ht="12.75" hidden="false" customHeight="false" outlineLevel="0" collapsed="false">
      <c r="DP1952" s="343"/>
      <c r="DQ1952" s="343"/>
    </row>
    <row r="1953" customFormat="false" ht="12.75" hidden="false" customHeight="false" outlineLevel="0" collapsed="false">
      <c r="DP1953" s="343"/>
      <c r="DQ1953" s="343"/>
    </row>
    <row r="1954" customFormat="false" ht="12.75" hidden="false" customHeight="false" outlineLevel="0" collapsed="false">
      <c r="DP1954" s="343"/>
      <c r="DQ1954" s="343"/>
    </row>
    <row r="1955" customFormat="false" ht="12.75" hidden="false" customHeight="false" outlineLevel="0" collapsed="false">
      <c r="DP1955" s="343"/>
      <c r="DQ1955" s="343"/>
    </row>
    <row r="1956" customFormat="false" ht="12.75" hidden="false" customHeight="false" outlineLevel="0" collapsed="false">
      <c r="DP1956" s="343"/>
      <c r="DQ1956" s="343"/>
    </row>
    <row r="1957" customFormat="false" ht="12.75" hidden="false" customHeight="false" outlineLevel="0" collapsed="false">
      <c r="DP1957" s="343"/>
      <c r="DQ1957" s="343"/>
    </row>
    <row r="1958" customFormat="false" ht="12.75" hidden="false" customHeight="false" outlineLevel="0" collapsed="false">
      <c r="DP1958" s="343"/>
      <c r="DQ1958" s="343"/>
    </row>
    <row r="1959" customFormat="false" ht="12.75" hidden="false" customHeight="false" outlineLevel="0" collapsed="false">
      <c r="DP1959" s="343"/>
      <c r="DQ1959" s="343"/>
    </row>
    <row r="1960" customFormat="false" ht="12.75" hidden="false" customHeight="false" outlineLevel="0" collapsed="false">
      <c r="DP1960" s="343"/>
      <c r="DQ1960" s="343"/>
    </row>
    <row r="1961" customFormat="false" ht="12.75" hidden="false" customHeight="false" outlineLevel="0" collapsed="false">
      <c r="DP1961" s="343"/>
      <c r="DQ1961" s="343"/>
    </row>
    <row r="1962" customFormat="false" ht="12.75" hidden="false" customHeight="false" outlineLevel="0" collapsed="false">
      <c r="DP1962" s="343"/>
      <c r="DQ1962" s="343"/>
    </row>
    <row r="1963" customFormat="false" ht="12.75" hidden="false" customHeight="false" outlineLevel="0" collapsed="false">
      <c r="DP1963" s="343"/>
      <c r="DQ1963" s="343"/>
    </row>
    <row r="1964" customFormat="false" ht="12.75" hidden="false" customHeight="false" outlineLevel="0" collapsed="false">
      <c r="DP1964" s="343"/>
      <c r="DQ1964" s="343"/>
    </row>
    <row r="1965" customFormat="false" ht="12.75" hidden="false" customHeight="false" outlineLevel="0" collapsed="false">
      <c r="DP1965" s="343"/>
      <c r="DQ1965" s="343"/>
    </row>
    <row r="1966" customFormat="false" ht="12.75" hidden="false" customHeight="false" outlineLevel="0" collapsed="false">
      <c r="DP1966" s="343"/>
      <c r="DQ1966" s="343"/>
    </row>
    <row r="1967" customFormat="false" ht="12.75" hidden="false" customHeight="false" outlineLevel="0" collapsed="false">
      <c r="DP1967" s="343"/>
      <c r="DQ1967" s="343"/>
    </row>
    <row r="1968" customFormat="false" ht="12.75" hidden="false" customHeight="false" outlineLevel="0" collapsed="false">
      <c r="DP1968" s="343"/>
      <c r="DQ1968" s="343"/>
    </row>
    <row r="1969" customFormat="false" ht="12.75" hidden="false" customHeight="false" outlineLevel="0" collapsed="false">
      <c r="DP1969" s="343"/>
      <c r="DQ1969" s="343"/>
    </row>
    <row r="1970" customFormat="false" ht="12.75" hidden="false" customHeight="false" outlineLevel="0" collapsed="false">
      <c r="DP1970" s="343"/>
      <c r="DQ1970" s="343"/>
    </row>
    <row r="1971" customFormat="false" ht="12.75" hidden="false" customHeight="false" outlineLevel="0" collapsed="false">
      <c r="DP1971" s="343"/>
      <c r="DQ1971" s="343"/>
    </row>
    <row r="1972" customFormat="false" ht="12.75" hidden="false" customHeight="false" outlineLevel="0" collapsed="false">
      <c r="DP1972" s="343"/>
      <c r="DQ1972" s="343"/>
    </row>
    <row r="1973" customFormat="false" ht="12.75" hidden="false" customHeight="false" outlineLevel="0" collapsed="false">
      <c r="DP1973" s="343"/>
      <c r="DQ1973" s="343"/>
    </row>
    <row r="1974" customFormat="false" ht="12.75" hidden="false" customHeight="false" outlineLevel="0" collapsed="false">
      <c r="DP1974" s="343"/>
      <c r="DQ1974" s="343"/>
    </row>
    <row r="1975" customFormat="false" ht="12.75" hidden="false" customHeight="false" outlineLevel="0" collapsed="false">
      <c r="DP1975" s="343"/>
      <c r="DQ1975" s="343"/>
    </row>
    <row r="1976" customFormat="false" ht="12.75" hidden="false" customHeight="false" outlineLevel="0" collapsed="false">
      <c r="DP1976" s="343"/>
      <c r="DQ1976" s="343"/>
    </row>
    <row r="1977" customFormat="false" ht="12.75" hidden="false" customHeight="false" outlineLevel="0" collapsed="false">
      <c r="DP1977" s="343"/>
      <c r="DQ1977" s="343"/>
    </row>
    <row r="1978" customFormat="false" ht="12.75" hidden="false" customHeight="false" outlineLevel="0" collapsed="false">
      <c r="DP1978" s="343"/>
      <c r="DQ1978" s="343"/>
    </row>
    <row r="1979" customFormat="false" ht="12.75" hidden="false" customHeight="false" outlineLevel="0" collapsed="false">
      <c r="DP1979" s="343"/>
      <c r="DQ1979" s="343"/>
    </row>
    <row r="1980" customFormat="false" ht="12.75" hidden="false" customHeight="false" outlineLevel="0" collapsed="false">
      <c r="DP1980" s="343"/>
      <c r="DQ1980" s="343"/>
    </row>
    <row r="1981" customFormat="false" ht="12.75" hidden="false" customHeight="false" outlineLevel="0" collapsed="false">
      <c r="DP1981" s="343"/>
      <c r="DQ1981" s="343"/>
    </row>
    <row r="1982" customFormat="false" ht="12.75" hidden="false" customHeight="false" outlineLevel="0" collapsed="false">
      <c r="DP1982" s="343"/>
      <c r="DQ1982" s="343"/>
    </row>
    <row r="1983" customFormat="false" ht="12.75" hidden="false" customHeight="false" outlineLevel="0" collapsed="false">
      <c r="DP1983" s="343"/>
      <c r="DQ1983" s="343"/>
    </row>
    <row r="1984" customFormat="false" ht="12.75" hidden="false" customHeight="false" outlineLevel="0" collapsed="false">
      <c r="DP1984" s="343"/>
      <c r="DQ1984" s="343"/>
    </row>
    <row r="1985" customFormat="false" ht="12.75" hidden="false" customHeight="false" outlineLevel="0" collapsed="false">
      <c r="DP1985" s="343"/>
      <c r="DQ1985" s="343"/>
    </row>
    <row r="1986" customFormat="false" ht="12.75" hidden="false" customHeight="false" outlineLevel="0" collapsed="false">
      <c r="DP1986" s="343"/>
      <c r="DQ1986" s="343"/>
    </row>
    <row r="1987" customFormat="false" ht="12.75" hidden="false" customHeight="false" outlineLevel="0" collapsed="false">
      <c r="DP1987" s="343"/>
      <c r="DQ1987" s="343"/>
    </row>
    <row r="1988" customFormat="false" ht="12.75" hidden="false" customHeight="false" outlineLevel="0" collapsed="false">
      <c r="DP1988" s="343"/>
      <c r="DQ1988" s="343"/>
    </row>
    <row r="1989" customFormat="false" ht="12.75" hidden="false" customHeight="false" outlineLevel="0" collapsed="false">
      <c r="DP1989" s="343"/>
      <c r="DQ1989" s="343"/>
    </row>
    <row r="1990" customFormat="false" ht="12.75" hidden="false" customHeight="false" outlineLevel="0" collapsed="false">
      <c r="DP1990" s="343"/>
      <c r="DQ1990" s="343"/>
    </row>
    <row r="1991" customFormat="false" ht="12.75" hidden="false" customHeight="false" outlineLevel="0" collapsed="false">
      <c r="DP1991" s="343"/>
      <c r="DQ1991" s="343"/>
    </row>
    <row r="1992" customFormat="false" ht="12.75" hidden="false" customHeight="false" outlineLevel="0" collapsed="false">
      <c r="DP1992" s="343"/>
      <c r="DQ1992" s="343"/>
    </row>
    <row r="1993" customFormat="false" ht="12.75" hidden="false" customHeight="false" outlineLevel="0" collapsed="false">
      <c r="DP1993" s="343"/>
      <c r="DQ1993" s="343"/>
    </row>
    <row r="1994" customFormat="false" ht="12.75" hidden="false" customHeight="false" outlineLevel="0" collapsed="false">
      <c r="DP1994" s="343"/>
      <c r="DQ1994" s="343"/>
    </row>
    <row r="1995" customFormat="false" ht="12.75" hidden="false" customHeight="false" outlineLevel="0" collapsed="false">
      <c r="DP1995" s="343"/>
      <c r="DQ1995" s="343"/>
    </row>
    <row r="1996" customFormat="false" ht="12.75" hidden="false" customHeight="false" outlineLevel="0" collapsed="false">
      <c r="DP1996" s="343"/>
      <c r="DQ1996" s="343"/>
    </row>
    <row r="1997" customFormat="false" ht="12.75" hidden="false" customHeight="false" outlineLevel="0" collapsed="false">
      <c r="DP1997" s="343"/>
      <c r="DQ1997" s="343"/>
    </row>
    <row r="1998" customFormat="false" ht="12.75" hidden="false" customHeight="false" outlineLevel="0" collapsed="false">
      <c r="DP1998" s="343"/>
      <c r="DQ1998" s="343"/>
    </row>
    <row r="1999" customFormat="false" ht="12.75" hidden="false" customHeight="false" outlineLevel="0" collapsed="false">
      <c r="DP1999" s="343"/>
      <c r="DQ1999" s="343"/>
    </row>
    <row r="2000" customFormat="false" ht="12.75" hidden="false" customHeight="false" outlineLevel="0" collapsed="false">
      <c r="DP2000" s="343"/>
      <c r="DQ2000" s="343"/>
    </row>
    <row r="2001" customFormat="false" ht="12.75" hidden="false" customHeight="false" outlineLevel="0" collapsed="false">
      <c r="DP2001" s="343"/>
      <c r="DQ2001" s="343"/>
    </row>
    <row r="2002" customFormat="false" ht="12.75" hidden="false" customHeight="false" outlineLevel="0" collapsed="false">
      <c r="DP2002" s="343"/>
      <c r="DQ2002" s="343"/>
    </row>
    <row r="2003" customFormat="false" ht="12.75" hidden="false" customHeight="false" outlineLevel="0" collapsed="false">
      <c r="DP2003" s="343"/>
      <c r="DQ2003" s="343"/>
    </row>
    <row r="2004" customFormat="false" ht="12.75" hidden="false" customHeight="false" outlineLevel="0" collapsed="false">
      <c r="DP2004" s="343"/>
      <c r="DQ2004" s="343"/>
    </row>
    <row r="2005" customFormat="false" ht="12.75" hidden="false" customHeight="false" outlineLevel="0" collapsed="false">
      <c r="DP2005" s="343"/>
      <c r="DQ2005" s="343"/>
    </row>
    <row r="2006" customFormat="false" ht="12.75" hidden="false" customHeight="false" outlineLevel="0" collapsed="false">
      <c r="DP2006" s="343"/>
      <c r="DQ2006" s="343"/>
    </row>
    <row r="2007" customFormat="false" ht="12.75" hidden="false" customHeight="false" outlineLevel="0" collapsed="false">
      <c r="DP2007" s="343"/>
      <c r="DQ2007" s="343"/>
    </row>
    <row r="2008" customFormat="false" ht="12.75" hidden="false" customHeight="false" outlineLevel="0" collapsed="false">
      <c r="DP2008" s="343"/>
      <c r="DQ2008" s="343"/>
    </row>
    <row r="2009" customFormat="false" ht="12.75" hidden="false" customHeight="false" outlineLevel="0" collapsed="false">
      <c r="DP2009" s="343"/>
      <c r="DQ2009" s="343"/>
    </row>
    <row r="2010" customFormat="false" ht="12.75" hidden="false" customHeight="false" outlineLevel="0" collapsed="false">
      <c r="DP2010" s="343"/>
      <c r="DQ2010" s="343"/>
    </row>
    <row r="2011" customFormat="false" ht="12.75" hidden="false" customHeight="false" outlineLevel="0" collapsed="false">
      <c r="DP2011" s="343"/>
      <c r="DQ2011" s="343"/>
    </row>
    <row r="2012" customFormat="false" ht="12.75" hidden="false" customHeight="false" outlineLevel="0" collapsed="false">
      <c r="DP2012" s="343"/>
      <c r="DQ2012" s="343"/>
    </row>
    <row r="2013" customFormat="false" ht="12.75" hidden="false" customHeight="false" outlineLevel="0" collapsed="false">
      <c r="DP2013" s="343"/>
      <c r="DQ2013" s="343"/>
    </row>
    <row r="2014" customFormat="false" ht="12.75" hidden="false" customHeight="false" outlineLevel="0" collapsed="false">
      <c r="DP2014" s="343"/>
      <c r="DQ2014" s="343"/>
    </row>
    <row r="2015" customFormat="false" ht="12.75" hidden="false" customHeight="false" outlineLevel="0" collapsed="false">
      <c r="DP2015" s="343"/>
      <c r="DQ2015" s="343"/>
    </row>
    <row r="2016" customFormat="false" ht="12.75" hidden="false" customHeight="false" outlineLevel="0" collapsed="false">
      <c r="DP2016" s="343"/>
      <c r="DQ2016" s="343"/>
    </row>
    <row r="2017" customFormat="false" ht="12.75" hidden="false" customHeight="false" outlineLevel="0" collapsed="false">
      <c r="DP2017" s="343"/>
      <c r="DQ2017" s="343"/>
    </row>
    <row r="2018" customFormat="false" ht="12.75" hidden="false" customHeight="false" outlineLevel="0" collapsed="false">
      <c r="DP2018" s="343"/>
      <c r="DQ2018" s="343"/>
    </row>
    <row r="2019" customFormat="false" ht="12.75" hidden="false" customHeight="false" outlineLevel="0" collapsed="false">
      <c r="DP2019" s="343"/>
      <c r="DQ2019" s="343"/>
    </row>
    <row r="2020" customFormat="false" ht="12.75" hidden="false" customHeight="false" outlineLevel="0" collapsed="false">
      <c r="DP2020" s="343"/>
      <c r="DQ2020" s="343"/>
    </row>
    <row r="2021" customFormat="false" ht="12.75" hidden="false" customHeight="false" outlineLevel="0" collapsed="false">
      <c r="DP2021" s="343"/>
      <c r="DQ2021" s="343"/>
    </row>
    <row r="2022" customFormat="false" ht="12.75" hidden="false" customHeight="false" outlineLevel="0" collapsed="false">
      <c r="DP2022" s="343"/>
      <c r="DQ2022" s="343"/>
    </row>
    <row r="2023" customFormat="false" ht="12.75" hidden="false" customHeight="false" outlineLevel="0" collapsed="false">
      <c r="DP2023" s="343"/>
      <c r="DQ2023" s="343"/>
    </row>
    <row r="2024" customFormat="false" ht="12.75" hidden="false" customHeight="false" outlineLevel="0" collapsed="false">
      <c r="DP2024" s="343"/>
      <c r="DQ2024" s="343"/>
    </row>
    <row r="2025" customFormat="false" ht="12.75" hidden="false" customHeight="false" outlineLevel="0" collapsed="false">
      <c r="DP2025" s="343"/>
      <c r="DQ2025" s="343"/>
    </row>
    <row r="2026" customFormat="false" ht="12.75" hidden="false" customHeight="false" outlineLevel="0" collapsed="false">
      <c r="DP2026" s="343"/>
      <c r="DQ2026" s="343"/>
    </row>
    <row r="2027" customFormat="false" ht="12.75" hidden="false" customHeight="false" outlineLevel="0" collapsed="false">
      <c r="DP2027" s="343"/>
      <c r="DQ2027" s="343"/>
    </row>
    <row r="2028" customFormat="false" ht="12.75" hidden="false" customHeight="false" outlineLevel="0" collapsed="false">
      <c r="DP2028" s="343"/>
      <c r="DQ2028" s="343"/>
    </row>
    <row r="2029" customFormat="false" ht="12.75" hidden="false" customHeight="false" outlineLevel="0" collapsed="false">
      <c r="DP2029" s="343"/>
      <c r="DQ2029" s="343"/>
    </row>
    <row r="2030" customFormat="false" ht="12.75" hidden="false" customHeight="false" outlineLevel="0" collapsed="false">
      <c r="DP2030" s="343"/>
      <c r="DQ2030" s="343"/>
    </row>
    <row r="2031" customFormat="false" ht="12.75" hidden="false" customHeight="false" outlineLevel="0" collapsed="false">
      <c r="DP2031" s="343"/>
      <c r="DQ2031" s="343"/>
    </row>
    <row r="2032" customFormat="false" ht="12.75" hidden="false" customHeight="false" outlineLevel="0" collapsed="false">
      <c r="DP2032" s="343"/>
      <c r="DQ2032" s="343"/>
    </row>
    <row r="2033" customFormat="false" ht="12.75" hidden="false" customHeight="false" outlineLevel="0" collapsed="false">
      <c r="DP2033" s="343"/>
      <c r="DQ2033" s="343"/>
    </row>
    <row r="2034" customFormat="false" ht="12.75" hidden="false" customHeight="false" outlineLevel="0" collapsed="false">
      <c r="DP2034" s="343"/>
      <c r="DQ2034" s="343"/>
    </row>
    <row r="2035" customFormat="false" ht="12.75" hidden="false" customHeight="false" outlineLevel="0" collapsed="false">
      <c r="DP2035" s="343"/>
      <c r="DQ2035" s="343"/>
    </row>
    <row r="2036" customFormat="false" ht="12.75" hidden="false" customHeight="false" outlineLevel="0" collapsed="false">
      <c r="DP2036" s="343"/>
      <c r="DQ2036" s="343"/>
    </row>
    <row r="2037" customFormat="false" ht="12.75" hidden="false" customHeight="false" outlineLevel="0" collapsed="false">
      <c r="DP2037" s="343"/>
      <c r="DQ2037" s="343"/>
    </row>
    <row r="2038" customFormat="false" ht="12.75" hidden="false" customHeight="false" outlineLevel="0" collapsed="false">
      <c r="DP2038" s="343"/>
      <c r="DQ2038" s="343"/>
    </row>
    <row r="2039" customFormat="false" ht="12.75" hidden="false" customHeight="false" outlineLevel="0" collapsed="false">
      <c r="DP2039" s="343"/>
      <c r="DQ2039" s="343"/>
    </row>
    <row r="2040" customFormat="false" ht="12.75" hidden="false" customHeight="false" outlineLevel="0" collapsed="false">
      <c r="DP2040" s="343"/>
      <c r="DQ2040" s="343"/>
    </row>
    <row r="2041" customFormat="false" ht="12.75" hidden="false" customHeight="false" outlineLevel="0" collapsed="false">
      <c r="DP2041" s="343"/>
      <c r="DQ2041" s="343"/>
    </row>
    <row r="2042" customFormat="false" ht="12.75" hidden="false" customHeight="false" outlineLevel="0" collapsed="false">
      <c r="DP2042" s="343"/>
      <c r="DQ2042" s="343"/>
    </row>
    <row r="2043" customFormat="false" ht="12.75" hidden="false" customHeight="false" outlineLevel="0" collapsed="false">
      <c r="DP2043" s="343"/>
      <c r="DQ2043" s="343"/>
    </row>
    <row r="2044" customFormat="false" ht="12.75" hidden="false" customHeight="false" outlineLevel="0" collapsed="false">
      <c r="DP2044" s="343"/>
      <c r="DQ2044" s="343"/>
    </row>
    <row r="2045" customFormat="false" ht="12.75" hidden="false" customHeight="false" outlineLevel="0" collapsed="false">
      <c r="DP2045" s="343"/>
      <c r="DQ2045" s="343"/>
    </row>
    <row r="2046" customFormat="false" ht="12.75" hidden="false" customHeight="false" outlineLevel="0" collapsed="false">
      <c r="DP2046" s="343"/>
      <c r="DQ2046" s="343"/>
    </row>
    <row r="2047" customFormat="false" ht="12.75" hidden="false" customHeight="false" outlineLevel="0" collapsed="false">
      <c r="DP2047" s="343"/>
      <c r="DQ2047" s="343"/>
    </row>
    <row r="2048" customFormat="false" ht="12.75" hidden="false" customHeight="false" outlineLevel="0" collapsed="false">
      <c r="DP2048" s="343"/>
      <c r="DQ2048" s="343"/>
    </row>
    <row r="2049" customFormat="false" ht="12.75" hidden="false" customHeight="false" outlineLevel="0" collapsed="false">
      <c r="DP2049" s="343"/>
      <c r="DQ2049" s="343"/>
    </row>
    <row r="2050" customFormat="false" ht="12.75" hidden="false" customHeight="false" outlineLevel="0" collapsed="false">
      <c r="DP2050" s="343"/>
      <c r="DQ2050" s="343"/>
    </row>
    <row r="2051" customFormat="false" ht="12.75" hidden="false" customHeight="false" outlineLevel="0" collapsed="false">
      <c r="DP2051" s="343"/>
      <c r="DQ2051" s="343"/>
    </row>
    <row r="2052" customFormat="false" ht="12.75" hidden="false" customHeight="false" outlineLevel="0" collapsed="false">
      <c r="DP2052" s="343"/>
      <c r="DQ2052" s="343"/>
    </row>
    <row r="2053" customFormat="false" ht="12.75" hidden="false" customHeight="false" outlineLevel="0" collapsed="false">
      <c r="DP2053" s="343"/>
      <c r="DQ2053" s="343"/>
    </row>
    <row r="2054" customFormat="false" ht="12.75" hidden="false" customHeight="false" outlineLevel="0" collapsed="false">
      <c r="DP2054" s="343"/>
      <c r="DQ2054" s="343"/>
    </row>
    <row r="2055" customFormat="false" ht="12.75" hidden="false" customHeight="false" outlineLevel="0" collapsed="false">
      <c r="DP2055" s="343"/>
      <c r="DQ2055" s="343"/>
    </row>
    <row r="2056" customFormat="false" ht="12.75" hidden="false" customHeight="false" outlineLevel="0" collapsed="false">
      <c r="DP2056" s="343"/>
      <c r="DQ2056" s="343"/>
    </row>
    <row r="2057" customFormat="false" ht="12.75" hidden="false" customHeight="false" outlineLevel="0" collapsed="false">
      <c r="DP2057" s="343"/>
      <c r="DQ2057" s="343"/>
    </row>
    <row r="2058" customFormat="false" ht="12.75" hidden="false" customHeight="false" outlineLevel="0" collapsed="false">
      <c r="DP2058" s="343"/>
      <c r="DQ2058" s="343"/>
    </row>
    <row r="2059" customFormat="false" ht="12.75" hidden="false" customHeight="false" outlineLevel="0" collapsed="false">
      <c r="DP2059" s="343"/>
      <c r="DQ2059" s="343"/>
    </row>
    <row r="2060" customFormat="false" ht="12.75" hidden="false" customHeight="false" outlineLevel="0" collapsed="false">
      <c r="DP2060" s="343"/>
      <c r="DQ2060" s="343"/>
    </row>
    <row r="2061" customFormat="false" ht="12.75" hidden="false" customHeight="false" outlineLevel="0" collapsed="false">
      <c r="DP2061" s="343"/>
      <c r="DQ2061" s="343"/>
    </row>
    <row r="2062" customFormat="false" ht="12.75" hidden="false" customHeight="false" outlineLevel="0" collapsed="false">
      <c r="DP2062" s="343"/>
      <c r="DQ2062" s="343"/>
    </row>
    <row r="2063" customFormat="false" ht="12.75" hidden="false" customHeight="false" outlineLevel="0" collapsed="false">
      <c r="DP2063" s="343"/>
      <c r="DQ2063" s="343"/>
    </row>
    <row r="2064" customFormat="false" ht="12.75" hidden="false" customHeight="false" outlineLevel="0" collapsed="false">
      <c r="DP2064" s="343"/>
      <c r="DQ2064" s="343"/>
    </row>
    <row r="2065" customFormat="false" ht="12.75" hidden="false" customHeight="false" outlineLevel="0" collapsed="false">
      <c r="DP2065" s="343"/>
      <c r="DQ2065" s="343"/>
    </row>
    <row r="2066" customFormat="false" ht="12.75" hidden="false" customHeight="false" outlineLevel="0" collapsed="false">
      <c r="DP2066" s="343"/>
      <c r="DQ2066" s="343"/>
    </row>
    <row r="2067" customFormat="false" ht="12.75" hidden="false" customHeight="false" outlineLevel="0" collapsed="false">
      <c r="DP2067" s="343"/>
      <c r="DQ2067" s="343"/>
    </row>
    <row r="2068" customFormat="false" ht="12.75" hidden="false" customHeight="false" outlineLevel="0" collapsed="false">
      <c r="DP2068" s="343"/>
      <c r="DQ2068" s="343"/>
    </row>
    <row r="2069" customFormat="false" ht="12.75" hidden="false" customHeight="false" outlineLevel="0" collapsed="false">
      <c r="DP2069" s="343"/>
      <c r="DQ2069" s="343"/>
    </row>
    <row r="2070" customFormat="false" ht="12.75" hidden="false" customHeight="false" outlineLevel="0" collapsed="false">
      <c r="DP2070" s="343"/>
      <c r="DQ2070" s="343"/>
    </row>
    <row r="2071" customFormat="false" ht="12.75" hidden="false" customHeight="false" outlineLevel="0" collapsed="false">
      <c r="DP2071" s="343"/>
      <c r="DQ2071" s="343"/>
    </row>
    <row r="2072" customFormat="false" ht="12.75" hidden="false" customHeight="false" outlineLevel="0" collapsed="false">
      <c r="DP2072" s="343"/>
      <c r="DQ2072" s="343"/>
    </row>
    <row r="2073" customFormat="false" ht="12.75" hidden="false" customHeight="false" outlineLevel="0" collapsed="false">
      <c r="DP2073" s="343"/>
      <c r="DQ2073" s="343"/>
    </row>
    <row r="2074" customFormat="false" ht="12.75" hidden="false" customHeight="false" outlineLevel="0" collapsed="false">
      <c r="DP2074" s="343"/>
      <c r="DQ2074" s="343"/>
    </row>
    <row r="2075" customFormat="false" ht="12.75" hidden="false" customHeight="false" outlineLevel="0" collapsed="false">
      <c r="DP2075" s="343"/>
      <c r="DQ2075" s="343"/>
    </row>
    <row r="2076" customFormat="false" ht="12.75" hidden="false" customHeight="false" outlineLevel="0" collapsed="false">
      <c r="DP2076" s="343"/>
      <c r="DQ2076" s="343"/>
    </row>
    <row r="2077" customFormat="false" ht="12.75" hidden="false" customHeight="false" outlineLevel="0" collapsed="false">
      <c r="DP2077" s="343"/>
      <c r="DQ2077" s="343"/>
    </row>
    <row r="2078" customFormat="false" ht="12.75" hidden="false" customHeight="false" outlineLevel="0" collapsed="false">
      <c r="DP2078" s="343"/>
      <c r="DQ2078" s="343"/>
    </row>
    <row r="2079" customFormat="false" ht="12.75" hidden="false" customHeight="false" outlineLevel="0" collapsed="false">
      <c r="DP2079" s="343"/>
      <c r="DQ2079" s="343"/>
    </row>
    <row r="2080" customFormat="false" ht="12.75" hidden="false" customHeight="false" outlineLevel="0" collapsed="false">
      <c r="DP2080" s="343"/>
      <c r="DQ2080" s="343"/>
    </row>
    <row r="2081" customFormat="false" ht="12.75" hidden="false" customHeight="false" outlineLevel="0" collapsed="false">
      <c r="DP2081" s="343"/>
      <c r="DQ2081" s="343"/>
    </row>
    <row r="2082" customFormat="false" ht="12.75" hidden="false" customHeight="false" outlineLevel="0" collapsed="false">
      <c r="DP2082" s="343"/>
      <c r="DQ2082" s="343"/>
    </row>
    <row r="2083" customFormat="false" ht="12.75" hidden="false" customHeight="false" outlineLevel="0" collapsed="false">
      <c r="DP2083" s="343"/>
      <c r="DQ2083" s="343"/>
    </row>
    <row r="2084" customFormat="false" ht="12.75" hidden="false" customHeight="false" outlineLevel="0" collapsed="false">
      <c r="DP2084" s="343"/>
      <c r="DQ2084" s="343"/>
    </row>
    <row r="2085" customFormat="false" ht="12.75" hidden="false" customHeight="false" outlineLevel="0" collapsed="false">
      <c r="DP2085" s="343"/>
      <c r="DQ2085" s="343"/>
    </row>
    <row r="2086" customFormat="false" ht="12.75" hidden="false" customHeight="false" outlineLevel="0" collapsed="false">
      <c r="DP2086" s="343"/>
      <c r="DQ2086" s="343"/>
    </row>
    <row r="2087" customFormat="false" ht="12.75" hidden="false" customHeight="false" outlineLevel="0" collapsed="false">
      <c r="DP2087" s="343"/>
      <c r="DQ2087" s="343"/>
    </row>
    <row r="2088" customFormat="false" ht="12.75" hidden="false" customHeight="false" outlineLevel="0" collapsed="false">
      <c r="DP2088" s="343"/>
      <c r="DQ2088" s="343"/>
    </row>
    <row r="2089" customFormat="false" ht="12.75" hidden="false" customHeight="false" outlineLevel="0" collapsed="false">
      <c r="DP2089" s="343"/>
      <c r="DQ2089" s="343"/>
    </row>
    <row r="2090" customFormat="false" ht="12.75" hidden="false" customHeight="false" outlineLevel="0" collapsed="false">
      <c r="DP2090" s="343"/>
      <c r="DQ2090" s="343"/>
    </row>
    <row r="2091" customFormat="false" ht="12.75" hidden="false" customHeight="false" outlineLevel="0" collapsed="false">
      <c r="DP2091" s="343"/>
      <c r="DQ2091" s="343"/>
    </row>
    <row r="2092" customFormat="false" ht="12.75" hidden="false" customHeight="false" outlineLevel="0" collapsed="false">
      <c r="DP2092" s="343"/>
      <c r="DQ2092" s="343"/>
    </row>
    <row r="2093" customFormat="false" ht="12.75" hidden="false" customHeight="false" outlineLevel="0" collapsed="false">
      <c r="DP2093" s="343"/>
      <c r="DQ2093" s="343"/>
    </row>
    <row r="2094" customFormat="false" ht="12.75" hidden="false" customHeight="false" outlineLevel="0" collapsed="false">
      <c r="DP2094" s="343"/>
      <c r="DQ2094" s="343"/>
    </row>
    <row r="2095" customFormat="false" ht="12.75" hidden="false" customHeight="false" outlineLevel="0" collapsed="false">
      <c r="DP2095" s="343"/>
      <c r="DQ2095" s="343"/>
    </row>
    <row r="2096" customFormat="false" ht="12.75" hidden="false" customHeight="false" outlineLevel="0" collapsed="false">
      <c r="DP2096" s="343"/>
      <c r="DQ2096" s="343"/>
    </row>
    <row r="2097" customFormat="false" ht="12.75" hidden="false" customHeight="false" outlineLevel="0" collapsed="false">
      <c r="DP2097" s="343"/>
      <c r="DQ2097" s="343"/>
    </row>
    <row r="2098" customFormat="false" ht="12.75" hidden="false" customHeight="false" outlineLevel="0" collapsed="false">
      <c r="DP2098" s="343"/>
      <c r="DQ2098" s="343"/>
    </row>
    <row r="2099" customFormat="false" ht="12.75" hidden="false" customHeight="false" outlineLevel="0" collapsed="false">
      <c r="DP2099" s="343"/>
      <c r="DQ2099" s="343"/>
    </row>
    <row r="2100" customFormat="false" ht="12.75" hidden="false" customHeight="false" outlineLevel="0" collapsed="false">
      <c r="DP2100" s="343"/>
      <c r="DQ2100" s="343"/>
    </row>
    <row r="2101" customFormat="false" ht="12.75" hidden="false" customHeight="false" outlineLevel="0" collapsed="false">
      <c r="DP2101" s="343"/>
      <c r="DQ2101" s="343"/>
    </row>
    <row r="2102" customFormat="false" ht="12.75" hidden="false" customHeight="false" outlineLevel="0" collapsed="false">
      <c r="DP2102" s="343"/>
      <c r="DQ2102" s="343"/>
    </row>
    <row r="2103" customFormat="false" ht="12.75" hidden="false" customHeight="false" outlineLevel="0" collapsed="false">
      <c r="DP2103" s="343"/>
      <c r="DQ2103" s="343"/>
    </row>
    <row r="2104" customFormat="false" ht="12.75" hidden="false" customHeight="false" outlineLevel="0" collapsed="false">
      <c r="DP2104" s="343"/>
      <c r="DQ2104" s="343"/>
    </row>
    <row r="2105" customFormat="false" ht="12.75" hidden="false" customHeight="false" outlineLevel="0" collapsed="false">
      <c r="DP2105" s="343"/>
      <c r="DQ2105" s="343"/>
    </row>
    <row r="2106" customFormat="false" ht="12.75" hidden="false" customHeight="false" outlineLevel="0" collapsed="false">
      <c r="DP2106" s="343"/>
      <c r="DQ2106" s="343"/>
    </row>
    <row r="2107" customFormat="false" ht="12.75" hidden="false" customHeight="false" outlineLevel="0" collapsed="false">
      <c r="DP2107" s="343"/>
      <c r="DQ2107" s="343"/>
    </row>
    <row r="2108" customFormat="false" ht="12.75" hidden="false" customHeight="false" outlineLevel="0" collapsed="false">
      <c r="DP2108" s="343"/>
      <c r="DQ2108" s="343"/>
    </row>
    <row r="2109" customFormat="false" ht="12.75" hidden="false" customHeight="false" outlineLevel="0" collapsed="false">
      <c r="DP2109" s="343"/>
      <c r="DQ2109" s="343"/>
    </row>
    <row r="2110" customFormat="false" ht="12.75" hidden="false" customHeight="false" outlineLevel="0" collapsed="false">
      <c r="DP2110" s="343"/>
      <c r="DQ2110" s="343"/>
    </row>
    <row r="2111" customFormat="false" ht="12.75" hidden="false" customHeight="false" outlineLevel="0" collapsed="false">
      <c r="DP2111" s="343"/>
      <c r="DQ2111" s="343"/>
    </row>
    <row r="2112" customFormat="false" ht="12.75" hidden="false" customHeight="false" outlineLevel="0" collapsed="false">
      <c r="DP2112" s="343"/>
      <c r="DQ2112" s="343"/>
    </row>
    <row r="2113" customFormat="false" ht="12.75" hidden="false" customHeight="false" outlineLevel="0" collapsed="false">
      <c r="DP2113" s="343"/>
      <c r="DQ2113" s="343"/>
    </row>
    <row r="2114" customFormat="false" ht="12.75" hidden="false" customHeight="false" outlineLevel="0" collapsed="false">
      <c r="DP2114" s="343"/>
      <c r="DQ2114" s="343"/>
    </row>
    <row r="2115" customFormat="false" ht="12.75" hidden="false" customHeight="false" outlineLevel="0" collapsed="false">
      <c r="DP2115" s="343"/>
      <c r="DQ2115" s="343"/>
    </row>
    <row r="2116" customFormat="false" ht="12.75" hidden="false" customHeight="false" outlineLevel="0" collapsed="false">
      <c r="DP2116" s="343"/>
      <c r="DQ2116" s="343"/>
    </row>
    <row r="2117" customFormat="false" ht="12.75" hidden="false" customHeight="false" outlineLevel="0" collapsed="false">
      <c r="DP2117" s="343"/>
      <c r="DQ2117" s="343"/>
    </row>
    <row r="2118" customFormat="false" ht="12.75" hidden="false" customHeight="false" outlineLevel="0" collapsed="false">
      <c r="DP2118" s="343"/>
      <c r="DQ2118" s="343"/>
    </row>
    <row r="2119" customFormat="false" ht="12.75" hidden="false" customHeight="false" outlineLevel="0" collapsed="false">
      <c r="DP2119" s="343"/>
      <c r="DQ2119" s="343"/>
    </row>
    <row r="2120" customFormat="false" ht="12.75" hidden="false" customHeight="false" outlineLevel="0" collapsed="false">
      <c r="DP2120" s="343"/>
      <c r="DQ2120" s="343"/>
    </row>
    <row r="2121" customFormat="false" ht="12.75" hidden="false" customHeight="false" outlineLevel="0" collapsed="false">
      <c r="DP2121" s="343"/>
      <c r="DQ2121" s="343"/>
    </row>
    <row r="2122" customFormat="false" ht="12.75" hidden="false" customHeight="false" outlineLevel="0" collapsed="false">
      <c r="DP2122" s="343"/>
      <c r="DQ2122" s="343"/>
    </row>
    <row r="2123" customFormat="false" ht="12.75" hidden="false" customHeight="false" outlineLevel="0" collapsed="false">
      <c r="DP2123" s="343"/>
      <c r="DQ2123" s="343"/>
    </row>
    <row r="2124" customFormat="false" ht="12.75" hidden="false" customHeight="false" outlineLevel="0" collapsed="false">
      <c r="DP2124" s="343"/>
      <c r="DQ2124" s="343"/>
    </row>
    <row r="2125" customFormat="false" ht="12.75" hidden="false" customHeight="false" outlineLevel="0" collapsed="false">
      <c r="DP2125" s="343"/>
      <c r="DQ2125" s="343"/>
    </row>
    <row r="2126" customFormat="false" ht="12.75" hidden="false" customHeight="false" outlineLevel="0" collapsed="false">
      <c r="DP2126" s="343"/>
      <c r="DQ2126" s="343"/>
    </row>
    <row r="2127" customFormat="false" ht="12.75" hidden="false" customHeight="false" outlineLevel="0" collapsed="false">
      <c r="DP2127" s="343"/>
      <c r="DQ2127" s="343"/>
    </row>
    <row r="2128" customFormat="false" ht="12.75" hidden="false" customHeight="false" outlineLevel="0" collapsed="false">
      <c r="DP2128" s="343"/>
      <c r="DQ2128" s="343"/>
    </row>
    <row r="2129" customFormat="false" ht="12.75" hidden="false" customHeight="false" outlineLevel="0" collapsed="false">
      <c r="DP2129" s="343"/>
      <c r="DQ2129" s="343"/>
    </row>
    <row r="2130" customFormat="false" ht="12.75" hidden="false" customHeight="false" outlineLevel="0" collapsed="false">
      <c r="DP2130" s="343"/>
      <c r="DQ2130" s="343"/>
    </row>
    <row r="2131" customFormat="false" ht="12.75" hidden="false" customHeight="false" outlineLevel="0" collapsed="false">
      <c r="DP2131" s="343"/>
      <c r="DQ2131" s="343"/>
    </row>
    <row r="2132" customFormat="false" ht="12.75" hidden="false" customHeight="false" outlineLevel="0" collapsed="false">
      <c r="DP2132" s="343"/>
      <c r="DQ2132" s="343"/>
    </row>
    <row r="2133" customFormat="false" ht="12.75" hidden="false" customHeight="false" outlineLevel="0" collapsed="false">
      <c r="DP2133" s="343"/>
      <c r="DQ2133" s="343"/>
    </row>
    <row r="2134" customFormat="false" ht="12.75" hidden="false" customHeight="false" outlineLevel="0" collapsed="false">
      <c r="DP2134" s="343"/>
      <c r="DQ2134" s="343"/>
    </row>
    <row r="2135" customFormat="false" ht="12.75" hidden="false" customHeight="false" outlineLevel="0" collapsed="false">
      <c r="DP2135" s="343"/>
      <c r="DQ2135" s="343"/>
    </row>
    <row r="2136" customFormat="false" ht="12.75" hidden="false" customHeight="false" outlineLevel="0" collapsed="false">
      <c r="DP2136" s="343"/>
      <c r="DQ2136" s="343"/>
    </row>
    <row r="2137" customFormat="false" ht="12.75" hidden="false" customHeight="false" outlineLevel="0" collapsed="false">
      <c r="DP2137" s="343"/>
      <c r="DQ2137" s="343"/>
    </row>
    <row r="2138" customFormat="false" ht="12.75" hidden="false" customHeight="false" outlineLevel="0" collapsed="false">
      <c r="DP2138" s="343"/>
      <c r="DQ2138" s="343"/>
    </row>
    <row r="2139" customFormat="false" ht="12.75" hidden="false" customHeight="false" outlineLevel="0" collapsed="false">
      <c r="DP2139" s="343"/>
      <c r="DQ2139" s="343"/>
    </row>
    <row r="2140" customFormat="false" ht="12.75" hidden="false" customHeight="false" outlineLevel="0" collapsed="false">
      <c r="DP2140" s="343"/>
      <c r="DQ2140" s="343"/>
    </row>
    <row r="2141" customFormat="false" ht="12.75" hidden="false" customHeight="false" outlineLevel="0" collapsed="false">
      <c r="DP2141" s="343"/>
      <c r="DQ2141" s="343"/>
    </row>
    <row r="2142" customFormat="false" ht="12.75" hidden="false" customHeight="false" outlineLevel="0" collapsed="false">
      <c r="DP2142" s="343"/>
      <c r="DQ2142" s="343"/>
    </row>
    <row r="2143" customFormat="false" ht="12.75" hidden="false" customHeight="false" outlineLevel="0" collapsed="false">
      <c r="DP2143" s="343"/>
      <c r="DQ2143" s="343"/>
    </row>
    <row r="2144" customFormat="false" ht="12.75" hidden="false" customHeight="false" outlineLevel="0" collapsed="false">
      <c r="DP2144" s="343"/>
      <c r="DQ2144" s="343"/>
    </row>
    <row r="2145" customFormat="false" ht="12.75" hidden="false" customHeight="false" outlineLevel="0" collapsed="false">
      <c r="DP2145" s="343"/>
      <c r="DQ2145" s="343"/>
    </row>
    <row r="2146" customFormat="false" ht="12.75" hidden="false" customHeight="false" outlineLevel="0" collapsed="false">
      <c r="DP2146" s="343"/>
      <c r="DQ2146" s="343"/>
    </row>
    <row r="2147" customFormat="false" ht="12.75" hidden="false" customHeight="false" outlineLevel="0" collapsed="false">
      <c r="DP2147" s="343"/>
      <c r="DQ2147" s="343"/>
    </row>
    <row r="2148" customFormat="false" ht="12.75" hidden="false" customHeight="false" outlineLevel="0" collapsed="false">
      <c r="DP2148" s="343"/>
      <c r="DQ2148" s="343"/>
    </row>
    <row r="2149" customFormat="false" ht="12.75" hidden="false" customHeight="false" outlineLevel="0" collapsed="false">
      <c r="DP2149" s="343"/>
      <c r="DQ2149" s="343"/>
    </row>
    <row r="2150" customFormat="false" ht="12.75" hidden="false" customHeight="false" outlineLevel="0" collapsed="false">
      <c r="DP2150" s="343"/>
      <c r="DQ2150" s="343"/>
    </row>
    <row r="2151" customFormat="false" ht="12.75" hidden="false" customHeight="false" outlineLevel="0" collapsed="false">
      <c r="DP2151" s="343"/>
      <c r="DQ2151" s="343"/>
    </row>
    <row r="2152" customFormat="false" ht="12.75" hidden="false" customHeight="false" outlineLevel="0" collapsed="false">
      <c r="DP2152" s="343"/>
      <c r="DQ2152" s="343"/>
    </row>
    <row r="2153" customFormat="false" ht="12.75" hidden="false" customHeight="false" outlineLevel="0" collapsed="false">
      <c r="DP2153" s="343"/>
      <c r="DQ2153" s="343"/>
    </row>
    <row r="2154" customFormat="false" ht="12.75" hidden="false" customHeight="false" outlineLevel="0" collapsed="false">
      <c r="DP2154" s="343"/>
      <c r="DQ2154" s="343"/>
    </row>
    <row r="2155" customFormat="false" ht="12.75" hidden="false" customHeight="false" outlineLevel="0" collapsed="false">
      <c r="DP2155" s="343"/>
      <c r="DQ2155" s="343"/>
    </row>
    <row r="2156" customFormat="false" ht="12.75" hidden="false" customHeight="false" outlineLevel="0" collapsed="false">
      <c r="DP2156" s="343"/>
      <c r="DQ2156" s="343"/>
    </row>
    <row r="2157" customFormat="false" ht="12.75" hidden="false" customHeight="false" outlineLevel="0" collapsed="false">
      <c r="DP2157" s="343"/>
      <c r="DQ2157" s="343"/>
    </row>
    <row r="2158" customFormat="false" ht="12.75" hidden="false" customHeight="false" outlineLevel="0" collapsed="false">
      <c r="DP2158" s="343"/>
      <c r="DQ2158" s="343"/>
    </row>
    <row r="2159" customFormat="false" ht="12.75" hidden="false" customHeight="false" outlineLevel="0" collapsed="false">
      <c r="DP2159" s="343"/>
      <c r="DQ2159" s="343"/>
    </row>
    <row r="2160" customFormat="false" ht="12.75" hidden="false" customHeight="false" outlineLevel="0" collapsed="false">
      <c r="DP2160" s="343"/>
      <c r="DQ2160" s="343"/>
    </row>
    <row r="2161" customFormat="false" ht="12.75" hidden="false" customHeight="false" outlineLevel="0" collapsed="false">
      <c r="DP2161" s="343"/>
      <c r="DQ2161" s="343"/>
    </row>
    <row r="2162" customFormat="false" ht="12.75" hidden="false" customHeight="false" outlineLevel="0" collapsed="false">
      <c r="DP2162" s="343"/>
      <c r="DQ2162" s="343"/>
    </row>
    <row r="2163" customFormat="false" ht="12.75" hidden="false" customHeight="false" outlineLevel="0" collapsed="false">
      <c r="DP2163" s="343"/>
      <c r="DQ2163" s="343"/>
    </row>
    <row r="2164" customFormat="false" ht="12.75" hidden="false" customHeight="false" outlineLevel="0" collapsed="false">
      <c r="DP2164" s="343"/>
      <c r="DQ2164" s="343"/>
    </row>
    <row r="2165" customFormat="false" ht="12.75" hidden="false" customHeight="false" outlineLevel="0" collapsed="false">
      <c r="DP2165" s="343"/>
      <c r="DQ2165" s="343"/>
    </row>
    <row r="2166" customFormat="false" ht="12.75" hidden="false" customHeight="false" outlineLevel="0" collapsed="false">
      <c r="DP2166" s="343"/>
      <c r="DQ2166" s="343"/>
    </row>
    <row r="2167" customFormat="false" ht="12.75" hidden="false" customHeight="false" outlineLevel="0" collapsed="false">
      <c r="DP2167" s="343"/>
      <c r="DQ2167" s="343"/>
    </row>
    <row r="2168" customFormat="false" ht="12.75" hidden="false" customHeight="false" outlineLevel="0" collapsed="false">
      <c r="DP2168" s="343"/>
      <c r="DQ2168" s="343"/>
    </row>
    <row r="2169" customFormat="false" ht="12.75" hidden="false" customHeight="false" outlineLevel="0" collapsed="false">
      <c r="DP2169" s="343"/>
      <c r="DQ2169" s="343"/>
    </row>
    <row r="2170" customFormat="false" ht="12.75" hidden="false" customHeight="false" outlineLevel="0" collapsed="false">
      <c r="DP2170" s="343"/>
      <c r="DQ2170" s="343"/>
    </row>
    <row r="2171" customFormat="false" ht="12.75" hidden="false" customHeight="false" outlineLevel="0" collapsed="false">
      <c r="DP2171" s="343"/>
      <c r="DQ2171" s="343"/>
    </row>
    <row r="2172" customFormat="false" ht="12.75" hidden="false" customHeight="false" outlineLevel="0" collapsed="false">
      <c r="DP2172" s="343"/>
      <c r="DQ2172" s="343"/>
    </row>
    <row r="2173" customFormat="false" ht="12.75" hidden="false" customHeight="false" outlineLevel="0" collapsed="false">
      <c r="DP2173" s="343"/>
      <c r="DQ2173" s="343"/>
    </row>
    <row r="2174" customFormat="false" ht="12.75" hidden="false" customHeight="false" outlineLevel="0" collapsed="false">
      <c r="DP2174" s="343"/>
      <c r="DQ2174" s="343"/>
    </row>
    <row r="2175" customFormat="false" ht="12.75" hidden="false" customHeight="false" outlineLevel="0" collapsed="false">
      <c r="DP2175" s="343"/>
      <c r="DQ2175" s="343"/>
    </row>
    <row r="2176" customFormat="false" ht="12.75" hidden="false" customHeight="false" outlineLevel="0" collapsed="false">
      <c r="DP2176" s="343"/>
      <c r="DQ2176" s="343"/>
    </row>
    <row r="2177" customFormat="false" ht="12.75" hidden="false" customHeight="false" outlineLevel="0" collapsed="false">
      <c r="DP2177" s="343"/>
      <c r="DQ2177" s="343"/>
    </row>
    <row r="2178" customFormat="false" ht="12.75" hidden="false" customHeight="false" outlineLevel="0" collapsed="false">
      <c r="DP2178" s="343"/>
      <c r="DQ2178" s="343"/>
    </row>
    <row r="2179" customFormat="false" ht="12.75" hidden="false" customHeight="false" outlineLevel="0" collapsed="false">
      <c r="DP2179" s="343"/>
      <c r="DQ2179" s="343"/>
    </row>
    <row r="2180" customFormat="false" ht="12.75" hidden="false" customHeight="false" outlineLevel="0" collapsed="false">
      <c r="DP2180" s="343"/>
      <c r="DQ2180" s="343"/>
    </row>
    <row r="2181" customFormat="false" ht="12.75" hidden="false" customHeight="false" outlineLevel="0" collapsed="false">
      <c r="DP2181" s="343"/>
      <c r="DQ2181" s="343"/>
    </row>
    <row r="2182" customFormat="false" ht="12.75" hidden="false" customHeight="false" outlineLevel="0" collapsed="false">
      <c r="DP2182" s="343"/>
      <c r="DQ2182" s="343"/>
    </row>
    <row r="2183" customFormat="false" ht="12.75" hidden="false" customHeight="false" outlineLevel="0" collapsed="false">
      <c r="DP2183" s="343"/>
      <c r="DQ2183" s="343"/>
    </row>
    <row r="2184" customFormat="false" ht="12.75" hidden="false" customHeight="false" outlineLevel="0" collapsed="false">
      <c r="DP2184" s="343"/>
      <c r="DQ2184" s="343"/>
    </row>
    <row r="2185" customFormat="false" ht="12.75" hidden="false" customHeight="false" outlineLevel="0" collapsed="false">
      <c r="DP2185" s="343"/>
      <c r="DQ2185" s="343"/>
    </row>
    <row r="2186" customFormat="false" ht="12.75" hidden="false" customHeight="false" outlineLevel="0" collapsed="false">
      <c r="DP2186" s="343"/>
      <c r="DQ2186" s="343"/>
    </row>
    <row r="2187" customFormat="false" ht="12.75" hidden="false" customHeight="false" outlineLevel="0" collapsed="false">
      <c r="DP2187" s="343"/>
      <c r="DQ2187" s="343"/>
    </row>
    <row r="2188" customFormat="false" ht="12.75" hidden="false" customHeight="false" outlineLevel="0" collapsed="false">
      <c r="DP2188" s="343"/>
      <c r="DQ2188" s="343"/>
    </row>
    <row r="2189" customFormat="false" ht="12.75" hidden="false" customHeight="false" outlineLevel="0" collapsed="false">
      <c r="DP2189" s="343"/>
      <c r="DQ2189" s="343"/>
    </row>
    <row r="2190" customFormat="false" ht="12.75" hidden="false" customHeight="false" outlineLevel="0" collapsed="false">
      <c r="DP2190" s="343"/>
      <c r="DQ2190" s="343"/>
    </row>
    <row r="2191" customFormat="false" ht="12.75" hidden="false" customHeight="false" outlineLevel="0" collapsed="false">
      <c r="DP2191" s="343"/>
      <c r="DQ2191" s="343"/>
    </row>
    <row r="2192" customFormat="false" ht="12.75" hidden="false" customHeight="false" outlineLevel="0" collapsed="false">
      <c r="DP2192" s="343"/>
      <c r="DQ2192" s="343"/>
    </row>
    <row r="2193" customFormat="false" ht="12.75" hidden="false" customHeight="false" outlineLevel="0" collapsed="false">
      <c r="DP2193" s="343"/>
      <c r="DQ2193" s="343"/>
    </row>
    <row r="2194" customFormat="false" ht="12.75" hidden="false" customHeight="false" outlineLevel="0" collapsed="false">
      <c r="DP2194" s="343"/>
      <c r="DQ2194" s="343"/>
    </row>
    <row r="2195" customFormat="false" ht="12.75" hidden="false" customHeight="false" outlineLevel="0" collapsed="false">
      <c r="DP2195" s="343"/>
      <c r="DQ2195" s="343"/>
    </row>
    <row r="2196" customFormat="false" ht="12.75" hidden="false" customHeight="false" outlineLevel="0" collapsed="false">
      <c r="DP2196" s="343"/>
      <c r="DQ2196" s="343"/>
    </row>
    <row r="2197" customFormat="false" ht="12.75" hidden="false" customHeight="false" outlineLevel="0" collapsed="false">
      <c r="DP2197" s="343"/>
      <c r="DQ2197" s="343"/>
    </row>
    <row r="2198" customFormat="false" ht="12.75" hidden="false" customHeight="false" outlineLevel="0" collapsed="false">
      <c r="DP2198" s="343"/>
      <c r="DQ2198" s="343"/>
    </row>
    <row r="2199" customFormat="false" ht="12.75" hidden="false" customHeight="false" outlineLevel="0" collapsed="false">
      <c r="DP2199" s="343"/>
      <c r="DQ2199" s="343"/>
    </row>
    <row r="2200" customFormat="false" ht="12.75" hidden="false" customHeight="false" outlineLevel="0" collapsed="false">
      <c r="DP2200" s="343"/>
      <c r="DQ2200" s="343"/>
    </row>
    <row r="2201" customFormat="false" ht="12.75" hidden="false" customHeight="false" outlineLevel="0" collapsed="false">
      <c r="DP2201" s="343"/>
      <c r="DQ2201" s="343"/>
    </row>
    <row r="2202" customFormat="false" ht="12.75" hidden="false" customHeight="false" outlineLevel="0" collapsed="false">
      <c r="DP2202" s="343"/>
      <c r="DQ2202" s="343"/>
    </row>
    <row r="2203" customFormat="false" ht="12.75" hidden="false" customHeight="false" outlineLevel="0" collapsed="false">
      <c r="DP2203" s="343"/>
      <c r="DQ2203" s="343"/>
    </row>
    <row r="2204" customFormat="false" ht="12.75" hidden="false" customHeight="false" outlineLevel="0" collapsed="false">
      <c r="DP2204" s="343"/>
      <c r="DQ2204" s="343"/>
    </row>
    <row r="2205" customFormat="false" ht="12.75" hidden="false" customHeight="false" outlineLevel="0" collapsed="false">
      <c r="DP2205" s="343"/>
      <c r="DQ2205" s="343"/>
    </row>
    <row r="2206" customFormat="false" ht="12.75" hidden="false" customHeight="false" outlineLevel="0" collapsed="false">
      <c r="DP2206" s="343"/>
      <c r="DQ2206" s="343"/>
    </row>
    <row r="2207" customFormat="false" ht="12.75" hidden="false" customHeight="false" outlineLevel="0" collapsed="false">
      <c r="DP2207" s="343"/>
      <c r="DQ2207" s="343"/>
    </row>
    <row r="2208" customFormat="false" ht="12.75" hidden="false" customHeight="false" outlineLevel="0" collapsed="false">
      <c r="DP2208" s="343"/>
      <c r="DQ2208" s="343"/>
    </row>
    <row r="2209" customFormat="false" ht="12.75" hidden="false" customHeight="false" outlineLevel="0" collapsed="false">
      <c r="DP2209" s="343"/>
      <c r="DQ2209" s="343"/>
    </row>
    <row r="2210" customFormat="false" ht="12.75" hidden="false" customHeight="false" outlineLevel="0" collapsed="false">
      <c r="DP2210" s="343"/>
      <c r="DQ2210" s="343"/>
    </row>
    <row r="2211" customFormat="false" ht="12.75" hidden="false" customHeight="false" outlineLevel="0" collapsed="false">
      <c r="DP2211" s="343"/>
      <c r="DQ2211" s="343"/>
    </row>
    <row r="2212" customFormat="false" ht="12.75" hidden="false" customHeight="false" outlineLevel="0" collapsed="false">
      <c r="DP2212" s="343"/>
      <c r="DQ2212" s="343"/>
    </row>
    <row r="2213" customFormat="false" ht="12.75" hidden="false" customHeight="false" outlineLevel="0" collapsed="false">
      <c r="DP2213" s="343"/>
      <c r="DQ2213" s="343"/>
    </row>
    <row r="2214" customFormat="false" ht="12.75" hidden="false" customHeight="false" outlineLevel="0" collapsed="false">
      <c r="DP2214" s="343"/>
      <c r="DQ2214" s="343"/>
    </row>
    <row r="2215" customFormat="false" ht="12.75" hidden="false" customHeight="false" outlineLevel="0" collapsed="false">
      <c r="DP2215" s="343"/>
      <c r="DQ2215" s="343"/>
    </row>
    <row r="2216" customFormat="false" ht="12.75" hidden="false" customHeight="false" outlineLevel="0" collapsed="false">
      <c r="DP2216" s="343"/>
      <c r="DQ2216" s="343"/>
    </row>
    <row r="2217" customFormat="false" ht="12.75" hidden="false" customHeight="false" outlineLevel="0" collapsed="false">
      <c r="DP2217" s="343"/>
      <c r="DQ2217" s="343"/>
    </row>
    <row r="2218" customFormat="false" ht="12.75" hidden="false" customHeight="false" outlineLevel="0" collapsed="false">
      <c r="DP2218" s="343"/>
      <c r="DQ2218" s="343"/>
    </row>
    <row r="2219" customFormat="false" ht="12.75" hidden="false" customHeight="false" outlineLevel="0" collapsed="false">
      <c r="DP2219" s="343"/>
      <c r="DQ2219" s="343"/>
    </row>
    <row r="2220" customFormat="false" ht="12.75" hidden="false" customHeight="false" outlineLevel="0" collapsed="false">
      <c r="DP2220" s="343"/>
      <c r="DQ2220" s="343"/>
    </row>
    <row r="2221" customFormat="false" ht="12.75" hidden="false" customHeight="false" outlineLevel="0" collapsed="false">
      <c r="DP2221" s="343"/>
      <c r="DQ2221" s="343"/>
    </row>
    <row r="2222" customFormat="false" ht="12.75" hidden="false" customHeight="false" outlineLevel="0" collapsed="false">
      <c r="DP2222" s="343"/>
      <c r="DQ2222" s="343"/>
    </row>
    <row r="2223" customFormat="false" ht="12.75" hidden="false" customHeight="false" outlineLevel="0" collapsed="false">
      <c r="DP2223" s="343"/>
      <c r="DQ2223" s="343"/>
    </row>
    <row r="2224" customFormat="false" ht="12.75" hidden="false" customHeight="false" outlineLevel="0" collapsed="false">
      <c r="DP2224" s="343"/>
      <c r="DQ2224" s="343"/>
    </row>
    <row r="2225" customFormat="false" ht="12.75" hidden="false" customHeight="false" outlineLevel="0" collapsed="false">
      <c r="DP2225" s="343"/>
      <c r="DQ2225" s="343"/>
    </row>
    <row r="2226" customFormat="false" ht="12.75" hidden="false" customHeight="false" outlineLevel="0" collapsed="false">
      <c r="DP2226" s="343"/>
      <c r="DQ2226" s="343"/>
    </row>
    <row r="2227" customFormat="false" ht="12.75" hidden="false" customHeight="false" outlineLevel="0" collapsed="false">
      <c r="DP2227" s="343"/>
      <c r="DQ2227" s="343"/>
    </row>
    <row r="2228" customFormat="false" ht="12.75" hidden="false" customHeight="false" outlineLevel="0" collapsed="false">
      <c r="DP2228" s="343"/>
      <c r="DQ2228" s="343"/>
    </row>
    <row r="2229" customFormat="false" ht="12.75" hidden="false" customHeight="false" outlineLevel="0" collapsed="false">
      <c r="DP2229" s="343"/>
      <c r="DQ2229" s="343"/>
    </row>
    <row r="2230" customFormat="false" ht="12.75" hidden="false" customHeight="false" outlineLevel="0" collapsed="false">
      <c r="DP2230" s="343"/>
      <c r="DQ2230" s="343"/>
    </row>
    <row r="2231" customFormat="false" ht="12.75" hidden="false" customHeight="false" outlineLevel="0" collapsed="false">
      <c r="DP2231" s="343"/>
      <c r="DQ2231" s="343"/>
    </row>
    <row r="2232" customFormat="false" ht="12.75" hidden="false" customHeight="false" outlineLevel="0" collapsed="false">
      <c r="DP2232" s="343"/>
      <c r="DQ2232" s="343"/>
    </row>
    <row r="2233" customFormat="false" ht="12.75" hidden="false" customHeight="false" outlineLevel="0" collapsed="false">
      <c r="DP2233" s="343"/>
      <c r="DQ2233" s="343"/>
    </row>
    <row r="2234" customFormat="false" ht="12.75" hidden="false" customHeight="false" outlineLevel="0" collapsed="false">
      <c r="DP2234" s="343"/>
      <c r="DQ2234" s="343"/>
    </row>
    <row r="2235" customFormat="false" ht="12.75" hidden="false" customHeight="false" outlineLevel="0" collapsed="false">
      <c r="DP2235" s="343"/>
      <c r="DQ2235" s="343"/>
    </row>
    <row r="2236" customFormat="false" ht="12.75" hidden="false" customHeight="false" outlineLevel="0" collapsed="false">
      <c r="DP2236" s="343"/>
      <c r="DQ2236" s="343"/>
    </row>
    <row r="2237" customFormat="false" ht="12.75" hidden="false" customHeight="false" outlineLevel="0" collapsed="false">
      <c r="DP2237" s="343"/>
      <c r="DQ2237" s="343"/>
    </row>
    <row r="2238" customFormat="false" ht="12.75" hidden="false" customHeight="false" outlineLevel="0" collapsed="false">
      <c r="DP2238" s="343"/>
      <c r="DQ2238" s="343"/>
    </row>
    <row r="2239" customFormat="false" ht="12.75" hidden="false" customHeight="false" outlineLevel="0" collapsed="false">
      <c r="DP2239" s="343"/>
      <c r="DQ2239" s="343"/>
    </row>
    <row r="2240" customFormat="false" ht="12.75" hidden="false" customHeight="false" outlineLevel="0" collapsed="false">
      <c r="DP2240" s="343"/>
      <c r="DQ2240" s="343"/>
    </row>
    <row r="2241" customFormat="false" ht="12.75" hidden="false" customHeight="false" outlineLevel="0" collapsed="false">
      <c r="DP2241" s="343"/>
      <c r="DQ2241" s="343"/>
    </row>
    <row r="2242" customFormat="false" ht="12.75" hidden="false" customHeight="false" outlineLevel="0" collapsed="false">
      <c r="DP2242" s="343"/>
      <c r="DQ2242" s="343"/>
    </row>
    <row r="2243" customFormat="false" ht="12.75" hidden="false" customHeight="false" outlineLevel="0" collapsed="false">
      <c r="DP2243" s="343"/>
      <c r="DQ2243" s="343"/>
    </row>
    <row r="2244" customFormat="false" ht="12.75" hidden="false" customHeight="false" outlineLevel="0" collapsed="false">
      <c r="DP2244" s="343"/>
      <c r="DQ2244" s="343"/>
    </row>
    <row r="2245" customFormat="false" ht="12.75" hidden="false" customHeight="false" outlineLevel="0" collapsed="false">
      <c r="DP2245" s="343"/>
      <c r="DQ2245" s="343"/>
    </row>
    <row r="2246" customFormat="false" ht="12.75" hidden="false" customHeight="false" outlineLevel="0" collapsed="false">
      <c r="DP2246" s="343"/>
      <c r="DQ2246" s="343"/>
    </row>
    <row r="2247" customFormat="false" ht="12.75" hidden="false" customHeight="false" outlineLevel="0" collapsed="false">
      <c r="DP2247" s="343"/>
      <c r="DQ2247" s="343"/>
    </row>
    <row r="2248" customFormat="false" ht="12.75" hidden="false" customHeight="false" outlineLevel="0" collapsed="false">
      <c r="DP2248" s="343"/>
      <c r="DQ2248" s="343"/>
    </row>
    <row r="2249" customFormat="false" ht="12.75" hidden="false" customHeight="false" outlineLevel="0" collapsed="false">
      <c r="DP2249" s="343"/>
      <c r="DQ2249" s="343"/>
    </row>
    <row r="2250" customFormat="false" ht="12.75" hidden="false" customHeight="false" outlineLevel="0" collapsed="false">
      <c r="DP2250" s="343"/>
      <c r="DQ2250" s="343"/>
    </row>
    <row r="2251" customFormat="false" ht="12.75" hidden="false" customHeight="false" outlineLevel="0" collapsed="false">
      <c r="DP2251" s="343"/>
      <c r="DQ2251" s="343"/>
    </row>
    <row r="2252" customFormat="false" ht="12.75" hidden="false" customHeight="false" outlineLevel="0" collapsed="false">
      <c r="DP2252" s="343"/>
      <c r="DQ2252" s="343"/>
    </row>
    <row r="2253" customFormat="false" ht="12.75" hidden="false" customHeight="false" outlineLevel="0" collapsed="false">
      <c r="DP2253" s="343"/>
      <c r="DQ2253" s="343"/>
    </row>
    <row r="2254" customFormat="false" ht="12.75" hidden="false" customHeight="false" outlineLevel="0" collapsed="false">
      <c r="DP2254" s="343"/>
      <c r="DQ2254" s="343"/>
    </row>
    <row r="2255" customFormat="false" ht="12.75" hidden="false" customHeight="false" outlineLevel="0" collapsed="false">
      <c r="DP2255" s="343"/>
      <c r="DQ2255" s="343"/>
    </row>
    <row r="2256" customFormat="false" ht="12.75" hidden="false" customHeight="false" outlineLevel="0" collapsed="false">
      <c r="DP2256" s="343"/>
      <c r="DQ2256" s="343"/>
    </row>
    <row r="2257" customFormat="false" ht="12.75" hidden="false" customHeight="false" outlineLevel="0" collapsed="false">
      <c r="DP2257" s="343"/>
      <c r="DQ2257" s="343"/>
    </row>
    <row r="2258" customFormat="false" ht="12.75" hidden="false" customHeight="false" outlineLevel="0" collapsed="false">
      <c r="DP2258" s="343"/>
      <c r="DQ2258" s="343"/>
    </row>
    <row r="2259" customFormat="false" ht="12.75" hidden="false" customHeight="false" outlineLevel="0" collapsed="false">
      <c r="DP2259" s="343"/>
      <c r="DQ2259" s="343"/>
    </row>
    <row r="2260" customFormat="false" ht="12.75" hidden="false" customHeight="false" outlineLevel="0" collapsed="false">
      <c r="DP2260" s="343"/>
      <c r="DQ2260" s="343"/>
    </row>
    <row r="2261" customFormat="false" ht="12.75" hidden="false" customHeight="false" outlineLevel="0" collapsed="false">
      <c r="DP2261" s="343"/>
      <c r="DQ2261" s="343"/>
    </row>
    <row r="2262" customFormat="false" ht="12.75" hidden="false" customHeight="false" outlineLevel="0" collapsed="false">
      <c r="DP2262" s="343"/>
      <c r="DQ2262" s="343"/>
    </row>
    <row r="2263" customFormat="false" ht="12.75" hidden="false" customHeight="false" outlineLevel="0" collapsed="false">
      <c r="DP2263" s="343"/>
      <c r="DQ2263" s="343"/>
    </row>
    <row r="2264" customFormat="false" ht="12.75" hidden="false" customHeight="false" outlineLevel="0" collapsed="false">
      <c r="DP2264" s="343"/>
      <c r="DQ2264" s="343"/>
    </row>
    <row r="2265" customFormat="false" ht="12.75" hidden="false" customHeight="false" outlineLevel="0" collapsed="false">
      <c r="DP2265" s="343"/>
      <c r="DQ2265" s="343"/>
    </row>
    <row r="2266" customFormat="false" ht="12.75" hidden="false" customHeight="false" outlineLevel="0" collapsed="false">
      <c r="DP2266" s="343"/>
      <c r="DQ2266" s="343"/>
    </row>
    <row r="2267" customFormat="false" ht="12.75" hidden="false" customHeight="false" outlineLevel="0" collapsed="false">
      <c r="DP2267" s="343"/>
      <c r="DQ2267" s="343"/>
    </row>
    <row r="2268" customFormat="false" ht="12.75" hidden="false" customHeight="false" outlineLevel="0" collapsed="false">
      <c r="DP2268" s="343"/>
      <c r="DQ2268" s="343"/>
    </row>
    <row r="2269" customFormat="false" ht="12.75" hidden="false" customHeight="false" outlineLevel="0" collapsed="false">
      <c r="DP2269" s="343"/>
      <c r="DQ2269" s="343"/>
    </row>
    <row r="2270" customFormat="false" ht="12.75" hidden="false" customHeight="false" outlineLevel="0" collapsed="false">
      <c r="DP2270" s="343"/>
      <c r="DQ2270" s="343"/>
    </row>
    <row r="2271" customFormat="false" ht="12.75" hidden="false" customHeight="false" outlineLevel="0" collapsed="false">
      <c r="DP2271" s="343"/>
      <c r="DQ2271" s="343"/>
    </row>
    <row r="2272" customFormat="false" ht="12.75" hidden="false" customHeight="false" outlineLevel="0" collapsed="false">
      <c r="DP2272" s="343"/>
      <c r="DQ2272" s="343"/>
    </row>
    <row r="2273" customFormat="false" ht="12.75" hidden="false" customHeight="false" outlineLevel="0" collapsed="false">
      <c r="DP2273" s="343"/>
      <c r="DQ2273" s="343"/>
    </row>
    <row r="2274" customFormat="false" ht="12.75" hidden="false" customHeight="false" outlineLevel="0" collapsed="false">
      <c r="DP2274" s="343"/>
      <c r="DQ2274" s="343"/>
    </row>
    <row r="2275" customFormat="false" ht="12.75" hidden="false" customHeight="false" outlineLevel="0" collapsed="false">
      <c r="DP2275" s="343"/>
      <c r="DQ2275" s="343"/>
    </row>
    <row r="2276" customFormat="false" ht="12.75" hidden="false" customHeight="false" outlineLevel="0" collapsed="false">
      <c r="DP2276" s="343"/>
      <c r="DQ2276" s="343"/>
    </row>
    <row r="2277" customFormat="false" ht="12.75" hidden="false" customHeight="false" outlineLevel="0" collapsed="false">
      <c r="DP2277" s="343"/>
      <c r="DQ2277" s="343"/>
    </row>
    <row r="2278" customFormat="false" ht="12.75" hidden="false" customHeight="false" outlineLevel="0" collapsed="false">
      <c r="DP2278" s="343"/>
      <c r="DQ2278" s="343"/>
    </row>
    <row r="2279" customFormat="false" ht="12.75" hidden="false" customHeight="false" outlineLevel="0" collapsed="false">
      <c r="DP2279" s="343"/>
      <c r="DQ2279" s="343"/>
    </row>
    <row r="2280" customFormat="false" ht="12.75" hidden="false" customHeight="false" outlineLevel="0" collapsed="false">
      <c r="DP2280" s="343"/>
      <c r="DQ2280" s="343"/>
    </row>
    <row r="2281" customFormat="false" ht="12.75" hidden="false" customHeight="false" outlineLevel="0" collapsed="false">
      <c r="DP2281" s="343"/>
      <c r="DQ2281" s="343"/>
    </row>
    <row r="2282" customFormat="false" ht="12.75" hidden="false" customHeight="false" outlineLevel="0" collapsed="false">
      <c r="DP2282" s="343"/>
      <c r="DQ2282" s="343"/>
    </row>
    <row r="2283" customFormat="false" ht="12.75" hidden="false" customHeight="false" outlineLevel="0" collapsed="false">
      <c r="DP2283" s="343"/>
      <c r="DQ2283" s="343"/>
    </row>
    <row r="2284" customFormat="false" ht="12.75" hidden="false" customHeight="false" outlineLevel="0" collapsed="false">
      <c r="DP2284" s="343"/>
      <c r="DQ2284" s="343"/>
    </row>
    <row r="2285" customFormat="false" ht="12.75" hidden="false" customHeight="false" outlineLevel="0" collapsed="false">
      <c r="DP2285" s="343"/>
      <c r="DQ2285" s="343"/>
    </row>
    <row r="2286" customFormat="false" ht="12.75" hidden="false" customHeight="false" outlineLevel="0" collapsed="false">
      <c r="DP2286" s="343"/>
      <c r="DQ2286" s="343"/>
    </row>
    <row r="2287" customFormat="false" ht="12.75" hidden="false" customHeight="false" outlineLevel="0" collapsed="false">
      <c r="DP2287" s="343"/>
      <c r="DQ2287" s="343"/>
    </row>
    <row r="2288" customFormat="false" ht="12.75" hidden="false" customHeight="false" outlineLevel="0" collapsed="false">
      <c r="DP2288" s="343"/>
      <c r="DQ2288" s="343"/>
    </row>
    <row r="2289" customFormat="false" ht="12.75" hidden="false" customHeight="false" outlineLevel="0" collapsed="false">
      <c r="DP2289" s="343"/>
      <c r="DQ2289" s="343"/>
    </row>
    <row r="2290" customFormat="false" ht="12.75" hidden="false" customHeight="false" outlineLevel="0" collapsed="false">
      <c r="DP2290" s="343"/>
      <c r="DQ2290" s="343"/>
    </row>
    <row r="2291" customFormat="false" ht="12.75" hidden="false" customHeight="false" outlineLevel="0" collapsed="false">
      <c r="DP2291" s="343"/>
      <c r="DQ2291" s="343"/>
    </row>
    <row r="2292" customFormat="false" ht="12.75" hidden="false" customHeight="false" outlineLevel="0" collapsed="false">
      <c r="DP2292" s="343"/>
      <c r="DQ2292" s="343"/>
    </row>
    <row r="2293" customFormat="false" ht="12.75" hidden="false" customHeight="false" outlineLevel="0" collapsed="false">
      <c r="DP2293" s="343"/>
      <c r="DQ2293" s="343"/>
    </row>
    <row r="2294" customFormat="false" ht="12.75" hidden="false" customHeight="false" outlineLevel="0" collapsed="false">
      <c r="DP2294" s="343"/>
      <c r="DQ2294" s="343"/>
    </row>
    <row r="2295" customFormat="false" ht="12.75" hidden="false" customHeight="false" outlineLevel="0" collapsed="false">
      <c r="DP2295" s="343"/>
      <c r="DQ2295" s="343"/>
    </row>
    <row r="2296" customFormat="false" ht="12.75" hidden="false" customHeight="false" outlineLevel="0" collapsed="false">
      <c r="DP2296" s="343"/>
      <c r="DQ2296" s="343"/>
    </row>
    <row r="2297" customFormat="false" ht="12.75" hidden="false" customHeight="false" outlineLevel="0" collapsed="false">
      <c r="DP2297" s="343"/>
      <c r="DQ2297" s="343"/>
    </row>
    <row r="2298" customFormat="false" ht="12.75" hidden="false" customHeight="false" outlineLevel="0" collapsed="false">
      <c r="DP2298" s="343"/>
      <c r="DQ2298" s="343"/>
    </row>
    <row r="2299" customFormat="false" ht="12.75" hidden="false" customHeight="false" outlineLevel="0" collapsed="false">
      <c r="DP2299" s="343"/>
      <c r="DQ2299" s="343"/>
    </row>
    <row r="2300" customFormat="false" ht="12.75" hidden="false" customHeight="false" outlineLevel="0" collapsed="false">
      <c r="DP2300" s="343"/>
      <c r="DQ2300" s="343"/>
    </row>
    <row r="2301" customFormat="false" ht="12.75" hidden="false" customHeight="false" outlineLevel="0" collapsed="false">
      <c r="DP2301" s="343"/>
      <c r="DQ2301" s="343"/>
    </row>
    <row r="2302" customFormat="false" ht="12.75" hidden="false" customHeight="false" outlineLevel="0" collapsed="false">
      <c r="DP2302" s="343"/>
      <c r="DQ2302" s="343"/>
    </row>
    <row r="2303" customFormat="false" ht="12.75" hidden="false" customHeight="false" outlineLevel="0" collapsed="false">
      <c r="DP2303" s="343"/>
      <c r="DQ2303" s="343"/>
    </row>
    <row r="2304" customFormat="false" ht="12.75" hidden="false" customHeight="false" outlineLevel="0" collapsed="false">
      <c r="DP2304" s="343"/>
      <c r="DQ2304" s="343"/>
    </row>
    <row r="2305" customFormat="false" ht="12.75" hidden="false" customHeight="false" outlineLevel="0" collapsed="false">
      <c r="DP2305" s="343"/>
      <c r="DQ2305" s="343"/>
    </row>
    <row r="2306" customFormat="false" ht="12.75" hidden="false" customHeight="false" outlineLevel="0" collapsed="false">
      <c r="DP2306" s="343"/>
      <c r="DQ2306" s="343"/>
    </row>
    <row r="2307" customFormat="false" ht="12.75" hidden="false" customHeight="false" outlineLevel="0" collapsed="false">
      <c r="DP2307" s="343"/>
      <c r="DQ2307" s="343"/>
    </row>
    <row r="2308" customFormat="false" ht="12.75" hidden="false" customHeight="false" outlineLevel="0" collapsed="false">
      <c r="DP2308" s="343"/>
      <c r="DQ2308" s="343"/>
    </row>
    <row r="2309" customFormat="false" ht="12.75" hidden="false" customHeight="false" outlineLevel="0" collapsed="false">
      <c r="DP2309" s="343"/>
      <c r="DQ2309" s="343"/>
    </row>
    <row r="2310" customFormat="false" ht="12.75" hidden="false" customHeight="false" outlineLevel="0" collapsed="false">
      <c r="DP2310" s="343"/>
      <c r="DQ2310" s="343"/>
    </row>
    <row r="2311" customFormat="false" ht="12.75" hidden="false" customHeight="false" outlineLevel="0" collapsed="false">
      <c r="DP2311" s="343"/>
      <c r="DQ2311" s="343"/>
    </row>
    <row r="2312" customFormat="false" ht="12.75" hidden="false" customHeight="false" outlineLevel="0" collapsed="false">
      <c r="DP2312" s="343"/>
      <c r="DQ2312" s="343"/>
    </row>
    <row r="2313" customFormat="false" ht="12.75" hidden="false" customHeight="false" outlineLevel="0" collapsed="false">
      <c r="DP2313" s="343"/>
      <c r="DQ2313" s="343"/>
    </row>
    <row r="2314" customFormat="false" ht="12.75" hidden="false" customHeight="false" outlineLevel="0" collapsed="false">
      <c r="DP2314" s="343"/>
      <c r="DQ2314" s="343"/>
    </row>
    <row r="2315" customFormat="false" ht="12.75" hidden="false" customHeight="false" outlineLevel="0" collapsed="false">
      <c r="DP2315" s="343"/>
      <c r="DQ2315" s="343"/>
    </row>
    <row r="2316" customFormat="false" ht="12.75" hidden="false" customHeight="false" outlineLevel="0" collapsed="false">
      <c r="DP2316" s="343"/>
      <c r="DQ2316" s="343"/>
    </row>
    <row r="2317" customFormat="false" ht="12.75" hidden="false" customHeight="false" outlineLevel="0" collapsed="false">
      <c r="DP2317" s="343"/>
      <c r="DQ2317" s="343"/>
    </row>
    <row r="2318" customFormat="false" ht="12.75" hidden="false" customHeight="false" outlineLevel="0" collapsed="false">
      <c r="DP2318" s="343"/>
      <c r="DQ2318" s="343"/>
    </row>
    <row r="2319" customFormat="false" ht="12.75" hidden="false" customHeight="false" outlineLevel="0" collapsed="false">
      <c r="DP2319" s="343"/>
      <c r="DQ2319" s="343"/>
    </row>
    <row r="2320" customFormat="false" ht="12.75" hidden="false" customHeight="false" outlineLevel="0" collapsed="false">
      <c r="DP2320" s="343"/>
      <c r="DQ2320" s="343"/>
    </row>
    <row r="2321" customFormat="false" ht="12.75" hidden="false" customHeight="false" outlineLevel="0" collapsed="false">
      <c r="DP2321" s="343"/>
      <c r="DQ2321" s="343"/>
    </row>
    <row r="2322" customFormat="false" ht="12.75" hidden="false" customHeight="false" outlineLevel="0" collapsed="false">
      <c r="DP2322" s="343"/>
      <c r="DQ2322" s="343"/>
    </row>
    <row r="2323" customFormat="false" ht="12.75" hidden="false" customHeight="false" outlineLevel="0" collapsed="false">
      <c r="DP2323" s="343"/>
      <c r="DQ2323" s="343"/>
    </row>
    <row r="2324" customFormat="false" ht="12.75" hidden="false" customHeight="false" outlineLevel="0" collapsed="false">
      <c r="DP2324" s="343"/>
      <c r="DQ2324" s="343"/>
    </row>
    <row r="2325" customFormat="false" ht="12.75" hidden="false" customHeight="false" outlineLevel="0" collapsed="false">
      <c r="DP2325" s="343"/>
      <c r="DQ2325" s="343"/>
    </row>
    <row r="2326" customFormat="false" ht="12.75" hidden="false" customHeight="false" outlineLevel="0" collapsed="false">
      <c r="DP2326" s="343"/>
      <c r="DQ2326" s="343"/>
    </row>
    <row r="2327" customFormat="false" ht="12.75" hidden="false" customHeight="false" outlineLevel="0" collapsed="false">
      <c r="DP2327" s="343"/>
      <c r="DQ2327" s="343"/>
    </row>
    <row r="2328" customFormat="false" ht="12.75" hidden="false" customHeight="false" outlineLevel="0" collapsed="false">
      <c r="DP2328" s="343"/>
      <c r="DQ2328" s="343"/>
    </row>
    <row r="2329" customFormat="false" ht="12.75" hidden="false" customHeight="false" outlineLevel="0" collapsed="false">
      <c r="DP2329" s="343"/>
      <c r="DQ2329" s="343"/>
    </row>
    <row r="2330" customFormat="false" ht="12.75" hidden="false" customHeight="false" outlineLevel="0" collapsed="false">
      <c r="DP2330" s="343"/>
      <c r="DQ2330" s="343"/>
    </row>
    <row r="2331" customFormat="false" ht="12.75" hidden="false" customHeight="false" outlineLevel="0" collapsed="false">
      <c r="DP2331" s="343"/>
      <c r="DQ2331" s="343"/>
    </row>
    <row r="2332" customFormat="false" ht="12.75" hidden="false" customHeight="false" outlineLevel="0" collapsed="false">
      <c r="DP2332" s="343"/>
      <c r="DQ2332" s="343"/>
    </row>
    <row r="2333" customFormat="false" ht="12.75" hidden="false" customHeight="false" outlineLevel="0" collapsed="false">
      <c r="DP2333" s="343"/>
      <c r="DQ2333" s="343"/>
    </row>
    <row r="2334" customFormat="false" ht="12.75" hidden="false" customHeight="false" outlineLevel="0" collapsed="false">
      <c r="DP2334" s="343"/>
      <c r="DQ2334" s="343"/>
    </row>
    <row r="2335" customFormat="false" ht="12.75" hidden="false" customHeight="false" outlineLevel="0" collapsed="false">
      <c r="DP2335" s="343"/>
      <c r="DQ2335" s="343"/>
    </row>
    <row r="2336" customFormat="false" ht="12.75" hidden="false" customHeight="false" outlineLevel="0" collapsed="false">
      <c r="DP2336" s="343"/>
      <c r="DQ2336" s="343"/>
    </row>
    <row r="2337" customFormat="false" ht="12.75" hidden="false" customHeight="false" outlineLevel="0" collapsed="false">
      <c r="DP2337" s="343"/>
      <c r="DQ2337" s="343"/>
    </row>
    <row r="2338" customFormat="false" ht="12.75" hidden="false" customHeight="false" outlineLevel="0" collapsed="false">
      <c r="DP2338" s="343"/>
      <c r="DQ2338" s="343"/>
    </row>
    <row r="2339" customFormat="false" ht="12.75" hidden="false" customHeight="false" outlineLevel="0" collapsed="false">
      <c r="DP2339" s="343"/>
      <c r="DQ2339" s="343"/>
    </row>
    <row r="2340" customFormat="false" ht="12.75" hidden="false" customHeight="false" outlineLevel="0" collapsed="false">
      <c r="DP2340" s="343"/>
      <c r="DQ2340" s="343"/>
    </row>
    <row r="2341" customFormat="false" ht="12.75" hidden="false" customHeight="false" outlineLevel="0" collapsed="false">
      <c r="DP2341" s="343"/>
      <c r="DQ2341" s="343"/>
    </row>
    <row r="2342" customFormat="false" ht="12.75" hidden="false" customHeight="false" outlineLevel="0" collapsed="false">
      <c r="DP2342" s="343"/>
      <c r="DQ2342" s="343"/>
    </row>
    <row r="2343" customFormat="false" ht="12.75" hidden="false" customHeight="false" outlineLevel="0" collapsed="false">
      <c r="DP2343" s="343"/>
      <c r="DQ2343" s="343"/>
    </row>
    <row r="2344" customFormat="false" ht="12.75" hidden="false" customHeight="false" outlineLevel="0" collapsed="false">
      <c r="DP2344" s="343"/>
      <c r="DQ2344" s="343"/>
    </row>
    <row r="2345" customFormat="false" ht="12.75" hidden="false" customHeight="false" outlineLevel="0" collapsed="false">
      <c r="DP2345" s="343"/>
      <c r="DQ2345" s="343"/>
    </row>
    <row r="2346" customFormat="false" ht="12.75" hidden="false" customHeight="false" outlineLevel="0" collapsed="false">
      <c r="DP2346" s="343"/>
      <c r="DQ2346" s="343"/>
    </row>
    <row r="2347" customFormat="false" ht="12.75" hidden="false" customHeight="false" outlineLevel="0" collapsed="false">
      <c r="DP2347" s="343"/>
      <c r="DQ2347" s="343"/>
    </row>
    <row r="2348" customFormat="false" ht="12.75" hidden="false" customHeight="false" outlineLevel="0" collapsed="false">
      <c r="DP2348" s="343"/>
      <c r="DQ2348" s="343"/>
    </row>
    <row r="2349" customFormat="false" ht="12.75" hidden="false" customHeight="false" outlineLevel="0" collapsed="false">
      <c r="DP2349" s="343"/>
      <c r="DQ2349" s="343"/>
    </row>
    <row r="2350" customFormat="false" ht="12.75" hidden="false" customHeight="false" outlineLevel="0" collapsed="false">
      <c r="DP2350" s="343"/>
      <c r="DQ2350" s="343"/>
    </row>
    <row r="2351" customFormat="false" ht="12.75" hidden="false" customHeight="false" outlineLevel="0" collapsed="false">
      <c r="DP2351" s="343"/>
      <c r="DQ2351" s="343"/>
    </row>
    <row r="2352" customFormat="false" ht="12.75" hidden="false" customHeight="false" outlineLevel="0" collapsed="false">
      <c r="DP2352" s="343"/>
      <c r="DQ2352" s="343"/>
    </row>
    <row r="2353" customFormat="false" ht="12.75" hidden="false" customHeight="false" outlineLevel="0" collapsed="false">
      <c r="DP2353" s="343"/>
      <c r="DQ2353" s="343"/>
    </row>
    <row r="2354" customFormat="false" ht="12.75" hidden="false" customHeight="false" outlineLevel="0" collapsed="false">
      <c r="DP2354" s="343"/>
      <c r="DQ2354" s="343"/>
    </row>
    <row r="2355" customFormat="false" ht="12.75" hidden="false" customHeight="false" outlineLevel="0" collapsed="false">
      <c r="DP2355" s="343"/>
      <c r="DQ2355" s="343"/>
    </row>
    <row r="2356" customFormat="false" ht="12.75" hidden="false" customHeight="false" outlineLevel="0" collapsed="false">
      <c r="DP2356" s="343"/>
      <c r="DQ2356" s="343"/>
    </row>
    <row r="2357" customFormat="false" ht="12.75" hidden="false" customHeight="false" outlineLevel="0" collapsed="false">
      <c r="DP2357" s="343"/>
      <c r="DQ2357" s="343"/>
    </row>
    <row r="2358" customFormat="false" ht="12.75" hidden="false" customHeight="false" outlineLevel="0" collapsed="false">
      <c r="DP2358" s="343"/>
      <c r="DQ2358" s="343"/>
    </row>
    <row r="2359" customFormat="false" ht="12.75" hidden="false" customHeight="false" outlineLevel="0" collapsed="false">
      <c r="DP2359" s="343"/>
      <c r="DQ2359" s="343"/>
    </row>
    <row r="2360" customFormat="false" ht="12.75" hidden="false" customHeight="false" outlineLevel="0" collapsed="false">
      <c r="DP2360" s="343"/>
      <c r="DQ2360" s="343"/>
    </row>
    <row r="2361" customFormat="false" ht="12.75" hidden="false" customHeight="false" outlineLevel="0" collapsed="false">
      <c r="DP2361" s="343"/>
      <c r="DQ2361" s="343"/>
    </row>
    <row r="2362" customFormat="false" ht="12.75" hidden="false" customHeight="false" outlineLevel="0" collapsed="false">
      <c r="DP2362" s="343"/>
      <c r="DQ2362" s="343"/>
    </row>
    <row r="2363" customFormat="false" ht="12.75" hidden="false" customHeight="false" outlineLevel="0" collapsed="false">
      <c r="DP2363" s="343"/>
      <c r="DQ2363" s="343"/>
    </row>
    <row r="2364" customFormat="false" ht="12.75" hidden="false" customHeight="false" outlineLevel="0" collapsed="false">
      <c r="DP2364" s="343"/>
      <c r="DQ2364" s="343"/>
    </row>
    <row r="2365" customFormat="false" ht="12.75" hidden="false" customHeight="false" outlineLevel="0" collapsed="false">
      <c r="DP2365" s="343"/>
      <c r="DQ2365" s="343"/>
    </row>
    <row r="2366" customFormat="false" ht="12.75" hidden="false" customHeight="false" outlineLevel="0" collapsed="false">
      <c r="DP2366" s="343"/>
      <c r="DQ2366" s="343"/>
    </row>
    <row r="2367" customFormat="false" ht="12.75" hidden="false" customHeight="false" outlineLevel="0" collapsed="false">
      <c r="DP2367" s="343"/>
      <c r="DQ2367" s="343"/>
    </row>
    <row r="2368" customFormat="false" ht="12.75" hidden="false" customHeight="false" outlineLevel="0" collapsed="false">
      <c r="DP2368" s="343"/>
      <c r="DQ2368" s="343"/>
    </row>
    <row r="2369" customFormat="false" ht="12.75" hidden="false" customHeight="false" outlineLevel="0" collapsed="false">
      <c r="DP2369" s="343"/>
      <c r="DQ2369" s="343"/>
    </row>
    <row r="2370" customFormat="false" ht="12.75" hidden="false" customHeight="false" outlineLevel="0" collapsed="false">
      <c r="DP2370" s="343"/>
      <c r="DQ2370" s="343"/>
    </row>
    <row r="2371" customFormat="false" ht="12.75" hidden="false" customHeight="false" outlineLevel="0" collapsed="false">
      <c r="DP2371" s="343"/>
      <c r="DQ2371" s="343"/>
    </row>
    <row r="2372" customFormat="false" ht="12.75" hidden="false" customHeight="false" outlineLevel="0" collapsed="false">
      <c r="DP2372" s="343"/>
      <c r="DQ2372" s="343"/>
    </row>
    <row r="2373" customFormat="false" ht="12.75" hidden="false" customHeight="false" outlineLevel="0" collapsed="false">
      <c r="DP2373" s="343"/>
      <c r="DQ2373" s="343"/>
    </row>
    <row r="2374" customFormat="false" ht="12.75" hidden="false" customHeight="false" outlineLevel="0" collapsed="false">
      <c r="DP2374" s="343"/>
      <c r="DQ2374" s="343"/>
    </row>
    <row r="2375" customFormat="false" ht="12.75" hidden="false" customHeight="false" outlineLevel="0" collapsed="false">
      <c r="DP2375" s="343"/>
      <c r="DQ2375" s="343"/>
    </row>
    <row r="2376" customFormat="false" ht="12.75" hidden="false" customHeight="false" outlineLevel="0" collapsed="false">
      <c r="DP2376" s="343"/>
      <c r="DQ2376" s="343"/>
    </row>
    <row r="2377" customFormat="false" ht="12.75" hidden="false" customHeight="false" outlineLevel="0" collapsed="false">
      <c r="DP2377" s="343"/>
      <c r="DQ2377" s="343"/>
    </row>
    <row r="2378" customFormat="false" ht="12.75" hidden="false" customHeight="false" outlineLevel="0" collapsed="false">
      <c r="DP2378" s="343"/>
      <c r="DQ2378" s="343"/>
    </row>
    <row r="2379" customFormat="false" ht="12.75" hidden="false" customHeight="false" outlineLevel="0" collapsed="false">
      <c r="DP2379" s="343"/>
      <c r="DQ2379" s="343"/>
    </row>
    <row r="2380" customFormat="false" ht="12.75" hidden="false" customHeight="false" outlineLevel="0" collapsed="false">
      <c r="DP2380" s="343"/>
      <c r="DQ2380" s="343"/>
    </row>
    <row r="2381" customFormat="false" ht="12.75" hidden="false" customHeight="false" outlineLevel="0" collapsed="false">
      <c r="DP2381" s="343"/>
      <c r="DQ2381" s="343"/>
    </row>
    <row r="2382" customFormat="false" ht="12.75" hidden="false" customHeight="false" outlineLevel="0" collapsed="false">
      <c r="DP2382" s="343"/>
      <c r="DQ2382" s="343"/>
    </row>
    <row r="2383" customFormat="false" ht="12.75" hidden="false" customHeight="false" outlineLevel="0" collapsed="false">
      <c r="DP2383" s="343"/>
      <c r="DQ2383" s="343"/>
    </row>
    <row r="2384" customFormat="false" ht="12.75" hidden="false" customHeight="false" outlineLevel="0" collapsed="false">
      <c r="DP2384" s="343"/>
      <c r="DQ2384" s="343"/>
    </row>
    <row r="2385" customFormat="false" ht="12.75" hidden="false" customHeight="false" outlineLevel="0" collapsed="false">
      <c r="DP2385" s="343"/>
      <c r="DQ2385" s="343"/>
    </row>
    <row r="2386" customFormat="false" ht="12.75" hidden="false" customHeight="false" outlineLevel="0" collapsed="false">
      <c r="DP2386" s="343"/>
      <c r="DQ2386" s="343"/>
    </row>
    <row r="2387" customFormat="false" ht="12.75" hidden="false" customHeight="false" outlineLevel="0" collapsed="false">
      <c r="DP2387" s="343"/>
      <c r="DQ2387" s="343"/>
    </row>
    <row r="2388" customFormat="false" ht="12.75" hidden="false" customHeight="false" outlineLevel="0" collapsed="false">
      <c r="DP2388" s="343"/>
      <c r="DQ2388" s="343"/>
    </row>
    <row r="2389" customFormat="false" ht="12.75" hidden="false" customHeight="false" outlineLevel="0" collapsed="false">
      <c r="DP2389" s="343"/>
      <c r="DQ2389" s="343"/>
    </row>
    <row r="2390" customFormat="false" ht="12.75" hidden="false" customHeight="false" outlineLevel="0" collapsed="false">
      <c r="DP2390" s="343"/>
      <c r="DQ2390" s="343"/>
    </row>
    <row r="2391" customFormat="false" ht="12.75" hidden="false" customHeight="false" outlineLevel="0" collapsed="false">
      <c r="DP2391" s="343"/>
      <c r="DQ2391" s="343"/>
    </row>
    <row r="2392" customFormat="false" ht="12.75" hidden="false" customHeight="false" outlineLevel="0" collapsed="false">
      <c r="DP2392" s="343"/>
      <c r="DQ2392" s="343"/>
    </row>
    <row r="2393" customFormat="false" ht="12.75" hidden="false" customHeight="false" outlineLevel="0" collapsed="false">
      <c r="DP2393" s="343"/>
      <c r="DQ2393" s="343"/>
    </row>
    <row r="2394" customFormat="false" ht="12.75" hidden="false" customHeight="false" outlineLevel="0" collapsed="false">
      <c r="DP2394" s="343"/>
      <c r="DQ2394" s="343"/>
    </row>
    <row r="2395" customFormat="false" ht="12.75" hidden="false" customHeight="false" outlineLevel="0" collapsed="false">
      <c r="DP2395" s="343"/>
      <c r="DQ2395" s="343"/>
    </row>
    <row r="2396" customFormat="false" ht="12.75" hidden="false" customHeight="false" outlineLevel="0" collapsed="false">
      <c r="DP2396" s="343"/>
      <c r="DQ2396" s="343"/>
    </row>
    <row r="2397" customFormat="false" ht="12.75" hidden="false" customHeight="false" outlineLevel="0" collapsed="false">
      <c r="DP2397" s="343"/>
      <c r="DQ2397" s="343"/>
    </row>
    <row r="2398" customFormat="false" ht="12.75" hidden="false" customHeight="false" outlineLevel="0" collapsed="false">
      <c r="DP2398" s="343"/>
      <c r="DQ2398" s="343"/>
    </row>
    <row r="2399" customFormat="false" ht="12.75" hidden="false" customHeight="false" outlineLevel="0" collapsed="false">
      <c r="DP2399" s="343"/>
      <c r="DQ2399" s="343"/>
    </row>
    <row r="2400" customFormat="false" ht="12.75" hidden="false" customHeight="false" outlineLevel="0" collapsed="false">
      <c r="DP2400" s="343"/>
      <c r="DQ2400" s="343"/>
    </row>
    <row r="2401" customFormat="false" ht="12.75" hidden="false" customHeight="false" outlineLevel="0" collapsed="false">
      <c r="DP2401" s="343"/>
      <c r="DQ2401" s="343"/>
    </row>
    <row r="2402" customFormat="false" ht="12.75" hidden="false" customHeight="false" outlineLevel="0" collapsed="false">
      <c r="DP2402" s="343"/>
      <c r="DQ2402" s="343"/>
    </row>
    <row r="2403" customFormat="false" ht="12.75" hidden="false" customHeight="false" outlineLevel="0" collapsed="false">
      <c r="DP2403" s="343"/>
      <c r="DQ2403" s="343"/>
    </row>
    <row r="2404" customFormat="false" ht="12.75" hidden="false" customHeight="false" outlineLevel="0" collapsed="false">
      <c r="DP2404" s="343"/>
      <c r="DQ2404" s="343"/>
    </row>
    <row r="2405" customFormat="false" ht="12.75" hidden="false" customHeight="false" outlineLevel="0" collapsed="false">
      <c r="DP2405" s="343"/>
      <c r="DQ2405" s="343"/>
    </row>
    <row r="2406" customFormat="false" ht="12.75" hidden="false" customHeight="false" outlineLevel="0" collapsed="false">
      <c r="DP2406" s="343"/>
      <c r="DQ2406" s="343"/>
    </row>
    <row r="2407" customFormat="false" ht="12.75" hidden="false" customHeight="false" outlineLevel="0" collapsed="false">
      <c r="DP2407" s="343"/>
      <c r="DQ2407" s="343"/>
    </row>
    <row r="2408" customFormat="false" ht="12.75" hidden="false" customHeight="false" outlineLevel="0" collapsed="false">
      <c r="DP2408" s="343"/>
      <c r="DQ2408" s="343"/>
    </row>
    <row r="2409" customFormat="false" ht="12.75" hidden="false" customHeight="false" outlineLevel="0" collapsed="false">
      <c r="DP2409" s="343"/>
      <c r="DQ2409" s="343"/>
    </row>
    <row r="2410" customFormat="false" ht="12.75" hidden="false" customHeight="false" outlineLevel="0" collapsed="false">
      <c r="DP2410" s="343"/>
      <c r="DQ2410" s="343"/>
    </row>
    <row r="2411" customFormat="false" ht="12.75" hidden="false" customHeight="false" outlineLevel="0" collapsed="false">
      <c r="DP2411" s="343"/>
      <c r="DQ2411" s="343"/>
    </row>
    <row r="2412" customFormat="false" ht="12.75" hidden="false" customHeight="false" outlineLevel="0" collapsed="false">
      <c r="DP2412" s="343"/>
      <c r="DQ2412" s="343"/>
    </row>
    <row r="2413" customFormat="false" ht="12.75" hidden="false" customHeight="false" outlineLevel="0" collapsed="false">
      <c r="DP2413" s="343"/>
      <c r="DQ2413" s="343"/>
    </row>
    <row r="2414" customFormat="false" ht="12.75" hidden="false" customHeight="false" outlineLevel="0" collapsed="false">
      <c r="DP2414" s="343"/>
      <c r="DQ2414" s="343"/>
    </row>
    <row r="2415" customFormat="false" ht="12.75" hidden="false" customHeight="false" outlineLevel="0" collapsed="false">
      <c r="DP2415" s="343"/>
      <c r="DQ2415" s="343"/>
    </row>
    <row r="2416" customFormat="false" ht="12.75" hidden="false" customHeight="false" outlineLevel="0" collapsed="false">
      <c r="DP2416" s="343"/>
      <c r="DQ2416" s="343"/>
    </row>
    <row r="2417" customFormat="false" ht="12.75" hidden="false" customHeight="false" outlineLevel="0" collapsed="false">
      <c r="DP2417" s="343"/>
      <c r="DQ2417" s="343"/>
    </row>
    <row r="2418" customFormat="false" ht="12.75" hidden="false" customHeight="false" outlineLevel="0" collapsed="false">
      <c r="DP2418" s="343"/>
      <c r="DQ2418" s="343"/>
    </row>
    <row r="2419" customFormat="false" ht="12.75" hidden="false" customHeight="false" outlineLevel="0" collapsed="false">
      <c r="DP2419" s="343"/>
      <c r="DQ2419" s="343"/>
    </row>
    <row r="2420" customFormat="false" ht="12.75" hidden="false" customHeight="false" outlineLevel="0" collapsed="false">
      <c r="DP2420" s="343"/>
      <c r="DQ2420" s="343"/>
    </row>
    <row r="2421" customFormat="false" ht="12.75" hidden="false" customHeight="false" outlineLevel="0" collapsed="false">
      <c r="DP2421" s="343"/>
      <c r="DQ2421" s="343"/>
    </row>
    <row r="2422" customFormat="false" ht="12.75" hidden="false" customHeight="false" outlineLevel="0" collapsed="false">
      <c r="DP2422" s="343"/>
      <c r="DQ2422" s="343"/>
    </row>
    <row r="2423" customFormat="false" ht="12.75" hidden="false" customHeight="false" outlineLevel="0" collapsed="false">
      <c r="DP2423" s="343"/>
      <c r="DQ2423" s="343"/>
    </row>
    <row r="2424" customFormat="false" ht="12.75" hidden="false" customHeight="false" outlineLevel="0" collapsed="false">
      <c r="DP2424" s="343"/>
      <c r="DQ2424" s="343"/>
    </row>
    <row r="2425" customFormat="false" ht="12.75" hidden="false" customHeight="false" outlineLevel="0" collapsed="false">
      <c r="DP2425" s="343"/>
      <c r="DQ2425" s="343"/>
    </row>
    <row r="2426" customFormat="false" ht="12.75" hidden="false" customHeight="false" outlineLevel="0" collapsed="false">
      <c r="DP2426" s="343"/>
      <c r="DQ2426" s="343"/>
    </row>
    <row r="2427" customFormat="false" ht="12.75" hidden="false" customHeight="false" outlineLevel="0" collapsed="false">
      <c r="DP2427" s="343"/>
      <c r="DQ2427" s="343"/>
    </row>
    <row r="2428" customFormat="false" ht="12.75" hidden="false" customHeight="false" outlineLevel="0" collapsed="false">
      <c r="DP2428" s="343"/>
      <c r="DQ2428" s="343"/>
    </row>
    <row r="2429" customFormat="false" ht="12.75" hidden="false" customHeight="false" outlineLevel="0" collapsed="false">
      <c r="DP2429" s="343"/>
      <c r="DQ2429" s="343"/>
    </row>
    <row r="2430" customFormat="false" ht="12.75" hidden="false" customHeight="false" outlineLevel="0" collapsed="false">
      <c r="DP2430" s="343"/>
      <c r="DQ2430" s="343"/>
    </row>
    <row r="2431" customFormat="false" ht="12.75" hidden="false" customHeight="false" outlineLevel="0" collapsed="false">
      <c r="DP2431" s="343"/>
      <c r="DQ2431" s="343"/>
    </row>
    <row r="2432" customFormat="false" ht="12.75" hidden="false" customHeight="false" outlineLevel="0" collapsed="false">
      <c r="DP2432" s="343"/>
      <c r="DQ2432" s="343"/>
    </row>
    <row r="2433" customFormat="false" ht="12.75" hidden="false" customHeight="false" outlineLevel="0" collapsed="false">
      <c r="DP2433" s="343"/>
      <c r="DQ2433" s="343"/>
    </row>
    <row r="2434" customFormat="false" ht="12.75" hidden="false" customHeight="false" outlineLevel="0" collapsed="false">
      <c r="DP2434" s="343"/>
      <c r="DQ2434" s="343"/>
    </row>
    <row r="2435" customFormat="false" ht="12.75" hidden="false" customHeight="false" outlineLevel="0" collapsed="false">
      <c r="DP2435" s="343"/>
      <c r="DQ2435" s="343"/>
    </row>
    <row r="2436" customFormat="false" ht="12.75" hidden="false" customHeight="false" outlineLevel="0" collapsed="false">
      <c r="DP2436" s="343"/>
      <c r="DQ2436" s="343"/>
    </row>
    <row r="2437" customFormat="false" ht="12.75" hidden="false" customHeight="false" outlineLevel="0" collapsed="false">
      <c r="DP2437" s="343"/>
      <c r="DQ2437" s="343"/>
    </row>
    <row r="2438" customFormat="false" ht="12.75" hidden="false" customHeight="false" outlineLevel="0" collapsed="false">
      <c r="DP2438" s="343"/>
      <c r="DQ2438" s="343"/>
    </row>
    <row r="2439" customFormat="false" ht="12.75" hidden="false" customHeight="false" outlineLevel="0" collapsed="false">
      <c r="DP2439" s="343"/>
      <c r="DQ2439" s="343"/>
    </row>
    <row r="2440" customFormat="false" ht="12.75" hidden="false" customHeight="false" outlineLevel="0" collapsed="false">
      <c r="DP2440" s="343"/>
      <c r="DQ2440" s="343"/>
    </row>
    <row r="2441" customFormat="false" ht="12.75" hidden="false" customHeight="false" outlineLevel="0" collapsed="false">
      <c r="DP2441" s="343"/>
      <c r="DQ2441" s="343"/>
    </row>
    <row r="2442" customFormat="false" ht="12.75" hidden="false" customHeight="false" outlineLevel="0" collapsed="false">
      <c r="DP2442" s="343"/>
      <c r="DQ2442" s="343"/>
    </row>
    <row r="2443" customFormat="false" ht="12.75" hidden="false" customHeight="false" outlineLevel="0" collapsed="false">
      <c r="DP2443" s="343"/>
      <c r="DQ2443" s="343"/>
    </row>
    <row r="2444" customFormat="false" ht="12.75" hidden="false" customHeight="false" outlineLevel="0" collapsed="false">
      <c r="DP2444" s="343"/>
      <c r="DQ2444" s="343"/>
    </row>
    <row r="2445" customFormat="false" ht="12.75" hidden="false" customHeight="false" outlineLevel="0" collapsed="false">
      <c r="DP2445" s="343"/>
      <c r="DQ2445" s="343"/>
    </row>
    <row r="2446" customFormat="false" ht="12.75" hidden="false" customHeight="false" outlineLevel="0" collapsed="false">
      <c r="DP2446" s="343"/>
      <c r="DQ2446" s="343"/>
    </row>
    <row r="2447" customFormat="false" ht="12.75" hidden="false" customHeight="false" outlineLevel="0" collapsed="false">
      <c r="DP2447" s="343"/>
      <c r="DQ2447" s="343"/>
    </row>
    <row r="2448" customFormat="false" ht="12.75" hidden="false" customHeight="false" outlineLevel="0" collapsed="false">
      <c r="DP2448" s="343"/>
      <c r="DQ2448" s="343"/>
    </row>
    <row r="2449" customFormat="false" ht="12.75" hidden="false" customHeight="false" outlineLevel="0" collapsed="false">
      <c r="DP2449" s="343"/>
      <c r="DQ2449" s="343"/>
    </row>
    <row r="2450" customFormat="false" ht="12.75" hidden="false" customHeight="false" outlineLevel="0" collapsed="false">
      <c r="DP2450" s="343"/>
      <c r="DQ2450" s="343"/>
    </row>
    <row r="2451" customFormat="false" ht="12.75" hidden="false" customHeight="false" outlineLevel="0" collapsed="false">
      <c r="DP2451" s="343"/>
      <c r="DQ2451" s="343"/>
    </row>
    <row r="2452" customFormat="false" ht="12.75" hidden="false" customHeight="false" outlineLevel="0" collapsed="false">
      <c r="DP2452" s="343"/>
      <c r="DQ2452" s="343"/>
    </row>
    <row r="2453" customFormat="false" ht="12.75" hidden="false" customHeight="false" outlineLevel="0" collapsed="false">
      <c r="DP2453" s="343"/>
      <c r="DQ2453" s="343"/>
    </row>
    <row r="2454" customFormat="false" ht="12.75" hidden="false" customHeight="false" outlineLevel="0" collapsed="false">
      <c r="DP2454" s="343"/>
      <c r="DQ2454" s="343"/>
    </row>
    <row r="2455" customFormat="false" ht="12.75" hidden="false" customHeight="false" outlineLevel="0" collapsed="false">
      <c r="DP2455" s="343"/>
      <c r="DQ2455" s="343"/>
    </row>
    <row r="2456" customFormat="false" ht="12.75" hidden="false" customHeight="false" outlineLevel="0" collapsed="false">
      <c r="DP2456" s="343"/>
      <c r="DQ2456" s="343"/>
    </row>
    <row r="2457" customFormat="false" ht="12.75" hidden="false" customHeight="false" outlineLevel="0" collapsed="false">
      <c r="DP2457" s="343"/>
      <c r="DQ2457" s="343"/>
    </row>
    <row r="2458" customFormat="false" ht="12.75" hidden="false" customHeight="false" outlineLevel="0" collapsed="false">
      <c r="DP2458" s="343"/>
      <c r="DQ2458" s="343"/>
    </row>
    <row r="2459" customFormat="false" ht="12.75" hidden="false" customHeight="false" outlineLevel="0" collapsed="false">
      <c r="DP2459" s="343"/>
      <c r="DQ2459" s="343"/>
    </row>
    <row r="2460" customFormat="false" ht="12.75" hidden="false" customHeight="false" outlineLevel="0" collapsed="false">
      <c r="DP2460" s="343"/>
      <c r="DQ2460" s="343"/>
    </row>
    <row r="2461" customFormat="false" ht="12.75" hidden="false" customHeight="false" outlineLevel="0" collapsed="false">
      <c r="DP2461" s="343"/>
      <c r="DQ2461" s="343"/>
    </row>
    <row r="2462" customFormat="false" ht="12.75" hidden="false" customHeight="false" outlineLevel="0" collapsed="false">
      <c r="DP2462" s="343"/>
      <c r="DQ2462" s="343"/>
    </row>
    <row r="2463" customFormat="false" ht="12.75" hidden="false" customHeight="false" outlineLevel="0" collapsed="false">
      <c r="DP2463" s="343"/>
      <c r="DQ2463" s="343"/>
    </row>
    <row r="2464" customFormat="false" ht="12.75" hidden="false" customHeight="false" outlineLevel="0" collapsed="false">
      <c r="DP2464" s="343"/>
      <c r="DQ2464" s="343"/>
    </row>
    <row r="2465" customFormat="false" ht="12.75" hidden="false" customHeight="false" outlineLevel="0" collapsed="false">
      <c r="DP2465" s="343"/>
      <c r="DQ2465" s="343"/>
    </row>
    <row r="2466" customFormat="false" ht="12.75" hidden="false" customHeight="false" outlineLevel="0" collapsed="false">
      <c r="DP2466" s="343"/>
      <c r="DQ2466" s="343"/>
    </row>
    <row r="2467" customFormat="false" ht="12.75" hidden="false" customHeight="false" outlineLevel="0" collapsed="false">
      <c r="DP2467" s="343"/>
      <c r="DQ2467" s="343"/>
    </row>
    <row r="2468" customFormat="false" ht="12.75" hidden="false" customHeight="false" outlineLevel="0" collapsed="false">
      <c r="DP2468" s="343"/>
      <c r="DQ2468" s="343"/>
    </row>
    <row r="2469" customFormat="false" ht="12.75" hidden="false" customHeight="false" outlineLevel="0" collapsed="false">
      <c r="DP2469" s="343"/>
      <c r="DQ2469" s="343"/>
    </row>
    <row r="2470" customFormat="false" ht="12.75" hidden="false" customHeight="false" outlineLevel="0" collapsed="false">
      <c r="DP2470" s="343"/>
      <c r="DQ2470" s="343"/>
    </row>
    <row r="2471" customFormat="false" ht="12.75" hidden="false" customHeight="false" outlineLevel="0" collapsed="false">
      <c r="DP2471" s="343"/>
      <c r="DQ2471" s="343"/>
    </row>
    <row r="2472" customFormat="false" ht="12.75" hidden="false" customHeight="false" outlineLevel="0" collapsed="false">
      <c r="DP2472" s="343"/>
      <c r="DQ2472" s="343"/>
    </row>
    <row r="2473" customFormat="false" ht="12.75" hidden="false" customHeight="false" outlineLevel="0" collapsed="false">
      <c r="DP2473" s="343"/>
      <c r="DQ2473" s="343"/>
    </row>
    <row r="2474" customFormat="false" ht="12.75" hidden="false" customHeight="false" outlineLevel="0" collapsed="false">
      <c r="DP2474" s="343"/>
      <c r="DQ2474" s="343"/>
    </row>
    <row r="2475" customFormat="false" ht="12.75" hidden="false" customHeight="false" outlineLevel="0" collapsed="false">
      <c r="DP2475" s="343"/>
      <c r="DQ2475" s="343"/>
    </row>
    <row r="2476" customFormat="false" ht="12.75" hidden="false" customHeight="false" outlineLevel="0" collapsed="false">
      <c r="DP2476" s="343"/>
      <c r="DQ2476" s="343"/>
    </row>
    <row r="2477" customFormat="false" ht="12.75" hidden="false" customHeight="false" outlineLevel="0" collapsed="false">
      <c r="DP2477" s="343"/>
      <c r="DQ2477" s="343"/>
    </row>
    <row r="2478" customFormat="false" ht="12.75" hidden="false" customHeight="false" outlineLevel="0" collapsed="false">
      <c r="DP2478" s="343"/>
      <c r="DQ2478" s="343"/>
    </row>
    <row r="2479" customFormat="false" ht="12.75" hidden="false" customHeight="false" outlineLevel="0" collapsed="false">
      <c r="DP2479" s="343"/>
      <c r="DQ2479" s="343"/>
    </row>
    <row r="2480" customFormat="false" ht="12.75" hidden="false" customHeight="false" outlineLevel="0" collapsed="false">
      <c r="DP2480" s="343"/>
      <c r="DQ2480" s="343"/>
    </row>
    <row r="2481" customFormat="false" ht="12.75" hidden="false" customHeight="false" outlineLevel="0" collapsed="false">
      <c r="DP2481" s="343"/>
      <c r="DQ2481" s="343"/>
    </row>
    <row r="2482" customFormat="false" ht="12.75" hidden="false" customHeight="false" outlineLevel="0" collapsed="false">
      <c r="DP2482" s="343"/>
      <c r="DQ2482" s="343"/>
    </row>
    <row r="2483" customFormat="false" ht="12.75" hidden="false" customHeight="false" outlineLevel="0" collapsed="false">
      <c r="DP2483" s="343"/>
      <c r="DQ2483" s="343"/>
    </row>
    <row r="2484" customFormat="false" ht="12.75" hidden="false" customHeight="false" outlineLevel="0" collapsed="false">
      <c r="DP2484" s="343"/>
      <c r="DQ2484" s="343"/>
    </row>
    <row r="2485" customFormat="false" ht="12.75" hidden="false" customHeight="false" outlineLevel="0" collapsed="false">
      <c r="DP2485" s="343"/>
      <c r="DQ2485" s="343"/>
    </row>
    <row r="2486" customFormat="false" ht="12.75" hidden="false" customHeight="false" outlineLevel="0" collapsed="false">
      <c r="DP2486" s="343"/>
      <c r="DQ2486" s="343"/>
    </row>
    <row r="2487" customFormat="false" ht="12.75" hidden="false" customHeight="false" outlineLevel="0" collapsed="false">
      <c r="DP2487" s="343"/>
      <c r="DQ2487" s="343"/>
    </row>
    <row r="2488" customFormat="false" ht="12.75" hidden="false" customHeight="false" outlineLevel="0" collapsed="false">
      <c r="DP2488" s="343"/>
      <c r="DQ2488" s="343"/>
    </row>
    <row r="2489" customFormat="false" ht="12.75" hidden="false" customHeight="false" outlineLevel="0" collapsed="false">
      <c r="DP2489" s="343"/>
      <c r="DQ2489" s="343"/>
    </row>
    <row r="2490" customFormat="false" ht="12.75" hidden="false" customHeight="false" outlineLevel="0" collapsed="false">
      <c r="DP2490" s="343"/>
      <c r="DQ2490" s="343"/>
    </row>
    <row r="2491" customFormat="false" ht="12.75" hidden="false" customHeight="false" outlineLevel="0" collapsed="false">
      <c r="DP2491" s="343"/>
      <c r="DQ2491" s="343"/>
    </row>
    <row r="2492" customFormat="false" ht="12.75" hidden="false" customHeight="false" outlineLevel="0" collapsed="false">
      <c r="DP2492" s="343"/>
      <c r="DQ2492" s="343"/>
    </row>
  </sheetData>
  <mergeCells count="6">
    <mergeCell ref="A1:B1"/>
    <mergeCell ref="A5:B5"/>
    <mergeCell ref="C5:D5"/>
    <mergeCell ref="C7:D7"/>
    <mergeCell ref="CZ14:DF14"/>
    <mergeCell ref="J16:K16"/>
  </mergeCell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5">
              <controlPr defaultSize="0" print="false" autoFill="0" autoPict="0" macro="Gamma.Gamma2">
                <anchor moveWithCells="true" sizeWithCells="false">
                  <from>
                    <xdr:col>84</xdr:col>
                    <xdr:colOff>0</xdr:colOff>
                    <xdr:row>13</xdr:row>
                    <xdr:rowOff>28800</xdr:rowOff>
                  </from>
                  <to>
                    <xdr:col>85</xdr:col>
                    <xdr:colOff>81000</xdr:colOff>
                    <xdr:row>15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10">
              <controlPr defaultSize="0" print="false" autoFill="0" autoPict="0" macro="FileBackups.LoadMark">
                <anchor moveWithCells="true" sizeWithCells="false">
                  <from>
                    <xdr:col>0</xdr:col>
                    <xdr:colOff>181080</xdr:colOff>
                    <xdr:row>5</xdr:row>
                    <xdr:rowOff>76320</xdr:rowOff>
                  </from>
                  <to>
                    <xdr:col>1</xdr:col>
                    <xdr:colOff>664560</xdr:colOff>
                    <xdr:row>7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11">
              <controlPr defaultSize="0" print="false" autoFill="0" autoPict="0" macro="FileBackups.LoadJohn">
                <anchor moveWithCells="true" sizeWithCells="false">
                  <from>
                    <xdr:col>4</xdr:col>
                    <xdr:colOff>382680</xdr:colOff>
                    <xdr:row>5</xdr:row>
                    <xdr:rowOff>28800</xdr:rowOff>
                  </from>
                  <to>
                    <xdr:col>5</xdr:col>
                    <xdr:colOff>373320</xdr:colOff>
                    <xdr:row>7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12">
              <controlPr defaultSize="0" print="false" autoFill="0" autoPict="0" macro="FileBackups.UpdateTheWholeBlotter">
                <anchor moveWithCells="true" sizeWithCells="false">
                  <from>
                    <xdr:col>0</xdr:col>
                    <xdr:colOff>190800</xdr:colOff>
                    <xdr:row>12</xdr:row>
                    <xdr:rowOff>47520</xdr:rowOff>
                  </from>
                  <to>
                    <xdr:col>1</xdr:col>
                    <xdr:colOff>493560</xdr:colOff>
                    <xdr:row>14</xdr:row>
                    <xdr:rowOff>95040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13">
              <controlPr defaultSize="0" print="false" autoFill="0" autoPict="0" macro="Gamma.TurnOffGamma">
                <anchor moveWithCells="true" sizeWithCells="false">
                  <from>
                    <xdr:col>86</xdr:col>
                    <xdr:colOff>110880</xdr:colOff>
                    <xdr:row>11</xdr:row>
                    <xdr:rowOff>0</xdr:rowOff>
                  </from>
                  <to>
                    <xdr:col>87</xdr:col>
                    <xdr:colOff>20880</xdr:colOff>
                    <xdr:row>13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14">
              <controlPr defaultSize="0" print="false" autoFill="0" autoPict="0" macro="Gamma.TurnOnGamma">
                <anchor moveWithCells="true" sizeWithCells="false">
                  <from>
                    <xdr:col>86</xdr:col>
                    <xdr:colOff>100440</xdr:colOff>
                    <xdr:row>8</xdr:row>
                    <xdr:rowOff>28800</xdr:rowOff>
                  </from>
                  <to>
                    <xdr:col>87</xdr:col>
                    <xdr:colOff>10800</xdr:colOff>
                    <xdr:row>10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16">
              <controlPr defaultSize="0" print="false" autoFill="0" autoPict="0" macro="CS.CS">
                <anchor moveWithCells="true" sizeWithCells="false">
                  <from>
                    <xdr:col>112</xdr:col>
                    <xdr:colOff>10080</xdr:colOff>
                    <xdr:row>14</xdr:row>
                    <xdr:rowOff>95040</xdr:rowOff>
                  </from>
                  <to>
                    <xdr:col>113</xdr:col>
                    <xdr:colOff>-159840</xdr:colOff>
                    <xdr:row>16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17">
              <controlPr defaultSize="0" print="false" autoFill="0" autoPict="0" macro="AddDeal.MarksBlotter">
                <anchor moveWithCells="true" sizeWithCells="false">
                  <from>
                    <xdr:col>4</xdr:col>
                    <xdr:colOff>251640</xdr:colOff>
                    <xdr:row>1</xdr:row>
                    <xdr:rowOff>37800</xdr:rowOff>
                  </from>
                  <to>
                    <xdr:col>5</xdr:col>
                    <xdr:colOff>584640</xdr:colOff>
                    <xdr:row>3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18">
              <controlPr defaultSize="0" print="false" autoFill="0" autoPict="0" macro="AddDeal.JohnsBlotter">
                <anchor moveWithCells="true" sizeWithCells="false">
                  <from>
                    <xdr:col>0</xdr:col>
                    <xdr:colOff>131040</xdr:colOff>
                    <xdr:row>1</xdr:row>
                    <xdr:rowOff>86040</xdr:rowOff>
                  </from>
                  <to>
                    <xdr:col>1</xdr:col>
                    <xdr:colOff>704880</xdr:colOff>
                    <xdr:row>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21">
              <controlPr defaultSize="0" print="false" autoFill="0" autoPict="0" macro="ExchangeFile.GetFutures">
                <anchor moveWithCells="true" sizeWithCells="false">
                  <from>
                    <xdr:col>9</xdr:col>
                    <xdr:colOff>90360</xdr:colOff>
                    <xdr:row>12</xdr:row>
                    <xdr:rowOff>152640</xdr:rowOff>
                  </from>
                  <to>
                    <xdr:col>10</xdr:col>
                    <xdr:colOff>-100080</xdr:colOff>
                    <xdr:row>14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22">
              <controlPr defaultSize="0" print="false" autoFill="0" autoPict="0" macro="ExchangeFile.SendFutures">
                <anchor moveWithCells="true" sizeWithCells="false">
                  <from>
                    <xdr:col>10</xdr:col>
                    <xdr:colOff>60120</xdr:colOff>
                    <xdr:row>12</xdr:row>
                    <xdr:rowOff>152640</xdr:rowOff>
                  </from>
                  <to>
                    <xdr:col>11</xdr:col>
                    <xdr:colOff>-271080</xdr:colOff>
                    <xdr:row>14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23">
              <controlPr defaultSize="0" print="false" autoFill="0" autoPict="0" macro="ExchangeFile.GetOpt">
                <anchor moveWithCells="true" sizeWithCells="false">
                  <from>
                    <xdr:col>68</xdr:col>
                    <xdr:colOff>90360</xdr:colOff>
                    <xdr:row>11</xdr:row>
                    <xdr:rowOff>152640</xdr:rowOff>
                  </from>
                  <to>
                    <xdr:col>69</xdr:col>
                    <xdr:colOff>-291240</xdr:colOff>
                    <xdr:row>13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24">
              <controlPr defaultSize="0" print="false" autoFill="0" autoPict="0" macro="ExchangeFile.SendOpt">
                <anchor moveWithCells="true" sizeWithCells="false">
                  <from>
                    <xdr:col>69</xdr:col>
                    <xdr:colOff>60480</xdr:colOff>
                    <xdr:row>11</xdr:row>
                    <xdr:rowOff>152640</xdr:rowOff>
                  </from>
                  <to>
                    <xdr:col>70</xdr:col>
                    <xdr:colOff>-321120</xdr:colOff>
                    <xdr:row>13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7" name="Button 25">
              <controlPr defaultSize="0" print="false" autoFill="0" autoPict="0" macro="BooktoBook.GetBooktoBook">
                <anchor moveWithCells="true" sizeWithCells="false">
                  <from>
                    <xdr:col>11</xdr:col>
                    <xdr:colOff>90360</xdr:colOff>
                    <xdr:row>7</xdr:row>
                    <xdr:rowOff>85680</xdr:rowOff>
                  </from>
                  <to>
                    <xdr:col>12</xdr:col>
                    <xdr:colOff>-140400</xdr:colOff>
                    <xdr:row>8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8" name="Button 26">
              <controlPr defaultSize="0" print="false" autoFill="0" autoPict="0" macro="BooktoBook.SendBookToBook">
                <anchor moveWithCells="true" sizeWithCells="false">
                  <from>
                    <xdr:col>12</xdr:col>
                    <xdr:colOff>60840</xdr:colOff>
                    <xdr:row>7</xdr:row>
                    <xdr:rowOff>76320</xdr:rowOff>
                  </from>
                  <to>
                    <xdr:col>13</xdr:col>
                    <xdr:colOff>-170280</xdr:colOff>
                    <xdr:row>8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6" r:id="rId19" name="Button 29">
              <controlPr defaultSize="0" print="false" autoFill="0" autoPict="0" macro="BooktoBook.GetJohnDeals">
                <anchor moveWithCells="true" sizeWithCells="false">
                  <from>
                    <xdr:col>51</xdr:col>
                    <xdr:colOff>90720</xdr:colOff>
                    <xdr:row>8</xdr:row>
                    <xdr:rowOff>85680</xdr:rowOff>
                  </from>
                  <to>
                    <xdr:col>52</xdr:col>
                    <xdr:colOff>-150480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7" r:id="rId20" name="Button 30">
              <controlPr defaultSize="0" print="false" autoFill="0" autoPict="0" macro="BooktoBook.SendJohnDeals2">
                <anchor moveWithCells="true" sizeWithCells="false">
                  <from>
                    <xdr:col>52</xdr:col>
                    <xdr:colOff>60480</xdr:colOff>
                    <xdr:row>8</xdr:row>
                    <xdr:rowOff>76320</xdr:rowOff>
                  </from>
                  <to>
                    <xdr:col>53</xdr:col>
                    <xdr:colOff>-180360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8" r:id="rId21" name="Button 31">
              <controlPr defaultSize="0" print="false" autoFill="0" autoPict="0" macro="BooktoBook.GetMarcDeals">
                <anchor moveWithCells="true" sizeWithCells="false">
                  <from>
                    <xdr:col>73</xdr:col>
                    <xdr:colOff>90360</xdr:colOff>
                    <xdr:row>8</xdr:row>
                    <xdr:rowOff>85680</xdr:rowOff>
                  </from>
                  <to>
                    <xdr:col>74</xdr:col>
                    <xdr:colOff>-150120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9" r:id="rId22" name="Button 32">
              <controlPr defaultSize="0" print="false" autoFill="0" autoPict="0" macro="BooktoBook.SendMarcDeals2">
                <anchor moveWithCells="true" sizeWithCells="false">
                  <from>
                    <xdr:col>74</xdr:col>
                    <xdr:colOff>60480</xdr:colOff>
                    <xdr:row>8</xdr:row>
                    <xdr:rowOff>76320</xdr:rowOff>
                  </from>
                  <to>
                    <xdr:col>75</xdr:col>
                    <xdr:colOff>-180720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0" r:id="rId23" name="Button 33">
              <controlPr defaultSize="0" print="false" autoFill="0" autoPict="0" macro="DailyFutures.DailyFutures">
                <anchor moveWithCells="true" sizeWithCells="false">
                  <from>
                    <xdr:col>10</xdr:col>
                    <xdr:colOff>140400</xdr:colOff>
                    <xdr:row>8</xdr:row>
                    <xdr:rowOff>133200</xdr:rowOff>
                  </from>
                  <to>
                    <xdr:col>11</xdr:col>
                    <xdr:colOff>720</xdr:colOff>
                    <xdr:row>11</xdr:row>
                    <xdr:rowOff>95040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1" r:id="rId24" name="Button 46">
              <controlPr defaultSize="0" print="false" autoFill="0" autoPict="0" macro="eol.RefreshEOL">
                <anchor moveWithCells="true" sizeWithCells="false">
                  <from>
                    <xdr:col>64</xdr:col>
                    <xdr:colOff>251280</xdr:colOff>
                    <xdr:row>8</xdr:row>
                    <xdr:rowOff>85680</xdr:rowOff>
                  </from>
                  <to>
                    <xdr:col>65</xdr:col>
                    <xdr:colOff>503640</xdr:colOff>
                    <xdr:row>9</xdr:row>
                    <xdr:rowOff>142920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2" r:id="rId25" name="Button 47">
              <controlPr defaultSize="0" print="false" autoFill="0" autoPict="0" macro="AccessTrades.AccessTrades">
                <anchor moveWithCells="true" sizeWithCells="false">
                  <from>
                    <xdr:col>9</xdr:col>
                    <xdr:colOff>50400</xdr:colOff>
                    <xdr:row>9</xdr:row>
                    <xdr:rowOff>0</xdr:rowOff>
                  </from>
                  <to>
                    <xdr:col>10</xdr:col>
                    <xdr:colOff>720</xdr:colOff>
                    <xdr:row>11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3" r:id="rId26" name="Button 48">
              <controlPr defaultSize="0" print="false" autoFill="0" autoPict="0" macro="CS.CS">
                <anchor moveWithCells="true" sizeWithCells="false">
                  <from>
                    <xdr:col>2</xdr:col>
                    <xdr:colOff>40680</xdr:colOff>
                    <xdr:row>0</xdr:row>
                    <xdr:rowOff>0</xdr:rowOff>
                  </from>
                  <to>
                    <xdr:col>3</xdr:col>
                    <xdr:colOff>-290880</xdr:colOff>
                    <xdr:row>2</xdr:row>
                    <xdr:rowOff>38160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K4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" activeCellId="0" sqref="C2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2" style="538" width="9.14"/>
    <col collapsed="false" customWidth="true" hidden="false" outlineLevel="0" max="3" min="3" style="539" width="6.56"/>
    <col collapsed="false" customWidth="true" hidden="false" outlineLevel="0" max="6" min="6" style="0" width="6.99"/>
    <col collapsed="false" customWidth="true" hidden="false" outlineLevel="0" max="8" min="7" style="0" width="7.85"/>
    <col collapsed="false" customWidth="true" hidden="false" outlineLevel="0" max="9" min="9" style="0" width="7.28"/>
    <col collapsed="false" customWidth="true" hidden="false" outlineLevel="0" max="10" min="10" style="0" width="6.41"/>
    <col collapsed="false" customWidth="true" hidden="false" outlineLevel="0" max="12" min="11" style="0" width="6.28"/>
    <col collapsed="false" customWidth="true" hidden="false" outlineLevel="0" max="14" min="13" style="0" width="6.99"/>
    <col collapsed="false" customWidth="true" hidden="false" outlineLevel="0" max="16" min="16" style="0" width="4.14"/>
    <col collapsed="false" customWidth="true" hidden="false" outlineLevel="0" max="17" min="17" style="0" width="6.56"/>
    <col collapsed="false" customWidth="true" hidden="false" outlineLevel="0" max="25" min="18" style="0" width="5.71"/>
    <col collapsed="false" customWidth="true" hidden="false" outlineLevel="0" max="26" min="26" style="0" width="5.56"/>
    <col collapsed="false" customWidth="true" hidden="false" outlineLevel="0" max="27" min="27" style="0" width="4.99"/>
    <col collapsed="false" customWidth="true" hidden="false" outlineLevel="0" max="29" min="28" style="0" width="5.56"/>
    <col collapsed="false" customWidth="true" hidden="false" outlineLevel="0" max="30" min="30" style="0" width="6.56"/>
    <col collapsed="false" customWidth="true" hidden="false" outlineLevel="0" max="33" min="31" style="0" width="4.99"/>
    <col collapsed="false" customWidth="true" hidden="false" outlineLevel="0" max="34" min="34" style="0" width="5.56"/>
    <col collapsed="false" customWidth="true" hidden="false" outlineLevel="0" max="35" min="35" style="0" width="4.99"/>
    <col collapsed="false" customWidth="true" hidden="false" outlineLevel="0" max="37" min="36" style="0" width="5.56"/>
    <col collapsed="false" customWidth="true" hidden="false" outlineLevel="0" max="41" min="38" style="0" width="5.71"/>
  </cols>
  <sheetData>
    <row r="1" customFormat="false" ht="12.75" hidden="false" customHeight="false" outlineLevel="0" collapsed="false">
      <c r="E1" s="540" t="s">
        <v>453</v>
      </c>
      <c r="F1" s="482"/>
      <c r="G1" s="482"/>
      <c r="H1" s="482"/>
      <c r="I1" s="482"/>
      <c r="Z1" s="539" t="n">
        <f aca="false">SUM(Z27:Z1000)</f>
        <v>1967.26225441</v>
      </c>
      <c r="AA1" s="539" t="n">
        <f aca="false">SUM(AA27:AA1000)</f>
        <v>3528.47252024</v>
      </c>
      <c r="AB1" s="539" t="n">
        <f aca="false">SUM(AB27:AB1000)</f>
        <v>-49.13763232</v>
      </c>
      <c r="AC1" s="539" t="n">
        <f aca="false">SUM(AC27:AC1000)</f>
        <v>-714.37365428</v>
      </c>
      <c r="AD1" s="539" t="n">
        <f aca="false">SUM(AD27:AD1000)</f>
        <v>67.44018544</v>
      </c>
      <c r="AE1" s="539" t="n">
        <f aca="false">SUM(AE27:AE1000)</f>
        <v>169.1109143</v>
      </c>
      <c r="AF1" s="539" t="n">
        <f aca="false">SUM(AF27:AF1000)</f>
        <v>179.13469018</v>
      </c>
      <c r="AG1" s="539" t="n">
        <f aca="false">SUM(AG27:AG1000)</f>
        <v>-946.06062184</v>
      </c>
      <c r="AH1" s="539" t="n">
        <f aca="false">SUM(AH27:AH1000)</f>
        <v>1124.47272632</v>
      </c>
      <c r="AI1" s="539" t="n">
        <f aca="false">SUM(AI27:AI1000)</f>
        <v>6419.91788863</v>
      </c>
      <c r="AJ1" s="539" t="n">
        <f aca="false">SUM(AJ27:AJ1000)</f>
        <v>-136.66120909</v>
      </c>
      <c r="AK1" s="539" t="n">
        <f aca="false">SUM(AK27:AK1000)</f>
        <v>-872.5930971</v>
      </c>
    </row>
    <row r="2" customFormat="false" ht="12.75" hidden="false" customHeight="false" outlineLevel="0" collapsed="false">
      <c r="B2" s="541" t="n">
        <f aca="false">PromptMonth</f>
        <v>37104</v>
      </c>
      <c r="C2" s="539" t="n">
        <f aca="false">A!F18</f>
        <v>2978.51441429</v>
      </c>
      <c r="F2" s="538"/>
      <c r="G2" s="539"/>
      <c r="H2" s="539"/>
      <c r="J2" s="538"/>
      <c r="K2" s="539"/>
      <c r="L2" s="539"/>
      <c r="N2" s="538"/>
      <c r="O2" s="539"/>
      <c r="Q2" s="538"/>
      <c r="R2" s="539"/>
      <c r="Z2" s="0" t="n">
        <v>1</v>
      </c>
      <c r="AA2" s="0" t="n">
        <f aca="false">Z2+1</f>
        <v>2</v>
      </c>
      <c r="AB2" s="0" t="n">
        <f aca="false">AA2+1</f>
        <v>3</v>
      </c>
      <c r="AC2" s="0" t="n">
        <f aca="false">AB2+1</f>
        <v>4</v>
      </c>
      <c r="AD2" s="0" t="n">
        <f aca="false">AC2+1</f>
        <v>5</v>
      </c>
      <c r="AE2" s="0" t="n">
        <f aca="false">AD2+1</f>
        <v>6</v>
      </c>
      <c r="AF2" s="0" t="n">
        <f aca="false">AE2+1</f>
        <v>7</v>
      </c>
      <c r="AG2" s="0" t="n">
        <f aca="false">AF2+1</f>
        <v>8</v>
      </c>
      <c r="AH2" s="0" t="n">
        <f aca="false">AG2+1</f>
        <v>9</v>
      </c>
      <c r="AI2" s="0" t="n">
        <f aca="false">AH2+1</f>
        <v>10</v>
      </c>
      <c r="AJ2" s="0" t="n">
        <f aca="false">AI2+1</f>
        <v>11</v>
      </c>
      <c r="AK2" s="0" t="n">
        <f aca="false">AJ2+1</f>
        <v>12</v>
      </c>
    </row>
    <row r="3" customFormat="false" ht="12.75" hidden="false" customHeight="false" outlineLevel="0" collapsed="false">
      <c r="B3" s="541" t="n">
        <f aca="false">A!A19</f>
        <v>37135</v>
      </c>
      <c r="C3" s="539" t="n">
        <f aca="false">A!F19</f>
        <v>-12574.82673402</v>
      </c>
      <c r="E3" s="542" t="n">
        <f aca="false">B2</f>
        <v>37104</v>
      </c>
      <c r="F3" s="542" t="n">
        <v>37226</v>
      </c>
      <c r="G3" s="539" t="n">
        <f aca="false">SUM(INDEX(japos,MATCH(E3,japosmonth,0),2):INDEX(japos,MATCH(F3,japosmonth,0),2))</f>
        <v>-2533.60627163</v>
      </c>
      <c r="H3" s="539"/>
      <c r="I3" s="542" t="n">
        <f aca="false">E3</f>
        <v>37104</v>
      </c>
      <c r="J3" s="542" t="n">
        <v>37165</v>
      </c>
      <c r="K3" s="539" t="n">
        <f aca="false">SUM(INDEX(japos,MATCH(I3,japosmonth,0),2):INDEX(japos,MATCH(J3,japosmonth,0),2))</f>
        <v>-5655.79919006</v>
      </c>
      <c r="L3" s="539"/>
      <c r="M3" s="542" t="n">
        <v>37196</v>
      </c>
      <c r="N3" s="542" t="n">
        <v>37316</v>
      </c>
      <c r="O3" s="539" t="n">
        <f aca="false">SUM(INDEX(japos,MATCH(M3,japosmonth,0),2):INDEX(japos,MATCH(N3,japosmonth,0),2))</f>
        <v>668.63481766</v>
      </c>
      <c r="Q3" s="543" t="s">
        <v>454</v>
      </c>
      <c r="R3" s="544" t="n">
        <f aca="false">Z1</f>
        <v>1967.26225441</v>
      </c>
      <c r="Y3" s="341" t="n">
        <v>1</v>
      </c>
      <c r="Z3" s="545"/>
      <c r="AA3" s="545"/>
      <c r="AB3" s="545"/>
      <c r="AC3" s="545"/>
      <c r="AD3" s="545"/>
      <c r="AE3" s="545"/>
      <c r="AF3" s="545"/>
      <c r="AG3" s="545"/>
      <c r="AH3" s="545"/>
      <c r="AI3" s="545"/>
      <c r="AJ3" s="545"/>
      <c r="AK3" s="545"/>
    </row>
    <row r="4" customFormat="false" ht="12.75" hidden="false" customHeight="false" outlineLevel="0" collapsed="false">
      <c r="B4" s="541" t="n">
        <f aca="false">A!A20</f>
        <v>37165</v>
      </c>
      <c r="C4" s="539" t="n">
        <f aca="false">A!F20</f>
        <v>3940.51312967</v>
      </c>
      <c r="E4" s="546" t="n">
        <f aca="false">EOMONTH(F3,0)+1</f>
        <v>37257</v>
      </c>
      <c r="F4" s="546" t="n">
        <f aca="false">EOMONTH(E4,10)+1</f>
        <v>37591</v>
      </c>
      <c r="G4" s="539" t="n">
        <f aca="false">SUM(INDEX(japos,MATCH(E4,japosmonth,0),2):INDEX(japos,MATCH(F4,japosmonth,0),2))</f>
        <v>-4307.17673168</v>
      </c>
      <c r="H4" s="539"/>
      <c r="I4" s="546" t="n">
        <f aca="false">EOMONTH(J3,5)+1</f>
        <v>37347</v>
      </c>
      <c r="J4" s="546" t="n">
        <f aca="false">EOMONTH(I4,5)+1</f>
        <v>37530</v>
      </c>
      <c r="K4" s="539" t="n">
        <f aca="false">SUM(INDEX(japos,MATCH(I4,japosmonth,0),2):INDEX(japos,MATCH(J4,japosmonth,0),2))</f>
        <v>-3467.47334201</v>
      </c>
      <c r="L4" s="539"/>
      <c r="M4" s="546" t="n">
        <f aca="false">EOMONTH(N3,7)+1</f>
        <v>37561</v>
      </c>
      <c r="N4" s="546" t="n">
        <f aca="false">EOMONTH(M4,3)+1</f>
        <v>37681</v>
      </c>
      <c r="O4" s="539" t="n">
        <f aca="false">SUM(INDEX(japos,MATCH(M4,japosmonth,0),2):INDEX(japos,MATCH(N4,japosmonth,0),2))</f>
        <v>4640.39756383</v>
      </c>
      <c r="Q4" s="543" t="s">
        <v>455</v>
      </c>
      <c r="R4" s="544" t="n">
        <f aca="false">AA1</f>
        <v>3528.47252024</v>
      </c>
      <c r="Y4" s="341" t="n">
        <v>2</v>
      </c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</row>
    <row r="5" customFormat="false" ht="12.75" hidden="false" customHeight="false" outlineLevel="0" collapsed="false">
      <c r="B5" s="541" t="n">
        <f aca="false">A!A21</f>
        <v>37196</v>
      </c>
      <c r="C5" s="539" t="n">
        <f aca="false">A!F21</f>
        <v>-1651.21350744</v>
      </c>
      <c r="E5" s="546" t="n">
        <f aca="false">EOMONTH(F4,0)+1</f>
        <v>37622</v>
      </c>
      <c r="F5" s="546" t="n">
        <f aca="false">EOMONTH(E5,10)+1</f>
        <v>37956</v>
      </c>
      <c r="G5" s="539" t="n">
        <f aca="false">SUM(INDEX(japos,MATCH(E5,japosmonth,0),2):INDEX(japos,MATCH(F5,japosmonth,0),2))</f>
        <v>5935.89733736</v>
      </c>
      <c r="H5" s="539"/>
      <c r="I5" s="546" t="n">
        <f aca="false">EOMONTH(J4,5)+1</f>
        <v>37712</v>
      </c>
      <c r="J5" s="546" t="n">
        <f aca="false">EOMONTH(I5,5)+1</f>
        <v>37895</v>
      </c>
      <c r="K5" s="539" t="n">
        <f aca="false">SUM(INDEX(japos,MATCH(I5,japosmonth,0),2):INDEX(japos,MATCH(J5,japosmonth,0),2))</f>
        <v>2560.83561965</v>
      </c>
      <c r="L5" s="539"/>
      <c r="M5" s="546" t="n">
        <f aca="false">EOMONTH(N4,7)+1</f>
        <v>37926</v>
      </c>
      <c r="N5" s="546" t="n">
        <f aca="false">EOMONTH(M5,3)+1</f>
        <v>38047</v>
      </c>
      <c r="O5" s="539" t="n">
        <f aca="false">SUM(INDEX(japos,MATCH(M5,japosmonth,0),2):INDEX(japos,MATCH(N5,japosmonth,0),2))</f>
        <v>3484.77270177</v>
      </c>
      <c r="Q5" s="543" t="s">
        <v>456</v>
      </c>
      <c r="R5" s="544" t="n">
        <f aca="false">AB1</f>
        <v>-49.13763232</v>
      </c>
      <c r="Y5" s="341" t="n">
        <v>3</v>
      </c>
      <c r="Z5" s="545"/>
      <c r="AA5" s="545"/>
      <c r="AB5" s="545"/>
      <c r="AC5" s="545"/>
      <c r="AD5" s="545"/>
      <c r="AE5" s="545"/>
      <c r="AF5" s="545"/>
      <c r="AG5" s="545"/>
      <c r="AH5" s="545"/>
      <c r="AI5" s="545"/>
      <c r="AJ5" s="545"/>
      <c r="AK5" s="545"/>
    </row>
    <row r="6" customFormat="false" ht="12.75" hidden="false" customHeight="false" outlineLevel="0" collapsed="false">
      <c r="B6" s="541" t="n">
        <f aca="false">A!A22</f>
        <v>37226</v>
      </c>
      <c r="C6" s="539" t="n">
        <f aca="false">A!F22</f>
        <v>4773.40642587</v>
      </c>
      <c r="E6" s="546" t="n">
        <f aca="false">EOMONTH(F5,0)+1</f>
        <v>37987</v>
      </c>
      <c r="F6" s="546" t="n">
        <f aca="false">EOMONTH(E6,10)+1</f>
        <v>38322</v>
      </c>
      <c r="G6" s="539" t="n">
        <f aca="false">SUM(INDEX(japos,MATCH(E6,japosmonth,0),2):INDEX(japos,MATCH(F6,japosmonth,0),2))</f>
        <v>-74.8654857800006</v>
      </c>
      <c r="H6" s="539"/>
      <c r="I6" s="546" t="n">
        <f aca="false">EOMONTH(J5,5)+1</f>
        <v>38078</v>
      </c>
      <c r="J6" s="546" t="n">
        <f aca="false">EOMONTH(I6,5)+1</f>
        <v>38261</v>
      </c>
      <c r="K6" s="539" t="n">
        <f aca="false">SUM(INDEX(japos,MATCH(I6,japosmonth,0),2):INDEX(japos,MATCH(J6,japosmonth,0),2))</f>
        <v>-2859.89437773</v>
      </c>
      <c r="L6" s="539"/>
      <c r="M6" s="546" t="n">
        <f aca="false">EOMONTH(N5,7)+1</f>
        <v>38292</v>
      </c>
      <c r="N6" s="546" t="n">
        <f aca="false">EOMONTH(M6,3)+1</f>
        <v>38412</v>
      </c>
      <c r="O6" s="539" t="n">
        <f aca="false">SUM(INDEX(japos,MATCH(M6,japosmonth,0),2):INDEX(japos,MATCH(N6,japosmonth,0),2))</f>
        <v>-185.82164542</v>
      </c>
      <c r="Q6" s="543" t="s">
        <v>457</v>
      </c>
      <c r="R6" s="544" t="n">
        <f aca="false">AC1</f>
        <v>-714.37365428</v>
      </c>
      <c r="Y6" s="341" t="n">
        <v>4</v>
      </c>
      <c r="Z6" s="545"/>
      <c r="AA6" s="545"/>
      <c r="AB6" s="545"/>
      <c r="AC6" s="545"/>
      <c r="AD6" s="545"/>
      <c r="AE6" s="545"/>
      <c r="AF6" s="545"/>
      <c r="AG6" s="545"/>
      <c r="AH6" s="545"/>
      <c r="AI6" s="545"/>
      <c r="AJ6" s="545"/>
      <c r="AK6" s="545"/>
    </row>
    <row r="7" customFormat="false" ht="12.75" hidden="false" customHeight="false" outlineLevel="0" collapsed="false">
      <c r="B7" s="541" t="n">
        <f aca="false">A!A23</f>
        <v>37257</v>
      </c>
      <c r="C7" s="539" t="n">
        <f aca="false">A!F23</f>
        <v>5708.37628872</v>
      </c>
      <c r="E7" s="546" t="n">
        <f aca="false">EOMONTH(F6,0)+1</f>
        <v>38353</v>
      </c>
      <c r="F7" s="546" t="n">
        <f aca="false">EOMONTH(E7,10)+1</f>
        <v>38687</v>
      </c>
      <c r="G7" s="539" t="n">
        <f aca="false">SUM(INDEX(japos,MATCH(E7,japosmonth,0),2):INDEX(japos,MATCH(F7,japosmonth,0),2))</f>
        <v>1869.7950857</v>
      </c>
      <c r="H7" s="539"/>
      <c r="I7" s="546" t="n">
        <f aca="false">EOMONTH(J6,5)+1</f>
        <v>38443</v>
      </c>
      <c r="J7" s="546" t="n">
        <f aca="false">EOMONTH(I7,5)+1</f>
        <v>38626</v>
      </c>
      <c r="K7" s="539" t="n">
        <f aca="false">SUM(INDEX(japos,MATCH(I7,japosmonth,0),2):INDEX(japos,MATCH(J7,japosmonth,0),2))</f>
        <v>1603.62925387</v>
      </c>
      <c r="L7" s="539"/>
      <c r="M7" s="546" t="n">
        <f aca="false">EOMONTH(N6,7)+1</f>
        <v>38657</v>
      </c>
      <c r="N7" s="546" t="n">
        <f aca="false">EOMONTH(M7,3)+1</f>
        <v>38777</v>
      </c>
      <c r="O7" s="539" t="n">
        <f aca="false">SUM(INDEX(japos,MATCH(M7,japosmonth,0),2):INDEX(japos,MATCH(N7,japosmonth,0),2))</f>
        <v>184.82697947</v>
      </c>
      <c r="Q7" s="543" t="s">
        <v>458</v>
      </c>
      <c r="R7" s="544" t="n">
        <f aca="false">AD1</f>
        <v>67.44018544</v>
      </c>
      <c r="Y7" s="341" t="n">
        <v>5</v>
      </c>
      <c r="Z7" s="545"/>
      <c r="AA7" s="545"/>
      <c r="AB7" s="545"/>
      <c r="AC7" s="545"/>
      <c r="AD7" s="545"/>
      <c r="AE7" s="545"/>
      <c r="AF7" s="545"/>
      <c r="AG7" s="545"/>
      <c r="AH7" s="545"/>
      <c r="AI7" s="545"/>
      <c r="AJ7" s="545"/>
      <c r="AK7" s="545"/>
    </row>
    <row r="8" customFormat="false" ht="12.75" hidden="false" customHeight="false" outlineLevel="0" collapsed="false">
      <c r="B8" s="541" t="n">
        <f aca="false">A!A24</f>
        <v>37288</v>
      </c>
      <c r="C8" s="539" t="n">
        <f aca="false">A!F24</f>
        <v>-1841.57156141</v>
      </c>
      <c r="E8" s="546" t="n">
        <f aca="false">EOMONTH(F7,0)+1</f>
        <v>38718</v>
      </c>
      <c r="F8" s="546" t="n">
        <f aca="false">EOMONTH(E8,10)+1</f>
        <v>39052</v>
      </c>
      <c r="G8" s="539" t="n">
        <f aca="false">SUM(INDEX(japos,MATCH(E8,japosmonth,0),2):INDEX(japos,MATCH(F8,japosmonth,0),2))</f>
        <v>-178.7136594</v>
      </c>
      <c r="H8" s="539"/>
      <c r="I8" s="546" t="n">
        <f aca="false">EOMONTH(J7,5)+1</f>
        <v>38808</v>
      </c>
      <c r="J8" s="546" t="n">
        <f aca="false">EOMONTH(I8,5)+1</f>
        <v>38991</v>
      </c>
      <c r="K8" s="539" t="n">
        <f aca="false">SUM(INDEX(japos,MATCH(I8,japosmonth,0),2):INDEX(japos,MATCH(J8,japosmonth,0),2))</f>
        <v>-152.13089456</v>
      </c>
      <c r="L8" s="539"/>
      <c r="M8" s="546" t="n">
        <f aca="false">EOMONTH(N7,7)+1</f>
        <v>39022</v>
      </c>
      <c r="N8" s="546" t="n">
        <f aca="false">EOMONTH(M8,3)+1</f>
        <v>39142</v>
      </c>
      <c r="O8" s="539" t="n">
        <f aca="false">SUM(INDEX(japos,MATCH(M8,japosmonth,0),2):INDEX(japos,MATCH(N8,japosmonth,0),2))</f>
        <v>757.60145451</v>
      </c>
      <c r="Q8" s="543" t="s">
        <v>459</v>
      </c>
      <c r="R8" s="544" t="n">
        <f aca="false">AE1</f>
        <v>169.1109143</v>
      </c>
      <c r="Y8" s="341" t="n">
        <v>6</v>
      </c>
      <c r="Z8" s="545"/>
      <c r="AA8" s="545"/>
      <c r="AB8" s="545"/>
      <c r="AC8" s="545"/>
      <c r="AD8" s="545"/>
      <c r="AE8" s="545"/>
      <c r="AF8" s="545"/>
      <c r="AG8" s="545"/>
      <c r="AH8" s="545"/>
      <c r="AI8" s="545"/>
      <c r="AJ8" s="545"/>
      <c r="AK8" s="545"/>
    </row>
    <row r="9" customFormat="false" ht="12.75" hidden="false" customHeight="false" outlineLevel="0" collapsed="false">
      <c r="B9" s="541" t="n">
        <f aca="false">A!A25</f>
        <v>37316</v>
      </c>
      <c r="C9" s="539" t="n">
        <f aca="false">A!F25</f>
        <v>-6320.36282808</v>
      </c>
      <c r="E9" s="546" t="n">
        <f aca="false">EOMONTH(F8,0)+1</f>
        <v>39083</v>
      </c>
      <c r="F9" s="546" t="n">
        <f aca="false">EOMONTH(E9,10)+1</f>
        <v>39417</v>
      </c>
      <c r="G9" s="539" t="n">
        <f aca="false">SUM(INDEX(japos,MATCH(E9,japosmonth,0),2):INDEX(japos,MATCH(F9,japosmonth,0),2))</f>
        <v>2460.56962245</v>
      </c>
      <c r="H9" s="539"/>
      <c r="I9" s="546" t="n">
        <f aca="false">EOMONTH(J8,5)+1</f>
        <v>39173</v>
      </c>
      <c r="J9" s="546" t="n">
        <f aca="false">EOMONTH(I9,5)+1</f>
        <v>39356</v>
      </c>
      <c r="K9" s="539" t="n">
        <f aca="false">SUM(INDEX(japos,MATCH(I9,japosmonth,0),2):INDEX(japos,MATCH(J9,japosmonth,0),2))</f>
        <v>1742.39673321</v>
      </c>
      <c r="L9" s="539"/>
      <c r="M9" s="546" t="n">
        <f aca="false">EOMONTH(N8,7)+1</f>
        <v>39387</v>
      </c>
      <c r="N9" s="546" t="n">
        <f aca="false">EOMONTH(M9,3)+1</f>
        <v>39508</v>
      </c>
      <c r="O9" s="539" t="n">
        <f aca="false">SUM(INDEX(japos,MATCH(M9,japosmonth,0),2):INDEX(japos,MATCH(N9,japosmonth,0),2))</f>
        <v>-497.24929032</v>
      </c>
      <c r="Q9" s="543" t="s">
        <v>460</v>
      </c>
      <c r="R9" s="544" t="n">
        <f aca="false">AF1</f>
        <v>179.13469018</v>
      </c>
      <c r="Y9" s="341" t="n">
        <v>7</v>
      </c>
      <c r="Z9" s="545"/>
      <c r="AA9" s="545"/>
      <c r="AB9" s="545"/>
      <c r="AC9" s="545"/>
      <c r="AD9" s="545"/>
      <c r="AE9" s="545"/>
      <c r="AF9" s="545"/>
      <c r="AG9" s="545"/>
      <c r="AH9" s="545"/>
      <c r="AI9" s="545"/>
      <c r="AJ9" s="545"/>
      <c r="AK9" s="545"/>
    </row>
    <row r="10" customFormat="false" ht="12.75" hidden="false" customHeight="false" outlineLevel="0" collapsed="false">
      <c r="B10" s="541" t="n">
        <f aca="false">A!A26</f>
        <v>37347</v>
      </c>
      <c r="C10" s="539" t="n">
        <f aca="false">A!F26</f>
        <v>-3278.29275006</v>
      </c>
      <c r="E10" s="546" t="n">
        <f aca="false">EOMONTH(F9,0)+1</f>
        <v>39448</v>
      </c>
      <c r="F10" s="546" t="n">
        <f aca="false">EOMONTH(E10,10)+1</f>
        <v>39783</v>
      </c>
      <c r="G10" s="539" t="n">
        <f aca="false">SUM(INDEX(japos,MATCH(E10,japosmonth,0),2):INDEX(japos,MATCH(F10,japosmonth,0),2))</f>
        <v>-3973.66491257</v>
      </c>
      <c r="H10" s="539"/>
      <c r="I10" s="546" t="n">
        <f aca="false">EOMONTH(J9,5)+1</f>
        <v>39539</v>
      </c>
      <c r="J10" s="546" t="n">
        <f aca="false">EOMONTH(I10,5)+1</f>
        <v>39722</v>
      </c>
      <c r="K10" s="539" t="n">
        <f aca="false">SUM(INDEX(japos,MATCH(I10,japosmonth,0),2):INDEX(japos,MATCH(J10,japosmonth,0),2))</f>
        <v>-2322.55099806</v>
      </c>
      <c r="L10" s="539"/>
      <c r="M10" s="546" t="n">
        <f aca="false">EOMONTH(N9,7)+1</f>
        <v>39753</v>
      </c>
      <c r="N10" s="546" t="n">
        <f aca="false">EOMONTH(M10,3)+1</f>
        <v>39873</v>
      </c>
      <c r="O10" s="539" t="n">
        <f aca="false">SUM(INDEX(japos,MATCH(M10,japosmonth,0),2):INDEX(japos,MATCH(N10,japosmonth,0),2))</f>
        <v>-290.06989939</v>
      </c>
      <c r="Q10" s="543" t="s">
        <v>461</v>
      </c>
      <c r="R10" s="544" t="n">
        <f aca="false">AG1</f>
        <v>-946.06062184</v>
      </c>
      <c r="Y10" s="341" t="n">
        <v>8</v>
      </c>
      <c r="Z10" s="545"/>
      <c r="AA10" s="545"/>
      <c r="AB10" s="545"/>
      <c r="AC10" s="545"/>
      <c r="AD10" s="545"/>
      <c r="AE10" s="545"/>
      <c r="AF10" s="545"/>
      <c r="AG10" s="545"/>
      <c r="AH10" s="545"/>
      <c r="AI10" s="545"/>
      <c r="AJ10" s="545"/>
      <c r="AK10" s="545"/>
    </row>
    <row r="11" customFormat="false" ht="12.75" hidden="false" customHeight="false" outlineLevel="0" collapsed="false">
      <c r="B11" s="541" t="n">
        <f aca="false">A!A27</f>
        <v>37377</v>
      </c>
      <c r="C11" s="539" t="n">
        <f aca="false">A!F27</f>
        <v>-4402.72147815</v>
      </c>
      <c r="E11" s="546" t="n">
        <f aca="false">EOMONTH(F10,0)+1</f>
        <v>39814</v>
      </c>
      <c r="F11" s="546" t="n">
        <f aca="false">EOMONTH(E11,10)+1</f>
        <v>40148</v>
      </c>
      <c r="G11" s="539" t="n">
        <f aca="false">SUM(INDEX(japos,MATCH(E11,japosmonth,0),2):INDEX(japos,MATCH(F11,japosmonth,0),2))</f>
        <v>1759.62291127</v>
      </c>
      <c r="H11" s="539"/>
      <c r="I11" s="546" t="n">
        <f aca="false">EOMONTH(J10,5)+1</f>
        <v>39904</v>
      </c>
      <c r="J11" s="546" t="n">
        <f aca="false">EOMONTH(I11,5)+1</f>
        <v>40087</v>
      </c>
      <c r="K11" s="539" t="n">
        <f aca="false">SUM(INDEX(japos,MATCH(I11,japosmonth,0),2):INDEX(japos,MATCH(J11,japosmonth,0),2))</f>
        <v>589.54282797</v>
      </c>
      <c r="L11" s="539"/>
      <c r="M11" s="546" t="n">
        <f aca="false">EOMONTH(N10,7)+1</f>
        <v>40118</v>
      </c>
      <c r="N11" s="546" t="n">
        <f aca="false">EOMONTH(M11,3)+1</f>
        <v>40238</v>
      </c>
      <c r="O11" s="539" t="n">
        <f aca="false">SUM(INDEX(japos,MATCH(M11,japosmonth,0),2):INDEX(japos,MATCH(N11,japosmonth,0),2))</f>
        <v>-182.75419498</v>
      </c>
      <c r="Q11" s="543" t="s">
        <v>462</v>
      </c>
      <c r="R11" s="544" t="n">
        <f aca="false">AH1</f>
        <v>1124.47272632</v>
      </c>
      <c r="Y11" s="341" t="n">
        <v>9</v>
      </c>
      <c r="Z11" s="545"/>
      <c r="AA11" s="545"/>
      <c r="AB11" s="545"/>
      <c r="AC11" s="545"/>
      <c r="AD11" s="545"/>
      <c r="AE11" s="545"/>
      <c r="AF11" s="545"/>
      <c r="AG11" s="545"/>
      <c r="AH11" s="545"/>
      <c r="AI11" s="545"/>
      <c r="AJ11" s="545"/>
      <c r="AK11" s="545"/>
    </row>
    <row r="12" customFormat="false" ht="12.75" hidden="false" customHeight="false" outlineLevel="0" collapsed="false">
      <c r="B12" s="541" t="n">
        <f aca="false">A!A28</f>
        <v>37408</v>
      </c>
      <c r="C12" s="539" t="n">
        <f aca="false">A!F28</f>
        <v>-4461.63779969</v>
      </c>
      <c r="E12" s="546" t="n">
        <f aca="false">EOMONTH(F11,0)+1</f>
        <v>40179</v>
      </c>
      <c r="F12" s="546" t="n">
        <f aca="false">EOMONTH(E12,10)+1</f>
        <v>40513</v>
      </c>
      <c r="G12" s="539" t="n">
        <f aca="false">SUM(INDEX(japos,MATCH(E12,japosmonth,0),2):INDEX(japos,MATCH(F12,japosmonth,0),2))</f>
        <v>-1249.7567251</v>
      </c>
      <c r="H12" s="539"/>
      <c r="I12" s="546" t="n">
        <f aca="false">EOMONTH(J11,5)+1</f>
        <v>40269</v>
      </c>
      <c r="J12" s="546" t="n">
        <f aca="false">EOMONTH(I12,5)+1</f>
        <v>40452</v>
      </c>
      <c r="K12" s="539" t="n">
        <f aca="false">SUM(INDEX(japos,MATCH(I12,japosmonth,0),2):INDEX(japos,MATCH(J12,japosmonth,0),2))</f>
        <v>-720.13406858</v>
      </c>
      <c r="L12" s="539"/>
      <c r="M12" s="546" t="n">
        <f aca="false">EOMONTH(N11,7)+1</f>
        <v>40483</v>
      </c>
      <c r="N12" s="546" t="n">
        <f aca="false">EOMONTH(M12,3)+1</f>
        <v>40603</v>
      </c>
      <c r="O12" s="539" t="n">
        <f aca="false">SUM(INDEX(japos,MATCH(M12,japosmonth,0),2):INDEX(japos,MATCH(N12,japosmonth,0),2))</f>
        <v>-20.88368175</v>
      </c>
      <c r="Q12" s="543" t="s">
        <v>463</v>
      </c>
      <c r="R12" s="544" t="n">
        <f aca="false">AI1</f>
        <v>6419.91788863</v>
      </c>
      <c r="Y12" s="341" t="n">
        <v>10</v>
      </c>
      <c r="Z12" s="545"/>
      <c r="AA12" s="545"/>
      <c r="AB12" s="545"/>
      <c r="AC12" s="545"/>
      <c r="AD12" s="545"/>
      <c r="AE12" s="545"/>
      <c r="AF12" s="545"/>
      <c r="AG12" s="545"/>
      <c r="AH12" s="545"/>
      <c r="AI12" s="545"/>
      <c r="AJ12" s="545"/>
      <c r="AK12" s="545"/>
    </row>
    <row r="13" customFormat="false" ht="12.75" hidden="false" customHeight="false" outlineLevel="0" collapsed="false">
      <c r="B13" s="541" t="n">
        <f aca="false">A!A29</f>
        <v>37438</v>
      </c>
      <c r="C13" s="539" t="n">
        <f aca="false">A!F29</f>
        <v>360.11646592</v>
      </c>
      <c r="E13" s="546" t="n">
        <f aca="false">EOMONTH(F12,0)+1</f>
        <v>40544</v>
      </c>
      <c r="F13" s="546" t="n">
        <f aca="false">EOMONTH(E13,10)+1</f>
        <v>40878</v>
      </c>
      <c r="G13" s="539" t="n">
        <f aca="false">SUM(INDEX(japos,MATCH(E13,japosmonth,0),2):INDEX(japos,MATCH(F13,japosmonth,0),2))</f>
        <v>694.01911556</v>
      </c>
      <c r="H13" s="539"/>
      <c r="I13" s="546" t="n">
        <f aca="false">EOMONTH(J12,5)+1</f>
        <v>40634</v>
      </c>
      <c r="J13" s="546" t="n">
        <f aca="false">EOMONTH(I13,5)+1</f>
        <v>40817</v>
      </c>
      <c r="K13" s="539" t="n">
        <f aca="false">SUM(INDEX(japos,MATCH(I13,japosmonth,0),2):INDEX(japos,MATCH(J13,japosmonth,0),2))</f>
        <v>411.4306345</v>
      </c>
      <c r="L13" s="539"/>
      <c r="M13" s="546" t="n">
        <f aca="false">EOMONTH(N12,7)+1</f>
        <v>40848</v>
      </c>
      <c r="N13" s="546" t="n">
        <f aca="false">EOMONTH(M13,3)+1</f>
        <v>40969</v>
      </c>
      <c r="O13" s="539" t="n">
        <f aca="false">SUM(INDEX(japos,MATCH(M13,japosmonth,0),2):INDEX(japos,MATCH(N13,japosmonth,0),2))</f>
        <v>272.99984344</v>
      </c>
      <c r="Q13" s="543" t="s">
        <v>464</v>
      </c>
      <c r="R13" s="544" t="n">
        <f aca="false">AJ1</f>
        <v>-136.66120909</v>
      </c>
      <c r="Y13" s="341" t="n">
        <v>11</v>
      </c>
      <c r="Z13" s="545"/>
      <c r="AA13" s="545"/>
      <c r="AB13" s="545"/>
      <c r="AC13" s="545"/>
      <c r="AD13" s="545"/>
      <c r="AE13" s="545"/>
      <c r="AF13" s="545"/>
      <c r="AG13" s="545"/>
      <c r="AH13" s="545"/>
      <c r="AI13" s="545"/>
      <c r="AJ13" s="545"/>
      <c r="AK13" s="545"/>
    </row>
    <row r="14" customFormat="false" ht="12.75" hidden="false" customHeight="false" outlineLevel="0" collapsed="false">
      <c r="B14" s="541" t="n">
        <f aca="false">A!A30</f>
        <v>37469</v>
      </c>
      <c r="C14" s="539" t="n">
        <f aca="false">A!F30</f>
        <v>-5836.58295135</v>
      </c>
      <c r="E14" s="546" t="n">
        <f aca="false">EOMONTH(F13,0)+1</f>
        <v>40909</v>
      </c>
      <c r="F14" s="546" t="n">
        <f aca="false">EOMONTH(E14,10)+1</f>
        <v>41244</v>
      </c>
      <c r="G14" s="539" t="n">
        <f aca="false">SUM(INDEX(japos,MATCH(E14,japosmonth,0),2):INDEX(japos,MATCH(F14,japosmonth,0),2))</f>
        <v>765.48818649</v>
      </c>
      <c r="H14" s="539"/>
      <c r="I14" s="546" t="n">
        <f aca="false">EOMONTH(J13,5)+1</f>
        <v>41000</v>
      </c>
      <c r="J14" s="546" t="n">
        <f aca="false">EOMONTH(I14,5)+1</f>
        <v>41183</v>
      </c>
      <c r="K14" s="539" t="n">
        <f aca="false">SUM(INDEX(japos,MATCH(I14,japosmonth,0),2):INDEX(japos,MATCH(J14,japosmonth,0),2))</f>
        <v>463.67830243</v>
      </c>
      <c r="L14" s="539"/>
      <c r="M14" s="546" t="n">
        <f aca="false">EOMONTH(N13,7)+1</f>
        <v>41214</v>
      </c>
      <c r="N14" s="546" t="n">
        <f aca="false">EOMONTH(M14,3)+1</f>
        <v>41334</v>
      </c>
      <c r="O14" s="539" t="n">
        <f aca="false">SUM(INDEX(japos,MATCH(M14,japosmonth,0),2):INDEX(japos,MATCH(N14,japosmonth,0),2))</f>
        <v>330.62343614</v>
      </c>
      <c r="Q14" s="543" t="s">
        <v>465</v>
      </c>
      <c r="R14" s="544" t="n">
        <f aca="false">AK1</f>
        <v>-872.5930971</v>
      </c>
      <c r="Y14" s="341" t="n">
        <v>12</v>
      </c>
      <c r="Z14" s="545"/>
      <c r="AA14" s="545"/>
      <c r="AB14" s="545"/>
      <c r="AC14" s="545"/>
      <c r="AD14" s="545"/>
      <c r="AE14" s="545"/>
      <c r="AF14" s="545"/>
      <c r="AG14" s="545"/>
      <c r="AH14" s="545"/>
      <c r="AI14" s="545"/>
      <c r="AJ14" s="545"/>
      <c r="AK14" s="545"/>
    </row>
    <row r="15" customFormat="false" ht="12.75" hidden="false" customHeight="false" outlineLevel="0" collapsed="false">
      <c r="B15" s="541" t="n">
        <f aca="false">A!A31</f>
        <v>37500</v>
      </c>
      <c r="C15" s="539" t="n">
        <f aca="false">A!F31</f>
        <v>3428.41259925</v>
      </c>
      <c r="E15" s="546" t="n">
        <f aca="false">EOMONTH(F14,0)+1</f>
        <v>41275</v>
      </c>
      <c r="F15" s="546" t="n">
        <f aca="false">EOMONTH(E15,10)+1</f>
        <v>41609</v>
      </c>
      <c r="G15" s="539" t="n">
        <f aca="false">SUM(INDEX(japos,MATCH(E15,japosmonth,0),2):INDEX(japos,MATCH(F15,japosmonth,0),2))</f>
        <v>753.78121665</v>
      </c>
      <c r="H15" s="539"/>
      <c r="I15" s="546" t="n">
        <f aca="false">EOMONTH(J14,5)+1</f>
        <v>41365</v>
      </c>
      <c r="J15" s="546" t="n">
        <f aca="false">EOMONTH(I15,5)+1</f>
        <v>41548</v>
      </c>
      <c r="K15" s="539" t="n">
        <f aca="false">SUM(INDEX(japos,MATCH(I15,japosmonth,0),2):INDEX(japos,MATCH(J15,japosmonth,0),2))</f>
        <v>443.18407542</v>
      </c>
      <c r="L15" s="539"/>
      <c r="M15" s="546" t="n">
        <f aca="false">EOMONTH(N14,7)+1</f>
        <v>41579</v>
      </c>
      <c r="N15" s="546" t="n">
        <f aca="false">EOMONTH(M15,3)+1</f>
        <v>41699</v>
      </c>
      <c r="O15" s="539" t="n">
        <f aca="false">SUM(INDEX(japos,MATCH(M15,japosmonth,0),2):INDEX(japos,MATCH(N15,japosmonth,0),2))</f>
        <v>339.06484929</v>
      </c>
      <c r="Q15" s="547" t="str">
        <f aca="false">Q3</f>
        <v>Jan</v>
      </c>
      <c r="R15" s="548" t="n">
        <f aca="false">R3</f>
        <v>1967.26225441</v>
      </c>
      <c r="Y15" s="341" t="n">
        <v>13</v>
      </c>
      <c r="Z15" s="545"/>
      <c r="AA15" s="545"/>
      <c r="AB15" s="545"/>
      <c r="AC15" s="545"/>
      <c r="AD15" s="545"/>
      <c r="AE15" s="545"/>
      <c r="AF15" s="545"/>
      <c r="AG15" s="545"/>
      <c r="AH15" s="545"/>
      <c r="AI15" s="545"/>
      <c r="AJ15" s="545"/>
      <c r="AK15" s="545"/>
    </row>
    <row r="16" customFormat="false" ht="12.75" hidden="false" customHeight="false" outlineLevel="0" collapsed="false">
      <c r="B16" s="541" t="n">
        <f aca="false">A!A32</f>
        <v>37530</v>
      </c>
      <c r="C16" s="539" t="n">
        <f aca="false">A!F32</f>
        <v>10723.23257207</v>
      </c>
      <c r="E16" s="546" t="n">
        <f aca="false">EOMONTH(F15,0)+1</f>
        <v>41640</v>
      </c>
      <c r="F16" s="546" t="n">
        <f aca="false">EOMONTH(E16,10)+1</f>
        <v>41974</v>
      </c>
      <c r="G16" s="539" t="n">
        <f aca="false">SUM(INDEX(japos,MATCH(E16,japosmonth,0),2):INDEX(japos,MATCH(F16,japosmonth,0),2))</f>
        <v>749.62324191</v>
      </c>
      <c r="H16" s="539"/>
      <c r="I16" s="546" t="n">
        <f aca="false">EOMONTH(J15,5)+1</f>
        <v>41730</v>
      </c>
      <c r="J16" s="546" t="n">
        <f aca="false">EOMONTH(I16,5)+1</f>
        <v>41913</v>
      </c>
      <c r="K16" s="539" t="n">
        <f aca="false">SUM(INDEX(japos,MATCH(I16,japosmonth,0),2):INDEX(japos,MATCH(J16,japosmonth,0),2))</f>
        <v>484.52042791</v>
      </c>
      <c r="L16" s="539"/>
      <c r="M16" s="546" t="n">
        <f aca="false">EOMONTH(N15,7)+1</f>
        <v>41944</v>
      </c>
      <c r="N16" s="546" t="n">
        <f aca="false">EOMONTH(M16,3)+1</f>
        <v>42064</v>
      </c>
      <c r="O16" s="539" t="n">
        <f aca="false">SUM(INDEX(japos,MATCH(M16,japosmonth,0),2):INDEX(japos,MATCH(N16,japosmonth,0),2))</f>
        <v>116.44623701</v>
      </c>
      <c r="Q16" s="547" t="str">
        <f aca="false">Q4</f>
        <v>Feb</v>
      </c>
      <c r="R16" s="548" t="n">
        <f aca="false">R4</f>
        <v>3528.47252024</v>
      </c>
      <c r="Y16" s="341" t="n">
        <v>14</v>
      </c>
      <c r="Z16" s="545"/>
      <c r="AA16" s="545"/>
      <c r="AB16" s="545"/>
      <c r="AC16" s="545"/>
      <c r="AD16" s="545"/>
      <c r="AE16" s="545"/>
      <c r="AF16" s="545"/>
      <c r="AG16" s="545"/>
      <c r="AH16" s="545"/>
      <c r="AI16" s="545"/>
      <c r="AJ16" s="545"/>
      <c r="AK16" s="545"/>
    </row>
    <row r="17" customFormat="false" ht="12.75" hidden="false" customHeight="false" outlineLevel="0" collapsed="false">
      <c r="B17" s="541" t="n">
        <f aca="false">A!A33</f>
        <v>37561</v>
      </c>
      <c r="C17" s="539" t="n">
        <f aca="false">A!F33</f>
        <v>-3341.00452602</v>
      </c>
      <c r="E17" s="546" t="n">
        <f aca="false">EOMONTH(F16,0)+1</f>
        <v>42005</v>
      </c>
      <c r="F17" s="546" t="n">
        <f aca="false">EOMONTH(E17,10)+1</f>
        <v>42339</v>
      </c>
      <c r="G17" s="539" t="n">
        <f aca="false">SUM(INDEX(japos,MATCH(E17,japosmonth,0),2):INDEX(japos,MATCH(F17,japosmonth,0),2))</f>
        <v>266.61903923</v>
      </c>
      <c r="H17" s="539"/>
      <c r="I17" s="546" t="n">
        <f aca="false">EOMONTH(J16,5)+1</f>
        <v>42095</v>
      </c>
      <c r="J17" s="546" t="n">
        <f aca="false">EOMONTH(I17,5)+1</f>
        <v>42278</v>
      </c>
      <c r="K17" s="539" t="n">
        <f aca="false">SUM(INDEX(japos,MATCH(I17,japosmonth,0),2):INDEX(japos,MATCH(J17,japosmonth,0),2))</f>
        <v>159.15712084</v>
      </c>
      <c r="L17" s="539"/>
      <c r="M17" s="546" t="n">
        <f aca="false">EOMONTH(N16,7)+1</f>
        <v>42309</v>
      </c>
      <c r="N17" s="546" t="n">
        <f aca="false">EOMONTH(M17,3)+1</f>
        <v>42430</v>
      </c>
      <c r="O17" s="539" t="n">
        <f aca="false">SUM(INDEX(japos,MATCH(M17,japosmonth,0),2):INDEX(japos,MATCH(N17,japosmonth,0),2))</f>
        <v>58.7550544</v>
      </c>
      <c r="Q17" s="547" t="str">
        <f aca="false">Q5</f>
        <v>Mar</v>
      </c>
      <c r="R17" s="548" t="n">
        <f aca="false">R5</f>
        <v>-49.13763232</v>
      </c>
      <c r="Y17" s="341" t="n">
        <v>15</v>
      </c>
      <c r="Z17" s="545"/>
      <c r="AA17" s="545"/>
      <c r="AB17" s="545"/>
      <c r="AC17" s="545"/>
      <c r="AD17" s="545"/>
      <c r="AE17" s="545"/>
      <c r="AF17" s="545"/>
      <c r="AG17" s="545"/>
      <c r="AH17" s="545"/>
      <c r="AI17" s="545"/>
      <c r="AJ17" s="545"/>
      <c r="AK17" s="545"/>
    </row>
    <row r="18" customFormat="false" ht="12.75" hidden="false" customHeight="false" outlineLevel="0" collapsed="false">
      <c r="B18" s="541" t="n">
        <f aca="false">A!A34</f>
        <v>37591</v>
      </c>
      <c r="C18" s="539" t="n">
        <f aca="false">A!F34</f>
        <v>4954.85923712</v>
      </c>
      <c r="E18" s="546" t="n">
        <f aca="false">EOMONTH(F17,0)+1</f>
        <v>42370</v>
      </c>
      <c r="F18" s="546" t="n">
        <f aca="false">EOMONTH(E18,10)+1</f>
        <v>42705</v>
      </c>
      <c r="G18" s="539" t="n">
        <f aca="false">SUM(INDEX(japos,MATCH(E18,japosmonth,0),2):INDEX(japos,MATCH(F18,japosmonth,0),2))</f>
        <v>84.87775292</v>
      </c>
      <c r="H18" s="539"/>
      <c r="I18" s="546" t="n">
        <f aca="false">EOMONTH(J17,5)+1</f>
        <v>42461</v>
      </c>
      <c r="J18" s="546" t="n">
        <f aca="false">EOMONTH(I18,5)+1</f>
        <v>42644</v>
      </c>
      <c r="K18" s="539" t="n">
        <f aca="false">SUM(INDEX(japos,MATCH(I18,japosmonth,0),2):INDEX(japos,MATCH(J18,japosmonth,0),2))</f>
        <v>51.69787046</v>
      </c>
      <c r="L18" s="539"/>
      <c r="M18" s="546" t="n">
        <f aca="false">EOMONTH(N17,7)+1</f>
        <v>42675</v>
      </c>
      <c r="N18" s="546" t="n">
        <f aca="false">EOMONTH(M18,3)+1</f>
        <v>42795</v>
      </c>
      <c r="O18" s="539" t="n">
        <f aca="false">SUM(INDEX(japos,MATCH(M18,japosmonth,0),2):INDEX(japos,MATCH(N18,japosmonth,0),2))</f>
        <v>31.6688593</v>
      </c>
      <c r="Q18" s="547" t="str">
        <f aca="false">Q6</f>
        <v>Apr</v>
      </c>
      <c r="R18" s="548" t="n">
        <f aca="false">R6</f>
        <v>-714.37365428</v>
      </c>
      <c r="Y18" s="341" t="n">
        <v>16</v>
      </c>
      <c r="Z18" s="545"/>
      <c r="AA18" s="545"/>
      <c r="AB18" s="545"/>
      <c r="AC18" s="545"/>
      <c r="AD18" s="545"/>
      <c r="AE18" s="545"/>
      <c r="AF18" s="545"/>
      <c r="AG18" s="545"/>
      <c r="AH18" s="545"/>
      <c r="AI18" s="545"/>
      <c r="AJ18" s="545"/>
      <c r="AK18" s="545"/>
    </row>
    <row r="19" customFormat="false" ht="12.75" hidden="false" customHeight="false" outlineLevel="0" collapsed="false">
      <c r="B19" s="541" t="n">
        <f aca="false">A!A35</f>
        <v>37622</v>
      </c>
      <c r="C19" s="539" t="n">
        <f aca="false">A!F35</f>
        <v>-1725.32927306</v>
      </c>
      <c r="E19" s="546" t="n">
        <f aca="false">EOMONTH(F18,0)+1</f>
        <v>42736</v>
      </c>
      <c r="F19" s="546" t="n">
        <f aca="false">EOMONTH(E19,10)+1</f>
        <v>43070</v>
      </c>
      <c r="G19" s="539" t="n">
        <f aca="false">SUM(INDEX(japos,MATCH(E19,japosmonth,0),2):INDEX(japos,MATCH(F19,japosmonth,0),2))</f>
        <v>71.94229466</v>
      </c>
      <c r="H19" s="539"/>
      <c r="I19" s="546" t="n">
        <f aca="false">EOMONTH(J18,5)+1</f>
        <v>42826</v>
      </c>
      <c r="J19" s="546" t="n">
        <f aca="false">EOMONTH(I19,5)+1</f>
        <v>43009</v>
      </c>
      <c r="K19" s="539" t="n">
        <f aca="false">SUM(INDEX(japos,MATCH(I19,japosmonth,0),2):INDEX(japos,MATCH(J19,japosmonth,0),2))</f>
        <v>48.21660596</v>
      </c>
      <c r="L19" s="539"/>
      <c r="M19" s="546" t="n">
        <f aca="false">EOMONTH(N18,7)+1</f>
        <v>43040</v>
      </c>
      <c r="N19" s="546" t="n">
        <f aca="false">EOMONTH(M19,3)+1</f>
        <v>43160</v>
      </c>
      <c r="O19" s="539" t="n">
        <f aca="false">SUM(INDEX(japos,MATCH(M19,japosmonth,0),2):INDEX(japos,MATCH(N19,japosmonth,0),2))</f>
        <v>12.59474706</v>
      </c>
      <c r="Q19" s="547" t="str">
        <f aca="false">Q7</f>
        <v>May</v>
      </c>
      <c r="R19" s="548" t="n">
        <f aca="false">R7</f>
        <v>67.44018544</v>
      </c>
      <c r="Y19" s="341" t="n">
        <v>17</v>
      </c>
      <c r="Z19" s="545"/>
      <c r="AA19" s="545"/>
      <c r="AB19" s="545"/>
      <c r="AC19" s="545"/>
      <c r="AD19" s="545"/>
      <c r="AE19" s="545"/>
      <c r="AF19" s="545"/>
      <c r="AG19" s="545"/>
      <c r="AH19" s="545"/>
      <c r="AI19" s="545"/>
      <c r="AJ19" s="545"/>
      <c r="AK19" s="545"/>
    </row>
    <row r="20" customFormat="false" ht="12.75" hidden="false" customHeight="false" outlineLevel="0" collapsed="false">
      <c r="B20" s="541" t="n">
        <f aca="false">A!A36</f>
        <v>37653</v>
      </c>
      <c r="C20" s="539" t="n">
        <f aca="false">A!F36</f>
        <v>2256.83126933</v>
      </c>
      <c r="G20" s="539"/>
      <c r="H20" s="539"/>
      <c r="K20" s="539"/>
      <c r="L20" s="539"/>
      <c r="O20" s="539"/>
      <c r="Q20" s="547" t="str">
        <f aca="false">Q8</f>
        <v>Jun</v>
      </c>
      <c r="R20" s="548" t="n">
        <f aca="false">R8</f>
        <v>169.1109143</v>
      </c>
      <c r="Y20" s="341" t="n">
        <v>18</v>
      </c>
      <c r="Z20" s="545"/>
      <c r="AA20" s="545"/>
      <c r="AB20" s="545"/>
      <c r="AC20" s="545"/>
      <c r="AD20" s="545"/>
      <c r="AE20" s="545"/>
      <c r="AF20" s="545"/>
      <c r="AG20" s="545"/>
      <c r="AH20" s="545"/>
      <c r="AI20" s="545"/>
      <c r="AJ20" s="545"/>
      <c r="AK20" s="545"/>
    </row>
    <row r="21" customFormat="false" ht="12.75" hidden="false" customHeight="false" outlineLevel="0" collapsed="false">
      <c r="B21" s="541" t="n">
        <f aca="false">A!A37</f>
        <v>37681</v>
      </c>
      <c r="C21" s="539" t="n">
        <f aca="false">A!F37</f>
        <v>2495.04085646</v>
      </c>
      <c r="F21" s="0" t="s">
        <v>466</v>
      </c>
      <c r="G21" s="539" t="n">
        <f aca="false">SUM(G3:G20)</f>
        <v>3094.45201804</v>
      </c>
      <c r="H21" s="539"/>
      <c r="Q21" s="547" t="str">
        <f aca="false">Q9</f>
        <v>Jul</v>
      </c>
      <c r="R21" s="548" t="n">
        <f aca="false">R9</f>
        <v>179.13469018</v>
      </c>
      <c r="Y21" s="341" t="n">
        <v>19</v>
      </c>
      <c r="Z21" s="545"/>
      <c r="AA21" s="545"/>
      <c r="AB21" s="545"/>
      <c r="AC21" s="545"/>
      <c r="AD21" s="545"/>
      <c r="AE21" s="545"/>
      <c r="AF21" s="545"/>
      <c r="AG21" s="545"/>
      <c r="AH21" s="545"/>
      <c r="AI21" s="545"/>
      <c r="AJ21" s="545"/>
      <c r="AK21" s="545"/>
    </row>
    <row r="22" customFormat="false" ht="12.75" hidden="false" customHeight="false" outlineLevel="0" collapsed="false">
      <c r="B22" s="541" t="n">
        <f aca="false">A!A38</f>
        <v>37712</v>
      </c>
      <c r="C22" s="539" t="n">
        <f aca="false">A!F38</f>
        <v>-6915.92216117</v>
      </c>
      <c r="Q22" s="547" t="str">
        <f aca="false">Q10</f>
        <v>Aug</v>
      </c>
      <c r="R22" s="548" t="n">
        <f aca="false">R10</f>
        <v>-946.06062184</v>
      </c>
      <c r="Y22" s="341" t="n">
        <v>20</v>
      </c>
      <c r="Z22" s="545"/>
      <c r="AA22" s="545"/>
      <c r="AB22" s="545"/>
      <c r="AC22" s="545"/>
      <c r="AD22" s="545"/>
      <c r="AE22" s="545"/>
      <c r="AF22" s="545"/>
      <c r="AG22" s="545"/>
      <c r="AH22" s="545"/>
      <c r="AI22" s="545"/>
      <c r="AJ22" s="545"/>
      <c r="AK22" s="545"/>
    </row>
    <row r="23" customFormat="false" ht="12.75" hidden="false" customHeight="false" outlineLevel="0" collapsed="false">
      <c r="B23" s="541" t="n">
        <f aca="false">A!A39</f>
        <v>37742</v>
      </c>
      <c r="C23" s="539" t="n">
        <f aca="false">A!F39</f>
        <v>-1735.57889895</v>
      </c>
      <c r="Q23" s="547" t="str">
        <f aca="false">Q11</f>
        <v>Sep</v>
      </c>
      <c r="R23" s="548" t="n">
        <f aca="false">R11</f>
        <v>1124.47272632</v>
      </c>
      <c r="Y23" s="341" t="n">
        <v>21</v>
      </c>
      <c r="Z23" s="545"/>
      <c r="AA23" s="545"/>
      <c r="AB23" s="545"/>
      <c r="AC23" s="545"/>
      <c r="AD23" s="545"/>
      <c r="AE23" s="545"/>
      <c r="AF23" s="545"/>
      <c r="AG23" s="545"/>
      <c r="AH23" s="545"/>
      <c r="AI23" s="545"/>
      <c r="AJ23" s="545"/>
      <c r="AK23" s="545"/>
    </row>
    <row r="24" customFormat="false" ht="12.75" hidden="false" customHeight="false" outlineLevel="0" collapsed="false">
      <c r="B24" s="541" t="n">
        <f aca="false">A!A40</f>
        <v>37773</v>
      </c>
      <c r="C24" s="539" t="n">
        <f aca="false">A!F40</f>
        <v>654.59429043</v>
      </c>
      <c r="Q24" s="547" t="str">
        <f aca="false">Q12</f>
        <v>Oct</v>
      </c>
      <c r="R24" s="548" t="n">
        <f aca="false">R12</f>
        <v>6419.91788863</v>
      </c>
      <c r="Y24" s="341" t="n">
        <v>22</v>
      </c>
      <c r="Z24" s="545"/>
      <c r="AA24" s="545"/>
      <c r="AB24" s="545"/>
      <c r="AC24" s="545"/>
      <c r="AD24" s="545"/>
      <c r="AE24" s="545"/>
      <c r="AF24" s="545"/>
      <c r="AG24" s="545"/>
      <c r="AH24" s="545"/>
      <c r="AI24" s="545"/>
      <c r="AJ24" s="545"/>
      <c r="AK24" s="545"/>
    </row>
    <row r="25" customFormat="false" ht="12.75" hidden="false" customHeight="false" outlineLevel="0" collapsed="false">
      <c r="B25" s="541" t="n">
        <f aca="false">A!A41</f>
        <v>37803</v>
      </c>
      <c r="C25" s="539" t="n">
        <f aca="false">A!F41</f>
        <v>4273.81944926</v>
      </c>
      <c r="Q25" s="547" t="str">
        <f aca="false">Q13</f>
        <v>Nov</v>
      </c>
      <c r="R25" s="548" t="n">
        <f aca="false">R13</f>
        <v>-136.66120909</v>
      </c>
      <c r="Y25" s="341" t="n">
        <v>23</v>
      </c>
      <c r="Z25" s="545"/>
      <c r="AA25" s="545"/>
      <c r="AB25" s="545"/>
      <c r="AC25" s="545"/>
      <c r="AD25" s="545"/>
      <c r="AE25" s="545"/>
      <c r="AF25" s="545"/>
      <c r="AG25" s="545"/>
      <c r="AH25" s="545"/>
      <c r="AI25" s="545"/>
      <c r="AJ25" s="545"/>
      <c r="AK25" s="545"/>
    </row>
    <row r="26" customFormat="false" ht="12.75" hidden="false" customHeight="false" outlineLevel="0" collapsed="false">
      <c r="B26" s="541" t="n">
        <f aca="false">A!A42</f>
        <v>37834</v>
      </c>
      <c r="C26" s="539" t="n">
        <f aca="false">A!F42</f>
        <v>1519.70466472</v>
      </c>
      <c r="Q26" s="547" t="str">
        <f aca="false">Q14</f>
        <v>Dec</v>
      </c>
      <c r="R26" s="548" t="n">
        <f aca="false">R14</f>
        <v>-872.5930971</v>
      </c>
      <c r="Y26" s="341" t="n">
        <v>24</v>
      </c>
      <c r="Z26" s="545"/>
      <c r="AA26" s="545"/>
      <c r="AB26" s="545"/>
      <c r="AC26" s="545"/>
      <c r="AD26" s="545"/>
      <c r="AE26" s="545"/>
      <c r="AF26" s="545"/>
      <c r="AG26" s="545"/>
      <c r="AH26" s="545"/>
      <c r="AI26" s="545"/>
      <c r="AJ26" s="545"/>
      <c r="AK26" s="545"/>
    </row>
    <row r="27" customFormat="false" ht="12.75" hidden="false" customHeight="false" outlineLevel="0" collapsed="false">
      <c r="B27" s="541" t="n">
        <f aca="false">A!A43</f>
        <v>37865</v>
      </c>
      <c r="C27" s="539" t="n">
        <f aca="false">A!F43</f>
        <v>1026.88023942</v>
      </c>
      <c r="Z27" s="539" t="str">
        <f aca="false">IF(MONTH($B26)=Z$2,$C26,"")</f>
        <v/>
      </c>
      <c r="AA27" s="539" t="str">
        <f aca="false">IF(MONTH($B26)=AA$2,$C26,"")</f>
        <v/>
      </c>
      <c r="AB27" s="539" t="str">
        <f aca="false">IF(MONTH($B26)=AB$2,$C26,"")</f>
        <v/>
      </c>
      <c r="AC27" s="539" t="str">
        <f aca="false">IF(MONTH($B26)=AC$2,$C26,"")</f>
        <v/>
      </c>
      <c r="AD27" s="539" t="str">
        <f aca="false">IF(MONTH($B26)=AD$2,$C26,"")</f>
        <v/>
      </c>
      <c r="AE27" s="539" t="str">
        <f aca="false">IF(MONTH($B26)=AE$2,$C26,"")</f>
        <v/>
      </c>
      <c r="AF27" s="539" t="str">
        <f aca="false">IF(MONTH($B26)=AF$2,$C26,"")</f>
        <v/>
      </c>
      <c r="AG27" s="539" t="n">
        <f aca="false">IF(MONTH($B26)=AG$2,$C26,"")</f>
        <v>1519.70466472</v>
      </c>
      <c r="AH27" s="539" t="str">
        <f aca="false">IF(MONTH($B26)=AH$2,$C26,"")</f>
        <v/>
      </c>
      <c r="AI27" s="539" t="str">
        <f aca="false">IF(MONTH($B26)=AI$2,$C26,"")</f>
        <v/>
      </c>
      <c r="AJ27" s="539" t="str">
        <f aca="false">IF(MONTH($B26)=AJ$2,$C26,"")</f>
        <v/>
      </c>
      <c r="AK27" s="539" t="str">
        <f aca="false">IF(MONTH($B26)=AK$2,$C26,"")</f>
        <v/>
      </c>
    </row>
    <row r="28" customFormat="false" ht="12.75" hidden="false" customHeight="false" outlineLevel="0" collapsed="false">
      <c r="B28" s="541" t="n">
        <f aca="false">A!A44</f>
        <v>37895</v>
      </c>
      <c r="C28" s="539" t="n">
        <f aca="false">A!F44</f>
        <v>3737.33803594</v>
      </c>
      <c r="Z28" s="539" t="str">
        <f aca="false">IF(MONTH($B27)=Z$2,$C27,"")</f>
        <v/>
      </c>
      <c r="AA28" s="539" t="str">
        <f aca="false">IF(MONTH($B27)=AA$2,$C27,"")</f>
        <v/>
      </c>
      <c r="AB28" s="539" t="str">
        <f aca="false">IF(MONTH($B27)=AB$2,$C27,"")</f>
        <v/>
      </c>
      <c r="AC28" s="539" t="str">
        <f aca="false">IF(MONTH($B27)=AC$2,$C27,"")</f>
        <v/>
      </c>
      <c r="AD28" s="539" t="str">
        <f aca="false">IF(MONTH($B27)=AD$2,$C27,"")</f>
        <v/>
      </c>
      <c r="AE28" s="539" t="str">
        <f aca="false">IF(MONTH($B27)=AE$2,$C27,"")</f>
        <v/>
      </c>
      <c r="AF28" s="539" t="str">
        <f aca="false">IF(MONTH($B27)=AF$2,$C27,"")</f>
        <v/>
      </c>
      <c r="AG28" s="539" t="str">
        <f aca="false">IF(MONTH($B27)=AG$2,$C27,"")</f>
        <v/>
      </c>
      <c r="AH28" s="539" t="n">
        <f aca="false">IF(MONTH($B27)=AH$2,$C27,"")</f>
        <v>1026.88023942</v>
      </c>
      <c r="AI28" s="539" t="str">
        <f aca="false">IF(MONTH($B27)=AI$2,$C27,"")</f>
        <v/>
      </c>
      <c r="AJ28" s="539" t="str">
        <f aca="false">IF(MONTH($B27)=AJ$2,$C27,"")</f>
        <v/>
      </c>
      <c r="AK28" s="539" t="str">
        <f aca="false">IF(MONTH($B27)=AK$2,$C27,"")</f>
        <v/>
      </c>
    </row>
    <row r="29" customFormat="false" ht="12.75" hidden="false" customHeight="false" outlineLevel="0" collapsed="false">
      <c r="B29" s="541" t="n">
        <f aca="false">A!A45</f>
        <v>37926</v>
      </c>
      <c r="C29" s="539" t="n">
        <f aca="false">A!F45</f>
        <v>-309.13596457</v>
      </c>
      <c r="Z29" s="539" t="str">
        <f aca="false">IF(MONTH($B28)=Z$2,$C28,"")</f>
        <v/>
      </c>
      <c r="AA29" s="539" t="str">
        <f aca="false">IF(MONTH($B28)=AA$2,$C28,"")</f>
        <v/>
      </c>
      <c r="AB29" s="539" t="str">
        <f aca="false">IF(MONTH($B28)=AB$2,$C28,"")</f>
        <v/>
      </c>
      <c r="AC29" s="539" t="str">
        <f aca="false">IF(MONTH($B28)=AC$2,$C28,"")</f>
        <v/>
      </c>
      <c r="AD29" s="539" t="str">
        <f aca="false">IF(MONTH($B28)=AD$2,$C28,"")</f>
        <v/>
      </c>
      <c r="AE29" s="539" t="str">
        <f aca="false">IF(MONTH($B28)=AE$2,$C28,"")</f>
        <v/>
      </c>
      <c r="AF29" s="539" t="str">
        <f aca="false">IF(MONTH($B28)=AF$2,$C28,"")</f>
        <v/>
      </c>
      <c r="AG29" s="539" t="str">
        <f aca="false">IF(MONTH($B28)=AG$2,$C28,"")</f>
        <v/>
      </c>
      <c r="AH29" s="539" t="str">
        <f aca="false">IF(MONTH($B28)=AH$2,$C28,"")</f>
        <v/>
      </c>
      <c r="AI29" s="539" t="n">
        <f aca="false">IF(MONTH($B28)=AI$2,$C28,"")</f>
        <v>3737.33803594</v>
      </c>
      <c r="AJ29" s="539" t="str">
        <f aca="false">IF(MONTH($B28)=AJ$2,$C28,"")</f>
        <v/>
      </c>
      <c r="AK29" s="539" t="str">
        <f aca="false">IF(MONTH($B28)=AK$2,$C28,"")</f>
        <v/>
      </c>
    </row>
    <row r="30" customFormat="false" ht="12.75" hidden="false" customHeight="false" outlineLevel="0" collapsed="false">
      <c r="B30" s="541" t="n">
        <f aca="false">A!A46</f>
        <v>37956</v>
      </c>
      <c r="C30" s="539" t="n">
        <f aca="false">A!F46</f>
        <v>657.65482955</v>
      </c>
      <c r="Z30" s="539" t="str">
        <f aca="false">IF(MONTH($B29)=Z$2,$C29,"")</f>
        <v/>
      </c>
      <c r="AA30" s="539" t="str">
        <f aca="false">IF(MONTH($B29)=AA$2,$C29,"")</f>
        <v/>
      </c>
      <c r="AB30" s="539" t="str">
        <f aca="false">IF(MONTH($B29)=AB$2,$C29,"")</f>
        <v/>
      </c>
      <c r="AC30" s="539" t="str">
        <f aca="false">IF(MONTH($B29)=AC$2,$C29,"")</f>
        <v/>
      </c>
      <c r="AD30" s="539" t="str">
        <f aca="false">IF(MONTH($B29)=AD$2,$C29,"")</f>
        <v/>
      </c>
      <c r="AE30" s="539" t="str">
        <f aca="false">IF(MONTH($B29)=AE$2,$C29,"")</f>
        <v/>
      </c>
      <c r="AF30" s="539" t="str">
        <f aca="false">IF(MONTH($B29)=AF$2,$C29,"")</f>
        <v/>
      </c>
      <c r="AG30" s="539" t="str">
        <f aca="false">IF(MONTH($B29)=AG$2,$C29,"")</f>
        <v/>
      </c>
      <c r="AH30" s="539" t="str">
        <f aca="false">IF(MONTH($B29)=AH$2,$C29,"")</f>
        <v/>
      </c>
      <c r="AI30" s="539" t="str">
        <f aca="false">IF(MONTH($B29)=AI$2,$C29,"")</f>
        <v/>
      </c>
      <c r="AJ30" s="539" t="n">
        <f aca="false">IF(MONTH($B29)=AJ$2,$C29,"")</f>
        <v>-309.13596457</v>
      </c>
      <c r="AK30" s="539" t="str">
        <f aca="false">IF(MONTH($B29)=AK$2,$C29,"")</f>
        <v/>
      </c>
    </row>
    <row r="31" customFormat="false" ht="12.75" hidden="false" customHeight="false" outlineLevel="0" collapsed="false">
      <c r="B31" s="541" t="n">
        <f aca="false">A!A47</f>
        <v>37987</v>
      </c>
      <c r="C31" s="539" t="n">
        <f aca="false">A!F47</f>
        <v>-49.31663289</v>
      </c>
      <c r="Z31" s="539" t="str">
        <f aca="false">IF(MONTH($B30)=Z$2,$C30,"")</f>
        <v/>
      </c>
      <c r="AA31" s="539" t="str">
        <f aca="false">IF(MONTH($B30)=AA$2,$C30,"")</f>
        <v/>
      </c>
      <c r="AB31" s="539" t="str">
        <f aca="false">IF(MONTH($B30)=AB$2,$C30,"")</f>
        <v/>
      </c>
      <c r="AC31" s="539" t="str">
        <f aca="false">IF(MONTH($B30)=AC$2,$C30,"")</f>
        <v/>
      </c>
      <c r="AD31" s="539" t="str">
        <f aca="false">IF(MONTH($B30)=AD$2,$C30,"")</f>
        <v/>
      </c>
      <c r="AE31" s="539" t="str">
        <f aca="false">IF(MONTH($B30)=AE$2,$C30,"")</f>
        <v/>
      </c>
      <c r="AF31" s="539" t="str">
        <f aca="false">IF(MONTH($B30)=AF$2,$C30,"")</f>
        <v/>
      </c>
      <c r="AG31" s="539" t="str">
        <f aca="false">IF(MONTH($B30)=AG$2,$C30,"")</f>
        <v/>
      </c>
      <c r="AH31" s="539" t="str">
        <f aca="false">IF(MONTH($B30)=AH$2,$C30,"")</f>
        <v/>
      </c>
      <c r="AI31" s="539" t="str">
        <f aca="false">IF(MONTH($B30)=AI$2,$C30,"")</f>
        <v/>
      </c>
      <c r="AJ31" s="539" t="str">
        <f aca="false">IF(MONTH($B30)=AJ$2,$C30,"")</f>
        <v/>
      </c>
      <c r="AK31" s="539" t="n">
        <f aca="false">IF(MONTH($B30)=AK$2,$C30,"")</f>
        <v>657.65482955</v>
      </c>
    </row>
    <row r="32" customFormat="false" ht="12.75" hidden="false" customHeight="false" outlineLevel="0" collapsed="false">
      <c r="B32" s="541" t="n">
        <f aca="false">A!A48</f>
        <v>38018</v>
      </c>
      <c r="C32" s="539" t="n">
        <f aca="false">A!F48</f>
        <v>3356.12427477</v>
      </c>
      <c r="Z32" s="539" t="n">
        <f aca="false">IF(MONTH($B31)=Z$2,$C31,"")</f>
        <v>-49.31663289</v>
      </c>
      <c r="AA32" s="539" t="str">
        <f aca="false">IF(MONTH($B31)=AA$2,$C31,"")</f>
        <v/>
      </c>
      <c r="AB32" s="539" t="str">
        <f aca="false">IF(MONTH($B31)=AB$2,$C31,"")</f>
        <v/>
      </c>
      <c r="AC32" s="539" t="str">
        <f aca="false">IF(MONTH($B31)=AC$2,$C31,"")</f>
        <v/>
      </c>
      <c r="AD32" s="539" t="str">
        <f aca="false">IF(MONTH($B31)=AD$2,$C31,"")</f>
        <v/>
      </c>
      <c r="AE32" s="539" t="str">
        <f aca="false">IF(MONTH($B31)=AE$2,$C31,"")</f>
        <v/>
      </c>
      <c r="AF32" s="539" t="str">
        <f aca="false">IF(MONTH($B31)=AF$2,$C31,"")</f>
        <v/>
      </c>
      <c r="AG32" s="539" t="str">
        <f aca="false">IF(MONTH($B31)=AG$2,$C31,"")</f>
        <v/>
      </c>
      <c r="AH32" s="539" t="str">
        <f aca="false">IF(MONTH($B31)=AH$2,$C31,"")</f>
        <v/>
      </c>
      <c r="AI32" s="539" t="str">
        <f aca="false">IF(MONTH($B31)=AI$2,$C31,"")</f>
        <v/>
      </c>
      <c r="AJ32" s="539" t="str">
        <f aca="false">IF(MONTH($B31)=AJ$2,$C31,"")</f>
        <v/>
      </c>
      <c r="AK32" s="539" t="str">
        <f aca="false">IF(MONTH($B31)=AK$2,$C31,"")</f>
        <v/>
      </c>
    </row>
    <row r="33" customFormat="false" ht="12.75" hidden="false" customHeight="false" outlineLevel="0" collapsed="false">
      <c r="B33" s="541" t="n">
        <f aca="false">A!A49</f>
        <v>38047</v>
      </c>
      <c r="C33" s="539" t="n">
        <f aca="false">A!F49</f>
        <v>-170.55380509</v>
      </c>
      <c r="Z33" s="539" t="str">
        <f aca="false">IF(MONTH($B32)=Z$2,$C32,"")</f>
        <v/>
      </c>
      <c r="AA33" s="539" t="n">
        <f aca="false">IF(MONTH($B32)=AA$2,$C32,"")</f>
        <v>3356.12427477</v>
      </c>
      <c r="AB33" s="539" t="str">
        <f aca="false">IF(MONTH($B32)=AB$2,$C32,"")</f>
        <v/>
      </c>
      <c r="AC33" s="539" t="str">
        <f aca="false">IF(MONTH($B32)=AC$2,$C32,"")</f>
        <v/>
      </c>
      <c r="AD33" s="539" t="str">
        <f aca="false">IF(MONTH($B32)=AD$2,$C32,"")</f>
        <v/>
      </c>
      <c r="AE33" s="539" t="str">
        <f aca="false">IF(MONTH($B32)=AE$2,$C32,"")</f>
        <v/>
      </c>
      <c r="AF33" s="539" t="str">
        <f aca="false">IF(MONTH($B32)=AF$2,$C32,"")</f>
        <v/>
      </c>
      <c r="AG33" s="539" t="str">
        <f aca="false">IF(MONTH($B32)=AG$2,$C32,"")</f>
        <v/>
      </c>
      <c r="AH33" s="539" t="str">
        <f aca="false">IF(MONTH($B32)=AH$2,$C32,"")</f>
        <v/>
      </c>
      <c r="AI33" s="539" t="str">
        <f aca="false">IF(MONTH($B32)=AI$2,$C32,"")</f>
        <v/>
      </c>
      <c r="AJ33" s="539" t="str">
        <f aca="false">IF(MONTH($B32)=AJ$2,$C32,"")</f>
        <v/>
      </c>
      <c r="AK33" s="539" t="str">
        <f aca="false">IF(MONTH($B32)=AK$2,$C32,"")</f>
        <v/>
      </c>
    </row>
    <row r="34" customFormat="false" ht="12.75" hidden="false" customHeight="false" outlineLevel="0" collapsed="false">
      <c r="B34" s="541" t="n">
        <f aca="false">A!A50</f>
        <v>38078</v>
      </c>
      <c r="C34" s="539" t="n">
        <f aca="false">A!F50</f>
        <v>-1137.33168068</v>
      </c>
      <c r="Z34" s="539" t="str">
        <f aca="false">IF(MONTH($B33)=Z$2,$C33,"")</f>
        <v/>
      </c>
      <c r="AA34" s="539" t="str">
        <f aca="false">IF(MONTH($B33)=AA$2,$C33,"")</f>
        <v/>
      </c>
      <c r="AB34" s="539" t="n">
        <f aca="false">IF(MONTH($B33)=AB$2,$C33,"")</f>
        <v>-170.55380509</v>
      </c>
      <c r="AC34" s="539" t="str">
        <f aca="false">IF(MONTH($B33)=AC$2,$C33,"")</f>
        <v/>
      </c>
      <c r="AD34" s="539" t="str">
        <f aca="false">IF(MONTH($B33)=AD$2,$C33,"")</f>
        <v/>
      </c>
      <c r="AE34" s="539" t="str">
        <f aca="false">IF(MONTH($B33)=AE$2,$C33,"")</f>
        <v/>
      </c>
      <c r="AF34" s="539" t="str">
        <f aca="false">IF(MONTH($B33)=AF$2,$C33,"")</f>
        <v/>
      </c>
      <c r="AG34" s="539" t="str">
        <f aca="false">IF(MONTH($B33)=AG$2,$C33,"")</f>
        <v/>
      </c>
      <c r="AH34" s="539" t="str">
        <f aca="false">IF(MONTH($B33)=AH$2,$C33,"")</f>
        <v/>
      </c>
      <c r="AI34" s="539" t="str">
        <f aca="false">IF(MONTH($B33)=AI$2,$C33,"")</f>
        <v/>
      </c>
      <c r="AJ34" s="539" t="str">
        <f aca="false">IF(MONTH($B33)=AJ$2,$C33,"")</f>
        <v/>
      </c>
      <c r="AK34" s="539" t="str">
        <f aca="false">IF(MONTH($B33)=AK$2,$C33,"")</f>
        <v/>
      </c>
    </row>
    <row r="35" customFormat="false" ht="12.75" hidden="false" customHeight="false" outlineLevel="0" collapsed="false">
      <c r="B35" s="541" t="n">
        <f aca="false">A!A51</f>
        <v>38108</v>
      </c>
      <c r="C35" s="539" t="n">
        <f aca="false">A!F51</f>
        <v>-398.03707445</v>
      </c>
      <c r="Z35" s="539" t="str">
        <f aca="false">IF(MONTH($B34)=Z$2,$C34,"")</f>
        <v/>
      </c>
      <c r="AA35" s="539" t="str">
        <f aca="false">IF(MONTH($B34)=AA$2,$C34,"")</f>
        <v/>
      </c>
      <c r="AB35" s="539" t="str">
        <f aca="false">IF(MONTH($B34)=AB$2,$C34,"")</f>
        <v/>
      </c>
      <c r="AC35" s="539" t="n">
        <f aca="false">IF(MONTH($B34)=AC$2,$C34,"")</f>
        <v>-1137.33168068</v>
      </c>
      <c r="AD35" s="539" t="str">
        <f aca="false">IF(MONTH($B34)=AD$2,$C34,"")</f>
        <v/>
      </c>
      <c r="AE35" s="539" t="str">
        <f aca="false">IF(MONTH($B34)=AE$2,$C34,"")</f>
        <v/>
      </c>
      <c r="AF35" s="539" t="str">
        <f aca="false">IF(MONTH($B34)=AF$2,$C34,"")</f>
        <v/>
      </c>
      <c r="AG35" s="539" t="str">
        <f aca="false">IF(MONTH($B34)=AG$2,$C34,"")</f>
        <v/>
      </c>
      <c r="AH35" s="539" t="str">
        <f aca="false">IF(MONTH($B34)=AH$2,$C34,"")</f>
        <v/>
      </c>
      <c r="AI35" s="539" t="str">
        <f aca="false">IF(MONTH($B34)=AI$2,$C34,"")</f>
        <v/>
      </c>
      <c r="AJ35" s="539" t="str">
        <f aca="false">IF(MONTH($B34)=AJ$2,$C34,"")</f>
        <v/>
      </c>
      <c r="AK35" s="539" t="str">
        <f aca="false">IF(MONTH($B34)=AK$2,$C34,"")</f>
        <v/>
      </c>
    </row>
    <row r="36" customFormat="false" ht="12.75" hidden="false" customHeight="false" outlineLevel="0" collapsed="false">
      <c r="B36" s="541" t="n">
        <f aca="false">A!A52</f>
        <v>38139</v>
      </c>
      <c r="C36" s="539" t="n">
        <f aca="false">A!F52</f>
        <v>-322.70341231</v>
      </c>
      <c r="Z36" s="539" t="str">
        <f aca="false">IF(MONTH($B35)=Z$2,$C35,"")</f>
        <v/>
      </c>
      <c r="AA36" s="539" t="str">
        <f aca="false">IF(MONTH($B35)=AA$2,$C35,"")</f>
        <v/>
      </c>
      <c r="AB36" s="539" t="str">
        <f aca="false">IF(MONTH($B35)=AB$2,$C35,"")</f>
        <v/>
      </c>
      <c r="AC36" s="539" t="str">
        <f aca="false">IF(MONTH($B35)=AC$2,$C35,"")</f>
        <v/>
      </c>
      <c r="AD36" s="539" t="n">
        <f aca="false">IF(MONTH($B35)=AD$2,$C35,"")</f>
        <v>-398.03707445</v>
      </c>
      <c r="AE36" s="539" t="str">
        <f aca="false">IF(MONTH($B35)=AE$2,$C35,"")</f>
        <v/>
      </c>
      <c r="AF36" s="539" t="str">
        <f aca="false">IF(MONTH($B35)=AF$2,$C35,"")</f>
        <v/>
      </c>
      <c r="AG36" s="539" t="str">
        <f aca="false">IF(MONTH($B35)=AG$2,$C35,"")</f>
        <v/>
      </c>
      <c r="AH36" s="539" t="str">
        <f aca="false">IF(MONTH($B35)=AH$2,$C35,"")</f>
        <v/>
      </c>
      <c r="AI36" s="539" t="str">
        <f aca="false">IF(MONTH($B35)=AI$2,$C35,"")</f>
        <v/>
      </c>
      <c r="AJ36" s="539" t="str">
        <f aca="false">IF(MONTH($B35)=AJ$2,$C35,"")</f>
        <v/>
      </c>
      <c r="AK36" s="539" t="str">
        <f aca="false">IF(MONTH($B35)=AK$2,$C35,"")</f>
        <v/>
      </c>
    </row>
    <row r="37" customFormat="false" ht="12.75" hidden="false" customHeight="false" outlineLevel="0" collapsed="false">
      <c r="B37" s="541" t="n">
        <f aca="false">A!A53</f>
        <v>38169</v>
      </c>
      <c r="C37" s="539" t="n">
        <f aca="false">A!F53</f>
        <v>-321.60077653</v>
      </c>
      <c r="Z37" s="539" t="str">
        <f aca="false">IF(MONTH($B36)=Z$2,$C36,"")</f>
        <v/>
      </c>
      <c r="AA37" s="539" t="str">
        <f aca="false">IF(MONTH($B36)=AA$2,$C36,"")</f>
        <v/>
      </c>
      <c r="AB37" s="539" t="str">
        <f aca="false">IF(MONTH($B36)=AB$2,$C36,"")</f>
        <v/>
      </c>
      <c r="AC37" s="539" t="str">
        <f aca="false">IF(MONTH($B36)=AC$2,$C36,"")</f>
        <v/>
      </c>
      <c r="AD37" s="539" t="str">
        <f aca="false">IF(MONTH($B36)=AD$2,$C36,"")</f>
        <v/>
      </c>
      <c r="AE37" s="539" t="n">
        <f aca="false">IF(MONTH($B36)=AE$2,$C36,"")</f>
        <v>-322.70341231</v>
      </c>
      <c r="AF37" s="539" t="str">
        <f aca="false">IF(MONTH($B36)=AF$2,$C36,"")</f>
        <v/>
      </c>
      <c r="AG37" s="539" t="str">
        <f aca="false">IF(MONTH($B36)=AG$2,$C36,"")</f>
        <v/>
      </c>
      <c r="AH37" s="539" t="str">
        <f aca="false">IF(MONTH($B36)=AH$2,$C36,"")</f>
        <v/>
      </c>
      <c r="AI37" s="539" t="str">
        <f aca="false">IF(MONTH($B36)=AI$2,$C36,"")</f>
        <v/>
      </c>
      <c r="AJ37" s="539" t="str">
        <f aca="false">IF(MONTH($B36)=AJ$2,$C36,"")</f>
        <v/>
      </c>
      <c r="AK37" s="539" t="str">
        <f aca="false">IF(MONTH($B36)=AK$2,$C36,"")</f>
        <v/>
      </c>
    </row>
    <row r="38" customFormat="false" ht="12.75" hidden="false" customHeight="false" outlineLevel="0" collapsed="false">
      <c r="B38" s="541" t="n">
        <f aca="false">A!A54</f>
        <v>38200</v>
      </c>
      <c r="C38" s="539" t="n">
        <f aca="false">A!F54</f>
        <v>-2880.92352663</v>
      </c>
      <c r="Z38" s="539" t="str">
        <f aca="false">IF(MONTH($B37)=Z$2,$C37,"")</f>
        <v/>
      </c>
      <c r="AA38" s="539" t="str">
        <f aca="false">IF(MONTH($B37)=AA$2,$C37,"")</f>
        <v/>
      </c>
      <c r="AB38" s="539" t="str">
        <f aca="false">IF(MONTH($B37)=AB$2,$C37,"")</f>
        <v/>
      </c>
      <c r="AC38" s="539" t="str">
        <f aca="false">IF(MONTH($B37)=AC$2,$C37,"")</f>
        <v/>
      </c>
      <c r="AD38" s="539" t="str">
        <f aca="false">IF(MONTH($B37)=AD$2,$C37,"")</f>
        <v/>
      </c>
      <c r="AE38" s="539" t="str">
        <f aca="false">IF(MONTH($B37)=AE$2,$C37,"")</f>
        <v/>
      </c>
      <c r="AF38" s="539" t="n">
        <f aca="false">IF(MONTH($B37)=AF$2,$C37,"")</f>
        <v>-321.60077653</v>
      </c>
      <c r="AG38" s="539" t="str">
        <f aca="false">IF(MONTH($B37)=AG$2,$C37,"")</f>
        <v/>
      </c>
      <c r="AH38" s="539" t="str">
        <f aca="false">IF(MONTH($B37)=AH$2,$C37,"")</f>
        <v/>
      </c>
      <c r="AI38" s="539" t="str">
        <f aca="false">IF(MONTH($B37)=AI$2,$C37,"")</f>
        <v/>
      </c>
      <c r="AJ38" s="539" t="str">
        <f aca="false">IF(MONTH($B37)=AJ$2,$C37,"")</f>
        <v/>
      </c>
      <c r="AK38" s="539" t="str">
        <f aca="false">IF(MONTH($B37)=AK$2,$C37,"")</f>
        <v/>
      </c>
    </row>
    <row r="39" customFormat="false" ht="12.75" hidden="false" customHeight="false" outlineLevel="0" collapsed="false">
      <c r="B39" s="541" t="n">
        <f aca="false">A!A55</f>
        <v>38231</v>
      </c>
      <c r="C39" s="539" t="n">
        <f aca="false">A!F55</f>
        <v>-172.89400906</v>
      </c>
      <c r="Z39" s="539" t="str">
        <f aca="false">IF(MONTH($B38)=Z$2,$C38,"")</f>
        <v/>
      </c>
      <c r="AA39" s="539" t="str">
        <f aca="false">IF(MONTH($B38)=AA$2,$C38,"")</f>
        <v/>
      </c>
      <c r="AB39" s="539" t="str">
        <f aca="false">IF(MONTH($B38)=AB$2,$C38,"")</f>
        <v/>
      </c>
      <c r="AC39" s="539" t="str">
        <f aca="false">IF(MONTH($B38)=AC$2,$C38,"")</f>
        <v/>
      </c>
      <c r="AD39" s="539" t="str">
        <f aca="false">IF(MONTH($B38)=AD$2,$C38,"")</f>
        <v/>
      </c>
      <c r="AE39" s="539" t="str">
        <f aca="false">IF(MONTH($B38)=AE$2,$C38,"")</f>
        <v/>
      </c>
      <c r="AF39" s="539" t="str">
        <f aca="false">IF(MONTH($B38)=AF$2,$C38,"")</f>
        <v/>
      </c>
      <c r="AG39" s="539" t="n">
        <f aca="false">IF(MONTH($B38)=AG$2,$C38,"")</f>
        <v>-2880.92352663</v>
      </c>
      <c r="AH39" s="539" t="str">
        <f aca="false">IF(MONTH($B38)=AH$2,$C38,"")</f>
        <v/>
      </c>
      <c r="AI39" s="539" t="str">
        <f aca="false">IF(MONTH($B38)=AI$2,$C38,"")</f>
        <v/>
      </c>
      <c r="AJ39" s="539" t="str">
        <f aca="false">IF(MONTH($B38)=AJ$2,$C38,"")</f>
        <v/>
      </c>
      <c r="AK39" s="539" t="str">
        <f aca="false">IF(MONTH($B38)=AK$2,$C38,"")</f>
        <v/>
      </c>
    </row>
    <row r="40" customFormat="false" ht="12.75" hidden="false" customHeight="false" outlineLevel="0" collapsed="false">
      <c r="B40" s="541" t="n">
        <f aca="false">A!A56</f>
        <v>38261</v>
      </c>
      <c r="C40" s="539" t="n">
        <f aca="false">A!F56</f>
        <v>2373.59610193</v>
      </c>
      <c r="Z40" s="539" t="str">
        <f aca="false">IF(MONTH($B39)=Z$2,$C39,"")</f>
        <v/>
      </c>
      <c r="AA40" s="539" t="str">
        <f aca="false">IF(MONTH($B39)=AA$2,$C39,"")</f>
        <v/>
      </c>
      <c r="AB40" s="539" t="str">
        <f aca="false">IF(MONTH($B39)=AB$2,$C39,"")</f>
        <v/>
      </c>
      <c r="AC40" s="539" t="str">
        <f aca="false">IF(MONTH($B39)=AC$2,$C39,"")</f>
        <v/>
      </c>
      <c r="AD40" s="539" t="str">
        <f aca="false">IF(MONTH($B39)=AD$2,$C39,"")</f>
        <v/>
      </c>
      <c r="AE40" s="539" t="str">
        <f aca="false">IF(MONTH($B39)=AE$2,$C39,"")</f>
        <v/>
      </c>
      <c r="AF40" s="539" t="str">
        <f aca="false">IF(MONTH($B39)=AF$2,$C39,"")</f>
        <v/>
      </c>
      <c r="AG40" s="539" t="str">
        <f aca="false">IF(MONTH($B39)=AG$2,$C39,"")</f>
        <v/>
      </c>
      <c r="AH40" s="539" t="n">
        <f aca="false">IF(MONTH($B39)=AH$2,$C39,"")</f>
        <v>-172.89400906</v>
      </c>
      <c r="AI40" s="539" t="str">
        <f aca="false">IF(MONTH($B39)=AI$2,$C39,"")</f>
        <v/>
      </c>
      <c r="AJ40" s="539" t="str">
        <f aca="false">IF(MONTH($B39)=AJ$2,$C39,"")</f>
        <v/>
      </c>
      <c r="AK40" s="539" t="str">
        <f aca="false">IF(MONTH($B39)=AK$2,$C39,"")</f>
        <v/>
      </c>
    </row>
    <row r="41" customFormat="false" ht="12.75" hidden="false" customHeight="false" outlineLevel="0" collapsed="false">
      <c r="B41" s="541" t="n">
        <f aca="false">A!A57</f>
        <v>38292</v>
      </c>
      <c r="C41" s="539" t="n">
        <f aca="false">A!F57</f>
        <v>-166.98540968</v>
      </c>
      <c r="Z41" s="539" t="str">
        <f aca="false">IF(MONTH($B40)=Z$2,$C40,"")</f>
        <v/>
      </c>
      <c r="AA41" s="539" t="str">
        <f aca="false">IF(MONTH($B40)=AA$2,$C40,"")</f>
        <v/>
      </c>
      <c r="AB41" s="539" t="str">
        <f aca="false">IF(MONTH($B40)=AB$2,$C40,"")</f>
        <v/>
      </c>
      <c r="AC41" s="539" t="str">
        <f aca="false">IF(MONTH($B40)=AC$2,$C40,"")</f>
        <v/>
      </c>
      <c r="AD41" s="539" t="str">
        <f aca="false">IF(MONTH($B40)=AD$2,$C40,"")</f>
        <v/>
      </c>
      <c r="AE41" s="539" t="str">
        <f aca="false">IF(MONTH($B40)=AE$2,$C40,"")</f>
        <v/>
      </c>
      <c r="AF41" s="539" t="str">
        <f aca="false">IF(MONTH($B40)=AF$2,$C40,"")</f>
        <v/>
      </c>
      <c r="AG41" s="539" t="str">
        <f aca="false">IF(MONTH($B40)=AG$2,$C40,"")</f>
        <v/>
      </c>
      <c r="AH41" s="539" t="str">
        <f aca="false">IF(MONTH($B40)=AH$2,$C40,"")</f>
        <v/>
      </c>
      <c r="AI41" s="539" t="n">
        <f aca="false">IF(MONTH($B40)=AI$2,$C40,"")</f>
        <v>2373.59610193</v>
      </c>
      <c r="AJ41" s="539" t="str">
        <f aca="false">IF(MONTH($B40)=AJ$2,$C40,"")</f>
        <v/>
      </c>
      <c r="AK41" s="539" t="str">
        <f aca="false">IF(MONTH($B40)=AK$2,$C40,"")</f>
        <v/>
      </c>
    </row>
    <row r="42" customFormat="false" ht="12.75" hidden="false" customHeight="false" outlineLevel="0" collapsed="false">
      <c r="B42" s="541" t="n">
        <f aca="false">A!A58</f>
        <v>38322</v>
      </c>
      <c r="C42" s="539" t="n">
        <f aca="false">A!F58</f>
        <v>-184.23953516</v>
      </c>
      <c r="Z42" s="539" t="str">
        <f aca="false">IF(MONTH($B41)=Z$2,$C41,"")</f>
        <v/>
      </c>
      <c r="AA42" s="539" t="str">
        <f aca="false">IF(MONTH($B41)=AA$2,$C41,"")</f>
        <v/>
      </c>
      <c r="AB42" s="539" t="str">
        <f aca="false">IF(MONTH($B41)=AB$2,$C41,"")</f>
        <v/>
      </c>
      <c r="AC42" s="539" t="str">
        <f aca="false">IF(MONTH($B41)=AC$2,$C41,"")</f>
        <v/>
      </c>
      <c r="AD42" s="539" t="str">
        <f aca="false">IF(MONTH($B41)=AD$2,$C41,"")</f>
        <v/>
      </c>
      <c r="AE42" s="539" t="str">
        <f aca="false">IF(MONTH($B41)=AE$2,$C41,"")</f>
        <v/>
      </c>
      <c r="AF42" s="539" t="str">
        <f aca="false">IF(MONTH($B41)=AF$2,$C41,"")</f>
        <v/>
      </c>
      <c r="AG42" s="539" t="str">
        <f aca="false">IF(MONTH($B41)=AG$2,$C41,"")</f>
        <v/>
      </c>
      <c r="AH42" s="539" t="str">
        <f aca="false">IF(MONTH($B41)=AH$2,$C41,"")</f>
        <v/>
      </c>
      <c r="AI42" s="539" t="str">
        <f aca="false">IF(MONTH($B41)=AI$2,$C41,"")</f>
        <v/>
      </c>
      <c r="AJ42" s="539" t="n">
        <f aca="false">IF(MONTH($B41)=AJ$2,$C41,"")</f>
        <v>-166.98540968</v>
      </c>
      <c r="AK42" s="539" t="str">
        <f aca="false">IF(MONTH($B41)=AK$2,$C41,"")</f>
        <v/>
      </c>
    </row>
    <row r="43" customFormat="false" ht="12.75" hidden="false" customHeight="false" outlineLevel="0" collapsed="false">
      <c r="B43" s="541" t="n">
        <f aca="false">A!A59</f>
        <v>38353</v>
      </c>
      <c r="C43" s="539" t="n">
        <f aca="false">A!F59</f>
        <v>200.62458243</v>
      </c>
      <c r="Z43" s="539" t="str">
        <f aca="false">IF(MONTH($B42)=Z$2,$C42,"")</f>
        <v/>
      </c>
      <c r="AA43" s="539" t="str">
        <f aca="false">IF(MONTH($B42)=AA$2,$C42,"")</f>
        <v/>
      </c>
      <c r="AB43" s="539" t="str">
        <f aca="false">IF(MONTH($B42)=AB$2,$C42,"")</f>
        <v/>
      </c>
      <c r="AC43" s="539" t="str">
        <f aca="false">IF(MONTH($B42)=AC$2,$C42,"")</f>
        <v/>
      </c>
      <c r="AD43" s="539" t="str">
        <f aca="false">IF(MONTH($B42)=AD$2,$C42,"")</f>
        <v/>
      </c>
      <c r="AE43" s="539" t="str">
        <f aca="false">IF(MONTH($B42)=AE$2,$C42,"")</f>
        <v/>
      </c>
      <c r="AF43" s="539" t="str">
        <f aca="false">IF(MONTH($B42)=AF$2,$C42,"")</f>
        <v/>
      </c>
      <c r="AG43" s="539" t="str">
        <f aca="false">IF(MONTH($B42)=AG$2,$C42,"")</f>
        <v/>
      </c>
      <c r="AH43" s="539" t="str">
        <f aca="false">IF(MONTH($B42)=AH$2,$C42,"")</f>
        <v/>
      </c>
      <c r="AI43" s="539" t="str">
        <f aca="false">IF(MONTH($B42)=AI$2,$C42,"")</f>
        <v/>
      </c>
      <c r="AJ43" s="539" t="str">
        <f aca="false">IF(MONTH($B42)=AJ$2,$C42,"")</f>
        <v/>
      </c>
      <c r="AK43" s="539" t="n">
        <f aca="false">IF(MONTH($B42)=AK$2,$C42,"")</f>
        <v>-184.23953516</v>
      </c>
    </row>
    <row r="44" customFormat="false" ht="12.75" hidden="false" customHeight="false" outlineLevel="0" collapsed="false">
      <c r="B44" s="541" t="n">
        <f aca="false">A!A60</f>
        <v>38384</v>
      </c>
      <c r="C44" s="539" t="n">
        <f aca="false">A!F60</f>
        <v>-15.16466655</v>
      </c>
      <c r="Z44" s="539" t="n">
        <f aca="false">IF(MONTH($B43)=Z$2,$C43,"")</f>
        <v>200.62458243</v>
      </c>
      <c r="AA44" s="539" t="str">
        <f aca="false">IF(MONTH($B43)=AA$2,$C43,"")</f>
        <v/>
      </c>
      <c r="AB44" s="539" t="str">
        <f aca="false">IF(MONTH($B43)=AB$2,$C43,"")</f>
        <v/>
      </c>
      <c r="AC44" s="539" t="str">
        <f aca="false">IF(MONTH($B43)=AC$2,$C43,"")</f>
        <v/>
      </c>
      <c r="AD44" s="539" t="str">
        <f aca="false">IF(MONTH($B43)=AD$2,$C43,"")</f>
        <v/>
      </c>
      <c r="AE44" s="539" t="str">
        <f aca="false">IF(MONTH($B43)=AE$2,$C43,"")</f>
        <v/>
      </c>
      <c r="AF44" s="539" t="str">
        <f aca="false">IF(MONTH($B43)=AF$2,$C43,"")</f>
        <v/>
      </c>
      <c r="AG44" s="539" t="str">
        <f aca="false">IF(MONTH($B43)=AG$2,$C43,"")</f>
        <v/>
      </c>
      <c r="AH44" s="539" t="str">
        <f aca="false">IF(MONTH($B43)=AH$2,$C43,"")</f>
        <v/>
      </c>
      <c r="AI44" s="539" t="str">
        <f aca="false">IF(MONTH($B43)=AI$2,$C43,"")</f>
        <v/>
      </c>
      <c r="AJ44" s="539" t="str">
        <f aca="false">IF(MONTH($B43)=AJ$2,$C43,"")</f>
        <v/>
      </c>
      <c r="AK44" s="539" t="str">
        <f aca="false">IF(MONTH($B43)=AK$2,$C43,"")</f>
        <v/>
      </c>
    </row>
    <row r="45" customFormat="false" ht="12.75" hidden="false" customHeight="false" outlineLevel="0" collapsed="false">
      <c r="B45" s="541" t="n">
        <f aca="false">A!A61</f>
        <v>38412</v>
      </c>
      <c r="C45" s="539" t="n">
        <f aca="false">A!F61</f>
        <v>-20.05661646</v>
      </c>
      <c r="Z45" s="539" t="str">
        <f aca="false">IF(MONTH($B44)=Z$2,$C44,"")</f>
        <v/>
      </c>
      <c r="AA45" s="539" t="n">
        <f aca="false">IF(MONTH($B44)=AA$2,$C44,"")</f>
        <v>-15.16466655</v>
      </c>
      <c r="AB45" s="539" t="str">
        <f aca="false">IF(MONTH($B44)=AB$2,$C44,"")</f>
        <v/>
      </c>
      <c r="AC45" s="539" t="str">
        <f aca="false">IF(MONTH($B44)=AC$2,$C44,"")</f>
        <v/>
      </c>
      <c r="AD45" s="539" t="str">
        <f aca="false">IF(MONTH($B44)=AD$2,$C44,"")</f>
        <v/>
      </c>
      <c r="AE45" s="539" t="str">
        <f aca="false">IF(MONTH($B44)=AE$2,$C44,"")</f>
        <v/>
      </c>
      <c r="AF45" s="539" t="str">
        <f aca="false">IF(MONTH($B44)=AF$2,$C44,"")</f>
        <v/>
      </c>
      <c r="AG45" s="539" t="str">
        <f aca="false">IF(MONTH($B44)=AG$2,$C44,"")</f>
        <v/>
      </c>
      <c r="AH45" s="539" t="str">
        <f aca="false">IF(MONTH($B44)=AH$2,$C44,"")</f>
        <v/>
      </c>
      <c r="AI45" s="539" t="str">
        <f aca="false">IF(MONTH($B44)=AI$2,$C44,"")</f>
        <v/>
      </c>
      <c r="AJ45" s="539" t="str">
        <f aca="false">IF(MONTH($B44)=AJ$2,$C44,"")</f>
        <v/>
      </c>
      <c r="AK45" s="539" t="str">
        <f aca="false">IF(MONTH($B44)=AK$2,$C44,"")</f>
        <v/>
      </c>
    </row>
    <row r="46" customFormat="false" ht="12.75" hidden="false" customHeight="false" outlineLevel="0" collapsed="false">
      <c r="B46" s="541" t="n">
        <f aca="false">A!A62</f>
        <v>38443</v>
      </c>
      <c r="C46" s="539" t="n">
        <f aca="false">A!F62</f>
        <v>291.34968032</v>
      </c>
      <c r="Z46" s="539" t="str">
        <f aca="false">IF(MONTH($B45)=Z$2,$C45,"")</f>
        <v/>
      </c>
      <c r="AA46" s="539" t="str">
        <f aca="false">IF(MONTH($B45)=AA$2,$C45,"")</f>
        <v/>
      </c>
      <c r="AB46" s="539" t="n">
        <f aca="false">IF(MONTH($B45)=AB$2,$C45,"")</f>
        <v>-20.05661646</v>
      </c>
      <c r="AC46" s="539" t="str">
        <f aca="false">IF(MONTH($B45)=AC$2,$C45,"")</f>
        <v/>
      </c>
      <c r="AD46" s="539" t="str">
        <f aca="false">IF(MONTH($B45)=AD$2,$C45,"")</f>
        <v/>
      </c>
      <c r="AE46" s="539" t="str">
        <f aca="false">IF(MONTH($B45)=AE$2,$C45,"")</f>
        <v/>
      </c>
      <c r="AF46" s="539" t="str">
        <f aca="false">IF(MONTH($B45)=AF$2,$C45,"")</f>
        <v/>
      </c>
      <c r="AG46" s="539" t="str">
        <f aca="false">IF(MONTH($B45)=AG$2,$C45,"")</f>
        <v/>
      </c>
      <c r="AH46" s="539" t="str">
        <f aca="false">IF(MONTH($B45)=AH$2,$C45,"")</f>
        <v/>
      </c>
      <c r="AI46" s="539" t="str">
        <f aca="false">IF(MONTH($B45)=AI$2,$C45,"")</f>
        <v/>
      </c>
      <c r="AJ46" s="539" t="str">
        <f aca="false">IF(MONTH($B45)=AJ$2,$C45,"")</f>
        <v/>
      </c>
      <c r="AK46" s="539" t="str">
        <f aca="false">IF(MONTH($B45)=AK$2,$C45,"")</f>
        <v/>
      </c>
    </row>
    <row r="47" customFormat="false" ht="12.75" hidden="false" customHeight="false" outlineLevel="0" collapsed="false">
      <c r="B47" s="541" t="n">
        <f aca="false">A!A63</f>
        <v>38473</v>
      </c>
      <c r="C47" s="539" t="n">
        <f aca="false">A!F63</f>
        <v>321.37487774</v>
      </c>
      <c r="Z47" s="539" t="str">
        <f aca="false">IF(MONTH($B46)=Z$2,$C46,"")</f>
        <v/>
      </c>
      <c r="AA47" s="539" t="str">
        <f aca="false">IF(MONTH($B46)=AA$2,$C46,"")</f>
        <v/>
      </c>
      <c r="AB47" s="539" t="str">
        <f aca="false">IF(MONTH($B46)=AB$2,$C46,"")</f>
        <v/>
      </c>
      <c r="AC47" s="539" t="n">
        <f aca="false">IF(MONTH($B46)=AC$2,$C46,"")</f>
        <v>291.34968032</v>
      </c>
      <c r="AD47" s="539" t="str">
        <f aca="false">IF(MONTH($B46)=AD$2,$C46,"")</f>
        <v/>
      </c>
      <c r="AE47" s="539" t="str">
        <f aca="false">IF(MONTH($B46)=AE$2,$C46,"")</f>
        <v/>
      </c>
      <c r="AF47" s="539" t="str">
        <f aca="false">IF(MONTH($B46)=AF$2,$C46,"")</f>
        <v/>
      </c>
      <c r="AG47" s="539" t="str">
        <f aca="false">IF(MONTH($B46)=AG$2,$C46,"")</f>
        <v/>
      </c>
      <c r="AH47" s="539" t="str">
        <f aca="false">IF(MONTH($B46)=AH$2,$C46,"")</f>
        <v/>
      </c>
      <c r="AI47" s="539" t="str">
        <f aca="false">IF(MONTH($B46)=AI$2,$C46,"")</f>
        <v/>
      </c>
      <c r="AJ47" s="539" t="str">
        <f aca="false">IF(MONTH($B46)=AJ$2,$C46,"")</f>
        <v/>
      </c>
      <c r="AK47" s="539" t="str">
        <f aca="false">IF(MONTH($B46)=AK$2,$C46,"")</f>
        <v/>
      </c>
    </row>
    <row r="48" customFormat="false" ht="12.75" hidden="false" customHeight="false" outlineLevel="0" collapsed="false">
      <c r="B48" s="541" t="n">
        <f aca="false">A!A64</f>
        <v>38504</v>
      </c>
      <c r="C48" s="539" t="n">
        <f aca="false">A!F64</f>
        <v>311.7814046</v>
      </c>
      <c r="Z48" s="539" t="str">
        <f aca="false">IF(MONTH($B47)=Z$2,$C47,"")</f>
        <v/>
      </c>
      <c r="AA48" s="539" t="str">
        <f aca="false">IF(MONTH($B47)=AA$2,$C47,"")</f>
        <v/>
      </c>
      <c r="AB48" s="539" t="str">
        <f aca="false">IF(MONTH($B47)=AB$2,$C47,"")</f>
        <v/>
      </c>
      <c r="AC48" s="539" t="str">
        <f aca="false">IF(MONTH($B47)=AC$2,$C47,"")</f>
        <v/>
      </c>
      <c r="AD48" s="539" t="n">
        <f aca="false">IF(MONTH($B47)=AD$2,$C47,"")</f>
        <v>321.37487774</v>
      </c>
      <c r="AE48" s="539" t="str">
        <f aca="false">IF(MONTH($B47)=AE$2,$C47,"")</f>
        <v/>
      </c>
      <c r="AF48" s="539" t="str">
        <f aca="false">IF(MONTH($B47)=AF$2,$C47,"")</f>
        <v/>
      </c>
      <c r="AG48" s="539" t="str">
        <f aca="false">IF(MONTH($B47)=AG$2,$C47,"")</f>
        <v/>
      </c>
      <c r="AH48" s="539" t="str">
        <f aca="false">IF(MONTH($B47)=AH$2,$C47,"")</f>
        <v/>
      </c>
      <c r="AI48" s="539" t="str">
        <f aca="false">IF(MONTH($B47)=AI$2,$C47,"")</f>
        <v/>
      </c>
      <c r="AJ48" s="539" t="str">
        <f aca="false">IF(MONTH($B47)=AJ$2,$C47,"")</f>
        <v/>
      </c>
      <c r="AK48" s="539" t="str">
        <f aca="false">IF(MONTH($B47)=AK$2,$C47,"")</f>
        <v/>
      </c>
    </row>
    <row r="49" customFormat="false" ht="12.75" hidden="false" customHeight="false" outlineLevel="0" collapsed="false">
      <c r="B49" s="541" t="n">
        <f aca="false">A!A65</f>
        <v>38534</v>
      </c>
      <c r="C49" s="539" t="n">
        <f aca="false">A!F65</f>
        <v>320.13909011</v>
      </c>
      <c r="Z49" s="539" t="str">
        <f aca="false">IF(MONTH($B48)=Z$2,$C48,"")</f>
        <v/>
      </c>
      <c r="AA49" s="539" t="str">
        <f aca="false">IF(MONTH($B48)=AA$2,$C48,"")</f>
        <v/>
      </c>
      <c r="AB49" s="539" t="str">
        <f aca="false">IF(MONTH($B48)=AB$2,$C48,"")</f>
        <v/>
      </c>
      <c r="AC49" s="539" t="str">
        <f aca="false">IF(MONTH($B48)=AC$2,$C48,"")</f>
        <v/>
      </c>
      <c r="AD49" s="539" t="str">
        <f aca="false">IF(MONTH($B48)=AD$2,$C48,"")</f>
        <v/>
      </c>
      <c r="AE49" s="539" t="n">
        <f aca="false">IF(MONTH($B48)=AE$2,$C48,"")</f>
        <v>311.7814046</v>
      </c>
      <c r="AF49" s="539" t="str">
        <f aca="false">IF(MONTH($B48)=AF$2,$C48,"")</f>
        <v/>
      </c>
      <c r="AG49" s="539" t="str">
        <f aca="false">IF(MONTH($B48)=AG$2,$C48,"")</f>
        <v/>
      </c>
      <c r="AH49" s="539" t="str">
        <f aca="false">IF(MONTH($B48)=AH$2,$C48,"")</f>
        <v/>
      </c>
      <c r="AI49" s="539" t="str">
        <f aca="false">IF(MONTH($B48)=AI$2,$C48,"")</f>
        <v/>
      </c>
      <c r="AJ49" s="539" t="str">
        <f aca="false">IF(MONTH($B48)=AJ$2,$C48,"")</f>
        <v/>
      </c>
      <c r="AK49" s="539" t="str">
        <f aca="false">IF(MONTH($B48)=AK$2,$C48,"")</f>
        <v/>
      </c>
    </row>
    <row r="50" customFormat="false" ht="12.75" hidden="false" customHeight="false" outlineLevel="0" collapsed="false">
      <c r="B50" s="541" t="n">
        <f aca="false">A!A66</f>
        <v>38565</v>
      </c>
      <c r="C50" s="539" t="n">
        <f aca="false">A!F66</f>
        <v>234.84094864</v>
      </c>
      <c r="Z50" s="539" t="str">
        <f aca="false">IF(MONTH($B49)=Z$2,$C49,"")</f>
        <v/>
      </c>
      <c r="AA50" s="539" t="str">
        <f aca="false">IF(MONTH($B49)=AA$2,$C49,"")</f>
        <v/>
      </c>
      <c r="AB50" s="539" t="str">
        <f aca="false">IF(MONTH($B49)=AB$2,$C49,"")</f>
        <v/>
      </c>
      <c r="AC50" s="539" t="str">
        <f aca="false">IF(MONTH($B49)=AC$2,$C49,"")</f>
        <v/>
      </c>
      <c r="AD50" s="539" t="str">
        <f aca="false">IF(MONTH($B49)=AD$2,$C49,"")</f>
        <v/>
      </c>
      <c r="AE50" s="539" t="str">
        <f aca="false">IF(MONTH($B49)=AE$2,$C49,"")</f>
        <v/>
      </c>
      <c r="AF50" s="539" t="n">
        <f aca="false">IF(MONTH($B49)=AF$2,$C49,"")</f>
        <v>320.13909011</v>
      </c>
      <c r="AG50" s="539" t="str">
        <f aca="false">IF(MONTH($B49)=AG$2,$C49,"")</f>
        <v/>
      </c>
      <c r="AH50" s="539" t="str">
        <f aca="false">IF(MONTH($B49)=AH$2,$C49,"")</f>
        <v/>
      </c>
      <c r="AI50" s="539" t="str">
        <f aca="false">IF(MONTH($B49)=AI$2,$C49,"")</f>
        <v/>
      </c>
      <c r="AJ50" s="539" t="str">
        <f aca="false">IF(MONTH($B49)=AJ$2,$C49,"")</f>
        <v/>
      </c>
      <c r="AK50" s="539" t="str">
        <f aca="false">IF(MONTH($B49)=AK$2,$C49,"")</f>
        <v/>
      </c>
    </row>
    <row r="51" customFormat="false" ht="12.75" hidden="false" customHeight="false" outlineLevel="0" collapsed="false">
      <c r="B51" s="541" t="n">
        <f aca="false">A!A67</f>
        <v>38596</v>
      </c>
      <c r="C51" s="539" t="n">
        <f aca="false">A!F67</f>
        <v>48.75385871</v>
      </c>
      <c r="Z51" s="539" t="str">
        <f aca="false">IF(MONTH($B50)=Z$2,$C50,"")</f>
        <v/>
      </c>
      <c r="AA51" s="539" t="str">
        <f aca="false">IF(MONTH($B50)=AA$2,$C50,"")</f>
        <v/>
      </c>
      <c r="AB51" s="539" t="str">
        <f aca="false">IF(MONTH($B50)=AB$2,$C50,"")</f>
        <v/>
      </c>
      <c r="AC51" s="539" t="str">
        <f aca="false">IF(MONTH($B50)=AC$2,$C50,"")</f>
        <v/>
      </c>
      <c r="AD51" s="539" t="str">
        <f aca="false">IF(MONTH($B50)=AD$2,$C50,"")</f>
        <v/>
      </c>
      <c r="AE51" s="539" t="str">
        <f aca="false">IF(MONTH($B50)=AE$2,$C50,"")</f>
        <v/>
      </c>
      <c r="AF51" s="539" t="str">
        <f aca="false">IF(MONTH($B50)=AF$2,$C50,"")</f>
        <v/>
      </c>
      <c r="AG51" s="539" t="n">
        <f aca="false">IF(MONTH($B50)=AG$2,$C50,"")</f>
        <v>234.84094864</v>
      </c>
      <c r="AH51" s="539" t="str">
        <f aca="false">IF(MONTH($B50)=AH$2,$C50,"")</f>
        <v/>
      </c>
      <c r="AI51" s="539" t="str">
        <f aca="false">IF(MONTH($B50)=AI$2,$C50,"")</f>
        <v/>
      </c>
      <c r="AJ51" s="539" t="str">
        <f aca="false">IF(MONTH($B50)=AJ$2,$C50,"")</f>
        <v/>
      </c>
      <c r="AK51" s="539" t="str">
        <f aca="false">IF(MONTH($B50)=AK$2,$C50,"")</f>
        <v/>
      </c>
    </row>
    <row r="52" customFormat="false" ht="12.75" hidden="false" customHeight="false" outlineLevel="0" collapsed="false">
      <c r="B52" s="541" t="n">
        <f aca="false">A!A68</f>
        <v>38626</v>
      </c>
      <c r="C52" s="539" t="n">
        <f aca="false">A!F68</f>
        <v>75.38939375</v>
      </c>
      <c r="Z52" s="539" t="str">
        <f aca="false">IF(MONTH($B51)=Z$2,$C51,"")</f>
        <v/>
      </c>
      <c r="AA52" s="539" t="str">
        <f aca="false">IF(MONTH($B51)=AA$2,$C51,"")</f>
        <v/>
      </c>
      <c r="AB52" s="539" t="str">
        <f aca="false">IF(MONTH($B51)=AB$2,$C51,"")</f>
        <v/>
      </c>
      <c r="AC52" s="539" t="str">
        <f aca="false">IF(MONTH($B51)=AC$2,$C51,"")</f>
        <v/>
      </c>
      <c r="AD52" s="539" t="str">
        <f aca="false">IF(MONTH($B51)=AD$2,$C51,"")</f>
        <v/>
      </c>
      <c r="AE52" s="539" t="str">
        <f aca="false">IF(MONTH($B51)=AE$2,$C51,"")</f>
        <v/>
      </c>
      <c r="AF52" s="539" t="str">
        <f aca="false">IF(MONTH($B51)=AF$2,$C51,"")</f>
        <v/>
      </c>
      <c r="AG52" s="539" t="str">
        <f aca="false">IF(MONTH($B51)=AG$2,$C51,"")</f>
        <v/>
      </c>
      <c r="AH52" s="539" t="n">
        <f aca="false">IF(MONTH($B51)=AH$2,$C51,"")</f>
        <v>48.75385871</v>
      </c>
      <c r="AI52" s="539" t="str">
        <f aca="false">IF(MONTH($B51)=AI$2,$C51,"")</f>
        <v/>
      </c>
      <c r="AJ52" s="539" t="str">
        <f aca="false">IF(MONTH($B51)=AJ$2,$C51,"")</f>
        <v/>
      </c>
      <c r="AK52" s="539" t="str">
        <f aca="false">IF(MONTH($B51)=AK$2,$C51,"")</f>
        <v/>
      </c>
    </row>
    <row r="53" customFormat="false" ht="12.75" hidden="false" customHeight="false" outlineLevel="0" collapsed="false">
      <c r="B53" s="541" t="n">
        <f aca="false">A!A69</f>
        <v>38657</v>
      </c>
      <c r="C53" s="539" t="n">
        <f aca="false">A!F69</f>
        <v>140.84447446</v>
      </c>
      <c r="Z53" s="539" t="str">
        <f aca="false">IF(MONTH($B52)=Z$2,$C52,"")</f>
        <v/>
      </c>
      <c r="AA53" s="539" t="str">
        <f aca="false">IF(MONTH($B52)=AA$2,$C52,"")</f>
        <v/>
      </c>
      <c r="AB53" s="539" t="str">
        <f aca="false">IF(MONTH($B52)=AB$2,$C52,"")</f>
        <v/>
      </c>
      <c r="AC53" s="539" t="str">
        <f aca="false">IF(MONTH($B52)=AC$2,$C52,"")</f>
        <v/>
      </c>
      <c r="AD53" s="539" t="str">
        <f aca="false">IF(MONTH($B52)=AD$2,$C52,"")</f>
        <v/>
      </c>
      <c r="AE53" s="539" t="str">
        <f aca="false">IF(MONTH($B52)=AE$2,$C52,"")</f>
        <v/>
      </c>
      <c r="AF53" s="539" t="str">
        <f aca="false">IF(MONTH($B52)=AF$2,$C52,"")</f>
        <v/>
      </c>
      <c r="AG53" s="539" t="str">
        <f aca="false">IF(MONTH($B52)=AG$2,$C52,"")</f>
        <v/>
      </c>
      <c r="AH53" s="539" t="str">
        <f aca="false">IF(MONTH($B52)=AH$2,$C52,"")</f>
        <v/>
      </c>
      <c r="AI53" s="539" t="n">
        <f aca="false">IF(MONTH($B52)=AI$2,$C52,"")</f>
        <v>75.38939375</v>
      </c>
      <c r="AJ53" s="539" t="str">
        <f aca="false">IF(MONTH($B52)=AJ$2,$C52,"")</f>
        <v/>
      </c>
      <c r="AK53" s="539" t="str">
        <f aca="false">IF(MONTH($B52)=AK$2,$C52,"")</f>
        <v/>
      </c>
    </row>
    <row r="54" customFormat="false" ht="12.75" hidden="false" customHeight="false" outlineLevel="0" collapsed="false">
      <c r="B54" s="541" t="n">
        <f aca="false">A!A70</f>
        <v>38687</v>
      </c>
      <c r="C54" s="539" t="n">
        <f aca="false">A!F70</f>
        <v>-40.08194205</v>
      </c>
      <c r="Z54" s="539" t="str">
        <f aca="false">IF(MONTH($B53)=Z$2,$C53,"")</f>
        <v/>
      </c>
      <c r="AA54" s="539" t="str">
        <f aca="false">IF(MONTH($B53)=AA$2,$C53,"")</f>
        <v/>
      </c>
      <c r="AB54" s="539" t="str">
        <f aca="false">IF(MONTH($B53)=AB$2,$C53,"")</f>
        <v/>
      </c>
      <c r="AC54" s="539" t="str">
        <f aca="false">IF(MONTH($B53)=AC$2,$C53,"")</f>
        <v/>
      </c>
      <c r="AD54" s="539" t="str">
        <f aca="false">IF(MONTH($B53)=AD$2,$C53,"")</f>
        <v/>
      </c>
      <c r="AE54" s="539" t="str">
        <f aca="false">IF(MONTH($B53)=AE$2,$C53,"")</f>
        <v/>
      </c>
      <c r="AF54" s="539" t="str">
        <f aca="false">IF(MONTH($B53)=AF$2,$C53,"")</f>
        <v/>
      </c>
      <c r="AG54" s="539" t="str">
        <f aca="false">IF(MONTH($B53)=AG$2,$C53,"")</f>
        <v/>
      </c>
      <c r="AH54" s="539" t="str">
        <f aca="false">IF(MONTH($B53)=AH$2,$C53,"")</f>
        <v/>
      </c>
      <c r="AI54" s="539" t="str">
        <f aca="false">IF(MONTH($B53)=AI$2,$C53,"")</f>
        <v/>
      </c>
      <c r="AJ54" s="539" t="n">
        <f aca="false">IF(MONTH($B53)=AJ$2,$C53,"")</f>
        <v>140.84447446</v>
      </c>
      <c r="AK54" s="539" t="str">
        <f aca="false">IF(MONTH($B53)=AK$2,$C53,"")</f>
        <v/>
      </c>
    </row>
    <row r="55" customFormat="false" ht="12.75" hidden="false" customHeight="false" outlineLevel="0" collapsed="false">
      <c r="B55" s="541" t="n">
        <f aca="false">A!A71</f>
        <v>38718</v>
      </c>
      <c r="C55" s="539" t="n">
        <f aca="false">A!F71</f>
        <v>149.14013111</v>
      </c>
      <c r="Z55" s="539" t="str">
        <f aca="false">IF(MONTH($B54)=Z$2,$C54,"")</f>
        <v/>
      </c>
      <c r="AA55" s="539" t="str">
        <f aca="false">IF(MONTH($B54)=AA$2,$C54,"")</f>
        <v/>
      </c>
      <c r="AB55" s="539" t="str">
        <f aca="false">IF(MONTH($B54)=AB$2,$C54,"")</f>
        <v/>
      </c>
      <c r="AC55" s="539" t="str">
        <f aca="false">IF(MONTH($B54)=AC$2,$C54,"")</f>
        <v/>
      </c>
      <c r="AD55" s="539" t="str">
        <f aca="false">IF(MONTH($B54)=AD$2,$C54,"")</f>
        <v/>
      </c>
      <c r="AE55" s="539" t="str">
        <f aca="false">IF(MONTH($B54)=AE$2,$C54,"")</f>
        <v/>
      </c>
      <c r="AF55" s="539" t="str">
        <f aca="false">IF(MONTH($B54)=AF$2,$C54,"")</f>
        <v/>
      </c>
      <c r="AG55" s="539" t="str">
        <f aca="false">IF(MONTH($B54)=AG$2,$C54,"")</f>
        <v/>
      </c>
      <c r="AH55" s="539" t="str">
        <f aca="false">IF(MONTH($B54)=AH$2,$C54,"")</f>
        <v/>
      </c>
      <c r="AI55" s="539" t="str">
        <f aca="false">IF(MONTH($B54)=AI$2,$C54,"")</f>
        <v/>
      </c>
      <c r="AJ55" s="539" t="str">
        <f aca="false">IF(MONTH($B54)=AJ$2,$C54,"")</f>
        <v/>
      </c>
      <c r="AK55" s="539" t="n">
        <f aca="false">IF(MONTH($B54)=AK$2,$C54,"")</f>
        <v>-40.08194205</v>
      </c>
    </row>
    <row r="56" customFormat="false" ht="12.75" hidden="false" customHeight="false" outlineLevel="0" collapsed="false">
      <c r="B56" s="541" t="n">
        <f aca="false">A!A72</f>
        <v>38749</v>
      </c>
      <c r="C56" s="539" t="n">
        <f aca="false">A!F72</f>
        <v>-17.03632268</v>
      </c>
      <c r="Z56" s="539" t="n">
        <f aca="false">IF(MONTH($B55)=Z$2,$C55,"")</f>
        <v>149.14013111</v>
      </c>
      <c r="AA56" s="539" t="str">
        <f aca="false">IF(MONTH($B55)=AA$2,$C55,"")</f>
        <v/>
      </c>
      <c r="AB56" s="539" t="str">
        <f aca="false">IF(MONTH($B55)=AB$2,$C55,"")</f>
        <v/>
      </c>
      <c r="AC56" s="539" t="str">
        <f aca="false">IF(MONTH($B55)=AC$2,$C55,"")</f>
        <v/>
      </c>
      <c r="AD56" s="539" t="str">
        <f aca="false">IF(MONTH($B55)=AD$2,$C55,"")</f>
        <v/>
      </c>
      <c r="AE56" s="539" t="str">
        <f aca="false">IF(MONTH($B55)=AE$2,$C55,"")</f>
        <v/>
      </c>
      <c r="AF56" s="539" t="str">
        <f aca="false">IF(MONTH($B55)=AF$2,$C55,"")</f>
        <v/>
      </c>
      <c r="AG56" s="539" t="str">
        <f aca="false">IF(MONTH($B55)=AG$2,$C55,"")</f>
        <v/>
      </c>
      <c r="AH56" s="539" t="str">
        <f aca="false">IF(MONTH($B55)=AH$2,$C55,"")</f>
        <v/>
      </c>
      <c r="AI56" s="539" t="str">
        <f aca="false">IF(MONTH($B55)=AI$2,$C55,"")</f>
        <v/>
      </c>
      <c r="AJ56" s="539" t="str">
        <f aca="false">IF(MONTH($B55)=AJ$2,$C55,"")</f>
        <v/>
      </c>
      <c r="AK56" s="539" t="str">
        <f aca="false">IF(MONTH($B55)=AK$2,$C55,"")</f>
        <v/>
      </c>
    </row>
    <row r="57" customFormat="false" ht="12.75" hidden="false" customHeight="false" outlineLevel="0" collapsed="false">
      <c r="B57" s="541" t="n">
        <f aca="false">A!A73</f>
        <v>38777</v>
      </c>
      <c r="C57" s="539" t="n">
        <f aca="false">A!F73</f>
        <v>-48.03936137</v>
      </c>
      <c r="Z57" s="539" t="str">
        <f aca="false">IF(MONTH($B56)=Z$2,$C56,"")</f>
        <v/>
      </c>
      <c r="AA57" s="539" t="n">
        <f aca="false">IF(MONTH($B56)=AA$2,$C56,"")</f>
        <v>-17.03632268</v>
      </c>
      <c r="AB57" s="539" t="str">
        <f aca="false">IF(MONTH($B56)=AB$2,$C56,"")</f>
        <v/>
      </c>
      <c r="AC57" s="539" t="str">
        <f aca="false">IF(MONTH($B56)=AC$2,$C56,"")</f>
        <v/>
      </c>
      <c r="AD57" s="539" t="str">
        <f aca="false">IF(MONTH($B56)=AD$2,$C56,"")</f>
        <v/>
      </c>
      <c r="AE57" s="539" t="str">
        <f aca="false">IF(MONTH($B56)=AE$2,$C56,"")</f>
        <v/>
      </c>
      <c r="AF57" s="539" t="str">
        <f aca="false">IF(MONTH($B56)=AF$2,$C56,"")</f>
        <v/>
      </c>
      <c r="AG57" s="539" t="str">
        <f aca="false">IF(MONTH($B56)=AG$2,$C56,"")</f>
        <v/>
      </c>
      <c r="AH57" s="539" t="str">
        <f aca="false">IF(MONTH($B56)=AH$2,$C56,"")</f>
        <v/>
      </c>
      <c r="AI57" s="539" t="str">
        <f aca="false">IF(MONTH($B56)=AI$2,$C56,"")</f>
        <v/>
      </c>
      <c r="AJ57" s="539" t="str">
        <f aca="false">IF(MONTH($B56)=AJ$2,$C56,"")</f>
        <v/>
      </c>
      <c r="AK57" s="539" t="str">
        <f aca="false">IF(MONTH($B56)=AK$2,$C56,"")</f>
        <v/>
      </c>
    </row>
    <row r="58" customFormat="false" ht="12.75" hidden="false" customHeight="false" outlineLevel="0" collapsed="false">
      <c r="B58" s="541" t="n">
        <f aca="false">A!A74</f>
        <v>38808</v>
      </c>
      <c r="C58" s="539" t="n">
        <f aca="false">A!F74</f>
        <v>-46.672647</v>
      </c>
      <c r="Z58" s="539" t="str">
        <f aca="false">IF(MONTH($B57)=Z$2,$C57,"")</f>
        <v/>
      </c>
      <c r="AA58" s="539" t="str">
        <f aca="false">IF(MONTH($B57)=AA$2,$C57,"")</f>
        <v/>
      </c>
      <c r="AB58" s="539" t="n">
        <f aca="false">IF(MONTH($B57)=AB$2,$C57,"")</f>
        <v>-48.03936137</v>
      </c>
      <c r="AC58" s="539" t="str">
        <f aca="false">IF(MONTH($B57)=AC$2,$C57,"")</f>
        <v/>
      </c>
      <c r="AD58" s="539" t="str">
        <f aca="false">IF(MONTH($B57)=AD$2,$C57,"")</f>
        <v/>
      </c>
      <c r="AE58" s="539" t="str">
        <f aca="false">IF(MONTH($B57)=AE$2,$C57,"")</f>
        <v/>
      </c>
      <c r="AF58" s="539" t="str">
        <f aca="false">IF(MONTH($B57)=AF$2,$C57,"")</f>
        <v/>
      </c>
      <c r="AG58" s="539" t="str">
        <f aca="false">IF(MONTH($B57)=AG$2,$C57,"")</f>
        <v/>
      </c>
      <c r="AH58" s="539" t="str">
        <f aca="false">IF(MONTH($B57)=AH$2,$C57,"")</f>
        <v/>
      </c>
      <c r="AI58" s="539" t="str">
        <f aca="false">IF(MONTH($B57)=AI$2,$C57,"")</f>
        <v/>
      </c>
      <c r="AJ58" s="539" t="str">
        <f aca="false">IF(MONTH($B57)=AJ$2,$C57,"")</f>
        <v/>
      </c>
      <c r="AK58" s="539" t="str">
        <f aca="false">IF(MONTH($B57)=AK$2,$C57,"")</f>
        <v/>
      </c>
    </row>
    <row r="59" customFormat="false" ht="12.75" hidden="false" customHeight="false" outlineLevel="0" collapsed="false">
      <c r="B59" s="541" t="n">
        <f aca="false">A!A75</f>
        <v>38838</v>
      </c>
      <c r="C59" s="539" t="n">
        <f aca="false">A!F75</f>
        <v>-47.15974212</v>
      </c>
      <c r="Z59" s="539" t="str">
        <f aca="false">IF(MONTH($B58)=Z$2,$C58,"")</f>
        <v/>
      </c>
      <c r="AA59" s="539" t="str">
        <f aca="false">IF(MONTH($B58)=AA$2,$C58,"")</f>
        <v/>
      </c>
      <c r="AB59" s="539" t="str">
        <f aca="false">IF(MONTH($B58)=AB$2,$C58,"")</f>
        <v/>
      </c>
      <c r="AC59" s="539" t="n">
        <f aca="false">IF(MONTH($B58)=AC$2,$C58,"")</f>
        <v>-46.672647</v>
      </c>
      <c r="AD59" s="539" t="str">
        <f aca="false">IF(MONTH($B58)=AD$2,$C58,"")</f>
        <v/>
      </c>
      <c r="AE59" s="539" t="str">
        <f aca="false">IF(MONTH($B58)=AE$2,$C58,"")</f>
        <v/>
      </c>
      <c r="AF59" s="539" t="str">
        <f aca="false">IF(MONTH($B58)=AF$2,$C58,"")</f>
        <v/>
      </c>
      <c r="AG59" s="539" t="str">
        <f aca="false">IF(MONTH($B58)=AG$2,$C58,"")</f>
        <v/>
      </c>
      <c r="AH59" s="539" t="str">
        <f aca="false">IF(MONTH($B58)=AH$2,$C58,"")</f>
        <v/>
      </c>
      <c r="AI59" s="539" t="str">
        <f aca="false">IF(MONTH($B58)=AI$2,$C58,"")</f>
        <v/>
      </c>
      <c r="AJ59" s="539" t="str">
        <f aca="false">IF(MONTH($B58)=AJ$2,$C58,"")</f>
        <v/>
      </c>
      <c r="AK59" s="539" t="str">
        <f aca="false">IF(MONTH($B58)=AK$2,$C58,"")</f>
        <v/>
      </c>
    </row>
    <row r="60" customFormat="false" ht="12.75" hidden="false" customHeight="false" outlineLevel="0" collapsed="false">
      <c r="B60" s="541" t="n">
        <f aca="false">A!A76</f>
        <v>38869</v>
      </c>
      <c r="C60" s="539" t="n">
        <f aca="false">A!F76</f>
        <v>-15.84264636</v>
      </c>
      <c r="Z60" s="539" t="str">
        <f aca="false">IF(MONTH($B59)=Z$2,$C59,"")</f>
        <v/>
      </c>
      <c r="AA60" s="539" t="str">
        <f aca="false">IF(MONTH($B59)=AA$2,$C59,"")</f>
        <v/>
      </c>
      <c r="AB60" s="539" t="str">
        <f aca="false">IF(MONTH($B59)=AB$2,$C59,"")</f>
        <v/>
      </c>
      <c r="AC60" s="539" t="str">
        <f aca="false">IF(MONTH($B59)=AC$2,$C59,"")</f>
        <v/>
      </c>
      <c r="AD60" s="539" t="n">
        <f aca="false">IF(MONTH($B59)=AD$2,$C59,"")</f>
        <v>-47.15974212</v>
      </c>
      <c r="AE60" s="539" t="str">
        <f aca="false">IF(MONTH($B59)=AE$2,$C59,"")</f>
        <v/>
      </c>
      <c r="AF60" s="539" t="str">
        <f aca="false">IF(MONTH($B59)=AF$2,$C59,"")</f>
        <v/>
      </c>
      <c r="AG60" s="539" t="str">
        <f aca="false">IF(MONTH($B59)=AG$2,$C59,"")</f>
        <v/>
      </c>
      <c r="AH60" s="539" t="str">
        <f aca="false">IF(MONTH($B59)=AH$2,$C59,"")</f>
        <v/>
      </c>
      <c r="AI60" s="539" t="str">
        <f aca="false">IF(MONTH($B59)=AI$2,$C59,"")</f>
        <v/>
      </c>
      <c r="AJ60" s="539" t="str">
        <f aca="false">IF(MONTH($B59)=AJ$2,$C59,"")</f>
        <v/>
      </c>
      <c r="AK60" s="539" t="str">
        <f aca="false">IF(MONTH($B59)=AK$2,$C59,"")</f>
        <v/>
      </c>
    </row>
    <row r="61" customFormat="false" ht="12.75" hidden="false" customHeight="false" outlineLevel="0" collapsed="false">
      <c r="B61" s="541" t="n">
        <f aca="false">A!A77</f>
        <v>38899</v>
      </c>
      <c r="C61" s="539" t="n">
        <f aca="false">A!F77</f>
        <v>-27.19217113</v>
      </c>
      <c r="Z61" s="539" t="str">
        <f aca="false">IF(MONTH($B60)=Z$2,$C60,"")</f>
        <v/>
      </c>
      <c r="AA61" s="539" t="str">
        <f aca="false">IF(MONTH($B60)=AA$2,$C60,"")</f>
        <v/>
      </c>
      <c r="AB61" s="539" t="str">
        <f aca="false">IF(MONTH($B60)=AB$2,$C60,"")</f>
        <v/>
      </c>
      <c r="AC61" s="539" t="str">
        <f aca="false">IF(MONTH($B60)=AC$2,$C60,"")</f>
        <v/>
      </c>
      <c r="AD61" s="539" t="str">
        <f aca="false">IF(MONTH($B60)=AD$2,$C60,"")</f>
        <v/>
      </c>
      <c r="AE61" s="539" t="n">
        <f aca="false">IF(MONTH($B60)=AE$2,$C60,"")</f>
        <v>-15.84264636</v>
      </c>
      <c r="AF61" s="539" t="str">
        <f aca="false">IF(MONTH($B60)=AF$2,$C60,"")</f>
        <v/>
      </c>
      <c r="AG61" s="539" t="str">
        <f aca="false">IF(MONTH($B60)=AG$2,$C60,"")</f>
        <v/>
      </c>
      <c r="AH61" s="539" t="str">
        <f aca="false">IF(MONTH($B60)=AH$2,$C60,"")</f>
        <v/>
      </c>
      <c r="AI61" s="539" t="str">
        <f aca="false">IF(MONTH($B60)=AI$2,$C60,"")</f>
        <v/>
      </c>
      <c r="AJ61" s="539" t="str">
        <f aca="false">IF(MONTH($B60)=AJ$2,$C60,"")</f>
        <v/>
      </c>
      <c r="AK61" s="539" t="str">
        <f aca="false">IF(MONTH($B60)=AK$2,$C60,"")</f>
        <v/>
      </c>
    </row>
    <row r="62" customFormat="false" ht="12.75" hidden="false" customHeight="false" outlineLevel="0" collapsed="false">
      <c r="B62" s="541" t="n">
        <f aca="false">A!A78</f>
        <v>38930</v>
      </c>
      <c r="C62" s="539" t="n">
        <f aca="false">A!F78</f>
        <v>-25.71429819</v>
      </c>
      <c r="Z62" s="539" t="str">
        <f aca="false">IF(MONTH($B61)=Z$2,$C61,"")</f>
        <v/>
      </c>
      <c r="AA62" s="539" t="str">
        <f aca="false">IF(MONTH($B61)=AA$2,$C61,"")</f>
        <v/>
      </c>
      <c r="AB62" s="539" t="str">
        <f aca="false">IF(MONTH($B61)=AB$2,$C61,"")</f>
        <v/>
      </c>
      <c r="AC62" s="539" t="str">
        <f aca="false">IF(MONTH($B61)=AC$2,$C61,"")</f>
        <v/>
      </c>
      <c r="AD62" s="539" t="str">
        <f aca="false">IF(MONTH($B61)=AD$2,$C61,"")</f>
        <v/>
      </c>
      <c r="AE62" s="539" t="str">
        <f aca="false">IF(MONTH($B61)=AE$2,$C61,"")</f>
        <v/>
      </c>
      <c r="AF62" s="539" t="n">
        <f aca="false">IF(MONTH($B61)=AF$2,$C61,"")</f>
        <v>-27.19217113</v>
      </c>
      <c r="AG62" s="539" t="str">
        <f aca="false">IF(MONTH($B61)=AG$2,$C61,"")</f>
        <v/>
      </c>
      <c r="AH62" s="539" t="str">
        <f aca="false">IF(MONTH($B61)=AH$2,$C61,"")</f>
        <v/>
      </c>
      <c r="AI62" s="539" t="str">
        <f aca="false">IF(MONTH($B61)=AI$2,$C61,"")</f>
        <v/>
      </c>
      <c r="AJ62" s="539" t="str">
        <f aca="false">IF(MONTH($B61)=AJ$2,$C61,"")</f>
        <v/>
      </c>
      <c r="AK62" s="539" t="str">
        <f aca="false">IF(MONTH($B61)=AK$2,$C61,"")</f>
        <v/>
      </c>
    </row>
    <row r="63" customFormat="false" ht="12.75" hidden="false" customHeight="false" outlineLevel="0" collapsed="false">
      <c r="B63" s="541" t="n">
        <f aca="false">A!A79</f>
        <v>38961</v>
      </c>
      <c r="C63" s="539" t="n">
        <f aca="false">A!F79</f>
        <v>-7.00942482</v>
      </c>
      <c r="Z63" s="539" t="str">
        <f aca="false">IF(MONTH($B62)=Z$2,$C62,"")</f>
        <v/>
      </c>
      <c r="AA63" s="539" t="str">
        <f aca="false">IF(MONTH($B62)=AA$2,$C62,"")</f>
        <v/>
      </c>
      <c r="AB63" s="539" t="str">
        <f aca="false">IF(MONTH($B62)=AB$2,$C62,"")</f>
        <v/>
      </c>
      <c r="AC63" s="539" t="str">
        <f aca="false">IF(MONTH($B62)=AC$2,$C62,"")</f>
        <v/>
      </c>
      <c r="AD63" s="539" t="str">
        <f aca="false">IF(MONTH($B62)=AD$2,$C62,"")</f>
        <v/>
      </c>
      <c r="AE63" s="539" t="str">
        <f aca="false">IF(MONTH($B62)=AE$2,$C62,"")</f>
        <v/>
      </c>
      <c r="AF63" s="539" t="str">
        <f aca="false">IF(MONTH($B62)=AF$2,$C62,"")</f>
        <v/>
      </c>
      <c r="AG63" s="539" t="n">
        <f aca="false">IF(MONTH($B62)=AG$2,$C62,"")</f>
        <v>-25.71429819</v>
      </c>
      <c r="AH63" s="539" t="str">
        <f aca="false">IF(MONTH($B62)=AH$2,$C62,"")</f>
        <v/>
      </c>
      <c r="AI63" s="539" t="str">
        <f aca="false">IF(MONTH($B62)=AI$2,$C62,"")</f>
        <v/>
      </c>
      <c r="AJ63" s="539" t="str">
        <f aca="false">IF(MONTH($B62)=AJ$2,$C62,"")</f>
        <v/>
      </c>
      <c r="AK63" s="539" t="str">
        <f aca="false">IF(MONTH($B62)=AK$2,$C62,"")</f>
        <v/>
      </c>
    </row>
    <row r="64" customFormat="false" ht="12.75" hidden="false" customHeight="false" outlineLevel="0" collapsed="false">
      <c r="B64" s="541" t="n">
        <f aca="false">A!A80</f>
        <v>38991</v>
      </c>
      <c r="C64" s="539" t="n">
        <f aca="false">A!F80</f>
        <v>17.46003506</v>
      </c>
      <c r="Z64" s="539" t="str">
        <f aca="false">IF(MONTH($B63)=Z$2,$C63,"")</f>
        <v/>
      </c>
      <c r="AA64" s="539" t="str">
        <f aca="false">IF(MONTH($B63)=AA$2,$C63,"")</f>
        <v/>
      </c>
      <c r="AB64" s="539" t="str">
        <f aca="false">IF(MONTH($B63)=AB$2,$C63,"")</f>
        <v/>
      </c>
      <c r="AC64" s="539" t="str">
        <f aca="false">IF(MONTH($B63)=AC$2,$C63,"")</f>
        <v/>
      </c>
      <c r="AD64" s="539" t="str">
        <f aca="false">IF(MONTH($B63)=AD$2,$C63,"")</f>
        <v/>
      </c>
      <c r="AE64" s="539" t="str">
        <f aca="false">IF(MONTH($B63)=AE$2,$C63,"")</f>
        <v/>
      </c>
      <c r="AF64" s="539" t="str">
        <f aca="false">IF(MONTH($B63)=AF$2,$C63,"")</f>
        <v/>
      </c>
      <c r="AG64" s="539" t="str">
        <f aca="false">IF(MONTH($B63)=AG$2,$C63,"")</f>
        <v/>
      </c>
      <c r="AH64" s="539" t="n">
        <f aca="false">IF(MONTH($B63)=AH$2,$C63,"")</f>
        <v>-7.00942482</v>
      </c>
      <c r="AI64" s="539" t="str">
        <f aca="false">IF(MONTH($B63)=AI$2,$C63,"")</f>
        <v/>
      </c>
      <c r="AJ64" s="539" t="str">
        <f aca="false">IF(MONTH($B63)=AJ$2,$C63,"")</f>
        <v/>
      </c>
      <c r="AK64" s="539" t="str">
        <f aca="false">IF(MONTH($B63)=AK$2,$C63,"")</f>
        <v/>
      </c>
    </row>
    <row r="65" customFormat="false" ht="12.75" hidden="false" customHeight="false" outlineLevel="0" collapsed="false">
      <c r="B65" s="541" t="n">
        <f aca="false">A!A81</f>
        <v>39022</v>
      </c>
      <c r="C65" s="539" t="n">
        <f aca="false">A!F81</f>
        <v>21.41158397</v>
      </c>
      <c r="Z65" s="539" t="str">
        <f aca="false">IF(MONTH($B64)=Z$2,$C64,"")</f>
        <v/>
      </c>
      <c r="AA65" s="539" t="str">
        <f aca="false">IF(MONTH($B64)=AA$2,$C64,"")</f>
        <v/>
      </c>
      <c r="AB65" s="539" t="str">
        <f aca="false">IF(MONTH($B64)=AB$2,$C64,"")</f>
        <v/>
      </c>
      <c r="AC65" s="539" t="str">
        <f aca="false">IF(MONTH($B64)=AC$2,$C64,"")</f>
        <v/>
      </c>
      <c r="AD65" s="539" t="str">
        <f aca="false">IF(MONTH($B64)=AD$2,$C64,"")</f>
        <v/>
      </c>
      <c r="AE65" s="539" t="str">
        <f aca="false">IF(MONTH($B64)=AE$2,$C64,"")</f>
        <v/>
      </c>
      <c r="AF65" s="539" t="str">
        <f aca="false">IF(MONTH($B64)=AF$2,$C64,"")</f>
        <v/>
      </c>
      <c r="AG65" s="539" t="str">
        <f aca="false">IF(MONTH($B64)=AG$2,$C64,"")</f>
        <v/>
      </c>
      <c r="AH65" s="539" t="str">
        <f aca="false">IF(MONTH($B64)=AH$2,$C64,"")</f>
        <v/>
      </c>
      <c r="AI65" s="539" t="n">
        <f aca="false">IF(MONTH($B64)=AI$2,$C64,"")</f>
        <v>17.46003506</v>
      </c>
      <c r="AJ65" s="539" t="str">
        <f aca="false">IF(MONTH($B64)=AJ$2,$C64,"")</f>
        <v/>
      </c>
      <c r="AK65" s="539" t="str">
        <f aca="false">IF(MONTH($B64)=AK$2,$C64,"")</f>
        <v/>
      </c>
    </row>
    <row r="66" customFormat="false" ht="12.75" hidden="false" customHeight="false" outlineLevel="0" collapsed="false">
      <c r="B66" s="541" t="n">
        <f aca="false">A!A82</f>
        <v>39052</v>
      </c>
      <c r="C66" s="539" t="n">
        <f aca="false">A!F82</f>
        <v>-132.05879587</v>
      </c>
      <c r="Z66" s="539" t="str">
        <f aca="false">IF(MONTH($B65)=Z$2,$C65,"")</f>
        <v/>
      </c>
      <c r="AA66" s="539" t="str">
        <f aca="false">IF(MONTH($B65)=AA$2,$C65,"")</f>
        <v/>
      </c>
      <c r="AB66" s="539" t="str">
        <f aca="false">IF(MONTH($B65)=AB$2,$C65,"")</f>
        <v/>
      </c>
      <c r="AC66" s="539" t="str">
        <f aca="false">IF(MONTH($B65)=AC$2,$C65,"")</f>
        <v/>
      </c>
      <c r="AD66" s="539" t="str">
        <f aca="false">IF(MONTH($B65)=AD$2,$C65,"")</f>
        <v/>
      </c>
      <c r="AE66" s="539" t="str">
        <f aca="false">IF(MONTH($B65)=AE$2,$C65,"")</f>
        <v/>
      </c>
      <c r="AF66" s="539" t="str">
        <f aca="false">IF(MONTH($B65)=AF$2,$C65,"")</f>
        <v/>
      </c>
      <c r="AG66" s="539" t="str">
        <f aca="false">IF(MONTH($B65)=AG$2,$C65,"")</f>
        <v/>
      </c>
      <c r="AH66" s="539" t="str">
        <f aca="false">IF(MONTH($B65)=AH$2,$C65,"")</f>
        <v/>
      </c>
      <c r="AI66" s="539" t="str">
        <f aca="false">IF(MONTH($B65)=AI$2,$C65,"")</f>
        <v/>
      </c>
      <c r="AJ66" s="539" t="n">
        <f aca="false">IF(MONTH($B65)=AJ$2,$C65,"")</f>
        <v>21.41158397</v>
      </c>
      <c r="AK66" s="539" t="str">
        <f aca="false">IF(MONTH($B65)=AK$2,$C65,"")</f>
        <v/>
      </c>
    </row>
    <row r="67" customFormat="false" ht="12.75" hidden="false" customHeight="false" outlineLevel="0" collapsed="false">
      <c r="B67" s="541" t="n">
        <f aca="false">A!A83</f>
        <v>39083</v>
      </c>
      <c r="C67" s="539" t="n">
        <f aca="false">A!F83</f>
        <v>393.32074225</v>
      </c>
      <c r="Z67" s="539" t="str">
        <f aca="false">IF(MONTH($B66)=Z$2,$C66,"")</f>
        <v/>
      </c>
      <c r="AA67" s="539" t="str">
        <f aca="false">IF(MONTH($B66)=AA$2,$C66,"")</f>
        <v/>
      </c>
      <c r="AB67" s="539" t="str">
        <f aca="false">IF(MONTH($B66)=AB$2,$C66,"")</f>
        <v/>
      </c>
      <c r="AC67" s="539" t="str">
        <f aca="false">IF(MONTH($B66)=AC$2,$C66,"")</f>
        <v/>
      </c>
      <c r="AD67" s="539" t="str">
        <f aca="false">IF(MONTH($B66)=AD$2,$C66,"")</f>
        <v/>
      </c>
      <c r="AE67" s="539" t="str">
        <f aca="false">IF(MONTH($B66)=AE$2,$C66,"")</f>
        <v/>
      </c>
      <c r="AF67" s="539" t="str">
        <f aca="false">IF(MONTH($B66)=AF$2,$C66,"")</f>
        <v/>
      </c>
      <c r="AG67" s="539" t="str">
        <f aca="false">IF(MONTH($B66)=AG$2,$C66,"")</f>
        <v/>
      </c>
      <c r="AH67" s="539" t="str">
        <f aca="false">IF(MONTH($B66)=AH$2,$C66,"")</f>
        <v/>
      </c>
      <c r="AI67" s="539" t="str">
        <f aca="false">IF(MONTH($B66)=AI$2,$C66,"")</f>
        <v/>
      </c>
      <c r="AJ67" s="539" t="str">
        <f aca="false">IF(MONTH($B66)=AJ$2,$C66,"")</f>
        <v/>
      </c>
      <c r="AK67" s="539" t="n">
        <f aca="false">IF(MONTH($B66)=AK$2,$C66,"")</f>
        <v>-132.05879587</v>
      </c>
    </row>
    <row r="68" customFormat="false" ht="12.75" hidden="false" customHeight="false" outlineLevel="0" collapsed="false">
      <c r="B68" s="541" t="n">
        <f aca="false">A!A84</f>
        <v>39114</v>
      </c>
      <c r="C68" s="539" t="n">
        <f aca="false">A!F84</f>
        <v>233.53449119</v>
      </c>
      <c r="Z68" s="539" t="n">
        <f aca="false">IF(MONTH($B67)=Z$2,$C67,"")</f>
        <v>393.32074225</v>
      </c>
      <c r="AA68" s="539" t="str">
        <f aca="false">IF(MONTH($B67)=AA$2,$C67,"")</f>
        <v/>
      </c>
      <c r="AB68" s="539" t="str">
        <f aca="false">IF(MONTH($B67)=AB$2,$C67,"")</f>
        <v/>
      </c>
      <c r="AC68" s="539" t="str">
        <f aca="false">IF(MONTH($B67)=AC$2,$C67,"")</f>
        <v/>
      </c>
      <c r="AD68" s="539" t="str">
        <f aca="false">IF(MONTH($B67)=AD$2,$C67,"")</f>
        <v/>
      </c>
      <c r="AE68" s="539" t="str">
        <f aca="false">IF(MONTH($B67)=AE$2,$C67,"")</f>
        <v/>
      </c>
      <c r="AF68" s="539" t="str">
        <f aca="false">IF(MONTH($B67)=AF$2,$C67,"")</f>
        <v/>
      </c>
      <c r="AG68" s="539" t="str">
        <f aca="false">IF(MONTH($B67)=AG$2,$C67,"")</f>
        <v/>
      </c>
      <c r="AH68" s="539" t="str">
        <f aca="false">IF(MONTH($B67)=AH$2,$C67,"")</f>
        <v/>
      </c>
      <c r="AI68" s="539" t="str">
        <f aca="false">IF(MONTH($B67)=AI$2,$C67,"")</f>
        <v/>
      </c>
      <c r="AJ68" s="539" t="str">
        <f aca="false">IF(MONTH($B67)=AJ$2,$C67,"")</f>
        <v/>
      </c>
      <c r="AK68" s="539" t="str">
        <f aca="false">IF(MONTH($B67)=AK$2,$C67,"")</f>
        <v/>
      </c>
    </row>
    <row r="69" customFormat="false" ht="12.75" hidden="false" customHeight="false" outlineLevel="0" collapsed="false">
      <c r="B69" s="541" t="n">
        <f aca="false">A!A85</f>
        <v>39142</v>
      </c>
      <c r="C69" s="539" t="n">
        <f aca="false">A!F85</f>
        <v>241.39343297</v>
      </c>
      <c r="Z69" s="539" t="str">
        <f aca="false">IF(MONTH($B68)=Z$2,$C68,"")</f>
        <v/>
      </c>
      <c r="AA69" s="539" t="n">
        <f aca="false">IF(MONTH($B68)=AA$2,$C68,"")</f>
        <v>233.53449119</v>
      </c>
      <c r="AB69" s="539" t="str">
        <f aca="false">IF(MONTH($B68)=AB$2,$C68,"")</f>
        <v/>
      </c>
      <c r="AC69" s="539" t="str">
        <f aca="false">IF(MONTH($B68)=AC$2,$C68,"")</f>
        <v/>
      </c>
      <c r="AD69" s="539" t="str">
        <f aca="false">IF(MONTH($B68)=AD$2,$C68,"")</f>
        <v/>
      </c>
      <c r="AE69" s="539" t="str">
        <f aca="false">IF(MONTH($B68)=AE$2,$C68,"")</f>
        <v/>
      </c>
      <c r="AF69" s="539" t="str">
        <f aca="false">IF(MONTH($B68)=AF$2,$C68,"")</f>
        <v/>
      </c>
      <c r="AG69" s="539" t="str">
        <f aca="false">IF(MONTH($B68)=AG$2,$C68,"")</f>
        <v/>
      </c>
      <c r="AH69" s="539" t="str">
        <f aca="false">IF(MONTH($B68)=AH$2,$C68,"")</f>
        <v/>
      </c>
      <c r="AI69" s="539" t="str">
        <f aca="false">IF(MONTH($B68)=AI$2,$C68,"")</f>
        <v/>
      </c>
      <c r="AJ69" s="539" t="str">
        <f aca="false">IF(MONTH($B68)=AJ$2,$C68,"")</f>
        <v/>
      </c>
      <c r="AK69" s="539" t="str">
        <f aca="false">IF(MONTH($B68)=AK$2,$C68,"")</f>
        <v/>
      </c>
    </row>
    <row r="70" customFormat="false" ht="12.75" hidden="false" customHeight="false" outlineLevel="0" collapsed="false">
      <c r="B70" s="541" t="n">
        <f aca="false">A!A86</f>
        <v>39173</v>
      </c>
      <c r="C70" s="539" t="n">
        <f aca="false">A!F86</f>
        <v>240.84263059</v>
      </c>
      <c r="Z70" s="539" t="str">
        <f aca="false">IF(MONTH($B69)=Z$2,$C69,"")</f>
        <v/>
      </c>
      <c r="AA70" s="539" t="str">
        <f aca="false">IF(MONTH($B69)=AA$2,$C69,"")</f>
        <v/>
      </c>
      <c r="AB70" s="539" t="n">
        <f aca="false">IF(MONTH($B69)=AB$2,$C69,"")</f>
        <v>241.39343297</v>
      </c>
      <c r="AC70" s="539" t="str">
        <f aca="false">IF(MONTH($B69)=AC$2,$C69,"")</f>
        <v/>
      </c>
      <c r="AD70" s="539" t="str">
        <f aca="false">IF(MONTH($B69)=AD$2,$C69,"")</f>
        <v/>
      </c>
      <c r="AE70" s="539" t="str">
        <f aca="false">IF(MONTH($B69)=AE$2,$C69,"")</f>
        <v/>
      </c>
      <c r="AF70" s="539" t="str">
        <f aca="false">IF(MONTH($B69)=AF$2,$C69,"")</f>
        <v/>
      </c>
      <c r="AG70" s="539" t="str">
        <f aca="false">IF(MONTH($B69)=AG$2,$C69,"")</f>
        <v/>
      </c>
      <c r="AH70" s="539" t="str">
        <f aca="false">IF(MONTH($B69)=AH$2,$C69,"")</f>
        <v/>
      </c>
      <c r="AI70" s="539" t="str">
        <f aca="false">IF(MONTH($B69)=AI$2,$C69,"")</f>
        <v/>
      </c>
      <c r="AJ70" s="539" t="str">
        <f aca="false">IF(MONTH($B69)=AJ$2,$C69,"")</f>
        <v/>
      </c>
      <c r="AK70" s="539" t="str">
        <f aca="false">IF(MONTH($B69)=AK$2,$C69,"")</f>
        <v/>
      </c>
    </row>
    <row r="71" customFormat="false" ht="12.75" hidden="false" customHeight="false" outlineLevel="0" collapsed="false">
      <c r="B71" s="541" t="n">
        <f aca="false">A!A87</f>
        <v>39203</v>
      </c>
      <c r="C71" s="539" t="n">
        <f aca="false">A!F87</f>
        <v>247.70423843</v>
      </c>
      <c r="Z71" s="539" t="str">
        <f aca="false">IF(MONTH($B70)=Z$2,$C70,"")</f>
        <v/>
      </c>
      <c r="AA71" s="539" t="str">
        <f aca="false">IF(MONTH($B70)=AA$2,$C70,"")</f>
        <v/>
      </c>
      <c r="AB71" s="539" t="str">
        <f aca="false">IF(MONTH($B70)=AB$2,$C70,"")</f>
        <v/>
      </c>
      <c r="AC71" s="539" t="n">
        <f aca="false">IF(MONTH($B70)=AC$2,$C70,"")</f>
        <v>240.84263059</v>
      </c>
      <c r="AD71" s="539" t="str">
        <f aca="false">IF(MONTH($B70)=AD$2,$C70,"")</f>
        <v/>
      </c>
      <c r="AE71" s="539" t="str">
        <f aca="false">IF(MONTH($B70)=AE$2,$C70,"")</f>
        <v/>
      </c>
      <c r="AF71" s="539" t="str">
        <f aca="false">IF(MONTH($B70)=AF$2,$C70,"")</f>
        <v/>
      </c>
      <c r="AG71" s="539" t="str">
        <f aca="false">IF(MONTH($B70)=AG$2,$C70,"")</f>
        <v/>
      </c>
      <c r="AH71" s="539" t="str">
        <f aca="false">IF(MONTH($B70)=AH$2,$C70,"")</f>
        <v/>
      </c>
      <c r="AI71" s="539" t="str">
        <f aca="false">IF(MONTH($B70)=AI$2,$C70,"")</f>
        <v/>
      </c>
      <c r="AJ71" s="539" t="str">
        <f aca="false">IF(MONTH($B70)=AJ$2,$C70,"")</f>
        <v/>
      </c>
      <c r="AK71" s="539" t="str">
        <f aca="false">IF(MONTH($B70)=AK$2,$C70,"")</f>
        <v/>
      </c>
    </row>
    <row r="72" customFormat="false" ht="12.75" hidden="false" customHeight="false" outlineLevel="0" collapsed="false">
      <c r="B72" s="541" t="n">
        <f aca="false">A!A88</f>
        <v>39234</v>
      </c>
      <c r="C72" s="539" t="n">
        <f aca="false">A!F88</f>
        <v>241.17550336</v>
      </c>
      <c r="Z72" s="539" t="str">
        <f aca="false">IF(MONTH($B71)=Z$2,$C71,"")</f>
        <v/>
      </c>
      <c r="AA72" s="539" t="str">
        <f aca="false">IF(MONTH($B71)=AA$2,$C71,"")</f>
        <v/>
      </c>
      <c r="AB72" s="539" t="str">
        <f aca="false">IF(MONTH($B71)=AB$2,$C71,"")</f>
        <v/>
      </c>
      <c r="AC72" s="539" t="str">
        <f aca="false">IF(MONTH($B71)=AC$2,$C71,"")</f>
        <v/>
      </c>
      <c r="AD72" s="539" t="n">
        <f aca="false">IF(MONTH($B71)=AD$2,$C71,"")</f>
        <v>247.70423843</v>
      </c>
      <c r="AE72" s="539" t="str">
        <f aca="false">IF(MONTH($B71)=AE$2,$C71,"")</f>
        <v/>
      </c>
      <c r="AF72" s="539" t="str">
        <f aca="false">IF(MONTH($B71)=AF$2,$C71,"")</f>
        <v/>
      </c>
      <c r="AG72" s="539" t="str">
        <f aca="false">IF(MONTH($B71)=AG$2,$C71,"")</f>
        <v/>
      </c>
      <c r="AH72" s="539" t="str">
        <f aca="false">IF(MONTH($B71)=AH$2,$C71,"")</f>
        <v/>
      </c>
      <c r="AI72" s="539" t="str">
        <f aca="false">IF(MONTH($B71)=AI$2,$C71,"")</f>
        <v/>
      </c>
      <c r="AJ72" s="539" t="str">
        <f aca="false">IF(MONTH($B71)=AJ$2,$C71,"")</f>
        <v/>
      </c>
      <c r="AK72" s="539" t="str">
        <f aca="false">IF(MONTH($B71)=AK$2,$C71,"")</f>
        <v/>
      </c>
    </row>
    <row r="73" customFormat="false" ht="12.75" hidden="false" customHeight="false" outlineLevel="0" collapsed="false">
      <c r="B73" s="541" t="n">
        <f aca="false">A!A89</f>
        <v>39264</v>
      </c>
      <c r="C73" s="539" t="n">
        <f aca="false">A!F89</f>
        <v>247.03580825</v>
      </c>
      <c r="Z73" s="539" t="str">
        <f aca="false">IF(MONTH($B72)=Z$2,$C72,"")</f>
        <v/>
      </c>
      <c r="AA73" s="539" t="str">
        <f aca="false">IF(MONTH($B72)=AA$2,$C72,"")</f>
        <v/>
      </c>
      <c r="AB73" s="539" t="str">
        <f aca="false">IF(MONTH($B72)=AB$2,$C72,"")</f>
        <v/>
      </c>
      <c r="AC73" s="539" t="str">
        <f aca="false">IF(MONTH($B72)=AC$2,$C72,"")</f>
        <v/>
      </c>
      <c r="AD73" s="539" t="str">
        <f aca="false">IF(MONTH($B72)=AD$2,$C72,"")</f>
        <v/>
      </c>
      <c r="AE73" s="539" t="n">
        <f aca="false">IF(MONTH($B72)=AE$2,$C72,"")</f>
        <v>241.17550336</v>
      </c>
      <c r="AF73" s="539" t="str">
        <f aca="false">IF(MONTH($B72)=AF$2,$C72,"")</f>
        <v/>
      </c>
      <c r="AG73" s="539" t="str">
        <f aca="false">IF(MONTH($B72)=AG$2,$C72,"")</f>
        <v/>
      </c>
      <c r="AH73" s="539" t="str">
        <f aca="false">IF(MONTH($B72)=AH$2,$C72,"")</f>
        <v/>
      </c>
      <c r="AI73" s="539" t="str">
        <f aca="false">IF(MONTH($B72)=AI$2,$C72,"")</f>
        <v/>
      </c>
      <c r="AJ73" s="539" t="str">
        <f aca="false">IF(MONTH($B72)=AJ$2,$C72,"")</f>
        <v/>
      </c>
      <c r="AK73" s="539" t="str">
        <f aca="false">IF(MONTH($B72)=AK$2,$C72,"")</f>
        <v/>
      </c>
    </row>
    <row r="74" customFormat="false" ht="12.75" hidden="false" customHeight="false" outlineLevel="0" collapsed="false">
      <c r="B74" s="541" t="n">
        <f aca="false">A!A90</f>
        <v>39295</v>
      </c>
      <c r="C74" s="539" t="n">
        <f aca="false">A!F90</f>
        <v>246.68985917</v>
      </c>
      <c r="Z74" s="539" t="str">
        <f aca="false">IF(MONTH($B73)=Z$2,$C73,"")</f>
        <v/>
      </c>
      <c r="AA74" s="539" t="str">
        <f aca="false">IF(MONTH($B73)=AA$2,$C73,"")</f>
        <v/>
      </c>
      <c r="AB74" s="539" t="str">
        <f aca="false">IF(MONTH($B73)=AB$2,$C73,"")</f>
        <v/>
      </c>
      <c r="AC74" s="539" t="str">
        <f aca="false">IF(MONTH($B73)=AC$2,$C73,"")</f>
        <v/>
      </c>
      <c r="AD74" s="539" t="str">
        <f aca="false">IF(MONTH($B73)=AD$2,$C73,"")</f>
        <v/>
      </c>
      <c r="AE74" s="539" t="str">
        <f aca="false">IF(MONTH($B73)=AE$2,$C73,"")</f>
        <v/>
      </c>
      <c r="AF74" s="539" t="n">
        <f aca="false">IF(MONTH($B73)=AF$2,$C73,"")</f>
        <v>247.03580825</v>
      </c>
      <c r="AG74" s="539" t="str">
        <f aca="false">IF(MONTH($B73)=AG$2,$C73,"")</f>
        <v/>
      </c>
      <c r="AH74" s="539" t="str">
        <f aca="false">IF(MONTH($B73)=AH$2,$C73,"")</f>
        <v/>
      </c>
      <c r="AI74" s="539" t="str">
        <f aca="false">IF(MONTH($B73)=AI$2,$C73,"")</f>
        <v/>
      </c>
      <c r="AJ74" s="539" t="str">
        <f aca="false">IF(MONTH($B73)=AJ$2,$C73,"")</f>
        <v/>
      </c>
      <c r="AK74" s="539" t="str">
        <f aca="false">IF(MONTH($B73)=AK$2,$C73,"")</f>
        <v/>
      </c>
    </row>
    <row r="75" customFormat="false" ht="12.75" hidden="false" customHeight="false" outlineLevel="0" collapsed="false">
      <c r="B75" s="541" t="n">
        <f aca="false">A!A91</f>
        <v>39326</v>
      </c>
      <c r="C75" s="539" t="n">
        <f aca="false">A!F91</f>
        <v>258.27977614</v>
      </c>
      <c r="Z75" s="539" t="str">
        <f aca="false">IF(MONTH($B74)=Z$2,$C74,"")</f>
        <v/>
      </c>
      <c r="AA75" s="539" t="str">
        <f aca="false">IF(MONTH($B74)=AA$2,$C74,"")</f>
        <v/>
      </c>
      <c r="AB75" s="539" t="str">
        <f aca="false">IF(MONTH($B74)=AB$2,$C74,"")</f>
        <v/>
      </c>
      <c r="AC75" s="539" t="str">
        <f aca="false">IF(MONTH($B74)=AC$2,$C74,"")</f>
        <v/>
      </c>
      <c r="AD75" s="539" t="str">
        <f aca="false">IF(MONTH($B74)=AD$2,$C74,"")</f>
        <v/>
      </c>
      <c r="AE75" s="539" t="str">
        <f aca="false">IF(MONTH($B74)=AE$2,$C74,"")</f>
        <v/>
      </c>
      <c r="AF75" s="539" t="str">
        <f aca="false">IF(MONTH($B74)=AF$2,$C74,"")</f>
        <v/>
      </c>
      <c r="AG75" s="539" t="n">
        <f aca="false">IF(MONTH($B74)=AG$2,$C74,"")</f>
        <v>246.68985917</v>
      </c>
      <c r="AH75" s="539" t="str">
        <f aca="false">IF(MONTH($B74)=AH$2,$C74,"")</f>
        <v/>
      </c>
      <c r="AI75" s="539" t="str">
        <f aca="false">IF(MONTH($B74)=AI$2,$C74,"")</f>
        <v/>
      </c>
      <c r="AJ75" s="539" t="str">
        <f aca="false">IF(MONTH($B74)=AJ$2,$C74,"")</f>
        <v/>
      </c>
      <c r="AK75" s="539" t="str">
        <f aca="false">IF(MONTH($B74)=AK$2,$C74,"")</f>
        <v/>
      </c>
    </row>
    <row r="76" customFormat="false" ht="12.75" hidden="false" customHeight="false" outlineLevel="0" collapsed="false">
      <c r="B76" s="541" t="n">
        <f aca="false">A!A92</f>
        <v>39356</v>
      </c>
      <c r="C76" s="539" t="n">
        <f aca="false">A!F92</f>
        <v>260.66891727</v>
      </c>
      <c r="Z76" s="539" t="str">
        <f aca="false">IF(MONTH($B75)=Z$2,$C75,"")</f>
        <v/>
      </c>
      <c r="AA76" s="539" t="str">
        <f aca="false">IF(MONTH($B75)=AA$2,$C75,"")</f>
        <v/>
      </c>
      <c r="AB76" s="539" t="str">
        <f aca="false">IF(MONTH($B75)=AB$2,$C75,"")</f>
        <v/>
      </c>
      <c r="AC76" s="539" t="str">
        <f aca="false">IF(MONTH($B75)=AC$2,$C75,"")</f>
        <v/>
      </c>
      <c r="AD76" s="539" t="str">
        <f aca="false">IF(MONTH($B75)=AD$2,$C75,"")</f>
        <v/>
      </c>
      <c r="AE76" s="539" t="str">
        <f aca="false">IF(MONTH($B75)=AE$2,$C75,"")</f>
        <v/>
      </c>
      <c r="AF76" s="539" t="str">
        <f aca="false">IF(MONTH($B75)=AF$2,$C75,"")</f>
        <v/>
      </c>
      <c r="AG76" s="539" t="str">
        <f aca="false">IF(MONTH($B75)=AG$2,$C75,"")</f>
        <v/>
      </c>
      <c r="AH76" s="539" t="n">
        <f aca="false">IF(MONTH($B75)=AH$2,$C75,"")</f>
        <v>258.27977614</v>
      </c>
      <c r="AI76" s="539" t="str">
        <f aca="false">IF(MONTH($B75)=AI$2,$C75,"")</f>
        <v/>
      </c>
      <c r="AJ76" s="539" t="str">
        <f aca="false">IF(MONTH($B75)=AJ$2,$C75,"")</f>
        <v/>
      </c>
      <c r="AK76" s="539" t="str">
        <f aca="false">IF(MONTH($B75)=AK$2,$C75,"")</f>
        <v/>
      </c>
    </row>
    <row r="77" customFormat="false" ht="12.75" hidden="false" customHeight="false" outlineLevel="0" collapsed="false">
      <c r="B77" s="541" t="n">
        <f aca="false">A!A93</f>
        <v>39387</v>
      </c>
      <c r="C77" s="539" t="n">
        <f aca="false">A!F93</f>
        <v>266.56269569</v>
      </c>
      <c r="Z77" s="539" t="str">
        <f aca="false">IF(MONTH($B76)=Z$2,$C76,"")</f>
        <v/>
      </c>
      <c r="AA77" s="539" t="str">
        <f aca="false">IF(MONTH($B76)=AA$2,$C76,"")</f>
        <v/>
      </c>
      <c r="AB77" s="539" t="str">
        <f aca="false">IF(MONTH($B76)=AB$2,$C76,"")</f>
        <v/>
      </c>
      <c r="AC77" s="539" t="str">
        <f aca="false">IF(MONTH($B76)=AC$2,$C76,"")</f>
        <v/>
      </c>
      <c r="AD77" s="539" t="str">
        <f aca="false">IF(MONTH($B76)=AD$2,$C76,"")</f>
        <v/>
      </c>
      <c r="AE77" s="539" t="str">
        <f aca="false">IF(MONTH($B76)=AE$2,$C76,"")</f>
        <v/>
      </c>
      <c r="AF77" s="539" t="str">
        <f aca="false">IF(MONTH($B76)=AF$2,$C76,"")</f>
        <v/>
      </c>
      <c r="AG77" s="539" t="str">
        <f aca="false">IF(MONTH($B76)=AG$2,$C76,"")</f>
        <v/>
      </c>
      <c r="AH77" s="539" t="str">
        <f aca="false">IF(MONTH($B76)=AH$2,$C76,"")</f>
        <v/>
      </c>
      <c r="AI77" s="539" t="n">
        <f aca="false">IF(MONTH($B76)=AI$2,$C76,"")</f>
        <v>260.66891727</v>
      </c>
      <c r="AJ77" s="539" t="str">
        <f aca="false">IF(MONTH($B76)=AJ$2,$C76,"")</f>
        <v/>
      </c>
      <c r="AK77" s="539" t="str">
        <f aca="false">IF(MONTH($B76)=AK$2,$C76,"")</f>
        <v/>
      </c>
    </row>
    <row r="78" customFormat="false" ht="12.75" hidden="false" customHeight="false" outlineLevel="0" collapsed="false">
      <c r="B78" s="541" t="n">
        <f aca="false">A!A94</f>
        <v>39417</v>
      </c>
      <c r="C78" s="539" t="n">
        <f aca="false">A!F94</f>
        <v>-416.63847286</v>
      </c>
      <c r="Z78" s="539" t="str">
        <f aca="false">IF(MONTH($B77)=Z$2,$C77,"")</f>
        <v/>
      </c>
      <c r="AA78" s="539" t="str">
        <f aca="false">IF(MONTH($B77)=AA$2,$C77,"")</f>
        <v/>
      </c>
      <c r="AB78" s="539" t="str">
        <f aca="false">IF(MONTH($B77)=AB$2,$C77,"")</f>
        <v/>
      </c>
      <c r="AC78" s="539" t="str">
        <f aca="false">IF(MONTH($B77)=AC$2,$C77,"")</f>
        <v/>
      </c>
      <c r="AD78" s="539" t="str">
        <f aca="false">IF(MONTH($B77)=AD$2,$C77,"")</f>
        <v/>
      </c>
      <c r="AE78" s="539" t="str">
        <f aca="false">IF(MONTH($B77)=AE$2,$C77,"")</f>
        <v/>
      </c>
      <c r="AF78" s="539" t="str">
        <f aca="false">IF(MONTH($B77)=AF$2,$C77,"")</f>
        <v/>
      </c>
      <c r="AG78" s="539" t="str">
        <f aca="false">IF(MONTH($B77)=AG$2,$C77,"")</f>
        <v/>
      </c>
      <c r="AH78" s="539" t="str">
        <f aca="false">IF(MONTH($B77)=AH$2,$C77,"")</f>
        <v/>
      </c>
      <c r="AI78" s="539" t="str">
        <f aca="false">IF(MONTH($B77)=AI$2,$C77,"")</f>
        <v/>
      </c>
      <c r="AJ78" s="539" t="n">
        <f aca="false">IF(MONTH($B77)=AJ$2,$C77,"")</f>
        <v>266.56269569</v>
      </c>
      <c r="AK78" s="539" t="str">
        <f aca="false">IF(MONTH($B77)=AK$2,$C77,"")</f>
        <v/>
      </c>
    </row>
    <row r="79" customFormat="false" ht="12.75" hidden="false" customHeight="false" outlineLevel="0" collapsed="false">
      <c r="B79" s="541" t="n">
        <f aca="false">A!A95</f>
        <v>39448</v>
      </c>
      <c r="C79" s="539" t="n">
        <f aca="false">A!F95</f>
        <v>328.5812177</v>
      </c>
      <c r="Z79" s="539" t="str">
        <f aca="false">IF(MONTH($B78)=Z$2,$C78,"")</f>
        <v/>
      </c>
      <c r="AA79" s="539" t="str">
        <f aca="false">IF(MONTH($B78)=AA$2,$C78,"")</f>
        <v/>
      </c>
      <c r="AB79" s="539" t="str">
        <f aca="false">IF(MONTH($B78)=AB$2,$C78,"")</f>
        <v/>
      </c>
      <c r="AC79" s="539" t="str">
        <f aca="false">IF(MONTH($B78)=AC$2,$C78,"")</f>
        <v/>
      </c>
      <c r="AD79" s="539" t="str">
        <f aca="false">IF(MONTH($B78)=AD$2,$C78,"")</f>
        <v/>
      </c>
      <c r="AE79" s="539" t="str">
        <f aca="false">IF(MONTH($B78)=AE$2,$C78,"")</f>
        <v/>
      </c>
      <c r="AF79" s="539" t="str">
        <f aca="false">IF(MONTH($B78)=AF$2,$C78,"")</f>
        <v/>
      </c>
      <c r="AG79" s="539" t="str">
        <f aca="false">IF(MONTH($B78)=AG$2,$C78,"")</f>
        <v/>
      </c>
      <c r="AH79" s="539" t="str">
        <f aca="false">IF(MONTH($B78)=AH$2,$C78,"")</f>
        <v/>
      </c>
      <c r="AI79" s="539" t="str">
        <f aca="false">IF(MONTH($B78)=AI$2,$C78,"")</f>
        <v/>
      </c>
      <c r="AJ79" s="539" t="str">
        <f aca="false">IF(MONTH($B78)=AJ$2,$C78,"")</f>
        <v/>
      </c>
      <c r="AK79" s="539" t="n">
        <f aca="false">IF(MONTH($B78)=AK$2,$C78,"")</f>
        <v>-416.63847286</v>
      </c>
    </row>
    <row r="80" customFormat="false" ht="12.75" hidden="false" customHeight="false" outlineLevel="0" collapsed="false">
      <c r="B80" s="541" t="n">
        <f aca="false">A!A96</f>
        <v>39479</v>
      </c>
      <c r="C80" s="539" t="n">
        <f aca="false">A!F96</f>
        <v>-323.93158878</v>
      </c>
      <c r="Z80" s="539" t="n">
        <f aca="false">IF(MONTH($B79)=Z$2,$C79,"")</f>
        <v>328.5812177</v>
      </c>
      <c r="AA80" s="539" t="str">
        <f aca="false">IF(MONTH($B79)=AA$2,$C79,"")</f>
        <v/>
      </c>
      <c r="AB80" s="539" t="str">
        <f aca="false">IF(MONTH($B79)=AB$2,$C79,"")</f>
        <v/>
      </c>
      <c r="AC80" s="539" t="str">
        <f aca="false">IF(MONTH($B79)=AC$2,$C79,"")</f>
        <v/>
      </c>
      <c r="AD80" s="539" t="str">
        <f aca="false">IF(MONTH($B79)=AD$2,$C79,"")</f>
        <v/>
      </c>
      <c r="AE80" s="539" t="str">
        <f aca="false">IF(MONTH($B79)=AE$2,$C79,"")</f>
        <v/>
      </c>
      <c r="AF80" s="539" t="str">
        <f aca="false">IF(MONTH($B79)=AF$2,$C79,"")</f>
        <v/>
      </c>
      <c r="AG80" s="539" t="str">
        <f aca="false">IF(MONTH($B79)=AG$2,$C79,"")</f>
        <v/>
      </c>
      <c r="AH80" s="539" t="str">
        <f aca="false">IF(MONTH($B79)=AH$2,$C79,"")</f>
        <v/>
      </c>
      <c r="AI80" s="539" t="str">
        <f aca="false">IF(MONTH($B79)=AI$2,$C79,"")</f>
        <v/>
      </c>
      <c r="AJ80" s="539" t="str">
        <f aca="false">IF(MONTH($B79)=AJ$2,$C79,"")</f>
        <v/>
      </c>
      <c r="AK80" s="539" t="str">
        <f aca="false">IF(MONTH($B79)=AK$2,$C79,"")</f>
        <v/>
      </c>
    </row>
    <row r="81" customFormat="false" ht="12.75" hidden="false" customHeight="false" outlineLevel="0" collapsed="false">
      <c r="B81" s="541" t="n">
        <f aca="false">A!A97</f>
        <v>39508</v>
      </c>
      <c r="C81" s="539" t="n">
        <f aca="false">A!F97</f>
        <v>-351.82314207</v>
      </c>
      <c r="Z81" s="539" t="str">
        <f aca="false">IF(MONTH($B80)=Z$2,$C80,"")</f>
        <v/>
      </c>
      <c r="AA81" s="539" t="n">
        <f aca="false">IF(MONTH($B80)=AA$2,$C80,"")</f>
        <v>-323.93158878</v>
      </c>
      <c r="AB81" s="539" t="str">
        <f aca="false">IF(MONTH($B80)=AB$2,$C80,"")</f>
        <v/>
      </c>
      <c r="AC81" s="539" t="str">
        <f aca="false">IF(MONTH($B80)=AC$2,$C80,"")</f>
        <v/>
      </c>
      <c r="AD81" s="539" t="str">
        <f aca="false">IF(MONTH($B80)=AD$2,$C80,"")</f>
        <v/>
      </c>
      <c r="AE81" s="539" t="str">
        <f aca="false">IF(MONTH($B80)=AE$2,$C80,"")</f>
        <v/>
      </c>
      <c r="AF81" s="539" t="str">
        <f aca="false">IF(MONTH($B80)=AF$2,$C80,"")</f>
        <v/>
      </c>
      <c r="AG81" s="539" t="str">
        <f aca="false">IF(MONTH($B80)=AG$2,$C80,"")</f>
        <v/>
      </c>
      <c r="AH81" s="539" t="str">
        <f aca="false">IF(MONTH($B80)=AH$2,$C80,"")</f>
        <v/>
      </c>
      <c r="AI81" s="539" t="str">
        <f aca="false">IF(MONTH($B80)=AI$2,$C80,"")</f>
        <v/>
      </c>
      <c r="AJ81" s="539" t="str">
        <f aca="false">IF(MONTH($B80)=AJ$2,$C80,"")</f>
        <v/>
      </c>
      <c r="AK81" s="539" t="str">
        <f aca="false">IF(MONTH($B80)=AK$2,$C80,"")</f>
        <v/>
      </c>
    </row>
    <row r="82" customFormat="false" ht="12.75" hidden="false" customHeight="false" outlineLevel="0" collapsed="false">
      <c r="B82" s="541" t="n">
        <f aca="false">A!A98</f>
        <v>39539</v>
      </c>
      <c r="C82" s="539" t="n">
        <f aca="false">A!F98</f>
        <v>-330.44460015</v>
      </c>
      <c r="Z82" s="539" t="str">
        <f aca="false">IF(MONTH($B81)=Z$2,$C81,"")</f>
        <v/>
      </c>
      <c r="AA82" s="539" t="str">
        <f aca="false">IF(MONTH($B81)=AA$2,$C81,"")</f>
        <v/>
      </c>
      <c r="AB82" s="539" t="n">
        <f aca="false">IF(MONTH($B81)=AB$2,$C81,"")</f>
        <v>-351.82314207</v>
      </c>
      <c r="AC82" s="539" t="str">
        <f aca="false">IF(MONTH($B81)=AC$2,$C81,"")</f>
        <v/>
      </c>
      <c r="AD82" s="539" t="str">
        <f aca="false">IF(MONTH($B81)=AD$2,$C81,"")</f>
        <v/>
      </c>
      <c r="AE82" s="539" t="str">
        <f aca="false">IF(MONTH($B81)=AE$2,$C81,"")</f>
        <v/>
      </c>
      <c r="AF82" s="539" t="str">
        <f aca="false">IF(MONTH($B81)=AF$2,$C81,"")</f>
        <v/>
      </c>
      <c r="AG82" s="539" t="str">
        <f aca="false">IF(MONTH($B81)=AG$2,$C81,"")</f>
        <v/>
      </c>
      <c r="AH82" s="539" t="str">
        <f aca="false">IF(MONTH($B81)=AH$2,$C81,"")</f>
        <v/>
      </c>
      <c r="AI82" s="539" t="str">
        <f aca="false">IF(MONTH($B81)=AI$2,$C81,"")</f>
        <v/>
      </c>
      <c r="AJ82" s="539" t="str">
        <f aca="false">IF(MONTH($B81)=AJ$2,$C81,"")</f>
        <v/>
      </c>
      <c r="AK82" s="539" t="str">
        <f aca="false">IF(MONTH($B81)=AK$2,$C81,"")</f>
        <v/>
      </c>
    </row>
    <row r="83" customFormat="false" ht="12.75" hidden="false" customHeight="false" outlineLevel="0" collapsed="false">
      <c r="B83" s="541" t="n">
        <f aca="false">A!A99</f>
        <v>39569</v>
      </c>
      <c r="C83" s="539" t="n">
        <f aca="false">A!F99</f>
        <v>-340.38780579</v>
      </c>
      <c r="Z83" s="539" t="str">
        <f aca="false">IF(MONTH($B82)=Z$2,$C82,"")</f>
        <v/>
      </c>
      <c r="AA83" s="539" t="str">
        <f aca="false">IF(MONTH($B82)=AA$2,$C82,"")</f>
        <v/>
      </c>
      <c r="AB83" s="539" t="str">
        <f aca="false">IF(MONTH($B82)=AB$2,$C82,"")</f>
        <v/>
      </c>
      <c r="AC83" s="539" t="n">
        <f aca="false">IF(MONTH($B82)=AC$2,$C82,"")</f>
        <v>-330.44460015</v>
      </c>
      <c r="AD83" s="539" t="str">
        <f aca="false">IF(MONTH($B82)=AD$2,$C82,"")</f>
        <v/>
      </c>
      <c r="AE83" s="539" t="str">
        <f aca="false">IF(MONTH($B82)=AE$2,$C82,"")</f>
        <v/>
      </c>
      <c r="AF83" s="539" t="str">
        <f aca="false">IF(MONTH($B82)=AF$2,$C82,"")</f>
        <v/>
      </c>
      <c r="AG83" s="539" t="str">
        <f aca="false">IF(MONTH($B82)=AG$2,$C82,"")</f>
        <v/>
      </c>
      <c r="AH83" s="539" t="str">
        <f aca="false">IF(MONTH($B82)=AH$2,$C82,"")</f>
        <v/>
      </c>
      <c r="AI83" s="539" t="str">
        <f aca="false">IF(MONTH($B82)=AI$2,$C82,"")</f>
        <v/>
      </c>
      <c r="AJ83" s="539" t="str">
        <f aca="false">IF(MONTH($B82)=AJ$2,$C82,"")</f>
        <v/>
      </c>
      <c r="AK83" s="539" t="str">
        <f aca="false">IF(MONTH($B82)=AK$2,$C82,"")</f>
        <v/>
      </c>
    </row>
    <row r="84" customFormat="false" ht="12.75" hidden="false" customHeight="false" outlineLevel="0" collapsed="false">
      <c r="B84" s="541" t="n">
        <f aca="false">A!A100</f>
        <v>39600</v>
      </c>
      <c r="C84" s="539" t="n">
        <f aca="false">A!F100</f>
        <v>-324.60871489</v>
      </c>
      <c r="Z84" s="539" t="str">
        <f aca="false">IF(MONTH($B83)=Z$2,$C83,"")</f>
        <v/>
      </c>
      <c r="AA84" s="539" t="str">
        <f aca="false">IF(MONTH($B83)=AA$2,$C83,"")</f>
        <v/>
      </c>
      <c r="AB84" s="539" t="str">
        <f aca="false">IF(MONTH($B83)=AB$2,$C83,"")</f>
        <v/>
      </c>
      <c r="AC84" s="539" t="str">
        <f aca="false">IF(MONTH($B83)=AC$2,$C83,"")</f>
        <v/>
      </c>
      <c r="AD84" s="539" t="n">
        <f aca="false">IF(MONTH($B83)=AD$2,$C83,"")</f>
        <v>-340.38780579</v>
      </c>
      <c r="AE84" s="539" t="str">
        <f aca="false">IF(MONTH($B83)=AE$2,$C83,"")</f>
        <v/>
      </c>
      <c r="AF84" s="539" t="str">
        <f aca="false">IF(MONTH($B83)=AF$2,$C83,"")</f>
        <v/>
      </c>
      <c r="AG84" s="539" t="str">
        <f aca="false">IF(MONTH($B83)=AG$2,$C83,"")</f>
        <v/>
      </c>
      <c r="AH84" s="539" t="str">
        <f aca="false">IF(MONTH($B83)=AH$2,$C83,"")</f>
        <v/>
      </c>
      <c r="AI84" s="539" t="str">
        <f aca="false">IF(MONTH($B83)=AI$2,$C83,"")</f>
        <v/>
      </c>
      <c r="AJ84" s="539" t="str">
        <f aca="false">IF(MONTH($B83)=AJ$2,$C83,"")</f>
        <v/>
      </c>
      <c r="AK84" s="539" t="str">
        <f aca="false">IF(MONTH($B83)=AK$2,$C83,"")</f>
        <v/>
      </c>
    </row>
    <row r="85" customFormat="false" ht="12.75" hidden="false" customHeight="false" outlineLevel="0" collapsed="false">
      <c r="B85" s="541" t="n">
        <f aca="false">A!A101</f>
        <v>39630</v>
      </c>
      <c r="C85" s="539" t="n">
        <f aca="false">A!F101</f>
        <v>-338.87197031</v>
      </c>
      <c r="Z85" s="539" t="str">
        <f aca="false">IF(MONTH($B84)=Z$2,$C84,"")</f>
        <v/>
      </c>
      <c r="AA85" s="539" t="str">
        <f aca="false">IF(MONTH($B84)=AA$2,$C84,"")</f>
        <v/>
      </c>
      <c r="AB85" s="539" t="str">
        <f aca="false">IF(MONTH($B84)=AB$2,$C84,"")</f>
        <v/>
      </c>
      <c r="AC85" s="539" t="str">
        <f aca="false">IF(MONTH($B84)=AC$2,$C84,"")</f>
        <v/>
      </c>
      <c r="AD85" s="539" t="str">
        <f aca="false">IF(MONTH($B84)=AD$2,$C84,"")</f>
        <v/>
      </c>
      <c r="AE85" s="539" t="n">
        <f aca="false">IF(MONTH($B84)=AE$2,$C84,"")</f>
        <v>-324.60871489</v>
      </c>
      <c r="AF85" s="539" t="str">
        <f aca="false">IF(MONTH($B84)=AF$2,$C84,"")</f>
        <v/>
      </c>
      <c r="AG85" s="539" t="str">
        <f aca="false">IF(MONTH($B84)=AG$2,$C84,"")</f>
        <v/>
      </c>
      <c r="AH85" s="539" t="str">
        <f aca="false">IF(MONTH($B84)=AH$2,$C84,"")</f>
        <v/>
      </c>
      <c r="AI85" s="539" t="str">
        <f aca="false">IF(MONTH($B84)=AI$2,$C84,"")</f>
        <v/>
      </c>
      <c r="AJ85" s="539" t="str">
        <f aca="false">IF(MONTH($B84)=AJ$2,$C84,"")</f>
        <v/>
      </c>
      <c r="AK85" s="539" t="str">
        <f aca="false">IF(MONTH($B84)=AK$2,$C84,"")</f>
        <v/>
      </c>
    </row>
    <row r="86" customFormat="false" ht="12.75" hidden="false" customHeight="false" outlineLevel="0" collapsed="false">
      <c r="B86" s="541" t="n">
        <f aca="false">A!A102</f>
        <v>39661</v>
      </c>
      <c r="C86" s="539" t="n">
        <f aca="false">A!F102</f>
        <v>-335.98990847</v>
      </c>
      <c r="Z86" s="539" t="str">
        <f aca="false">IF(MONTH($B85)=Z$2,$C85,"")</f>
        <v/>
      </c>
      <c r="AA86" s="539" t="str">
        <f aca="false">IF(MONTH($B85)=AA$2,$C85,"")</f>
        <v/>
      </c>
      <c r="AB86" s="539" t="str">
        <f aca="false">IF(MONTH($B85)=AB$2,$C85,"")</f>
        <v/>
      </c>
      <c r="AC86" s="539" t="str">
        <f aca="false">IF(MONTH($B85)=AC$2,$C85,"")</f>
        <v/>
      </c>
      <c r="AD86" s="539" t="str">
        <f aca="false">IF(MONTH($B85)=AD$2,$C85,"")</f>
        <v/>
      </c>
      <c r="AE86" s="539" t="str">
        <f aca="false">IF(MONTH($B85)=AE$2,$C85,"")</f>
        <v/>
      </c>
      <c r="AF86" s="539" t="n">
        <f aca="false">IF(MONTH($B85)=AF$2,$C85,"")</f>
        <v>-338.87197031</v>
      </c>
      <c r="AG86" s="539" t="str">
        <f aca="false">IF(MONTH($B85)=AG$2,$C85,"")</f>
        <v/>
      </c>
      <c r="AH86" s="539" t="str">
        <f aca="false">IF(MONTH($B85)=AH$2,$C85,"")</f>
        <v/>
      </c>
      <c r="AI86" s="539" t="str">
        <f aca="false">IF(MONTH($B85)=AI$2,$C85,"")</f>
        <v/>
      </c>
      <c r="AJ86" s="539" t="str">
        <f aca="false">IF(MONTH($B85)=AJ$2,$C85,"")</f>
        <v/>
      </c>
      <c r="AK86" s="539" t="str">
        <f aca="false">IF(MONTH($B85)=AK$2,$C85,"")</f>
        <v/>
      </c>
    </row>
    <row r="87" customFormat="false" ht="12.75" hidden="false" customHeight="false" outlineLevel="0" collapsed="false">
      <c r="B87" s="541" t="n">
        <f aca="false">A!A103</f>
        <v>39692</v>
      </c>
      <c r="C87" s="539" t="n">
        <f aca="false">A!F103</f>
        <v>-319.28902695</v>
      </c>
      <c r="Z87" s="539" t="str">
        <f aca="false">IF(MONTH($B86)=Z$2,$C86,"")</f>
        <v/>
      </c>
      <c r="AA87" s="539" t="str">
        <f aca="false">IF(MONTH($B86)=AA$2,$C86,"")</f>
        <v/>
      </c>
      <c r="AB87" s="539" t="str">
        <f aca="false">IF(MONTH($B86)=AB$2,$C86,"")</f>
        <v/>
      </c>
      <c r="AC87" s="539" t="str">
        <f aca="false">IF(MONTH($B86)=AC$2,$C86,"")</f>
        <v/>
      </c>
      <c r="AD87" s="539" t="str">
        <f aca="false">IF(MONTH($B86)=AD$2,$C86,"")</f>
        <v/>
      </c>
      <c r="AE87" s="539" t="str">
        <f aca="false">IF(MONTH($B86)=AE$2,$C86,"")</f>
        <v/>
      </c>
      <c r="AF87" s="539" t="str">
        <f aca="false">IF(MONTH($B86)=AF$2,$C86,"")</f>
        <v/>
      </c>
      <c r="AG87" s="539" t="n">
        <f aca="false">IF(MONTH($B86)=AG$2,$C86,"")</f>
        <v>-335.98990847</v>
      </c>
      <c r="AH87" s="539" t="str">
        <f aca="false">IF(MONTH($B86)=AH$2,$C86,"")</f>
        <v/>
      </c>
      <c r="AI87" s="539" t="str">
        <f aca="false">IF(MONTH($B86)=AI$2,$C86,"")</f>
        <v/>
      </c>
      <c r="AJ87" s="539" t="str">
        <f aca="false">IF(MONTH($B86)=AJ$2,$C86,"")</f>
        <v/>
      </c>
      <c r="AK87" s="539" t="str">
        <f aca="false">IF(MONTH($B86)=AK$2,$C86,"")</f>
        <v/>
      </c>
    </row>
    <row r="88" customFormat="false" ht="12.75" hidden="false" customHeight="false" outlineLevel="0" collapsed="false">
      <c r="B88" s="541" t="n">
        <f aca="false">A!A104</f>
        <v>39722</v>
      </c>
      <c r="C88" s="539" t="n">
        <f aca="false">A!F104</f>
        <v>-332.9589715</v>
      </c>
      <c r="Z88" s="539" t="str">
        <f aca="false">IF(MONTH($B87)=Z$2,$C87,"")</f>
        <v/>
      </c>
      <c r="AA88" s="539" t="str">
        <f aca="false">IF(MONTH($B87)=AA$2,$C87,"")</f>
        <v/>
      </c>
      <c r="AB88" s="539" t="str">
        <f aca="false">IF(MONTH($B87)=AB$2,$C87,"")</f>
        <v/>
      </c>
      <c r="AC88" s="539" t="str">
        <f aca="false">IF(MONTH($B87)=AC$2,$C87,"")</f>
        <v/>
      </c>
      <c r="AD88" s="539" t="str">
        <f aca="false">IF(MONTH($B87)=AD$2,$C87,"")</f>
        <v/>
      </c>
      <c r="AE88" s="539" t="str">
        <f aca="false">IF(MONTH($B87)=AE$2,$C87,"")</f>
        <v/>
      </c>
      <c r="AF88" s="539" t="str">
        <f aca="false">IF(MONTH($B87)=AF$2,$C87,"")</f>
        <v/>
      </c>
      <c r="AG88" s="539" t="str">
        <f aca="false">IF(MONTH($B87)=AG$2,$C87,"")</f>
        <v/>
      </c>
      <c r="AH88" s="539" t="n">
        <f aca="false">IF(MONTH($B87)=AH$2,$C87,"")</f>
        <v>-319.28902695</v>
      </c>
      <c r="AI88" s="539" t="str">
        <f aca="false">IF(MONTH($B87)=AI$2,$C87,"")</f>
        <v/>
      </c>
      <c r="AJ88" s="539" t="str">
        <f aca="false">IF(MONTH($B87)=AJ$2,$C87,"")</f>
        <v/>
      </c>
      <c r="AK88" s="539" t="str">
        <f aca="false">IF(MONTH($B87)=AK$2,$C87,"")</f>
        <v/>
      </c>
    </row>
    <row r="89" customFormat="false" ht="12.75" hidden="false" customHeight="false" outlineLevel="0" collapsed="false">
      <c r="B89" s="541" t="n">
        <f aca="false">A!A105</f>
        <v>39753</v>
      </c>
      <c r="C89" s="539" t="n">
        <f aca="false">A!F105</f>
        <v>-320.9511887</v>
      </c>
      <c r="Z89" s="539" t="str">
        <f aca="false">IF(MONTH($B88)=Z$2,$C88,"")</f>
        <v/>
      </c>
      <c r="AA89" s="539" t="str">
        <f aca="false">IF(MONTH($B88)=AA$2,$C88,"")</f>
        <v/>
      </c>
      <c r="AB89" s="539" t="str">
        <f aca="false">IF(MONTH($B88)=AB$2,$C88,"")</f>
        <v/>
      </c>
      <c r="AC89" s="539" t="str">
        <f aca="false">IF(MONTH($B88)=AC$2,$C88,"")</f>
        <v/>
      </c>
      <c r="AD89" s="539" t="str">
        <f aca="false">IF(MONTH($B88)=AD$2,$C88,"")</f>
        <v/>
      </c>
      <c r="AE89" s="539" t="str">
        <f aca="false">IF(MONTH($B88)=AE$2,$C88,"")</f>
        <v/>
      </c>
      <c r="AF89" s="539" t="str">
        <f aca="false">IF(MONTH($B88)=AF$2,$C88,"")</f>
        <v/>
      </c>
      <c r="AG89" s="539" t="str">
        <f aca="false">IF(MONTH($B88)=AG$2,$C88,"")</f>
        <v/>
      </c>
      <c r="AH89" s="539" t="str">
        <f aca="false">IF(MONTH($B88)=AH$2,$C88,"")</f>
        <v/>
      </c>
      <c r="AI89" s="539" t="n">
        <f aca="false">IF(MONTH($B88)=AI$2,$C88,"")</f>
        <v>-332.9589715</v>
      </c>
      <c r="AJ89" s="539" t="str">
        <f aca="false">IF(MONTH($B88)=AJ$2,$C88,"")</f>
        <v/>
      </c>
      <c r="AK89" s="539" t="str">
        <f aca="false">IF(MONTH($B88)=AK$2,$C88,"")</f>
        <v/>
      </c>
    </row>
    <row r="90" customFormat="false" ht="12.75" hidden="false" customHeight="false" outlineLevel="0" collapsed="false">
      <c r="B90" s="541" t="n">
        <f aca="false">A!A106</f>
        <v>39783</v>
      </c>
      <c r="C90" s="539" t="n">
        <f aca="false">A!F106</f>
        <v>-982.98921266</v>
      </c>
      <c r="Z90" s="539" t="str">
        <f aca="false">IF(MONTH($B89)=Z$2,$C89,"")</f>
        <v/>
      </c>
      <c r="AA90" s="539" t="str">
        <f aca="false">IF(MONTH($B89)=AA$2,$C89,"")</f>
        <v/>
      </c>
      <c r="AB90" s="539" t="str">
        <f aca="false">IF(MONTH($B89)=AB$2,$C89,"")</f>
        <v/>
      </c>
      <c r="AC90" s="539" t="str">
        <f aca="false">IF(MONTH($B89)=AC$2,$C89,"")</f>
        <v/>
      </c>
      <c r="AD90" s="539" t="str">
        <f aca="false">IF(MONTH($B89)=AD$2,$C89,"")</f>
        <v/>
      </c>
      <c r="AE90" s="539" t="str">
        <f aca="false">IF(MONTH($B89)=AE$2,$C89,"")</f>
        <v/>
      </c>
      <c r="AF90" s="539" t="str">
        <f aca="false">IF(MONTH($B89)=AF$2,$C89,"")</f>
        <v/>
      </c>
      <c r="AG90" s="539" t="str">
        <f aca="false">IF(MONTH($B89)=AG$2,$C89,"")</f>
        <v/>
      </c>
      <c r="AH90" s="539" t="str">
        <f aca="false">IF(MONTH($B89)=AH$2,$C89,"")</f>
        <v/>
      </c>
      <c r="AI90" s="539" t="str">
        <f aca="false">IF(MONTH($B89)=AI$2,$C89,"")</f>
        <v/>
      </c>
      <c r="AJ90" s="539" t="n">
        <f aca="false">IF(MONTH($B89)=AJ$2,$C89,"")</f>
        <v>-320.9511887</v>
      </c>
      <c r="AK90" s="539" t="str">
        <f aca="false">IF(MONTH($B89)=AK$2,$C89,"")</f>
        <v/>
      </c>
    </row>
    <row r="91" customFormat="false" ht="12.75" hidden="false" customHeight="false" outlineLevel="0" collapsed="false">
      <c r="B91" s="541" t="n">
        <f aca="false">A!A107</f>
        <v>39814</v>
      </c>
      <c r="C91" s="539" t="n">
        <f aca="false">A!F107</f>
        <v>767.43859716</v>
      </c>
      <c r="Z91" s="539" t="str">
        <f aca="false">IF(MONTH($B90)=Z$2,$C90,"")</f>
        <v/>
      </c>
      <c r="AA91" s="539" t="str">
        <f aca="false">IF(MONTH($B90)=AA$2,$C90,"")</f>
        <v/>
      </c>
      <c r="AB91" s="539" t="str">
        <f aca="false">IF(MONTH($B90)=AB$2,$C90,"")</f>
        <v/>
      </c>
      <c r="AC91" s="539" t="str">
        <f aca="false">IF(MONTH($B90)=AC$2,$C90,"")</f>
        <v/>
      </c>
      <c r="AD91" s="539" t="str">
        <f aca="false">IF(MONTH($B90)=AD$2,$C90,"")</f>
        <v/>
      </c>
      <c r="AE91" s="539" t="str">
        <f aca="false">IF(MONTH($B90)=AE$2,$C90,"")</f>
        <v/>
      </c>
      <c r="AF91" s="539" t="str">
        <f aca="false">IF(MONTH($B90)=AF$2,$C90,"")</f>
        <v/>
      </c>
      <c r="AG91" s="539" t="str">
        <f aca="false">IF(MONTH($B90)=AG$2,$C90,"")</f>
        <v/>
      </c>
      <c r="AH91" s="539" t="str">
        <f aca="false">IF(MONTH($B90)=AH$2,$C90,"")</f>
        <v/>
      </c>
      <c r="AI91" s="539" t="str">
        <f aca="false">IF(MONTH($B90)=AI$2,$C90,"")</f>
        <v/>
      </c>
      <c r="AJ91" s="539" t="str">
        <f aca="false">IF(MONTH($B90)=AJ$2,$C90,"")</f>
        <v/>
      </c>
      <c r="AK91" s="539" t="n">
        <f aca="false">IF(MONTH($B90)=AK$2,$C90,"")</f>
        <v>-982.98921266</v>
      </c>
    </row>
    <row r="92" customFormat="false" ht="12.75" hidden="false" customHeight="false" outlineLevel="0" collapsed="false">
      <c r="B92" s="541" t="n">
        <f aca="false">A!A108</f>
        <v>39845</v>
      </c>
      <c r="C92" s="539" t="n">
        <f aca="false">A!F108</f>
        <v>119.60290653</v>
      </c>
      <c r="Z92" s="539" t="n">
        <f aca="false">IF(MONTH($B91)=Z$2,$C91,"")</f>
        <v>767.43859716</v>
      </c>
      <c r="AA92" s="539" t="str">
        <f aca="false">IF(MONTH($B91)=AA$2,$C91,"")</f>
        <v/>
      </c>
      <c r="AB92" s="539" t="str">
        <f aca="false">IF(MONTH($B91)=AB$2,$C91,"")</f>
        <v/>
      </c>
      <c r="AC92" s="539" t="str">
        <f aca="false">IF(MONTH($B91)=AC$2,$C91,"")</f>
        <v/>
      </c>
      <c r="AD92" s="539" t="str">
        <f aca="false">IF(MONTH($B91)=AD$2,$C91,"")</f>
        <v/>
      </c>
      <c r="AE92" s="539" t="str">
        <f aca="false">IF(MONTH($B91)=AE$2,$C91,"")</f>
        <v/>
      </c>
      <c r="AF92" s="539" t="str">
        <f aca="false">IF(MONTH($B91)=AF$2,$C91,"")</f>
        <v/>
      </c>
      <c r="AG92" s="539" t="str">
        <f aca="false">IF(MONTH($B91)=AG$2,$C91,"")</f>
        <v/>
      </c>
      <c r="AH92" s="539" t="str">
        <f aca="false">IF(MONTH($B91)=AH$2,$C91,"")</f>
        <v/>
      </c>
      <c r="AI92" s="539" t="str">
        <f aca="false">IF(MONTH($B91)=AI$2,$C91,"")</f>
        <v/>
      </c>
      <c r="AJ92" s="539" t="str">
        <f aca="false">IF(MONTH($B91)=AJ$2,$C91,"")</f>
        <v/>
      </c>
      <c r="AK92" s="539" t="str">
        <f aca="false">IF(MONTH($B91)=AK$2,$C91,"")</f>
        <v/>
      </c>
    </row>
    <row r="93" customFormat="false" ht="12.75" hidden="false" customHeight="false" outlineLevel="0" collapsed="false">
      <c r="B93" s="541" t="n">
        <f aca="false">A!A109</f>
        <v>39873</v>
      </c>
      <c r="C93" s="539" t="n">
        <f aca="false">A!F109</f>
        <v>126.82899828</v>
      </c>
      <c r="Z93" s="539" t="str">
        <f aca="false">IF(MONTH($B92)=Z$2,$C92,"")</f>
        <v/>
      </c>
      <c r="AA93" s="539" t="n">
        <f aca="false">IF(MONTH($B92)=AA$2,$C92,"")</f>
        <v>119.60290653</v>
      </c>
      <c r="AB93" s="539" t="str">
        <f aca="false">IF(MONTH($B92)=AB$2,$C92,"")</f>
        <v/>
      </c>
      <c r="AC93" s="539" t="str">
        <f aca="false">IF(MONTH($B92)=AC$2,$C92,"")</f>
        <v/>
      </c>
      <c r="AD93" s="539" t="str">
        <f aca="false">IF(MONTH($B92)=AD$2,$C92,"")</f>
        <v/>
      </c>
      <c r="AE93" s="539" t="str">
        <f aca="false">IF(MONTH($B92)=AE$2,$C92,"")</f>
        <v/>
      </c>
      <c r="AF93" s="539" t="str">
        <f aca="false">IF(MONTH($B92)=AF$2,$C92,"")</f>
        <v/>
      </c>
      <c r="AG93" s="539" t="str">
        <f aca="false">IF(MONTH($B92)=AG$2,$C92,"")</f>
        <v/>
      </c>
      <c r="AH93" s="539" t="str">
        <f aca="false">IF(MONTH($B92)=AH$2,$C92,"")</f>
        <v/>
      </c>
      <c r="AI93" s="539" t="str">
        <f aca="false">IF(MONTH($B92)=AI$2,$C92,"")</f>
        <v/>
      </c>
      <c r="AJ93" s="539" t="str">
        <f aca="false">IF(MONTH($B92)=AJ$2,$C92,"")</f>
        <v/>
      </c>
      <c r="AK93" s="539" t="str">
        <f aca="false">IF(MONTH($B92)=AK$2,$C92,"")</f>
        <v/>
      </c>
    </row>
    <row r="94" customFormat="false" ht="12.75" hidden="false" customHeight="false" outlineLevel="0" collapsed="false">
      <c r="B94" s="541" t="n">
        <f aca="false">A!A110</f>
        <v>39904</v>
      </c>
      <c r="C94" s="539" t="n">
        <f aca="false">A!F110</f>
        <v>82.45573075</v>
      </c>
      <c r="Z94" s="539" t="str">
        <f aca="false">IF(MONTH($B93)=Z$2,$C93,"")</f>
        <v/>
      </c>
      <c r="AA94" s="539" t="str">
        <f aca="false">IF(MONTH($B93)=AA$2,$C93,"")</f>
        <v/>
      </c>
      <c r="AB94" s="539" t="n">
        <f aca="false">IF(MONTH($B93)=AB$2,$C93,"")</f>
        <v>126.82899828</v>
      </c>
      <c r="AC94" s="539" t="str">
        <f aca="false">IF(MONTH($B93)=AC$2,$C93,"")</f>
        <v/>
      </c>
      <c r="AD94" s="539" t="str">
        <f aca="false">IF(MONTH($B93)=AD$2,$C93,"")</f>
        <v/>
      </c>
      <c r="AE94" s="539" t="str">
        <f aca="false">IF(MONTH($B93)=AE$2,$C93,"")</f>
        <v/>
      </c>
      <c r="AF94" s="539" t="str">
        <f aca="false">IF(MONTH($B93)=AF$2,$C93,"")</f>
        <v/>
      </c>
      <c r="AG94" s="539" t="str">
        <f aca="false">IF(MONTH($B93)=AG$2,$C93,"")</f>
        <v/>
      </c>
      <c r="AH94" s="539" t="str">
        <f aca="false">IF(MONTH($B93)=AH$2,$C93,"")</f>
        <v/>
      </c>
      <c r="AI94" s="539" t="str">
        <f aca="false">IF(MONTH($B93)=AI$2,$C93,"")</f>
        <v/>
      </c>
      <c r="AJ94" s="539" t="str">
        <f aca="false">IF(MONTH($B93)=AJ$2,$C93,"")</f>
        <v/>
      </c>
      <c r="AK94" s="539" t="str">
        <f aca="false">IF(MONTH($B93)=AK$2,$C93,"")</f>
        <v/>
      </c>
    </row>
    <row r="95" customFormat="false" ht="12.75" hidden="false" customHeight="false" outlineLevel="0" collapsed="false">
      <c r="B95" s="541" t="n">
        <f aca="false">A!A111</f>
        <v>39934</v>
      </c>
      <c r="C95" s="539" t="n">
        <f aca="false">A!F111</f>
        <v>85.9562242</v>
      </c>
      <c r="Z95" s="539" t="str">
        <f aca="false">IF(MONTH($B94)=Z$2,$C94,"")</f>
        <v/>
      </c>
      <c r="AA95" s="539" t="str">
        <f aca="false">IF(MONTH($B94)=AA$2,$C94,"")</f>
        <v/>
      </c>
      <c r="AB95" s="539" t="str">
        <f aca="false">IF(MONTH($B94)=AB$2,$C94,"")</f>
        <v/>
      </c>
      <c r="AC95" s="539" t="n">
        <f aca="false">IF(MONTH($B94)=AC$2,$C94,"")</f>
        <v>82.45573075</v>
      </c>
      <c r="AD95" s="539" t="str">
        <f aca="false">IF(MONTH($B94)=AD$2,$C94,"")</f>
        <v/>
      </c>
      <c r="AE95" s="539" t="str">
        <f aca="false">IF(MONTH($B94)=AE$2,$C94,"")</f>
        <v/>
      </c>
      <c r="AF95" s="539" t="str">
        <f aca="false">IF(MONTH($B94)=AF$2,$C94,"")</f>
        <v/>
      </c>
      <c r="AG95" s="539" t="str">
        <f aca="false">IF(MONTH($B94)=AG$2,$C94,"")</f>
        <v/>
      </c>
      <c r="AH95" s="539" t="str">
        <f aca="false">IF(MONTH($B94)=AH$2,$C94,"")</f>
        <v/>
      </c>
      <c r="AI95" s="539" t="str">
        <f aca="false">IF(MONTH($B94)=AI$2,$C94,"")</f>
        <v/>
      </c>
      <c r="AJ95" s="539" t="str">
        <f aca="false">IF(MONTH($B94)=AJ$2,$C94,"")</f>
        <v/>
      </c>
      <c r="AK95" s="539" t="str">
        <f aca="false">IF(MONTH($B94)=AK$2,$C94,"")</f>
        <v/>
      </c>
    </row>
    <row r="96" customFormat="false" ht="12.75" hidden="false" customHeight="false" outlineLevel="0" collapsed="false">
      <c r="B96" s="541" t="n">
        <f aca="false">A!A112</f>
        <v>39965</v>
      </c>
      <c r="C96" s="539" t="n">
        <f aca="false">A!F112</f>
        <v>84.08328315</v>
      </c>
      <c r="Z96" s="539" t="str">
        <f aca="false">IF(MONTH($B95)=Z$2,$C95,"")</f>
        <v/>
      </c>
      <c r="AA96" s="539" t="str">
        <f aca="false">IF(MONTH($B95)=AA$2,$C95,"")</f>
        <v/>
      </c>
      <c r="AB96" s="539" t="str">
        <f aca="false">IF(MONTH($B95)=AB$2,$C95,"")</f>
        <v/>
      </c>
      <c r="AC96" s="539" t="str">
        <f aca="false">IF(MONTH($B95)=AC$2,$C95,"")</f>
        <v/>
      </c>
      <c r="AD96" s="539" t="n">
        <f aca="false">IF(MONTH($B95)=AD$2,$C95,"")</f>
        <v>85.9562242</v>
      </c>
      <c r="AE96" s="539" t="str">
        <f aca="false">IF(MONTH($B95)=AE$2,$C95,"")</f>
        <v/>
      </c>
      <c r="AF96" s="539" t="str">
        <f aca="false">IF(MONTH($B95)=AF$2,$C95,"")</f>
        <v/>
      </c>
      <c r="AG96" s="539" t="str">
        <f aca="false">IF(MONTH($B95)=AG$2,$C95,"")</f>
        <v/>
      </c>
      <c r="AH96" s="539" t="str">
        <f aca="false">IF(MONTH($B95)=AH$2,$C95,"")</f>
        <v/>
      </c>
      <c r="AI96" s="539" t="str">
        <f aca="false">IF(MONTH($B95)=AI$2,$C95,"")</f>
        <v/>
      </c>
      <c r="AJ96" s="539" t="str">
        <f aca="false">IF(MONTH($B95)=AJ$2,$C95,"")</f>
        <v/>
      </c>
      <c r="AK96" s="539" t="str">
        <f aca="false">IF(MONTH($B95)=AK$2,$C95,"")</f>
        <v/>
      </c>
    </row>
    <row r="97" customFormat="false" ht="12.75" hidden="false" customHeight="false" outlineLevel="0" collapsed="false">
      <c r="B97" s="541" t="n">
        <f aca="false">A!A113</f>
        <v>39995</v>
      </c>
      <c r="C97" s="539" t="n">
        <f aca="false">A!F113</f>
        <v>83.40516387</v>
      </c>
      <c r="Z97" s="539" t="str">
        <f aca="false">IF(MONTH($B96)=Z$2,$C96,"")</f>
        <v/>
      </c>
      <c r="AA97" s="539" t="str">
        <f aca="false">IF(MONTH($B96)=AA$2,$C96,"")</f>
        <v/>
      </c>
      <c r="AB97" s="539" t="str">
        <f aca="false">IF(MONTH($B96)=AB$2,$C96,"")</f>
        <v/>
      </c>
      <c r="AC97" s="539" t="str">
        <f aca="false">IF(MONTH($B96)=AC$2,$C96,"")</f>
        <v/>
      </c>
      <c r="AD97" s="539" t="str">
        <f aca="false">IF(MONTH($B96)=AD$2,$C96,"")</f>
        <v/>
      </c>
      <c r="AE97" s="539" t="n">
        <f aca="false">IF(MONTH($B96)=AE$2,$C96,"")</f>
        <v>84.08328315</v>
      </c>
      <c r="AF97" s="539" t="str">
        <f aca="false">IF(MONTH($B96)=AF$2,$C96,"")</f>
        <v/>
      </c>
      <c r="AG97" s="539" t="str">
        <f aca="false">IF(MONTH($B96)=AG$2,$C96,"")</f>
        <v/>
      </c>
      <c r="AH97" s="539" t="str">
        <f aca="false">IF(MONTH($B96)=AH$2,$C96,"")</f>
        <v/>
      </c>
      <c r="AI97" s="539" t="str">
        <f aca="false">IF(MONTH($B96)=AI$2,$C96,"")</f>
        <v/>
      </c>
      <c r="AJ97" s="539" t="str">
        <f aca="false">IF(MONTH($B96)=AJ$2,$C96,"")</f>
        <v/>
      </c>
      <c r="AK97" s="539" t="str">
        <f aca="false">IF(MONTH($B96)=AK$2,$C96,"")</f>
        <v/>
      </c>
    </row>
    <row r="98" customFormat="false" ht="12.75" hidden="false" customHeight="false" outlineLevel="0" collapsed="false">
      <c r="B98" s="541" t="n">
        <f aca="false">A!A114</f>
        <v>40026</v>
      </c>
      <c r="C98" s="539" t="n">
        <f aca="false">A!F114</f>
        <v>84.46793315</v>
      </c>
      <c r="Z98" s="539" t="str">
        <f aca="false">IF(MONTH($B97)=Z$2,$C97,"")</f>
        <v/>
      </c>
      <c r="AA98" s="539" t="str">
        <f aca="false">IF(MONTH($B97)=AA$2,$C97,"")</f>
        <v/>
      </c>
      <c r="AB98" s="539" t="str">
        <f aca="false">IF(MONTH($B97)=AB$2,$C97,"")</f>
        <v/>
      </c>
      <c r="AC98" s="539" t="str">
        <f aca="false">IF(MONTH($B97)=AC$2,$C97,"")</f>
        <v/>
      </c>
      <c r="AD98" s="539" t="str">
        <f aca="false">IF(MONTH($B97)=AD$2,$C97,"")</f>
        <v/>
      </c>
      <c r="AE98" s="539" t="str">
        <f aca="false">IF(MONTH($B97)=AE$2,$C97,"")</f>
        <v/>
      </c>
      <c r="AF98" s="539" t="n">
        <f aca="false">IF(MONTH($B97)=AF$2,$C97,"")</f>
        <v>83.40516387</v>
      </c>
      <c r="AG98" s="539" t="str">
        <f aca="false">IF(MONTH($B97)=AG$2,$C97,"")</f>
        <v/>
      </c>
      <c r="AH98" s="539" t="str">
        <f aca="false">IF(MONTH($B97)=AH$2,$C97,"")</f>
        <v/>
      </c>
      <c r="AI98" s="539" t="str">
        <f aca="false">IF(MONTH($B97)=AI$2,$C97,"")</f>
        <v/>
      </c>
      <c r="AJ98" s="539" t="str">
        <f aca="false">IF(MONTH($B97)=AJ$2,$C97,"")</f>
        <v/>
      </c>
      <c r="AK98" s="539" t="str">
        <f aca="false">IF(MONTH($B97)=AK$2,$C97,"")</f>
        <v/>
      </c>
    </row>
    <row r="99" customFormat="false" ht="12.75" hidden="false" customHeight="false" outlineLevel="0" collapsed="false">
      <c r="B99" s="541" t="n">
        <f aca="false">A!A115</f>
        <v>40057</v>
      </c>
      <c r="C99" s="539" t="n">
        <f aca="false">A!F115</f>
        <v>84.00304293</v>
      </c>
      <c r="Z99" s="539" t="str">
        <f aca="false">IF(MONTH($B98)=Z$2,$C98,"")</f>
        <v/>
      </c>
      <c r="AA99" s="539" t="str">
        <f aca="false">IF(MONTH($B98)=AA$2,$C98,"")</f>
        <v/>
      </c>
      <c r="AB99" s="539" t="str">
        <f aca="false">IF(MONTH($B98)=AB$2,$C98,"")</f>
        <v/>
      </c>
      <c r="AC99" s="539" t="str">
        <f aca="false">IF(MONTH($B98)=AC$2,$C98,"")</f>
        <v/>
      </c>
      <c r="AD99" s="539" t="str">
        <f aca="false">IF(MONTH($B98)=AD$2,$C98,"")</f>
        <v/>
      </c>
      <c r="AE99" s="539" t="str">
        <f aca="false">IF(MONTH($B98)=AE$2,$C98,"")</f>
        <v/>
      </c>
      <c r="AF99" s="539" t="str">
        <f aca="false">IF(MONTH($B98)=AF$2,$C98,"")</f>
        <v/>
      </c>
      <c r="AG99" s="539" t="n">
        <f aca="false">IF(MONTH($B98)=AG$2,$C98,"")</f>
        <v>84.46793315</v>
      </c>
      <c r="AH99" s="539" t="str">
        <f aca="false">IF(MONTH($B98)=AH$2,$C98,"")</f>
        <v/>
      </c>
      <c r="AI99" s="539" t="str">
        <f aca="false">IF(MONTH($B98)=AI$2,$C98,"")</f>
        <v/>
      </c>
      <c r="AJ99" s="539" t="str">
        <f aca="false">IF(MONTH($B98)=AJ$2,$C98,"")</f>
        <v/>
      </c>
      <c r="AK99" s="539" t="str">
        <f aca="false">IF(MONTH($B98)=AK$2,$C98,"")</f>
        <v/>
      </c>
    </row>
    <row r="100" customFormat="false" ht="12.75" hidden="false" customHeight="false" outlineLevel="0" collapsed="false">
      <c r="B100" s="541" t="n">
        <f aca="false">A!A116</f>
        <v>40087</v>
      </c>
      <c r="C100" s="539" t="n">
        <f aca="false">A!F116</f>
        <v>85.17144992</v>
      </c>
      <c r="Z100" s="539" t="str">
        <f aca="false">IF(MONTH($B99)=Z$2,$C99,"")</f>
        <v/>
      </c>
      <c r="AA100" s="539" t="str">
        <f aca="false">IF(MONTH($B99)=AA$2,$C99,"")</f>
        <v/>
      </c>
      <c r="AB100" s="539" t="str">
        <f aca="false">IF(MONTH($B99)=AB$2,$C99,"")</f>
        <v/>
      </c>
      <c r="AC100" s="539" t="str">
        <f aca="false">IF(MONTH($B99)=AC$2,$C99,"")</f>
        <v/>
      </c>
      <c r="AD100" s="539" t="str">
        <f aca="false">IF(MONTH($B99)=AD$2,$C99,"")</f>
        <v/>
      </c>
      <c r="AE100" s="539" t="str">
        <f aca="false">IF(MONTH($B99)=AE$2,$C99,"")</f>
        <v/>
      </c>
      <c r="AF100" s="539" t="str">
        <f aca="false">IF(MONTH($B99)=AF$2,$C99,"")</f>
        <v/>
      </c>
      <c r="AG100" s="539" t="str">
        <f aca="false">IF(MONTH($B99)=AG$2,$C99,"")</f>
        <v/>
      </c>
      <c r="AH100" s="539" t="n">
        <f aca="false">IF(MONTH($B99)=AH$2,$C99,"")</f>
        <v>84.00304293</v>
      </c>
      <c r="AI100" s="539" t="str">
        <f aca="false">IF(MONTH($B99)=AI$2,$C99,"")</f>
        <v/>
      </c>
      <c r="AJ100" s="539" t="str">
        <f aca="false">IF(MONTH($B99)=AJ$2,$C99,"")</f>
        <v/>
      </c>
      <c r="AK100" s="539" t="str">
        <f aca="false">IF(MONTH($B99)=AK$2,$C99,"")</f>
        <v/>
      </c>
    </row>
    <row r="101" customFormat="false" ht="12.75" hidden="false" customHeight="false" outlineLevel="0" collapsed="false">
      <c r="B101" s="541" t="n">
        <f aca="false">A!A117</f>
        <v>40118</v>
      </c>
      <c r="C101" s="539" t="n">
        <f aca="false">A!F117</f>
        <v>79.34890653</v>
      </c>
      <c r="Z101" s="539" t="str">
        <f aca="false">IF(MONTH($B100)=Z$2,$C100,"")</f>
        <v/>
      </c>
      <c r="AA101" s="539" t="str">
        <f aca="false">IF(MONTH($B100)=AA$2,$C100,"")</f>
        <v/>
      </c>
      <c r="AB101" s="539" t="str">
        <f aca="false">IF(MONTH($B100)=AB$2,$C100,"")</f>
        <v/>
      </c>
      <c r="AC101" s="539" t="str">
        <f aca="false">IF(MONTH($B100)=AC$2,$C100,"")</f>
        <v/>
      </c>
      <c r="AD101" s="539" t="str">
        <f aca="false">IF(MONTH($B100)=AD$2,$C100,"")</f>
        <v/>
      </c>
      <c r="AE101" s="539" t="str">
        <f aca="false">IF(MONTH($B100)=AE$2,$C100,"")</f>
        <v/>
      </c>
      <c r="AF101" s="539" t="str">
        <f aca="false">IF(MONTH($B100)=AF$2,$C100,"")</f>
        <v/>
      </c>
      <c r="AG101" s="539" t="str">
        <f aca="false">IF(MONTH($B100)=AG$2,$C100,"")</f>
        <v/>
      </c>
      <c r="AH101" s="539" t="str">
        <f aca="false">IF(MONTH($B100)=AH$2,$C100,"")</f>
        <v/>
      </c>
      <c r="AI101" s="539" t="n">
        <f aca="false">IF(MONTH($B100)=AI$2,$C100,"")</f>
        <v>85.17144992</v>
      </c>
      <c r="AJ101" s="539" t="str">
        <f aca="false">IF(MONTH($B100)=AJ$2,$C100,"")</f>
        <v/>
      </c>
      <c r="AK101" s="539" t="str">
        <f aca="false">IF(MONTH($B100)=AK$2,$C100,"")</f>
        <v/>
      </c>
    </row>
    <row r="102" customFormat="false" ht="12.75" hidden="false" customHeight="false" outlineLevel="0" collapsed="false">
      <c r="B102" s="541" t="n">
        <f aca="false">A!A118</f>
        <v>40148</v>
      </c>
      <c r="C102" s="539" t="n">
        <f aca="false">A!F118</f>
        <v>76.8606748</v>
      </c>
      <c r="Z102" s="539" t="str">
        <f aca="false">IF(MONTH($B101)=Z$2,$C101,"")</f>
        <v/>
      </c>
      <c r="AA102" s="539" t="str">
        <f aca="false">IF(MONTH($B101)=AA$2,$C101,"")</f>
        <v/>
      </c>
      <c r="AB102" s="539" t="str">
        <f aca="false">IF(MONTH($B101)=AB$2,$C101,"")</f>
        <v/>
      </c>
      <c r="AC102" s="539" t="str">
        <f aca="false">IF(MONTH($B101)=AC$2,$C101,"")</f>
        <v/>
      </c>
      <c r="AD102" s="539" t="str">
        <f aca="false">IF(MONTH($B101)=AD$2,$C101,"")</f>
        <v/>
      </c>
      <c r="AE102" s="539" t="str">
        <f aca="false">IF(MONTH($B101)=AE$2,$C101,"")</f>
        <v/>
      </c>
      <c r="AF102" s="539" t="str">
        <f aca="false">IF(MONTH($B101)=AF$2,$C101,"")</f>
        <v/>
      </c>
      <c r="AG102" s="539" t="str">
        <f aca="false">IF(MONTH($B101)=AG$2,$C101,"")</f>
        <v/>
      </c>
      <c r="AH102" s="539" t="str">
        <f aca="false">IF(MONTH($B101)=AH$2,$C101,"")</f>
        <v/>
      </c>
      <c r="AI102" s="539" t="str">
        <f aca="false">IF(MONTH($B101)=AI$2,$C101,"")</f>
        <v/>
      </c>
      <c r="AJ102" s="539" t="n">
        <f aca="false">IF(MONTH($B101)=AJ$2,$C101,"")</f>
        <v>79.34890653</v>
      </c>
      <c r="AK102" s="539" t="str">
        <f aca="false">IF(MONTH($B101)=AK$2,$C101,"")</f>
        <v/>
      </c>
    </row>
    <row r="103" customFormat="false" ht="12.75" hidden="false" customHeight="false" outlineLevel="0" collapsed="false">
      <c r="B103" s="541" t="n">
        <f aca="false">A!A119</f>
        <v>40179</v>
      </c>
      <c r="C103" s="539" t="n">
        <f aca="false">A!F119</f>
        <v>-120.4290911</v>
      </c>
      <c r="Z103" s="539" t="str">
        <f aca="false">IF(MONTH($B102)=Z$2,$C102,"")</f>
        <v/>
      </c>
      <c r="AA103" s="539" t="str">
        <f aca="false">IF(MONTH($B102)=AA$2,$C102,"")</f>
        <v/>
      </c>
      <c r="AB103" s="539" t="str">
        <f aca="false">IF(MONTH($B102)=AB$2,$C102,"")</f>
        <v/>
      </c>
      <c r="AC103" s="539" t="str">
        <f aca="false">IF(MONTH($B102)=AC$2,$C102,"")</f>
        <v/>
      </c>
      <c r="AD103" s="539" t="str">
        <f aca="false">IF(MONTH($B102)=AD$2,$C102,"")</f>
        <v/>
      </c>
      <c r="AE103" s="539" t="str">
        <f aca="false">IF(MONTH($B102)=AE$2,$C102,"")</f>
        <v/>
      </c>
      <c r="AF103" s="539" t="str">
        <f aca="false">IF(MONTH($B102)=AF$2,$C102,"")</f>
        <v/>
      </c>
      <c r="AG103" s="539" t="str">
        <f aca="false">IF(MONTH($B102)=AG$2,$C102,"")</f>
        <v/>
      </c>
      <c r="AH103" s="539" t="str">
        <f aca="false">IF(MONTH($B102)=AH$2,$C102,"")</f>
        <v/>
      </c>
      <c r="AI103" s="539" t="str">
        <f aca="false">IF(MONTH($B102)=AI$2,$C102,"")</f>
        <v/>
      </c>
      <c r="AJ103" s="539" t="str">
        <f aca="false">IF(MONTH($B102)=AJ$2,$C102,"")</f>
        <v/>
      </c>
      <c r="AK103" s="539" t="n">
        <f aca="false">IF(MONTH($B102)=AK$2,$C102,"")</f>
        <v>76.8606748</v>
      </c>
    </row>
    <row r="104" customFormat="false" ht="12.75" hidden="false" customHeight="false" outlineLevel="0" collapsed="false">
      <c r="B104" s="541" t="n">
        <f aca="false">A!A120</f>
        <v>40210</v>
      </c>
      <c r="C104" s="539" t="n">
        <f aca="false">A!F120</f>
        <v>-101.72328094</v>
      </c>
      <c r="Z104" s="539" t="n">
        <f aca="false">IF(MONTH($B103)=Z$2,$C103,"")</f>
        <v>-120.4290911</v>
      </c>
      <c r="AA104" s="539" t="str">
        <f aca="false">IF(MONTH($B103)=AA$2,$C103,"")</f>
        <v/>
      </c>
      <c r="AB104" s="539" t="str">
        <f aca="false">IF(MONTH($B103)=AB$2,$C103,"")</f>
        <v/>
      </c>
      <c r="AC104" s="539" t="str">
        <f aca="false">IF(MONTH($B103)=AC$2,$C103,"")</f>
        <v/>
      </c>
      <c r="AD104" s="539" t="str">
        <f aca="false">IF(MONTH($B103)=AD$2,$C103,"")</f>
        <v/>
      </c>
      <c r="AE104" s="539" t="str">
        <f aca="false">IF(MONTH($B103)=AE$2,$C103,"")</f>
        <v/>
      </c>
      <c r="AF104" s="539" t="str">
        <f aca="false">IF(MONTH($B103)=AF$2,$C103,"")</f>
        <v/>
      </c>
      <c r="AG104" s="539" t="str">
        <f aca="false">IF(MONTH($B103)=AG$2,$C103,"")</f>
        <v/>
      </c>
      <c r="AH104" s="539" t="str">
        <f aca="false">IF(MONTH($B103)=AH$2,$C103,"")</f>
        <v/>
      </c>
      <c r="AI104" s="539" t="str">
        <f aca="false">IF(MONTH($B103)=AI$2,$C103,"")</f>
        <v/>
      </c>
      <c r="AJ104" s="539" t="str">
        <f aca="false">IF(MONTH($B103)=AJ$2,$C103,"")</f>
        <v/>
      </c>
      <c r="AK104" s="539" t="str">
        <f aca="false">IF(MONTH($B103)=AK$2,$C103,"")</f>
        <v/>
      </c>
    </row>
    <row r="105" customFormat="false" ht="12.75" hidden="false" customHeight="false" outlineLevel="0" collapsed="false">
      <c r="B105" s="541" t="n">
        <f aca="false">A!A121</f>
        <v>40238</v>
      </c>
      <c r="C105" s="539" t="n">
        <f aca="false">A!F121</f>
        <v>-116.81140427</v>
      </c>
      <c r="Z105" s="539" t="str">
        <f aca="false">IF(MONTH($B104)=Z$2,$C104,"")</f>
        <v/>
      </c>
      <c r="AA105" s="539" t="n">
        <f aca="false">IF(MONTH($B104)=AA$2,$C104,"")</f>
        <v>-101.72328094</v>
      </c>
      <c r="AB105" s="539" t="str">
        <f aca="false">IF(MONTH($B104)=AB$2,$C104,"")</f>
        <v/>
      </c>
      <c r="AC105" s="539" t="str">
        <f aca="false">IF(MONTH($B104)=AC$2,$C104,"")</f>
        <v/>
      </c>
      <c r="AD105" s="539" t="str">
        <f aca="false">IF(MONTH($B104)=AD$2,$C104,"")</f>
        <v/>
      </c>
      <c r="AE105" s="539" t="str">
        <f aca="false">IF(MONTH($B104)=AE$2,$C104,"")</f>
        <v/>
      </c>
      <c r="AF105" s="539" t="str">
        <f aca="false">IF(MONTH($B104)=AF$2,$C104,"")</f>
        <v/>
      </c>
      <c r="AG105" s="539" t="str">
        <f aca="false">IF(MONTH($B104)=AG$2,$C104,"")</f>
        <v/>
      </c>
      <c r="AH105" s="539" t="str">
        <f aca="false">IF(MONTH($B104)=AH$2,$C104,"")</f>
        <v/>
      </c>
      <c r="AI105" s="539" t="str">
        <f aca="false">IF(MONTH($B104)=AI$2,$C104,"")</f>
        <v/>
      </c>
      <c r="AJ105" s="539" t="str">
        <f aca="false">IF(MONTH($B104)=AJ$2,$C104,"")</f>
        <v/>
      </c>
      <c r="AK105" s="539" t="str">
        <f aca="false">IF(MONTH($B104)=AK$2,$C104,"")</f>
        <v/>
      </c>
    </row>
    <row r="106" customFormat="false" ht="12.75" hidden="false" customHeight="false" outlineLevel="0" collapsed="false">
      <c r="B106" s="541" t="n">
        <f aca="false">A!A122</f>
        <v>40269</v>
      </c>
      <c r="C106" s="539" t="n">
        <f aca="false">A!F122</f>
        <v>-107.87650435</v>
      </c>
      <c r="Z106" s="539" t="str">
        <f aca="false">IF(MONTH($B105)=Z$2,$C105,"")</f>
        <v/>
      </c>
      <c r="AA106" s="539" t="str">
        <f aca="false">IF(MONTH($B105)=AA$2,$C105,"")</f>
        <v/>
      </c>
      <c r="AB106" s="539" t="n">
        <f aca="false">IF(MONTH($B105)=AB$2,$C105,"")</f>
        <v>-116.81140427</v>
      </c>
      <c r="AC106" s="539" t="str">
        <f aca="false">IF(MONTH($B105)=AC$2,$C105,"")</f>
        <v/>
      </c>
      <c r="AD106" s="539" t="str">
        <f aca="false">IF(MONTH($B105)=AD$2,$C105,"")</f>
        <v/>
      </c>
      <c r="AE106" s="539" t="str">
        <f aca="false">IF(MONTH($B105)=AE$2,$C105,"")</f>
        <v/>
      </c>
      <c r="AF106" s="539" t="str">
        <f aca="false">IF(MONTH($B105)=AF$2,$C105,"")</f>
        <v/>
      </c>
      <c r="AG106" s="539" t="str">
        <f aca="false">IF(MONTH($B105)=AG$2,$C105,"")</f>
        <v/>
      </c>
      <c r="AH106" s="539" t="str">
        <f aca="false">IF(MONTH($B105)=AH$2,$C105,"")</f>
        <v/>
      </c>
      <c r="AI106" s="539" t="str">
        <f aca="false">IF(MONTH($B105)=AI$2,$C105,"")</f>
        <v/>
      </c>
      <c r="AJ106" s="539" t="str">
        <f aca="false">IF(MONTH($B105)=AJ$2,$C105,"")</f>
        <v/>
      </c>
      <c r="AK106" s="539" t="str">
        <f aca="false">IF(MONTH($B105)=AK$2,$C105,"")</f>
        <v/>
      </c>
    </row>
    <row r="107" customFormat="false" ht="12.75" hidden="false" customHeight="false" outlineLevel="0" collapsed="false">
      <c r="B107" s="541" t="n">
        <f aca="false">A!A123</f>
        <v>40299</v>
      </c>
      <c r="C107" s="539" t="n">
        <f aca="false">A!F123</f>
        <v>-101.92490043</v>
      </c>
      <c r="Z107" s="539" t="str">
        <f aca="false">IF(MONTH($B106)=Z$2,$C106,"")</f>
        <v/>
      </c>
      <c r="AA107" s="539" t="str">
        <f aca="false">IF(MONTH($B106)=AA$2,$C106,"")</f>
        <v/>
      </c>
      <c r="AB107" s="539" t="str">
        <f aca="false">IF(MONTH($B106)=AB$2,$C106,"")</f>
        <v/>
      </c>
      <c r="AC107" s="539" t="n">
        <f aca="false">IF(MONTH($B106)=AC$2,$C106,"")</f>
        <v>-107.87650435</v>
      </c>
      <c r="AD107" s="539" t="str">
        <f aca="false">IF(MONTH($B106)=AD$2,$C106,"")</f>
        <v/>
      </c>
      <c r="AE107" s="539" t="str">
        <f aca="false">IF(MONTH($B106)=AE$2,$C106,"")</f>
        <v/>
      </c>
      <c r="AF107" s="539" t="str">
        <f aca="false">IF(MONTH($B106)=AF$2,$C106,"")</f>
        <v/>
      </c>
      <c r="AG107" s="539" t="str">
        <f aca="false">IF(MONTH($B106)=AG$2,$C106,"")</f>
        <v/>
      </c>
      <c r="AH107" s="539" t="str">
        <f aca="false">IF(MONTH($B106)=AH$2,$C106,"")</f>
        <v/>
      </c>
      <c r="AI107" s="539" t="str">
        <f aca="false">IF(MONTH($B106)=AI$2,$C106,"")</f>
        <v/>
      </c>
      <c r="AJ107" s="539" t="str">
        <f aca="false">IF(MONTH($B106)=AJ$2,$C106,"")</f>
        <v/>
      </c>
      <c r="AK107" s="539" t="str">
        <f aca="false">IF(MONTH($B106)=AK$2,$C106,"")</f>
        <v/>
      </c>
    </row>
    <row r="108" customFormat="false" ht="12.75" hidden="false" customHeight="false" outlineLevel="0" collapsed="false">
      <c r="B108" s="541" t="n">
        <f aca="false">A!A124</f>
        <v>40330</v>
      </c>
      <c r="C108" s="539" t="n">
        <f aca="false">A!F124</f>
        <v>-96.41500187</v>
      </c>
      <c r="Z108" s="539" t="str">
        <f aca="false">IF(MONTH($B107)=Z$2,$C107,"")</f>
        <v/>
      </c>
      <c r="AA108" s="539" t="str">
        <f aca="false">IF(MONTH($B107)=AA$2,$C107,"")</f>
        <v/>
      </c>
      <c r="AB108" s="539" t="str">
        <f aca="false">IF(MONTH($B107)=AB$2,$C107,"")</f>
        <v/>
      </c>
      <c r="AC108" s="539" t="str">
        <f aca="false">IF(MONTH($B107)=AC$2,$C107,"")</f>
        <v/>
      </c>
      <c r="AD108" s="539" t="n">
        <f aca="false">IF(MONTH($B107)=AD$2,$C107,"")</f>
        <v>-101.92490043</v>
      </c>
      <c r="AE108" s="539" t="str">
        <f aca="false">IF(MONTH($B107)=AE$2,$C107,"")</f>
        <v/>
      </c>
      <c r="AF108" s="539" t="str">
        <f aca="false">IF(MONTH($B107)=AF$2,$C107,"")</f>
        <v/>
      </c>
      <c r="AG108" s="539" t="str">
        <f aca="false">IF(MONTH($B107)=AG$2,$C107,"")</f>
        <v/>
      </c>
      <c r="AH108" s="539" t="str">
        <f aca="false">IF(MONTH($B107)=AH$2,$C107,"")</f>
        <v/>
      </c>
      <c r="AI108" s="539" t="str">
        <f aca="false">IF(MONTH($B107)=AI$2,$C107,"")</f>
        <v/>
      </c>
      <c r="AJ108" s="539" t="str">
        <f aca="false">IF(MONTH($B107)=AJ$2,$C107,"")</f>
        <v/>
      </c>
      <c r="AK108" s="539" t="str">
        <f aca="false">IF(MONTH($B107)=AK$2,$C107,"")</f>
        <v/>
      </c>
    </row>
    <row r="109" customFormat="false" ht="12.75" hidden="false" customHeight="false" outlineLevel="0" collapsed="false">
      <c r="B109" s="541" t="n">
        <f aca="false">A!A125</f>
        <v>40360</v>
      </c>
      <c r="C109" s="539" t="n">
        <f aca="false">A!F125</f>
        <v>-100.68277743</v>
      </c>
      <c r="Z109" s="539" t="str">
        <f aca="false">IF(MONTH($B108)=Z$2,$C108,"")</f>
        <v/>
      </c>
      <c r="AA109" s="539" t="str">
        <f aca="false">IF(MONTH($B108)=AA$2,$C108,"")</f>
        <v/>
      </c>
      <c r="AB109" s="539" t="str">
        <f aca="false">IF(MONTH($B108)=AB$2,$C108,"")</f>
        <v/>
      </c>
      <c r="AC109" s="539" t="str">
        <f aca="false">IF(MONTH($B108)=AC$2,$C108,"")</f>
        <v/>
      </c>
      <c r="AD109" s="539" t="str">
        <f aca="false">IF(MONTH($B108)=AD$2,$C108,"")</f>
        <v/>
      </c>
      <c r="AE109" s="539" t="n">
        <f aca="false">IF(MONTH($B108)=AE$2,$C108,"")</f>
        <v>-96.41500187</v>
      </c>
      <c r="AF109" s="539" t="str">
        <f aca="false">IF(MONTH($B108)=AF$2,$C108,"")</f>
        <v/>
      </c>
      <c r="AG109" s="539" t="str">
        <f aca="false">IF(MONTH($B108)=AG$2,$C108,"")</f>
        <v/>
      </c>
      <c r="AH109" s="539" t="str">
        <f aca="false">IF(MONTH($B108)=AH$2,$C108,"")</f>
        <v/>
      </c>
      <c r="AI109" s="539" t="str">
        <f aca="false">IF(MONTH($B108)=AI$2,$C108,"")</f>
        <v/>
      </c>
      <c r="AJ109" s="539" t="str">
        <f aca="false">IF(MONTH($B108)=AJ$2,$C108,"")</f>
        <v/>
      </c>
      <c r="AK109" s="539" t="str">
        <f aca="false">IF(MONTH($B108)=AK$2,$C108,"")</f>
        <v/>
      </c>
    </row>
    <row r="110" customFormat="false" ht="12.75" hidden="false" customHeight="false" outlineLevel="0" collapsed="false">
      <c r="B110" s="541" t="n">
        <f aca="false">A!A126</f>
        <v>40391</v>
      </c>
      <c r="C110" s="539" t="n">
        <f aca="false">A!F126</f>
        <v>-106.51892188</v>
      </c>
      <c r="Z110" s="539" t="str">
        <f aca="false">IF(MONTH($B109)=Z$2,$C109,"")</f>
        <v/>
      </c>
      <c r="AA110" s="539" t="str">
        <f aca="false">IF(MONTH($B109)=AA$2,$C109,"")</f>
        <v/>
      </c>
      <c r="AB110" s="539" t="str">
        <f aca="false">IF(MONTH($B109)=AB$2,$C109,"")</f>
        <v/>
      </c>
      <c r="AC110" s="539" t="str">
        <f aca="false">IF(MONTH($B109)=AC$2,$C109,"")</f>
        <v/>
      </c>
      <c r="AD110" s="539" t="str">
        <f aca="false">IF(MONTH($B109)=AD$2,$C109,"")</f>
        <v/>
      </c>
      <c r="AE110" s="539" t="str">
        <f aca="false">IF(MONTH($B109)=AE$2,$C109,"")</f>
        <v/>
      </c>
      <c r="AF110" s="539" t="n">
        <f aca="false">IF(MONTH($B109)=AF$2,$C109,"")</f>
        <v>-100.68277743</v>
      </c>
      <c r="AG110" s="539" t="str">
        <f aca="false">IF(MONTH($B109)=AG$2,$C109,"")</f>
        <v/>
      </c>
      <c r="AH110" s="539" t="str">
        <f aca="false">IF(MONTH($B109)=AH$2,$C109,"")</f>
        <v/>
      </c>
      <c r="AI110" s="539" t="str">
        <f aca="false">IF(MONTH($B109)=AI$2,$C109,"")</f>
        <v/>
      </c>
      <c r="AJ110" s="539" t="str">
        <f aca="false">IF(MONTH($B109)=AJ$2,$C109,"")</f>
        <v/>
      </c>
      <c r="AK110" s="539" t="str">
        <f aca="false">IF(MONTH($B109)=AK$2,$C109,"")</f>
        <v/>
      </c>
    </row>
    <row r="111" customFormat="false" ht="12.75" hidden="false" customHeight="false" outlineLevel="0" collapsed="false">
      <c r="B111" s="541" t="n">
        <f aca="false">A!A127</f>
        <v>40422</v>
      </c>
      <c r="C111" s="539" t="n">
        <f aca="false">A!F127</f>
        <v>-100.77400491</v>
      </c>
      <c r="Z111" s="539" t="str">
        <f aca="false">IF(MONTH($B110)=Z$2,$C110,"")</f>
        <v/>
      </c>
      <c r="AA111" s="539" t="str">
        <f aca="false">IF(MONTH($B110)=AA$2,$C110,"")</f>
        <v/>
      </c>
      <c r="AB111" s="539" t="str">
        <f aca="false">IF(MONTH($B110)=AB$2,$C110,"")</f>
        <v/>
      </c>
      <c r="AC111" s="539" t="str">
        <f aca="false">IF(MONTH($B110)=AC$2,$C110,"")</f>
        <v/>
      </c>
      <c r="AD111" s="539" t="str">
        <f aca="false">IF(MONTH($B110)=AD$2,$C110,"")</f>
        <v/>
      </c>
      <c r="AE111" s="539" t="str">
        <f aca="false">IF(MONTH($B110)=AE$2,$C110,"")</f>
        <v/>
      </c>
      <c r="AF111" s="539" t="str">
        <f aca="false">IF(MONTH($B110)=AF$2,$C110,"")</f>
        <v/>
      </c>
      <c r="AG111" s="539" t="n">
        <f aca="false">IF(MONTH($B110)=AG$2,$C110,"")</f>
        <v>-106.51892188</v>
      </c>
      <c r="AH111" s="539" t="str">
        <f aca="false">IF(MONTH($B110)=AH$2,$C110,"")</f>
        <v/>
      </c>
      <c r="AI111" s="539" t="str">
        <f aca="false">IF(MONTH($B110)=AI$2,$C110,"")</f>
        <v/>
      </c>
      <c r="AJ111" s="539" t="str">
        <f aca="false">IF(MONTH($B110)=AJ$2,$C110,"")</f>
        <v/>
      </c>
      <c r="AK111" s="539" t="str">
        <f aca="false">IF(MONTH($B110)=AK$2,$C110,"")</f>
        <v/>
      </c>
    </row>
    <row r="112" customFormat="false" ht="12.75" hidden="false" customHeight="false" outlineLevel="0" collapsed="false">
      <c r="B112" s="541" t="n">
        <f aca="false">A!A128</f>
        <v>40452</v>
      </c>
      <c r="C112" s="539" t="n">
        <f aca="false">A!F128</f>
        <v>-105.94195771</v>
      </c>
      <c r="Z112" s="539" t="str">
        <f aca="false">IF(MONTH($B111)=Z$2,$C111,"")</f>
        <v/>
      </c>
      <c r="AA112" s="539" t="str">
        <f aca="false">IF(MONTH($B111)=AA$2,$C111,"")</f>
        <v/>
      </c>
      <c r="AB112" s="539" t="str">
        <f aca="false">IF(MONTH($B111)=AB$2,$C111,"")</f>
        <v/>
      </c>
      <c r="AC112" s="539" t="str">
        <f aca="false">IF(MONTH($B111)=AC$2,$C111,"")</f>
        <v/>
      </c>
      <c r="AD112" s="539" t="str">
        <f aca="false">IF(MONTH($B111)=AD$2,$C111,"")</f>
        <v/>
      </c>
      <c r="AE112" s="539" t="str">
        <f aca="false">IF(MONTH($B111)=AE$2,$C111,"")</f>
        <v/>
      </c>
      <c r="AF112" s="539" t="str">
        <f aca="false">IF(MONTH($B111)=AF$2,$C111,"")</f>
        <v/>
      </c>
      <c r="AG112" s="539" t="str">
        <f aca="false">IF(MONTH($B111)=AG$2,$C111,"")</f>
        <v/>
      </c>
      <c r="AH112" s="539" t="n">
        <f aca="false">IF(MONTH($B111)=AH$2,$C111,"")</f>
        <v>-100.77400491</v>
      </c>
      <c r="AI112" s="539" t="str">
        <f aca="false">IF(MONTH($B111)=AI$2,$C111,"")</f>
        <v/>
      </c>
      <c r="AJ112" s="539" t="str">
        <f aca="false">IF(MONTH($B111)=AJ$2,$C111,"")</f>
        <v/>
      </c>
      <c r="AK112" s="539" t="str">
        <f aca="false">IF(MONTH($B111)=AK$2,$C111,"")</f>
        <v/>
      </c>
    </row>
    <row r="113" customFormat="false" ht="12.75" hidden="false" customHeight="false" outlineLevel="0" collapsed="false">
      <c r="B113" s="541" t="n">
        <f aca="false">A!A129</f>
        <v>40483</v>
      </c>
      <c r="C113" s="539" t="n">
        <f aca="false">A!F129</f>
        <v>-92.99060973</v>
      </c>
      <c r="Z113" s="539" t="str">
        <f aca="false">IF(MONTH($B112)=Z$2,$C112,"")</f>
        <v/>
      </c>
      <c r="AA113" s="539" t="str">
        <f aca="false">IF(MONTH($B112)=AA$2,$C112,"")</f>
        <v/>
      </c>
      <c r="AB113" s="539" t="str">
        <f aca="false">IF(MONTH($B112)=AB$2,$C112,"")</f>
        <v/>
      </c>
      <c r="AC113" s="539" t="str">
        <f aca="false">IF(MONTH($B112)=AC$2,$C112,"")</f>
        <v/>
      </c>
      <c r="AD113" s="539" t="str">
        <f aca="false">IF(MONTH($B112)=AD$2,$C112,"")</f>
        <v/>
      </c>
      <c r="AE113" s="539" t="str">
        <f aca="false">IF(MONTH($B112)=AE$2,$C112,"")</f>
        <v/>
      </c>
      <c r="AF113" s="539" t="str">
        <f aca="false">IF(MONTH($B112)=AF$2,$C112,"")</f>
        <v/>
      </c>
      <c r="AG113" s="539" t="str">
        <f aca="false">IF(MONTH($B112)=AG$2,$C112,"")</f>
        <v/>
      </c>
      <c r="AH113" s="539" t="str">
        <f aca="false">IF(MONTH($B112)=AH$2,$C112,"")</f>
        <v/>
      </c>
      <c r="AI113" s="539" t="n">
        <f aca="false">IF(MONTH($B112)=AI$2,$C112,"")</f>
        <v>-105.94195771</v>
      </c>
      <c r="AJ113" s="539" t="str">
        <f aca="false">IF(MONTH($B112)=AJ$2,$C112,"")</f>
        <v/>
      </c>
      <c r="AK113" s="539" t="str">
        <f aca="false">IF(MONTH($B112)=AK$2,$C112,"")</f>
        <v/>
      </c>
    </row>
    <row r="114" customFormat="false" ht="12.75" hidden="false" customHeight="false" outlineLevel="0" collapsed="false">
      <c r="B114" s="541" t="n">
        <f aca="false">A!A130</f>
        <v>40513</v>
      </c>
      <c r="C114" s="539" t="n">
        <f aca="false">A!F130</f>
        <v>-97.66827048</v>
      </c>
      <c r="Z114" s="539" t="str">
        <f aca="false">IF(MONTH($B113)=Z$2,$C113,"")</f>
        <v/>
      </c>
      <c r="AA114" s="539" t="str">
        <f aca="false">IF(MONTH($B113)=AA$2,$C113,"")</f>
        <v/>
      </c>
      <c r="AB114" s="539" t="str">
        <f aca="false">IF(MONTH($B113)=AB$2,$C113,"")</f>
        <v/>
      </c>
      <c r="AC114" s="539" t="str">
        <f aca="false">IF(MONTH($B113)=AC$2,$C113,"")</f>
        <v/>
      </c>
      <c r="AD114" s="539" t="str">
        <f aca="false">IF(MONTH($B113)=AD$2,$C113,"")</f>
        <v/>
      </c>
      <c r="AE114" s="539" t="str">
        <f aca="false">IF(MONTH($B113)=AE$2,$C113,"")</f>
        <v/>
      </c>
      <c r="AF114" s="539" t="str">
        <f aca="false">IF(MONTH($B113)=AF$2,$C113,"")</f>
        <v/>
      </c>
      <c r="AG114" s="539" t="str">
        <f aca="false">IF(MONTH($B113)=AG$2,$C113,"")</f>
        <v/>
      </c>
      <c r="AH114" s="539" t="str">
        <f aca="false">IF(MONTH($B113)=AH$2,$C113,"")</f>
        <v/>
      </c>
      <c r="AI114" s="539" t="str">
        <f aca="false">IF(MONTH($B113)=AI$2,$C113,"")</f>
        <v/>
      </c>
      <c r="AJ114" s="539" t="n">
        <f aca="false">IF(MONTH($B113)=AJ$2,$C113,"")</f>
        <v>-92.99060973</v>
      </c>
      <c r="AK114" s="539" t="str">
        <f aca="false">IF(MONTH($B113)=AK$2,$C113,"")</f>
        <v/>
      </c>
    </row>
    <row r="115" customFormat="false" ht="12.75" hidden="false" customHeight="false" outlineLevel="0" collapsed="false">
      <c r="B115" s="541" t="n">
        <f aca="false">A!A131</f>
        <v>40544</v>
      </c>
      <c r="C115" s="539" t="n">
        <f aca="false">A!F131</f>
        <v>57.46149659</v>
      </c>
      <c r="Z115" s="539" t="str">
        <f aca="false">IF(MONTH($B114)=Z$2,$C114,"")</f>
        <v/>
      </c>
      <c r="AA115" s="539" t="str">
        <f aca="false">IF(MONTH($B114)=AA$2,$C114,"")</f>
        <v/>
      </c>
      <c r="AB115" s="539" t="str">
        <f aca="false">IF(MONTH($B114)=AB$2,$C114,"")</f>
        <v/>
      </c>
      <c r="AC115" s="539" t="str">
        <f aca="false">IF(MONTH($B114)=AC$2,$C114,"")</f>
        <v/>
      </c>
      <c r="AD115" s="539" t="str">
        <f aca="false">IF(MONTH($B114)=AD$2,$C114,"")</f>
        <v/>
      </c>
      <c r="AE115" s="539" t="str">
        <f aca="false">IF(MONTH($B114)=AE$2,$C114,"")</f>
        <v/>
      </c>
      <c r="AF115" s="539" t="str">
        <f aca="false">IF(MONTH($B114)=AF$2,$C114,"")</f>
        <v/>
      </c>
      <c r="AG115" s="539" t="str">
        <f aca="false">IF(MONTH($B114)=AG$2,$C114,"")</f>
        <v/>
      </c>
      <c r="AH115" s="539" t="str">
        <f aca="false">IF(MONTH($B114)=AH$2,$C114,"")</f>
        <v/>
      </c>
      <c r="AI115" s="539" t="str">
        <f aca="false">IF(MONTH($B114)=AI$2,$C114,"")</f>
        <v/>
      </c>
      <c r="AJ115" s="539" t="str">
        <f aca="false">IF(MONTH($B114)=AJ$2,$C114,"")</f>
        <v/>
      </c>
      <c r="AK115" s="539" t="n">
        <f aca="false">IF(MONTH($B114)=AK$2,$C114,"")</f>
        <v>-97.66827048</v>
      </c>
    </row>
    <row r="116" customFormat="false" ht="12.75" hidden="false" customHeight="false" outlineLevel="0" collapsed="false">
      <c r="B116" s="541" t="n">
        <f aca="false">A!A132</f>
        <v>40575</v>
      </c>
      <c r="C116" s="539" t="n">
        <f aca="false">A!F132</f>
        <v>56.03222626</v>
      </c>
      <c r="Z116" s="539" t="n">
        <f aca="false">IF(MONTH($B115)=Z$2,$C115,"")</f>
        <v>57.46149659</v>
      </c>
      <c r="AA116" s="539" t="str">
        <f aca="false">IF(MONTH($B115)=AA$2,$C115,"")</f>
        <v/>
      </c>
      <c r="AB116" s="539" t="str">
        <f aca="false">IF(MONTH($B115)=AB$2,$C115,"")</f>
        <v/>
      </c>
      <c r="AC116" s="539" t="str">
        <f aca="false">IF(MONTH($B115)=AC$2,$C115,"")</f>
        <v/>
      </c>
      <c r="AD116" s="539" t="str">
        <f aca="false">IF(MONTH($B115)=AD$2,$C115,"")</f>
        <v/>
      </c>
      <c r="AE116" s="539" t="str">
        <f aca="false">IF(MONTH($B115)=AE$2,$C115,"")</f>
        <v/>
      </c>
      <c r="AF116" s="539" t="str">
        <f aca="false">IF(MONTH($B115)=AF$2,$C115,"")</f>
        <v/>
      </c>
      <c r="AG116" s="539" t="str">
        <f aca="false">IF(MONTH($B115)=AG$2,$C115,"")</f>
        <v/>
      </c>
      <c r="AH116" s="539" t="str">
        <f aca="false">IF(MONTH($B115)=AH$2,$C115,"")</f>
        <v/>
      </c>
      <c r="AI116" s="539" t="str">
        <f aca="false">IF(MONTH($B115)=AI$2,$C115,"")</f>
        <v/>
      </c>
      <c r="AJ116" s="539" t="str">
        <f aca="false">IF(MONTH($B115)=AJ$2,$C115,"")</f>
        <v/>
      </c>
      <c r="AK116" s="539" t="str">
        <f aca="false">IF(MONTH($B115)=AK$2,$C115,"")</f>
        <v/>
      </c>
    </row>
    <row r="117" customFormat="false" ht="12.75" hidden="false" customHeight="false" outlineLevel="0" collapsed="false">
      <c r="B117" s="541" t="n">
        <f aca="false">A!A133</f>
        <v>40603</v>
      </c>
      <c r="C117" s="539" t="n">
        <f aca="false">A!F133</f>
        <v>56.28147561</v>
      </c>
      <c r="Z117" s="539" t="str">
        <f aca="false">IF(MONTH($B116)=Z$2,$C116,"")</f>
        <v/>
      </c>
      <c r="AA117" s="539" t="n">
        <f aca="false">IF(MONTH($B116)=AA$2,$C116,"")</f>
        <v>56.03222626</v>
      </c>
      <c r="AB117" s="539" t="str">
        <f aca="false">IF(MONTH($B116)=AB$2,$C116,"")</f>
        <v/>
      </c>
      <c r="AC117" s="539" t="str">
        <f aca="false">IF(MONTH($B116)=AC$2,$C116,"")</f>
        <v/>
      </c>
      <c r="AD117" s="539" t="str">
        <f aca="false">IF(MONTH($B116)=AD$2,$C116,"")</f>
        <v/>
      </c>
      <c r="AE117" s="539" t="str">
        <f aca="false">IF(MONTH($B116)=AE$2,$C116,"")</f>
        <v/>
      </c>
      <c r="AF117" s="539" t="str">
        <f aca="false">IF(MONTH($B116)=AF$2,$C116,"")</f>
        <v/>
      </c>
      <c r="AG117" s="539" t="str">
        <f aca="false">IF(MONTH($B116)=AG$2,$C116,"")</f>
        <v/>
      </c>
      <c r="AH117" s="539" t="str">
        <f aca="false">IF(MONTH($B116)=AH$2,$C116,"")</f>
        <v/>
      </c>
      <c r="AI117" s="539" t="str">
        <f aca="false">IF(MONTH($B116)=AI$2,$C116,"")</f>
        <v/>
      </c>
      <c r="AJ117" s="539" t="str">
        <f aca="false">IF(MONTH($B116)=AJ$2,$C116,"")</f>
        <v/>
      </c>
      <c r="AK117" s="539" t="str">
        <f aca="false">IF(MONTH($B116)=AK$2,$C116,"")</f>
        <v/>
      </c>
    </row>
    <row r="118" customFormat="false" ht="12.75" hidden="false" customHeight="false" outlineLevel="0" collapsed="false">
      <c r="B118" s="541" t="n">
        <f aca="false">A!A134</f>
        <v>40634</v>
      </c>
      <c r="C118" s="539" t="n">
        <f aca="false">A!F134</f>
        <v>58.16185541</v>
      </c>
      <c r="Z118" s="539" t="str">
        <f aca="false">IF(MONTH($B117)=Z$2,$C117,"")</f>
        <v/>
      </c>
      <c r="AA118" s="539" t="str">
        <f aca="false">IF(MONTH($B117)=AA$2,$C117,"")</f>
        <v/>
      </c>
      <c r="AB118" s="539" t="n">
        <f aca="false">IF(MONTH($B117)=AB$2,$C117,"")</f>
        <v>56.28147561</v>
      </c>
      <c r="AC118" s="539" t="str">
        <f aca="false">IF(MONTH($B117)=AC$2,$C117,"")</f>
        <v/>
      </c>
      <c r="AD118" s="539" t="str">
        <f aca="false">IF(MONTH($B117)=AD$2,$C117,"")</f>
        <v/>
      </c>
      <c r="AE118" s="539" t="str">
        <f aca="false">IF(MONTH($B117)=AE$2,$C117,"")</f>
        <v/>
      </c>
      <c r="AF118" s="539" t="str">
        <f aca="false">IF(MONTH($B117)=AF$2,$C117,"")</f>
        <v/>
      </c>
      <c r="AG118" s="539" t="str">
        <f aca="false">IF(MONTH($B117)=AG$2,$C117,"")</f>
        <v/>
      </c>
      <c r="AH118" s="539" t="str">
        <f aca="false">IF(MONTH($B117)=AH$2,$C117,"")</f>
        <v/>
      </c>
      <c r="AI118" s="539" t="str">
        <f aca="false">IF(MONTH($B117)=AI$2,$C117,"")</f>
        <v/>
      </c>
      <c r="AJ118" s="539" t="str">
        <f aca="false">IF(MONTH($B117)=AJ$2,$C117,"")</f>
        <v/>
      </c>
      <c r="AK118" s="539" t="str">
        <f aca="false">IF(MONTH($B117)=AK$2,$C117,"")</f>
        <v/>
      </c>
    </row>
    <row r="119" customFormat="false" ht="12.75" hidden="false" customHeight="false" outlineLevel="0" collapsed="false">
      <c r="B119" s="541" t="n">
        <f aca="false">A!A135</f>
        <v>40664</v>
      </c>
      <c r="C119" s="539" t="n">
        <f aca="false">A!F135</f>
        <v>59.34007156</v>
      </c>
      <c r="Z119" s="539" t="str">
        <f aca="false">IF(MONTH($B118)=Z$2,$C118,"")</f>
        <v/>
      </c>
      <c r="AA119" s="539" t="str">
        <f aca="false">IF(MONTH($B118)=AA$2,$C118,"")</f>
        <v/>
      </c>
      <c r="AB119" s="539" t="str">
        <f aca="false">IF(MONTH($B118)=AB$2,$C118,"")</f>
        <v/>
      </c>
      <c r="AC119" s="539" t="n">
        <f aca="false">IF(MONTH($B118)=AC$2,$C118,"")</f>
        <v>58.16185541</v>
      </c>
      <c r="AD119" s="539" t="str">
        <f aca="false">IF(MONTH($B118)=AD$2,$C118,"")</f>
        <v/>
      </c>
      <c r="AE119" s="539" t="str">
        <f aca="false">IF(MONTH($B118)=AE$2,$C118,"")</f>
        <v/>
      </c>
      <c r="AF119" s="539" t="str">
        <f aca="false">IF(MONTH($B118)=AF$2,$C118,"")</f>
        <v/>
      </c>
      <c r="AG119" s="539" t="str">
        <f aca="false">IF(MONTH($B118)=AG$2,$C118,"")</f>
        <v/>
      </c>
      <c r="AH119" s="539" t="str">
        <f aca="false">IF(MONTH($B118)=AH$2,$C118,"")</f>
        <v/>
      </c>
      <c r="AI119" s="539" t="str">
        <f aca="false">IF(MONTH($B118)=AI$2,$C118,"")</f>
        <v/>
      </c>
      <c r="AJ119" s="539" t="str">
        <f aca="false">IF(MONTH($B118)=AJ$2,$C118,"")</f>
        <v/>
      </c>
      <c r="AK119" s="539" t="str">
        <f aca="false">IF(MONTH($B118)=AK$2,$C118,"")</f>
        <v/>
      </c>
    </row>
    <row r="120" customFormat="false" ht="12.75" hidden="false" customHeight="false" outlineLevel="0" collapsed="false">
      <c r="B120" s="541" t="n">
        <f aca="false">A!A136</f>
        <v>40695</v>
      </c>
      <c r="C120" s="539" t="n">
        <f aca="false">A!F136</f>
        <v>58.25337044</v>
      </c>
      <c r="Z120" s="539" t="str">
        <f aca="false">IF(MONTH($B119)=Z$2,$C119,"")</f>
        <v/>
      </c>
      <c r="AA120" s="539" t="str">
        <f aca="false">IF(MONTH($B119)=AA$2,$C119,"")</f>
        <v/>
      </c>
      <c r="AB120" s="539" t="str">
        <f aca="false">IF(MONTH($B119)=AB$2,$C119,"")</f>
        <v/>
      </c>
      <c r="AC120" s="539" t="str">
        <f aca="false">IF(MONTH($B119)=AC$2,$C119,"")</f>
        <v/>
      </c>
      <c r="AD120" s="539" t="n">
        <f aca="false">IF(MONTH($B119)=AD$2,$C119,"")</f>
        <v>59.34007156</v>
      </c>
      <c r="AE120" s="539" t="str">
        <f aca="false">IF(MONTH($B119)=AE$2,$C119,"")</f>
        <v/>
      </c>
      <c r="AF120" s="539" t="str">
        <f aca="false">IF(MONTH($B119)=AF$2,$C119,"")</f>
        <v/>
      </c>
      <c r="AG120" s="539" t="str">
        <f aca="false">IF(MONTH($B119)=AG$2,$C119,"")</f>
        <v/>
      </c>
      <c r="AH120" s="539" t="str">
        <f aca="false">IF(MONTH($B119)=AH$2,$C119,"")</f>
        <v/>
      </c>
      <c r="AI120" s="539" t="str">
        <f aca="false">IF(MONTH($B119)=AI$2,$C119,"")</f>
        <v/>
      </c>
      <c r="AJ120" s="539" t="str">
        <f aca="false">IF(MONTH($B119)=AJ$2,$C119,"")</f>
        <v/>
      </c>
      <c r="AK120" s="539" t="str">
        <f aca="false">IF(MONTH($B119)=AK$2,$C119,"")</f>
        <v/>
      </c>
    </row>
    <row r="121" customFormat="false" ht="12.75" hidden="false" customHeight="false" outlineLevel="0" collapsed="false">
      <c r="B121" s="541" t="n">
        <f aca="false">A!A137</f>
        <v>40725</v>
      </c>
      <c r="C121" s="539" t="n">
        <f aca="false">A!F137</f>
        <v>58.80441596</v>
      </c>
      <c r="Z121" s="539" t="str">
        <f aca="false">IF(MONTH($B120)=Z$2,$C120,"")</f>
        <v/>
      </c>
      <c r="AA121" s="539" t="str">
        <f aca="false">IF(MONTH($B120)=AA$2,$C120,"")</f>
        <v/>
      </c>
      <c r="AB121" s="539" t="str">
        <f aca="false">IF(MONTH($B120)=AB$2,$C120,"")</f>
        <v/>
      </c>
      <c r="AC121" s="539" t="str">
        <f aca="false">IF(MONTH($B120)=AC$2,$C120,"")</f>
        <v/>
      </c>
      <c r="AD121" s="539" t="str">
        <f aca="false">IF(MONTH($B120)=AD$2,$C120,"")</f>
        <v/>
      </c>
      <c r="AE121" s="539" t="n">
        <f aca="false">IF(MONTH($B120)=AE$2,$C120,"")</f>
        <v>58.25337044</v>
      </c>
      <c r="AF121" s="539" t="str">
        <f aca="false">IF(MONTH($B120)=AF$2,$C120,"")</f>
        <v/>
      </c>
      <c r="AG121" s="539" t="str">
        <f aca="false">IF(MONTH($B120)=AG$2,$C120,"")</f>
        <v/>
      </c>
      <c r="AH121" s="539" t="str">
        <f aca="false">IF(MONTH($B120)=AH$2,$C120,"")</f>
        <v/>
      </c>
      <c r="AI121" s="539" t="str">
        <f aca="false">IF(MONTH($B120)=AI$2,$C120,"")</f>
        <v/>
      </c>
      <c r="AJ121" s="539" t="str">
        <f aca="false">IF(MONTH($B120)=AJ$2,$C120,"")</f>
        <v/>
      </c>
      <c r="AK121" s="539" t="str">
        <f aca="false">IF(MONTH($B120)=AK$2,$C120,"")</f>
        <v/>
      </c>
    </row>
    <row r="122" customFormat="false" ht="12.75" hidden="false" customHeight="false" outlineLevel="0" collapsed="false">
      <c r="B122" s="541" t="n">
        <f aca="false">A!A138</f>
        <v>40756</v>
      </c>
      <c r="C122" s="539" t="n">
        <f aca="false">A!F138</f>
        <v>59.30884811</v>
      </c>
      <c r="Z122" s="539" t="str">
        <f aca="false">IF(MONTH($B121)=Z$2,$C121,"")</f>
        <v/>
      </c>
      <c r="AA122" s="539" t="str">
        <f aca="false">IF(MONTH($B121)=AA$2,$C121,"")</f>
        <v/>
      </c>
      <c r="AB122" s="539" t="str">
        <f aca="false">IF(MONTH($B121)=AB$2,$C121,"")</f>
        <v/>
      </c>
      <c r="AC122" s="539" t="str">
        <f aca="false">IF(MONTH($B121)=AC$2,$C121,"")</f>
        <v/>
      </c>
      <c r="AD122" s="539" t="str">
        <f aca="false">IF(MONTH($B121)=AD$2,$C121,"")</f>
        <v/>
      </c>
      <c r="AE122" s="539" t="str">
        <f aca="false">IF(MONTH($B121)=AE$2,$C121,"")</f>
        <v/>
      </c>
      <c r="AF122" s="539" t="n">
        <f aca="false">IF(MONTH($B121)=AF$2,$C121,"")</f>
        <v>58.80441596</v>
      </c>
      <c r="AG122" s="539" t="str">
        <f aca="false">IF(MONTH($B121)=AG$2,$C121,"")</f>
        <v/>
      </c>
      <c r="AH122" s="539" t="str">
        <f aca="false">IF(MONTH($B121)=AH$2,$C121,"")</f>
        <v/>
      </c>
      <c r="AI122" s="539" t="str">
        <f aca="false">IF(MONTH($B121)=AI$2,$C121,"")</f>
        <v/>
      </c>
      <c r="AJ122" s="539" t="str">
        <f aca="false">IF(MONTH($B121)=AJ$2,$C121,"")</f>
        <v/>
      </c>
      <c r="AK122" s="539" t="str">
        <f aca="false">IF(MONTH($B121)=AK$2,$C121,"")</f>
        <v/>
      </c>
    </row>
    <row r="123" customFormat="false" ht="12.75" hidden="false" customHeight="false" outlineLevel="0" collapsed="false">
      <c r="B123" s="541" t="n">
        <f aca="false">A!A139</f>
        <v>40787</v>
      </c>
      <c r="C123" s="539" t="n">
        <f aca="false">A!F139</f>
        <v>58.4417456</v>
      </c>
      <c r="Z123" s="539" t="str">
        <f aca="false">IF(MONTH($B122)=Z$2,$C122,"")</f>
        <v/>
      </c>
      <c r="AA123" s="539" t="str">
        <f aca="false">IF(MONTH($B122)=AA$2,$C122,"")</f>
        <v/>
      </c>
      <c r="AB123" s="539" t="str">
        <f aca="false">IF(MONTH($B122)=AB$2,$C122,"")</f>
        <v/>
      </c>
      <c r="AC123" s="539" t="str">
        <f aca="false">IF(MONTH($B122)=AC$2,$C122,"")</f>
        <v/>
      </c>
      <c r="AD123" s="539" t="str">
        <f aca="false">IF(MONTH($B122)=AD$2,$C122,"")</f>
        <v/>
      </c>
      <c r="AE123" s="539" t="str">
        <f aca="false">IF(MONTH($B122)=AE$2,$C122,"")</f>
        <v/>
      </c>
      <c r="AF123" s="539" t="str">
        <f aca="false">IF(MONTH($B122)=AF$2,$C122,"")</f>
        <v/>
      </c>
      <c r="AG123" s="539" t="n">
        <f aca="false">IF(MONTH($B122)=AG$2,$C122,"")</f>
        <v>59.30884811</v>
      </c>
      <c r="AH123" s="539" t="str">
        <f aca="false">IF(MONTH($B122)=AH$2,$C122,"")</f>
        <v/>
      </c>
      <c r="AI123" s="539" t="str">
        <f aca="false">IF(MONTH($B122)=AI$2,$C122,"")</f>
        <v/>
      </c>
      <c r="AJ123" s="539" t="str">
        <f aca="false">IF(MONTH($B122)=AJ$2,$C122,"")</f>
        <v/>
      </c>
      <c r="AK123" s="539" t="str">
        <f aca="false">IF(MONTH($B122)=AK$2,$C122,"")</f>
        <v/>
      </c>
    </row>
    <row r="124" customFormat="false" ht="12.75" hidden="false" customHeight="false" outlineLevel="0" collapsed="false">
      <c r="B124" s="541" t="n">
        <f aca="false">A!A140</f>
        <v>40817</v>
      </c>
      <c r="C124" s="539" t="n">
        <f aca="false">A!F140</f>
        <v>59.12032742</v>
      </c>
      <c r="Z124" s="539" t="str">
        <f aca="false">IF(MONTH($B123)=Z$2,$C123,"")</f>
        <v/>
      </c>
      <c r="AA124" s="539" t="str">
        <f aca="false">IF(MONTH($B123)=AA$2,$C123,"")</f>
        <v/>
      </c>
      <c r="AB124" s="539" t="str">
        <f aca="false">IF(MONTH($B123)=AB$2,$C123,"")</f>
        <v/>
      </c>
      <c r="AC124" s="539" t="str">
        <f aca="false">IF(MONTH($B123)=AC$2,$C123,"")</f>
        <v/>
      </c>
      <c r="AD124" s="539" t="str">
        <f aca="false">IF(MONTH($B123)=AD$2,$C123,"")</f>
        <v/>
      </c>
      <c r="AE124" s="539" t="str">
        <f aca="false">IF(MONTH($B123)=AE$2,$C123,"")</f>
        <v/>
      </c>
      <c r="AF124" s="539" t="str">
        <f aca="false">IF(MONTH($B123)=AF$2,$C123,"")</f>
        <v/>
      </c>
      <c r="AG124" s="539" t="str">
        <f aca="false">IF(MONTH($B123)=AG$2,$C123,"")</f>
        <v/>
      </c>
      <c r="AH124" s="539" t="n">
        <f aca="false">IF(MONTH($B123)=AH$2,$C123,"")</f>
        <v>58.4417456</v>
      </c>
      <c r="AI124" s="539" t="str">
        <f aca="false">IF(MONTH($B123)=AI$2,$C123,"")</f>
        <v/>
      </c>
      <c r="AJ124" s="539" t="str">
        <f aca="false">IF(MONTH($B123)=AJ$2,$C123,"")</f>
        <v/>
      </c>
      <c r="AK124" s="539" t="str">
        <f aca="false">IF(MONTH($B123)=AK$2,$C123,"")</f>
        <v/>
      </c>
    </row>
    <row r="125" customFormat="false" ht="12.75" hidden="false" customHeight="false" outlineLevel="0" collapsed="false">
      <c r="B125" s="541" t="n">
        <f aca="false">A!A141</f>
        <v>40848</v>
      </c>
      <c r="C125" s="539" t="n">
        <f aca="false">A!F141</f>
        <v>56.51656846</v>
      </c>
      <c r="Z125" s="539" t="str">
        <f aca="false">IF(MONTH($B124)=Z$2,$C124,"")</f>
        <v/>
      </c>
      <c r="AA125" s="539" t="str">
        <f aca="false">IF(MONTH($B124)=AA$2,$C124,"")</f>
        <v/>
      </c>
      <c r="AB125" s="539" t="str">
        <f aca="false">IF(MONTH($B124)=AB$2,$C124,"")</f>
        <v/>
      </c>
      <c r="AC125" s="539" t="str">
        <f aca="false">IF(MONTH($B124)=AC$2,$C124,"")</f>
        <v/>
      </c>
      <c r="AD125" s="539" t="str">
        <f aca="false">IF(MONTH($B124)=AD$2,$C124,"")</f>
        <v/>
      </c>
      <c r="AE125" s="539" t="str">
        <f aca="false">IF(MONTH($B124)=AE$2,$C124,"")</f>
        <v/>
      </c>
      <c r="AF125" s="539" t="str">
        <f aca="false">IF(MONTH($B124)=AF$2,$C124,"")</f>
        <v/>
      </c>
      <c r="AG125" s="539" t="str">
        <f aca="false">IF(MONTH($B124)=AG$2,$C124,"")</f>
        <v/>
      </c>
      <c r="AH125" s="539" t="str">
        <f aca="false">IF(MONTH($B124)=AH$2,$C124,"")</f>
        <v/>
      </c>
      <c r="AI125" s="539" t="n">
        <f aca="false">IF(MONTH($B124)=AI$2,$C124,"")</f>
        <v>59.12032742</v>
      </c>
      <c r="AJ125" s="539" t="str">
        <f aca="false">IF(MONTH($B124)=AJ$2,$C124,"")</f>
        <v/>
      </c>
      <c r="AK125" s="539" t="str">
        <f aca="false">IF(MONTH($B124)=AK$2,$C124,"")</f>
        <v/>
      </c>
    </row>
    <row r="126" customFormat="false" ht="12.75" hidden="false" customHeight="false" outlineLevel="0" collapsed="false">
      <c r="B126" s="541" t="n">
        <f aca="false">A!A142</f>
        <v>40878</v>
      </c>
      <c r="C126" s="539" t="n">
        <f aca="false">A!F142</f>
        <v>56.29671414</v>
      </c>
      <c r="Z126" s="539" t="str">
        <f aca="false">IF(MONTH($B125)=Z$2,$C125,"")</f>
        <v/>
      </c>
      <c r="AA126" s="539" t="str">
        <f aca="false">IF(MONTH($B125)=AA$2,$C125,"")</f>
        <v/>
      </c>
      <c r="AB126" s="539" t="str">
        <f aca="false">IF(MONTH($B125)=AB$2,$C125,"")</f>
        <v/>
      </c>
      <c r="AC126" s="539" t="str">
        <f aca="false">IF(MONTH($B125)=AC$2,$C125,"")</f>
        <v/>
      </c>
      <c r="AD126" s="539" t="str">
        <f aca="false">IF(MONTH($B125)=AD$2,$C125,"")</f>
        <v/>
      </c>
      <c r="AE126" s="539" t="str">
        <f aca="false">IF(MONTH($B125)=AE$2,$C125,"")</f>
        <v/>
      </c>
      <c r="AF126" s="539" t="str">
        <f aca="false">IF(MONTH($B125)=AF$2,$C125,"")</f>
        <v/>
      </c>
      <c r="AG126" s="539" t="str">
        <f aca="false">IF(MONTH($B125)=AG$2,$C125,"")</f>
        <v/>
      </c>
      <c r="AH126" s="539" t="str">
        <f aca="false">IF(MONTH($B125)=AH$2,$C125,"")</f>
        <v/>
      </c>
      <c r="AI126" s="539" t="str">
        <f aca="false">IF(MONTH($B125)=AI$2,$C125,"")</f>
        <v/>
      </c>
      <c r="AJ126" s="539" t="n">
        <f aca="false">IF(MONTH($B125)=AJ$2,$C125,"")</f>
        <v>56.51656846</v>
      </c>
      <c r="AK126" s="539" t="str">
        <f aca="false">IF(MONTH($B125)=AK$2,$C125,"")</f>
        <v/>
      </c>
    </row>
    <row r="127" customFormat="false" ht="12.75" hidden="false" customHeight="false" outlineLevel="0" collapsed="false">
      <c r="B127" s="541" t="n">
        <f aca="false">A!A143</f>
        <v>40909</v>
      </c>
      <c r="C127" s="539" t="n">
        <f aca="false">A!F143</f>
        <v>54.27924614</v>
      </c>
      <c r="Z127" s="539" t="str">
        <f aca="false">IF(MONTH($B126)=Z$2,$C126,"")</f>
        <v/>
      </c>
      <c r="AA127" s="539" t="str">
        <f aca="false">IF(MONTH($B126)=AA$2,$C126,"")</f>
        <v/>
      </c>
      <c r="AB127" s="539" t="str">
        <f aca="false">IF(MONTH($B126)=AB$2,$C126,"")</f>
        <v/>
      </c>
      <c r="AC127" s="539" t="str">
        <f aca="false">IF(MONTH($B126)=AC$2,$C126,"")</f>
        <v/>
      </c>
      <c r="AD127" s="539" t="str">
        <f aca="false">IF(MONTH($B126)=AD$2,$C126,"")</f>
        <v/>
      </c>
      <c r="AE127" s="539" t="str">
        <f aca="false">IF(MONTH($B126)=AE$2,$C126,"")</f>
        <v/>
      </c>
      <c r="AF127" s="539" t="str">
        <f aca="false">IF(MONTH($B126)=AF$2,$C126,"")</f>
        <v/>
      </c>
      <c r="AG127" s="539" t="str">
        <f aca="false">IF(MONTH($B126)=AG$2,$C126,"")</f>
        <v/>
      </c>
      <c r="AH127" s="539" t="str">
        <f aca="false">IF(MONTH($B126)=AH$2,$C126,"")</f>
        <v/>
      </c>
      <c r="AI127" s="539" t="str">
        <f aca="false">IF(MONTH($B126)=AI$2,$C126,"")</f>
        <v/>
      </c>
      <c r="AJ127" s="539" t="str">
        <f aca="false">IF(MONTH($B126)=AJ$2,$C126,"")</f>
        <v/>
      </c>
      <c r="AK127" s="539" t="n">
        <f aca="false">IF(MONTH($B126)=AK$2,$C126,"")</f>
        <v>56.29671414</v>
      </c>
    </row>
    <row r="128" customFormat="false" ht="12.75" hidden="false" customHeight="false" outlineLevel="0" collapsed="false">
      <c r="B128" s="541" t="n">
        <f aca="false">A!A144</f>
        <v>40940</v>
      </c>
      <c r="C128" s="539" t="n">
        <f aca="false">A!F144</f>
        <v>53.2630992</v>
      </c>
      <c r="Z128" s="539" t="n">
        <f aca="false">IF(MONTH($B127)=Z$2,$C127,"")</f>
        <v>54.27924614</v>
      </c>
      <c r="AA128" s="539" t="str">
        <f aca="false">IF(MONTH($B127)=AA$2,$C127,"")</f>
        <v/>
      </c>
      <c r="AB128" s="539" t="str">
        <f aca="false">IF(MONTH($B127)=AB$2,$C127,"")</f>
        <v/>
      </c>
      <c r="AC128" s="539" t="str">
        <f aca="false">IF(MONTH($B127)=AC$2,$C127,"")</f>
        <v/>
      </c>
      <c r="AD128" s="539" t="str">
        <f aca="false">IF(MONTH($B127)=AD$2,$C127,"")</f>
        <v/>
      </c>
      <c r="AE128" s="539" t="str">
        <f aca="false">IF(MONTH($B127)=AE$2,$C127,"")</f>
        <v/>
      </c>
      <c r="AF128" s="539" t="str">
        <f aca="false">IF(MONTH($B127)=AF$2,$C127,"")</f>
        <v/>
      </c>
      <c r="AG128" s="539" t="str">
        <f aca="false">IF(MONTH($B127)=AG$2,$C127,"")</f>
        <v/>
      </c>
      <c r="AH128" s="539" t="str">
        <f aca="false">IF(MONTH($B127)=AH$2,$C127,"")</f>
        <v/>
      </c>
      <c r="AI128" s="539" t="str">
        <f aca="false">IF(MONTH($B127)=AI$2,$C127,"")</f>
        <v/>
      </c>
      <c r="AJ128" s="539" t="str">
        <f aca="false">IF(MONTH($B127)=AJ$2,$C127,"")</f>
        <v/>
      </c>
      <c r="AK128" s="539" t="str">
        <f aca="false">IF(MONTH($B127)=AK$2,$C127,"")</f>
        <v/>
      </c>
    </row>
    <row r="129" customFormat="false" ht="12.75" hidden="false" customHeight="false" outlineLevel="0" collapsed="false">
      <c r="B129" s="541" t="n">
        <f aca="false">A!A145</f>
        <v>40969</v>
      </c>
      <c r="C129" s="539" t="n">
        <f aca="false">A!F145</f>
        <v>52.6442155</v>
      </c>
      <c r="Z129" s="539" t="str">
        <f aca="false">IF(MONTH($B128)=Z$2,$C128,"")</f>
        <v/>
      </c>
      <c r="AA129" s="539" t="n">
        <f aca="false">IF(MONTH($B128)=AA$2,$C128,"")</f>
        <v>53.2630992</v>
      </c>
      <c r="AB129" s="539" t="str">
        <f aca="false">IF(MONTH($B128)=AB$2,$C128,"")</f>
        <v/>
      </c>
      <c r="AC129" s="539" t="str">
        <f aca="false">IF(MONTH($B128)=AC$2,$C128,"")</f>
        <v/>
      </c>
      <c r="AD129" s="539" t="str">
        <f aca="false">IF(MONTH($B128)=AD$2,$C128,"")</f>
        <v/>
      </c>
      <c r="AE129" s="539" t="str">
        <f aca="false">IF(MONTH($B128)=AE$2,$C128,"")</f>
        <v/>
      </c>
      <c r="AF129" s="539" t="str">
        <f aca="false">IF(MONTH($B128)=AF$2,$C128,"")</f>
        <v/>
      </c>
      <c r="AG129" s="539" t="str">
        <f aca="false">IF(MONTH($B128)=AG$2,$C128,"")</f>
        <v/>
      </c>
      <c r="AH129" s="539" t="str">
        <f aca="false">IF(MONTH($B128)=AH$2,$C128,"")</f>
        <v/>
      </c>
      <c r="AI129" s="539" t="str">
        <f aca="false">IF(MONTH($B128)=AI$2,$C128,"")</f>
        <v/>
      </c>
      <c r="AJ129" s="539" t="str">
        <f aca="false">IF(MONTH($B128)=AJ$2,$C128,"")</f>
        <v/>
      </c>
      <c r="AK129" s="539" t="str">
        <f aca="false">IF(MONTH($B128)=AK$2,$C128,"")</f>
        <v/>
      </c>
    </row>
    <row r="130" customFormat="false" ht="12.75" hidden="false" customHeight="false" outlineLevel="0" collapsed="false">
      <c r="B130" s="541" t="n">
        <f aca="false">A!A146</f>
        <v>41000</v>
      </c>
      <c r="C130" s="539" t="n">
        <f aca="false">A!F146</f>
        <v>54.22914695</v>
      </c>
      <c r="Z130" s="539" t="str">
        <f aca="false">IF(MONTH($B129)=Z$2,$C129,"")</f>
        <v/>
      </c>
      <c r="AA130" s="539" t="str">
        <f aca="false">IF(MONTH($B129)=AA$2,$C129,"")</f>
        <v/>
      </c>
      <c r="AB130" s="539" t="n">
        <f aca="false">IF(MONTH($B129)=AB$2,$C129,"")</f>
        <v>52.6442155</v>
      </c>
      <c r="AC130" s="539" t="str">
        <f aca="false">IF(MONTH($B129)=AC$2,$C129,"")</f>
        <v/>
      </c>
      <c r="AD130" s="539" t="str">
        <f aca="false">IF(MONTH($B129)=AD$2,$C129,"")</f>
        <v/>
      </c>
      <c r="AE130" s="539" t="str">
        <f aca="false">IF(MONTH($B129)=AE$2,$C129,"")</f>
        <v/>
      </c>
      <c r="AF130" s="539" t="str">
        <f aca="false">IF(MONTH($B129)=AF$2,$C129,"")</f>
        <v/>
      </c>
      <c r="AG130" s="539" t="str">
        <f aca="false">IF(MONTH($B129)=AG$2,$C129,"")</f>
        <v/>
      </c>
      <c r="AH130" s="539" t="str">
        <f aca="false">IF(MONTH($B129)=AH$2,$C129,"")</f>
        <v/>
      </c>
      <c r="AI130" s="539" t="str">
        <f aca="false">IF(MONTH($B129)=AI$2,$C129,"")</f>
        <v/>
      </c>
      <c r="AJ130" s="539" t="str">
        <f aca="false">IF(MONTH($B129)=AJ$2,$C129,"")</f>
        <v/>
      </c>
      <c r="AK130" s="539" t="str">
        <f aca="false">IF(MONTH($B129)=AK$2,$C129,"")</f>
        <v/>
      </c>
    </row>
    <row r="131" customFormat="false" ht="12.75" hidden="false" customHeight="false" outlineLevel="0" collapsed="false">
      <c r="B131" s="541" t="n">
        <f aca="false">A!A147</f>
        <v>41030</v>
      </c>
      <c r="C131" s="539" t="n">
        <f aca="false">A!F147</f>
        <v>55.51055157</v>
      </c>
      <c r="Z131" s="539" t="str">
        <f aca="false">IF(MONTH($B130)=Z$2,$C130,"")</f>
        <v/>
      </c>
      <c r="AA131" s="539" t="str">
        <f aca="false">IF(MONTH($B130)=AA$2,$C130,"")</f>
        <v/>
      </c>
      <c r="AB131" s="539" t="str">
        <f aca="false">IF(MONTH($B130)=AB$2,$C130,"")</f>
        <v/>
      </c>
      <c r="AC131" s="539" t="n">
        <f aca="false">IF(MONTH($B130)=AC$2,$C130,"")</f>
        <v>54.22914695</v>
      </c>
      <c r="AD131" s="539" t="str">
        <f aca="false">IF(MONTH($B130)=AD$2,$C130,"")</f>
        <v/>
      </c>
      <c r="AE131" s="539" t="str">
        <f aca="false">IF(MONTH($B130)=AE$2,$C130,"")</f>
        <v/>
      </c>
      <c r="AF131" s="539" t="str">
        <f aca="false">IF(MONTH($B130)=AF$2,$C130,"")</f>
        <v/>
      </c>
      <c r="AG131" s="539" t="str">
        <f aca="false">IF(MONTH($B130)=AG$2,$C130,"")</f>
        <v/>
      </c>
      <c r="AH131" s="539" t="str">
        <f aca="false">IF(MONTH($B130)=AH$2,$C130,"")</f>
        <v/>
      </c>
      <c r="AI131" s="539" t="str">
        <f aca="false">IF(MONTH($B130)=AI$2,$C130,"")</f>
        <v/>
      </c>
      <c r="AJ131" s="539" t="str">
        <f aca="false">IF(MONTH($B130)=AJ$2,$C130,"")</f>
        <v/>
      </c>
      <c r="AK131" s="539" t="str">
        <f aca="false">IF(MONTH($B130)=AK$2,$C130,"")</f>
        <v/>
      </c>
    </row>
    <row r="132" customFormat="false" ht="12.75" hidden="false" customHeight="false" outlineLevel="0" collapsed="false">
      <c r="B132" s="541" t="n">
        <f aca="false">A!A148</f>
        <v>41061</v>
      </c>
      <c r="C132" s="539" t="n">
        <f aca="false">A!F148</f>
        <v>54.44615485</v>
      </c>
      <c r="Z132" s="539" t="str">
        <f aca="false">IF(MONTH($B131)=Z$2,$C131,"")</f>
        <v/>
      </c>
      <c r="AA132" s="539" t="str">
        <f aca="false">IF(MONTH($B131)=AA$2,$C131,"")</f>
        <v/>
      </c>
      <c r="AB132" s="539" t="str">
        <f aca="false">IF(MONTH($B131)=AB$2,$C131,"")</f>
        <v/>
      </c>
      <c r="AC132" s="539" t="str">
        <f aca="false">IF(MONTH($B131)=AC$2,$C131,"")</f>
        <v/>
      </c>
      <c r="AD132" s="539" t="n">
        <f aca="false">IF(MONTH($B131)=AD$2,$C131,"")</f>
        <v>55.51055157</v>
      </c>
      <c r="AE132" s="539" t="str">
        <f aca="false">IF(MONTH($B131)=AE$2,$C131,"")</f>
        <v/>
      </c>
      <c r="AF132" s="539" t="str">
        <f aca="false">IF(MONTH($B131)=AF$2,$C131,"")</f>
        <v/>
      </c>
      <c r="AG132" s="539" t="str">
        <f aca="false">IF(MONTH($B131)=AG$2,$C131,"")</f>
        <v/>
      </c>
      <c r="AH132" s="539" t="str">
        <f aca="false">IF(MONTH($B131)=AH$2,$C131,"")</f>
        <v/>
      </c>
      <c r="AI132" s="539" t="str">
        <f aca="false">IF(MONTH($B131)=AI$2,$C131,"")</f>
        <v/>
      </c>
      <c r="AJ132" s="539" t="str">
        <f aca="false">IF(MONTH($B131)=AJ$2,$C131,"")</f>
        <v/>
      </c>
      <c r="AK132" s="539" t="str">
        <f aca="false">IF(MONTH($B131)=AK$2,$C131,"")</f>
        <v/>
      </c>
    </row>
    <row r="133" customFormat="false" ht="12.75" hidden="false" customHeight="false" outlineLevel="0" collapsed="false">
      <c r="B133" s="541" t="n">
        <f aca="false">A!A149</f>
        <v>41091</v>
      </c>
      <c r="C133" s="539" t="n">
        <f aca="false">A!F149</f>
        <v>74.49909734</v>
      </c>
      <c r="Z133" s="539" t="str">
        <f aca="false">IF(MONTH($B132)=Z$2,$C132,"")</f>
        <v/>
      </c>
      <c r="AA133" s="539" t="str">
        <f aca="false">IF(MONTH($B132)=AA$2,$C132,"")</f>
        <v/>
      </c>
      <c r="AB133" s="539" t="str">
        <f aca="false">IF(MONTH($B132)=AB$2,$C132,"")</f>
        <v/>
      </c>
      <c r="AC133" s="539" t="str">
        <f aca="false">IF(MONTH($B132)=AC$2,$C132,"")</f>
        <v/>
      </c>
      <c r="AD133" s="539" t="str">
        <f aca="false">IF(MONTH($B132)=AD$2,$C132,"")</f>
        <v/>
      </c>
      <c r="AE133" s="539" t="n">
        <f aca="false">IF(MONTH($B132)=AE$2,$C132,"")</f>
        <v>54.44615485</v>
      </c>
      <c r="AF133" s="539" t="str">
        <f aca="false">IF(MONTH($B132)=AF$2,$C132,"")</f>
        <v/>
      </c>
      <c r="AG133" s="539" t="str">
        <f aca="false">IF(MONTH($B132)=AG$2,$C132,"")</f>
        <v/>
      </c>
      <c r="AH133" s="539" t="str">
        <f aca="false">IF(MONTH($B132)=AH$2,$C132,"")</f>
        <v/>
      </c>
      <c r="AI133" s="539" t="str">
        <f aca="false">IF(MONTH($B132)=AI$2,$C132,"")</f>
        <v/>
      </c>
      <c r="AJ133" s="539" t="str">
        <f aca="false">IF(MONTH($B132)=AJ$2,$C132,"")</f>
        <v/>
      </c>
      <c r="AK133" s="539" t="str">
        <f aca="false">IF(MONTH($B132)=AK$2,$C132,"")</f>
        <v/>
      </c>
    </row>
    <row r="134" customFormat="false" ht="12.75" hidden="false" customHeight="false" outlineLevel="0" collapsed="false">
      <c r="B134" s="541" t="n">
        <f aca="false">A!A150</f>
        <v>41122</v>
      </c>
      <c r="C134" s="539" t="n">
        <f aca="false">A!F150</f>
        <v>74.85957607</v>
      </c>
      <c r="Z134" s="539" t="str">
        <f aca="false">IF(MONTH($B133)=Z$2,$C133,"")</f>
        <v/>
      </c>
      <c r="AA134" s="539" t="str">
        <f aca="false">IF(MONTH($B133)=AA$2,$C133,"")</f>
        <v/>
      </c>
      <c r="AB134" s="539" t="str">
        <f aca="false">IF(MONTH($B133)=AB$2,$C133,"")</f>
        <v/>
      </c>
      <c r="AC134" s="539" t="str">
        <f aca="false">IF(MONTH($B133)=AC$2,$C133,"")</f>
        <v/>
      </c>
      <c r="AD134" s="539" t="str">
        <f aca="false">IF(MONTH($B133)=AD$2,$C133,"")</f>
        <v/>
      </c>
      <c r="AE134" s="539" t="str">
        <f aca="false">IF(MONTH($B133)=AE$2,$C133,"")</f>
        <v/>
      </c>
      <c r="AF134" s="539" t="n">
        <f aca="false">IF(MONTH($B133)=AF$2,$C133,"")</f>
        <v>74.49909734</v>
      </c>
      <c r="AG134" s="539" t="str">
        <f aca="false">IF(MONTH($B133)=AG$2,$C133,"")</f>
        <v/>
      </c>
      <c r="AH134" s="539" t="str">
        <f aca="false">IF(MONTH($B133)=AH$2,$C133,"")</f>
        <v/>
      </c>
      <c r="AI134" s="539" t="str">
        <f aca="false">IF(MONTH($B133)=AI$2,$C133,"")</f>
        <v/>
      </c>
      <c r="AJ134" s="539" t="str">
        <f aca="false">IF(MONTH($B133)=AJ$2,$C133,"")</f>
        <v/>
      </c>
      <c r="AK134" s="539" t="str">
        <f aca="false">IF(MONTH($B133)=AK$2,$C133,"")</f>
        <v/>
      </c>
    </row>
    <row r="135" customFormat="false" ht="12.75" hidden="false" customHeight="false" outlineLevel="0" collapsed="false">
      <c r="B135" s="541" t="n">
        <f aca="false">A!A151</f>
        <v>41153</v>
      </c>
      <c r="C135" s="539" t="n">
        <f aca="false">A!F151</f>
        <v>73.24863317</v>
      </c>
      <c r="Z135" s="539" t="str">
        <f aca="false">IF(MONTH($B134)=Z$2,$C134,"")</f>
        <v/>
      </c>
      <c r="AA135" s="539" t="str">
        <f aca="false">IF(MONTH($B134)=AA$2,$C134,"")</f>
        <v/>
      </c>
      <c r="AB135" s="539" t="str">
        <f aca="false">IF(MONTH($B134)=AB$2,$C134,"")</f>
        <v/>
      </c>
      <c r="AC135" s="539" t="str">
        <f aca="false">IF(MONTH($B134)=AC$2,$C134,"")</f>
        <v/>
      </c>
      <c r="AD135" s="539" t="str">
        <f aca="false">IF(MONTH($B134)=AD$2,$C134,"")</f>
        <v/>
      </c>
      <c r="AE135" s="539" t="str">
        <f aca="false">IF(MONTH($B134)=AE$2,$C134,"")</f>
        <v/>
      </c>
      <c r="AF135" s="539" t="str">
        <f aca="false">IF(MONTH($B134)=AF$2,$C134,"")</f>
        <v/>
      </c>
      <c r="AG135" s="539" t="n">
        <f aca="false">IF(MONTH($B134)=AG$2,$C134,"")</f>
        <v>74.85957607</v>
      </c>
      <c r="AH135" s="539" t="str">
        <f aca="false">IF(MONTH($B134)=AH$2,$C134,"")</f>
        <v/>
      </c>
      <c r="AI135" s="539" t="str">
        <f aca="false">IF(MONTH($B134)=AI$2,$C134,"")</f>
        <v/>
      </c>
      <c r="AJ135" s="539" t="str">
        <f aca="false">IF(MONTH($B134)=AJ$2,$C134,"")</f>
        <v/>
      </c>
      <c r="AK135" s="539" t="str">
        <f aca="false">IF(MONTH($B134)=AK$2,$C134,"")</f>
        <v/>
      </c>
    </row>
    <row r="136" customFormat="false" ht="12.75" hidden="false" customHeight="false" outlineLevel="0" collapsed="false">
      <c r="B136" s="541" t="n">
        <f aca="false">A!A152</f>
        <v>41183</v>
      </c>
      <c r="C136" s="539" t="n">
        <f aca="false">A!F152</f>
        <v>76.88514248</v>
      </c>
      <c r="Z136" s="539" t="str">
        <f aca="false">IF(MONTH($B135)=Z$2,$C135,"")</f>
        <v/>
      </c>
      <c r="AA136" s="539" t="str">
        <f aca="false">IF(MONTH($B135)=AA$2,$C135,"")</f>
        <v/>
      </c>
      <c r="AB136" s="539" t="str">
        <f aca="false">IF(MONTH($B135)=AB$2,$C135,"")</f>
        <v/>
      </c>
      <c r="AC136" s="539" t="str">
        <f aca="false">IF(MONTH($B135)=AC$2,$C135,"")</f>
        <v/>
      </c>
      <c r="AD136" s="539" t="str">
        <f aca="false">IF(MONTH($B135)=AD$2,$C135,"")</f>
        <v/>
      </c>
      <c r="AE136" s="539" t="str">
        <f aca="false">IF(MONTH($B135)=AE$2,$C135,"")</f>
        <v/>
      </c>
      <c r="AF136" s="539" t="str">
        <f aca="false">IF(MONTH($B135)=AF$2,$C135,"")</f>
        <v/>
      </c>
      <c r="AG136" s="539" t="str">
        <f aca="false">IF(MONTH($B135)=AG$2,$C135,"")</f>
        <v/>
      </c>
      <c r="AH136" s="539" t="n">
        <f aca="false">IF(MONTH($B135)=AH$2,$C135,"")</f>
        <v>73.24863317</v>
      </c>
      <c r="AI136" s="539" t="str">
        <f aca="false">IF(MONTH($B135)=AI$2,$C135,"")</f>
        <v/>
      </c>
      <c r="AJ136" s="539" t="str">
        <f aca="false">IF(MONTH($B135)=AJ$2,$C135,"")</f>
        <v/>
      </c>
      <c r="AK136" s="539" t="str">
        <f aca="false">IF(MONTH($B135)=AK$2,$C135,"")</f>
        <v/>
      </c>
    </row>
    <row r="137" customFormat="false" ht="12.75" hidden="false" customHeight="false" outlineLevel="0" collapsed="false">
      <c r="B137" s="541" t="n">
        <f aca="false">A!A153</f>
        <v>41214</v>
      </c>
      <c r="C137" s="539" t="n">
        <f aca="false">A!F153</f>
        <v>70.71706922</v>
      </c>
      <c r="Z137" s="539" t="str">
        <f aca="false">IF(MONTH($B136)=Z$2,$C136,"")</f>
        <v/>
      </c>
      <c r="AA137" s="539" t="str">
        <f aca="false">IF(MONTH($B136)=AA$2,$C136,"")</f>
        <v/>
      </c>
      <c r="AB137" s="539" t="str">
        <f aca="false">IF(MONTH($B136)=AB$2,$C136,"")</f>
        <v/>
      </c>
      <c r="AC137" s="539" t="str">
        <f aca="false">IF(MONTH($B136)=AC$2,$C136,"")</f>
        <v/>
      </c>
      <c r="AD137" s="539" t="str">
        <f aca="false">IF(MONTH($B136)=AD$2,$C136,"")</f>
        <v/>
      </c>
      <c r="AE137" s="539" t="str">
        <f aca="false">IF(MONTH($B136)=AE$2,$C136,"")</f>
        <v/>
      </c>
      <c r="AF137" s="539" t="str">
        <f aca="false">IF(MONTH($B136)=AF$2,$C136,"")</f>
        <v/>
      </c>
      <c r="AG137" s="539" t="str">
        <f aca="false">IF(MONTH($B136)=AG$2,$C136,"")</f>
        <v/>
      </c>
      <c r="AH137" s="539" t="str">
        <f aca="false">IF(MONTH($B136)=AH$2,$C136,"")</f>
        <v/>
      </c>
      <c r="AI137" s="539" t="n">
        <f aca="false">IF(MONTH($B136)=AI$2,$C136,"")</f>
        <v>76.88514248</v>
      </c>
      <c r="AJ137" s="539" t="str">
        <f aca="false">IF(MONTH($B136)=AJ$2,$C136,"")</f>
        <v/>
      </c>
      <c r="AK137" s="539" t="str">
        <f aca="false">IF(MONTH($B136)=AK$2,$C136,"")</f>
        <v/>
      </c>
    </row>
    <row r="138" customFormat="false" ht="12.75" hidden="false" customHeight="false" outlineLevel="0" collapsed="false">
      <c r="B138" s="541" t="n">
        <f aca="false">A!A154</f>
        <v>41244</v>
      </c>
      <c r="C138" s="539" t="n">
        <f aca="false">A!F154</f>
        <v>70.906254</v>
      </c>
      <c r="Z138" s="539" t="str">
        <f aca="false">IF(MONTH($B137)=Z$2,$C137,"")</f>
        <v/>
      </c>
      <c r="AA138" s="539" t="str">
        <f aca="false">IF(MONTH($B137)=AA$2,$C137,"")</f>
        <v/>
      </c>
      <c r="AB138" s="539" t="str">
        <f aca="false">IF(MONTH($B137)=AB$2,$C137,"")</f>
        <v/>
      </c>
      <c r="AC138" s="539" t="str">
        <f aca="false">IF(MONTH($B137)=AC$2,$C137,"")</f>
        <v/>
      </c>
      <c r="AD138" s="539" t="str">
        <f aca="false">IF(MONTH($B137)=AD$2,$C137,"")</f>
        <v/>
      </c>
      <c r="AE138" s="539" t="str">
        <f aca="false">IF(MONTH($B137)=AE$2,$C137,"")</f>
        <v/>
      </c>
      <c r="AF138" s="539" t="str">
        <f aca="false">IF(MONTH($B137)=AF$2,$C137,"")</f>
        <v/>
      </c>
      <c r="AG138" s="539" t="str">
        <f aca="false">IF(MONTH($B137)=AG$2,$C137,"")</f>
        <v/>
      </c>
      <c r="AH138" s="539" t="str">
        <f aca="false">IF(MONTH($B137)=AH$2,$C137,"")</f>
        <v/>
      </c>
      <c r="AI138" s="539" t="str">
        <f aca="false">IF(MONTH($B137)=AI$2,$C137,"")</f>
        <v/>
      </c>
      <c r="AJ138" s="539" t="n">
        <f aca="false">IF(MONTH($B137)=AJ$2,$C137,"")</f>
        <v>70.71706922</v>
      </c>
      <c r="AK138" s="539" t="str">
        <f aca="false">IF(MONTH($B137)=AK$2,$C137,"")</f>
        <v/>
      </c>
    </row>
    <row r="139" customFormat="false" ht="12.75" hidden="false" customHeight="false" outlineLevel="0" collapsed="false">
      <c r="B139" s="541" t="n">
        <f aca="false">A!A155</f>
        <v>41275</v>
      </c>
      <c r="C139" s="539" t="n">
        <f aca="false">A!F155</f>
        <v>65.67367808</v>
      </c>
      <c r="Z139" s="539" t="str">
        <f aca="false">IF(MONTH($B138)=Z$2,$C138,"")</f>
        <v/>
      </c>
      <c r="AA139" s="539" t="str">
        <f aca="false">IF(MONTH($B138)=AA$2,$C138,"")</f>
        <v/>
      </c>
      <c r="AB139" s="539" t="str">
        <f aca="false">IF(MONTH($B138)=AB$2,$C138,"")</f>
        <v/>
      </c>
      <c r="AC139" s="539" t="str">
        <f aca="false">IF(MONTH($B138)=AC$2,$C138,"")</f>
        <v/>
      </c>
      <c r="AD139" s="539" t="str">
        <f aca="false">IF(MONTH($B138)=AD$2,$C138,"")</f>
        <v/>
      </c>
      <c r="AE139" s="539" t="str">
        <f aca="false">IF(MONTH($B138)=AE$2,$C138,"")</f>
        <v/>
      </c>
      <c r="AF139" s="539" t="str">
        <f aca="false">IF(MONTH($B138)=AF$2,$C138,"")</f>
        <v/>
      </c>
      <c r="AG139" s="539" t="str">
        <f aca="false">IF(MONTH($B138)=AG$2,$C138,"")</f>
        <v/>
      </c>
      <c r="AH139" s="539" t="str">
        <f aca="false">IF(MONTH($B138)=AH$2,$C138,"")</f>
        <v/>
      </c>
      <c r="AI139" s="539" t="str">
        <f aca="false">IF(MONTH($B138)=AI$2,$C138,"")</f>
        <v/>
      </c>
      <c r="AJ139" s="539" t="str">
        <f aca="false">IF(MONTH($B138)=AJ$2,$C138,"")</f>
        <v/>
      </c>
      <c r="AK139" s="539" t="n">
        <f aca="false">IF(MONTH($B138)=AK$2,$C138,"")</f>
        <v>70.906254</v>
      </c>
    </row>
    <row r="140" customFormat="false" ht="12.75" hidden="false" customHeight="false" outlineLevel="0" collapsed="false">
      <c r="B140" s="541" t="n">
        <f aca="false">A!A156</f>
        <v>41306</v>
      </c>
      <c r="C140" s="539" t="n">
        <f aca="false">A!F156</f>
        <v>59.07135669</v>
      </c>
      <c r="Z140" s="539" t="n">
        <f aca="false">IF(MONTH($B139)=Z$2,$C139,"")</f>
        <v>65.67367808</v>
      </c>
      <c r="AA140" s="539" t="str">
        <f aca="false">IF(MONTH($B139)=AA$2,$C139,"")</f>
        <v/>
      </c>
      <c r="AB140" s="539" t="str">
        <f aca="false">IF(MONTH($B139)=AB$2,$C139,"")</f>
        <v/>
      </c>
      <c r="AC140" s="539" t="str">
        <f aca="false">IF(MONTH($B139)=AC$2,$C139,"")</f>
        <v/>
      </c>
      <c r="AD140" s="539" t="str">
        <f aca="false">IF(MONTH($B139)=AD$2,$C139,"")</f>
        <v/>
      </c>
      <c r="AE140" s="539" t="str">
        <f aca="false">IF(MONTH($B139)=AE$2,$C139,"")</f>
        <v/>
      </c>
      <c r="AF140" s="539" t="str">
        <f aca="false">IF(MONTH($B139)=AF$2,$C139,"")</f>
        <v/>
      </c>
      <c r="AG140" s="539" t="str">
        <f aca="false">IF(MONTH($B139)=AG$2,$C139,"")</f>
        <v/>
      </c>
      <c r="AH140" s="539" t="str">
        <f aca="false">IF(MONTH($B139)=AH$2,$C139,"")</f>
        <v/>
      </c>
      <c r="AI140" s="539" t="str">
        <f aca="false">IF(MONTH($B139)=AI$2,$C139,"")</f>
        <v/>
      </c>
      <c r="AJ140" s="539" t="str">
        <f aca="false">IF(MONTH($B139)=AJ$2,$C139,"")</f>
        <v/>
      </c>
      <c r="AK140" s="539" t="str">
        <f aca="false">IF(MONTH($B139)=AK$2,$C139,"")</f>
        <v/>
      </c>
    </row>
    <row r="141" customFormat="false" ht="12.75" hidden="false" customHeight="false" outlineLevel="0" collapsed="false">
      <c r="B141" s="541" t="n">
        <f aca="false">A!A157</f>
        <v>41334</v>
      </c>
      <c r="C141" s="539" t="n">
        <f aca="false">A!F157</f>
        <v>64.25507815</v>
      </c>
      <c r="Z141" s="539" t="str">
        <f aca="false">IF(MONTH($B140)=Z$2,$C140,"")</f>
        <v/>
      </c>
      <c r="AA141" s="539" t="n">
        <f aca="false">IF(MONTH($B140)=AA$2,$C140,"")</f>
        <v>59.07135669</v>
      </c>
      <c r="AB141" s="539" t="str">
        <f aca="false">IF(MONTH($B140)=AB$2,$C140,"")</f>
        <v/>
      </c>
      <c r="AC141" s="539" t="str">
        <f aca="false">IF(MONTH($B140)=AC$2,$C140,"")</f>
        <v/>
      </c>
      <c r="AD141" s="539" t="str">
        <f aca="false">IF(MONTH($B140)=AD$2,$C140,"")</f>
        <v/>
      </c>
      <c r="AE141" s="539" t="str">
        <f aca="false">IF(MONTH($B140)=AE$2,$C140,"")</f>
        <v/>
      </c>
      <c r="AF141" s="539" t="str">
        <f aca="false">IF(MONTH($B140)=AF$2,$C140,"")</f>
        <v/>
      </c>
      <c r="AG141" s="539" t="str">
        <f aca="false">IF(MONTH($B140)=AG$2,$C140,"")</f>
        <v/>
      </c>
      <c r="AH141" s="539" t="str">
        <f aca="false">IF(MONTH($B140)=AH$2,$C140,"")</f>
        <v/>
      </c>
      <c r="AI141" s="539" t="str">
        <f aca="false">IF(MONTH($B140)=AI$2,$C140,"")</f>
        <v/>
      </c>
      <c r="AJ141" s="539" t="str">
        <f aca="false">IF(MONTH($B140)=AJ$2,$C140,"")</f>
        <v/>
      </c>
      <c r="AK141" s="539" t="str">
        <f aca="false">IF(MONTH($B140)=AK$2,$C140,"")</f>
        <v/>
      </c>
    </row>
    <row r="142" customFormat="false" ht="12.75" hidden="false" customHeight="false" outlineLevel="0" collapsed="false">
      <c r="B142" s="541" t="n">
        <f aca="false">A!A158</f>
        <v>41365</v>
      </c>
      <c r="C142" s="539" t="n">
        <f aca="false">A!F158</f>
        <v>62.75647264</v>
      </c>
      <c r="Z142" s="539" t="str">
        <f aca="false">IF(MONTH($B141)=Z$2,$C141,"")</f>
        <v/>
      </c>
      <c r="AA142" s="539" t="str">
        <f aca="false">IF(MONTH($B141)=AA$2,$C141,"")</f>
        <v/>
      </c>
      <c r="AB142" s="539" t="n">
        <f aca="false">IF(MONTH($B141)=AB$2,$C141,"")</f>
        <v>64.25507815</v>
      </c>
      <c r="AC142" s="539" t="str">
        <f aca="false">IF(MONTH($B141)=AC$2,$C141,"")</f>
        <v/>
      </c>
      <c r="AD142" s="539" t="str">
        <f aca="false">IF(MONTH($B141)=AD$2,$C141,"")</f>
        <v/>
      </c>
      <c r="AE142" s="539" t="str">
        <f aca="false">IF(MONTH($B141)=AE$2,$C141,"")</f>
        <v/>
      </c>
      <c r="AF142" s="539" t="str">
        <f aca="false">IF(MONTH($B141)=AF$2,$C141,"")</f>
        <v/>
      </c>
      <c r="AG142" s="539" t="str">
        <f aca="false">IF(MONTH($B141)=AG$2,$C141,"")</f>
        <v/>
      </c>
      <c r="AH142" s="539" t="str">
        <f aca="false">IF(MONTH($B141)=AH$2,$C141,"")</f>
        <v/>
      </c>
      <c r="AI142" s="539" t="str">
        <f aca="false">IF(MONTH($B141)=AI$2,$C141,"")</f>
        <v/>
      </c>
      <c r="AJ142" s="539" t="str">
        <f aca="false">IF(MONTH($B141)=AJ$2,$C141,"")</f>
        <v/>
      </c>
      <c r="AK142" s="539" t="str">
        <f aca="false">IF(MONTH($B141)=AK$2,$C141,"")</f>
        <v/>
      </c>
    </row>
    <row r="143" customFormat="false" ht="12.75" hidden="false" customHeight="false" outlineLevel="0" collapsed="false">
      <c r="B143" s="541" t="n">
        <f aca="false">A!A159</f>
        <v>41395</v>
      </c>
      <c r="C143" s="539" t="n">
        <f aca="false">A!F159</f>
        <v>64.98347108</v>
      </c>
      <c r="Z143" s="539" t="str">
        <f aca="false">IF(MONTH($B142)=Z$2,$C142,"")</f>
        <v/>
      </c>
      <c r="AA143" s="539" t="str">
        <f aca="false">IF(MONTH($B142)=AA$2,$C142,"")</f>
        <v/>
      </c>
      <c r="AB143" s="539" t="str">
        <f aca="false">IF(MONTH($B142)=AB$2,$C142,"")</f>
        <v/>
      </c>
      <c r="AC143" s="539" t="n">
        <f aca="false">IF(MONTH($B142)=AC$2,$C142,"")</f>
        <v>62.75647264</v>
      </c>
      <c r="AD143" s="539" t="str">
        <f aca="false">IF(MONTH($B142)=AD$2,$C142,"")</f>
        <v/>
      </c>
      <c r="AE143" s="539" t="str">
        <f aca="false">IF(MONTH($B142)=AE$2,$C142,"")</f>
        <v/>
      </c>
      <c r="AF143" s="539" t="str">
        <f aca="false">IF(MONTH($B142)=AF$2,$C142,"")</f>
        <v/>
      </c>
      <c r="AG143" s="539" t="str">
        <f aca="false">IF(MONTH($B142)=AG$2,$C142,"")</f>
        <v/>
      </c>
      <c r="AH143" s="539" t="str">
        <f aca="false">IF(MONTH($B142)=AH$2,$C142,"")</f>
        <v/>
      </c>
      <c r="AI143" s="539" t="str">
        <f aca="false">IF(MONTH($B142)=AI$2,$C142,"")</f>
        <v/>
      </c>
      <c r="AJ143" s="539" t="str">
        <f aca="false">IF(MONTH($B142)=AJ$2,$C142,"")</f>
        <v/>
      </c>
      <c r="AK143" s="539" t="str">
        <f aca="false">IF(MONTH($B142)=AK$2,$C142,"")</f>
        <v/>
      </c>
    </row>
    <row r="144" customFormat="false" ht="12.75" hidden="false" customHeight="false" outlineLevel="0" collapsed="false">
      <c r="B144" s="541" t="n">
        <f aca="false">A!A160</f>
        <v>41426</v>
      </c>
      <c r="C144" s="539" t="n">
        <f aca="false">A!F160</f>
        <v>62.4862999</v>
      </c>
      <c r="Z144" s="539" t="str">
        <f aca="false">IF(MONTH($B143)=Z$2,$C143,"")</f>
        <v/>
      </c>
      <c r="AA144" s="539" t="str">
        <f aca="false">IF(MONTH($B143)=AA$2,$C143,"")</f>
        <v/>
      </c>
      <c r="AB144" s="539" t="str">
        <f aca="false">IF(MONTH($B143)=AB$2,$C143,"")</f>
        <v/>
      </c>
      <c r="AC144" s="539" t="str">
        <f aca="false">IF(MONTH($B143)=AC$2,$C143,"")</f>
        <v/>
      </c>
      <c r="AD144" s="539" t="n">
        <f aca="false">IF(MONTH($B143)=AD$2,$C143,"")</f>
        <v>64.98347108</v>
      </c>
      <c r="AE144" s="539" t="str">
        <f aca="false">IF(MONTH($B143)=AE$2,$C143,"")</f>
        <v/>
      </c>
      <c r="AF144" s="539" t="str">
        <f aca="false">IF(MONTH($B143)=AF$2,$C143,"")</f>
        <v/>
      </c>
      <c r="AG144" s="539" t="str">
        <f aca="false">IF(MONTH($B143)=AG$2,$C143,"")</f>
        <v/>
      </c>
      <c r="AH144" s="539" t="str">
        <f aca="false">IF(MONTH($B143)=AH$2,$C143,"")</f>
        <v/>
      </c>
      <c r="AI144" s="539" t="str">
        <f aca="false">IF(MONTH($B143)=AI$2,$C143,"")</f>
        <v/>
      </c>
      <c r="AJ144" s="539" t="str">
        <f aca="false">IF(MONTH($B143)=AJ$2,$C143,"")</f>
        <v/>
      </c>
      <c r="AK144" s="539" t="str">
        <f aca="false">IF(MONTH($B143)=AK$2,$C143,"")</f>
        <v/>
      </c>
    </row>
    <row r="145" customFormat="false" ht="12.75" hidden="false" customHeight="false" outlineLevel="0" collapsed="false">
      <c r="B145" s="541" t="n">
        <f aca="false">A!A161</f>
        <v>41456</v>
      </c>
      <c r="C145" s="539" t="n">
        <f aca="false">A!F161</f>
        <v>64.15175627</v>
      </c>
      <c r="Z145" s="539" t="str">
        <f aca="false">IF(MONTH($B144)=Z$2,$C144,"")</f>
        <v/>
      </c>
      <c r="AA145" s="539" t="str">
        <f aca="false">IF(MONTH($B144)=AA$2,$C144,"")</f>
        <v/>
      </c>
      <c r="AB145" s="539" t="str">
        <f aca="false">IF(MONTH($B144)=AB$2,$C144,"")</f>
        <v/>
      </c>
      <c r="AC145" s="539" t="str">
        <f aca="false">IF(MONTH($B144)=AC$2,$C144,"")</f>
        <v/>
      </c>
      <c r="AD145" s="539" t="str">
        <f aca="false">IF(MONTH($B144)=AD$2,$C144,"")</f>
        <v/>
      </c>
      <c r="AE145" s="539" t="n">
        <f aca="false">IF(MONTH($B144)=AE$2,$C144,"")</f>
        <v>62.4862999</v>
      </c>
      <c r="AF145" s="539" t="str">
        <f aca="false">IF(MONTH($B144)=AF$2,$C144,"")</f>
        <v/>
      </c>
      <c r="AG145" s="539" t="str">
        <f aca="false">IF(MONTH($B144)=AG$2,$C144,"")</f>
        <v/>
      </c>
      <c r="AH145" s="539" t="str">
        <f aca="false">IF(MONTH($B144)=AH$2,$C144,"")</f>
        <v/>
      </c>
      <c r="AI145" s="539" t="str">
        <f aca="false">IF(MONTH($B144)=AI$2,$C144,"")</f>
        <v/>
      </c>
      <c r="AJ145" s="539" t="str">
        <f aca="false">IF(MONTH($B144)=AJ$2,$C144,"")</f>
        <v/>
      </c>
      <c r="AK145" s="539" t="str">
        <f aca="false">IF(MONTH($B144)=AK$2,$C144,"")</f>
        <v/>
      </c>
    </row>
    <row r="146" customFormat="false" ht="12.75" hidden="false" customHeight="false" outlineLevel="0" collapsed="false">
      <c r="B146" s="541" t="n">
        <f aca="false">A!A162</f>
        <v>41487</v>
      </c>
      <c r="C146" s="539" t="n">
        <f aca="false">A!F162</f>
        <v>64.17101355</v>
      </c>
      <c r="Z146" s="539" t="str">
        <f aca="false">IF(MONTH($B145)=Z$2,$C145,"")</f>
        <v/>
      </c>
      <c r="AA146" s="539" t="str">
        <f aca="false">IF(MONTH($B145)=AA$2,$C145,"")</f>
        <v/>
      </c>
      <c r="AB146" s="539" t="str">
        <f aca="false">IF(MONTH($B145)=AB$2,$C145,"")</f>
        <v/>
      </c>
      <c r="AC146" s="539" t="str">
        <f aca="false">IF(MONTH($B145)=AC$2,$C145,"")</f>
        <v/>
      </c>
      <c r="AD146" s="539" t="str">
        <f aca="false">IF(MONTH($B145)=AD$2,$C145,"")</f>
        <v/>
      </c>
      <c r="AE146" s="539" t="str">
        <f aca="false">IF(MONTH($B145)=AE$2,$C145,"")</f>
        <v/>
      </c>
      <c r="AF146" s="539" t="n">
        <f aca="false">IF(MONTH($B145)=AF$2,$C145,"")</f>
        <v>64.15175627</v>
      </c>
      <c r="AG146" s="539" t="str">
        <f aca="false">IF(MONTH($B145)=AG$2,$C145,"")</f>
        <v/>
      </c>
      <c r="AH146" s="539" t="str">
        <f aca="false">IF(MONTH($B145)=AH$2,$C145,"")</f>
        <v/>
      </c>
      <c r="AI146" s="539" t="str">
        <f aca="false">IF(MONTH($B145)=AI$2,$C145,"")</f>
        <v/>
      </c>
      <c r="AJ146" s="539" t="str">
        <f aca="false">IF(MONTH($B145)=AJ$2,$C145,"")</f>
        <v/>
      </c>
      <c r="AK146" s="539" t="str">
        <f aca="false">IF(MONTH($B145)=AK$2,$C145,"")</f>
        <v/>
      </c>
    </row>
    <row r="147" customFormat="false" ht="12.75" hidden="false" customHeight="false" outlineLevel="0" collapsed="false">
      <c r="B147" s="541" t="n">
        <f aca="false">A!A163</f>
        <v>41518</v>
      </c>
      <c r="C147" s="539" t="n">
        <f aca="false">A!F163</f>
        <v>61.88002168</v>
      </c>
      <c r="Z147" s="539" t="str">
        <f aca="false">IF(MONTH($B146)=Z$2,$C146,"")</f>
        <v/>
      </c>
      <c r="AA147" s="539" t="str">
        <f aca="false">IF(MONTH($B146)=AA$2,$C146,"")</f>
        <v/>
      </c>
      <c r="AB147" s="539" t="str">
        <f aca="false">IF(MONTH($B146)=AB$2,$C146,"")</f>
        <v/>
      </c>
      <c r="AC147" s="539" t="str">
        <f aca="false">IF(MONTH($B146)=AC$2,$C146,"")</f>
        <v/>
      </c>
      <c r="AD147" s="539" t="str">
        <f aca="false">IF(MONTH($B146)=AD$2,$C146,"")</f>
        <v/>
      </c>
      <c r="AE147" s="539" t="str">
        <f aca="false">IF(MONTH($B146)=AE$2,$C146,"")</f>
        <v/>
      </c>
      <c r="AF147" s="539" t="str">
        <f aca="false">IF(MONTH($B146)=AF$2,$C146,"")</f>
        <v/>
      </c>
      <c r="AG147" s="539" t="n">
        <f aca="false">IF(MONTH($B146)=AG$2,$C146,"")</f>
        <v>64.17101355</v>
      </c>
      <c r="AH147" s="539" t="str">
        <f aca="false">IF(MONTH($B146)=AH$2,$C146,"")</f>
        <v/>
      </c>
      <c r="AI147" s="539" t="str">
        <f aca="false">IF(MONTH($B146)=AI$2,$C146,"")</f>
        <v/>
      </c>
      <c r="AJ147" s="539" t="str">
        <f aca="false">IF(MONTH($B146)=AJ$2,$C146,"")</f>
        <v/>
      </c>
      <c r="AK147" s="539" t="str">
        <f aca="false">IF(MONTH($B146)=AK$2,$C146,"")</f>
        <v/>
      </c>
    </row>
    <row r="148" customFormat="false" ht="12.75" hidden="false" customHeight="false" outlineLevel="0" collapsed="false">
      <c r="B148" s="541" t="n">
        <f aca="false">A!A164</f>
        <v>41548</v>
      </c>
      <c r="C148" s="539" t="n">
        <f aca="false">A!F164</f>
        <v>62.7550403</v>
      </c>
      <c r="Z148" s="539" t="str">
        <f aca="false">IF(MONTH($B147)=Z$2,$C147,"")</f>
        <v/>
      </c>
      <c r="AA148" s="539" t="str">
        <f aca="false">IF(MONTH($B147)=AA$2,$C147,"")</f>
        <v/>
      </c>
      <c r="AB148" s="539" t="str">
        <f aca="false">IF(MONTH($B147)=AB$2,$C147,"")</f>
        <v/>
      </c>
      <c r="AC148" s="539" t="str">
        <f aca="false">IF(MONTH($B147)=AC$2,$C147,"")</f>
        <v/>
      </c>
      <c r="AD148" s="539" t="str">
        <f aca="false">IF(MONTH($B147)=AD$2,$C147,"")</f>
        <v/>
      </c>
      <c r="AE148" s="539" t="str">
        <f aca="false">IF(MONTH($B147)=AE$2,$C147,"")</f>
        <v/>
      </c>
      <c r="AF148" s="539" t="str">
        <f aca="false">IF(MONTH($B147)=AF$2,$C147,"")</f>
        <v/>
      </c>
      <c r="AG148" s="539" t="str">
        <f aca="false">IF(MONTH($B147)=AG$2,$C147,"")</f>
        <v/>
      </c>
      <c r="AH148" s="539" t="n">
        <f aca="false">IF(MONTH($B147)=AH$2,$C147,"")</f>
        <v>61.88002168</v>
      </c>
      <c r="AI148" s="539" t="str">
        <f aca="false">IF(MONTH($B147)=AI$2,$C147,"")</f>
        <v/>
      </c>
      <c r="AJ148" s="539" t="str">
        <f aca="false">IF(MONTH($B147)=AJ$2,$C147,"")</f>
        <v/>
      </c>
      <c r="AK148" s="539" t="str">
        <f aca="false">IF(MONTH($B147)=AK$2,$C147,"")</f>
        <v/>
      </c>
    </row>
    <row r="149" customFormat="false" ht="12.75" hidden="false" customHeight="false" outlineLevel="0" collapsed="false">
      <c r="B149" s="541" t="n">
        <f aca="false">A!A165</f>
        <v>41579</v>
      </c>
      <c r="C149" s="539" t="n">
        <f aca="false">A!F165</f>
        <v>59.94134748</v>
      </c>
      <c r="Z149" s="539" t="str">
        <f aca="false">IF(MONTH($B148)=Z$2,$C148,"")</f>
        <v/>
      </c>
      <c r="AA149" s="539" t="str">
        <f aca="false">IF(MONTH($B148)=AA$2,$C148,"")</f>
        <v/>
      </c>
      <c r="AB149" s="539" t="str">
        <f aca="false">IF(MONTH($B148)=AB$2,$C148,"")</f>
        <v/>
      </c>
      <c r="AC149" s="539" t="str">
        <f aca="false">IF(MONTH($B148)=AC$2,$C148,"")</f>
        <v/>
      </c>
      <c r="AD149" s="539" t="str">
        <f aca="false">IF(MONTH($B148)=AD$2,$C148,"")</f>
        <v/>
      </c>
      <c r="AE149" s="539" t="str">
        <f aca="false">IF(MONTH($B148)=AE$2,$C148,"")</f>
        <v/>
      </c>
      <c r="AF149" s="539" t="str">
        <f aca="false">IF(MONTH($B148)=AF$2,$C148,"")</f>
        <v/>
      </c>
      <c r="AG149" s="539" t="str">
        <f aca="false">IF(MONTH($B148)=AG$2,$C148,"")</f>
        <v/>
      </c>
      <c r="AH149" s="539" t="str">
        <f aca="false">IF(MONTH($B148)=AH$2,$C148,"")</f>
        <v/>
      </c>
      <c r="AI149" s="539" t="n">
        <f aca="false">IF(MONTH($B148)=AI$2,$C148,"")</f>
        <v>62.7550403</v>
      </c>
      <c r="AJ149" s="539" t="str">
        <f aca="false">IF(MONTH($B148)=AJ$2,$C148,"")</f>
        <v/>
      </c>
      <c r="AK149" s="539" t="str">
        <f aca="false">IF(MONTH($B148)=AK$2,$C148,"")</f>
        <v/>
      </c>
    </row>
    <row r="150" customFormat="false" ht="12.75" hidden="false" customHeight="false" outlineLevel="0" collapsed="false">
      <c r="B150" s="541" t="n">
        <f aca="false">A!A166</f>
        <v>41609</v>
      </c>
      <c r="C150" s="539" t="n">
        <f aca="false">A!F166</f>
        <v>61.65568083</v>
      </c>
      <c r="Z150" s="539" t="str">
        <f aca="false">IF(MONTH($B149)=Z$2,$C149,"")</f>
        <v/>
      </c>
      <c r="AA150" s="539" t="str">
        <f aca="false">IF(MONTH($B149)=AA$2,$C149,"")</f>
        <v/>
      </c>
      <c r="AB150" s="539" t="str">
        <f aca="false">IF(MONTH($B149)=AB$2,$C149,"")</f>
        <v/>
      </c>
      <c r="AC150" s="539" t="str">
        <f aca="false">IF(MONTH($B149)=AC$2,$C149,"")</f>
        <v/>
      </c>
      <c r="AD150" s="539" t="str">
        <f aca="false">IF(MONTH($B149)=AD$2,$C149,"")</f>
        <v/>
      </c>
      <c r="AE150" s="539" t="str">
        <f aca="false">IF(MONTH($B149)=AE$2,$C149,"")</f>
        <v/>
      </c>
      <c r="AF150" s="539" t="str">
        <f aca="false">IF(MONTH($B149)=AF$2,$C149,"")</f>
        <v/>
      </c>
      <c r="AG150" s="539" t="str">
        <f aca="false">IF(MONTH($B149)=AG$2,$C149,"")</f>
        <v/>
      </c>
      <c r="AH150" s="539" t="str">
        <f aca="false">IF(MONTH($B149)=AH$2,$C149,"")</f>
        <v/>
      </c>
      <c r="AI150" s="539" t="str">
        <f aca="false">IF(MONTH($B149)=AI$2,$C149,"")</f>
        <v/>
      </c>
      <c r="AJ150" s="539" t="n">
        <f aca="false">IF(MONTH($B149)=AJ$2,$C149,"")</f>
        <v>59.94134748</v>
      </c>
      <c r="AK150" s="539" t="str">
        <f aca="false">IF(MONTH($B149)=AK$2,$C149,"")</f>
        <v/>
      </c>
    </row>
    <row r="151" customFormat="false" ht="12.75" hidden="false" customHeight="false" outlineLevel="0" collapsed="false">
      <c r="B151" s="541" t="n">
        <f aca="false">A!A167</f>
        <v>41640</v>
      </c>
      <c r="C151" s="539" t="n">
        <f aca="false">A!F167</f>
        <v>75.52818374</v>
      </c>
      <c r="Z151" s="539" t="str">
        <f aca="false">IF(MONTH($B150)=Z$2,$C150,"")</f>
        <v/>
      </c>
      <c r="AA151" s="539" t="str">
        <f aca="false">IF(MONTH($B150)=AA$2,$C150,"")</f>
        <v/>
      </c>
      <c r="AB151" s="539" t="str">
        <f aca="false">IF(MONTH($B150)=AB$2,$C150,"")</f>
        <v/>
      </c>
      <c r="AC151" s="539" t="str">
        <f aca="false">IF(MONTH($B150)=AC$2,$C150,"")</f>
        <v/>
      </c>
      <c r="AD151" s="539" t="str">
        <f aca="false">IF(MONTH($B150)=AD$2,$C150,"")</f>
        <v/>
      </c>
      <c r="AE151" s="539" t="str">
        <f aca="false">IF(MONTH($B150)=AE$2,$C150,"")</f>
        <v/>
      </c>
      <c r="AF151" s="539" t="str">
        <f aca="false">IF(MONTH($B150)=AF$2,$C150,"")</f>
        <v/>
      </c>
      <c r="AG151" s="539" t="str">
        <f aca="false">IF(MONTH($B150)=AG$2,$C150,"")</f>
        <v/>
      </c>
      <c r="AH151" s="539" t="str">
        <f aca="false">IF(MONTH($B150)=AH$2,$C150,"")</f>
        <v/>
      </c>
      <c r="AI151" s="539" t="str">
        <f aca="false">IF(MONTH($B150)=AI$2,$C150,"")</f>
        <v/>
      </c>
      <c r="AJ151" s="539" t="str">
        <f aca="false">IF(MONTH($B150)=AJ$2,$C150,"")</f>
        <v/>
      </c>
      <c r="AK151" s="539" t="n">
        <f aca="false">IF(MONTH($B150)=AK$2,$C150,"")</f>
        <v>61.65568083</v>
      </c>
    </row>
    <row r="152" customFormat="false" ht="12.75" hidden="false" customHeight="false" outlineLevel="0" collapsed="false">
      <c r="B152" s="541" t="n">
        <f aca="false">A!A168</f>
        <v>41671</v>
      </c>
      <c r="C152" s="539" t="n">
        <f aca="false">A!F168</f>
        <v>67.89991987</v>
      </c>
      <c r="Z152" s="539" t="n">
        <f aca="false">IF(MONTH($B151)=Z$2,$C151,"")</f>
        <v>75.52818374</v>
      </c>
      <c r="AA152" s="539" t="str">
        <f aca="false">IF(MONTH($B151)=AA$2,$C151,"")</f>
        <v/>
      </c>
      <c r="AB152" s="539" t="str">
        <f aca="false">IF(MONTH($B151)=AB$2,$C151,"")</f>
        <v/>
      </c>
      <c r="AC152" s="539" t="str">
        <f aca="false">IF(MONTH($B151)=AC$2,$C151,"")</f>
        <v/>
      </c>
      <c r="AD152" s="539" t="str">
        <f aca="false">IF(MONTH($B151)=AD$2,$C151,"")</f>
        <v/>
      </c>
      <c r="AE152" s="539" t="str">
        <f aca="false">IF(MONTH($B151)=AE$2,$C151,"")</f>
        <v/>
      </c>
      <c r="AF152" s="539" t="str">
        <f aca="false">IF(MONTH($B151)=AF$2,$C151,"")</f>
        <v/>
      </c>
      <c r="AG152" s="539" t="str">
        <f aca="false">IF(MONTH($B151)=AG$2,$C151,"")</f>
        <v/>
      </c>
      <c r="AH152" s="539" t="str">
        <f aca="false">IF(MONTH($B151)=AH$2,$C151,"")</f>
        <v/>
      </c>
      <c r="AI152" s="539" t="str">
        <f aca="false">IF(MONTH($B151)=AI$2,$C151,"")</f>
        <v/>
      </c>
      <c r="AJ152" s="539" t="str">
        <f aca="false">IF(MONTH($B151)=AJ$2,$C151,"")</f>
        <v/>
      </c>
      <c r="AK152" s="539" t="str">
        <f aca="false">IF(MONTH($B151)=AK$2,$C151,"")</f>
        <v/>
      </c>
    </row>
    <row r="153" customFormat="false" ht="12.75" hidden="false" customHeight="false" outlineLevel="0" collapsed="false">
      <c r="B153" s="541" t="n">
        <f aca="false">A!A169</f>
        <v>41699</v>
      </c>
      <c r="C153" s="539" t="n">
        <f aca="false">A!F169</f>
        <v>74.03971737</v>
      </c>
      <c r="Z153" s="539" t="str">
        <f aca="false">IF(MONTH($B152)=Z$2,$C152,"")</f>
        <v/>
      </c>
      <c r="AA153" s="539" t="n">
        <f aca="false">IF(MONTH($B152)=AA$2,$C152,"")</f>
        <v>67.89991987</v>
      </c>
      <c r="AB153" s="539" t="str">
        <f aca="false">IF(MONTH($B152)=AB$2,$C152,"")</f>
        <v/>
      </c>
      <c r="AC153" s="539" t="str">
        <f aca="false">IF(MONTH($B152)=AC$2,$C152,"")</f>
        <v/>
      </c>
      <c r="AD153" s="539" t="str">
        <f aca="false">IF(MONTH($B152)=AD$2,$C152,"")</f>
        <v/>
      </c>
      <c r="AE153" s="539" t="str">
        <f aca="false">IF(MONTH($B152)=AE$2,$C152,"")</f>
        <v/>
      </c>
      <c r="AF153" s="539" t="str">
        <f aca="false">IF(MONTH($B152)=AF$2,$C152,"")</f>
        <v/>
      </c>
      <c r="AG153" s="539" t="str">
        <f aca="false">IF(MONTH($B152)=AG$2,$C152,"")</f>
        <v/>
      </c>
      <c r="AH153" s="539" t="str">
        <f aca="false">IF(MONTH($B152)=AH$2,$C152,"")</f>
        <v/>
      </c>
      <c r="AI153" s="539" t="str">
        <f aca="false">IF(MONTH($B152)=AI$2,$C152,"")</f>
        <v/>
      </c>
      <c r="AJ153" s="539" t="str">
        <f aca="false">IF(MONTH($B152)=AJ$2,$C152,"")</f>
        <v/>
      </c>
      <c r="AK153" s="539" t="str">
        <f aca="false">IF(MONTH($B152)=AK$2,$C152,"")</f>
        <v/>
      </c>
    </row>
    <row r="154" customFormat="false" ht="12.75" hidden="false" customHeight="false" outlineLevel="0" collapsed="false">
      <c r="B154" s="541" t="n">
        <f aca="false">A!A170</f>
        <v>41730</v>
      </c>
      <c r="C154" s="539" t="n">
        <f aca="false">A!F170</f>
        <v>72.21911237</v>
      </c>
      <c r="Z154" s="539" t="str">
        <f aca="false">IF(MONTH($B153)=Z$2,$C153,"")</f>
        <v/>
      </c>
      <c r="AA154" s="539" t="str">
        <f aca="false">IF(MONTH($B153)=AA$2,$C153,"")</f>
        <v/>
      </c>
      <c r="AB154" s="539" t="n">
        <f aca="false">IF(MONTH($B153)=AB$2,$C153,"")</f>
        <v>74.03971737</v>
      </c>
      <c r="AC154" s="539" t="str">
        <f aca="false">IF(MONTH($B153)=AC$2,$C153,"")</f>
        <v/>
      </c>
      <c r="AD154" s="539" t="str">
        <f aca="false">IF(MONTH($B153)=AD$2,$C153,"")</f>
        <v/>
      </c>
      <c r="AE154" s="539" t="str">
        <f aca="false">IF(MONTH($B153)=AE$2,$C153,"")</f>
        <v/>
      </c>
      <c r="AF154" s="539" t="str">
        <f aca="false">IF(MONTH($B153)=AF$2,$C153,"")</f>
        <v/>
      </c>
      <c r="AG154" s="539" t="str">
        <f aca="false">IF(MONTH($B153)=AG$2,$C153,"")</f>
        <v/>
      </c>
      <c r="AH154" s="539" t="str">
        <f aca="false">IF(MONTH($B153)=AH$2,$C153,"")</f>
        <v/>
      </c>
      <c r="AI154" s="539" t="str">
        <f aca="false">IF(MONTH($B153)=AI$2,$C153,"")</f>
        <v/>
      </c>
      <c r="AJ154" s="539" t="str">
        <f aca="false">IF(MONTH($B153)=AJ$2,$C153,"")</f>
        <v/>
      </c>
      <c r="AK154" s="539" t="str">
        <f aca="false">IF(MONTH($B153)=AK$2,$C153,"")</f>
        <v/>
      </c>
    </row>
    <row r="155" customFormat="false" ht="12.75" hidden="false" customHeight="false" outlineLevel="0" collapsed="false">
      <c r="B155" s="541" t="n">
        <f aca="false">A!A171</f>
        <v>41760</v>
      </c>
      <c r="C155" s="539" t="n">
        <f aca="false">A!F171</f>
        <v>70.44184384</v>
      </c>
      <c r="Z155" s="539" t="str">
        <f aca="false">IF(MONTH($B154)=Z$2,$C154,"")</f>
        <v/>
      </c>
      <c r="AA155" s="539" t="str">
        <f aca="false">IF(MONTH($B154)=AA$2,$C154,"")</f>
        <v/>
      </c>
      <c r="AB155" s="539" t="str">
        <f aca="false">IF(MONTH($B154)=AB$2,$C154,"")</f>
        <v/>
      </c>
      <c r="AC155" s="539" t="n">
        <f aca="false">IF(MONTH($B154)=AC$2,$C154,"")</f>
        <v>72.21911237</v>
      </c>
      <c r="AD155" s="539" t="str">
        <f aca="false">IF(MONTH($B154)=AD$2,$C154,"")</f>
        <v/>
      </c>
      <c r="AE155" s="539" t="str">
        <f aca="false">IF(MONTH($B154)=AE$2,$C154,"")</f>
        <v/>
      </c>
      <c r="AF155" s="539" t="str">
        <f aca="false">IF(MONTH($B154)=AF$2,$C154,"")</f>
        <v/>
      </c>
      <c r="AG155" s="539" t="str">
        <f aca="false">IF(MONTH($B154)=AG$2,$C154,"")</f>
        <v/>
      </c>
      <c r="AH155" s="539" t="str">
        <f aca="false">IF(MONTH($B154)=AH$2,$C154,"")</f>
        <v/>
      </c>
      <c r="AI155" s="539" t="str">
        <f aca="false">IF(MONTH($B154)=AI$2,$C154,"")</f>
        <v/>
      </c>
      <c r="AJ155" s="539" t="str">
        <f aca="false">IF(MONTH($B154)=AJ$2,$C154,"")</f>
        <v/>
      </c>
      <c r="AK155" s="539" t="str">
        <f aca="false">IF(MONTH($B154)=AK$2,$C154,"")</f>
        <v/>
      </c>
    </row>
    <row r="156" customFormat="false" ht="12.75" hidden="false" customHeight="false" outlineLevel="0" collapsed="false">
      <c r="B156" s="541" t="n">
        <f aca="false">A!A172</f>
        <v>41791</v>
      </c>
      <c r="C156" s="539" t="n">
        <f aca="false">A!F172</f>
        <v>67.73705812</v>
      </c>
      <c r="Z156" s="539" t="str">
        <f aca="false">IF(MONTH($B155)=Z$2,$C155,"")</f>
        <v/>
      </c>
      <c r="AA156" s="539" t="str">
        <f aca="false">IF(MONTH($B155)=AA$2,$C155,"")</f>
        <v/>
      </c>
      <c r="AB156" s="539" t="str">
        <f aca="false">IF(MONTH($B155)=AB$2,$C155,"")</f>
        <v/>
      </c>
      <c r="AC156" s="539" t="str">
        <f aca="false">IF(MONTH($B155)=AC$2,$C155,"")</f>
        <v/>
      </c>
      <c r="AD156" s="539" t="n">
        <f aca="false">IF(MONTH($B155)=AD$2,$C155,"")</f>
        <v>70.44184384</v>
      </c>
      <c r="AE156" s="539" t="str">
        <f aca="false">IF(MONTH($B155)=AE$2,$C155,"")</f>
        <v/>
      </c>
      <c r="AF156" s="539" t="str">
        <f aca="false">IF(MONTH($B155)=AF$2,$C155,"")</f>
        <v/>
      </c>
      <c r="AG156" s="539" t="str">
        <f aca="false">IF(MONTH($B155)=AG$2,$C155,"")</f>
        <v/>
      </c>
      <c r="AH156" s="539" t="str">
        <f aca="false">IF(MONTH($B155)=AH$2,$C155,"")</f>
        <v/>
      </c>
      <c r="AI156" s="539" t="str">
        <f aca="false">IF(MONTH($B155)=AI$2,$C155,"")</f>
        <v/>
      </c>
      <c r="AJ156" s="539" t="str">
        <f aca="false">IF(MONTH($B155)=AJ$2,$C155,"")</f>
        <v/>
      </c>
      <c r="AK156" s="539" t="str">
        <f aca="false">IF(MONTH($B155)=AK$2,$C155,"")</f>
        <v/>
      </c>
    </row>
    <row r="157" customFormat="false" ht="12.75" hidden="false" customHeight="false" outlineLevel="0" collapsed="false">
      <c r="B157" s="541" t="n">
        <f aca="false">A!A173</f>
        <v>41821</v>
      </c>
      <c r="C157" s="539" t="n">
        <f aca="false">A!F173</f>
        <v>69.54739367</v>
      </c>
      <c r="Z157" s="539" t="str">
        <f aca="false">IF(MONTH($B156)=Z$2,$C156,"")</f>
        <v/>
      </c>
      <c r="AA157" s="539" t="str">
        <f aca="false">IF(MONTH($B156)=AA$2,$C156,"")</f>
        <v/>
      </c>
      <c r="AB157" s="539" t="str">
        <f aca="false">IF(MONTH($B156)=AB$2,$C156,"")</f>
        <v/>
      </c>
      <c r="AC157" s="539" t="str">
        <f aca="false">IF(MONTH($B156)=AC$2,$C156,"")</f>
        <v/>
      </c>
      <c r="AD157" s="539" t="str">
        <f aca="false">IF(MONTH($B156)=AD$2,$C156,"")</f>
        <v/>
      </c>
      <c r="AE157" s="539" t="n">
        <f aca="false">IF(MONTH($B156)=AE$2,$C156,"")</f>
        <v>67.73705812</v>
      </c>
      <c r="AF157" s="539" t="str">
        <f aca="false">IF(MONTH($B156)=AF$2,$C156,"")</f>
        <v/>
      </c>
      <c r="AG157" s="539" t="str">
        <f aca="false">IF(MONTH($B156)=AG$2,$C156,"")</f>
        <v/>
      </c>
      <c r="AH157" s="539" t="str">
        <f aca="false">IF(MONTH($B156)=AH$2,$C156,"")</f>
        <v/>
      </c>
      <c r="AI157" s="539" t="str">
        <f aca="false">IF(MONTH($B156)=AI$2,$C156,"")</f>
        <v/>
      </c>
      <c r="AJ157" s="539" t="str">
        <f aca="false">IF(MONTH($B156)=AJ$2,$C156,"")</f>
        <v/>
      </c>
      <c r="AK157" s="539" t="str">
        <f aca="false">IF(MONTH($B156)=AK$2,$C156,"")</f>
        <v/>
      </c>
    </row>
    <row r="158" customFormat="false" ht="12.75" hidden="false" customHeight="false" outlineLevel="0" collapsed="false">
      <c r="B158" s="541" t="n">
        <f aca="false">A!A174</f>
        <v>41852</v>
      </c>
      <c r="C158" s="539" t="n">
        <f aca="false">A!F174</f>
        <v>69.50642934</v>
      </c>
      <c r="Z158" s="539" t="str">
        <f aca="false">IF(MONTH($B157)=Z$2,$C157,"")</f>
        <v/>
      </c>
      <c r="AA158" s="539" t="str">
        <f aca="false">IF(MONTH($B157)=AA$2,$C157,"")</f>
        <v/>
      </c>
      <c r="AB158" s="539" t="str">
        <f aca="false">IF(MONTH($B157)=AB$2,$C157,"")</f>
        <v/>
      </c>
      <c r="AC158" s="539" t="str">
        <f aca="false">IF(MONTH($B157)=AC$2,$C157,"")</f>
        <v/>
      </c>
      <c r="AD158" s="539" t="str">
        <f aca="false">IF(MONTH($B157)=AD$2,$C157,"")</f>
        <v/>
      </c>
      <c r="AE158" s="539" t="str">
        <f aca="false">IF(MONTH($B157)=AE$2,$C157,"")</f>
        <v/>
      </c>
      <c r="AF158" s="539" t="n">
        <f aca="false">IF(MONTH($B157)=AF$2,$C157,"")</f>
        <v>69.54739367</v>
      </c>
      <c r="AG158" s="539" t="str">
        <f aca="false">IF(MONTH($B157)=AG$2,$C157,"")</f>
        <v/>
      </c>
      <c r="AH158" s="539" t="str">
        <f aca="false">IF(MONTH($B157)=AH$2,$C157,"")</f>
        <v/>
      </c>
      <c r="AI158" s="539" t="str">
        <f aca="false">IF(MONTH($B157)=AI$2,$C157,"")</f>
        <v/>
      </c>
      <c r="AJ158" s="539" t="str">
        <f aca="false">IF(MONTH($B157)=AJ$2,$C157,"")</f>
        <v/>
      </c>
      <c r="AK158" s="539" t="str">
        <f aca="false">IF(MONTH($B157)=AK$2,$C157,"")</f>
        <v/>
      </c>
    </row>
    <row r="159" customFormat="false" ht="12.75" hidden="false" customHeight="false" outlineLevel="0" collapsed="false">
      <c r="B159" s="541" t="n">
        <f aca="false">A!A175</f>
        <v>41883</v>
      </c>
      <c r="C159" s="539" t="n">
        <f aca="false">A!F175</f>
        <v>67.00092461</v>
      </c>
      <c r="Z159" s="539" t="str">
        <f aca="false">IF(MONTH($B158)=Z$2,$C158,"")</f>
        <v/>
      </c>
      <c r="AA159" s="539" t="str">
        <f aca="false">IF(MONTH($B158)=AA$2,$C158,"")</f>
        <v/>
      </c>
      <c r="AB159" s="539" t="str">
        <f aca="false">IF(MONTH($B158)=AB$2,$C158,"")</f>
        <v/>
      </c>
      <c r="AC159" s="539" t="str">
        <f aca="false">IF(MONTH($B158)=AC$2,$C158,"")</f>
        <v/>
      </c>
      <c r="AD159" s="539" t="str">
        <f aca="false">IF(MONTH($B158)=AD$2,$C158,"")</f>
        <v/>
      </c>
      <c r="AE159" s="539" t="str">
        <f aca="false">IF(MONTH($B158)=AE$2,$C158,"")</f>
        <v/>
      </c>
      <c r="AF159" s="539" t="str">
        <f aca="false">IF(MONTH($B158)=AF$2,$C158,"")</f>
        <v/>
      </c>
      <c r="AG159" s="539" t="n">
        <f aca="false">IF(MONTH($B158)=AG$2,$C158,"")</f>
        <v>69.50642934</v>
      </c>
      <c r="AH159" s="539" t="str">
        <f aca="false">IF(MONTH($B158)=AH$2,$C158,"")</f>
        <v/>
      </c>
      <c r="AI159" s="539" t="str">
        <f aca="false">IF(MONTH($B158)=AI$2,$C158,"")</f>
        <v/>
      </c>
      <c r="AJ159" s="539" t="str">
        <f aca="false">IF(MONTH($B158)=AJ$2,$C158,"")</f>
        <v/>
      </c>
      <c r="AK159" s="539" t="str">
        <f aca="false">IF(MONTH($B158)=AK$2,$C158,"")</f>
        <v/>
      </c>
    </row>
    <row r="160" customFormat="false" ht="12.75" hidden="false" customHeight="false" outlineLevel="0" collapsed="false">
      <c r="B160" s="541" t="n">
        <f aca="false">A!A176</f>
        <v>41913</v>
      </c>
      <c r="C160" s="539" t="n">
        <f aca="false">A!F176</f>
        <v>68.06766596</v>
      </c>
      <c r="Z160" s="539" t="str">
        <f aca="false">IF(MONTH($B159)=Z$2,$C159,"")</f>
        <v/>
      </c>
      <c r="AA160" s="539" t="str">
        <f aca="false">IF(MONTH($B159)=AA$2,$C159,"")</f>
        <v/>
      </c>
      <c r="AB160" s="539" t="str">
        <f aca="false">IF(MONTH($B159)=AB$2,$C159,"")</f>
        <v/>
      </c>
      <c r="AC160" s="539" t="str">
        <f aca="false">IF(MONTH($B159)=AC$2,$C159,"")</f>
        <v/>
      </c>
      <c r="AD160" s="539" t="str">
        <f aca="false">IF(MONTH($B159)=AD$2,$C159,"")</f>
        <v/>
      </c>
      <c r="AE160" s="539" t="str">
        <f aca="false">IF(MONTH($B159)=AE$2,$C159,"")</f>
        <v/>
      </c>
      <c r="AF160" s="539" t="str">
        <f aca="false">IF(MONTH($B159)=AF$2,$C159,"")</f>
        <v/>
      </c>
      <c r="AG160" s="539" t="str">
        <f aca="false">IF(MONTH($B159)=AG$2,$C159,"")</f>
        <v/>
      </c>
      <c r="AH160" s="539" t="n">
        <f aca="false">IF(MONTH($B159)=AH$2,$C159,"")</f>
        <v>67.00092461</v>
      </c>
      <c r="AI160" s="539" t="str">
        <f aca="false">IF(MONTH($B159)=AI$2,$C159,"")</f>
        <v/>
      </c>
      <c r="AJ160" s="539" t="str">
        <f aca="false">IF(MONTH($B159)=AJ$2,$C159,"")</f>
        <v/>
      </c>
      <c r="AK160" s="539" t="str">
        <f aca="false">IF(MONTH($B159)=AK$2,$C159,"")</f>
        <v/>
      </c>
    </row>
    <row r="161" customFormat="false" ht="12.75" hidden="false" customHeight="false" outlineLevel="0" collapsed="false">
      <c r="B161" s="541" t="n">
        <f aca="false">A!A177</f>
        <v>41944</v>
      </c>
      <c r="C161" s="539" t="n">
        <f aca="false">A!F177</f>
        <v>23.46702907</v>
      </c>
      <c r="Z161" s="539" t="str">
        <f aca="false">IF(MONTH($B160)=Z$2,$C160,"")</f>
        <v/>
      </c>
      <c r="AA161" s="539" t="str">
        <f aca="false">IF(MONTH($B160)=AA$2,$C160,"")</f>
        <v/>
      </c>
      <c r="AB161" s="539" t="str">
        <f aca="false">IF(MONTH($B160)=AB$2,$C160,"")</f>
        <v/>
      </c>
      <c r="AC161" s="539" t="str">
        <f aca="false">IF(MONTH($B160)=AC$2,$C160,"")</f>
        <v/>
      </c>
      <c r="AD161" s="539" t="str">
        <f aca="false">IF(MONTH($B160)=AD$2,$C160,"")</f>
        <v/>
      </c>
      <c r="AE161" s="539" t="str">
        <f aca="false">IF(MONTH($B160)=AE$2,$C160,"")</f>
        <v/>
      </c>
      <c r="AF161" s="539" t="str">
        <f aca="false">IF(MONTH($B160)=AF$2,$C160,"")</f>
        <v/>
      </c>
      <c r="AG161" s="539" t="str">
        <f aca="false">IF(MONTH($B160)=AG$2,$C160,"")</f>
        <v/>
      </c>
      <c r="AH161" s="539" t="str">
        <f aca="false">IF(MONTH($B160)=AH$2,$C160,"")</f>
        <v/>
      </c>
      <c r="AI161" s="539" t="n">
        <f aca="false">IF(MONTH($B160)=AI$2,$C160,"")</f>
        <v>68.06766596</v>
      </c>
      <c r="AJ161" s="539" t="str">
        <f aca="false">IF(MONTH($B160)=AJ$2,$C160,"")</f>
        <v/>
      </c>
      <c r="AK161" s="539" t="str">
        <f aca="false">IF(MONTH($B160)=AK$2,$C160,"")</f>
        <v/>
      </c>
    </row>
    <row r="162" customFormat="false" ht="12.75" hidden="false" customHeight="false" outlineLevel="0" collapsed="false">
      <c r="B162" s="541" t="n">
        <f aca="false">A!A178</f>
        <v>41974</v>
      </c>
      <c r="C162" s="539" t="n">
        <f aca="false">A!F178</f>
        <v>24.16796395</v>
      </c>
      <c r="Z162" s="539" t="str">
        <f aca="false">IF(MONTH($B161)=Z$2,$C161,"")</f>
        <v/>
      </c>
      <c r="AA162" s="539" t="str">
        <f aca="false">IF(MONTH($B161)=AA$2,$C161,"")</f>
        <v/>
      </c>
      <c r="AB162" s="539" t="str">
        <f aca="false">IF(MONTH($B161)=AB$2,$C161,"")</f>
        <v/>
      </c>
      <c r="AC162" s="539" t="str">
        <f aca="false">IF(MONTH($B161)=AC$2,$C161,"")</f>
        <v/>
      </c>
      <c r="AD162" s="539" t="str">
        <f aca="false">IF(MONTH($B161)=AD$2,$C161,"")</f>
        <v/>
      </c>
      <c r="AE162" s="539" t="str">
        <f aca="false">IF(MONTH($B161)=AE$2,$C161,"")</f>
        <v/>
      </c>
      <c r="AF162" s="539" t="str">
        <f aca="false">IF(MONTH($B161)=AF$2,$C161,"")</f>
        <v/>
      </c>
      <c r="AG162" s="539" t="str">
        <f aca="false">IF(MONTH($B161)=AG$2,$C161,"")</f>
        <v/>
      </c>
      <c r="AH162" s="539" t="str">
        <f aca="false">IF(MONTH($B161)=AH$2,$C161,"")</f>
        <v/>
      </c>
      <c r="AI162" s="539" t="str">
        <f aca="false">IF(MONTH($B161)=AI$2,$C161,"")</f>
        <v/>
      </c>
      <c r="AJ162" s="539" t="n">
        <f aca="false">IF(MONTH($B161)=AJ$2,$C161,"")</f>
        <v>23.46702907</v>
      </c>
      <c r="AK162" s="539" t="str">
        <f aca="false">IF(MONTH($B161)=AK$2,$C161,"")</f>
        <v/>
      </c>
    </row>
    <row r="163" customFormat="false" ht="12.75" hidden="false" customHeight="false" outlineLevel="0" collapsed="false">
      <c r="B163" s="541" t="n">
        <f aca="false">A!A179</f>
        <v>42005</v>
      </c>
      <c r="C163" s="539" t="n">
        <f aca="false">A!F179</f>
        <v>24.02858051</v>
      </c>
      <c r="Z163" s="539" t="str">
        <f aca="false">IF(MONTH($B162)=Z$2,$C162,"")</f>
        <v/>
      </c>
      <c r="AA163" s="539" t="str">
        <f aca="false">IF(MONTH($B162)=AA$2,$C162,"")</f>
        <v/>
      </c>
      <c r="AB163" s="539" t="str">
        <f aca="false">IF(MONTH($B162)=AB$2,$C162,"")</f>
        <v/>
      </c>
      <c r="AC163" s="539" t="str">
        <f aca="false">IF(MONTH($B162)=AC$2,$C162,"")</f>
        <v/>
      </c>
      <c r="AD163" s="539" t="str">
        <f aca="false">IF(MONTH($B162)=AD$2,$C162,"")</f>
        <v/>
      </c>
      <c r="AE163" s="539" t="str">
        <f aca="false">IF(MONTH($B162)=AE$2,$C162,"")</f>
        <v/>
      </c>
      <c r="AF163" s="539" t="str">
        <f aca="false">IF(MONTH($B162)=AF$2,$C162,"")</f>
        <v/>
      </c>
      <c r="AG163" s="539" t="str">
        <f aca="false">IF(MONTH($B162)=AG$2,$C162,"")</f>
        <v/>
      </c>
      <c r="AH163" s="539" t="str">
        <f aca="false">IF(MONTH($B162)=AH$2,$C162,"")</f>
        <v/>
      </c>
      <c r="AI163" s="539" t="str">
        <f aca="false">IF(MONTH($B162)=AI$2,$C162,"")</f>
        <v/>
      </c>
      <c r="AJ163" s="539" t="str">
        <f aca="false">IF(MONTH($B162)=AJ$2,$C162,"")</f>
        <v/>
      </c>
      <c r="AK163" s="539" t="n">
        <f aca="false">IF(MONTH($B162)=AK$2,$C162,"")</f>
        <v>24.16796395</v>
      </c>
    </row>
    <row r="164" customFormat="false" ht="12.75" hidden="false" customHeight="false" outlineLevel="0" collapsed="false">
      <c r="B164" s="541" t="n">
        <f aca="false">A!A180</f>
        <v>42036</v>
      </c>
      <c r="C164" s="539" t="n">
        <f aca="false">A!F180</f>
        <v>21.64350902</v>
      </c>
      <c r="Z164" s="539" t="n">
        <f aca="false">IF(MONTH($B163)=Z$2,$C163,"")</f>
        <v>24.02858051</v>
      </c>
      <c r="AA164" s="539" t="str">
        <f aca="false">IF(MONTH($B163)=AA$2,$C163,"")</f>
        <v/>
      </c>
      <c r="AB164" s="539" t="str">
        <f aca="false">IF(MONTH($B163)=AB$2,$C163,"")</f>
        <v/>
      </c>
      <c r="AC164" s="539" t="str">
        <f aca="false">IF(MONTH($B163)=AC$2,$C163,"")</f>
        <v/>
      </c>
      <c r="AD164" s="539" t="str">
        <f aca="false">IF(MONTH($B163)=AD$2,$C163,"")</f>
        <v/>
      </c>
      <c r="AE164" s="539" t="str">
        <f aca="false">IF(MONTH($B163)=AE$2,$C163,"")</f>
        <v/>
      </c>
      <c r="AF164" s="539" t="str">
        <f aca="false">IF(MONTH($B163)=AF$2,$C163,"")</f>
        <v/>
      </c>
      <c r="AG164" s="539" t="str">
        <f aca="false">IF(MONTH($B163)=AG$2,$C163,"")</f>
        <v/>
      </c>
      <c r="AH164" s="539" t="str">
        <f aca="false">IF(MONTH($B163)=AH$2,$C163,"")</f>
        <v/>
      </c>
      <c r="AI164" s="539" t="str">
        <f aca="false">IF(MONTH($B163)=AI$2,$C163,"")</f>
        <v/>
      </c>
      <c r="AJ164" s="539" t="str">
        <f aca="false">IF(MONTH($B163)=AJ$2,$C163,"")</f>
        <v/>
      </c>
      <c r="AK164" s="539" t="str">
        <f aca="false">IF(MONTH($B163)=AK$2,$C163,"")</f>
        <v/>
      </c>
    </row>
    <row r="165" customFormat="false" ht="12.75" hidden="false" customHeight="false" outlineLevel="0" collapsed="false">
      <c r="B165" s="541" t="n">
        <f aca="false">A!A181</f>
        <v>42064</v>
      </c>
      <c r="C165" s="539" t="n">
        <f aca="false">A!F181</f>
        <v>23.13915446</v>
      </c>
      <c r="Z165" s="539" t="str">
        <f aca="false">IF(MONTH($B164)=Z$2,$C164,"")</f>
        <v/>
      </c>
      <c r="AA165" s="539" t="n">
        <f aca="false">IF(MONTH($B164)=AA$2,$C164,"")</f>
        <v>21.64350902</v>
      </c>
      <c r="AB165" s="539" t="str">
        <f aca="false">IF(MONTH($B164)=AB$2,$C164,"")</f>
        <v/>
      </c>
      <c r="AC165" s="539" t="str">
        <f aca="false">IF(MONTH($B164)=AC$2,$C164,"")</f>
        <v/>
      </c>
      <c r="AD165" s="539" t="str">
        <f aca="false">IF(MONTH($B164)=AD$2,$C164,"")</f>
        <v/>
      </c>
      <c r="AE165" s="539" t="str">
        <f aca="false">IF(MONTH($B164)=AE$2,$C164,"")</f>
        <v/>
      </c>
      <c r="AF165" s="539" t="str">
        <f aca="false">IF(MONTH($B164)=AF$2,$C164,"")</f>
        <v/>
      </c>
      <c r="AG165" s="539" t="str">
        <f aca="false">IF(MONTH($B164)=AG$2,$C164,"")</f>
        <v/>
      </c>
      <c r="AH165" s="539" t="str">
        <f aca="false">IF(MONTH($B164)=AH$2,$C164,"")</f>
        <v/>
      </c>
      <c r="AI165" s="539" t="str">
        <f aca="false">IF(MONTH($B164)=AI$2,$C164,"")</f>
        <v/>
      </c>
      <c r="AJ165" s="539" t="str">
        <f aca="false">IF(MONTH($B164)=AJ$2,$C164,"")</f>
        <v/>
      </c>
      <c r="AK165" s="539" t="str">
        <f aca="false">IF(MONTH($B164)=AK$2,$C164,"")</f>
        <v/>
      </c>
    </row>
    <row r="166" customFormat="false" ht="12.75" hidden="false" customHeight="false" outlineLevel="0" collapsed="false">
      <c r="B166" s="541" t="n">
        <f aca="false">A!A182</f>
        <v>42095</v>
      </c>
      <c r="C166" s="539" t="n">
        <f aca="false">A!F182</f>
        <v>23.17642246</v>
      </c>
      <c r="Z166" s="539" t="str">
        <f aca="false">IF(MONTH($B165)=Z$2,$C165,"")</f>
        <v/>
      </c>
      <c r="AA166" s="539" t="str">
        <f aca="false">IF(MONTH($B165)=AA$2,$C165,"")</f>
        <v/>
      </c>
      <c r="AB166" s="539" t="n">
        <f aca="false">IF(MONTH($B165)=AB$2,$C165,"")</f>
        <v>23.13915446</v>
      </c>
      <c r="AC166" s="539" t="str">
        <f aca="false">IF(MONTH($B165)=AC$2,$C165,"")</f>
        <v/>
      </c>
      <c r="AD166" s="539" t="str">
        <f aca="false">IF(MONTH($B165)=AD$2,$C165,"")</f>
        <v/>
      </c>
      <c r="AE166" s="539" t="str">
        <f aca="false">IF(MONTH($B165)=AE$2,$C165,"")</f>
        <v/>
      </c>
      <c r="AF166" s="539" t="str">
        <f aca="false">IF(MONTH($B165)=AF$2,$C165,"")</f>
        <v/>
      </c>
      <c r="AG166" s="539" t="str">
        <f aca="false">IF(MONTH($B165)=AG$2,$C165,"")</f>
        <v/>
      </c>
      <c r="AH166" s="539" t="str">
        <f aca="false">IF(MONTH($B165)=AH$2,$C165,"")</f>
        <v/>
      </c>
      <c r="AI166" s="539" t="str">
        <f aca="false">IF(MONTH($B165)=AI$2,$C165,"")</f>
        <v/>
      </c>
      <c r="AJ166" s="539" t="str">
        <f aca="false">IF(MONTH($B165)=AJ$2,$C165,"")</f>
        <v/>
      </c>
      <c r="AK166" s="539" t="str">
        <f aca="false">IF(MONTH($B165)=AK$2,$C165,"")</f>
        <v/>
      </c>
    </row>
    <row r="167" customFormat="false" ht="12.75" hidden="false" customHeight="false" outlineLevel="0" collapsed="false">
      <c r="B167" s="541" t="n">
        <f aca="false">A!A183</f>
        <v>42125</v>
      </c>
      <c r="C167" s="539" t="n">
        <f aca="false">A!F183</f>
        <v>24.24290686</v>
      </c>
      <c r="Z167" s="539" t="str">
        <f aca="false">IF(MONTH($B166)=Z$2,$C166,"")</f>
        <v/>
      </c>
      <c r="AA167" s="539" t="str">
        <f aca="false">IF(MONTH($B166)=AA$2,$C166,"")</f>
        <v/>
      </c>
      <c r="AB167" s="539" t="str">
        <f aca="false">IF(MONTH($B166)=AB$2,$C166,"")</f>
        <v/>
      </c>
      <c r="AC167" s="539" t="n">
        <f aca="false">IF(MONTH($B166)=AC$2,$C166,"")</f>
        <v>23.17642246</v>
      </c>
      <c r="AD167" s="539" t="str">
        <f aca="false">IF(MONTH($B166)=AD$2,$C166,"")</f>
        <v/>
      </c>
      <c r="AE167" s="539" t="str">
        <f aca="false">IF(MONTH($B166)=AE$2,$C166,"")</f>
        <v/>
      </c>
      <c r="AF167" s="539" t="str">
        <f aca="false">IF(MONTH($B166)=AF$2,$C166,"")</f>
        <v/>
      </c>
      <c r="AG167" s="539" t="str">
        <f aca="false">IF(MONTH($B166)=AG$2,$C166,"")</f>
        <v/>
      </c>
      <c r="AH167" s="539" t="str">
        <f aca="false">IF(MONTH($B166)=AH$2,$C166,"")</f>
        <v/>
      </c>
      <c r="AI167" s="539" t="str">
        <f aca="false">IF(MONTH($B166)=AI$2,$C166,"")</f>
        <v/>
      </c>
      <c r="AJ167" s="539" t="str">
        <f aca="false">IF(MONTH($B166)=AJ$2,$C166,"")</f>
        <v/>
      </c>
      <c r="AK167" s="539" t="str">
        <f aca="false">IF(MONTH($B166)=AK$2,$C166,"")</f>
        <v/>
      </c>
    </row>
    <row r="168" customFormat="false" ht="12.75" hidden="false" customHeight="false" outlineLevel="0" collapsed="false">
      <c r="B168" s="541" t="n">
        <f aca="false">A!A184</f>
        <v>42156</v>
      </c>
      <c r="C168" s="539" t="n">
        <f aca="false">A!F184</f>
        <v>23.28570889</v>
      </c>
      <c r="Z168" s="539" t="str">
        <f aca="false">IF(MONTH($B167)=Z$2,$C167,"")</f>
        <v/>
      </c>
      <c r="AA168" s="539" t="str">
        <f aca="false">IF(MONTH($B167)=AA$2,$C167,"")</f>
        <v/>
      </c>
      <c r="AB168" s="539" t="str">
        <f aca="false">IF(MONTH($B167)=AB$2,$C167,"")</f>
        <v/>
      </c>
      <c r="AC168" s="539" t="str">
        <f aca="false">IF(MONTH($B167)=AC$2,$C167,"")</f>
        <v/>
      </c>
      <c r="AD168" s="539" t="n">
        <f aca="false">IF(MONTH($B167)=AD$2,$C167,"")</f>
        <v>24.24290686</v>
      </c>
      <c r="AE168" s="539" t="str">
        <f aca="false">IF(MONTH($B167)=AE$2,$C167,"")</f>
        <v/>
      </c>
      <c r="AF168" s="539" t="str">
        <f aca="false">IF(MONTH($B167)=AF$2,$C167,"")</f>
        <v/>
      </c>
      <c r="AG168" s="539" t="str">
        <f aca="false">IF(MONTH($B167)=AG$2,$C167,"")</f>
        <v/>
      </c>
      <c r="AH168" s="539" t="str">
        <f aca="false">IF(MONTH($B167)=AH$2,$C167,"")</f>
        <v/>
      </c>
      <c r="AI168" s="539" t="str">
        <f aca="false">IF(MONTH($B167)=AI$2,$C167,"")</f>
        <v/>
      </c>
      <c r="AJ168" s="539" t="str">
        <f aca="false">IF(MONTH($B167)=AJ$2,$C167,"")</f>
        <v/>
      </c>
      <c r="AK168" s="539" t="str">
        <f aca="false">IF(MONTH($B167)=AK$2,$C167,"")</f>
        <v/>
      </c>
    </row>
    <row r="169" customFormat="false" ht="12.75" hidden="false" customHeight="false" outlineLevel="0" collapsed="false">
      <c r="B169" s="541" t="n">
        <f aca="false">A!A185</f>
        <v>42186</v>
      </c>
      <c r="C169" s="539" t="n">
        <f aca="false">A!F185</f>
        <v>23.87157388</v>
      </c>
      <c r="Z169" s="539" t="str">
        <f aca="false">IF(MONTH($B168)=Z$2,$C168,"")</f>
        <v/>
      </c>
      <c r="AA169" s="539" t="str">
        <f aca="false">IF(MONTH($B168)=AA$2,$C168,"")</f>
        <v/>
      </c>
      <c r="AB169" s="539" t="str">
        <f aca="false">IF(MONTH($B168)=AB$2,$C168,"")</f>
        <v/>
      </c>
      <c r="AC169" s="539" t="str">
        <f aca="false">IF(MONTH($B168)=AC$2,$C168,"")</f>
        <v/>
      </c>
      <c r="AD169" s="539" t="str">
        <f aca="false">IF(MONTH($B168)=AD$2,$C168,"")</f>
        <v/>
      </c>
      <c r="AE169" s="539" t="n">
        <f aca="false">IF(MONTH($B168)=AE$2,$C168,"")</f>
        <v>23.28570889</v>
      </c>
      <c r="AF169" s="539" t="str">
        <f aca="false">IF(MONTH($B168)=AF$2,$C168,"")</f>
        <v/>
      </c>
      <c r="AG169" s="539" t="str">
        <f aca="false">IF(MONTH($B168)=AG$2,$C168,"")</f>
        <v/>
      </c>
      <c r="AH169" s="539" t="str">
        <f aca="false">IF(MONTH($B168)=AH$2,$C168,"")</f>
        <v/>
      </c>
      <c r="AI169" s="539" t="str">
        <f aca="false">IF(MONTH($B168)=AI$2,$C168,"")</f>
        <v/>
      </c>
      <c r="AJ169" s="539" t="str">
        <f aca="false">IF(MONTH($B168)=AJ$2,$C168,"")</f>
        <v/>
      </c>
      <c r="AK169" s="539" t="str">
        <f aca="false">IF(MONTH($B168)=AK$2,$C168,"")</f>
        <v/>
      </c>
    </row>
    <row r="170" customFormat="false" ht="12.75" hidden="false" customHeight="false" outlineLevel="0" collapsed="false">
      <c r="B170" s="541" t="n">
        <f aca="false">A!A186</f>
        <v>42217</v>
      </c>
      <c r="C170" s="539" t="n">
        <f aca="false">A!F186</f>
        <v>23.06089345</v>
      </c>
      <c r="Z170" s="539" t="str">
        <f aca="false">IF(MONTH($B169)=Z$2,$C169,"")</f>
        <v/>
      </c>
      <c r="AA170" s="539" t="str">
        <f aca="false">IF(MONTH($B169)=AA$2,$C169,"")</f>
        <v/>
      </c>
      <c r="AB170" s="539" t="str">
        <f aca="false">IF(MONTH($B169)=AB$2,$C169,"")</f>
        <v/>
      </c>
      <c r="AC170" s="539" t="str">
        <f aca="false">IF(MONTH($B169)=AC$2,$C169,"")</f>
        <v/>
      </c>
      <c r="AD170" s="539" t="str">
        <f aca="false">IF(MONTH($B169)=AD$2,$C169,"")</f>
        <v/>
      </c>
      <c r="AE170" s="539" t="str">
        <f aca="false">IF(MONTH($B169)=AE$2,$C169,"")</f>
        <v/>
      </c>
      <c r="AF170" s="539" t="n">
        <f aca="false">IF(MONTH($B169)=AF$2,$C169,"")</f>
        <v>23.87157388</v>
      </c>
      <c r="AG170" s="539" t="str">
        <f aca="false">IF(MONTH($B169)=AG$2,$C169,"")</f>
        <v/>
      </c>
      <c r="AH170" s="539" t="str">
        <f aca="false">IF(MONTH($B169)=AH$2,$C169,"")</f>
        <v/>
      </c>
      <c r="AI170" s="539" t="str">
        <f aca="false">IF(MONTH($B169)=AI$2,$C169,"")</f>
        <v/>
      </c>
      <c r="AJ170" s="539" t="str">
        <f aca="false">IF(MONTH($B169)=AJ$2,$C169,"")</f>
        <v/>
      </c>
      <c r="AK170" s="539" t="str">
        <f aca="false">IF(MONTH($B169)=AK$2,$C169,"")</f>
        <v/>
      </c>
    </row>
    <row r="171" customFormat="false" ht="12.75" hidden="false" customHeight="false" outlineLevel="0" collapsed="false">
      <c r="B171" s="541" t="n">
        <f aca="false">A!A187</f>
        <v>42248</v>
      </c>
      <c r="C171" s="539" t="n">
        <f aca="false">A!F187</f>
        <v>21.32880331</v>
      </c>
      <c r="Z171" s="539" t="str">
        <f aca="false">IF(MONTH($B170)=Z$2,$C170,"")</f>
        <v/>
      </c>
      <c r="AA171" s="539" t="str">
        <f aca="false">IF(MONTH($B170)=AA$2,$C170,"")</f>
        <v/>
      </c>
      <c r="AB171" s="539" t="str">
        <f aca="false">IF(MONTH($B170)=AB$2,$C170,"")</f>
        <v/>
      </c>
      <c r="AC171" s="539" t="str">
        <f aca="false">IF(MONTH($B170)=AC$2,$C170,"")</f>
        <v/>
      </c>
      <c r="AD171" s="539" t="str">
        <f aca="false">IF(MONTH($B170)=AD$2,$C170,"")</f>
        <v/>
      </c>
      <c r="AE171" s="539" t="str">
        <f aca="false">IF(MONTH($B170)=AE$2,$C170,"")</f>
        <v/>
      </c>
      <c r="AF171" s="539" t="str">
        <f aca="false">IF(MONTH($B170)=AF$2,$C170,"")</f>
        <v/>
      </c>
      <c r="AG171" s="539" t="n">
        <f aca="false">IF(MONTH($B170)=AG$2,$C170,"")</f>
        <v>23.06089345</v>
      </c>
      <c r="AH171" s="539" t="str">
        <f aca="false">IF(MONTH($B170)=AH$2,$C170,"")</f>
        <v/>
      </c>
      <c r="AI171" s="539" t="str">
        <f aca="false">IF(MONTH($B170)=AI$2,$C170,"")</f>
        <v/>
      </c>
      <c r="AJ171" s="539" t="str">
        <f aca="false">IF(MONTH($B170)=AJ$2,$C170,"")</f>
        <v/>
      </c>
      <c r="AK171" s="539" t="str">
        <f aca="false">IF(MONTH($B170)=AK$2,$C170,"")</f>
        <v/>
      </c>
    </row>
    <row r="172" customFormat="false" ht="12.75" hidden="false" customHeight="false" outlineLevel="0" collapsed="false">
      <c r="B172" s="541" t="n">
        <f aca="false">A!A188</f>
        <v>42278</v>
      </c>
      <c r="C172" s="539" t="n">
        <f aca="false">A!F188</f>
        <v>20.19081199</v>
      </c>
      <c r="Z172" s="539" t="str">
        <f aca="false">IF(MONTH($B171)=Z$2,$C171,"")</f>
        <v/>
      </c>
      <c r="AA172" s="539" t="str">
        <f aca="false">IF(MONTH($B171)=AA$2,$C171,"")</f>
        <v/>
      </c>
      <c r="AB172" s="539" t="str">
        <f aca="false">IF(MONTH($B171)=AB$2,$C171,"")</f>
        <v/>
      </c>
      <c r="AC172" s="539" t="str">
        <f aca="false">IF(MONTH($B171)=AC$2,$C171,"")</f>
        <v/>
      </c>
      <c r="AD172" s="539" t="str">
        <f aca="false">IF(MONTH($B171)=AD$2,$C171,"")</f>
        <v/>
      </c>
      <c r="AE172" s="539" t="str">
        <f aca="false">IF(MONTH($B171)=AE$2,$C171,"")</f>
        <v/>
      </c>
      <c r="AF172" s="539" t="str">
        <f aca="false">IF(MONTH($B171)=AF$2,$C171,"")</f>
        <v/>
      </c>
      <c r="AG172" s="539" t="str">
        <f aca="false">IF(MONTH($B171)=AG$2,$C171,"")</f>
        <v/>
      </c>
      <c r="AH172" s="539" t="n">
        <f aca="false">IF(MONTH($B171)=AH$2,$C171,"")</f>
        <v>21.32880331</v>
      </c>
      <c r="AI172" s="539" t="str">
        <f aca="false">IF(MONTH($B171)=AI$2,$C171,"")</f>
        <v/>
      </c>
      <c r="AJ172" s="539" t="str">
        <f aca="false">IF(MONTH($B171)=AJ$2,$C171,"")</f>
        <v/>
      </c>
      <c r="AK172" s="539" t="str">
        <f aca="false">IF(MONTH($B171)=AK$2,$C171,"")</f>
        <v/>
      </c>
    </row>
    <row r="173" customFormat="false" ht="12.75" hidden="false" customHeight="false" outlineLevel="0" collapsed="false">
      <c r="B173" s="541" t="n">
        <f aca="false">A!A189</f>
        <v>42309</v>
      </c>
      <c r="C173" s="539" t="n">
        <f aca="false">A!F189</f>
        <v>19.03834005</v>
      </c>
      <c r="Z173" s="539" t="str">
        <f aca="false">IF(MONTH($B172)=Z$2,$C172,"")</f>
        <v/>
      </c>
      <c r="AA173" s="539" t="str">
        <f aca="false">IF(MONTH($B172)=AA$2,$C172,"")</f>
        <v/>
      </c>
      <c r="AB173" s="539" t="str">
        <f aca="false">IF(MONTH($B172)=AB$2,$C172,"")</f>
        <v/>
      </c>
      <c r="AC173" s="539" t="str">
        <f aca="false">IF(MONTH($B172)=AC$2,$C172,"")</f>
        <v/>
      </c>
      <c r="AD173" s="539" t="str">
        <f aca="false">IF(MONTH($B172)=AD$2,$C172,"")</f>
        <v/>
      </c>
      <c r="AE173" s="539" t="str">
        <f aca="false">IF(MONTH($B172)=AE$2,$C172,"")</f>
        <v/>
      </c>
      <c r="AF173" s="539" t="str">
        <f aca="false">IF(MONTH($B172)=AF$2,$C172,"")</f>
        <v/>
      </c>
      <c r="AG173" s="539" t="str">
        <f aca="false">IF(MONTH($B172)=AG$2,$C172,"")</f>
        <v/>
      </c>
      <c r="AH173" s="539" t="str">
        <f aca="false">IF(MONTH($B172)=AH$2,$C172,"")</f>
        <v/>
      </c>
      <c r="AI173" s="539" t="n">
        <f aca="false">IF(MONTH($B172)=AI$2,$C172,"")</f>
        <v>20.19081199</v>
      </c>
      <c r="AJ173" s="539" t="str">
        <f aca="false">IF(MONTH($B172)=AJ$2,$C172,"")</f>
        <v/>
      </c>
      <c r="AK173" s="539" t="str">
        <f aca="false">IF(MONTH($B172)=AK$2,$C172,"")</f>
        <v/>
      </c>
    </row>
    <row r="174" customFormat="false" ht="12.75" hidden="false" customHeight="false" outlineLevel="0" collapsed="false">
      <c r="B174" s="541" t="n">
        <f aca="false">A!A190</f>
        <v>42339</v>
      </c>
      <c r="C174" s="539" t="n">
        <f aca="false">A!F190</f>
        <v>19.61233435</v>
      </c>
      <c r="Z174" s="539" t="str">
        <f aca="false">IF(MONTH($B173)=Z$2,$C173,"")</f>
        <v/>
      </c>
      <c r="AA174" s="539" t="str">
        <f aca="false">IF(MONTH($B173)=AA$2,$C173,"")</f>
        <v/>
      </c>
      <c r="AB174" s="539" t="str">
        <f aca="false">IF(MONTH($B173)=AB$2,$C173,"")</f>
        <v/>
      </c>
      <c r="AC174" s="539" t="str">
        <f aca="false">IF(MONTH($B173)=AC$2,$C173,"")</f>
        <v/>
      </c>
      <c r="AD174" s="539" t="str">
        <f aca="false">IF(MONTH($B173)=AD$2,$C173,"")</f>
        <v/>
      </c>
      <c r="AE174" s="539" t="str">
        <f aca="false">IF(MONTH($B173)=AE$2,$C173,"")</f>
        <v/>
      </c>
      <c r="AF174" s="539" t="str">
        <f aca="false">IF(MONTH($B173)=AF$2,$C173,"")</f>
        <v/>
      </c>
      <c r="AG174" s="539" t="str">
        <f aca="false">IF(MONTH($B173)=AG$2,$C173,"")</f>
        <v/>
      </c>
      <c r="AH174" s="539" t="str">
        <f aca="false">IF(MONTH($B173)=AH$2,$C173,"")</f>
        <v/>
      </c>
      <c r="AI174" s="539" t="str">
        <f aca="false">IF(MONTH($B173)=AI$2,$C173,"")</f>
        <v/>
      </c>
      <c r="AJ174" s="539" t="n">
        <f aca="false">IF(MONTH($B173)=AJ$2,$C173,"")</f>
        <v>19.03834005</v>
      </c>
      <c r="AK174" s="539" t="str">
        <f aca="false">IF(MONTH($B173)=AK$2,$C173,"")</f>
        <v/>
      </c>
    </row>
    <row r="175" customFormat="false" ht="12.75" hidden="false" customHeight="false" outlineLevel="0" collapsed="false">
      <c r="B175" s="541" t="n">
        <f aca="false">A!A191</f>
        <v>42370</v>
      </c>
      <c r="C175" s="539" t="n">
        <f aca="false">A!F191</f>
        <v>7.08597704</v>
      </c>
      <c r="Z175" s="539" t="str">
        <f aca="false">IF(MONTH($B174)=Z$2,$C174,"")</f>
        <v/>
      </c>
      <c r="AA175" s="539" t="str">
        <f aca="false">IF(MONTH($B174)=AA$2,$C174,"")</f>
        <v/>
      </c>
      <c r="AB175" s="539" t="str">
        <f aca="false">IF(MONTH($B174)=AB$2,$C174,"")</f>
        <v/>
      </c>
      <c r="AC175" s="539" t="str">
        <f aca="false">IF(MONTH($B174)=AC$2,$C174,"")</f>
        <v/>
      </c>
      <c r="AD175" s="539" t="str">
        <f aca="false">IF(MONTH($B174)=AD$2,$C174,"")</f>
        <v/>
      </c>
      <c r="AE175" s="539" t="str">
        <f aca="false">IF(MONTH($B174)=AE$2,$C174,"")</f>
        <v/>
      </c>
      <c r="AF175" s="539" t="str">
        <f aca="false">IF(MONTH($B174)=AF$2,$C174,"")</f>
        <v/>
      </c>
      <c r="AG175" s="539" t="str">
        <f aca="false">IF(MONTH($B174)=AG$2,$C174,"")</f>
        <v/>
      </c>
      <c r="AH175" s="539" t="str">
        <f aca="false">IF(MONTH($B174)=AH$2,$C174,"")</f>
        <v/>
      </c>
      <c r="AI175" s="539" t="str">
        <f aca="false">IF(MONTH($B174)=AI$2,$C174,"")</f>
        <v/>
      </c>
      <c r="AJ175" s="539" t="str">
        <f aca="false">IF(MONTH($B174)=AJ$2,$C174,"")</f>
        <v/>
      </c>
      <c r="AK175" s="539" t="n">
        <f aca="false">IF(MONTH($B174)=AK$2,$C174,"")</f>
        <v>19.61233435</v>
      </c>
    </row>
    <row r="176" customFormat="false" ht="12.75" hidden="false" customHeight="false" outlineLevel="0" collapsed="false">
      <c r="B176" s="541" t="n">
        <f aca="false">A!A192</f>
        <v>42401</v>
      </c>
      <c r="C176" s="539" t="n">
        <f aca="false">A!F192</f>
        <v>6.59667562</v>
      </c>
      <c r="Z176" s="539" t="n">
        <f aca="false">IF(MONTH($B175)=Z$2,$C175,"")</f>
        <v>7.08597704</v>
      </c>
      <c r="AA176" s="539" t="str">
        <f aca="false">IF(MONTH($B175)=AA$2,$C175,"")</f>
        <v/>
      </c>
      <c r="AB176" s="539" t="str">
        <f aca="false">IF(MONTH($B175)=AB$2,$C175,"")</f>
        <v/>
      </c>
      <c r="AC176" s="539" t="str">
        <f aca="false">IF(MONTH($B175)=AC$2,$C175,"")</f>
        <v/>
      </c>
      <c r="AD176" s="539" t="str">
        <f aca="false">IF(MONTH($B175)=AD$2,$C175,"")</f>
        <v/>
      </c>
      <c r="AE176" s="539" t="str">
        <f aca="false">IF(MONTH($B175)=AE$2,$C175,"")</f>
        <v/>
      </c>
      <c r="AF176" s="539" t="str">
        <f aca="false">IF(MONTH($B175)=AF$2,$C175,"")</f>
        <v/>
      </c>
      <c r="AG176" s="539" t="str">
        <f aca="false">IF(MONTH($B175)=AG$2,$C175,"")</f>
        <v/>
      </c>
      <c r="AH176" s="539" t="str">
        <f aca="false">IF(MONTH($B175)=AH$2,$C175,"")</f>
        <v/>
      </c>
      <c r="AI176" s="539" t="str">
        <f aca="false">IF(MONTH($B175)=AI$2,$C175,"")</f>
        <v/>
      </c>
      <c r="AJ176" s="539" t="str">
        <f aca="false">IF(MONTH($B175)=AJ$2,$C175,"")</f>
        <v/>
      </c>
      <c r="AK176" s="539" t="str">
        <f aca="false">IF(MONTH($B175)=AK$2,$C175,"")</f>
        <v/>
      </c>
    </row>
    <row r="177" customFormat="false" ht="12.75" hidden="false" customHeight="false" outlineLevel="0" collapsed="false">
      <c r="B177" s="541" t="n">
        <f aca="false">A!A193</f>
        <v>42430</v>
      </c>
      <c r="C177" s="539" t="n">
        <f aca="false">A!F193</f>
        <v>6.42172734</v>
      </c>
      <c r="Z177" s="539" t="str">
        <f aca="false">IF(MONTH($B176)=Z$2,$C176,"")</f>
        <v/>
      </c>
      <c r="AA177" s="539" t="n">
        <f aca="false">IF(MONTH($B176)=AA$2,$C176,"")</f>
        <v>6.59667562</v>
      </c>
      <c r="AB177" s="539" t="str">
        <f aca="false">IF(MONTH($B176)=AB$2,$C176,"")</f>
        <v/>
      </c>
      <c r="AC177" s="539" t="str">
        <f aca="false">IF(MONTH($B176)=AC$2,$C176,"")</f>
        <v/>
      </c>
      <c r="AD177" s="539" t="str">
        <f aca="false">IF(MONTH($B176)=AD$2,$C176,"")</f>
        <v/>
      </c>
      <c r="AE177" s="539" t="str">
        <f aca="false">IF(MONTH($B176)=AE$2,$C176,"")</f>
        <v/>
      </c>
      <c r="AF177" s="539" t="str">
        <f aca="false">IF(MONTH($B176)=AF$2,$C176,"")</f>
        <v/>
      </c>
      <c r="AG177" s="539" t="str">
        <f aca="false">IF(MONTH($B176)=AG$2,$C176,"")</f>
        <v/>
      </c>
      <c r="AH177" s="539" t="str">
        <f aca="false">IF(MONTH($B176)=AH$2,$C176,"")</f>
        <v/>
      </c>
      <c r="AI177" s="539" t="str">
        <f aca="false">IF(MONTH($B176)=AI$2,$C176,"")</f>
        <v/>
      </c>
      <c r="AJ177" s="539" t="str">
        <f aca="false">IF(MONTH($B176)=AJ$2,$C176,"")</f>
        <v/>
      </c>
      <c r="AK177" s="539" t="str">
        <f aca="false">IF(MONTH($B176)=AK$2,$C176,"")</f>
        <v/>
      </c>
    </row>
    <row r="178" customFormat="false" ht="12.75" hidden="false" customHeight="false" outlineLevel="0" collapsed="false">
      <c r="B178" s="541" t="n">
        <f aca="false">A!A194</f>
        <v>42461</v>
      </c>
      <c r="C178" s="539" t="n">
        <f aca="false">A!F194</f>
        <v>7.03060905</v>
      </c>
      <c r="Z178" s="539" t="str">
        <f aca="false">IF(MONTH($B177)=Z$2,$C177,"")</f>
        <v/>
      </c>
      <c r="AA178" s="539" t="str">
        <f aca="false">IF(MONTH($B177)=AA$2,$C177,"")</f>
        <v/>
      </c>
      <c r="AB178" s="539" t="n">
        <f aca="false">IF(MONTH($B177)=AB$2,$C177,"")</f>
        <v>6.42172734</v>
      </c>
      <c r="AC178" s="539" t="str">
        <f aca="false">IF(MONTH($B177)=AC$2,$C177,"")</f>
        <v/>
      </c>
      <c r="AD178" s="539" t="str">
        <f aca="false">IF(MONTH($B177)=AD$2,$C177,"")</f>
        <v/>
      </c>
      <c r="AE178" s="539" t="str">
        <f aca="false">IF(MONTH($B177)=AE$2,$C177,"")</f>
        <v/>
      </c>
      <c r="AF178" s="539" t="str">
        <f aca="false">IF(MONTH($B177)=AF$2,$C177,"")</f>
        <v/>
      </c>
      <c r="AG178" s="539" t="str">
        <f aca="false">IF(MONTH($B177)=AG$2,$C177,"")</f>
        <v/>
      </c>
      <c r="AH178" s="539" t="str">
        <f aca="false">IF(MONTH($B177)=AH$2,$C177,"")</f>
        <v/>
      </c>
      <c r="AI178" s="539" t="str">
        <f aca="false">IF(MONTH($B177)=AI$2,$C177,"")</f>
        <v/>
      </c>
      <c r="AJ178" s="539" t="str">
        <f aca="false">IF(MONTH($B177)=AJ$2,$C177,"")</f>
        <v/>
      </c>
      <c r="AK178" s="539" t="str">
        <f aca="false">IF(MONTH($B177)=AK$2,$C177,"")</f>
        <v/>
      </c>
    </row>
    <row r="179" customFormat="false" ht="12.75" hidden="false" customHeight="false" outlineLevel="0" collapsed="false">
      <c r="B179" s="541" t="n">
        <f aca="false">A!A195</f>
        <v>42491</v>
      </c>
      <c r="C179" s="539" t="n">
        <f aca="false">A!F195</f>
        <v>7.62337538</v>
      </c>
      <c r="Z179" s="539" t="str">
        <f aca="false">IF(MONTH($B178)=Z$2,$C178,"")</f>
        <v/>
      </c>
      <c r="AA179" s="539" t="str">
        <f aca="false">IF(MONTH($B178)=AA$2,$C178,"")</f>
        <v/>
      </c>
      <c r="AB179" s="539" t="str">
        <f aca="false">IF(MONTH($B178)=AB$2,$C178,"")</f>
        <v/>
      </c>
      <c r="AC179" s="539" t="n">
        <f aca="false">IF(MONTH($B178)=AC$2,$C178,"")</f>
        <v>7.03060905</v>
      </c>
      <c r="AD179" s="539" t="str">
        <f aca="false">IF(MONTH($B178)=AD$2,$C178,"")</f>
        <v/>
      </c>
      <c r="AE179" s="539" t="str">
        <f aca="false">IF(MONTH($B178)=AE$2,$C178,"")</f>
        <v/>
      </c>
      <c r="AF179" s="539" t="str">
        <f aca="false">IF(MONTH($B178)=AF$2,$C178,"")</f>
        <v/>
      </c>
      <c r="AG179" s="539" t="str">
        <f aca="false">IF(MONTH($B178)=AG$2,$C178,"")</f>
        <v/>
      </c>
      <c r="AH179" s="539" t="str">
        <f aca="false">IF(MONTH($B178)=AH$2,$C178,"")</f>
        <v/>
      </c>
      <c r="AI179" s="539" t="str">
        <f aca="false">IF(MONTH($B178)=AI$2,$C178,"")</f>
        <v/>
      </c>
      <c r="AJ179" s="539" t="str">
        <f aca="false">IF(MONTH($B178)=AJ$2,$C178,"")</f>
        <v/>
      </c>
      <c r="AK179" s="539" t="str">
        <f aca="false">IF(MONTH($B178)=AK$2,$C178,"")</f>
        <v/>
      </c>
    </row>
    <row r="180" customFormat="false" ht="12.75" hidden="false" customHeight="false" outlineLevel="0" collapsed="false">
      <c r="B180" s="541" t="n">
        <f aca="false">A!A196</f>
        <v>42522</v>
      </c>
      <c r="C180" s="539" t="n">
        <f aca="false">A!F196</f>
        <v>7.29761586</v>
      </c>
      <c r="Z180" s="539" t="str">
        <f aca="false">IF(MONTH($B179)=Z$2,$C179,"")</f>
        <v/>
      </c>
      <c r="AA180" s="539" t="str">
        <f aca="false">IF(MONTH($B179)=AA$2,$C179,"")</f>
        <v/>
      </c>
      <c r="AB180" s="539" t="str">
        <f aca="false">IF(MONTH($B179)=AB$2,$C179,"")</f>
        <v/>
      </c>
      <c r="AC180" s="539" t="str">
        <f aca="false">IF(MONTH($B179)=AC$2,$C179,"")</f>
        <v/>
      </c>
      <c r="AD180" s="539" t="n">
        <f aca="false">IF(MONTH($B179)=AD$2,$C179,"")</f>
        <v>7.62337538</v>
      </c>
      <c r="AE180" s="539" t="str">
        <f aca="false">IF(MONTH($B179)=AE$2,$C179,"")</f>
        <v/>
      </c>
      <c r="AF180" s="539" t="str">
        <f aca="false">IF(MONTH($B179)=AF$2,$C179,"")</f>
        <v/>
      </c>
      <c r="AG180" s="539" t="str">
        <f aca="false">IF(MONTH($B179)=AG$2,$C179,"")</f>
        <v/>
      </c>
      <c r="AH180" s="539" t="str">
        <f aca="false">IF(MONTH($B179)=AH$2,$C179,"")</f>
        <v/>
      </c>
      <c r="AI180" s="539" t="str">
        <f aca="false">IF(MONTH($B179)=AI$2,$C179,"")</f>
        <v/>
      </c>
      <c r="AJ180" s="539" t="str">
        <f aca="false">IF(MONTH($B179)=AJ$2,$C179,"")</f>
        <v/>
      </c>
      <c r="AK180" s="539" t="str">
        <f aca="false">IF(MONTH($B179)=AK$2,$C179,"")</f>
        <v/>
      </c>
    </row>
    <row r="181" customFormat="false" ht="12.75" hidden="false" customHeight="false" outlineLevel="0" collapsed="false">
      <c r="B181" s="541" t="n">
        <f aca="false">A!A197</f>
        <v>42552</v>
      </c>
      <c r="C181" s="539" t="n">
        <f aca="false">A!F197</f>
        <v>7.4464923</v>
      </c>
      <c r="Z181" s="539" t="str">
        <f aca="false">IF(MONTH($B180)=Z$2,$C180,"")</f>
        <v/>
      </c>
      <c r="AA181" s="539" t="str">
        <f aca="false">IF(MONTH($B180)=AA$2,$C180,"")</f>
        <v/>
      </c>
      <c r="AB181" s="539" t="str">
        <f aca="false">IF(MONTH($B180)=AB$2,$C180,"")</f>
        <v/>
      </c>
      <c r="AC181" s="539" t="str">
        <f aca="false">IF(MONTH($B180)=AC$2,$C180,"")</f>
        <v/>
      </c>
      <c r="AD181" s="539" t="str">
        <f aca="false">IF(MONTH($B180)=AD$2,$C180,"")</f>
        <v/>
      </c>
      <c r="AE181" s="539" t="n">
        <f aca="false">IF(MONTH($B180)=AE$2,$C180,"")</f>
        <v>7.29761586</v>
      </c>
      <c r="AF181" s="539" t="str">
        <f aca="false">IF(MONTH($B180)=AF$2,$C180,"")</f>
        <v/>
      </c>
      <c r="AG181" s="539" t="str">
        <f aca="false">IF(MONTH($B180)=AG$2,$C180,"")</f>
        <v/>
      </c>
      <c r="AH181" s="539" t="str">
        <f aca="false">IF(MONTH($B180)=AH$2,$C180,"")</f>
        <v/>
      </c>
      <c r="AI181" s="539" t="str">
        <f aca="false">IF(MONTH($B180)=AI$2,$C180,"")</f>
        <v/>
      </c>
      <c r="AJ181" s="539" t="str">
        <f aca="false">IF(MONTH($B180)=AJ$2,$C180,"")</f>
        <v/>
      </c>
      <c r="AK181" s="539" t="str">
        <f aca="false">IF(MONTH($B180)=AK$2,$C180,"")</f>
        <v/>
      </c>
    </row>
    <row r="182" customFormat="false" ht="12.75" hidden="false" customHeight="false" outlineLevel="0" collapsed="false">
      <c r="B182" s="541" t="n">
        <f aca="false">A!A198</f>
        <v>42583</v>
      </c>
      <c r="C182" s="539" t="n">
        <f aca="false">A!F198</f>
        <v>7.71497611</v>
      </c>
      <c r="Z182" s="539" t="str">
        <f aca="false">IF(MONTH($B181)=Z$2,$C181,"")</f>
        <v/>
      </c>
      <c r="AA182" s="539" t="str">
        <f aca="false">IF(MONTH($B181)=AA$2,$C181,"")</f>
        <v/>
      </c>
      <c r="AB182" s="539" t="str">
        <f aca="false">IF(MONTH($B181)=AB$2,$C181,"")</f>
        <v/>
      </c>
      <c r="AC182" s="539" t="str">
        <f aca="false">IF(MONTH($B181)=AC$2,$C181,"")</f>
        <v/>
      </c>
      <c r="AD182" s="539" t="str">
        <f aca="false">IF(MONTH($B181)=AD$2,$C181,"")</f>
        <v/>
      </c>
      <c r="AE182" s="539" t="str">
        <f aca="false">IF(MONTH($B181)=AE$2,$C181,"")</f>
        <v/>
      </c>
      <c r="AF182" s="539" t="n">
        <f aca="false">IF(MONTH($B181)=AF$2,$C181,"")</f>
        <v>7.4464923</v>
      </c>
      <c r="AG182" s="539" t="str">
        <f aca="false">IF(MONTH($B181)=AG$2,$C181,"")</f>
        <v/>
      </c>
      <c r="AH182" s="539" t="str">
        <f aca="false">IF(MONTH($B181)=AH$2,$C181,"")</f>
        <v/>
      </c>
      <c r="AI182" s="539" t="str">
        <f aca="false">IF(MONTH($B181)=AI$2,$C181,"")</f>
        <v/>
      </c>
      <c r="AJ182" s="539" t="str">
        <f aca="false">IF(MONTH($B181)=AJ$2,$C181,"")</f>
        <v/>
      </c>
      <c r="AK182" s="539" t="str">
        <f aca="false">IF(MONTH($B181)=AK$2,$C181,"")</f>
        <v/>
      </c>
    </row>
    <row r="183" customFormat="false" ht="12.75" hidden="false" customHeight="false" outlineLevel="0" collapsed="false">
      <c r="B183" s="541" t="n">
        <f aca="false">A!A199</f>
        <v>42614</v>
      </c>
      <c r="C183" s="539" t="n">
        <f aca="false">A!F199</f>
        <v>7.52947725</v>
      </c>
      <c r="Z183" s="539" t="str">
        <f aca="false">IF(MONTH($B182)=Z$2,$C182,"")</f>
        <v/>
      </c>
      <c r="AA183" s="539" t="str">
        <f aca="false">IF(MONTH($B182)=AA$2,$C182,"")</f>
        <v/>
      </c>
      <c r="AB183" s="539" t="str">
        <f aca="false">IF(MONTH($B182)=AB$2,$C182,"")</f>
        <v/>
      </c>
      <c r="AC183" s="539" t="str">
        <f aca="false">IF(MONTH($B182)=AC$2,$C182,"")</f>
        <v/>
      </c>
      <c r="AD183" s="539" t="str">
        <f aca="false">IF(MONTH($B182)=AD$2,$C182,"")</f>
        <v/>
      </c>
      <c r="AE183" s="539" t="str">
        <f aca="false">IF(MONTH($B182)=AE$2,$C182,"")</f>
        <v/>
      </c>
      <c r="AF183" s="539" t="str">
        <f aca="false">IF(MONTH($B182)=AF$2,$C182,"")</f>
        <v/>
      </c>
      <c r="AG183" s="539" t="n">
        <f aca="false">IF(MONTH($B182)=AG$2,$C182,"")</f>
        <v>7.71497611</v>
      </c>
      <c r="AH183" s="539" t="str">
        <f aca="false">IF(MONTH($B182)=AH$2,$C182,"")</f>
        <v/>
      </c>
      <c r="AI183" s="539" t="str">
        <f aca="false">IF(MONTH($B182)=AI$2,$C182,"")</f>
        <v/>
      </c>
      <c r="AJ183" s="539" t="str">
        <f aca="false">IF(MONTH($B182)=AJ$2,$C182,"")</f>
        <v/>
      </c>
      <c r="AK183" s="539" t="str">
        <f aca="false">IF(MONTH($B182)=AK$2,$C182,"")</f>
        <v/>
      </c>
    </row>
    <row r="184" customFormat="false" ht="12.75" hidden="false" customHeight="false" outlineLevel="0" collapsed="false">
      <c r="B184" s="541" t="n">
        <f aca="false">A!A200</f>
        <v>42644</v>
      </c>
      <c r="C184" s="539" t="n">
        <f aca="false">A!F200</f>
        <v>7.05532451</v>
      </c>
      <c r="Z184" s="539" t="str">
        <f aca="false">IF(MONTH($B183)=Z$2,$C183,"")</f>
        <v/>
      </c>
      <c r="AA184" s="539" t="str">
        <f aca="false">IF(MONTH($B183)=AA$2,$C183,"")</f>
        <v/>
      </c>
      <c r="AB184" s="539" t="str">
        <f aca="false">IF(MONTH($B183)=AB$2,$C183,"")</f>
        <v/>
      </c>
      <c r="AC184" s="539" t="str">
        <f aca="false">IF(MONTH($B183)=AC$2,$C183,"")</f>
        <v/>
      </c>
      <c r="AD184" s="539" t="str">
        <f aca="false">IF(MONTH($B183)=AD$2,$C183,"")</f>
        <v/>
      </c>
      <c r="AE184" s="539" t="str">
        <f aca="false">IF(MONTH($B183)=AE$2,$C183,"")</f>
        <v/>
      </c>
      <c r="AF184" s="539" t="str">
        <f aca="false">IF(MONTH($B183)=AF$2,$C183,"")</f>
        <v/>
      </c>
      <c r="AG184" s="539" t="str">
        <f aca="false">IF(MONTH($B183)=AG$2,$C183,"")</f>
        <v/>
      </c>
      <c r="AH184" s="539" t="n">
        <f aca="false">IF(MONTH($B183)=AH$2,$C183,"")</f>
        <v>7.52947725</v>
      </c>
      <c r="AI184" s="539" t="str">
        <f aca="false">IF(MONTH($B183)=AI$2,$C183,"")</f>
        <v/>
      </c>
      <c r="AJ184" s="539" t="str">
        <f aca="false">IF(MONTH($B183)=AJ$2,$C183,"")</f>
        <v/>
      </c>
      <c r="AK184" s="539" t="str">
        <f aca="false">IF(MONTH($B183)=AK$2,$C183,"")</f>
        <v/>
      </c>
    </row>
    <row r="185" customFormat="false" ht="12.75" hidden="false" customHeight="false" outlineLevel="0" collapsed="false">
      <c r="B185" s="541" t="n">
        <f aca="false">A!A201</f>
        <v>42675</v>
      </c>
      <c r="C185" s="539" t="n">
        <f aca="false">A!F201</f>
        <v>6.42610406</v>
      </c>
      <c r="Z185" s="539" t="str">
        <f aca="false">IF(MONTH($B184)=Z$2,$C184,"")</f>
        <v/>
      </c>
      <c r="AA185" s="539" t="str">
        <f aca="false">IF(MONTH($B184)=AA$2,$C184,"")</f>
        <v/>
      </c>
      <c r="AB185" s="539" t="str">
        <f aca="false">IF(MONTH($B184)=AB$2,$C184,"")</f>
        <v/>
      </c>
      <c r="AC185" s="539" t="str">
        <f aca="false">IF(MONTH($B184)=AC$2,$C184,"")</f>
        <v/>
      </c>
      <c r="AD185" s="539" t="str">
        <f aca="false">IF(MONTH($B184)=AD$2,$C184,"")</f>
        <v/>
      </c>
      <c r="AE185" s="539" t="str">
        <f aca="false">IF(MONTH($B184)=AE$2,$C184,"")</f>
        <v/>
      </c>
      <c r="AF185" s="539" t="str">
        <f aca="false">IF(MONTH($B184)=AF$2,$C184,"")</f>
        <v/>
      </c>
      <c r="AG185" s="539" t="str">
        <f aca="false">IF(MONTH($B184)=AG$2,$C184,"")</f>
        <v/>
      </c>
      <c r="AH185" s="539" t="str">
        <f aca="false">IF(MONTH($B184)=AH$2,$C184,"")</f>
        <v/>
      </c>
      <c r="AI185" s="539" t="n">
        <f aca="false">IF(MONTH($B184)=AI$2,$C184,"")</f>
        <v>7.05532451</v>
      </c>
      <c r="AJ185" s="539" t="str">
        <f aca="false">IF(MONTH($B184)=AJ$2,$C184,"")</f>
        <v/>
      </c>
      <c r="AK185" s="539" t="str">
        <f aca="false">IF(MONTH($B184)=AK$2,$C184,"")</f>
        <v/>
      </c>
    </row>
    <row r="186" customFormat="false" ht="12.75" hidden="false" customHeight="false" outlineLevel="0" collapsed="false">
      <c r="B186" s="541" t="n">
        <f aca="false">A!A202</f>
        <v>42705</v>
      </c>
      <c r="C186" s="539" t="n">
        <f aca="false">A!F202</f>
        <v>6.6493984</v>
      </c>
      <c r="Z186" s="539" t="str">
        <f aca="false">IF(MONTH($B185)=Z$2,$C185,"")</f>
        <v/>
      </c>
      <c r="AA186" s="539" t="str">
        <f aca="false">IF(MONTH($B185)=AA$2,$C185,"")</f>
        <v/>
      </c>
      <c r="AB186" s="539" t="str">
        <f aca="false">IF(MONTH($B185)=AB$2,$C185,"")</f>
        <v/>
      </c>
      <c r="AC186" s="539" t="str">
        <f aca="false">IF(MONTH($B185)=AC$2,$C185,"")</f>
        <v/>
      </c>
      <c r="AD186" s="539" t="str">
        <f aca="false">IF(MONTH($B185)=AD$2,$C185,"")</f>
        <v/>
      </c>
      <c r="AE186" s="539" t="str">
        <f aca="false">IF(MONTH($B185)=AE$2,$C185,"")</f>
        <v/>
      </c>
      <c r="AF186" s="539" t="str">
        <f aca="false">IF(MONTH($B185)=AF$2,$C185,"")</f>
        <v/>
      </c>
      <c r="AG186" s="539" t="str">
        <f aca="false">IF(MONTH($B185)=AG$2,$C185,"")</f>
        <v/>
      </c>
      <c r="AH186" s="539" t="str">
        <f aca="false">IF(MONTH($B185)=AH$2,$C185,"")</f>
        <v/>
      </c>
      <c r="AI186" s="539" t="str">
        <f aca="false">IF(MONTH($B185)=AI$2,$C185,"")</f>
        <v/>
      </c>
      <c r="AJ186" s="539" t="n">
        <f aca="false">IF(MONTH($B185)=AJ$2,$C185,"")</f>
        <v>6.42610406</v>
      </c>
      <c r="AK186" s="539" t="str">
        <f aca="false">IF(MONTH($B185)=AK$2,$C185,"")</f>
        <v/>
      </c>
    </row>
    <row r="187" customFormat="false" ht="12.75" hidden="false" customHeight="false" outlineLevel="0" collapsed="false">
      <c r="B187" s="541" t="n">
        <f aca="false">A!A203</f>
        <v>42736</v>
      </c>
      <c r="C187" s="539" t="n">
        <f aca="false">A!F203</f>
        <v>6.61016242</v>
      </c>
      <c r="Z187" s="539" t="str">
        <f aca="false">IF(MONTH($B186)=Z$2,$C186,"")</f>
        <v/>
      </c>
      <c r="AA187" s="539" t="str">
        <f aca="false">IF(MONTH($B186)=AA$2,$C186,"")</f>
        <v/>
      </c>
      <c r="AB187" s="539" t="str">
        <f aca="false">IF(MONTH($B186)=AB$2,$C186,"")</f>
        <v/>
      </c>
      <c r="AC187" s="539" t="str">
        <f aca="false">IF(MONTH($B186)=AC$2,$C186,"")</f>
        <v/>
      </c>
      <c r="AD187" s="539" t="str">
        <f aca="false">IF(MONTH($B186)=AD$2,$C186,"")</f>
        <v/>
      </c>
      <c r="AE187" s="539" t="str">
        <f aca="false">IF(MONTH($B186)=AE$2,$C186,"")</f>
        <v/>
      </c>
      <c r="AF187" s="539" t="str">
        <f aca="false">IF(MONTH($B186)=AF$2,$C186,"")</f>
        <v/>
      </c>
      <c r="AG187" s="539" t="str">
        <f aca="false">IF(MONTH($B186)=AG$2,$C186,"")</f>
        <v/>
      </c>
      <c r="AH187" s="539" t="str">
        <f aca="false">IF(MONTH($B186)=AH$2,$C186,"")</f>
        <v/>
      </c>
      <c r="AI187" s="539" t="str">
        <f aca="false">IF(MONTH($B186)=AI$2,$C186,"")</f>
        <v/>
      </c>
      <c r="AJ187" s="539" t="str">
        <f aca="false">IF(MONTH($B186)=AJ$2,$C186,"")</f>
        <v/>
      </c>
      <c r="AK187" s="539" t="n">
        <f aca="false">IF(MONTH($B186)=AK$2,$C186,"")</f>
        <v>6.6493984</v>
      </c>
    </row>
    <row r="188" customFormat="false" ht="12.75" hidden="false" customHeight="false" outlineLevel="0" collapsed="false">
      <c r="B188" s="541" t="n">
        <f aca="false">A!A204</f>
        <v>42767</v>
      </c>
      <c r="C188" s="539" t="n">
        <f aca="false">A!F204</f>
        <v>5.99231066</v>
      </c>
      <c r="Z188" s="539" t="n">
        <f aca="false">IF(MONTH($B187)=Z$2,$C187,"")</f>
        <v>6.61016242</v>
      </c>
      <c r="AA188" s="539" t="str">
        <f aca="false">IF(MONTH($B187)=AA$2,$C187,"")</f>
        <v/>
      </c>
      <c r="AB188" s="539" t="str">
        <f aca="false">IF(MONTH($B187)=AB$2,$C187,"")</f>
        <v/>
      </c>
      <c r="AC188" s="539" t="str">
        <f aca="false">IF(MONTH($B187)=AC$2,$C187,"")</f>
        <v/>
      </c>
      <c r="AD188" s="539" t="str">
        <f aca="false">IF(MONTH($B187)=AD$2,$C187,"")</f>
        <v/>
      </c>
      <c r="AE188" s="539" t="str">
        <f aca="false">IF(MONTH($B187)=AE$2,$C187,"")</f>
        <v/>
      </c>
      <c r="AF188" s="539" t="str">
        <f aca="false">IF(MONTH($B187)=AF$2,$C187,"")</f>
        <v/>
      </c>
      <c r="AG188" s="539" t="str">
        <f aca="false">IF(MONTH($B187)=AG$2,$C187,"")</f>
        <v/>
      </c>
      <c r="AH188" s="539" t="str">
        <f aca="false">IF(MONTH($B187)=AH$2,$C187,"")</f>
        <v/>
      </c>
      <c r="AI188" s="539" t="str">
        <f aca="false">IF(MONTH($B187)=AI$2,$C187,"")</f>
        <v/>
      </c>
      <c r="AJ188" s="539" t="str">
        <f aca="false">IF(MONTH($B187)=AJ$2,$C187,"")</f>
        <v/>
      </c>
      <c r="AK188" s="539" t="str">
        <f aca="false">IF(MONTH($B187)=AK$2,$C187,"")</f>
        <v/>
      </c>
    </row>
    <row r="189" customFormat="false" ht="12.75" hidden="false" customHeight="false" outlineLevel="0" collapsed="false">
      <c r="B189" s="541" t="n">
        <f aca="false">A!A205</f>
        <v>42795</v>
      </c>
      <c r="C189" s="539" t="n">
        <f aca="false">A!F205</f>
        <v>5.99088376</v>
      </c>
      <c r="Z189" s="539" t="str">
        <f aca="false">IF(MONTH($B188)=Z$2,$C188,"")</f>
        <v/>
      </c>
      <c r="AA189" s="539" t="n">
        <f aca="false">IF(MONTH($B188)=AA$2,$C188,"")</f>
        <v>5.99231066</v>
      </c>
      <c r="AB189" s="539" t="str">
        <f aca="false">IF(MONTH($B188)=AB$2,$C188,"")</f>
        <v/>
      </c>
      <c r="AC189" s="539" t="str">
        <f aca="false">IF(MONTH($B188)=AC$2,$C188,"")</f>
        <v/>
      </c>
      <c r="AD189" s="539" t="str">
        <f aca="false">IF(MONTH($B188)=AD$2,$C188,"")</f>
        <v/>
      </c>
      <c r="AE189" s="539" t="str">
        <f aca="false">IF(MONTH($B188)=AE$2,$C188,"")</f>
        <v/>
      </c>
      <c r="AF189" s="539" t="str">
        <f aca="false">IF(MONTH($B188)=AF$2,$C188,"")</f>
        <v/>
      </c>
      <c r="AG189" s="539" t="str">
        <f aca="false">IF(MONTH($B188)=AG$2,$C188,"")</f>
        <v/>
      </c>
      <c r="AH189" s="539" t="str">
        <f aca="false">IF(MONTH($B188)=AH$2,$C188,"")</f>
        <v/>
      </c>
      <c r="AI189" s="539" t="str">
        <f aca="false">IF(MONTH($B188)=AI$2,$C188,"")</f>
        <v/>
      </c>
      <c r="AJ189" s="539" t="str">
        <f aca="false">IF(MONTH($B188)=AJ$2,$C188,"")</f>
        <v/>
      </c>
      <c r="AK189" s="539" t="str">
        <f aca="false">IF(MONTH($B188)=AK$2,$C188,"")</f>
        <v/>
      </c>
    </row>
    <row r="190" customFormat="false" ht="12.75" hidden="false" customHeight="false" outlineLevel="0" collapsed="false">
      <c r="B190" s="541" t="n">
        <f aca="false">A!A206</f>
        <v>42826</v>
      </c>
      <c r="C190" s="539" t="n">
        <f aca="false">A!F206</f>
        <v>6.55847531</v>
      </c>
      <c r="Z190" s="539" t="str">
        <f aca="false">IF(MONTH($B189)=Z$2,$C189,"")</f>
        <v/>
      </c>
      <c r="AA190" s="539" t="str">
        <f aca="false">IF(MONTH($B189)=AA$2,$C189,"")</f>
        <v/>
      </c>
      <c r="AB190" s="539" t="n">
        <f aca="false">IF(MONTH($B189)=AB$2,$C189,"")</f>
        <v>5.99088376</v>
      </c>
      <c r="AC190" s="539" t="str">
        <f aca="false">IF(MONTH($B189)=AC$2,$C189,"")</f>
        <v/>
      </c>
      <c r="AD190" s="539" t="str">
        <f aca="false">IF(MONTH($B189)=AD$2,$C189,"")</f>
        <v/>
      </c>
      <c r="AE190" s="539" t="str">
        <f aca="false">IF(MONTH($B189)=AE$2,$C189,"")</f>
        <v/>
      </c>
      <c r="AF190" s="539" t="str">
        <f aca="false">IF(MONTH($B189)=AF$2,$C189,"")</f>
        <v/>
      </c>
      <c r="AG190" s="539" t="str">
        <f aca="false">IF(MONTH($B189)=AG$2,$C189,"")</f>
        <v/>
      </c>
      <c r="AH190" s="539" t="str">
        <f aca="false">IF(MONTH($B189)=AH$2,$C189,"")</f>
        <v/>
      </c>
      <c r="AI190" s="539" t="str">
        <f aca="false">IF(MONTH($B189)=AI$2,$C189,"")</f>
        <v/>
      </c>
      <c r="AJ190" s="539" t="str">
        <f aca="false">IF(MONTH($B189)=AJ$2,$C189,"")</f>
        <v/>
      </c>
      <c r="AK190" s="539" t="str">
        <f aca="false">IF(MONTH($B189)=AK$2,$C189,"")</f>
        <v/>
      </c>
    </row>
    <row r="191" customFormat="false" ht="12.75" hidden="false" customHeight="false" outlineLevel="0" collapsed="false">
      <c r="B191" s="541" t="n">
        <f aca="false">A!A207</f>
        <v>42856</v>
      </c>
      <c r="C191" s="539" t="n">
        <f aca="false">A!F207</f>
        <v>7.11097404</v>
      </c>
      <c r="Z191" s="539" t="str">
        <f aca="false">IF(MONTH($B190)=Z$2,$C190,"")</f>
        <v/>
      </c>
      <c r="AA191" s="539" t="str">
        <f aca="false">IF(MONTH($B190)=AA$2,$C190,"")</f>
        <v/>
      </c>
      <c r="AB191" s="539" t="str">
        <f aca="false">IF(MONTH($B190)=AB$2,$C190,"")</f>
        <v/>
      </c>
      <c r="AC191" s="539" t="n">
        <f aca="false">IF(MONTH($B190)=AC$2,$C190,"")</f>
        <v>6.55847531</v>
      </c>
      <c r="AD191" s="539" t="str">
        <f aca="false">IF(MONTH($B190)=AD$2,$C190,"")</f>
        <v/>
      </c>
      <c r="AE191" s="539" t="str">
        <f aca="false">IF(MONTH($B190)=AE$2,$C190,"")</f>
        <v/>
      </c>
      <c r="AF191" s="539" t="str">
        <f aca="false">IF(MONTH($B190)=AF$2,$C190,"")</f>
        <v/>
      </c>
      <c r="AG191" s="539" t="str">
        <f aca="false">IF(MONTH($B190)=AG$2,$C190,"")</f>
        <v/>
      </c>
      <c r="AH191" s="539" t="str">
        <f aca="false">IF(MONTH($B190)=AH$2,$C190,"")</f>
        <v/>
      </c>
      <c r="AI191" s="539" t="str">
        <f aca="false">IF(MONTH($B190)=AI$2,$C190,"")</f>
        <v/>
      </c>
      <c r="AJ191" s="539" t="str">
        <f aca="false">IF(MONTH($B190)=AJ$2,$C190,"")</f>
        <v/>
      </c>
      <c r="AK191" s="539" t="str">
        <f aca="false">IF(MONTH($B190)=AK$2,$C190,"")</f>
        <v/>
      </c>
    </row>
    <row r="192" customFormat="false" ht="12.75" hidden="false" customHeight="false" outlineLevel="0" collapsed="false">
      <c r="B192" s="541" t="n">
        <f aca="false">A!A208</f>
        <v>42887</v>
      </c>
      <c r="C192" s="539" t="n">
        <f aca="false">A!F208</f>
        <v>6.80665434</v>
      </c>
      <c r="Z192" s="539" t="str">
        <f aca="false">IF(MONTH($B191)=Z$2,$C191,"")</f>
        <v/>
      </c>
      <c r="AA192" s="539" t="str">
        <f aca="false">IF(MONTH($B191)=AA$2,$C191,"")</f>
        <v/>
      </c>
      <c r="AB192" s="539" t="str">
        <f aca="false">IF(MONTH($B191)=AB$2,$C191,"")</f>
        <v/>
      </c>
      <c r="AC192" s="539" t="str">
        <f aca="false">IF(MONTH($B191)=AC$2,$C191,"")</f>
        <v/>
      </c>
      <c r="AD192" s="539" t="n">
        <f aca="false">IF(MONTH($B191)=AD$2,$C191,"")</f>
        <v>7.11097404</v>
      </c>
      <c r="AE192" s="539" t="str">
        <f aca="false">IF(MONTH($B191)=AE$2,$C191,"")</f>
        <v/>
      </c>
      <c r="AF192" s="539" t="str">
        <f aca="false">IF(MONTH($B191)=AF$2,$C191,"")</f>
        <v/>
      </c>
      <c r="AG192" s="539" t="str">
        <f aca="false">IF(MONTH($B191)=AG$2,$C191,"")</f>
        <v/>
      </c>
      <c r="AH192" s="539" t="str">
        <f aca="false">IF(MONTH($B191)=AH$2,$C191,"")</f>
        <v/>
      </c>
      <c r="AI192" s="539" t="str">
        <f aca="false">IF(MONTH($B191)=AI$2,$C191,"")</f>
        <v/>
      </c>
      <c r="AJ192" s="539" t="str">
        <f aca="false">IF(MONTH($B191)=AJ$2,$C191,"")</f>
        <v/>
      </c>
      <c r="AK192" s="539" t="str">
        <f aca="false">IF(MONTH($B191)=AK$2,$C191,"")</f>
        <v/>
      </c>
    </row>
    <row r="193" customFormat="false" ht="12.75" hidden="false" customHeight="false" outlineLevel="0" collapsed="false">
      <c r="B193" s="541" t="n">
        <f aca="false">A!A209</f>
        <v>42917</v>
      </c>
      <c r="C193" s="539" t="n">
        <f aca="false">A!F209</f>
        <v>6.94506463</v>
      </c>
      <c r="Z193" s="539" t="str">
        <f aca="false">IF(MONTH($B192)=Z$2,$C192,"")</f>
        <v/>
      </c>
      <c r="AA193" s="539" t="str">
        <f aca="false">IF(MONTH($B192)=AA$2,$C192,"")</f>
        <v/>
      </c>
      <c r="AB193" s="539" t="str">
        <f aca="false">IF(MONTH($B192)=AB$2,$C192,"")</f>
        <v/>
      </c>
      <c r="AC193" s="539" t="str">
        <f aca="false">IF(MONTH($B192)=AC$2,$C192,"")</f>
        <v/>
      </c>
      <c r="AD193" s="539" t="str">
        <f aca="false">IF(MONTH($B192)=AD$2,$C192,"")</f>
        <v/>
      </c>
      <c r="AE193" s="539" t="n">
        <f aca="false">IF(MONTH($B192)=AE$2,$C192,"")</f>
        <v>6.80665434</v>
      </c>
      <c r="AF193" s="539" t="str">
        <f aca="false">IF(MONTH($B192)=AF$2,$C192,"")</f>
        <v/>
      </c>
      <c r="AG193" s="539" t="str">
        <f aca="false">IF(MONTH($B192)=AG$2,$C192,"")</f>
        <v/>
      </c>
      <c r="AH193" s="539" t="str">
        <f aca="false">IF(MONTH($B192)=AH$2,$C192,"")</f>
        <v/>
      </c>
      <c r="AI193" s="539" t="str">
        <f aca="false">IF(MONTH($B192)=AI$2,$C192,"")</f>
        <v/>
      </c>
      <c r="AJ193" s="539" t="str">
        <f aca="false">IF(MONTH($B192)=AJ$2,$C192,"")</f>
        <v/>
      </c>
      <c r="AK193" s="539" t="str">
        <f aca="false">IF(MONTH($B192)=AK$2,$C192,"")</f>
        <v/>
      </c>
    </row>
    <row r="194" customFormat="false" ht="12.75" hidden="false" customHeight="false" outlineLevel="0" collapsed="false">
      <c r="B194" s="541" t="n">
        <f aca="false">A!A210</f>
        <v>42948</v>
      </c>
      <c r="C194" s="539" t="n">
        <f aca="false">A!F210</f>
        <v>7.19498749</v>
      </c>
      <c r="Z194" s="539" t="str">
        <f aca="false">IF(MONTH($B193)=Z$2,$C193,"")</f>
        <v/>
      </c>
      <c r="AA194" s="539" t="str">
        <f aca="false">IF(MONTH($B193)=AA$2,$C193,"")</f>
        <v/>
      </c>
      <c r="AB194" s="539" t="str">
        <f aca="false">IF(MONTH($B193)=AB$2,$C193,"")</f>
        <v/>
      </c>
      <c r="AC194" s="539" t="str">
        <f aca="false">IF(MONTH($B193)=AC$2,$C193,"")</f>
        <v/>
      </c>
      <c r="AD194" s="539" t="str">
        <f aca="false">IF(MONTH($B193)=AD$2,$C193,"")</f>
        <v/>
      </c>
      <c r="AE194" s="539" t="str">
        <f aca="false">IF(MONTH($B193)=AE$2,$C193,"")</f>
        <v/>
      </c>
      <c r="AF194" s="539" t="n">
        <f aca="false">IF(MONTH($B193)=AF$2,$C193,"")</f>
        <v>6.94506463</v>
      </c>
      <c r="AG194" s="539" t="str">
        <f aca="false">IF(MONTH($B193)=AG$2,$C193,"")</f>
        <v/>
      </c>
      <c r="AH194" s="539" t="str">
        <f aca="false">IF(MONTH($B193)=AH$2,$C193,"")</f>
        <v/>
      </c>
      <c r="AI194" s="539" t="str">
        <f aca="false">IF(MONTH($B193)=AI$2,$C193,"")</f>
        <v/>
      </c>
      <c r="AJ194" s="539" t="str">
        <f aca="false">IF(MONTH($B193)=AJ$2,$C193,"")</f>
        <v/>
      </c>
      <c r="AK194" s="539" t="str">
        <f aca="false">IF(MONTH($B193)=AK$2,$C193,"")</f>
        <v/>
      </c>
    </row>
    <row r="195" customFormat="false" ht="12.75" hidden="false" customHeight="false" outlineLevel="0" collapsed="false">
      <c r="B195" s="541" t="n">
        <f aca="false">A!A211</f>
        <v>42979</v>
      </c>
      <c r="C195" s="539" t="n">
        <f aca="false">A!F211</f>
        <v>7.02152094</v>
      </c>
      <c r="Z195" s="539" t="str">
        <f aca="false">IF(MONTH($B194)=Z$2,$C194,"")</f>
        <v/>
      </c>
      <c r="AA195" s="539" t="str">
        <f aca="false">IF(MONTH($B194)=AA$2,$C194,"")</f>
        <v/>
      </c>
      <c r="AB195" s="539" t="str">
        <f aca="false">IF(MONTH($B194)=AB$2,$C194,"")</f>
        <v/>
      </c>
      <c r="AC195" s="539" t="str">
        <f aca="false">IF(MONTH($B194)=AC$2,$C194,"")</f>
        <v/>
      </c>
      <c r="AD195" s="539" t="str">
        <f aca="false">IF(MONTH($B194)=AD$2,$C194,"")</f>
        <v/>
      </c>
      <c r="AE195" s="539" t="str">
        <f aca="false">IF(MONTH($B194)=AE$2,$C194,"")</f>
        <v/>
      </c>
      <c r="AF195" s="539" t="str">
        <f aca="false">IF(MONTH($B194)=AF$2,$C194,"")</f>
        <v/>
      </c>
      <c r="AG195" s="539" t="n">
        <f aca="false">IF(MONTH($B194)=AG$2,$C194,"")</f>
        <v>7.19498749</v>
      </c>
      <c r="AH195" s="539" t="str">
        <f aca="false">IF(MONTH($B194)=AH$2,$C194,"")</f>
        <v/>
      </c>
      <c r="AI195" s="539" t="str">
        <f aca="false">IF(MONTH($B194)=AI$2,$C194,"")</f>
        <v/>
      </c>
      <c r="AJ195" s="539" t="str">
        <f aca="false">IF(MONTH($B194)=AJ$2,$C194,"")</f>
        <v/>
      </c>
      <c r="AK195" s="539" t="str">
        <f aca="false">IF(MONTH($B194)=AK$2,$C194,"")</f>
        <v/>
      </c>
    </row>
    <row r="196" customFormat="false" ht="12.75" hidden="false" customHeight="false" outlineLevel="0" collapsed="false">
      <c r="B196" s="541" t="n">
        <f aca="false">A!A212</f>
        <v>43009</v>
      </c>
      <c r="C196" s="539" t="n">
        <f aca="false">A!F212</f>
        <v>6.57892921</v>
      </c>
      <c r="Z196" s="539" t="str">
        <f aca="false">IF(MONTH($B195)=Z$2,$C195,"")</f>
        <v/>
      </c>
      <c r="AA196" s="539" t="str">
        <f aca="false">IF(MONTH($B195)=AA$2,$C195,"")</f>
        <v/>
      </c>
      <c r="AB196" s="539" t="str">
        <f aca="false">IF(MONTH($B195)=AB$2,$C195,"")</f>
        <v/>
      </c>
      <c r="AC196" s="539" t="str">
        <f aca="false">IF(MONTH($B195)=AC$2,$C195,"")</f>
        <v/>
      </c>
      <c r="AD196" s="539" t="str">
        <f aca="false">IF(MONTH($B195)=AD$2,$C195,"")</f>
        <v/>
      </c>
      <c r="AE196" s="539" t="str">
        <f aca="false">IF(MONTH($B195)=AE$2,$C195,"")</f>
        <v/>
      </c>
      <c r="AF196" s="539" t="str">
        <f aca="false">IF(MONTH($B195)=AF$2,$C195,"")</f>
        <v/>
      </c>
      <c r="AG196" s="539" t="str">
        <f aca="false">IF(MONTH($B195)=AG$2,$C195,"")</f>
        <v/>
      </c>
      <c r="AH196" s="539" t="n">
        <f aca="false">IF(MONTH($B195)=AH$2,$C195,"")</f>
        <v>7.02152094</v>
      </c>
      <c r="AI196" s="539" t="str">
        <f aca="false">IF(MONTH($B195)=AI$2,$C195,"")</f>
        <v/>
      </c>
      <c r="AJ196" s="539" t="str">
        <f aca="false">IF(MONTH($B195)=AJ$2,$C195,"")</f>
        <v/>
      </c>
      <c r="AK196" s="539" t="str">
        <f aca="false">IF(MONTH($B195)=AK$2,$C195,"")</f>
        <v/>
      </c>
    </row>
    <row r="197" customFormat="false" ht="12.75" hidden="false" customHeight="false" outlineLevel="0" collapsed="false">
      <c r="B197" s="541" t="n">
        <f aca="false">A!A213</f>
        <v>43040</v>
      </c>
      <c r="C197" s="539" t="n">
        <f aca="false">A!F213</f>
        <v>2.53152072</v>
      </c>
      <c r="Z197" s="539" t="str">
        <f aca="false">IF(MONTH($B196)=Z$2,$C196,"")</f>
        <v/>
      </c>
      <c r="AA197" s="539" t="str">
        <f aca="false">IF(MONTH($B196)=AA$2,$C196,"")</f>
        <v/>
      </c>
      <c r="AB197" s="539" t="str">
        <f aca="false">IF(MONTH($B196)=AB$2,$C196,"")</f>
        <v/>
      </c>
      <c r="AC197" s="539" t="str">
        <f aca="false">IF(MONTH($B196)=AC$2,$C196,"")</f>
        <v/>
      </c>
      <c r="AD197" s="539" t="str">
        <f aca="false">IF(MONTH($B196)=AD$2,$C196,"")</f>
        <v/>
      </c>
      <c r="AE197" s="539" t="str">
        <f aca="false">IF(MONTH($B196)=AE$2,$C196,"")</f>
        <v/>
      </c>
      <c r="AF197" s="539" t="str">
        <f aca="false">IF(MONTH($B196)=AF$2,$C196,"")</f>
        <v/>
      </c>
      <c r="AG197" s="539" t="str">
        <f aca="false">IF(MONTH($B196)=AG$2,$C196,"")</f>
        <v/>
      </c>
      <c r="AH197" s="539" t="str">
        <f aca="false">IF(MONTH($B196)=AH$2,$C196,"")</f>
        <v/>
      </c>
      <c r="AI197" s="539" t="n">
        <f aca="false">IF(MONTH($B196)=AI$2,$C196,"")</f>
        <v>6.57892921</v>
      </c>
      <c r="AJ197" s="539" t="str">
        <f aca="false">IF(MONTH($B196)=AJ$2,$C196,"")</f>
        <v/>
      </c>
      <c r="AK197" s="539" t="str">
        <f aca="false">IF(MONTH($B196)=AK$2,$C196,"")</f>
        <v/>
      </c>
    </row>
    <row r="198" customFormat="false" ht="12.75" hidden="false" customHeight="false" outlineLevel="0" collapsed="false">
      <c r="B198" s="541" t="n">
        <f aca="false">A!A214</f>
        <v>43070</v>
      </c>
      <c r="C198" s="539" t="n">
        <f aca="false">A!F214</f>
        <v>2.60081114</v>
      </c>
      <c r="Z198" s="539" t="str">
        <f aca="false">IF(MONTH($B197)=Z$2,$C197,"")</f>
        <v/>
      </c>
      <c r="AA198" s="539" t="str">
        <f aca="false">IF(MONTH($B197)=AA$2,$C197,"")</f>
        <v/>
      </c>
      <c r="AB198" s="539" t="str">
        <f aca="false">IF(MONTH($B197)=AB$2,$C197,"")</f>
        <v/>
      </c>
      <c r="AC198" s="539" t="str">
        <f aca="false">IF(MONTH($B197)=AC$2,$C197,"")</f>
        <v/>
      </c>
      <c r="AD198" s="539" t="str">
        <f aca="false">IF(MONTH($B197)=AD$2,$C197,"")</f>
        <v/>
      </c>
      <c r="AE198" s="539" t="str">
        <f aca="false">IF(MONTH($B197)=AE$2,$C197,"")</f>
        <v/>
      </c>
      <c r="AF198" s="539" t="str">
        <f aca="false">IF(MONTH($B197)=AF$2,$C197,"")</f>
        <v/>
      </c>
      <c r="AG198" s="539" t="str">
        <f aca="false">IF(MONTH($B197)=AG$2,$C197,"")</f>
        <v/>
      </c>
      <c r="AH198" s="539" t="str">
        <f aca="false">IF(MONTH($B197)=AH$2,$C197,"")</f>
        <v/>
      </c>
      <c r="AI198" s="539" t="str">
        <f aca="false">IF(MONTH($B197)=AI$2,$C197,"")</f>
        <v/>
      </c>
      <c r="AJ198" s="539" t="n">
        <f aca="false">IF(MONTH($B197)=AJ$2,$C197,"")</f>
        <v>2.53152072</v>
      </c>
      <c r="AK198" s="539" t="str">
        <f aca="false">IF(MONTH($B197)=AK$2,$C197,"")</f>
        <v/>
      </c>
    </row>
    <row r="199" customFormat="false" ht="12.75" hidden="false" customHeight="false" outlineLevel="0" collapsed="false">
      <c r="B199" s="541" t="n">
        <f aca="false">A!A215</f>
        <v>43101</v>
      </c>
      <c r="C199" s="539" t="n">
        <f aca="false">A!F215</f>
        <v>2.58529144</v>
      </c>
      <c r="Z199" s="539" t="str">
        <f aca="false">IF(MONTH($B198)=Z$2,$C198,"")</f>
        <v/>
      </c>
      <c r="AA199" s="539" t="str">
        <f aca="false">IF(MONTH($B198)=AA$2,$C198,"")</f>
        <v/>
      </c>
      <c r="AB199" s="539" t="str">
        <f aca="false">IF(MONTH($B198)=AB$2,$C198,"")</f>
        <v/>
      </c>
      <c r="AC199" s="539" t="str">
        <f aca="false">IF(MONTH($B198)=AC$2,$C198,"")</f>
        <v/>
      </c>
      <c r="AD199" s="539" t="str">
        <f aca="false">IF(MONTH($B198)=AD$2,$C198,"")</f>
        <v/>
      </c>
      <c r="AE199" s="539" t="str">
        <f aca="false">IF(MONTH($B198)=AE$2,$C198,"")</f>
        <v/>
      </c>
      <c r="AF199" s="539" t="str">
        <f aca="false">IF(MONTH($B198)=AF$2,$C198,"")</f>
        <v/>
      </c>
      <c r="AG199" s="539" t="str">
        <f aca="false">IF(MONTH($B198)=AG$2,$C198,"")</f>
        <v/>
      </c>
      <c r="AH199" s="539" t="str">
        <f aca="false">IF(MONTH($B198)=AH$2,$C198,"")</f>
        <v/>
      </c>
      <c r="AI199" s="539" t="str">
        <f aca="false">IF(MONTH($B198)=AI$2,$C198,"")</f>
        <v/>
      </c>
      <c r="AJ199" s="539" t="str">
        <f aca="false">IF(MONTH($B198)=AJ$2,$C198,"")</f>
        <v/>
      </c>
      <c r="AK199" s="539" t="n">
        <f aca="false">IF(MONTH($B198)=AK$2,$C198,"")</f>
        <v>2.60081114</v>
      </c>
    </row>
    <row r="200" customFormat="false" ht="12.75" hidden="false" customHeight="false" outlineLevel="0" collapsed="false">
      <c r="B200" s="541" t="n">
        <f aca="false">A!A216</f>
        <v>43132</v>
      </c>
      <c r="C200" s="539" t="n">
        <f aca="false">A!F216</f>
        <v>2.32115459</v>
      </c>
      <c r="Z200" s="539" t="n">
        <f aca="false">IF(MONTH($B199)=Z$2,$C199,"")</f>
        <v>2.58529144</v>
      </c>
      <c r="AA200" s="539" t="str">
        <f aca="false">IF(MONTH($B199)=AA$2,$C199,"")</f>
        <v/>
      </c>
      <c r="AB200" s="539" t="str">
        <f aca="false">IF(MONTH($B199)=AB$2,$C199,"")</f>
        <v/>
      </c>
      <c r="AC200" s="539" t="str">
        <f aca="false">IF(MONTH($B199)=AC$2,$C199,"")</f>
        <v/>
      </c>
      <c r="AD200" s="539" t="str">
        <f aca="false">IF(MONTH($B199)=AD$2,$C199,"")</f>
        <v/>
      </c>
      <c r="AE200" s="539" t="str">
        <f aca="false">IF(MONTH($B199)=AE$2,$C199,"")</f>
        <v/>
      </c>
      <c r="AF200" s="539" t="str">
        <f aca="false">IF(MONTH($B199)=AF$2,$C199,"")</f>
        <v/>
      </c>
      <c r="AG200" s="539" t="str">
        <f aca="false">IF(MONTH($B199)=AG$2,$C199,"")</f>
        <v/>
      </c>
      <c r="AH200" s="539" t="str">
        <f aca="false">IF(MONTH($B199)=AH$2,$C199,"")</f>
        <v/>
      </c>
      <c r="AI200" s="539" t="str">
        <f aca="false">IF(MONTH($B199)=AI$2,$C199,"")</f>
        <v/>
      </c>
      <c r="AJ200" s="539" t="str">
        <f aca="false">IF(MONTH($B199)=AJ$2,$C199,"")</f>
        <v/>
      </c>
      <c r="AK200" s="539" t="str">
        <f aca="false">IF(MONTH($B199)=AK$2,$C199,"")</f>
        <v/>
      </c>
    </row>
    <row r="201" customFormat="false" ht="12.75" hidden="false" customHeight="false" outlineLevel="0" collapsed="false">
      <c r="B201" s="541" t="n">
        <f aca="false">A!A217</f>
        <v>43160</v>
      </c>
      <c r="C201" s="539" t="n">
        <f aca="false">A!F217</f>
        <v>2.55596917</v>
      </c>
      <c r="Z201" s="539" t="str">
        <f aca="false">IF(MONTH($B200)=Z$2,$C200,"")</f>
        <v/>
      </c>
      <c r="AA201" s="539" t="n">
        <f aca="false">IF(MONTH($B200)=AA$2,$C200,"")</f>
        <v>2.32115459</v>
      </c>
      <c r="AB201" s="539" t="str">
        <f aca="false">IF(MONTH($B200)=AB$2,$C200,"")</f>
        <v/>
      </c>
      <c r="AC201" s="539" t="str">
        <f aca="false">IF(MONTH($B200)=AC$2,$C200,"")</f>
        <v/>
      </c>
      <c r="AD201" s="539" t="str">
        <f aca="false">IF(MONTH($B200)=AD$2,$C200,"")</f>
        <v/>
      </c>
      <c r="AE201" s="539" t="str">
        <f aca="false">IF(MONTH($B200)=AE$2,$C200,"")</f>
        <v/>
      </c>
      <c r="AF201" s="539" t="str">
        <f aca="false">IF(MONTH($B200)=AF$2,$C200,"")</f>
        <v/>
      </c>
      <c r="AG201" s="539" t="str">
        <f aca="false">IF(MONTH($B200)=AG$2,$C200,"")</f>
        <v/>
      </c>
      <c r="AH201" s="539" t="str">
        <f aca="false">IF(MONTH($B200)=AH$2,$C200,"")</f>
        <v/>
      </c>
      <c r="AI201" s="539" t="str">
        <f aca="false">IF(MONTH($B200)=AI$2,$C200,"")</f>
        <v/>
      </c>
      <c r="AJ201" s="539" t="str">
        <f aca="false">IF(MONTH($B200)=AJ$2,$C200,"")</f>
        <v/>
      </c>
      <c r="AK201" s="539" t="str">
        <f aca="false">IF(MONTH($B200)=AK$2,$C200,"")</f>
        <v/>
      </c>
    </row>
    <row r="202" customFormat="false" ht="12.75" hidden="false" customHeight="false" outlineLevel="0" collapsed="false">
      <c r="B202" s="541" t="n">
        <f aca="false">A!A218</f>
        <v>43191</v>
      </c>
      <c r="C202" s="539" t="n">
        <f aca="false">A!F218</f>
        <v>3.27794825</v>
      </c>
      <c r="Z202" s="539" t="str">
        <f aca="false">IF(MONTH($B201)=Z$2,$C201,"")</f>
        <v/>
      </c>
      <c r="AA202" s="539" t="str">
        <f aca="false">IF(MONTH($B201)=AA$2,$C201,"")</f>
        <v/>
      </c>
      <c r="AB202" s="539" t="n">
        <f aca="false">IF(MONTH($B201)=AB$2,$C201,"")</f>
        <v>2.55596917</v>
      </c>
      <c r="AC202" s="539" t="str">
        <f aca="false">IF(MONTH($B201)=AC$2,$C201,"")</f>
        <v/>
      </c>
      <c r="AD202" s="539" t="str">
        <f aca="false">IF(MONTH($B201)=AD$2,$C201,"")</f>
        <v/>
      </c>
      <c r="AE202" s="539" t="str">
        <f aca="false">IF(MONTH($B201)=AE$2,$C201,"")</f>
        <v/>
      </c>
      <c r="AF202" s="539" t="str">
        <f aca="false">IF(MONTH($B201)=AF$2,$C201,"")</f>
        <v/>
      </c>
      <c r="AG202" s="539" t="str">
        <f aca="false">IF(MONTH($B201)=AG$2,$C201,"")</f>
        <v/>
      </c>
      <c r="AH202" s="539" t="str">
        <f aca="false">IF(MONTH($B201)=AH$2,$C201,"")</f>
        <v/>
      </c>
      <c r="AI202" s="539" t="str">
        <f aca="false">IF(MONTH($B201)=AI$2,$C201,"")</f>
        <v/>
      </c>
      <c r="AJ202" s="539" t="str">
        <f aca="false">IF(MONTH($B201)=AJ$2,$C201,"")</f>
        <v/>
      </c>
      <c r="AK202" s="539" t="str">
        <f aca="false">IF(MONTH($B201)=AK$2,$C201,"")</f>
        <v/>
      </c>
    </row>
    <row r="203" customFormat="false" ht="12.75" hidden="false" customHeight="false" outlineLevel="0" collapsed="false">
      <c r="B203" s="541" t="n">
        <f aca="false">A!A219</f>
        <v>43221</v>
      </c>
      <c r="C203" s="539" t="n">
        <f aca="false">A!F219</f>
        <v>3.81054262</v>
      </c>
      <c r="Z203" s="539" t="str">
        <f aca="false">IF(MONTH($B202)=Z$2,$C202,"")</f>
        <v/>
      </c>
      <c r="AA203" s="539" t="str">
        <f aca="false">IF(MONTH($B202)=AA$2,$C202,"")</f>
        <v/>
      </c>
      <c r="AB203" s="539" t="str">
        <f aca="false">IF(MONTH($B202)=AB$2,$C202,"")</f>
        <v/>
      </c>
      <c r="AC203" s="539" t="n">
        <f aca="false">IF(MONTH($B202)=AC$2,$C202,"")</f>
        <v>3.27794825</v>
      </c>
      <c r="AD203" s="539" t="str">
        <f aca="false">IF(MONTH($B202)=AD$2,$C202,"")</f>
        <v/>
      </c>
      <c r="AE203" s="539" t="str">
        <f aca="false">IF(MONTH($B202)=AE$2,$C202,"")</f>
        <v/>
      </c>
      <c r="AF203" s="539" t="str">
        <f aca="false">IF(MONTH($B202)=AF$2,$C202,"")</f>
        <v/>
      </c>
      <c r="AG203" s="539" t="str">
        <f aca="false">IF(MONTH($B202)=AG$2,$C202,"")</f>
        <v/>
      </c>
      <c r="AH203" s="539" t="str">
        <f aca="false">IF(MONTH($B202)=AH$2,$C202,"")</f>
        <v/>
      </c>
      <c r="AI203" s="539" t="str">
        <f aca="false">IF(MONTH($B202)=AI$2,$C202,"")</f>
        <v/>
      </c>
      <c r="AJ203" s="539" t="str">
        <f aca="false">IF(MONTH($B202)=AJ$2,$C202,"")</f>
        <v/>
      </c>
      <c r="AK203" s="539" t="str">
        <f aca="false">IF(MONTH($B202)=AK$2,$C202,"")</f>
        <v/>
      </c>
    </row>
    <row r="204" customFormat="false" ht="12.75" hidden="false" customHeight="false" outlineLevel="0" collapsed="false">
      <c r="B204" s="541" t="n">
        <f aca="false">A!A220</f>
        <v>43252</v>
      </c>
      <c r="C204" s="539" t="n">
        <f aca="false">A!F220</f>
        <v>4.04900965</v>
      </c>
      <c r="Z204" s="539" t="str">
        <f aca="false">IF(MONTH($B203)=Z$2,$C203,"")</f>
        <v/>
      </c>
      <c r="AA204" s="539" t="str">
        <f aca="false">IF(MONTH($B203)=AA$2,$C203,"")</f>
        <v/>
      </c>
      <c r="AB204" s="539" t="str">
        <f aca="false">IF(MONTH($B203)=AB$2,$C203,"")</f>
        <v/>
      </c>
      <c r="AC204" s="539" t="str">
        <f aca="false">IF(MONTH($B203)=AC$2,$C203,"")</f>
        <v/>
      </c>
      <c r="AD204" s="539" t="n">
        <f aca="false">IF(MONTH($B203)=AD$2,$C203,"")</f>
        <v>3.81054262</v>
      </c>
      <c r="AE204" s="539" t="str">
        <f aca="false">IF(MONTH($B203)=AE$2,$C203,"")</f>
        <v/>
      </c>
      <c r="AF204" s="539" t="str">
        <f aca="false">IF(MONTH($B203)=AF$2,$C203,"")</f>
        <v/>
      </c>
      <c r="AG204" s="539" t="str">
        <f aca="false">IF(MONTH($B203)=AG$2,$C203,"")</f>
        <v/>
      </c>
      <c r="AH204" s="539" t="str">
        <f aca="false">IF(MONTH($B203)=AH$2,$C203,"")</f>
        <v/>
      </c>
      <c r="AI204" s="539" t="str">
        <f aca="false">IF(MONTH($B203)=AI$2,$C203,"")</f>
        <v/>
      </c>
      <c r="AJ204" s="539" t="str">
        <f aca="false">IF(MONTH($B203)=AJ$2,$C203,"")</f>
        <v/>
      </c>
      <c r="AK204" s="539" t="str">
        <f aca="false">IF(MONTH($B203)=AK$2,$C203,"")</f>
        <v/>
      </c>
    </row>
    <row r="205" customFormat="false" ht="12.75" hidden="false" customHeight="false" outlineLevel="0" collapsed="false">
      <c r="B205" s="541" t="n">
        <f aca="false">A!A221</f>
        <v>43282</v>
      </c>
      <c r="C205" s="539" t="n">
        <f aca="false">A!F221</f>
        <v>4.1596788</v>
      </c>
      <c r="Z205" s="539" t="str">
        <f aca="false">IF(MONTH($B204)=Z$2,$C204,"")</f>
        <v/>
      </c>
      <c r="AA205" s="539" t="str">
        <f aca="false">IF(MONTH($B204)=AA$2,$C204,"")</f>
        <v/>
      </c>
      <c r="AB205" s="539" t="str">
        <f aca="false">IF(MONTH($B204)=AB$2,$C204,"")</f>
        <v/>
      </c>
      <c r="AC205" s="539" t="str">
        <f aca="false">IF(MONTH($B204)=AC$2,$C204,"")</f>
        <v/>
      </c>
      <c r="AD205" s="539" t="str">
        <f aca="false">IF(MONTH($B204)=AD$2,$C204,"")</f>
        <v/>
      </c>
      <c r="AE205" s="539" t="n">
        <f aca="false">IF(MONTH($B204)=AE$2,$C204,"")</f>
        <v>4.04900965</v>
      </c>
      <c r="AF205" s="539" t="str">
        <f aca="false">IF(MONTH($B204)=AF$2,$C204,"")</f>
        <v/>
      </c>
      <c r="AG205" s="539" t="str">
        <f aca="false">IF(MONTH($B204)=AG$2,$C204,"")</f>
        <v/>
      </c>
      <c r="AH205" s="539" t="str">
        <f aca="false">IF(MONTH($B204)=AH$2,$C204,"")</f>
        <v/>
      </c>
      <c r="AI205" s="539" t="str">
        <f aca="false">IF(MONTH($B204)=AI$2,$C204,"")</f>
        <v/>
      </c>
      <c r="AJ205" s="539" t="str">
        <f aca="false">IF(MONTH($B204)=AJ$2,$C204,"")</f>
        <v/>
      </c>
      <c r="AK205" s="539" t="str">
        <f aca="false">IF(MONTH($B204)=AK$2,$C204,"")</f>
        <v/>
      </c>
    </row>
    <row r="206" customFormat="false" ht="12.75" hidden="false" customHeight="false" outlineLevel="0" collapsed="false">
      <c r="B206" s="541" t="n">
        <f aca="false">A!A222</f>
        <v>43313</v>
      </c>
      <c r="C206" s="539" t="n">
        <f aca="false">A!F222</f>
        <v>4.13469613</v>
      </c>
      <c r="Z206" s="539" t="str">
        <f aca="false">IF(MONTH($B205)=Z$2,$C205,"")</f>
        <v/>
      </c>
      <c r="AA206" s="539" t="str">
        <f aca="false">IF(MONTH($B205)=AA$2,$C205,"")</f>
        <v/>
      </c>
      <c r="AB206" s="539" t="str">
        <f aca="false">IF(MONTH($B205)=AB$2,$C205,"")</f>
        <v/>
      </c>
      <c r="AC206" s="539" t="str">
        <f aca="false">IF(MONTH($B205)=AC$2,$C205,"")</f>
        <v/>
      </c>
      <c r="AD206" s="539" t="str">
        <f aca="false">IF(MONTH($B205)=AD$2,$C205,"")</f>
        <v/>
      </c>
      <c r="AE206" s="539" t="str">
        <f aca="false">IF(MONTH($B205)=AE$2,$C205,"")</f>
        <v/>
      </c>
      <c r="AF206" s="539" t="n">
        <f aca="false">IF(MONTH($B205)=AF$2,$C205,"")</f>
        <v>4.1596788</v>
      </c>
      <c r="AG206" s="539" t="str">
        <f aca="false">IF(MONTH($B205)=AG$2,$C205,"")</f>
        <v/>
      </c>
      <c r="AH206" s="539" t="str">
        <f aca="false">IF(MONTH($B205)=AH$2,$C205,"")</f>
        <v/>
      </c>
      <c r="AI206" s="539" t="str">
        <f aca="false">IF(MONTH($B205)=AI$2,$C205,"")</f>
        <v/>
      </c>
      <c r="AJ206" s="539" t="str">
        <f aca="false">IF(MONTH($B205)=AJ$2,$C205,"")</f>
        <v/>
      </c>
      <c r="AK206" s="539" t="str">
        <f aca="false">IF(MONTH($B205)=AK$2,$C205,"")</f>
        <v/>
      </c>
    </row>
    <row r="207" customFormat="false" ht="12.75" hidden="false" customHeight="false" outlineLevel="0" collapsed="false">
      <c r="B207" s="541" t="n">
        <f aca="false">A!A223</f>
        <v>43344</v>
      </c>
      <c r="C207" s="539" t="n">
        <f aca="false">A!F223</f>
        <v>3.60056557</v>
      </c>
      <c r="Z207" s="539" t="str">
        <f aca="false">IF(MONTH($B206)=Z$2,$C206,"")</f>
        <v/>
      </c>
      <c r="AA207" s="539" t="str">
        <f aca="false">IF(MONTH($B206)=AA$2,$C206,"")</f>
        <v/>
      </c>
      <c r="AB207" s="539" t="str">
        <f aca="false">IF(MONTH($B206)=AB$2,$C206,"")</f>
        <v/>
      </c>
      <c r="AC207" s="539" t="str">
        <f aca="false">IF(MONTH($B206)=AC$2,$C206,"")</f>
        <v/>
      </c>
      <c r="AD207" s="539" t="str">
        <f aca="false">IF(MONTH($B206)=AD$2,$C206,"")</f>
        <v/>
      </c>
      <c r="AE207" s="539" t="str">
        <f aca="false">IF(MONTH($B206)=AE$2,$C206,"")</f>
        <v/>
      </c>
      <c r="AF207" s="539" t="str">
        <f aca="false">IF(MONTH($B206)=AF$2,$C206,"")</f>
        <v/>
      </c>
      <c r="AG207" s="539" t="n">
        <f aca="false">IF(MONTH($B206)=AG$2,$C206,"")</f>
        <v>4.13469613</v>
      </c>
      <c r="AH207" s="539" t="str">
        <f aca="false">IF(MONTH($B206)=AH$2,$C206,"")</f>
        <v/>
      </c>
      <c r="AI207" s="539" t="str">
        <f aca="false">IF(MONTH($B206)=AI$2,$C206,"")</f>
        <v/>
      </c>
      <c r="AJ207" s="539" t="str">
        <f aca="false">IF(MONTH($B206)=AJ$2,$C206,"")</f>
        <v/>
      </c>
      <c r="AK207" s="539" t="str">
        <f aca="false">IF(MONTH($B206)=AK$2,$C206,"")</f>
        <v/>
      </c>
    </row>
    <row r="208" customFormat="false" ht="12.75" hidden="false" customHeight="false" outlineLevel="0" collapsed="false">
      <c r="B208" s="541" t="n">
        <f aca="false">A!A224</f>
        <v>43374</v>
      </c>
      <c r="C208" s="539" t="n">
        <f aca="false">A!F224</f>
        <v>3.05393584</v>
      </c>
      <c r="Z208" s="539" t="str">
        <f aca="false">IF(MONTH($B207)=Z$2,$C207,"")</f>
        <v/>
      </c>
      <c r="AA208" s="539" t="str">
        <f aca="false">IF(MONTH($B207)=AA$2,$C207,"")</f>
        <v/>
      </c>
      <c r="AB208" s="539" t="str">
        <f aca="false">IF(MONTH($B207)=AB$2,$C207,"")</f>
        <v/>
      </c>
      <c r="AC208" s="539" t="str">
        <f aca="false">IF(MONTH($B207)=AC$2,$C207,"")</f>
        <v/>
      </c>
      <c r="AD208" s="539" t="str">
        <f aca="false">IF(MONTH($B207)=AD$2,$C207,"")</f>
        <v/>
      </c>
      <c r="AE208" s="539" t="str">
        <f aca="false">IF(MONTH($B207)=AE$2,$C207,"")</f>
        <v/>
      </c>
      <c r="AF208" s="539" t="str">
        <f aca="false">IF(MONTH($B207)=AF$2,$C207,"")</f>
        <v/>
      </c>
      <c r="AG208" s="539" t="str">
        <f aca="false">IF(MONTH($B207)=AG$2,$C207,"")</f>
        <v/>
      </c>
      <c r="AH208" s="539" t="n">
        <f aca="false">IF(MONTH($B207)=AH$2,$C207,"")</f>
        <v>3.60056557</v>
      </c>
      <c r="AI208" s="539" t="str">
        <f aca="false">IF(MONTH($B207)=AI$2,$C207,"")</f>
        <v/>
      </c>
      <c r="AJ208" s="539" t="str">
        <f aca="false">IF(MONTH($B207)=AJ$2,$C207,"")</f>
        <v/>
      </c>
      <c r="AK208" s="539" t="str">
        <f aca="false">IF(MONTH($B207)=AK$2,$C207,"")</f>
        <v/>
      </c>
    </row>
    <row r="209" customFormat="false" ht="12.75" hidden="false" customHeight="false" outlineLevel="0" collapsed="false">
      <c r="B209" s="541" t="n">
        <f aca="false">A!A225</f>
        <v>43405</v>
      </c>
      <c r="C209" s="539" t="n">
        <f aca="false">A!F225</f>
        <v>2.35856694</v>
      </c>
      <c r="Z209" s="539" t="str">
        <f aca="false">IF(MONTH($B208)=Z$2,$C208,"")</f>
        <v/>
      </c>
      <c r="AA209" s="539" t="str">
        <f aca="false">IF(MONTH($B208)=AA$2,$C208,"")</f>
        <v/>
      </c>
      <c r="AB209" s="539" t="str">
        <f aca="false">IF(MONTH($B208)=AB$2,$C208,"")</f>
        <v/>
      </c>
      <c r="AC209" s="539" t="str">
        <f aca="false">IF(MONTH($B208)=AC$2,$C208,"")</f>
        <v/>
      </c>
      <c r="AD209" s="539" t="str">
        <f aca="false">IF(MONTH($B208)=AD$2,$C208,"")</f>
        <v/>
      </c>
      <c r="AE209" s="539" t="str">
        <f aca="false">IF(MONTH($B208)=AE$2,$C208,"")</f>
        <v/>
      </c>
      <c r="AF209" s="539" t="str">
        <f aca="false">IF(MONTH($B208)=AF$2,$C208,"")</f>
        <v/>
      </c>
      <c r="AG209" s="539" t="str">
        <f aca="false">IF(MONTH($B208)=AG$2,$C208,"")</f>
        <v/>
      </c>
      <c r="AH209" s="539" t="str">
        <f aca="false">IF(MONTH($B208)=AH$2,$C208,"")</f>
        <v/>
      </c>
      <c r="AI209" s="539" t="n">
        <f aca="false">IF(MONTH($B208)=AI$2,$C208,"")</f>
        <v>3.05393584</v>
      </c>
      <c r="AJ209" s="539" t="str">
        <f aca="false">IF(MONTH($B208)=AJ$2,$C208,"")</f>
        <v/>
      </c>
      <c r="AK209" s="539" t="str">
        <f aca="false">IF(MONTH($B208)=AK$2,$C208,"")</f>
        <v/>
      </c>
    </row>
    <row r="210" customFormat="false" ht="12.75" hidden="false" customHeight="false" outlineLevel="0" collapsed="false">
      <c r="B210" s="541" t="n">
        <f aca="false">A!A226</f>
        <v>43435</v>
      </c>
      <c r="C210" s="539" t="n">
        <f aca="false">A!F226</f>
        <v>2.42296644</v>
      </c>
      <c r="Z210" s="539" t="str">
        <f aca="false">IF(MONTH($B209)=Z$2,$C209,"")</f>
        <v/>
      </c>
      <c r="AA210" s="539" t="str">
        <f aca="false">IF(MONTH($B209)=AA$2,$C209,"")</f>
        <v/>
      </c>
      <c r="AB210" s="539" t="str">
        <f aca="false">IF(MONTH($B209)=AB$2,$C209,"")</f>
        <v/>
      </c>
      <c r="AC210" s="539" t="str">
        <f aca="false">IF(MONTH($B209)=AC$2,$C209,"")</f>
        <v/>
      </c>
      <c r="AD210" s="539" t="str">
        <f aca="false">IF(MONTH($B209)=AD$2,$C209,"")</f>
        <v/>
      </c>
      <c r="AE210" s="539" t="str">
        <f aca="false">IF(MONTH($B209)=AE$2,$C209,"")</f>
        <v/>
      </c>
      <c r="AF210" s="539" t="str">
        <f aca="false">IF(MONTH($B209)=AF$2,$C209,"")</f>
        <v/>
      </c>
      <c r="AG210" s="539" t="str">
        <f aca="false">IF(MONTH($B209)=AG$2,$C209,"")</f>
        <v/>
      </c>
      <c r="AH210" s="539" t="str">
        <f aca="false">IF(MONTH($B209)=AH$2,$C209,"")</f>
        <v/>
      </c>
      <c r="AI210" s="539" t="str">
        <f aca="false">IF(MONTH($B209)=AI$2,$C209,"")</f>
        <v/>
      </c>
      <c r="AJ210" s="539" t="n">
        <f aca="false">IF(MONTH($B209)=AJ$2,$C209,"")</f>
        <v>2.35856694</v>
      </c>
      <c r="AK210" s="539" t="str">
        <f aca="false">IF(MONTH($B209)=AK$2,$C209,"")</f>
        <v/>
      </c>
    </row>
    <row r="211" customFormat="false" ht="12.75" hidden="false" customHeight="false" outlineLevel="0" collapsed="false">
      <c r="B211" s="541" t="n">
        <f aca="false">A!A227</f>
        <v>43466</v>
      </c>
      <c r="C211" s="539" t="n">
        <f aca="false">A!F227</f>
        <v>2.40834673</v>
      </c>
      <c r="Z211" s="539" t="str">
        <f aca="false">IF(MONTH($B210)=Z$2,$C210,"")</f>
        <v/>
      </c>
      <c r="AA211" s="539" t="str">
        <f aca="false">IF(MONTH($B210)=AA$2,$C210,"")</f>
        <v/>
      </c>
      <c r="AB211" s="539" t="str">
        <f aca="false">IF(MONTH($B210)=AB$2,$C210,"")</f>
        <v/>
      </c>
      <c r="AC211" s="539" t="str">
        <f aca="false">IF(MONTH($B210)=AC$2,$C210,"")</f>
        <v/>
      </c>
      <c r="AD211" s="539" t="str">
        <f aca="false">IF(MONTH($B210)=AD$2,$C210,"")</f>
        <v/>
      </c>
      <c r="AE211" s="539" t="str">
        <f aca="false">IF(MONTH($B210)=AE$2,$C210,"")</f>
        <v/>
      </c>
      <c r="AF211" s="539" t="str">
        <f aca="false">IF(MONTH($B210)=AF$2,$C210,"")</f>
        <v/>
      </c>
      <c r="AG211" s="539" t="str">
        <f aca="false">IF(MONTH($B210)=AG$2,$C210,"")</f>
        <v/>
      </c>
      <c r="AH211" s="539" t="str">
        <f aca="false">IF(MONTH($B210)=AH$2,$C210,"")</f>
        <v/>
      </c>
      <c r="AI211" s="539" t="str">
        <f aca="false">IF(MONTH($B210)=AI$2,$C210,"")</f>
        <v/>
      </c>
      <c r="AJ211" s="539" t="str">
        <f aca="false">IF(MONTH($B210)=AJ$2,$C210,"")</f>
        <v/>
      </c>
      <c r="AK211" s="539" t="n">
        <f aca="false">IF(MONTH($B210)=AK$2,$C210,"")</f>
        <v>2.42296644</v>
      </c>
    </row>
    <row r="212" customFormat="false" ht="12.75" hidden="false" customHeight="false" outlineLevel="0" collapsed="false">
      <c r="B212" s="541" t="n">
        <f aca="false">A!A228</f>
        <v>43497</v>
      </c>
      <c r="C212" s="539" t="n">
        <f aca="false">A!F228</f>
        <v>2.1621434</v>
      </c>
      <c r="Z212" s="539" t="n">
        <f aca="false">IF(MONTH($B211)=Z$2,$C211,"")</f>
        <v>2.40834673</v>
      </c>
      <c r="AA212" s="539" t="str">
        <f aca="false">IF(MONTH($B211)=AA$2,$C211,"")</f>
        <v/>
      </c>
      <c r="AB212" s="539" t="str">
        <f aca="false">IF(MONTH($B211)=AB$2,$C211,"")</f>
        <v/>
      </c>
      <c r="AC212" s="539" t="str">
        <f aca="false">IF(MONTH($B211)=AC$2,$C211,"")</f>
        <v/>
      </c>
      <c r="AD212" s="539" t="str">
        <f aca="false">IF(MONTH($B211)=AD$2,$C211,"")</f>
        <v/>
      </c>
      <c r="AE212" s="539" t="str">
        <f aca="false">IF(MONTH($B211)=AE$2,$C211,"")</f>
        <v/>
      </c>
      <c r="AF212" s="539" t="str">
        <f aca="false">IF(MONTH($B211)=AF$2,$C211,"")</f>
        <v/>
      </c>
      <c r="AG212" s="539" t="str">
        <f aca="false">IF(MONTH($B211)=AG$2,$C211,"")</f>
        <v/>
      </c>
      <c r="AH212" s="539" t="str">
        <f aca="false">IF(MONTH($B211)=AH$2,$C211,"")</f>
        <v/>
      </c>
      <c r="AI212" s="539" t="str">
        <f aca="false">IF(MONTH($B211)=AI$2,$C211,"")</f>
        <v/>
      </c>
      <c r="AJ212" s="539" t="str">
        <f aca="false">IF(MONTH($B211)=AJ$2,$C211,"")</f>
        <v/>
      </c>
      <c r="AK212" s="539" t="str">
        <f aca="false">IF(MONTH($B211)=AK$2,$C211,"")</f>
        <v/>
      </c>
    </row>
    <row r="213" customFormat="false" ht="12.75" hidden="false" customHeight="false" outlineLevel="0" collapsed="false">
      <c r="B213" s="541" t="n">
        <f aca="false">A!A229</f>
        <v>43525</v>
      </c>
      <c r="C213" s="539" t="n">
        <f aca="false">A!F229</f>
        <v>2.38072799</v>
      </c>
      <c r="Z213" s="539" t="str">
        <f aca="false">IF(MONTH($B212)=Z$2,$C212,"")</f>
        <v/>
      </c>
      <c r="AA213" s="539" t="n">
        <f aca="false">IF(MONTH($B212)=AA$2,$C212,"")</f>
        <v>2.1621434</v>
      </c>
      <c r="AB213" s="539" t="str">
        <f aca="false">IF(MONTH($B212)=AB$2,$C212,"")</f>
        <v/>
      </c>
      <c r="AC213" s="539" t="str">
        <f aca="false">IF(MONTH($B212)=AC$2,$C212,"")</f>
        <v/>
      </c>
      <c r="AD213" s="539" t="str">
        <f aca="false">IF(MONTH($B212)=AD$2,$C212,"")</f>
        <v/>
      </c>
      <c r="AE213" s="539" t="str">
        <f aca="false">IF(MONTH($B212)=AE$2,$C212,"")</f>
        <v/>
      </c>
      <c r="AF213" s="539" t="str">
        <f aca="false">IF(MONTH($B212)=AF$2,$C212,"")</f>
        <v/>
      </c>
      <c r="AG213" s="539" t="str">
        <f aca="false">IF(MONTH($B212)=AG$2,$C212,"")</f>
        <v/>
      </c>
      <c r="AH213" s="539" t="str">
        <f aca="false">IF(MONTH($B212)=AH$2,$C212,"")</f>
        <v/>
      </c>
      <c r="AI213" s="539" t="str">
        <f aca="false">IF(MONTH($B212)=AI$2,$C212,"")</f>
        <v/>
      </c>
      <c r="AJ213" s="539" t="str">
        <f aca="false">IF(MONTH($B212)=AJ$2,$C212,"")</f>
        <v/>
      </c>
      <c r="AK213" s="539" t="str">
        <f aca="false">IF(MONTH($B212)=AK$2,$C212,"")</f>
        <v/>
      </c>
    </row>
    <row r="214" customFormat="false" ht="12.75" hidden="false" customHeight="false" outlineLevel="0" collapsed="false">
      <c r="B214" s="541" t="n">
        <f aca="false">A!A230</f>
        <v>43556</v>
      </c>
      <c r="C214" s="539" t="n">
        <f aca="false">A!F230</f>
        <v>3.05300269</v>
      </c>
      <c r="Z214" s="539" t="str">
        <f aca="false">IF(MONTH($B213)=Z$2,$C213,"")</f>
        <v/>
      </c>
      <c r="AA214" s="539" t="str">
        <f aca="false">IF(MONTH($B213)=AA$2,$C213,"")</f>
        <v/>
      </c>
      <c r="AB214" s="539" t="n">
        <f aca="false">IF(MONTH($B213)=AB$2,$C213,"")</f>
        <v>2.38072799</v>
      </c>
      <c r="AC214" s="539" t="str">
        <f aca="false">IF(MONTH($B213)=AC$2,$C213,"")</f>
        <v/>
      </c>
      <c r="AD214" s="539" t="str">
        <f aca="false">IF(MONTH($B213)=AD$2,$C213,"")</f>
        <v/>
      </c>
      <c r="AE214" s="539" t="str">
        <f aca="false">IF(MONTH($B213)=AE$2,$C213,"")</f>
        <v/>
      </c>
      <c r="AF214" s="539" t="str">
        <f aca="false">IF(MONTH($B213)=AF$2,$C213,"")</f>
        <v/>
      </c>
      <c r="AG214" s="539" t="str">
        <f aca="false">IF(MONTH($B213)=AG$2,$C213,"")</f>
        <v/>
      </c>
      <c r="AH214" s="539" t="str">
        <f aca="false">IF(MONTH($B213)=AH$2,$C213,"")</f>
        <v/>
      </c>
      <c r="AI214" s="539" t="str">
        <f aca="false">IF(MONTH($B213)=AI$2,$C213,"")</f>
        <v/>
      </c>
      <c r="AJ214" s="539" t="str">
        <f aca="false">IF(MONTH($B213)=AJ$2,$C213,"")</f>
        <v/>
      </c>
      <c r="AK214" s="539" t="str">
        <f aca="false">IF(MONTH($B213)=AK$2,$C213,"")</f>
        <v/>
      </c>
    </row>
    <row r="215" customFormat="false" ht="12.75" hidden="false" customHeight="false" outlineLevel="0" collapsed="false">
      <c r="B215" s="541" t="n">
        <f aca="false">A!A231</f>
        <v>43586</v>
      </c>
      <c r="C215" s="539" t="n">
        <f aca="false">A!F231</f>
        <v>3.54881844</v>
      </c>
      <c r="Z215" s="539" t="str">
        <f aca="false">IF(MONTH($B214)=Z$2,$C214,"")</f>
        <v/>
      </c>
      <c r="AA215" s="539" t="str">
        <f aca="false">IF(MONTH($B214)=AA$2,$C214,"")</f>
        <v/>
      </c>
      <c r="AB215" s="539" t="str">
        <f aca="false">IF(MONTH($B214)=AB$2,$C214,"")</f>
        <v/>
      </c>
      <c r="AC215" s="539" t="n">
        <f aca="false">IF(MONTH($B214)=AC$2,$C214,"")</f>
        <v>3.05300269</v>
      </c>
      <c r="AD215" s="539" t="str">
        <f aca="false">IF(MONTH($B214)=AD$2,$C214,"")</f>
        <v/>
      </c>
      <c r="AE215" s="539" t="str">
        <f aca="false">IF(MONTH($B214)=AE$2,$C214,"")</f>
        <v/>
      </c>
      <c r="AF215" s="539" t="str">
        <f aca="false">IF(MONTH($B214)=AF$2,$C214,"")</f>
        <v/>
      </c>
      <c r="AG215" s="539" t="str">
        <f aca="false">IF(MONTH($B214)=AG$2,$C214,"")</f>
        <v/>
      </c>
      <c r="AH215" s="539" t="str">
        <f aca="false">IF(MONTH($B214)=AH$2,$C214,"")</f>
        <v/>
      </c>
      <c r="AI215" s="539" t="str">
        <f aca="false">IF(MONTH($B214)=AI$2,$C214,"")</f>
        <v/>
      </c>
      <c r="AJ215" s="539" t="str">
        <f aca="false">IF(MONTH($B214)=AJ$2,$C214,"")</f>
        <v/>
      </c>
      <c r="AK215" s="539" t="str">
        <f aca="false">IF(MONTH($B214)=AK$2,$C214,"")</f>
        <v/>
      </c>
    </row>
    <row r="216" customFormat="false" ht="12.75" hidden="false" customHeight="false" outlineLevel="0" collapsed="false">
      <c r="B216" s="541" t="n">
        <f aca="false">A!A232</f>
        <v>43617</v>
      </c>
      <c r="C216" s="539" t="n">
        <f aca="false">A!F232</f>
        <v>3.77065412</v>
      </c>
      <c r="Z216" s="539" t="str">
        <f aca="false">IF(MONTH($B215)=Z$2,$C215,"")</f>
        <v/>
      </c>
      <c r="AA216" s="539" t="str">
        <f aca="false">IF(MONTH($B215)=AA$2,$C215,"")</f>
        <v/>
      </c>
      <c r="AB216" s="539" t="str">
        <f aca="false">IF(MONTH($B215)=AB$2,$C215,"")</f>
        <v/>
      </c>
      <c r="AC216" s="539" t="str">
        <f aca="false">IF(MONTH($B215)=AC$2,$C215,"")</f>
        <v/>
      </c>
      <c r="AD216" s="539" t="n">
        <f aca="false">IF(MONTH($B215)=AD$2,$C215,"")</f>
        <v>3.54881844</v>
      </c>
      <c r="AE216" s="539" t="str">
        <f aca="false">IF(MONTH($B215)=AE$2,$C215,"")</f>
        <v/>
      </c>
      <c r="AF216" s="539" t="str">
        <f aca="false">IF(MONTH($B215)=AF$2,$C215,"")</f>
        <v/>
      </c>
      <c r="AG216" s="539" t="str">
        <f aca="false">IF(MONTH($B215)=AG$2,$C215,"")</f>
        <v/>
      </c>
      <c r="AH216" s="539" t="str">
        <f aca="false">IF(MONTH($B215)=AH$2,$C215,"")</f>
        <v/>
      </c>
      <c r="AI216" s="539" t="str">
        <f aca="false">IF(MONTH($B215)=AI$2,$C215,"")</f>
        <v/>
      </c>
      <c r="AJ216" s="539" t="str">
        <f aca="false">IF(MONTH($B215)=AJ$2,$C215,"")</f>
        <v/>
      </c>
      <c r="AK216" s="539" t="str">
        <f aca="false">IF(MONTH($B215)=AK$2,$C215,"")</f>
        <v/>
      </c>
    </row>
    <row r="217" customFormat="false" ht="12.75" hidden="false" customHeight="false" outlineLevel="0" collapsed="false">
      <c r="B217" s="541" t="n">
        <f aca="false">A!A233</f>
        <v>43647</v>
      </c>
      <c r="C217" s="539" t="n">
        <f aca="false">A!F233</f>
        <v>3.87346421</v>
      </c>
      <c r="Z217" s="539" t="str">
        <f aca="false">IF(MONTH($B216)=Z$2,$C216,"")</f>
        <v/>
      </c>
      <c r="AA217" s="539" t="str">
        <f aca="false">IF(MONTH($B216)=AA$2,$C216,"")</f>
        <v/>
      </c>
      <c r="AB217" s="539" t="str">
        <f aca="false">IF(MONTH($B216)=AB$2,$C216,"")</f>
        <v/>
      </c>
      <c r="AC217" s="539" t="str">
        <f aca="false">IF(MONTH($B216)=AC$2,$C216,"")</f>
        <v/>
      </c>
      <c r="AD217" s="539" t="str">
        <f aca="false">IF(MONTH($B216)=AD$2,$C216,"")</f>
        <v/>
      </c>
      <c r="AE217" s="539" t="n">
        <f aca="false">IF(MONTH($B216)=AE$2,$C216,"")</f>
        <v>3.77065412</v>
      </c>
      <c r="AF217" s="539" t="str">
        <f aca="false">IF(MONTH($B216)=AF$2,$C216,"")</f>
        <v/>
      </c>
      <c r="AG217" s="539" t="str">
        <f aca="false">IF(MONTH($B216)=AG$2,$C216,"")</f>
        <v/>
      </c>
      <c r="AH217" s="539" t="str">
        <f aca="false">IF(MONTH($B216)=AH$2,$C216,"")</f>
        <v/>
      </c>
      <c r="AI217" s="539" t="str">
        <f aca="false">IF(MONTH($B216)=AI$2,$C216,"")</f>
        <v/>
      </c>
      <c r="AJ217" s="539" t="str">
        <f aca="false">IF(MONTH($B216)=AJ$2,$C216,"")</f>
        <v/>
      </c>
      <c r="AK217" s="539" t="str">
        <f aca="false">IF(MONTH($B216)=AK$2,$C216,"")</f>
        <v/>
      </c>
    </row>
    <row r="218" customFormat="false" ht="12.75" hidden="false" customHeight="false" outlineLevel="0" collapsed="false">
      <c r="B218" s="541" t="n">
        <f aca="false">A!A234</f>
        <v>43678</v>
      </c>
      <c r="C218" s="539" t="n">
        <f aca="false">A!F234</f>
        <v>3.8499428</v>
      </c>
      <c r="Z218" s="539" t="str">
        <f aca="false">IF(MONTH($B217)=Z$2,$C217,"")</f>
        <v/>
      </c>
      <c r="AA218" s="539" t="str">
        <f aca="false">IF(MONTH($B217)=AA$2,$C217,"")</f>
        <v/>
      </c>
      <c r="AB218" s="539" t="str">
        <f aca="false">IF(MONTH($B217)=AB$2,$C217,"")</f>
        <v/>
      </c>
      <c r="AC218" s="539" t="str">
        <f aca="false">IF(MONTH($B217)=AC$2,$C217,"")</f>
        <v/>
      </c>
      <c r="AD218" s="539" t="str">
        <f aca="false">IF(MONTH($B217)=AD$2,$C217,"")</f>
        <v/>
      </c>
      <c r="AE218" s="539" t="str">
        <f aca="false">IF(MONTH($B217)=AE$2,$C217,"")</f>
        <v/>
      </c>
      <c r="AF218" s="539" t="n">
        <f aca="false">IF(MONTH($B217)=AF$2,$C217,"")</f>
        <v>3.87346421</v>
      </c>
      <c r="AG218" s="539" t="str">
        <f aca="false">IF(MONTH($B217)=AG$2,$C217,"")</f>
        <v/>
      </c>
      <c r="AH218" s="539" t="str">
        <f aca="false">IF(MONTH($B217)=AH$2,$C217,"")</f>
        <v/>
      </c>
      <c r="AI218" s="539" t="str">
        <f aca="false">IF(MONTH($B217)=AI$2,$C217,"")</f>
        <v/>
      </c>
      <c r="AJ218" s="539" t="str">
        <f aca="false">IF(MONTH($B217)=AJ$2,$C217,"")</f>
        <v/>
      </c>
      <c r="AK218" s="539" t="str">
        <f aca="false">IF(MONTH($B217)=AK$2,$C217,"")</f>
        <v/>
      </c>
    </row>
    <row r="219" customFormat="false" ht="12.75" hidden="false" customHeight="false" outlineLevel="0" collapsed="false">
      <c r="B219" s="541" t="n">
        <f aca="false">A!A235</f>
        <v>43709</v>
      </c>
      <c r="C219" s="539" t="n">
        <f aca="false">A!F235</f>
        <v>3.35237299</v>
      </c>
      <c r="Z219" s="539" t="str">
        <f aca="false">IF(MONTH($B218)=Z$2,$C218,"")</f>
        <v/>
      </c>
      <c r="AA219" s="539" t="str">
        <f aca="false">IF(MONTH($B218)=AA$2,$C218,"")</f>
        <v/>
      </c>
      <c r="AB219" s="539" t="str">
        <f aca="false">IF(MONTH($B218)=AB$2,$C218,"")</f>
        <v/>
      </c>
      <c r="AC219" s="539" t="str">
        <f aca="false">IF(MONTH($B218)=AC$2,$C218,"")</f>
        <v/>
      </c>
      <c r="AD219" s="539" t="str">
        <f aca="false">IF(MONTH($B218)=AD$2,$C218,"")</f>
        <v/>
      </c>
      <c r="AE219" s="539" t="str">
        <f aca="false">IF(MONTH($B218)=AE$2,$C218,"")</f>
        <v/>
      </c>
      <c r="AF219" s="539" t="str">
        <f aca="false">IF(MONTH($B218)=AF$2,$C218,"")</f>
        <v/>
      </c>
      <c r="AG219" s="539" t="n">
        <f aca="false">IF(MONTH($B218)=AG$2,$C218,"")</f>
        <v>3.8499428</v>
      </c>
      <c r="AH219" s="539" t="str">
        <f aca="false">IF(MONTH($B218)=AH$2,$C218,"")</f>
        <v/>
      </c>
      <c r="AI219" s="539" t="str">
        <f aca="false">IF(MONTH($B218)=AI$2,$C218,"")</f>
        <v/>
      </c>
      <c r="AJ219" s="539" t="str">
        <f aca="false">IF(MONTH($B218)=AJ$2,$C218,"")</f>
        <v/>
      </c>
      <c r="AK219" s="539" t="str">
        <f aca="false">IF(MONTH($B218)=AK$2,$C218,"")</f>
        <v/>
      </c>
    </row>
    <row r="220" customFormat="false" ht="12.75" hidden="false" customHeight="false" outlineLevel="0" collapsed="false">
      <c r="B220" s="541" t="n">
        <f aca="false">A!A236</f>
        <v>43739</v>
      </c>
      <c r="C220" s="539" t="n">
        <f aca="false">A!F236</f>
        <v>2.84323912</v>
      </c>
      <c r="Z220" s="539" t="str">
        <f aca="false">IF(MONTH($B219)=Z$2,$C219,"")</f>
        <v/>
      </c>
      <c r="AA220" s="539" t="str">
        <f aca="false">IF(MONTH($B219)=AA$2,$C219,"")</f>
        <v/>
      </c>
      <c r="AB220" s="539" t="str">
        <f aca="false">IF(MONTH($B219)=AB$2,$C219,"")</f>
        <v/>
      </c>
      <c r="AC220" s="539" t="str">
        <f aca="false">IF(MONTH($B219)=AC$2,$C219,"")</f>
        <v/>
      </c>
      <c r="AD220" s="539" t="str">
        <f aca="false">IF(MONTH($B219)=AD$2,$C219,"")</f>
        <v/>
      </c>
      <c r="AE220" s="539" t="str">
        <f aca="false">IF(MONTH($B219)=AE$2,$C219,"")</f>
        <v/>
      </c>
      <c r="AF220" s="539" t="str">
        <f aca="false">IF(MONTH($B219)=AF$2,$C219,"")</f>
        <v/>
      </c>
      <c r="AG220" s="539" t="str">
        <f aca="false">IF(MONTH($B219)=AG$2,$C219,"")</f>
        <v/>
      </c>
      <c r="AH220" s="539" t="n">
        <f aca="false">IF(MONTH($B219)=AH$2,$C219,"")</f>
        <v>3.35237299</v>
      </c>
      <c r="AI220" s="539" t="str">
        <f aca="false">IF(MONTH($B219)=AI$2,$C219,"")</f>
        <v/>
      </c>
      <c r="AJ220" s="539" t="str">
        <f aca="false">IF(MONTH($B219)=AJ$2,$C219,"")</f>
        <v/>
      </c>
      <c r="AK220" s="539" t="str">
        <f aca="false">IF(MONTH($B219)=AK$2,$C219,"")</f>
        <v/>
      </c>
    </row>
    <row r="221" customFormat="false" ht="12.75" hidden="false" customHeight="false" outlineLevel="0" collapsed="false">
      <c r="B221" s="541" t="n">
        <f aca="false">A!A237</f>
        <v>43770</v>
      </c>
      <c r="C221" s="539" t="n">
        <f aca="false">A!F237</f>
        <v>2.19569804</v>
      </c>
      <c r="Z221" s="539" t="str">
        <f aca="false">IF(MONTH($B220)=Z$2,$C220,"")</f>
        <v/>
      </c>
      <c r="AA221" s="539" t="str">
        <f aca="false">IF(MONTH($B220)=AA$2,$C220,"")</f>
        <v/>
      </c>
      <c r="AB221" s="539" t="str">
        <f aca="false">IF(MONTH($B220)=AB$2,$C220,"")</f>
        <v/>
      </c>
      <c r="AC221" s="539" t="str">
        <f aca="false">IF(MONTH($B220)=AC$2,$C220,"")</f>
        <v/>
      </c>
      <c r="AD221" s="539" t="str">
        <f aca="false">IF(MONTH($B220)=AD$2,$C220,"")</f>
        <v/>
      </c>
      <c r="AE221" s="539" t="str">
        <f aca="false">IF(MONTH($B220)=AE$2,$C220,"")</f>
        <v/>
      </c>
      <c r="AF221" s="539" t="str">
        <f aca="false">IF(MONTH($B220)=AF$2,$C220,"")</f>
        <v/>
      </c>
      <c r="AG221" s="539" t="str">
        <f aca="false">IF(MONTH($B220)=AG$2,$C220,"")</f>
        <v/>
      </c>
      <c r="AH221" s="539" t="str">
        <f aca="false">IF(MONTH($B220)=AH$2,$C220,"")</f>
        <v/>
      </c>
      <c r="AI221" s="539" t="n">
        <f aca="false">IF(MONTH($B220)=AI$2,$C220,"")</f>
        <v>2.84323912</v>
      </c>
      <c r="AJ221" s="539" t="str">
        <f aca="false">IF(MONTH($B220)=AJ$2,$C220,"")</f>
        <v/>
      </c>
      <c r="AK221" s="539" t="str">
        <f aca="false">IF(MONTH($B220)=AK$2,$C220,"")</f>
        <v/>
      </c>
    </row>
    <row r="222" customFormat="false" ht="12.75" hidden="false" customHeight="false" outlineLevel="0" collapsed="false">
      <c r="B222" s="541" t="n">
        <f aca="false">A!A238</f>
        <v>43800</v>
      </c>
      <c r="C222" s="539" t="n">
        <f aca="false">A!F238</f>
        <v>2.25550438</v>
      </c>
      <c r="Z222" s="539" t="str">
        <f aca="false">IF(MONTH($B221)=Z$2,$C221,"")</f>
        <v/>
      </c>
      <c r="AA222" s="539" t="str">
        <f aca="false">IF(MONTH($B221)=AA$2,$C221,"")</f>
        <v/>
      </c>
      <c r="AB222" s="539" t="str">
        <f aca="false">IF(MONTH($B221)=AB$2,$C221,"")</f>
        <v/>
      </c>
      <c r="AC222" s="539" t="str">
        <f aca="false">IF(MONTH($B221)=AC$2,$C221,"")</f>
        <v/>
      </c>
      <c r="AD222" s="539" t="str">
        <f aca="false">IF(MONTH($B221)=AD$2,$C221,"")</f>
        <v/>
      </c>
      <c r="AE222" s="539" t="str">
        <f aca="false">IF(MONTH($B221)=AE$2,$C221,"")</f>
        <v/>
      </c>
      <c r="AF222" s="539" t="str">
        <f aca="false">IF(MONTH($B221)=AF$2,$C221,"")</f>
        <v/>
      </c>
      <c r="AG222" s="539" t="str">
        <f aca="false">IF(MONTH($B221)=AG$2,$C221,"")</f>
        <v/>
      </c>
      <c r="AH222" s="539" t="str">
        <f aca="false">IF(MONTH($B221)=AH$2,$C221,"")</f>
        <v/>
      </c>
      <c r="AI222" s="539" t="str">
        <f aca="false">IF(MONTH($B221)=AI$2,$C221,"")</f>
        <v/>
      </c>
      <c r="AJ222" s="539" t="n">
        <f aca="false">IF(MONTH($B221)=AJ$2,$C221,"")</f>
        <v>2.19569804</v>
      </c>
      <c r="AK222" s="539" t="str">
        <f aca="false">IF(MONTH($B221)=AK$2,$C221,"")</f>
        <v/>
      </c>
    </row>
    <row r="223" customFormat="false" ht="12.75" hidden="false" customHeight="false" outlineLevel="0" collapsed="false">
      <c r="B223" s="541" t="n">
        <f aca="false">A!A239</f>
        <v>43831</v>
      </c>
      <c r="C223" s="539" t="n">
        <f aca="false">A!F239</f>
        <v>2.24174506</v>
      </c>
      <c r="Z223" s="539" t="str">
        <f aca="false">IF(MONTH($B222)=Z$2,$C222,"")</f>
        <v/>
      </c>
      <c r="AA223" s="539" t="str">
        <f aca="false">IF(MONTH($B222)=AA$2,$C222,"")</f>
        <v/>
      </c>
      <c r="AB223" s="539" t="str">
        <f aca="false">IF(MONTH($B222)=AB$2,$C222,"")</f>
        <v/>
      </c>
      <c r="AC223" s="539" t="str">
        <f aca="false">IF(MONTH($B222)=AC$2,$C222,"")</f>
        <v/>
      </c>
      <c r="AD223" s="539" t="str">
        <f aca="false">IF(MONTH($B222)=AD$2,$C222,"")</f>
        <v/>
      </c>
      <c r="AE223" s="539" t="str">
        <f aca="false">IF(MONTH($B222)=AE$2,$C222,"")</f>
        <v/>
      </c>
      <c r="AF223" s="539" t="str">
        <f aca="false">IF(MONTH($B222)=AF$2,$C222,"")</f>
        <v/>
      </c>
      <c r="AG223" s="539" t="str">
        <f aca="false">IF(MONTH($B222)=AG$2,$C222,"")</f>
        <v/>
      </c>
      <c r="AH223" s="539" t="str">
        <f aca="false">IF(MONTH($B222)=AH$2,$C222,"")</f>
        <v/>
      </c>
      <c r="AI223" s="539" t="str">
        <f aca="false">IF(MONTH($B222)=AI$2,$C222,"")</f>
        <v/>
      </c>
      <c r="AJ223" s="539" t="str">
        <f aca="false">IF(MONTH($B222)=AJ$2,$C222,"")</f>
        <v/>
      </c>
      <c r="AK223" s="539" t="n">
        <f aca="false">IF(MONTH($B222)=AK$2,$C222,"")</f>
        <v>2.25550438</v>
      </c>
    </row>
    <row r="224" customFormat="false" ht="12.75" hidden="false" customHeight="false" outlineLevel="0" collapsed="false">
      <c r="B224" s="541" t="n">
        <f aca="false">A!A240</f>
        <v>43862</v>
      </c>
      <c r="C224" s="539" t="n">
        <f aca="false">A!F240</f>
        <v>2.08431139</v>
      </c>
      <c r="Z224" s="539" t="n">
        <f aca="false">IF(MONTH($B223)=Z$2,$C223,"")</f>
        <v>2.24174506</v>
      </c>
      <c r="AA224" s="539" t="str">
        <f aca="false">IF(MONTH($B223)=AA$2,$C223,"")</f>
        <v/>
      </c>
      <c r="AB224" s="539" t="str">
        <f aca="false">IF(MONTH($B223)=AB$2,$C223,"")</f>
        <v/>
      </c>
      <c r="AC224" s="539" t="str">
        <f aca="false">IF(MONTH($B223)=AC$2,$C223,"")</f>
        <v/>
      </c>
      <c r="AD224" s="539" t="str">
        <f aca="false">IF(MONTH($B223)=AD$2,$C223,"")</f>
        <v/>
      </c>
      <c r="AE224" s="539" t="str">
        <f aca="false">IF(MONTH($B223)=AE$2,$C223,"")</f>
        <v/>
      </c>
      <c r="AF224" s="539" t="str">
        <f aca="false">IF(MONTH($B223)=AF$2,$C223,"")</f>
        <v/>
      </c>
      <c r="AG224" s="539" t="str">
        <f aca="false">IF(MONTH($B223)=AG$2,$C223,"")</f>
        <v/>
      </c>
      <c r="AH224" s="539" t="str">
        <f aca="false">IF(MONTH($B223)=AH$2,$C223,"")</f>
        <v/>
      </c>
      <c r="AI224" s="539" t="str">
        <f aca="false">IF(MONTH($B223)=AI$2,$C223,"")</f>
        <v/>
      </c>
      <c r="AJ224" s="539" t="str">
        <f aca="false">IF(MONTH($B223)=AJ$2,$C223,"")</f>
        <v/>
      </c>
      <c r="AK224" s="539" t="str">
        <f aca="false">IF(MONTH($B223)=AK$2,$C223,"")</f>
        <v/>
      </c>
    </row>
    <row r="225" customFormat="false" ht="12.75" hidden="false" customHeight="false" outlineLevel="0" collapsed="false">
      <c r="B225" s="541" t="n">
        <f aca="false">A!A241</f>
        <v>43891</v>
      </c>
      <c r="C225" s="539" t="n">
        <f aca="false">A!F241</f>
        <v>2.21531634</v>
      </c>
      <c r="Z225" s="539" t="str">
        <f aca="false">IF(MONTH($B224)=Z$2,$C224,"")</f>
        <v/>
      </c>
      <c r="AA225" s="539" t="n">
        <f aca="false">IF(MONTH($B224)=AA$2,$C224,"")</f>
        <v>2.08431139</v>
      </c>
      <c r="AB225" s="539" t="str">
        <f aca="false">IF(MONTH($B224)=AB$2,$C224,"")</f>
        <v/>
      </c>
      <c r="AC225" s="539" t="str">
        <f aca="false">IF(MONTH($B224)=AC$2,$C224,"")</f>
        <v/>
      </c>
      <c r="AD225" s="539" t="str">
        <f aca="false">IF(MONTH($B224)=AD$2,$C224,"")</f>
        <v/>
      </c>
      <c r="AE225" s="539" t="str">
        <f aca="false">IF(MONTH($B224)=AE$2,$C224,"")</f>
        <v/>
      </c>
      <c r="AF225" s="539" t="str">
        <f aca="false">IF(MONTH($B224)=AF$2,$C224,"")</f>
        <v/>
      </c>
      <c r="AG225" s="539" t="str">
        <f aca="false">IF(MONTH($B224)=AG$2,$C224,"")</f>
        <v/>
      </c>
      <c r="AH225" s="539" t="str">
        <f aca="false">IF(MONTH($B224)=AH$2,$C224,"")</f>
        <v/>
      </c>
      <c r="AI225" s="539" t="str">
        <f aca="false">IF(MONTH($B224)=AI$2,$C224,"")</f>
        <v/>
      </c>
      <c r="AJ225" s="539" t="str">
        <f aca="false">IF(MONTH($B224)=AJ$2,$C224,"")</f>
        <v/>
      </c>
      <c r="AK225" s="539" t="str">
        <f aca="false">IF(MONTH($B224)=AK$2,$C224,"")</f>
        <v/>
      </c>
    </row>
    <row r="226" customFormat="false" ht="12.75" hidden="false" customHeight="false" outlineLevel="0" collapsed="false">
      <c r="B226" s="541" t="n">
        <f aca="false">A!A242</f>
        <v>43922</v>
      </c>
      <c r="C226" s="539" t="n">
        <f aca="false">A!F242</f>
        <v>2.84069111</v>
      </c>
      <c r="Z226" s="539" t="str">
        <f aca="false">IF(MONTH($B225)=Z$2,$C225,"")</f>
        <v/>
      </c>
      <c r="AA226" s="539" t="str">
        <f aca="false">IF(MONTH($B225)=AA$2,$C225,"")</f>
        <v/>
      </c>
      <c r="AB226" s="539" t="n">
        <f aca="false">IF(MONTH($B225)=AB$2,$C225,"")</f>
        <v>2.21531634</v>
      </c>
      <c r="AC226" s="539" t="str">
        <f aca="false">IF(MONTH($B225)=AC$2,$C225,"")</f>
        <v/>
      </c>
      <c r="AD226" s="539" t="str">
        <f aca="false">IF(MONTH($B225)=AD$2,$C225,"")</f>
        <v/>
      </c>
      <c r="AE226" s="539" t="str">
        <f aca="false">IF(MONTH($B225)=AE$2,$C225,"")</f>
        <v/>
      </c>
      <c r="AF226" s="539" t="str">
        <f aca="false">IF(MONTH($B225)=AF$2,$C225,"")</f>
        <v/>
      </c>
      <c r="AG226" s="539" t="str">
        <f aca="false">IF(MONTH($B225)=AG$2,$C225,"")</f>
        <v/>
      </c>
      <c r="AH226" s="539" t="str">
        <f aca="false">IF(MONTH($B225)=AH$2,$C225,"")</f>
        <v/>
      </c>
      <c r="AI226" s="539" t="str">
        <f aca="false">IF(MONTH($B225)=AI$2,$C225,"")</f>
        <v/>
      </c>
      <c r="AJ226" s="539" t="str">
        <f aca="false">IF(MONTH($B225)=AJ$2,$C225,"")</f>
        <v/>
      </c>
      <c r="AK226" s="539" t="str">
        <f aca="false">IF(MONTH($B225)=AK$2,$C225,"")</f>
        <v/>
      </c>
    </row>
    <row r="227" customFormat="false" ht="12.75" hidden="false" customHeight="false" outlineLevel="0" collapsed="false">
      <c r="B227" s="541" t="n">
        <f aca="false">A!A243</f>
        <v>43952</v>
      </c>
      <c r="C227" s="539" t="n">
        <f aca="false">A!F243</f>
        <v>3.30181247</v>
      </c>
      <c r="Z227" s="539" t="str">
        <f aca="false">IF(MONTH($B226)=Z$2,$C226,"")</f>
        <v/>
      </c>
      <c r="AA227" s="539" t="str">
        <f aca="false">IF(MONTH($B226)=AA$2,$C226,"")</f>
        <v/>
      </c>
      <c r="AB227" s="539" t="str">
        <f aca="false">IF(MONTH($B226)=AB$2,$C226,"")</f>
        <v/>
      </c>
      <c r="AC227" s="539" t="n">
        <f aca="false">IF(MONTH($B226)=AC$2,$C226,"")</f>
        <v>2.84069111</v>
      </c>
      <c r="AD227" s="539" t="str">
        <f aca="false">IF(MONTH($B226)=AD$2,$C226,"")</f>
        <v/>
      </c>
      <c r="AE227" s="539" t="str">
        <f aca="false">IF(MONTH($B226)=AE$2,$C226,"")</f>
        <v/>
      </c>
      <c r="AF227" s="539" t="str">
        <f aca="false">IF(MONTH($B226)=AF$2,$C226,"")</f>
        <v/>
      </c>
      <c r="AG227" s="539" t="str">
        <f aca="false">IF(MONTH($B226)=AG$2,$C226,"")</f>
        <v/>
      </c>
      <c r="AH227" s="539" t="str">
        <f aca="false">IF(MONTH($B226)=AH$2,$C226,"")</f>
        <v/>
      </c>
      <c r="AI227" s="539" t="str">
        <f aca="false">IF(MONTH($B226)=AI$2,$C226,"")</f>
        <v/>
      </c>
      <c r="AJ227" s="539" t="str">
        <f aca="false">IF(MONTH($B226)=AJ$2,$C226,"")</f>
        <v/>
      </c>
      <c r="AK227" s="539" t="str">
        <f aca="false">IF(MONTH($B226)=AK$2,$C226,"")</f>
        <v/>
      </c>
    </row>
    <row r="228" customFormat="false" ht="12.75" hidden="false" customHeight="false" outlineLevel="0" collapsed="false">
      <c r="B228" s="541" t="n">
        <f aca="false">A!A244</f>
        <v>43983</v>
      </c>
      <c r="C228" s="539" t="n">
        <f aca="false">A!F244</f>
        <v>3.50797245</v>
      </c>
      <c r="Z228" s="539" t="str">
        <f aca="false">IF(MONTH($B227)=Z$2,$C227,"")</f>
        <v/>
      </c>
      <c r="AA228" s="539" t="str">
        <f aca="false">IF(MONTH($B227)=AA$2,$C227,"")</f>
        <v/>
      </c>
      <c r="AB228" s="539" t="str">
        <f aca="false">IF(MONTH($B227)=AB$2,$C227,"")</f>
        <v/>
      </c>
      <c r="AC228" s="539" t="str">
        <f aca="false">IF(MONTH($B227)=AC$2,$C227,"")</f>
        <v/>
      </c>
      <c r="AD228" s="539" t="n">
        <f aca="false">IF(MONTH($B227)=AD$2,$C227,"")</f>
        <v>3.30181247</v>
      </c>
      <c r="AE228" s="539" t="str">
        <f aca="false">IF(MONTH($B227)=AE$2,$C227,"")</f>
        <v/>
      </c>
      <c r="AF228" s="539" t="str">
        <f aca="false">IF(MONTH($B227)=AF$2,$C227,"")</f>
        <v/>
      </c>
      <c r="AG228" s="539" t="str">
        <f aca="false">IF(MONTH($B227)=AG$2,$C227,"")</f>
        <v/>
      </c>
      <c r="AH228" s="539" t="str">
        <f aca="false">IF(MONTH($B227)=AH$2,$C227,"")</f>
        <v/>
      </c>
      <c r="AI228" s="539" t="str">
        <f aca="false">IF(MONTH($B227)=AI$2,$C227,"")</f>
        <v/>
      </c>
      <c r="AJ228" s="539" t="str">
        <f aca="false">IF(MONTH($B227)=AJ$2,$C227,"")</f>
        <v/>
      </c>
      <c r="AK228" s="539" t="str">
        <f aca="false">IF(MONTH($B227)=AK$2,$C227,"")</f>
        <v/>
      </c>
    </row>
    <row r="229" customFormat="false" ht="12.75" hidden="false" customHeight="false" outlineLevel="0" collapsed="false">
      <c r="B229" s="541" t="n">
        <f aca="false">A!A245</f>
        <v>44013</v>
      </c>
      <c r="C229" s="539" t="n">
        <f aca="false">A!F245</f>
        <v>3.60338629</v>
      </c>
      <c r="Z229" s="539" t="str">
        <f aca="false">IF(MONTH($B228)=Z$2,$C228,"")</f>
        <v/>
      </c>
      <c r="AA229" s="539" t="str">
        <f aca="false">IF(MONTH($B228)=AA$2,$C228,"")</f>
        <v/>
      </c>
      <c r="AB229" s="539" t="str">
        <f aca="false">IF(MONTH($B228)=AB$2,$C228,"")</f>
        <v/>
      </c>
      <c r="AC229" s="539" t="str">
        <f aca="false">IF(MONTH($B228)=AC$2,$C228,"")</f>
        <v/>
      </c>
      <c r="AD229" s="539" t="str">
        <f aca="false">IF(MONTH($B228)=AD$2,$C228,"")</f>
        <v/>
      </c>
      <c r="AE229" s="539" t="n">
        <f aca="false">IF(MONTH($B228)=AE$2,$C228,"")</f>
        <v>3.50797245</v>
      </c>
      <c r="AF229" s="539" t="str">
        <f aca="false">IF(MONTH($B228)=AF$2,$C228,"")</f>
        <v/>
      </c>
      <c r="AG229" s="539" t="str">
        <f aca="false">IF(MONTH($B228)=AG$2,$C228,"")</f>
        <v/>
      </c>
      <c r="AH229" s="539" t="str">
        <f aca="false">IF(MONTH($B228)=AH$2,$C228,"")</f>
        <v/>
      </c>
      <c r="AI229" s="539" t="str">
        <f aca="false">IF(MONTH($B228)=AI$2,$C228,"")</f>
        <v/>
      </c>
      <c r="AJ229" s="539" t="str">
        <f aca="false">IF(MONTH($B228)=AJ$2,$C228,"")</f>
        <v/>
      </c>
      <c r="AK229" s="539" t="str">
        <f aca="false">IF(MONTH($B228)=AK$2,$C228,"")</f>
        <v/>
      </c>
    </row>
    <row r="230" customFormat="false" ht="12.75" hidden="false" customHeight="false" outlineLevel="0" collapsed="false">
      <c r="B230" s="541" t="n">
        <f aca="false">A!A246</f>
        <v>44044</v>
      </c>
      <c r="C230" s="539" t="n">
        <f aca="false">A!F246</f>
        <v>3.5812646</v>
      </c>
      <c r="Z230" s="539" t="str">
        <f aca="false">IF(MONTH($B229)=Z$2,$C229,"")</f>
        <v/>
      </c>
      <c r="AA230" s="539" t="str">
        <f aca="false">IF(MONTH($B229)=AA$2,$C229,"")</f>
        <v/>
      </c>
      <c r="AB230" s="539" t="str">
        <f aca="false">IF(MONTH($B229)=AB$2,$C229,"")</f>
        <v/>
      </c>
      <c r="AC230" s="539" t="str">
        <f aca="false">IF(MONTH($B229)=AC$2,$C229,"")</f>
        <v/>
      </c>
      <c r="AD230" s="539" t="str">
        <f aca="false">IF(MONTH($B229)=AD$2,$C229,"")</f>
        <v/>
      </c>
      <c r="AE230" s="539" t="str">
        <f aca="false">IF(MONTH($B229)=AE$2,$C229,"")</f>
        <v/>
      </c>
      <c r="AF230" s="539" t="n">
        <f aca="false">IF(MONTH($B229)=AF$2,$C229,"")</f>
        <v>3.60338629</v>
      </c>
      <c r="AG230" s="539" t="str">
        <f aca="false">IF(MONTH($B229)=AG$2,$C229,"")</f>
        <v/>
      </c>
      <c r="AH230" s="539" t="str">
        <f aca="false">IF(MONTH($B229)=AH$2,$C229,"")</f>
        <v/>
      </c>
      <c r="AI230" s="539" t="str">
        <f aca="false">IF(MONTH($B229)=AI$2,$C229,"")</f>
        <v/>
      </c>
      <c r="AJ230" s="539" t="str">
        <f aca="false">IF(MONTH($B229)=AJ$2,$C229,"")</f>
        <v/>
      </c>
      <c r="AK230" s="539" t="str">
        <f aca="false">IF(MONTH($B229)=AK$2,$C229,"")</f>
        <v/>
      </c>
    </row>
    <row r="231" customFormat="false" ht="12.75" hidden="false" customHeight="false" outlineLevel="0" collapsed="false">
      <c r="B231" s="541" t="n">
        <f aca="false">A!A247</f>
        <v>44075</v>
      </c>
      <c r="C231" s="539" t="n">
        <f aca="false">A!F247</f>
        <v>3.11820974</v>
      </c>
      <c r="Z231" s="539" t="str">
        <f aca="false">IF(MONTH($B230)=Z$2,$C230,"")</f>
        <v/>
      </c>
      <c r="AA231" s="539" t="str">
        <f aca="false">IF(MONTH($B230)=AA$2,$C230,"")</f>
        <v/>
      </c>
      <c r="AB231" s="539" t="str">
        <f aca="false">IF(MONTH($B230)=AB$2,$C230,"")</f>
        <v/>
      </c>
      <c r="AC231" s="539" t="str">
        <f aca="false">IF(MONTH($B230)=AC$2,$C230,"")</f>
        <v/>
      </c>
      <c r="AD231" s="539" t="str">
        <f aca="false">IF(MONTH($B230)=AD$2,$C230,"")</f>
        <v/>
      </c>
      <c r="AE231" s="539" t="str">
        <f aca="false">IF(MONTH($B230)=AE$2,$C230,"")</f>
        <v/>
      </c>
      <c r="AF231" s="539" t="str">
        <f aca="false">IF(MONTH($B230)=AF$2,$C230,"")</f>
        <v/>
      </c>
      <c r="AG231" s="539" t="n">
        <f aca="false">IF(MONTH($B230)=AG$2,$C230,"")</f>
        <v>3.5812646</v>
      </c>
      <c r="AH231" s="539" t="str">
        <f aca="false">IF(MONTH($B230)=AH$2,$C230,"")</f>
        <v/>
      </c>
      <c r="AI231" s="539" t="str">
        <f aca="false">IF(MONTH($B230)=AI$2,$C230,"")</f>
        <v/>
      </c>
      <c r="AJ231" s="539" t="str">
        <f aca="false">IF(MONTH($B230)=AJ$2,$C230,"")</f>
        <v/>
      </c>
      <c r="AK231" s="539" t="str">
        <f aca="false">IF(MONTH($B230)=AK$2,$C230,"")</f>
        <v/>
      </c>
    </row>
    <row r="232" customFormat="false" ht="12.75" hidden="false" customHeight="false" outlineLevel="0" collapsed="false">
      <c r="B232" s="541" t="n">
        <f aca="false">A!A248</f>
        <v>44105</v>
      </c>
      <c r="C232" s="539" t="n">
        <f aca="false">A!F248</f>
        <v>2.64446714</v>
      </c>
      <c r="Z232" s="539" t="str">
        <f aca="false">IF(MONTH($B231)=Z$2,$C231,"")</f>
        <v/>
      </c>
      <c r="AA232" s="539" t="str">
        <f aca="false">IF(MONTH($B231)=AA$2,$C231,"")</f>
        <v/>
      </c>
      <c r="AB232" s="539" t="str">
        <f aca="false">IF(MONTH($B231)=AB$2,$C231,"")</f>
        <v/>
      </c>
      <c r="AC232" s="539" t="str">
        <f aca="false">IF(MONTH($B231)=AC$2,$C231,"")</f>
        <v/>
      </c>
      <c r="AD232" s="539" t="str">
        <f aca="false">IF(MONTH($B231)=AD$2,$C231,"")</f>
        <v/>
      </c>
      <c r="AE232" s="539" t="str">
        <f aca="false">IF(MONTH($B231)=AE$2,$C231,"")</f>
        <v/>
      </c>
      <c r="AF232" s="539" t="str">
        <f aca="false">IF(MONTH($B231)=AF$2,$C231,"")</f>
        <v/>
      </c>
      <c r="AG232" s="539" t="str">
        <f aca="false">IF(MONTH($B231)=AG$2,$C231,"")</f>
        <v/>
      </c>
      <c r="AH232" s="539" t="n">
        <f aca="false">IF(MONTH($B231)=AH$2,$C231,"")</f>
        <v>3.11820974</v>
      </c>
      <c r="AI232" s="539" t="str">
        <f aca="false">IF(MONTH($B231)=AI$2,$C231,"")</f>
        <v/>
      </c>
      <c r="AJ232" s="539" t="str">
        <f aca="false">IF(MONTH($B231)=AJ$2,$C231,"")</f>
        <v/>
      </c>
      <c r="AK232" s="539" t="str">
        <f aca="false">IF(MONTH($B231)=AK$2,$C231,"")</f>
        <v/>
      </c>
    </row>
    <row r="233" customFormat="false" ht="12.75" hidden="false" customHeight="false" outlineLevel="0" collapsed="false">
      <c r="B233" s="541" t="n">
        <f aca="false">A!A249</f>
        <v>44136</v>
      </c>
      <c r="C233" s="539" t="n">
        <f aca="false">A!F249</f>
        <v>2.0420589</v>
      </c>
      <c r="Z233" s="539" t="str">
        <f aca="false">IF(MONTH($B232)=Z$2,$C232,"")</f>
        <v/>
      </c>
      <c r="AA233" s="539" t="str">
        <f aca="false">IF(MONTH($B232)=AA$2,$C232,"")</f>
        <v/>
      </c>
      <c r="AB233" s="539" t="str">
        <f aca="false">IF(MONTH($B232)=AB$2,$C232,"")</f>
        <v/>
      </c>
      <c r="AC233" s="539" t="str">
        <f aca="false">IF(MONTH($B232)=AC$2,$C232,"")</f>
        <v/>
      </c>
      <c r="AD233" s="539" t="str">
        <f aca="false">IF(MONTH($B232)=AD$2,$C232,"")</f>
        <v/>
      </c>
      <c r="AE233" s="539" t="str">
        <f aca="false">IF(MONTH($B232)=AE$2,$C232,"")</f>
        <v/>
      </c>
      <c r="AF233" s="539" t="str">
        <f aca="false">IF(MONTH($B232)=AF$2,$C232,"")</f>
        <v/>
      </c>
      <c r="AG233" s="539" t="str">
        <f aca="false">IF(MONTH($B232)=AG$2,$C232,"")</f>
        <v/>
      </c>
      <c r="AH233" s="539" t="str">
        <f aca="false">IF(MONTH($B232)=AH$2,$C232,"")</f>
        <v/>
      </c>
      <c r="AI233" s="539" t="n">
        <f aca="false">IF(MONTH($B232)=AI$2,$C232,"")</f>
        <v>2.64446714</v>
      </c>
      <c r="AJ233" s="539" t="str">
        <f aca="false">IF(MONTH($B232)=AJ$2,$C232,"")</f>
        <v/>
      </c>
      <c r="AK233" s="539" t="str">
        <f aca="false">IF(MONTH($B232)=AK$2,$C232,"")</f>
        <v/>
      </c>
    </row>
    <row r="234" customFormat="false" ht="12.75" hidden="false" customHeight="false" outlineLevel="0" collapsed="false">
      <c r="B234" s="541" t="n">
        <f aca="false">A!A250</f>
        <v>44166</v>
      </c>
      <c r="C234" s="539" t="n">
        <f aca="false">A!F250</f>
        <v>0</v>
      </c>
      <c r="Z234" s="539" t="str">
        <f aca="false">IF(MONTH($B233)=Z$2,$C233,"")</f>
        <v/>
      </c>
      <c r="AA234" s="539" t="str">
        <f aca="false">IF(MONTH($B233)=AA$2,$C233,"")</f>
        <v/>
      </c>
      <c r="AB234" s="539" t="str">
        <f aca="false">IF(MONTH($B233)=AB$2,$C233,"")</f>
        <v/>
      </c>
      <c r="AC234" s="539" t="str">
        <f aca="false">IF(MONTH($B233)=AC$2,$C233,"")</f>
        <v/>
      </c>
      <c r="AD234" s="539" t="str">
        <f aca="false">IF(MONTH($B233)=AD$2,$C233,"")</f>
        <v/>
      </c>
      <c r="AE234" s="539" t="str">
        <f aca="false">IF(MONTH($B233)=AE$2,$C233,"")</f>
        <v/>
      </c>
      <c r="AF234" s="539" t="str">
        <f aca="false">IF(MONTH($B233)=AF$2,$C233,"")</f>
        <v/>
      </c>
      <c r="AG234" s="539" t="str">
        <f aca="false">IF(MONTH($B233)=AG$2,$C233,"")</f>
        <v/>
      </c>
      <c r="AH234" s="539" t="str">
        <f aca="false">IF(MONTH($B233)=AH$2,$C233,"")</f>
        <v/>
      </c>
      <c r="AI234" s="539" t="str">
        <f aca="false">IF(MONTH($B233)=AI$2,$C233,"")</f>
        <v/>
      </c>
      <c r="AJ234" s="539" t="n">
        <f aca="false">IF(MONTH($B233)=AJ$2,$C233,"")</f>
        <v>2.0420589</v>
      </c>
      <c r="AK234" s="539" t="str">
        <f aca="false">IF(MONTH($B233)=AK$2,$C233,"")</f>
        <v/>
      </c>
    </row>
    <row r="235" customFormat="false" ht="12.75" hidden="false" customHeight="false" outlineLevel="0" collapsed="false">
      <c r="B235" s="541"/>
      <c r="Z235" s="539" t="str">
        <f aca="false">IF(MONTH($B234)=Z$2,$C234,"")</f>
        <v/>
      </c>
      <c r="AA235" s="539" t="str">
        <f aca="false">IF(MONTH($B234)=AA$2,$C234,"")</f>
        <v/>
      </c>
      <c r="AB235" s="539" t="str">
        <f aca="false">IF(MONTH($B234)=AB$2,$C234,"")</f>
        <v/>
      </c>
      <c r="AC235" s="539" t="str">
        <f aca="false">IF(MONTH($B234)=AC$2,$C234,"")</f>
        <v/>
      </c>
      <c r="AD235" s="539" t="str">
        <f aca="false">IF(MONTH($B234)=AD$2,$C234,"")</f>
        <v/>
      </c>
      <c r="AE235" s="539" t="str">
        <f aca="false">IF(MONTH($B234)=AE$2,$C234,"")</f>
        <v/>
      </c>
      <c r="AF235" s="539" t="str">
        <f aca="false">IF(MONTH($B234)=AF$2,$C234,"")</f>
        <v/>
      </c>
      <c r="AG235" s="539" t="str">
        <f aca="false">IF(MONTH($B234)=AG$2,$C234,"")</f>
        <v/>
      </c>
      <c r="AH235" s="539" t="str">
        <f aca="false">IF(MONTH($B234)=AH$2,$C234,"")</f>
        <v/>
      </c>
      <c r="AI235" s="539" t="str">
        <f aca="false">IF(MONTH($B234)=AI$2,$C234,"")</f>
        <v/>
      </c>
      <c r="AJ235" s="539" t="str">
        <f aca="false">IF(MONTH($B234)=AJ$2,$C234,"")</f>
        <v/>
      </c>
      <c r="AK235" s="539" t="n">
        <f aca="false">IF(MONTH($B234)=AK$2,$C234,"")</f>
        <v>0</v>
      </c>
    </row>
    <row r="236" customFormat="false" ht="12.75" hidden="false" customHeight="false" outlineLevel="0" collapsed="false">
      <c r="Z236" s="539"/>
      <c r="AA236" s="539"/>
      <c r="AB236" s="539"/>
      <c r="AC236" s="539"/>
      <c r="AD236" s="539"/>
      <c r="AE236" s="539"/>
      <c r="AF236" s="539"/>
      <c r="AG236" s="539"/>
      <c r="AH236" s="539"/>
      <c r="AI236" s="539"/>
      <c r="AJ236" s="539"/>
      <c r="AK236" s="539"/>
    </row>
    <row r="237" customFormat="false" ht="12.75" hidden="false" customHeight="false" outlineLevel="0" collapsed="false">
      <c r="Z237" s="539"/>
      <c r="AA237" s="539"/>
      <c r="AB237" s="539"/>
      <c r="AC237" s="539"/>
      <c r="AD237" s="539"/>
      <c r="AE237" s="539"/>
      <c r="AF237" s="539"/>
      <c r="AG237" s="539"/>
      <c r="AH237" s="539"/>
      <c r="AI237" s="539"/>
      <c r="AJ237" s="539"/>
      <c r="AK237" s="539"/>
    </row>
    <row r="238" customFormat="false" ht="12.75" hidden="false" customHeight="false" outlineLevel="0" collapsed="false">
      <c r="Z238" s="539"/>
      <c r="AA238" s="539"/>
      <c r="AB238" s="539"/>
      <c r="AC238" s="539"/>
      <c r="AD238" s="539"/>
      <c r="AE238" s="539"/>
      <c r="AF238" s="539"/>
      <c r="AG238" s="539"/>
      <c r="AH238" s="539"/>
      <c r="AI238" s="539"/>
      <c r="AJ238" s="539"/>
      <c r="AK238" s="539"/>
    </row>
    <row r="239" customFormat="false" ht="12.75" hidden="false" customHeight="false" outlineLevel="0" collapsed="false">
      <c r="Z239" s="539"/>
      <c r="AA239" s="539"/>
      <c r="AB239" s="539"/>
      <c r="AC239" s="539"/>
      <c r="AD239" s="539"/>
      <c r="AE239" s="539"/>
      <c r="AF239" s="539"/>
      <c r="AG239" s="539"/>
      <c r="AH239" s="539"/>
      <c r="AI239" s="539"/>
      <c r="AJ239" s="539"/>
      <c r="AK239" s="539"/>
    </row>
    <row r="240" customFormat="false" ht="12.75" hidden="false" customHeight="false" outlineLevel="0" collapsed="false">
      <c r="Z240" s="539"/>
      <c r="AA240" s="539"/>
      <c r="AB240" s="539"/>
      <c r="AC240" s="539"/>
      <c r="AD240" s="539"/>
      <c r="AE240" s="539"/>
      <c r="AF240" s="539"/>
      <c r="AG240" s="539"/>
      <c r="AH240" s="539"/>
      <c r="AI240" s="539"/>
      <c r="AJ240" s="539"/>
      <c r="AK240" s="539"/>
    </row>
    <row r="241" customFormat="false" ht="12.75" hidden="false" customHeight="false" outlineLevel="0" collapsed="false">
      <c r="Z241" s="539"/>
      <c r="AA241" s="539"/>
      <c r="AB241" s="539"/>
      <c r="AC241" s="539"/>
      <c r="AD241" s="539"/>
      <c r="AE241" s="539"/>
      <c r="AF241" s="539"/>
      <c r="AG241" s="539"/>
      <c r="AH241" s="539"/>
      <c r="AI241" s="539"/>
      <c r="AJ241" s="539"/>
      <c r="AK241" s="539"/>
    </row>
    <row r="242" customFormat="false" ht="12.75" hidden="false" customHeight="false" outlineLevel="0" collapsed="false">
      <c r="Z242" s="539"/>
      <c r="AA242" s="539"/>
      <c r="AB242" s="539"/>
      <c r="AC242" s="539"/>
      <c r="AD242" s="539"/>
      <c r="AE242" s="539"/>
      <c r="AF242" s="539"/>
      <c r="AG242" s="539"/>
      <c r="AH242" s="539"/>
      <c r="AI242" s="539"/>
      <c r="AJ242" s="539"/>
      <c r="AK242" s="539"/>
    </row>
    <row r="243" customFormat="false" ht="12.75" hidden="false" customHeight="false" outlineLevel="0" collapsed="false">
      <c r="Z243" s="539"/>
      <c r="AA243" s="539"/>
      <c r="AB243" s="539"/>
      <c r="AC243" s="539"/>
      <c r="AD243" s="539"/>
      <c r="AE243" s="539"/>
      <c r="AF243" s="539"/>
      <c r="AG243" s="539"/>
      <c r="AH243" s="539"/>
      <c r="AI243" s="539"/>
      <c r="AJ243" s="539"/>
      <c r="AK243" s="539"/>
    </row>
    <row r="244" customFormat="false" ht="12.75" hidden="false" customHeight="false" outlineLevel="0" collapsed="false">
      <c r="Z244" s="539"/>
      <c r="AA244" s="539"/>
      <c r="AB244" s="539"/>
      <c r="AC244" s="539"/>
      <c r="AD244" s="539"/>
      <c r="AE244" s="539"/>
      <c r="AF244" s="539"/>
      <c r="AG244" s="539"/>
      <c r="AH244" s="539"/>
      <c r="AI244" s="539"/>
      <c r="AJ244" s="539"/>
      <c r="AK244" s="539"/>
    </row>
    <row r="245" customFormat="false" ht="12.75" hidden="false" customHeight="false" outlineLevel="0" collapsed="false">
      <c r="Z245" s="539"/>
      <c r="AA245" s="539"/>
      <c r="AB245" s="539"/>
      <c r="AC245" s="539"/>
      <c r="AD245" s="539"/>
      <c r="AE245" s="539"/>
      <c r="AF245" s="539"/>
      <c r="AG245" s="539"/>
      <c r="AH245" s="539"/>
      <c r="AI245" s="539"/>
      <c r="AJ245" s="539"/>
      <c r="AK245" s="539"/>
    </row>
    <row r="246" customFormat="false" ht="12.75" hidden="false" customHeight="false" outlineLevel="0" collapsed="false">
      <c r="Z246" s="539"/>
      <c r="AA246" s="539"/>
      <c r="AB246" s="539"/>
      <c r="AC246" s="539"/>
      <c r="AD246" s="539"/>
      <c r="AE246" s="539"/>
      <c r="AF246" s="539"/>
      <c r="AG246" s="539"/>
      <c r="AH246" s="539"/>
      <c r="AI246" s="539"/>
      <c r="AJ246" s="539"/>
      <c r="AK246" s="539"/>
    </row>
    <row r="247" customFormat="false" ht="12.75" hidden="false" customHeight="false" outlineLevel="0" collapsed="false">
      <c r="Z247" s="539"/>
      <c r="AA247" s="539"/>
      <c r="AB247" s="539"/>
      <c r="AC247" s="539"/>
      <c r="AD247" s="539"/>
      <c r="AE247" s="539"/>
      <c r="AF247" s="539"/>
      <c r="AG247" s="539"/>
      <c r="AH247" s="539"/>
      <c r="AI247" s="539"/>
      <c r="AJ247" s="539"/>
      <c r="AK247" s="539"/>
    </row>
    <row r="248" customFormat="false" ht="12.75" hidden="false" customHeight="false" outlineLevel="0" collapsed="false">
      <c r="Z248" s="539"/>
      <c r="AA248" s="539"/>
      <c r="AB248" s="539"/>
      <c r="AC248" s="539"/>
      <c r="AD248" s="539"/>
      <c r="AE248" s="539"/>
      <c r="AF248" s="539"/>
      <c r="AG248" s="539"/>
      <c r="AH248" s="539"/>
      <c r="AI248" s="539"/>
      <c r="AJ248" s="539"/>
      <c r="AK248" s="539"/>
    </row>
    <row r="249" customFormat="false" ht="12.75" hidden="false" customHeight="false" outlineLevel="0" collapsed="false">
      <c r="Z249" s="539"/>
      <c r="AA249" s="539"/>
      <c r="AB249" s="539"/>
      <c r="AC249" s="539"/>
      <c r="AD249" s="539"/>
      <c r="AE249" s="539"/>
      <c r="AF249" s="539"/>
      <c r="AG249" s="539"/>
      <c r="AH249" s="539"/>
      <c r="AI249" s="539"/>
      <c r="AJ249" s="539"/>
      <c r="AK249" s="539"/>
    </row>
    <row r="250" customFormat="false" ht="12.75" hidden="false" customHeight="false" outlineLevel="0" collapsed="false">
      <c r="Z250" s="539"/>
      <c r="AA250" s="539"/>
      <c r="AB250" s="539"/>
      <c r="AC250" s="539"/>
      <c r="AD250" s="539"/>
      <c r="AE250" s="539"/>
      <c r="AF250" s="539"/>
      <c r="AG250" s="539"/>
      <c r="AH250" s="539"/>
      <c r="AI250" s="539"/>
      <c r="AJ250" s="539"/>
      <c r="AK250" s="539"/>
    </row>
    <row r="251" customFormat="false" ht="12.75" hidden="false" customHeight="false" outlineLevel="0" collapsed="false">
      <c r="Z251" s="539"/>
      <c r="AA251" s="539"/>
      <c r="AB251" s="539"/>
      <c r="AC251" s="539"/>
      <c r="AD251" s="539"/>
      <c r="AE251" s="539"/>
      <c r="AF251" s="539"/>
      <c r="AG251" s="539"/>
      <c r="AH251" s="539"/>
      <c r="AI251" s="539"/>
      <c r="AJ251" s="539"/>
      <c r="AK251" s="539"/>
    </row>
    <row r="252" customFormat="false" ht="12.75" hidden="false" customHeight="false" outlineLevel="0" collapsed="false">
      <c r="Z252" s="539"/>
      <c r="AA252" s="539"/>
      <c r="AB252" s="539"/>
      <c r="AC252" s="539"/>
      <c r="AD252" s="539"/>
      <c r="AE252" s="539"/>
      <c r="AF252" s="539"/>
      <c r="AG252" s="539"/>
      <c r="AH252" s="539"/>
      <c r="AI252" s="539"/>
      <c r="AJ252" s="539"/>
      <c r="AK252" s="539"/>
    </row>
    <row r="253" customFormat="false" ht="12.75" hidden="false" customHeight="false" outlineLevel="0" collapsed="false">
      <c r="Z253" s="539"/>
      <c r="AA253" s="539"/>
      <c r="AB253" s="539"/>
      <c r="AC253" s="539"/>
      <c r="AD253" s="539"/>
      <c r="AE253" s="539"/>
      <c r="AF253" s="539"/>
      <c r="AG253" s="539"/>
      <c r="AH253" s="539"/>
      <c r="AI253" s="539"/>
      <c r="AJ253" s="539"/>
      <c r="AK253" s="539"/>
    </row>
    <row r="254" customFormat="false" ht="12.75" hidden="false" customHeight="false" outlineLevel="0" collapsed="false">
      <c r="Z254" s="539"/>
      <c r="AA254" s="539"/>
      <c r="AB254" s="539"/>
      <c r="AC254" s="539"/>
      <c r="AD254" s="539"/>
      <c r="AE254" s="539"/>
      <c r="AF254" s="539"/>
      <c r="AG254" s="539"/>
      <c r="AH254" s="539"/>
      <c r="AI254" s="539"/>
      <c r="AJ254" s="539"/>
      <c r="AK254" s="539"/>
    </row>
    <row r="255" customFormat="false" ht="12.75" hidden="false" customHeight="false" outlineLevel="0" collapsed="false">
      <c r="Z255" s="539"/>
      <c r="AA255" s="539"/>
      <c r="AB255" s="539"/>
      <c r="AC255" s="539"/>
      <c r="AD255" s="539"/>
      <c r="AE255" s="539"/>
      <c r="AF255" s="539"/>
      <c r="AG255" s="539"/>
      <c r="AH255" s="539"/>
      <c r="AI255" s="539"/>
      <c r="AJ255" s="539"/>
      <c r="AK255" s="539"/>
    </row>
    <row r="256" customFormat="false" ht="12.75" hidden="false" customHeight="false" outlineLevel="0" collapsed="false">
      <c r="Z256" s="539"/>
      <c r="AA256" s="539"/>
      <c r="AB256" s="539"/>
      <c r="AC256" s="539"/>
      <c r="AD256" s="539"/>
      <c r="AE256" s="539"/>
      <c r="AF256" s="539"/>
      <c r="AG256" s="539"/>
      <c r="AH256" s="539"/>
      <c r="AI256" s="539"/>
      <c r="AJ256" s="539"/>
      <c r="AK256" s="539"/>
    </row>
    <row r="257" customFormat="false" ht="12.75" hidden="false" customHeight="false" outlineLevel="0" collapsed="false">
      <c r="Z257" s="539"/>
      <c r="AA257" s="539"/>
      <c r="AB257" s="539"/>
      <c r="AC257" s="539"/>
      <c r="AD257" s="539"/>
      <c r="AE257" s="539"/>
      <c r="AF257" s="539"/>
      <c r="AG257" s="539"/>
      <c r="AH257" s="539"/>
      <c r="AI257" s="539"/>
      <c r="AJ257" s="539"/>
      <c r="AK257" s="539"/>
    </row>
    <row r="258" customFormat="false" ht="12.75" hidden="false" customHeight="false" outlineLevel="0" collapsed="false">
      <c r="Z258" s="539"/>
      <c r="AA258" s="539"/>
      <c r="AB258" s="539"/>
      <c r="AC258" s="539"/>
      <c r="AD258" s="539"/>
      <c r="AE258" s="539"/>
      <c r="AF258" s="539"/>
      <c r="AG258" s="539"/>
      <c r="AH258" s="539"/>
      <c r="AI258" s="539"/>
      <c r="AJ258" s="539"/>
      <c r="AK258" s="539"/>
    </row>
    <row r="259" customFormat="false" ht="12.75" hidden="false" customHeight="false" outlineLevel="0" collapsed="false">
      <c r="Z259" s="539"/>
      <c r="AA259" s="539"/>
      <c r="AB259" s="539"/>
      <c r="AC259" s="539"/>
      <c r="AD259" s="539"/>
      <c r="AE259" s="539"/>
      <c r="AF259" s="539"/>
      <c r="AG259" s="539"/>
      <c r="AH259" s="539"/>
      <c r="AI259" s="539"/>
      <c r="AJ259" s="539"/>
      <c r="AK259" s="539"/>
    </row>
    <row r="260" customFormat="false" ht="12.75" hidden="false" customHeight="false" outlineLevel="0" collapsed="false">
      <c r="Z260" s="539"/>
      <c r="AA260" s="539"/>
      <c r="AB260" s="539"/>
      <c r="AC260" s="539"/>
      <c r="AD260" s="539"/>
      <c r="AE260" s="539"/>
      <c r="AF260" s="539"/>
      <c r="AG260" s="539"/>
      <c r="AH260" s="539"/>
      <c r="AI260" s="539"/>
      <c r="AJ260" s="539"/>
      <c r="AK260" s="539"/>
    </row>
    <row r="261" customFormat="false" ht="12.75" hidden="false" customHeight="false" outlineLevel="0" collapsed="false">
      <c r="Z261" s="539"/>
      <c r="AA261" s="539"/>
      <c r="AB261" s="539"/>
      <c r="AC261" s="539"/>
      <c r="AD261" s="539"/>
      <c r="AE261" s="539"/>
      <c r="AF261" s="539"/>
      <c r="AG261" s="539"/>
      <c r="AH261" s="539"/>
      <c r="AI261" s="539"/>
      <c r="AJ261" s="539"/>
      <c r="AK261" s="539"/>
    </row>
    <row r="262" customFormat="false" ht="12.75" hidden="false" customHeight="false" outlineLevel="0" collapsed="false">
      <c r="Z262" s="539"/>
      <c r="AA262" s="539"/>
      <c r="AB262" s="539"/>
      <c r="AC262" s="539"/>
      <c r="AD262" s="539"/>
      <c r="AE262" s="539"/>
      <c r="AF262" s="539"/>
      <c r="AG262" s="539"/>
      <c r="AH262" s="539"/>
      <c r="AI262" s="539"/>
      <c r="AJ262" s="539"/>
      <c r="AK262" s="539"/>
    </row>
    <row r="263" customFormat="false" ht="12.75" hidden="false" customHeight="false" outlineLevel="0" collapsed="false">
      <c r="Z263" s="539"/>
      <c r="AA263" s="539"/>
      <c r="AB263" s="539"/>
      <c r="AC263" s="539"/>
      <c r="AD263" s="539"/>
      <c r="AE263" s="539"/>
      <c r="AF263" s="539"/>
      <c r="AG263" s="539"/>
      <c r="AH263" s="539"/>
      <c r="AI263" s="539"/>
      <c r="AJ263" s="539"/>
      <c r="AK263" s="539"/>
    </row>
    <row r="264" customFormat="false" ht="12.75" hidden="false" customHeight="false" outlineLevel="0" collapsed="false">
      <c r="Z264" s="539"/>
      <c r="AA264" s="539"/>
      <c r="AB264" s="539"/>
      <c r="AC264" s="539"/>
      <c r="AD264" s="539"/>
      <c r="AE264" s="539"/>
      <c r="AF264" s="539"/>
      <c r="AG264" s="539"/>
      <c r="AH264" s="539"/>
      <c r="AI264" s="539"/>
      <c r="AJ264" s="539"/>
      <c r="AK264" s="539"/>
    </row>
    <row r="265" customFormat="false" ht="12.75" hidden="false" customHeight="false" outlineLevel="0" collapsed="false">
      <c r="Z265" s="539"/>
      <c r="AA265" s="539"/>
      <c r="AB265" s="539"/>
      <c r="AC265" s="539"/>
      <c r="AD265" s="539"/>
      <c r="AE265" s="539"/>
      <c r="AF265" s="539"/>
      <c r="AG265" s="539"/>
      <c r="AH265" s="539"/>
      <c r="AI265" s="539"/>
      <c r="AJ265" s="539"/>
      <c r="AK265" s="539"/>
    </row>
    <row r="266" customFormat="false" ht="12.75" hidden="false" customHeight="false" outlineLevel="0" collapsed="false">
      <c r="Z266" s="539"/>
      <c r="AA266" s="539"/>
      <c r="AB266" s="539"/>
      <c r="AC266" s="539"/>
      <c r="AD266" s="539"/>
      <c r="AE266" s="539"/>
      <c r="AF266" s="539"/>
      <c r="AG266" s="539"/>
      <c r="AH266" s="539"/>
      <c r="AI266" s="539"/>
      <c r="AJ266" s="539"/>
      <c r="AK266" s="539"/>
    </row>
    <row r="267" customFormat="false" ht="12.75" hidden="false" customHeight="false" outlineLevel="0" collapsed="false">
      <c r="Z267" s="539"/>
      <c r="AA267" s="539"/>
      <c r="AB267" s="539"/>
      <c r="AC267" s="539"/>
      <c r="AD267" s="539"/>
      <c r="AE267" s="539"/>
      <c r="AF267" s="539"/>
      <c r="AG267" s="539"/>
      <c r="AH267" s="539"/>
      <c r="AI267" s="539"/>
      <c r="AJ267" s="539"/>
      <c r="AK267" s="539"/>
    </row>
    <row r="268" customFormat="false" ht="12.75" hidden="false" customHeight="false" outlineLevel="0" collapsed="false">
      <c r="Z268" s="539"/>
      <c r="AA268" s="539"/>
      <c r="AB268" s="539"/>
      <c r="AC268" s="539"/>
      <c r="AD268" s="539"/>
      <c r="AE268" s="539"/>
      <c r="AF268" s="539"/>
      <c r="AG268" s="539"/>
      <c r="AH268" s="539"/>
      <c r="AI268" s="539"/>
      <c r="AJ268" s="539"/>
      <c r="AK268" s="539"/>
    </row>
    <row r="269" customFormat="false" ht="12.75" hidden="false" customHeight="false" outlineLevel="0" collapsed="false">
      <c r="Z269" s="539"/>
      <c r="AA269" s="539"/>
      <c r="AB269" s="539"/>
      <c r="AC269" s="539"/>
      <c r="AD269" s="539"/>
      <c r="AE269" s="539"/>
      <c r="AF269" s="539"/>
      <c r="AG269" s="539"/>
      <c r="AH269" s="539"/>
      <c r="AI269" s="539"/>
      <c r="AJ269" s="539"/>
      <c r="AK269" s="539"/>
    </row>
    <row r="270" customFormat="false" ht="12.75" hidden="false" customHeight="false" outlineLevel="0" collapsed="false">
      <c r="Z270" s="539"/>
      <c r="AA270" s="539"/>
      <c r="AB270" s="539"/>
      <c r="AC270" s="539"/>
      <c r="AD270" s="539"/>
      <c r="AE270" s="539"/>
      <c r="AF270" s="539"/>
      <c r="AG270" s="539"/>
      <c r="AH270" s="539"/>
      <c r="AI270" s="539"/>
      <c r="AJ270" s="539"/>
      <c r="AK270" s="539"/>
    </row>
    <row r="271" customFormat="false" ht="12.75" hidden="false" customHeight="false" outlineLevel="0" collapsed="false">
      <c r="Z271" s="539"/>
      <c r="AA271" s="539"/>
      <c r="AB271" s="539"/>
      <c r="AC271" s="539"/>
      <c r="AD271" s="539"/>
      <c r="AE271" s="539"/>
      <c r="AF271" s="539"/>
      <c r="AG271" s="539"/>
      <c r="AH271" s="539"/>
      <c r="AI271" s="539"/>
      <c r="AJ271" s="539"/>
      <c r="AK271" s="539"/>
    </row>
    <row r="272" customFormat="false" ht="12.75" hidden="false" customHeight="false" outlineLevel="0" collapsed="false">
      <c r="Z272" s="539"/>
      <c r="AA272" s="539"/>
      <c r="AB272" s="539"/>
      <c r="AC272" s="539"/>
      <c r="AD272" s="539"/>
      <c r="AE272" s="539"/>
      <c r="AF272" s="539"/>
      <c r="AG272" s="539"/>
      <c r="AH272" s="539"/>
      <c r="AI272" s="539"/>
      <c r="AJ272" s="539"/>
      <c r="AK272" s="539"/>
    </row>
    <row r="273" customFormat="false" ht="12.75" hidden="false" customHeight="false" outlineLevel="0" collapsed="false">
      <c r="Z273" s="539"/>
      <c r="AA273" s="539"/>
      <c r="AB273" s="539"/>
      <c r="AC273" s="539"/>
      <c r="AD273" s="539"/>
      <c r="AE273" s="539"/>
      <c r="AF273" s="539"/>
      <c r="AG273" s="539"/>
      <c r="AH273" s="539"/>
      <c r="AI273" s="539"/>
      <c r="AJ273" s="539"/>
      <c r="AK273" s="539"/>
    </row>
    <row r="274" customFormat="false" ht="12.75" hidden="false" customHeight="false" outlineLevel="0" collapsed="false">
      <c r="Z274" s="539"/>
      <c r="AA274" s="539"/>
      <c r="AB274" s="539"/>
      <c r="AC274" s="539"/>
      <c r="AD274" s="539"/>
      <c r="AE274" s="539"/>
      <c r="AF274" s="539"/>
      <c r="AG274" s="539"/>
      <c r="AH274" s="539"/>
      <c r="AI274" s="539"/>
      <c r="AJ274" s="539"/>
      <c r="AK274" s="539"/>
    </row>
    <row r="275" customFormat="false" ht="12.75" hidden="false" customHeight="false" outlineLevel="0" collapsed="false">
      <c r="Z275" s="539"/>
      <c r="AA275" s="539"/>
      <c r="AB275" s="539"/>
      <c r="AC275" s="539"/>
      <c r="AD275" s="539"/>
      <c r="AE275" s="539"/>
      <c r="AF275" s="539"/>
      <c r="AG275" s="539"/>
      <c r="AH275" s="539"/>
      <c r="AI275" s="539"/>
      <c r="AJ275" s="539"/>
      <c r="AK275" s="539"/>
    </row>
    <row r="276" customFormat="false" ht="12.75" hidden="false" customHeight="false" outlineLevel="0" collapsed="false">
      <c r="Z276" s="539"/>
      <c r="AA276" s="539"/>
      <c r="AB276" s="539"/>
      <c r="AC276" s="539"/>
      <c r="AD276" s="539"/>
      <c r="AE276" s="539"/>
      <c r="AF276" s="539"/>
      <c r="AG276" s="539"/>
      <c r="AH276" s="539"/>
      <c r="AI276" s="539"/>
      <c r="AJ276" s="539"/>
      <c r="AK276" s="539"/>
    </row>
    <row r="277" customFormat="false" ht="12.75" hidden="false" customHeight="false" outlineLevel="0" collapsed="false">
      <c r="Z277" s="539"/>
      <c r="AA277" s="539"/>
      <c r="AB277" s="539"/>
      <c r="AC277" s="539"/>
      <c r="AD277" s="539"/>
      <c r="AE277" s="539"/>
      <c r="AF277" s="539"/>
      <c r="AG277" s="539"/>
      <c r="AH277" s="539"/>
      <c r="AI277" s="539"/>
      <c r="AJ277" s="539"/>
      <c r="AK277" s="539"/>
    </row>
    <row r="278" customFormat="false" ht="12.75" hidden="false" customHeight="false" outlineLevel="0" collapsed="false">
      <c r="Z278" s="539"/>
      <c r="AA278" s="539"/>
      <c r="AB278" s="539"/>
      <c r="AC278" s="539"/>
      <c r="AD278" s="539"/>
      <c r="AE278" s="539"/>
      <c r="AF278" s="539"/>
      <c r="AG278" s="539"/>
      <c r="AH278" s="539"/>
      <c r="AI278" s="539"/>
      <c r="AJ278" s="539"/>
      <c r="AK278" s="539"/>
    </row>
    <row r="279" customFormat="false" ht="12.75" hidden="false" customHeight="false" outlineLevel="0" collapsed="false">
      <c r="Z279" s="539"/>
      <c r="AA279" s="539"/>
      <c r="AB279" s="539"/>
      <c r="AC279" s="539"/>
      <c r="AD279" s="539"/>
      <c r="AE279" s="539"/>
      <c r="AF279" s="539"/>
      <c r="AG279" s="539"/>
      <c r="AH279" s="539"/>
      <c r="AI279" s="539"/>
      <c r="AJ279" s="539"/>
      <c r="AK279" s="539"/>
    </row>
    <row r="280" customFormat="false" ht="12.75" hidden="false" customHeight="false" outlineLevel="0" collapsed="false">
      <c r="Z280" s="539"/>
      <c r="AA280" s="539"/>
      <c r="AB280" s="539"/>
      <c r="AC280" s="539"/>
      <c r="AD280" s="539"/>
      <c r="AE280" s="539"/>
      <c r="AF280" s="539"/>
      <c r="AG280" s="539"/>
      <c r="AH280" s="539"/>
      <c r="AI280" s="539"/>
      <c r="AJ280" s="539"/>
      <c r="AK280" s="539"/>
    </row>
    <row r="281" customFormat="false" ht="12.75" hidden="false" customHeight="false" outlineLevel="0" collapsed="false">
      <c r="Z281" s="539"/>
      <c r="AA281" s="539"/>
      <c r="AB281" s="539"/>
      <c r="AC281" s="539"/>
      <c r="AD281" s="539"/>
      <c r="AE281" s="539"/>
      <c r="AF281" s="539"/>
      <c r="AG281" s="539"/>
      <c r="AH281" s="539"/>
      <c r="AI281" s="539"/>
      <c r="AJ281" s="539"/>
      <c r="AK281" s="539"/>
    </row>
    <row r="282" customFormat="false" ht="12.75" hidden="false" customHeight="false" outlineLevel="0" collapsed="false">
      <c r="Z282" s="539"/>
      <c r="AA282" s="539"/>
      <c r="AB282" s="539"/>
      <c r="AC282" s="539"/>
      <c r="AD282" s="539"/>
      <c r="AE282" s="539"/>
      <c r="AF282" s="539"/>
      <c r="AG282" s="539"/>
      <c r="AH282" s="539"/>
      <c r="AI282" s="539"/>
      <c r="AJ282" s="539"/>
      <c r="AK282" s="539"/>
    </row>
    <row r="283" customFormat="false" ht="12.75" hidden="false" customHeight="false" outlineLevel="0" collapsed="false">
      <c r="Z283" s="539"/>
      <c r="AA283" s="539"/>
      <c r="AB283" s="539"/>
      <c r="AC283" s="539"/>
      <c r="AD283" s="539"/>
      <c r="AE283" s="539"/>
      <c r="AF283" s="539"/>
      <c r="AG283" s="539"/>
      <c r="AH283" s="539"/>
      <c r="AI283" s="539"/>
      <c r="AJ283" s="539"/>
      <c r="AK283" s="539"/>
    </row>
    <row r="284" customFormat="false" ht="12.75" hidden="false" customHeight="false" outlineLevel="0" collapsed="false">
      <c r="Z284" s="539"/>
      <c r="AA284" s="539"/>
      <c r="AB284" s="539"/>
      <c r="AC284" s="539"/>
      <c r="AD284" s="539"/>
      <c r="AE284" s="539"/>
      <c r="AF284" s="539"/>
      <c r="AG284" s="539"/>
      <c r="AH284" s="539"/>
      <c r="AI284" s="539"/>
      <c r="AJ284" s="539"/>
      <c r="AK284" s="539"/>
    </row>
    <row r="285" customFormat="false" ht="12.75" hidden="false" customHeight="false" outlineLevel="0" collapsed="false">
      <c r="Z285" s="539"/>
      <c r="AA285" s="539"/>
      <c r="AB285" s="539"/>
      <c r="AC285" s="539"/>
      <c r="AD285" s="539"/>
      <c r="AE285" s="539"/>
      <c r="AF285" s="539"/>
      <c r="AG285" s="539"/>
      <c r="AH285" s="539"/>
      <c r="AI285" s="539"/>
      <c r="AJ285" s="539"/>
      <c r="AK285" s="539"/>
    </row>
    <row r="286" customFormat="false" ht="12.75" hidden="false" customHeight="false" outlineLevel="0" collapsed="false">
      <c r="Z286" s="539"/>
      <c r="AA286" s="539"/>
      <c r="AB286" s="539"/>
      <c r="AC286" s="539"/>
      <c r="AD286" s="539"/>
      <c r="AE286" s="539"/>
      <c r="AF286" s="539"/>
      <c r="AG286" s="539"/>
      <c r="AH286" s="539"/>
      <c r="AI286" s="539"/>
      <c r="AJ286" s="539"/>
      <c r="AK286" s="539"/>
    </row>
    <row r="287" customFormat="false" ht="12.75" hidden="false" customHeight="false" outlineLevel="0" collapsed="false">
      <c r="Z287" s="539"/>
      <c r="AA287" s="539"/>
      <c r="AB287" s="539"/>
      <c r="AC287" s="539"/>
      <c r="AD287" s="539"/>
      <c r="AE287" s="539"/>
      <c r="AF287" s="539"/>
      <c r="AG287" s="539"/>
      <c r="AH287" s="539"/>
      <c r="AI287" s="539"/>
      <c r="AJ287" s="539"/>
      <c r="AK287" s="539"/>
    </row>
    <row r="288" customFormat="false" ht="12.75" hidden="false" customHeight="false" outlineLevel="0" collapsed="false">
      <c r="Z288" s="539"/>
      <c r="AA288" s="539"/>
      <c r="AB288" s="539"/>
      <c r="AC288" s="539"/>
      <c r="AD288" s="539"/>
      <c r="AE288" s="539"/>
      <c r="AF288" s="539"/>
      <c r="AG288" s="539"/>
      <c r="AH288" s="539"/>
      <c r="AI288" s="539"/>
      <c r="AJ288" s="539"/>
      <c r="AK288" s="539"/>
    </row>
    <row r="289" customFormat="false" ht="12.75" hidden="false" customHeight="false" outlineLevel="0" collapsed="false">
      <c r="Z289" s="539"/>
      <c r="AA289" s="539"/>
      <c r="AB289" s="539"/>
      <c r="AC289" s="539"/>
      <c r="AD289" s="539"/>
      <c r="AE289" s="539"/>
      <c r="AF289" s="539"/>
      <c r="AG289" s="539"/>
      <c r="AH289" s="539"/>
      <c r="AI289" s="539"/>
      <c r="AJ289" s="539"/>
      <c r="AK289" s="539"/>
    </row>
    <row r="290" customFormat="false" ht="12.75" hidden="false" customHeight="false" outlineLevel="0" collapsed="false">
      <c r="Z290" s="539"/>
      <c r="AA290" s="539"/>
      <c r="AB290" s="539"/>
      <c r="AC290" s="539"/>
      <c r="AD290" s="539"/>
      <c r="AE290" s="539"/>
      <c r="AF290" s="539"/>
      <c r="AG290" s="539"/>
      <c r="AH290" s="539"/>
      <c r="AI290" s="539"/>
      <c r="AJ290" s="539"/>
      <c r="AK290" s="539"/>
    </row>
    <row r="291" customFormat="false" ht="12.75" hidden="false" customHeight="false" outlineLevel="0" collapsed="false">
      <c r="Z291" s="539"/>
      <c r="AA291" s="539"/>
      <c r="AB291" s="539"/>
      <c r="AC291" s="539"/>
      <c r="AD291" s="539"/>
      <c r="AE291" s="539"/>
      <c r="AF291" s="539"/>
      <c r="AG291" s="539"/>
      <c r="AH291" s="539"/>
      <c r="AI291" s="539"/>
      <c r="AJ291" s="539"/>
      <c r="AK291" s="539"/>
    </row>
    <row r="292" customFormat="false" ht="12.75" hidden="false" customHeight="false" outlineLevel="0" collapsed="false">
      <c r="Z292" s="539"/>
      <c r="AA292" s="539"/>
      <c r="AB292" s="539"/>
      <c r="AC292" s="539"/>
      <c r="AD292" s="539"/>
      <c r="AE292" s="539"/>
      <c r="AF292" s="539"/>
      <c r="AG292" s="539"/>
      <c r="AH292" s="539"/>
      <c r="AI292" s="539"/>
      <c r="AJ292" s="539"/>
      <c r="AK292" s="539"/>
    </row>
    <row r="293" customFormat="false" ht="12.75" hidden="false" customHeight="false" outlineLevel="0" collapsed="false">
      <c r="Z293" s="539"/>
      <c r="AA293" s="539"/>
      <c r="AB293" s="539"/>
      <c r="AC293" s="539"/>
      <c r="AD293" s="539"/>
      <c r="AE293" s="539"/>
      <c r="AF293" s="539"/>
      <c r="AG293" s="539"/>
      <c r="AH293" s="539"/>
      <c r="AI293" s="539"/>
      <c r="AJ293" s="539"/>
      <c r="AK293" s="539"/>
    </row>
    <row r="294" customFormat="false" ht="12.75" hidden="false" customHeight="false" outlineLevel="0" collapsed="false">
      <c r="Z294" s="539"/>
      <c r="AA294" s="539"/>
      <c r="AB294" s="539"/>
      <c r="AC294" s="539"/>
      <c r="AD294" s="539"/>
      <c r="AE294" s="539"/>
      <c r="AF294" s="539"/>
      <c r="AG294" s="539"/>
      <c r="AH294" s="539"/>
      <c r="AI294" s="539"/>
      <c r="AJ294" s="539"/>
      <c r="AK294" s="539"/>
    </row>
    <row r="295" customFormat="false" ht="12.75" hidden="false" customHeight="false" outlineLevel="0" collapsed="false">
      <c r="Z295" s="539"/>
      <c r="AA295" s="539"/>
      <c r="AB295" s="539"/>
      <c r="AC295" s="539"/>
      <c r="AD295" s="539"/>
      <c r="AE295" s="539"/>
      <c r="AF295" s="539"/>
      <c r="AG295" s="539"/>
      <c r="AH295" s="539"/>
      <c r="AI295" s="539"/>
      <c r="AJ295" s="539"/>
      <c r="AK295" s="539"/>
    </row>
    <row r="296" customFormat="false" ht="12.75" hidden="false" customHeight="false" outlineLevel="0" collapsed="false">
      <c r="Z296" s="539"/>
      <c r="AA296" s="539"/>
      <c r="AB296" s="539"/>
      <c r="AC296" s="539"/>
      <c r="AD296" s="539"/>
      <c r="AE296" s="539"/>
      <c r="AF296" s="539"/>
      <c r="AG296" s="539"/>
      <c r="AH296" s="539"/>
      <c r="AI296" s="539"/>
      <c r="AJ296" s="539"/>
      <c r="AK296" s="539"/>
    </row>
    <row r="297" customFormat="false" ht="12.75" hidden="false" customHeight="false" outlineLevel="0" collapsed="false">
      <c r="Z297" s="539"/>
      <c r="AA297" s="539"/>
      <c r="AB297" s="539"/>
      <c r="AC297" s="539"/>
      <c r="AD297" s="539"/>
      <c r="AE297" s="539"/>
      <c r="AF297" s="539"/>
      <c r="AG297" s="539"/>
      <c r="AH297" s="539"/>
      <c r="AI297" s="539"/>
      <c r="AJ297" s="539"/>
      <c r="AK297" s="539"/>
    </row>
    <row r="298" customFormat="false" ht="12.75" hidden="false" customHeight="false" outlineLevel="0" collapsed="false">
      <c r="Z298" s="539"/>
      <c r="AA298" s="539"/>
      <c r="AB298" s="539"/>
      <c r="AC298" s="539"/>
      <c r="AD298" s="539"/>
      <c r="AE298" s="539"/>
      <c r="AF298" s="539"/>
      <c r="AG298" s="539"/>
      <c r="AH298" s="539"/>
      <c r="AI298" s="539"/>
      <c r="AJ298" s="539"/>
      <c r="AK298" s="539"/>
    </row>
    <row r="299" customFormat="false" ht="12.75" hidden="false" customHeight="false" outlineLevel="0" collapsed="false">
      <c r="Z299" s="539"/>
      <c r="AA299" s="539"/>
      <c r="AB299" s="539"/>
      <c r="AC299" s="539"/>
      <c r="AD299" s="539"/>
      <c r="AE299" s="539"/>
      <c r="AF299" s="539"/>
      <c r="AG299" s="539"/>
      <c r="AH299" s="539"/>
      <c r="AI299" s="539"/>
      <c r="AJ299" s="539"/>
      <c r="AK299" s="539"/>
    </row>
    <row r="300" customFormat="false" ht="12.75" hidden="false" customHeight="false" outlineLevel="0" collapsed="false">
      <c r="Z300" s="539"/>
      <c r="AA300" s="539"/>
      <c r="AB300" s="539"/>
      <c r="AC300" s="539"/>
      <c r="AD300" s="539"/>
      <c r="AE300" s="539"/>
      <c r="AF300" s="539"/>
      <c r="AG300" s="539"/>
      <c r="AH300" s="539"/>
      <c r="AI300" s="539"/>
      <c r="AJ300" s="539"/>
      <c r="AK300" s="539"/>
    </row>
    <row r="301" customFormat="false" ht="12.75" hidden="false" customHeight="false" outlineLevel="0" collapsed="false">
      <c r="Z301" s="539"/>
      <c r="AA301" s="539"/>
      <c r="AB301" s="539"/>
      <c r="AC301" s="539"/>
      <c r="AD301" s="539"/>
      <c r="AE301" s="539"/>
      <c r="AF301" s="539"/>
      <c r="AG301" s="539"/>
      <c r="AH301" s="539"/>
      <c r="AI301" s="539"/>
      <c r="AJ301" s="539"/>
      <c r="AK301" s="539"/>
    </row>
    <row r="302" customFormat="false" ht="12.75" hidden="false" customHeight="false" outlineLevel="0" collapsed="false">
      <c r="Z302" s="539"/>
      <c r="AA302" s="539"/>
      <c r="AB302" s="539"/>
      <c r="AC302" s="539"/>
      <c r="AD302" s="539"/>
      <c r="AE302" s="539"/>
      <c r="AF302" s="539"/>
      <c r="AG302" s="539"/>
      <c r="AH302" s="539"/>
      <c r="AI302" s="539"/>
      <c r="AJ302" s="539"/>
      <c r="AK302" s="539"/>
    </row>
    <row r="303" customFormat="false" ht="12.75" hidden="false" customHeight="false" outlineLevel="0" collapsed="false">
      <c r="Z303" s="539"/>
      <c r="AA303" s="539"/>
      <c r="AB303" s="539"/>
      <c r="AC303" s="539"/>
      <c r="AD303" s="539"/>
      <c r="AE303" s="539"/>
      <c r="AF303" s="539"/>
      <c r="AG303" s="539"/>
      <c r="AH303" s="539"/>
      <c r="AI303" s="539"/>
      <c r="AJ303" s="539"/>
      <c r="AK303" s="539"/>
    </row>
    <row r="304" customFormat="false" ht="12.75" hidden="false" customHeight="false" outlineLevel="0" collapsed="false">
      <c r="Z304" s="539"/>
      <c r="AA304" s="539"/>
      <c r="AB304" s="539"/>
      <c r="AC304" s="539"/>
      <c r="AD304" s="539"/>
      <c r="AE304" s="539"/>
      <c r="AF304" s="539"/>
      <c r="AG304" s="539"/>
      <c r="AH304" s="539"/>
      <c r="AI304" s="539"/>
      <c r="AJ304" s="539"/>
      <c r="AK304" s="539"/>
    </row>
    <row r="305" customFormat="false" ht="12.75" hidden="false" customHeight="false" outlineLevel="0" collapsed="false">
      <c r="Z305" s="539"/>
      <c r="AA305" s="539"/>
      <c r="AB305" s="539"/>
      <c r="AC305" s="539"/>
      <c r="AD305" s="539"/>
      <c r="AE305" s="539"/>
      <c r="AF305" s="539"/>
      <c r="AG305" s="539"/>
      <c r="AH305" s="539"/>
      <c r="AI305" s="539"/>
      <c r="AJ305" s="539"/>
      <c r="AK305" s="539"/>
    </row>
    <row r="306" customFormat="false" ht="12.75" hidden="false" customHeight="false" outlineLevel="0" collapsed="false">
      <c r="Z306" s="539"/>
      <c r="AA306" s="539"/>
      <c r="AB306" s="539"/>
      <c r="AC306" s="539"/>
      <c r="AD306" s="539"/>
      <c r="AE306" s="539"/>
      <c r="AF306" s="539"/>
      <c r="AG306" s="539"/>
      <c r="AH306" s="539"/>
      <c r="AI306" s="539"/>
      <c r="AJ306" s="539"/>
      <c r="AK306" s="539"/>
    </row>
    <row r="307" customFormat="false" ht="12.75" hidden="false" customHeight="false" outlineLevel="0" collapsed="false">
      <c r="Z307" s="539"/>
      <c r="AA307" s="539"/>
      <c r="AB307" s="539"/>
      <c r="AC307" s="539"/>
      <c r="AD307" s="539"/>
      <c r="AE307" s="539"/>
      <c r="AF307" s="539"/>
      <c r="AG307" s="539"/>
      <c r="AH307" s="539"/>
      <c r="AI307" s="539"/>
      <c r="AJ307" s="539"/>
      <c r="AK307" s="539"/>
    </row>
    <row r="308" customFormat="false" ht="12.75" hidden="false" customHeight="false" outlineLevel="0" collapsed="false">
      <c r="Z308" s="539"/>
      <c r="AA308" s="539"/>
      <c r="AB308" s="539"/>
      <c r="AC308" s="539"/>
      <c r="AD308" s="539"/>
      <c r="AE308" s="539"/>
      <c r="AF308" s="539"/>
      <c r="AG308" s="539"/>
      <c r="AH308" s="539"/>
      <c r="AI308" s="539"/>
      <c r="AJ308" s="539"/>
      <c r="AK308" s="539"/>
    </row>
    <row r="309" customFormat="false" ht="12.75" hidden="false" customHeight="false" outlineLevel="0" collapsed="false">
      <c r="Z309" s="539"/>
      <c r="AA309" s="539"/>
      <c r="AB309" s="539"/>
      <c r="AC309" s="539"/>
      <c r="AD309" s="539"/>
      <c r="AE309" s="539"/>
      <c r="AF309" s="539"/>
      <c r="AG309" s="539"/>
      <c r="AH309" s="539"/>
      <c r="AI309" s="539"/>
      <c r="AJ309" s="539"/>
      <c r="AK309" s="539"/>
    </row>
    <row r="310" customFormat="false" ht="12.75" hidden="false" customHeight="false" outlineLevel="0" collapsed="false">
      <c r="Z310" s="539"/>
      <c r="AA310" s="539"/>
      <c r="AB310" s="539"/>
      <c r="AC310" s="539"/>
      <c r="AD310" s="539"/>
      <c r="AE310" s="539"/>
      <c r="AF310" s="539"/>
      <c r="AG310" s="539"/>
      <c r="AH310" s="539"/>
      <c r="AI310" s="539"/>
      <c r="AJ310" s="539"/>
      <c r="AK310" s="539"/>
    </row>
    <row r="311" customFormat="false" ht="12.75" hidden="false" customHeight="false" outlineLevel="0" collapsed="false">
      <c r="Z311" s="539"/>
      <c r="AA311" s="539"/>
      <c r="AB311" s="539"/>
      <c r="AC311" s="539"/>
      <c r="AD311" s="539"/>
      <c r="AE311" s="539"/>
      <c r="AF311" s="539"/>
      <c r="AG311" s="539"/>
      <c r="AH311" s="539"/>
      <c r="AI311" s="539"/>
      <c r="AJ311" s="539"/>
      <c r="AK311" s="539"/>
    </row>
    <row r="312" customFormat="false" ht="12.75" hidden="false" customHeight="false" outlineLevel="0" collapsed="false">
      <c r="Z312" s="539"/>
      <c r="AA312" s="539"/>
      <c r="AB312" s="539"/>
      <c r="AC312" s="539"/>
      <c r="AD312" s="539"/>
      <c r="AE312" s="539"/>
      <c r="AF312" s="539"/>
      <c r="AG312" s="539"/>
      <c r="AH312" s="539"/>
      <c r="AI312" s="539"/>
      <c r="AJ312" s="539"/>
      <c r="AK312" s="539"/>
    </row>
    <row r="313" customFormat="false" ht="12.75" hidden="false" customHeight="false" outlineLevel="0" collapsed="false">
      <c r="Z313" s="539"/>
      <c r="AA313" s="539"/>
      <c r="AB313" s="539"/>
      <c r="AC313" s="539"/>
      <c r="AD313" s="539"/>
      <c r="AE313" s="539"/>
      <c r="AF313" s="539"/>
      <c r="AG313" s="539"/>
      <c r="AH313" s="539"/>
      <c r="AI313" s="539"/>
      <c r="AJ313" s="539"/>
      <c r="AK313" s="539"/>
    </row>
    <row r="314" customFormat="false" ht="12.75" hidden="false" customHeight="false" outlineLevel="0" collapsed="false">
      <c r="Z314" s="539"/>
      <c r="AA314" s="539"/>
      <c r="AB314" s="539"/>
      <c r="AC314" s="539"/>
      <c r="AD314" s="539"/>
      <c r="AE314" s="539"/>
      <c r="AF314" s="539"/>
      <c r="AG314" s="539"/>
      <c r="AH314" s="539"/>
      <c r="AI314" s="539"/>
      <c r="AJ314" s="539"/>
      <c r="AK314" s="539"/>
    </row>
    <row r="315" customFormat="false" ht="12.75" hidden="false" customHeight="false" outlineLevel="0" collapsed="false">
      <c r="Z315" s="539"/>
      <c r="AA315" s="539"/>
      <c r="AB315" s="539"/>
      <c r="AC315" s="539"/>
      <c r="AD315" s="539"/>
      <c r="AE315" s="539"/>
      <c r="AF315" s="539"/>
      <c r="AG315" s="539"/>
      <c r="AH315" s="539"/>
      <c r="AI315" s="539"/>
      <c r="AJ315" s="539"/>
      <c r="AK315" s="539"/>
    </row>
    <row r="316" customFormat="false" ht="12.75" hidden="false" customHeight="false" outlineLevel="0" collapsed="false">
      <c r="Z316" s="539"/>
      <c r="AA316" s="539"/>
      <c r="AB316" s="539"/>
      <c r="AC316" s="539"/>
      <c r="AD316" s="539"/>
      <c r="AE316" s="539"/>
      <c r="AF316" s="539"/>
      <c r="AG316" s="539"/>
      <c r="AH316" s="539"/>
      <c r="AI316" s="539"/>
      <c r="AJ316" s="539"/>
      <c r="AK316" s="539"/>
    </row>
    <row r="317" customFormat="false" ht="12.75" hidden="false" customHeight="false" outlineLevel="0" collapsed="false">
      <c r="Z317" s="539"/>
      <c r="AA317" s="539"/>
      <c r="AB317" s="539"/>
      <c r="AC317" s="539"/>
      <c r="AD317" s="539"/>
      <c r="AE317" s="539"/>
      <c r="AF317" s="539"/>
      <c r="AG317" s="539"/>
      <c r="AH317" s="539"/>
      <c r="AI317" s="539"/>
      <c r="AJ317" s="539"/>
      <c r="AK317" s="539"/>
    </row>
    <row r="318" customFormat="false" ht="12.75" hidden="false" customHeight="false" outlineLevel="0" collapsed="false">
      <c r="Z318" s="539"/>
      <c r="AA318" s="539"/>
      <c r="AB318" s="539"/>
      <c r="AC318" s="539"/>
      <c r="AD318" s="539"/>
      <c r="AE318" s="539"/>
      <c r="AF318" s="539"/>
      <c r="AG318" s="539"/>
      <c r="AH318" s="539"/>
      <c r="AI318" s="539"/>
      <c r="AJ318" s="539"/>
      <c r="AK318" s="539"/>
    </row>
    <row r="319" customFormat="false" ht="12.75" hidden="false" customHeight="false" outlineLevel="0" collapsed="false">
      <c r="Z319" s="539"/>
      <c r="AA319" s="539"/>
      <c r="AB319" s="539"/>
      <c r="AC319" s="539"/>
      <c r="AD319" s="539"/>
      <c r="AE319" s="539"/>
      <c r="AF319" s="539"/>
      <c r="AG319" s="539"/>
      <c r="AH319" s="539"/>
      <c r="AI319" s="539"/>
      <c r="AJ319" s="539"/>
      <c r="AK319" s="539"/>
    </row>
    <row r="320" customFormat="false" ht="12.75" hidden="false" customHeight="false" outlineLevel="0" collapsed="false">
      <c r="Z320" s="539"/>
      <c r="AA320" s="539"/>
      <c r="AB320" s="539"/>
      <c r="AC320" s="539"/>
      <c r="AD320" s="539"/>
      <c r="AE320" s="539"/>
      <c r="AF320" s="539"/>
      <c r="AG320" s="539"/>
      <c r="AH320" s="539"/>
      <c r="AI320" s="539"/>
      <c r="AJ320" s="539"/>
      <c r="AK320" s="539"/>
    </row>
    <row r="321" customFormat="false" ht="12.75" hidden="false" customHeight="false" outlineLevel="0" collapsed="false">
      <c r="Z321" s="539"/>
      <c r="AA321" s="539"/>
      <c r="AB321" s="539"/>
      <c r="AC321" s="539"/>
      <c r="AD321" s="539"/>
      <c r="AE321" s="539"/>
      <c r="AF321" s="539"/>
      <c r="AG321" s="539"/>
      <c r="AH321" s="539"/>
      <c r="AI321" s="539"/>
      <c r="AJ321" s="539"/>
      <c r="AK321" s="539"/>
    </row>
    <row r="322" customFormat="false" ht="12.75" hidden="false" customHeight="false" outlineLevel="0" collapsed="false">
      <c r="Z322" s="539"/>
      <c r="AA322" s="539"/>
      <c r="AB322" s="539"/>
      <c r="AC322" s="539"/>
      <c r="AD322" s="539"/>
      <c r="AE322" s="539"/>
      <c r="AF322" s="539"/>
      <c r="AG322" s="539"/>
      <c r="AH322" s="539"/>
      <c r="AI322" s="539"/>
      <c r="AJ322" s="539"/>
      <c r="AK322" s="539"/>
    </row>
    <row r="323" customFormat="false" ht="12.75" hidden="false" customHeight="false" outlineLevel="0" collapsed="false">
      <c r="Z323" s="539"/>
      <c r="AA323" s="539"/>
      <c r="AB323" s="539"/>
      <c r="AC323" s="539"/>
      <c r="AD323" s="539"/>
      <c r="AE323" s="539"/>
      <c r="AF323" s="539"/>
      <c r="AG323" s="539"/>
      <c r="AH323" s="539"/>
      <c r="AI323" s="539"/>
      <c r="AJ323" s="539"/>
      <c r="AK323" s="539"/>
    </row>
    <row r="324" customFormat="false" ht="12.75" hidden="false" customHeight="false" outlineLevel="0" collapsed="false">
      <c r="Z324" s="539"/>
      <c r="AA324" s="539"/>
      <c r="AB324" s="539"/>
      <c r="AC324" s="539"/>
      <c r="AD324" s="539"/>
      <c r="AE324" s="539"/>
      <c r="AF324" s="539"/>
      <c r="AG324" s="539"/>
      <c r="AH324" s="539"/>
      <c r="AI324" s="539"/>
      <c r="AJ324" s="539"/>
      <c r="AK324" s="539"/>
    </row>
    <row r="325" customFormat="false" ht="12.75" hidden="false" customHeight="false" outlineLevel="0" collapsed="false">
      <c r="Z325" s="539"/>
      <c r="AA325" s="539"/>
      <c r="AB325" s="539"/>
      <c r="AC325" s="539"/>
      <c r="AD325" s="539"/>
      <c r="AE325" s="539"/>
      <c r="AF325" s="539"/>
      <c r="AG325" s="539"/>
      <c r="AH325" s="539"/>
      <c r="AI325" s="539"/>
      <c r="AJ325" s="539"/>
      <c r="AK325" s="539"/>
    </row>
    <row r="326" customFormat="false" ht="12.75" hidden="false" customHeight="false" outlineLevel="0" collapsed="false">
      <c r="Z326" s="539"/>
      <c r="AA326" s="539"/>
      <c r="AB326" s="539"/>
      <c r="AC326" s="539"/>
      <c r="AD326" s="539"/>
      <c r="AE326" s="539"/>
      <c r="AF326" s="539"/>
      <c r="AG326" s="539"/>
      <c r="AH326" s="539"/>
      <c r="AI326" s="539"/>
      <c r="AJ326" s="539"/>
      <c r="AK326" s="539"/>
    </row>
    <row r="327" customFormat="false" ht="12.75" hidden="false" customHeight="false" outlineLevel="0" collapsed="false">
      <c r="Z327" s="539"/>
      <c r="AA327" s="539"/>
      <c r="AB327" s="539"/>
      <c r="AC327" s="539"/>
      <c r="AD327" s="539"/>
      <c r="AE327" s="539"/>
      <c r="AF327" s="539"/>
      <c r="AG327" s="539"/>
      <c r="AH327" s="539"/>
      <c r="AI327" s="539"/>
      <c r="AJ327" s="539"/>
      <c r="AK327" s="539"/>
    </row>
    <row r="328" customFormat="false" ht="12.75" hidden="false" customHeight="false" outlineLevel="0" collapsed="false">
      <c r="Z328" s="539"/>
      <c r="AA328" s="539"/>
      <c r="AB328" s="539"/>
      <c r="AC328" s="539"/>
      <c r="AD328" s="539"/>
      <c r="AE328" s="539"/>
      <c r="AF328" s="539"/>
      <c r="AG328" s="539"/>
      <c r="AH328" s="539"/>
      <c r="AI328" s="539"/>
      <c r="AJ328" s="539"/>
      <c r="AK328" s="539"/>
    </row>
    <row r="329" customFormat="false" ht="12.75" hidden="false" customHeight="false" outlineLevel="0" collapsed="false">
      <c r="Z329" s="539"/>
      <c r="AA329" s="539"/>
      <c r="AB329" s="539"/>
      <c r="AC329" s="539"/>
      <c r="AD329" s="539"/>
      <c r="AE329" s="539"/>
      <c r="AF329" s="539"/>
      <c r="AG329" s="539"/>
      <c r="AH329" s="539"/>
      <c r="AI329" s="539"/>
      <c r="AJ329" s="539"/>
      <c r="AK329" s="539"/>
    </row>
    <row r="330" customFormat="false" ht="12.75" hidden="false" customHeight="false" outlineLevel="0" collapsed="false">
      <c r="Z330" s="539"/>
      <c r="AA330" s="539"/>
      <c r="AB330" s="539"/>
      <c r="AC330" s="539"/>
      <c r="AD330" s="539"/>
      <c r="AE330" s="539"/>
      <c r="AF330" s="539"/>
      <c r="AG330" s="539"/>
      <c r="AH330" s="539"/>
      <c r="AI330" s="539"/>
      <c r="AJ330" s="539"/>
      <c r="AK330" s="539"/>
    </row>
    <row r="331" customFormat="false" ht="12.75" hidden="false" customHeight="false" outlineLevel="0" collapsed="false">
      <c r="Z331" s="539"/>
      <c r="AA331" s="539"/>
      <c r="AB331" s="539"/>
      <c r="AC331" s="539"/>
      <c r="AD331" s="539"/>
      <c r="AE331" s="539"/>
      <c r="AF331" s="539"/>
      <c r="AG331" s="539"/>
      <c r="AH331" s="539"/>
      <c r="AI331" s="539"/>
      <c r="AJ331" s="539"/>
      <c r="AK331" s="539"/>
    </row>
    <row r="332" customFormat="false" ht="12.75" hidden="false" customHeight="false" outlineLevel="0" collapsed="false">
      <c r="Z332" s="539"/>
      <c r="AA332" s="539"/>
      <c r="AB332" s="539"/>
      <c r="AC332" s="539"/>
      <c r="AD332" s="539"/>
      <c r="AE332" s="539"/>
      <c r="AF332" s="539"/>
      <c r="AG332" s="539"/>
      <c r="AH332" s="539"/>
      <c r="AI332" s="539"/>
      <c r="AJ332" s="539"/>
      <c r="AK332" s="539"/>
    </row>
    <row r="333" customFormat="false" ht="12.75" hidden="false" customHeight="false" outlineLevel="0" collapsed="false">
      <c r="Z333" s="539"/>
      <c r="AA333" s="539"/>
      <c r="AB333" s="539"/>
      <c r="AC333" s="539"/>
      <c r="AD333" s="539"/>
      <c r="AE333" s="539"/>
      <c r="AF333" s="539"/>
      <c r="AG333" s="539"/>
      <c r="AH333" s="539"/>
      <c r="AI333" s="539"/>
      <c r="AJ333" s="539"/>
      <c r="AK333" s="539"/>
    </row>
    <row r="334" customFormat="false" ht="12.75" hidden="false" customHeight="false" outlineLevel="0" collapsed="false">
      <c r="Z334" s="539"/>
      <c r="AA334" s="539"/>
      <c r="AB334" s="539"/>
      <c r="AC334" s="539"/>
      <c r="AD334" s="539"/>
      <c r="AE334" s="539"/>
      <c r="AF334" s="539"/>
      <c r="AG334" s="539"/>
      <c r="AH334" s="539"/>
      <c r="AI334" s="539"/>
      <c r="AJ334" s="539"/>
      <c r="AK334" s="539"/>
    </row>
    <row r="335" customFormat="false" ht="12.75" hidden="false" customHeight="false" outlineLevel="0" collapsed="false">
      <c r="Z335" s="539"/>
      <c r="AA335" s="539"/>
      <c r="AB335" s="539"/>
      <c r="AC335" s="539"/>
      <c r="AD335" s="539"/>
      <c r="AE335" s="539"/>
      <c r="AF335" s="539"/>
      <c r="AG335" s="539"/>
      <c r="AH335" s="539"/>
      <c r="AI335" s="539"/>
      <c r="AJ335" s="539"/>
      <c r="AK335" s="539"/>
    </row>
    <row r="336" customFormat="false" ht="12.75" hidden="false" customHeight="false" outlineLevel="0" collapsed="false">
      <c r="Z336" s="539"/>
      <c r="AA336" s="539"/>
      <c r="AB336" s="539"/>
      <c r="AC336" s="539"/>
      <c r="AD336" s="539"/>
      <c r="AE336" s="539"/>
      <c r="AF336" s="539"/>
      <c r="AG336" s="539"/>
      <c r="AH336" s="539"/>
      <c r="AI336" s="539"/>
      <c r="AJ336" s="539"/>
      <c r="AK336" s="539"/>
    </row>
    <row r="337" customFormat="false" ht="12.75" hidden="false" customHeight="false" outlineLevel="0" collapsed="false">
      <c r="Z337" s="539"/>
      <c r="AA337" s="539"/>
      <c r="AB337" s="539"/>
      <c r="AC337" s="539"/>
      <c r="AD337" s="539"/>
      <c r="AE337" s="539"/>
      <c r="AF337" s="539"/>
      <c r="AG337" s="539"/>
      <c r="AH337" s="539"/>
      <c r="AI337" s="539"/>
      <c r="AJ337" s="539"/>
      <c r="AK337" s="539"/>
    </row>
    <row r="338" customFormat="false" ht="12.75" hidden="false" customHeight="false" outlineLevel="0" collapsed="false">
      <c r="Z338" s="539"/>
      <c r="AA338" s="539"/>
      <c r="AB338" s="539"/>
      <c r="AC338" s="539"/>
      <c r="AD338" s="539"/>
      <c r="AE338" s="539"/>
      <c r="AF338" s="539"/>
      <c r="AG338" s="539"/>
      <c r="AH338" s="539"/>
      <c r="AI338" s="539"/>
      <c r="AJ338" s="539"/>
      <c r="AK338" s="539"/>
    </row>
    <row r="339" customFormat="false" ht="12.75" hidden="false" customHeight="false" outlineLevel="0" collapsed="false">
      <c r="Z339" s="539"/>
      <c r="AA339" s="539"/>
      <c r="AB339" s="539"/>
      <c r="AC339" s="539"/>
      <c r="AD339" s="539"/>
      <c r="AE339" s="539"/>
      <c r="AF339" s="539"/>
      <c r="AG339" s="539"/>
      <c r="AH339" s="539"/>
      <c r="AI339" s="539"/>
      <c r="AJ339" s="539"/>
      <c r="AK339" s="539"/>
    </row>
    <row r="340" customFormat="false" ht="12.75" hidden="false" customHeight="false" outlineLevel="0" collapsed="false">
      <c r="Z340" s="539"/>
      <c r="AA340" s="539"/>
      <c r="AB340" s="539"/>
      <c r="AC340" s="539"/>
      <c r="AD340" s="539"/>
      <c r="AE340" s="539"/>
      <c r="AF340" s="539"/>
      <c r="AG340" s="539"/>
      <c r="AH340" s="539"/>
      <c r="AI340" s="539"/>
      <c r="AJ340" s="539"/>
      <c r="AK340" s="539"/>
    </row>
    <row r="341" customFormat="false" ht="12.75" hidden="false" customHeight="false" outlineLevel="0" collapsed="false">
      <c r="Z341" s="539"/>
      <c r="AA341" s="539"/>
      <c r="AB341" s="539"/>
      <c r="AC341" s="539"/>
      <c r="AD341" s="539"/>
      <c r="AE341" s="539"/>
      <c r="AF341" s="539"/>
      <c r="AG341" s="539"/>
      <c r="AH341" s="539"/>
      <c r="AI341" s="539"/>
      <c r="AJ341" s="539"/>
      <c r="AK341" s="539"/>
    </row>
    <row r="342" customFormat="false" ht="12.75" hidden="false" customHeight="false" outlineLevel="0" collapsed="false">
      <c r="Z342" s="539"/>
      <c r="AA342" s="539"/>
      <c r="AB342" s="539"/>
      <c r="AC342" s="539"/>
      <c r="AD342" s="539"/>
      <c r="AE342" s="539"/>
      <c r="AF342" s="539"/>
      <c r="AG342" s="539"/>
      <c r="AH342" s="539"/>
      <c r="AI342" s="539"/>
      <c r="AJ342" s="539"/>
      <c r="AK342" s="539"/>
    </row>
    <row r="343" customFormat="false" ht="12.75" hidden="false" customHeight="false" outlineLevel="0" collapsed="false">
      <c r="Z343" s="539"/>
      <c r="AA343" s="539"/>
      <c r="AB343" s="539"/>
      <c r="AC343" s="539"/>
      <c r="AD343" s="539"/>
      <c r="AE343" s="539"/>
      <c r="AF343" s="539"/>
      <c r="AG343" s="539"/>
      <c r="AH343" s="539"/>
      <c r="AI343" s="539"/>
      <c r="AJ343" s="539"/>
      <c r="AK343" s="539"/>
    </row>
    <row r="344" customFormat="false" ht="12.75" hidden="false" customHeight="false" outlineLevel="0" collapsed="false">
      <c r="Z344" s="539"/>
      <c r="AA344" s="539"/>
      <c r="AB344" s="539"/>
      <c r="AC344" s="539"/>
      <c r="AD344" s="539"/>
      <c r="AE344" s="539"/>
      <c r="AF344" s="539"/>
      <c r="AG344" s="539"/>
      <c r="AH344" s="539"/>
      <c r="AI344" s="539"/>
      <c r="AJ344" s="539"/>
      <c r="AK344" s="539"/>
    </row>
    <row r="345" customFormat="false" ht="12.75" hidden="false" customHeight="false" outlineLevel="0" collapsed="false">
      <c r="Z345" s="539"/>
      <c r="AA345" s="539"/>
      <c r="AB345" s="539"/>
      <c r="AC345" s="539"/>
      <c r="AD345" s="539"/>
      <c r="AE345" s="539"/>
      <c r="AF345" s="539"/>
      <c r="AG345" s="539"/>
      <c r="AH345" s="539"/>
      <c r="AI345" s="539"/>
      <c r="AJ345" s="539"/>
      <c r="AK345" s="539"/>
    </row>
    <row r="346" customFormat="false" ht="12.75" hidden="false" customHeight="false" outlineLevel="0" collapsed="false">
      <c r="Z346" s="539"/>
      <c r="AA346" s="539"/>
      <c r="AB346" s="539"/>
      <c r="AC346" s="539"/>
      <c r="AD346" s="539"/>
      <c r="AE346" s="539"/>
      <c r="AF346" s="539"/>
      <c r="AG346" s="539"/>
      <c r="AH346" s="539"/>
      <c r="AI346" s="539"/>
      <c r="AJ346" s="539"/>
      <c r="AK346" s="539"/>
    </row>
    <row r="347" customFormat="false" ht="12.75" hidden="false" customHeight="false" outlineLevel="0" collapsed="false">
      <c r="Z347" s="539"/>
      <c r="AA347" s="539"/>
      <c r="AB347" s="539"/>
      <c r="AC347" s="539"/>
      <c r="AD347" s="539"/>
      <c r="AE347" s="539"/>
      <c r="AF347" s="539"/>
      <c r="AG347" s="539"/>
      <c r="AH347" s="539"/>
      <c r="AI347" s="539"/>
      <c r="AJ347" s="539"/>
      <c r="AK347" s="539"/>
    </row>
    <row r="348" customFormat="false" ht="12.75" hidden="false" customHeight="false" outlineLevel="0" collapsed="false">
      <c r="Z348" s="539"/>
      <c r="AA348" s="539"/>
      <c r="AB348" s="539"/>
      <c r="AC348" s="539"/>
      <c r="AD348" s="539"/>
      <c r="AE348" s="539"/>
      <c r="AF348" s="539"/>
      <c r="AG348" s="539"/>
      <c r="AH348" s="539"/>
      <c r="AI348" s="539"/>
      <c r="AJ348" s="539"/>
      <c r="AK348" s="539"/>
    </row>
    <row r="349" customFormat="false" ht="12.75" hidden="false" customHeight="false" outlineLevel="0" collapsed="false">
      <c r="Z349" s="539"/>
      <c r="AA349" s="539"/>
      <c r="AB349" s="539"/>
      <c r="AC349" s="539"/>
      <c r="AD349" s="539"/>
      <c r="AE349" s="539"/>
      <c r="AF349" s="539"/>
      <c r="AG349" s="539"/>
      <c r="AH349" s="539"/>
      <c r="AI349" s="539"/>
      <c r="AJ349" s="539"/>
      <c r="AK349" s="539"/>
    </row>
    <row r="350" customFormat="false" ht="12.75" hidden="false" customHeight="false" outlineLevel="0" collapsed="false">
      <c r="Z350" s="539"/>
      <c r="AA350" s="539"/>
      <c r="AB350" s="539"/>
      <c r="AC350" s="539"/>
      <c r="AD350" s="539"/>
      <c r="AE350" s="539"/>
      <c r="AF350" s="539"/>
      <c r="AG350" s="539"/>
      <c r="AH350" s="539"/>
      <c r="AI350" s="539"/>
      <c r="AJ350" s="539"/>
      <c r="AK350" s="539"/>
    </row>
    <row r="351" customFormat="false" ht="12.75" hidden="false" customHeight="false" outlineLevel="0" collapsed="false">
      <c r="Z351" s="539"/>
      <c r="AA351" s="539"/>
      <c r="AB351" s="539"/>
      <c r="AC351" s="539"/>
      <c r="AD351" s="539"/>
      <c r="AE351" s="539"/>
      <c r="AF351" s="539"/>
      <c r="AG351" s="539"/>
      <c r="AH351" s="539"/>
      <c r="AI351" s="539"/>
      <c r="AJ351" s="539"/>
      <c r="AK351" s="539"/>
    </row>
    <row r="352" customFormat="false" ht="12.75" hidden="false" customHeight="false" outlineLevel="0" collapsed="false">
      <c r="Z352" s="539"/>
      <c r="AA352" s="539"/>
      <c r="AB352" s="539"/>
      <c r="AC352" s="539"/>
      <c r="AD352" s="539"/>
      <c r="AE352" s="539"/>
      <c r="AF352" s="539"/>
      <c r="AG352" s="539"/>
      <c r="AH352" s="539"/>
      <c r="AI352" s="539"/>
      <c r="AJ352" s="539"/>
      <c r="AK352" s="539"/>
    </row>
    <row r="353" customFormat="false" ht="12.75" hidden="false" customHeight="false" outlineLevel="0" collapsed="false">
      <c r="Z353" s="539"/>
      <c r="AA353" s="539"/>
      <c r="AB353" s="539"/>
      <c r="AC353" s="539"/>
      <c r="AD353" s="539"/>
      <c r="AE353" s="539"/>
      <c r="AF353" s="539"/>
      <c r="AG353" s="539"/>
      <c r="AH353" s="539"/>
      <c r="AI353" s="539"/>
      <c r="AJ353" s="539"/>
      <c r="AK353" s="539"/>
    </row>
    <row r="354" customFormat="false" ht="12.75" hidden="false" customHeight="false" outlineLevel="0" collapsed="false">
      <c r="Z354" s="539"/>
      <c r="AA354" s="539"/>
      <c r="AB354" s="539"/>
      <c r="AC354" s="539"/>
      <c r="AD354" s="539"/>
      <c r="AE354" s="539"/>
      <c r="AF354" s="539"/>
      <c r="AG354" s="539"/>
      <c r="AH354" s="539"/>
      <c r="AI354" s="539"/>
      <c r="AJ354" s="539"/>
      <c r="AK354" s="539"/>
    </row>
    <row r="355" customFormat="false" ht="12.75" hidden="false" customHeight="false" outlineLevel="0" collapsed="false">
      <c r="Z355" s="539"/>
      <c r="AA355" s="539"/>
      <c r="AB355" s="539"/>
      <c r="AC355" s="539"/>
      <c r="AD355" s="539"/>
      <c r="AE355" s="539"/>
      <c r="AF355" s="539"/>
      <c r="AG355" s="539"/>
      <c r="AH355" s="539"/>
      <c r="AI355" s="539"/>
      <c r="AJ355" s="539"/>
      <c r="AK355" s="539"/>
    </row>
    <row r="356" customFormat="false" ht="12.75" hidden="false" customHeight="false" outlineLevel="0" collapsed="false">
      <c r="Z356" s="539"/>
      <c r="AA356" s="539"/>
      <c r="AB356" s="539"/>
      <c r="AC356" s="539"/>
      <c r="AD356" s="539"/>
      <c r="AE356" s="539"/>
      <c r="AF356" s="539"/>
      <c r="AG356" s="539"/>
      <c r="AH356" s="539"/>
      <c r="AI356" s="539"/>
      <c r="AJ356" s="539"/>
      <c r="AK356" s="539"/>
    </row>
    <row r="357" customFormat="false" ht="12.75" hidden="false" customHeight="false" outlineLevel="0" collapsed="false">
      <c r="Z357" s="539"/>
      <c r="AA357" s="539"/>
      <c r="AB357" s="539"/>
      <c r="AC357" s="539"/>
      <c r="AD357" s="539"/>
      <c r="AE357" s="539"/>
      <c r="AF357" s="539"/>
      <c r="AG357" s="539"/>
      <c r="AH357" s="539"/>
      <c r="AI357" s="539"/>
      <c r="AJ357" s="539"/>
      <c r="AK357" s="539"/>
    </row>
    <row r="358" customFormat="false" ht="12.75" hidden="false" customHeight="false" outlineLevel="0" collapsed="false">
      <c r="Z358" s="539"/>
      <c r="AA358" s="539"/>
      <c r="AB358" s="539"/>
      <c r="AC358" s="539"/>
      <c r="AD358" s="539"/>
      <c r="AE358" s="539"/>
      <c r="AF358" s="539"/>
      <c r="AG358" s="539"/>
      <c r="AH358" s="539"/>
      <c r="AI358" s="539"/>
      <c r="AJ358" s="539"/>
      <c r="AK358" s="539"/>
    </row>
    <row r="359" customFormat="false" ht="12.75" hidden="false" customHeight="false" outlineLevel="0" collapsed="false">
      <c r="Z359" s="539"/>
      <c r="AA359" s="539"/>
      <c r="AB359" s="539"/>
      <c r="AC359" s="539"/>
      <c r="AD359" s="539"/>
      <c r="AE359" s="539"/>
      <c r="AF359" s="539"/>
      <c r="AG359" s="539"/>
      <c r="AH359" s="539"/>
      <c r="AI359" s="539"/>
      <c r="AJ359" s="539"/>
      <c r="AK359" s="539"/>
    </row>
    <row r="360" customFormat="false" ht="12.75" hidden="false" customHeight="false" outlineLevel="0" collapsed="false">
      <c r="Z360" s="539"/>
      <c r="AA360" s="539"/>
      <c r="AB360" s="539"/>
      <c r="AC360" s="539"/>
      <c r="AD360" s="539"/>
      <c r="AE360" s="539"/>
      <c r="AF360" s="539"/>
      <c r="AG360" s="539"/>
      <c r="AH360" s="539"/>
      <c r="AI360" s="539"/>
      <c r="AJ360" s="539"/>
      <c r="AK360" s="539"/>
    </row>
    <row r="361" customFormat="false" ht="12.75" hidden="false" customHeight="false" outlineLevel="0" collapsed="false">
      <c r="Z361" s="539"/>
      <c r="AA361" s="539"/>
      <c r="AB361" s="539"/>
      <c r="AC361" s="539"/>
      <c r="AD361" s="539"/>
      <c r="AE361" s="539"/>
      <c r="AF361" s="539"/>
      <c r="AG361" s="539"/>
      <c r="AH361" s="539"/>
      <c r="AI361" s="539"/>
      <c r="AJ361" s="539"/>
      <c r="AK361" s="539"/>
    </row>
    <row r="362" customFormat="false" ht="12.75" hidden="false" customHeight="false" outlineLevel="0" collapsed="false">
      <c r="Z362" s="539"/>
      <c r="AA362" s="539"/>
      <c r="AB362" s="539"/>
      <c r="AC362" s="539"/>
      <c r="AD362" s="539"/>
      <c r="AE362" s="539"/>
      <c r="AF362" s="539"/>
      <c r="AG362" s="539"/>
      <c r="AH362" s="539"/>
      <c r="AI362" s="539"/>
      <c r="AJ362" s="539"/>
      <c r="AK362" s="539"/>
    </row>
    <row r="363" customFormat="false" ht="12.75" hidden="false" customHeight="false" outlineLevel="0" collapsed="false">
      <c r="Z363" s="539"/>
      <c r="AA363" s="539"/>
      <c r="AB363" s="539"/>
      <c r="AC363" s="539"/>
      <c r="AD363" s="539"/>
      <c r="AE363" s="539"/>
      <c r="AF363" s="539"/>
      <c r="AG363" s="539"/>
      <c r="AH363" s="539"/>
      <c r="AI363" s="539"/>
      <c r="AJ363" s="539"/>
      <c r="AK363" s="539"/>
    </row>
    <row r="364" customFormat="false" ht="12.75" hidden="false" customHeight="false" outlineLevel="0" collapsed="false">
      <c r="Z364" s="539"/>
      <c r="AA364" s="539"/>
      <c r="AB364" s="539"/>
      <c r="AC364" s="539"/>
      <c r="AD364" s="539"/>
      <c r="AE364" s="539"/>
      <c r="AF364" s="539"/>
      <c r="AG364" s="539"/>
      <c r="AH364" s="539"/>
      <c r="AI364" s="539"/>
      <c r="AJ364" s="539"/>
      <c r="AK364" s="539"/>
    </row>
    <row r="365" customFormat="false" ht="12.75" hidden="false" customHeight="false" outlineLevel="0" collapsed="false">
      <c r="Z365" s="539"/>
      <c r="AA365" s="539"/>
      <c r="AB365" s="539"/>
      <c r="AC365" s="539"/>
      <c r="AD365" s="539"/>
      <c r="AE365" s="539"/>
      <c r="AF365" s="539"/>
      <c r="AG365" s="539"/>
      <c r="AH365" s="539"/>
      <c r="AI365" s="539"/>
      <c r="AJ365" s="539"/>
      <c r="AK365" s="539"/>
    </row>
    <row r="366" customFormat="false" ht="12.75" hidden="false" customHeight="false" outlineLevel="0" collapsed="false">
      <c r="Z366" s="539"/>
      <c r="AA366" s="539"/>
      <c r="AB366" s="539"/>
      <c r="AC366" s="539"/>
      <c r="AD366" s="539"/>
      <c r="AE366" s="539"/>
      <c r="AF366" s="539"/>
      <c r="AG366" s="539"/>
      <c r="AH366" s="539"/>
      <c r="AI366" s="539"/>
      <c r="AJ366" s="539"/>
      <c r="AK366" s="539"/>
    </row>
    <row r="367" customFormat="false" ht="12.75" hidden="false" customHeight="false" outlineLevel="0" collapsed="false">
      <c r="Z367" s="539"/>
      <c r="AA367" s="539"/>
      <c r="AB367" s="539"/>
      <c r="AC367" s="539"/>
      <c r="AD367" s="539"/>
      <c r="AE367" s="539"/>
      <c r="AF367" s="539"/>
      <c r="AG367" s="539"/>
      <c r="AH367" s="539"/>
      <c r="AI367" s="539"/>
      <c r="AJ367" s="539"/>
      <c r="AK367" s="539"/>
    </row>
    <row r="368" customFormat="false" ht="12.75" hidden="false" customHeight="false" outlineLevel="0" collapsed="false">
      <c r="Z368" s="539"/>
      <c r="AA368" s="539"/>
      <c r="AB368" s="539"/>
      <c r="AC368" s="539"/>
      <c r="AD368" s="539"/>
      <c r="AE368" s="539"/>
      <c r="AF368" s="539"/>
      <c r="AG368" s="539"/>
      <c r="AH368" s="539"/>
      <c r="AI368" s="539"/>
      <c r="AJ368" s="539"/>
      <c r="AK368" s="539"/>
    </row>
    <row r="369" customFormat="false" ht="12.75" hidden="false" customHeight="false" outlineLevel="0" collapsed="false">
      <c r="Z369" s="539"/>
      <c r="AA369" s="539"/>
      <c r="AB369" s="539"/>
      <c r="AC369" s="539"/>
      <c r="AD369" s="539"/>
      <c r="AE369" s="539"/>
      <c r="AF369" s="539"/>
      <c r="AG369" s="539"/>
      <c r="AH369" s="539"/>
      <c r="AI369" s="539"/>
      <c r="AJ369" s="539"/>
      <c r="AK369" s="539"/>
    </row>
    <row r="370" customFormat="false" ht="12.75" hidden="false" customHeight="false" outlineLevel="0" collapsed="false">
      <c r="Z370" s="539"/>
      <c r="AA370" s="539"/>
      <c r="AB370" s="539"/>
      <c r="AC370" s="539"/>
      <c r="AD370" s="539"/>
      <c r="AE370" s="539"/>
      <c r="AF370" s="539"/>
      <c r="AG370" s="539"/>
      <c r="AH370" s="539"/>
      <c r="AI370" s="539"/>
      <c r="AJ370" s="539"/>
      <c r="AK370" s="539"/>
    </row>
    <row r="371" customFormat="false" ht="12.75" hidden="false" customHeight="false" outlineLevel="0" collapsed="false">
      <c r="Z371" s="539"/>
      <c r="AA371" s="539"/>
      <c r="AB371" s="539"/>
      <c r="AC371" s="539"/>
      <c r="AD371" s="539"/>
      <c r="AE371" s="539"/>
      <c r="AF371" s="539"/>
      <c r="AG371" s="539"/>
      <c r="AH371" s="539"/>
      <c r="AI371" s="539"/>
      <c r="AJ371" s="539"/>
      <c r="AK371" s="539"/>
    </row>
    <row r="372" customFormat="false" ht="12.75" hidden="false" customHeight="false" outlineLevel="0" collapsed="false">
      <c r="Z372" s="539"/>
      <c r="AA372" s="539"/>
      <c r="AB372" s="539"/>
      <c r="AC372" s="539"/>
      <c r="AD372" s="539"/>
      <c r="AE372" s="539"/>
      <c r="AF372" s="539"/>
      <c r="AG372" s="539"/>
      <c r="AH372" s="539"/>
      <c r="AI372" s="539"/>
      <c r="AJ372" s="539"/>
      <c r="AK372" s="539"/>
    </row>
    <row r="373" customFormat="false" ht="12.75" hidden="false" customHeight="false" outlineLevel="0" collapsed="false">
      <c r="Z373" s="539"/>
      <c r="AA373" s="539"/>
      <c r="AB373" s="539"/>
      <c r="AC373" s="539"/>
      <c r="AD373" s="539"/>
      <c r="AE373" s="539"/>
      <c r="AF373" s="539"/>
      <c r="AG373" s="539"/>
      <c r="AH373" s="539"/>
      <c r="AI373" s="539"/>
      <c r="AJ373" s="539"/>
      <c r="AK373" s="539"/>
    </row>
    <row r="374" customFormat="false" ht="12.75" hidden="false" customHeight="false" outlineLevel="0" collapsed="false">
      <c r="Z374" s="539"/>
      <c r="AA374" s="539"/>
      <c r="AB374" s="539"/>
      <c r="AC374" s="539"/>
      <c r="AD374" s="539"/>
      <c r="AE374" s="539"/>
      <c r="AF374" s="539"/>
      <c r="AG374" s="539"/>
      <c r="AH374" s="539"/>
      <c r="AI374" s="539"/>
      <c r="AJ374" s="539"/>
      <c r="AK374" s="539"/>
    </row>
    <row r="375" customFormat="false" ht="12.75" hidden="false" customHeight="false" outlineLevel="0" collapsed="false">
      <c r="Z375" s="539"/>
      <c r="AA375" s="539"/>
      <c r="AB375" s="539"/>
      <c r="AC375" s="539"/>
      <c r="AD375" s="539"/>
      <c r="AE375" s="539"/>
      <c r="AF375" s="539"/>
      <c r="AG375" s="539"/>
      <c r="AH375" s="539"/>
      <c r="AI375" s="539"/>
      <c r="AJ375" s="539"/>
      <c r="AK375" s="539"/>
    </row>
    <row r="376" customFormat="false" ht="12.75" hidden="false" customHeight="false" outlineLevel="0" collapsed="false">
      <c r="Z376" s="539"/>
      <c r="AA376" s="539"/>
      <c r="AB376" s="539"/>
      <c r="AC376" s="539"/>
      <c r="AD376" s="539"/>
      <c r="AE376" s="539"/>
      <c r="AF376" s="539"/>
      <c r="AG376" s="539"/>
      <c r="AH376" s="539"/>
      <c r="AI376" s="539"/>
      <c r="AJ376" s="539"/>
      <c r="AK376" s="539"/>
    </row>
    <row r="377" customFormat="false" ht="12.75" hidden="false" customHeight="false" outlineLevel="0" collapsed="false">
      <c r="Z377" s="539"/>
      <c r="AA377" s="539"/>
      <c r="AB377" s="539"/>
      <c r="AC377" s="539"/>
      <c r="AD377" s="539"/>
      <c r="AE377" s="539"/>
      <c r="AF377" s="539"/>
      <c r="AG377" s="539"/>
      <c r="AH377" s="539"/>
      <c r="AI377" s="539"/>
      <c r="AJ377" s="539"/>
      <c r="AK377" s="539"/>
    </row>
    <row r="378" customFormat="false" ht="12.75" hidden="false" customHeight="false" outlineLevel="0" collapsed="false">
      <c r="Z378" s="539"/>
      <c r="AA378" s="539"/>
      <c r="AB378" s="539"/>
      <c r="AC378" s="539"/>
      <c r="AD378" s="539"/>
      <c r="AE378" s="539"/>
      <c r="AF378" s="539"/>
      <c r="AG378" s="539"/>
      <c r="AH378" s="539"/>
      <c r="AI378" s="539"/>
      <c r="AJ378" s="539"/>
      <c r="AK378" s="539"/>
    </row>
    <row r="379" customFormat="false" ht="12.75" hidden="false" customHeight="false" outlineLevel="0" collapsed="false">
      <c r="Z379" s="539"/>
      <c r="AA379" s="539"/>
      <c r="AB379" s="539"/>
      <c r="AC379" s="539"/>
      <c r="AD379" s="539"/>
      <c r="AE379" s="539"/>
      <c r="AF379" s="539"/>
      <c r="AG379" s="539"/>
      <c r="AH379" s="539"/>
      <c r="AI379" s="539"/>
      <c r="AJ379" s="539"/>
      <c r="AK379" s="539"/>
    </row>
    <row r="380" customFormat="false" ht="12.75" hidden="false" customHeight="false" outlineLevel="0" collapsed="false">
      <c r="Z380" s="539"/>
      <c r="AA380" s="539"/>
      <c r="AB380" s="539"/>
      <c r="AC380" s="539"/>
      <c r="AD380" s="539"/>
      <c r="AE380" s="539"/>
      <c r="AF380" s="539"/>
      <c r="AG380" s="539"/>
      <c r="AH380" s="539"/>
      <c r="AI380" s="539"/>
      <c r="AJ380" s="539"/>
      <c r="AK380" s="539"/>
    </row>
    <row r="381" customFormat="false" ht="12.75" hidden="false" customHeight="false" outlineLevel="0" collapsed="false">
      <c r="Z381" s="539"/>
      <c r="AA381" s="539"/>
      <c r="AB381" s="539"/>
      <c r="AC381" s="539"/>
      <c r="AD381" s="539"/>
      <c r="AE381" s="539"/>
      <c r="AF381" s="539"/>
      <c r="AG381" s="539"/>
      <c r="AH381" s="539"/>
      <c r="AI381" s="539"/>
      <c r="AJ381" s="539"/>
      <c r="AK381" s="539"/>
    </row>
    <row r="382" customFormat="false" ht="12.75" hidden="false" customHeight="false" outlineLevel="0" collapsed="false">
      <c r="Z382" s="539"/>
      <c r="AA382" s="539"/>
      <c r="AB382" s="539"/>
      <c r="AC382" s="539"/>
      <c r="AD382" s="539"/>
      <c r="AE382" s="539"/>
      <c r="AF382" s="539"/>
      <c r="AG382" s="539"/>
      <c r="AH382" s="539"/>
      <c r="AI382" s="539"/>
      <c r="AJ382" s="539"/>
      <c r="AK382" s="539"/>
    </row>
    <row r="383" customFormat="false" ht="12.75" hidden="false" customHeight="false" outlineLevel="0" collapsed="false">
      <c r="Z383" s="539"/>
      <c r="AA383" s="539"/>
      <c r="AB383" s="539"/>
      <c r="AC383" s="539"/>
      <c r="AD383" s="539"/>
      <c r="AE383" s="539"/>
      <c r="AF383" s="539"/>
      <c r="AG383" s="539"/>
      <c r="AH383" s="539"/>
      <c r="AI383" s="539"/>
      <c r="AJ383" s="539"/>
      <c r="AK383" s="539"/>
    </row>
    <row r="384" customFormat="false" ht="12.75" hidden="false" customHeight="false" outlineLevel="0" collapsed="false">
      <c r="Z384" s="539"/>
      <c r="AA384" s="539"/>
      <c r="AB384" s="539"/>
      <c r="AC384" s="539"/>
      <c r="AD384" s="539"/>
      <c r="AE384" s="539"/>
      <c r="AF384" s="539"/>
      <c r="AG384" s="539"/>
      <c r="AH384" s="539"/>
      <c r="AI384" s="539"/>
      <c r="AJ384" s="539"/>
      <c r="AK384" s="539"/>
    </row>
    <row r="385" customFormat="false" ht="12.75" hidden="false" customHeight="false" outlineLevel="0" collapsed="false">
      <c r="Z385" s="539"/>
      <c r="AA385" s="539"/>
      <c r="AB385" s="539"/>
      <c r="AC385" s="539"/>
      <c r="AD385" s="539"/>
      <c r="AE385" s="539"/>
      <c r="AF385" s="539"/>
      <c r="AG385" s="539"/>
      <c r="AH385" s="539"/>
      <c r="AI385" s="539"/>
      <c r="AJ385" s="539"/>
      <c r="AK385" s="539"/>
    </row>
    <row r="386" customFormat="false" ht="12.75" hidden="false" customHeight="false" outlineLevel="0" collapsed="false">
      <c r="Z386" s="539"/>
      <c r="AA386" s="539"/>
      <c r="AB386" s="539"/>
      <c r="AC386" s="539"/>
      <c r="AD386" s="539"/>
      <c r="AE386" s="539"/>
      <c r="AF386" s="539"/>
      <c r="AG386" s="539"/>
      <c r="AH386" s="539"/>
      <c r="AI386" s="539"/>
      <c r="AJ386" s="539"/>
      <c r="AK386" s="539"/>
    </row>
    <row r="387" customFormat="false" ht="12.75" hidden="false" customHeight="false" outlineLevel="0" collapsed="false">
      <c r="Z387" s="539"/>
      <c r="AA387" s="539"/>
      <c r="AB387" s="539"/>
      <c r="AC387" s="539"/>
      <c r="AD387" s="539"/>
      <c r="AE387" s="539"/>
      <c r="AF387" s="539"/>
      <c r="AG387" s="539"/>
      <c r="AH387" s="539"/>
      <c r="AI387" s="539"/>
      <c r="AJ387" s="539"/>
      <c r="AK387" s="539"/>
    </row>
    <row r="388" customFormat="false" ht="12.75" hidden="false" customHeight="false" outlineLevel="0" collapsed="false">
      <c r="Z388" s="539"/>
      <c r="AA388" s="539"/>
      <c r="AB388" s="539"/>
      <c r="AC388" s="539"/>
      <c r="AD388" s="539"/>
      <c r="AE388" s="539"/>
      <c r="AF388" s="539"/>
      <c r="AG388" s="539"/>
      <c r="AH388" s="539"/>
      <c r="AI388" s="539"/>
      <c r="AJ388" s="539"/>
      <c r="AK388" s="539"/>
    </row>
    <row r="389" customFormat="false" ht="12.75" hidden="false" customHeight="false" outlineLevel="0" collapsed="false">
      <c r="Z389" s="539"/>
      <c r="AA389" s="539"/>
      <c r="AB389" s="539"/>
      <c r="AC389" s="539"/>
      <c r="AD389" s="539"/>
      <c r="AE389" s="539"/>
      <c r="AF389" s="539"/>
      <c r="AG389" s="539"/>
      <c r="AH389" s="539"/>
      <c r="AI389" s="539"/>
      <c r="AJ389" s="539"/>
      <c r="AK389" s="539"/>
    </row>
    <row r="390" customFormat="false" ht="12.75" hidden="false" customHeight="false" outlineLevel="0" collapsed="false">
      <c r="Z390" s="539"/>
      <c r="AA390" s="539"/>
      <c r="AB390" s="539"/>
      <c r="AC390" s="539"/>
      <c r="AD390" s="539"/>
      <c r="AE390" s="539"/>
      <c r="AF390" s="539"/>
      <c r="AG390" s="539"/>
      <c r="AH390" s="539"/>
      <c r="AI390" s="539"/>
      <c r="AJ390" s="539"/>
      <c r="AK390" s="539"/>
    </row>
    <row r="391" customFormat="false" ht="12.75" hidden="false" customHeight="false" outlineLevel="0" collapsed="false">
      <c r="Z391" s="539"/>
      <c r="AA391" s="539"/>
      <c r="AB391" s="539"/>
      <c r="AC391" s="539"/>
      <c r="AD391" s="539"/>
      <c r="AE391" s="539"/>
      <c r="AF391" s="539"/>
      <c r="AG391" s="539"/>
      <c r="AH391" s="539"/>
      <c r="AI391" s="539"/>
      <c r="AJ391" s="539"/>
      <c r="AK391" s="539"/>
    </row>
    <row r="392" customFormat="false" ht="12.75" hidden="false" customHeight="false" outlineLevel="0" collapsed="false">
      <c r="Z392" s="539"/>
      <c r="AA392" s="539"/>
      <c r="AB392" s="539"/>
      <c r="AC392" s="539"/>
      <c r="AD392" s="539"/>
      <c r="AE392" s="539"/>
      <c r="AF392" s="539"/>
      <c r="AG392" s="539"/>
      <c r="AH392" s="539"/>
      <c r="AI392" s="539"/>
      <c r="AJ392" s="539"/>
      <c r="AK392" s="539"/>
    </row>
    <row r="393" customFormat="false" ht="12.75" hidden="false" customHeight="false" outlineLevel="0" collapsed="false">
      <c r="Z393" s="539"/>
      <c r="AA393" s="539"/>
      <c r="AB393" s="539"/>
      <c r="AC393" s="539"/>
      <c r="AD393" s="539"/>
      <c r="AE393" s="539"/>
      <c r="AF393" s="539"/>
      <c r="AG393" s="539"/>
      <c r="AH393" s="539"/>
      <c r="AI393" s="539"/>
      <c r="AJ393" s="539"/>
      <c r="AK393" s="539"/>
    </row>
    <row r="394" customFormat="false" ht="12.75" hidden="false" customHeight="false" outlineLevel="0" collapsed="false">
      <c r="Z394" s="539"/>
      <c r="AA394" s="539"/>
      <c r="AB394" s="539"/>
      <c r="AC394" s="539"/>
      <c r="AD394" s="539"/>
      <c r="AE394" s="539"/>
      <c r="AF394" s="539"/>
      <c r="AG394" s="539"/>
      <c r="AH394" s="539"/>
      <c r="AI394" s="539"/>
      <c r="AJ394" s="539"/>
      <c r="AK394" s="539"/>
    </row>
    <row r="395" customFormat="false" ht="12.75" hidden="false" customHeight="false" outlineLevel="0" collapsed="false">
      <c r="Z395" s="539"/>
      <c r="AA395" s="539"/>
      <c r="AB395" s="539"/>
      <c r="AC395" s="539"/>
      <c r="AD395" s="539"/>
      <c r="AE395" s="539"/>
      <c r="AF395" s="539"/>
      <c r="AG395" s="539"/>
      <c r="AH395" s="539"/>
      <c r="AI395" s="539"/>
      <c r="AJ395" s="539"/>
      <c r="AK395" s="539"/>
    </row>
    <row r="396" customFormat="false" ht="12.75" hidden="false" customHeight="false" outlineLevel="0" collapsed="false">
      <c r="Z396" s="539"/>
      <c r="AA396" s="539"/>
      <c r="AB396" s="539"/>
      <c r="AC396" s="539"/>
      <c r="AD396" s="539"/>
      <c r="AE396" s="539"/>
      <c r="AF396" s="539"/>
      <c r="AG396" s="539"/>
      <c r="AH396" s="539"/>
      <c r="AI396" s="539"/>
      <c r="AJ396" s="539"/>
      <c r="AK396" s="539"/>
    </row>
    <row r="397" customFormat="false" ht="12.75" hidden="false" customHeight="false" outlineLevel="0" collapsed="false">
      <c r="Z397" s="539"/>
      <c r="AA397" s="539"/>
      <c r="AB397" s="539"/>
      <c r="AC397" s="539"/>
      <c r="AD397" s="539"/>
      <c r="AE397" s="539"/>
      <c r="AF397" s="539"/>
      <c r="AG397" s="539"/>
      <c r="AH397" s="539"/>
      <c r="AI397" s="539"/>
      <c r="AJ397" s="539"/>
      <c r="AK397" s="539"/>
    </row>
    <row r="398" customFormat="false" ht="12.75" hidden="false" customHeight="false" outlineLevel="0" collapsed="false">
      <c r="Z398" s="539"/>
      <c r="AA398" s="539"/>
      <c r="AB398" s="539"/>
      <c r="AC398" s="539"/>
      <c r="AD398" s="539"/>
      <c r="AE398" s="539"/>
      <c r="AF398" s="539"/>
      <c r="AG398" s="539"/>
      <c r="AH398" s="539"/>
      <c r="AI398" s="539"/>
      <c r="AJ398" s="539"/>
      <c r="AK398" s="539"/>
    </row>
    <row r="399" customFormat="false" ht="12.75" hidden="false" customHeight="false" outlineLevel="0" collapsed="false">
      <c r="Z399" s="539"/>
      <c r="AA399" s="539"/>
      <c r="AB399" s="539"/>
      <c r="AC399" s="539"/>
      <c r="AD399" s="539"/>
      <c r="AE399" s="539"/>
      <c r="AF399" s="539"/>
      <c r="AG399" s="539"/>
      <c r="AH399" s="539"/>
      <c r="AI399" s="539"/>
      <c r="AJ399" s="539"/>
      <c r="AK399" s="539"/>
    </row>
    <row r="400" customFormat="false" ht="12.75" hidden="false" customHeight="false" outlineLevel="0" collapsed="false">
      <c r="Z400" s="539"/>
      <c r="AA400" s="539"/>
      <c r="AB400" s="539"/>
      <c r="AC400" s="539"/>
      <c r="AD400" s="539"/>
      <c r="AE400" s="539"/>
      <c r="AF400" s="539"/>
      <c r="AG400" s="539"/>
      <c r="AH400" s="539"/>
      <c r="AI400" s="539"/>
      <c r="AJ400" s="539"/>
      <c r="AK400" s="539"/>
    </row>
    <row r="401" customFormat="false" ht="12.75" hidden="false" customHeight="false" outlineLevel="0" collapsed="false">
      <c r="Z401" s="539"/>
      <c r="AA401" s="539"/>
      <c r="AB401" s="539"/>
      <c r="AC401" s="539"/>
      <c r="AD401" s="539"/>
      <c r="AE401" s="539"/>
      <c r="AF401" s="539"/>
      <c r="AG401" s="539"/>
      <c r="AH401" s="539"/>
      <c r="AI401" s="539"/>
      <c r="AJ401" s="539"/>
      <c r="AK401" s="539"/>
    </row>
    <row r="402" customFormat="false" ht="12.75" hidden="false" customHeight="false" outlineLevel="0" collapsed="false">
      <c r="Z402" s="539"/>
      <c r="AA402" s="539"/>
      <c r="AB402" s="539"/>
      <c r="AC402" s="539"/>
      <c r="AD402" s="539"/>
      <c r="AE402" s="539"/>
      <c r="AF402" s="539"/>
      <c r="AG402" s="539"/>
      <c r="AH402" s="539"/>
      <c r="AI402" s="539"/>
      <c r="AJ402" s="539"/>
      <c r="AK402" s="539"/>
    </row>
    <row r="403" customFormat="false" ht="12.75" hidden="false" customHeight="false" outlineLevel="0" collapsed="false">
      <c r="Z403" s="539"/>
      <c r="AA403" s="539"/>
      <c r="AB403" s="539"/>
      <c r="AC403" s="539"/>
      <c r="AD403" s="539"/>
      <c r="AE403" s="539"/>
      <c r="AF403" s="539"/>
      <c r="AG403" s="539"/>
      <c r="AH403" s="539"/>
      <c r="AI403" s="539"/>
      <c r="AJ403" s="539"/>
      <c r="AK403" s="539"/>
    </row>
    <row r="404" customFormat="false" ht="12.75" hidden="false" customHeight="false" outlineLevel="0" collapsed="false">
      <c r="Z404" s="539"/>
      <c r="AA404" s="539"/>
      <c r="AB404" s="539"/>
      <c r="AC404" s="539"/>
      <c r="AD404" s="539"/>
      <c r="AE404" s="539"/>
      <c r="AF404" s="539"/>
      <c r="AG404" s="539"/>
      <c r="AH404" s="539"/>
      <c r="AI404" s="539"/>
      <c r="AJ404" s="539"/>
      <c r="AK404" s="539"/>
    </row>
    <row r="405" customFormat="false" ht="12.75" hidden="false" customHeight="false" outlineLevel="0" collapsed="false">
      <c r="Z405" s="539"/>
      <c r="AA405" s="539"/>
      <c r="AB405" s="539"/>
      <c r="AC405" s="539"/>
      <c r="AD405" s="539"/>
      <c r="AE405" s="539"/>
      <c r="AF405" s="539"/>
      <c r="AG405" s="539"/>
      <c r="AH405" s="539"/>
      <c r="AI405" s="539"/>
      <c r="AJ405" s="539"/>
      <c r="AK405" s="539"/>
    </row>
    <row r="406" customFormat="false" ht="12.75" hidden="false" customHeight="false" outlineLevel="0" collapsed="false">
      <c r="Z406" s="539"/>
      <c r="AA406" s="539"/>
      <c r="AB406" s="539"/>
      <c r="AC406" s="539"/>
      <c r="AD406" s="539"/>
      <c r="AE406" s="539"/>
      <c r="AF406" s="539"/>
      <c r="AG406" s="539"/>
      <c r="AH406" s="539"/>
      <c r="AI406" s="539"/>
      <c r="AJ406" s="539"/>
      <c r="AK406" s="539"/>
    </row>
    <row r="407" customFormat="false" ht="12.75" hidden="false" customHeight="false" outlineLevel="0" collapsed="false">
      <c r="Z407" s="539"/>
      <c r="AA407" s="539"/>
      <c r="AB407" s="539"/>
      <c r="AC407" s="539"/>
      <c r="AD407" s="539"/>
      <c r="AE407" s="539"/>
      <c r="AF407" s="539"/>
      <c r="AG407" s="539"/>
      <c r="AH407" s="539"/>
      <c r="AI407" s="539"/>
      <c r="AJ407" s="539"/>
      <c r="AK407" s="539"/>
    </row>
    <row r="408" customFormat="false" ht="12.75" hidden="false" customHeight="false" outlineLevel="0" collapsed="false">
      <c r="Z408" s="539"/>
      <c r="AA408" s="539"/>
      <c r="AB408" s="539"/>
      <c r="AC408" s="539"/>
      <c r="AD408" s="539"/>
      <c r="AE408" s="539"/>
      <c r="AF408" s="539"/>
      <c r="AG408" s="539"/>
      <c r="AH408" s="539"/>
      <c r="AI408" s="539"/>
      <c r="AJ408" s="539"/>
      <c r="AK408" s="539"/>
    </row>
    <row r="409" customFormat="false" ht="12.75" hidden="false" customHeight="false" outlineLevel="0" collapsed="false">
      <c r="Z409" s="539"/>
      <c r="AA409" s="539"/>
      <c r="AB409" s="539"/>
      <c r="AC409" s="539"/>
      <c r="AD409" s="539"/>
      <c r="AE409" s="539"/>
      <c r="AF409" s="539"/>
      <c r="AG409" s="539"/>
      <c r="AH409" s="539"/>
      <c r="AI409" s="539"/>
      <c r="AJ409" s="539"/>
      <c r="AK409" s="539"/>
    </row>
    <row r="410" customFormat="false" ht="12.75" hidden="false" customHeight="false" outlineLevel="0" collapsed="false">
      <c r="Z410" s="539"/>
      <c r="AA410" s="539"/>
      <c r="AB410" s="539"/>
      <c r="AC410" s="539"/>
      <c r="AD410" s="539"/>
      <c r="AE410" s="539"/>
      <c r="AF410" s="539"/>
      <c r="AG410" s="539"/>
      <c r="AH410" s="539"/>
      <c r="AI410" s="539"/>
      <c r="AJ410" s="539"/>
      <c r="AK410" s="539"/>
    </row>
    <row r="411" customFormat="false" ht="12.75" hidden="false" customHeight="false" outlineLevel="0" collapsed="false">
      <c r="Z411" s="539"/>
      <c r="AA411" s="539"/>
      <c r="AB411" s="539"/>
      <c r="AC411" s="539"/>
      <c r="AD411" s="539"/>
      <c r="AE411" s="539"/>
      <c r="AF411" s="539"/>
      <c r="AG411" s="539"/>
      <c r="AH411" s="539"/>
      <c r="AI411" s="539"/>
      <c r="AJ411" s="539"/>
      <c r="AK411" s="539"/>
    </row>
    <row r="412" customFormat="false" ht="12.75" hidden="false" customHeight="false" outlineLevel="0" collapsed="false">
      <c r="Z412" s="539"/>
      <c r="AA412" s="539"/>
      <c r="AB412" s="539"/>
      <c r="AC412" s="539"/>
      <c r="AD412" s="539"/>
      <c r="AE412" s="539"/>
      <c r="AF412" s="539"/>
      <c r="AG412" s="539"/>
      <c r="AH412" s="539"/>
      <c r="AI412" s="539"/>
      <c r="AJ412" s="539"/>
      <c r="AK412" s="539"/>
    </row>
    <row r="413" customFormat="false" ht="12.75" hidden="false" customHeight="false" outlineLevel="0" collapsed="false">
      <c r="Z413" s="539"/>
      <c r="AA413" s="539"/>
      <c r="AB413" s="539"/>
      <c r="AC413" s="539"/>
      <c r="AD413" s="539"/>
      <c r="AE413" s="539"/>
      <c r="AF413" s="539"/>
      <c r="AG413" s="539"/>
      <c r="AH413" s="539"/>
      <c r="AI413" s="539"/>
      <c r="AJ413" s="539"/>
      <c r="AK413" s="539"/>
    </row>
    <row r="414" customFormat="false" ht="12.75" hidden="false" customHeight="false" outlineLevel="0" collapsed="false">
      <c r="Z414" s="539"/>
      <c r="AA414" s="539"/>
      <c r="AB414" s="539"/>
      <c r="AC414" s="539"/>
      <c r="AD414" s="539"/>
      <c r="AE414" s="539"/>
      <c r="AF414" s="539"/>
      <c r="AG414" s="539"/>
      <c r="AH414" s="539"/>
      <c r="AI414" s="539"/>
      <c r="AJ414" s="539"/>
      <c r="AK414" s="539"/>
    </row>
    <row r="415" customFormat="false" ht="12.75" hidden="false" customHeight="false" outlineLevel="0" collapsed="false">
      <c r="Z415" s="539"/>
      <c r="AA415" s="539"/>
      <c r="AB415" s="539"/>
      <c r="AC415" s="539"/>
      <c r="AD415" s="539"/>
      <c r="AE415" s="539"/>
      <c r="AF415" s="539"/>
      <c r="AG415" s="539"/>
      <c r="AH415" s="539"/>
      <c r="AI415" s="539"/>
      <c r="AJ415" s="539"/>
      <c r="AK415" s="539"/>
    </row>
    <row r="416" customFormat="false" ht="12.75" hidden="false" customHeight="false" outlineLevel="0" collapsed="false">
      <c r="Z416" s="539"/>
      <c r="AA416" s="539"/>
      <c r="AB416" s="539"/>
      <c r="AC416" s="539"/>
      <c r="AD416" s="539"/>
      <c r="AE416" s="539"/>
      <c r="AF416" s="539"/>
      <c r="AG416" s="539"/>
      <c r="AH416" s="539"/>
      <c r="AI416" s="539"/>
      <c r="AJ416" s="539"/>
      <c r="AK416" s="539"/>
    </row>
    <row r="417" customFormat="false" ht="12.75" hidden="false" customHeight="false" outlineLevel="0" collapsed="false">
      <c r="Z417" s="539"/>
      <c r="AA417" s="539"/>
      <c r="AB417" s="539"/>
      <c r="AC417" s="539"/>
      <c r="AD417" s="539"/>
      <c r="AE417" s="539"/>
      <c r="AF417" s="539"/>
      <c r="AG417" s="539"/>
      <c r="AH417" s="539"/>
      <c r="AI417" s="539"/>
      <c r="AJ417" s="539"/>
      <c r="AK417" s="539"/>
    </row>
    <row r="418" customFormat="false" ht="12.75" hidden="false" customHeight="false" outlineLevel="0" collapsed="false">
      <c r="Z418" s="539"/>
      <c r="AA418" s="539"/>
      <c r="AB418" s="539"/>
      <c r="AC418" s="539"/>
      <c r="AD418" s="539"/>
      <c r="AE418" s="539"/>
      <c r="AF418" s="539"/>
      <c r="AG418" s="539"/>
      <c r="AH418" s="539"/>
      <c r="AI418" s="539"/>
      <c r="AJ418" s="539"/>
      <c r="AK418" s="539"/>
    </row>
    <row r="419" customFormat="false" ht="12.75" hidden="false" customHeight="false" outlineLevel="0" collapsed="false">
      <c r="Z419" s="539"/>
      <c r="AA419" s="539"/>
      <c r="AB419" s="539"/>
      <c r="AC419" s="539"/>
      <c r="AD419" s="539"/>
      <c r="AE419" s="539"/>
      <c r="AF419" s="539"/>
      <c r="AG419" s="539"/>
      <c r="AH419" s="539"/>
      <c r="AI419" s="539"/>
      <c r="AJ419" s="539"/>
      <c r="AK419" s="539"/>
    </row>
    <row r="420" customFormat="false" ht="12.75" hidden="false" customHeight="false" outlineLevel="0" collapsed="false">
      <c r="Z420" s="539"/>
      <c r="AA420" s="539"/>
      <c r="AB420" s="539"/>
      <c r="AC420" s="539"/>
      <c r="AD420" s="539"/>
      <c r="AE420" s="539"/>
      <c r="AF420" s="539"/>
      <c r="AG420" s="539"/>
      <c r="AH420" s="539"/>
      <c r="AI420" s="539"/>
      <c r="AJ420" s="539"/>
      <c r="AK420" s="539"/>
    </row>
    <row r="421" customFormat="false" ht="12.75" hidden="false" customHeight="false" outlineLevel="0" collapsed="false">
      <c r="Z421" s="539"/>
      <c r="AA421" s="539"/>
      <c r="AB421" s="539"/>
      <c r="AC421" s="539"/>
      <c r="AD421" s="539"/>
      <c r="AE421" s="539"/>
      <c r="AF421" s="539"/>
      <c r="AG421" s="539"/>
      <c r="AH421" s="539"/>
      <c r="AI421" s="539"/>
      <c r="AJ421" s="539"/>
      <c r="AK421" s="539"/>
    </row>
    <row r="422" customFormat="false" ht="12.75" hidden="false" customHeight="false" outlineLevel="0" collapsed="false">
      <c r="Z422" s="539"/>
      <c r="AA422" s="539"/>
      <c r="AB422" s="539"/>
      <c r="AC422" s="539"/>
      <c r="AD422" s="539"/>
      <c r="AE422" s="539"/>
      <c r="AF422" s="539"/>
      <c r="AG422" s="539"/>
      <c r="AH422" s="539"/>
      <c r="AI422" s="539"/>
      <c r="AJ422" s="539"/>
      <c r="AK422" s="539"/>
    </row>
    <row r="423" customFormat="false" ht="12.75" hidden="false" customHeight="false" outlineLevel="0" collapsed="false">
      <c r="Z423" s="539"/>
      <c r="AA423" s="539"/>
      <c r="AB423" s="539"/>
      <c r="AC423" s="539"/>
      <c r="AD423" s="539"/>
      <c r="AE423" s="539"/>
      <c r="AF423" s="539"/>
      <c r="AG423" s="539"/>
      <c r="AH423" s="539"/>
      <c r="AI423" s="539"/>
      <c r="AJ423" s="539"/>
      <c r="AK423" s="539"/>
    </row>
    <row r="424" customFormat="false" ht="12.75" hidden="false" customHeight="false" outlineLevel="0" collapsed="false">
      <c r="Z424" s="539"/>
      <c r="AA424" s="539"/>
      <c r="AB424" s="539"/>
      <c r="AC424" s="539"/>
      <c r="AD424" s="539"/>
      <c r="AE424" s="539"/>
      <c r="AF424" s="539"/>
      <c r="AG424" s="539"/>
      <c r="AH424" s="539"/>
      <c r="AI424" s="539"/>
      <c r="AJ424" s="539"/>
      <c r="AK424" s="539"/>
    </row>
    <row r="425" customFormat="false" ht="12.75" hidden="false" customHeight="false" outlineLevel="0" collapsed="false">
      <c r="Z425" s="539"/>
      <c r="AA425" s="539"/>
      <c r="AB425" s="539"/>
      <c r="AC425" s="539"/>
      <c r="AD425" s="539"/>
      <c r="AE425" s="539"/>
      <c r="AF425" s="539"/>
      <c r="AG425" s="539"/>
      <c r="AH425" s="539"/>
      <c r="AI425" s="539"/>
      <c r="AJ425" s="539"/>
      <c r="AK425" s="539"/>
    </row>
    <row r="426" customFormat="false" ht="12.75" hidden="false" customHeight="false" outlineLevel="0" collapsed="false">
      <c r="Z426" s="539"/>
      <c r="AA426" s="539"/>
      <c r="AB426" s="539"/>
      <c r="AC426" s="539"/>
      <c r="AD426" s="539"/>
      <c r="AE426" s="539"/>
      <c r="AF426" s="539"/>
      <c r="AG426" s="539"/>
      <c r="AH426" s="539"/>
      <c r="AI426" s="539"/>
      <c r="AJ426" s="539"/>
      <c r="AK426" s="539"/>
    </row>
    <row r="427" customFormat="false" ht="12.75" hidden="false" customHeight="false" outlineLevel="0" collapsed="false">
      <c r="Z427" s="539"/>
      <c r="AA427" s="539"/>
      <c r="AB427" s="539"/>
      <c r="AC427" s="539"/>
      <c r="AD427" s="539"/>
      <c r="AE427" s="539"/>
      <c r="AF427" s="539"/>
      <c r="AG427" s="539"/>
      <c r="AH427" s="539"/>
      <c r="AI427" s="539"/>
      <c r="AJ427" s="539"/>
      <c r="AK427" s="539"/>
    </row>
    <row r="428" customFormat="false" ht="12.75" hidden="false" customHeight="false" outlineLevel="0" collapsed="false">
      <c r="Z428" s="539"/>
      <c r="AA428" s="539"/>
      <c r="AB428" s="539"/>
      <c r="AC428" s="539"/>
      <c r="AD428" s="539"/>
      <c r="AE428" s="539"/>
      <c r="AF428" s="539"/>
      <c r="AG428" s="539"/>
      <c r="AH428" s="539"/>
      <c r="AI428" s="539"/>
      <c r="AJ428" s="539"/>
      <c r="AK428" s="539"/>
    </row>
    <row r="429" customFormat="false" ht="12.75" hidden="false" customHeight="false" outlineLevel="0" collapsed="false">
      <c r="Z429" s="539"/>
      <c r="AA429" s="539"/>
      <c r="AB429" s="539"/>
      <c r="AC429" s="539"/>
      <c r="AD429" s="539"/>
      <c r="AE429" s="539"/>
      <c r="AF429" s="539"/>
      <c r="AG429" s="539"/>
      <c r="AH429" s="539"/>
      <c r="AI429" s="539"/>
      <c r="AJ429" s="539"/>
      <c r="AK429" s="539"/>
    </row>
    <row r="430" customFormat="false" ht="12.75" hidden="false" customHeight="false" outlineLevel="0" collapsed="false">
      <c r="Z430" s="539"/>
      <c r="AA430" s="539"/>
      <c r="AB430" s="539"/>
      <c r="AC430" s="539"/>
      <c r="AD430" s="539"/>
      <c r="AE430" s="539"/>
      <c r="AF430" s="539"/>
      <c r="AG430" s="539"/>
      <c r="AH430" s="539"/>
      <c r="AI430" s="539"/>
      <c r="AJ430" s="539"/>
      <c r="AK430" s="539"/>
    </row>
    <row r="431" customFormat="false" ht="12.75" hidden="false" customHeight="false" outlineLevel="0" collapsed="false">
      <c r="Z431" s="539"/>
      <c r="AA431" s="539"/>
      <c r="AB431" s="539"/>
      <c r="AC431" s="539"/>
      <c r="AD431" s="539"/>
      <c r="AE431" s="539"/>
      <c r="AF431" s="539"/>
      <c r="AG431" s="539"/>
      <c r="AH431" s="539"/>
      <c r="AI431" s="539"/>
      <c r="AJ431" s="539"/>
      <c r="AK431" s="539"/>
    </row>
    <row r="432" customFormat="false" ht="12.75" hidden="false" customHeight="false" outlineLevel="0" collapsed="false">
      <c r="Z432" s="539"/>
      <c r="AA432" s="539"/>
      <c r="AB432" s="539"/>
      <c r="AC432" s="539"/>
      <c r="AD432" s="539"/>
      <c r="AE432" s="539"/>
      <c r="AF432" s="539"/>
      <c r="AG432" s="539"/>
      <c r="AH432" s="539"/>
      <c r="AI432" s="539"/>
      <c r="AJ432" s="539"/>
      <c r="AK432" s="539"/>
    </row>
    <row r="433" customFormat="false" ht="12.75" hidden="false" customHeight="false" outlineLevel="0" collapsed="false">
      <c r="Z433" s="539"/>
      <c r="AA433" s="539"/>
      <c r="AB433" s="539"/>
      <c r="AC433" s="539"/>
      <c r="AD433" s="539"/>
      <c r="AE433" s="539"/>
      <c r="AF433" s="539"/>
      <c r="AG433" s="539"/>
      <c r="AH433" s="539"/>
      <c r="AI433" s="539"/>
      <c r="AJ433" s="539"/>
      <c r="AK433" s="539"/>
    </row>
    <row r="434" customFormat="false" ht="12.75" hidden="false" customHeight="false" outlineLevel="0" collapsed="false">
      <c r="Z434" s="539"/>
      <c r="AA434" s="539"/>
      <c r="AB434" s="539"/>
      <c r="AC434" s="539"/>
      <c r="AD434" s="539"/>
      <c r="AE434" s="539"/>
      <c r="AF434" s="539"/>
      <c r="AG434" s="539"/>
      <c r="AH434" s="539"/>
      <c r="AI434" s="539"/>
      <c r="AJ434" s="539"/>
      <c r="AK434" s="539"/>
    </row>
    <row r="435" customFormat="false" ht="12.75" hidden="false" customHeight="false" outlineLevel="0" collapsed="false">
      <c r="Z435" s="539"/>
      <c r="AA435" s="539"/>
      <c r="AB435" s="539"/>
      <c r="AC435" s="539"/>
      <c r="AD435" s="539"/>
      <c r="AE435" s="539"/>
      <c r="AF435" s="539"/>
      <c r="AG435" s="539"/>
      <c r="AH435" s="539"/>
      <c r="AI435" s="539"/>
      <c r="AJ435" s="539"/>
      <c r="AK435" s="539"/>
    </row>
    <row r="436" customFormat="false" ht="12.75" hidden="false" customHeight="false" outlineLevel="0" collapsed="false">
      <c r="Z436" s="539"/>
      <c r="AA436" s="539"/>
      <c r="AB436" s="539"/>
      <c r="AC436" s="539"/>
      <c r="AD436" s="539"/>
      <c r="AE436" s="539"/>
      <c r="AF436" s="539"/>
      <c r="AG436" s="539"/>
      <c r="AH436" s="539"/>
      <c r="AI436" s="539"/>
      <c r="AJ436" s="539"/>
      <c r="AK436" s="539"/>
    </row>
    <row r="437" customFormat="false" ht="12.75" hidden="false" customHeight="false" outlineLevel="0" collapsed="false">
      <c r="Z437" s="539"/>
      <c r="AA437" s="539"/>
      <c r="AB437" s="539"/>
      <c r="AC437" s="539"/>
      <c r="AD437" s="539"/>
      <c r="AE437" s="539"/>
      <c r="AF437" s="539"/>
      <c r="AG437" s="539"/>
      <c r="AH437" s="539"/>
      <c r="AI437" s="539"/>
      <c r="AJ437" s="539"/>
      <c r="AK437" s="539"/>
    </row>
    <row r="438" customFormat="false" ht="12.75" hidden="false" customHeight="false" outlineLevel="0" collapsed="false">
      <c r="Z438" s="539"/>
      <c r="AA438" s="539"/>
      <c r="AB438" s="539"/>
      <c r="AC438" s="539"/>
      <c r="AD438" s="539"/>
      <c r="AE438" s="539"/>
      <c r="AF438" s="539"/>
      <c r="AG438" s="539"/>
      <c r="AH438" s="539"/>
      <c r="AI438" s="539"/>
      <c r="AJ438" s="539"/>
      <c r="AK438" s="5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L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8.7"/>
    <col collapsed="false" customWidth="true" hidden="false" outlineLevel="0" max="4" min="4" style="0" width="53.99"/>
    <col collapsed="false" customWidth="true" hidden="false" outlineLevel="0" max="5" min="5" style="0" width="11.99"/>
    <col collapsed="false" customWidth="true" hidden="false" outlineLevel="0" max="6" min="6" style="0" width="21.99"/>
    <col collapsed="false" customWidth="true" hidden="false" outlineLevel="0" max="7" min="7" style="0" width="2.84"/>
    <col collapsed="false" customWidth="true" hidden="false" outlineLevel="0" max="8" min="8" style="0" width="22.14"/>
    <col collapsed="false" customWidth="true" hidden="false" outlineLevel="0" max="10" min="10" style="0" width="13.99"/>
    <col collapsed="false" customWidth="true" hidden="false" outlineLevel="0" max="11" min="11" style="0" width="13.28"/>
  </cols>
  <sheetData>
    <row r="3" customFormat="false" ht="12.75" hidden="false" customHeight="false" outlineLevel="0" collapsed="false">
      <c r="D3" s="549" t="s">
        <v>467</v>
      </c>
    </row>
    <row r="4" customFormat="false" ht="15.75" hidden="false" customHeight="false" outlineLevel="0" collapsed="false">
      <c r="A4" s="550" t="s">
        <v>468</v>
      </c>
      <c r="B4" s="550" t="s">
        <v>469</v>
      </c>
      <c r="C4" s="550" t="s">
        <v>470</v>
      </c>
      <c r="D4" s="550" t="s">
        <v>468</v>
      </c>
      <c r="E4" s="550" t="s">
        <v>469</v>
      </c>
      <c r="F4" s="551" t="s">
        <v>471</v>
      </c>
      <c r="H4" s="0" t="s">
        <v>106</v>
      </c>
      <c r="I4" s="0" t="s">
        <v>427</v>
      </c>
    </row>
    <row r="5" customFormat="false" ht="12.75" hidden="false" customHeight="false" outlineLevel="0" collapsed="false">
      <c r="D5" s="341"/>
      <c r="E5" s="341"/>
      <c r="F5" s="341" t="str">
        <f aca="false">MID(D5,42,24)</f>
        <v/>
      </c>
      <c r="H5" s="472" t="s">
        <v>472</v>
      </c>
      <c r="I5" s="0" t="n">
        <f aca="false">SUMIF($F$5:$F$20,H5,$E$5:$E$20)/10000</f>
        <v>0</v>
      </c>
      <c r="J5" s="0" t="str">
        <f aca="false">MID(H5,1,15)</f>
        <v>Jun01          </v>
      </c>
      <c r="K5" s="552" t="n">
        <f aca="false">I5+I6</f>
        <v>0</v>
      </c>
    </row>
    <row r="6" customFormat="false" ht="12.75" hidden="false" customHeight="false" outlineLevel="0" collapsed="false">
      <c r="D6" s="341"/>
      <c r="E6" s="341"/>
      <c r="F6" s="341" t="str">
        <f aca="false">MID(D6,42,24)</f>
        <v/>
      </c>
      <c r="H6" s="0" t="s">
        <v>473</v>
      </c>
      <c r="I6" s="552" t="n">
        <f aca="false">((SUMIF($F$5:$F$20,H6,$E$5:$E$20)))/DAY(EOMONTH(PromptMonth,0))</f>
        <v>0</v>
      </c>
      <c r="J6" s="0" t="str">
        <f aca="false">MID(H7,1,15)</f>
        <v>Jul01          </v>
      </c>
      <c r="K6" s="552" t="n">
        <f aca="false">I7+I8</f>
        <v>0</v>
      </c>
    </row>
    <row r="7" customFormat="false" ht="12.75" hidden="false" customHeight="false" outlineLevel="0" collapsed="false">
      <c r="D7" s="341"/>
      <c r="E7" s="341"/>
      <c r="F7" s="341" t="str">
        <f aca="false">MID(D7,42,24)</f>
        <v/>
      </c>
      <c r="H7" s="0" t="s">
        <v>474</v>
      </c>
      <c r="I7" s="0" t="n">
        <f aca="false">SUMIF($F$5:$F$20,H7,$E$5:$E$20)/10000</f>
        <v>0</v>
      </c>
      <c r="J7" s="0" t="str">
        <f aca="false">MID(H12,1,15)</f>
        <v>Aug01          </v>
      </c>
      <c r="K7" s="0" t="n">
        <f aca="false">I12+I13</f>
        <v>0</v>
      </c>
    </row>
    <row r="8" customFormat="false" ht="12.75" hidden="false" customHeight="false" outlineLevel="0" collapsed="false">
      <c r="D8" s="341"/>
      <c r="E8" s="341"/>
      <c r="F8" s="341" t="str">
        <f aca="false">MID(D8,42,24)</f>
        <v/>
      </c>
      <c r="H8" s="0" t="s">
        <v>475</v>
      </c>
      <c r="I8" s="552" t="n">
        <f aca="false">((SUMIF($F$5:$F$20,H8,$E$5:$E$20)))/DAY(EOMONTH(PromptMonth,0))</f>
        <v>0</v>
      </c>
      <c r="J8" s="0" t="str">
        <f aca="false">MID(H9,1,15)</f>
        <v>Jun-Oct01      </v>
      </c>
      <c r="K8" s="552" t="n">
        <f aca="false">I9</f>
        <v>0</v>
      </c>
    </row>
    <row r="9" customFormat="false" ht="12.75" hidden="false" customHeight="false" outlineLevel="0" collapsed="false">
      <c r="D9" s="341"/>
      <c r="E9" s="341"/>
      <c r="F9" s="341" t="str">
        <f aca="false">MID(D9,42,24)</f>
        <v/>
      </c>
      <c r="H9" s="0" t="s">
        <v>476</v>
      </c>
      <c r="I9" s="0" t="n">
        <f aca="false">SUMIF($F$5:$F$23,H9,$E$5:$E$23)/10000</f>
        <v>0</v>
      </c>
      <c r="J9" s="0" t="str">
        <f aca="false">MID(H10,1,15)</f>
        <v>Nov01-Mar02    </v>
      </c>
      <c r="K9" s="552" t="n">
        <f aca="false">I10</f>
        <v>0</v>
      </c>
    </row>
    <row r="10" customFormat="false" ht="12.75" hidden="false" customHeight="false" outlineLevel="0" collapsed="false">
      <c r="D10" s="341"/>
      <c r="E10" s="341"/>
      <c r="F10" s="341" t="str">
        <f aca="false">MID(D10,42,24)</f>
        <v/>
      </c>
      <c r="H10" s="0" t="s">
        <v>477</v>
      </c>
      <c r="I10" s="0" t="n">
        <f aca="false">SUMIF($F$5:$F$23,H10,$E$5:$E$23)/10000</f>
        <v>0</v>
      </c>
      <c r="J10" s="0" t="str">
        <f aca="false">MID(H11,1,15)</f>
        <v>Jan-Dec02      </v>
      </c>
      <c r="K10" s="0" t="n">
        <f aca="false">I11</f>
        <v>0</v>
      </c>
    </row>
    <row r="11" customFormat="false" ht="12.75" hidden="false" customHeight="false" outlineLevel="0" collapsed="false">
      <c r="D11" s="341"/>
      <c r="E11" s="341"/>
      <c r="F11" s="341" t="str">
        <f aca="false">MID(D11,42,24)</f>
        <v/>
      </c>
      <c r="H11" s="0" t="s">
        <v>478</v>
      </c>
      <c r="I11" s="0" t="n">
        <f aca="false">SUMIF($F$5:$F$23,H11,$E$5:$E$23)/10000</f>
        <v>0</v>
      </c>
      <c r="J11" s="0" t="str">
        <f aca="false">MID(H14,1,15)</f>
        <v>Jul-Oct01      </v>
      </c>
      <c r="K11" s="0" t="n">
        <f aca="false">I14</f>
        <v>0</v>
      </c>
    </row>
    <row r="12" customFormat="false" ht="12.75" hidden="false" customHeight="false" outlineLevel="0" collapsed="false">
      <c r="D12" s="341"/>
      <c r="E12" s="341"/>
      <c r="F12" s="341" t="str">
        <f aca="false">MID(D12,42,24)</f>
        <v/>
      </c>
      <c r="H12" s="472" t="s">
        <v>479</v>
      </c>
      <c r="I12" s="0" t="n">
        <f aca="false">SUMIF($F$5:$F$20,H12,$E$5:$E$20)/10000</f>
        <v>0</v>
      </c>
      <c r="J12" s="0" t="str">
        <f aca="false">MID(H15,1,15)</f>
        <v>Sep01          </v>
      </c>
      <c r="K12" s="0" t="n">
        <f aca="false">I15+I16</f>
        <v>0</v>
      </c>
    </row>
    <row r="13" customFormat="false" ht="12.75" hidden="false" customHeight="false" outlineLevel="0" collapsed="false">
      <c r="D13" s="341"/>
      <c r="E13" s="341"/>
      <c r="F13" s="341" t="str">
        <f aca="false">MID(D13,42,24)</f>
        <v/>
      </c>
      <c r="H13" s="0" t="s">
        <v>480</v>
      </c>
      <c r="I13" s="0" t="n">
        <f aca="false">((SUMIF($F$5:$F$20,H13,$E$5:$E$20)))/DAY(EOMONTH(PromptMonth,0))</f>
        <v>0</v>
      </c>
      <c r="J13" s="0" t="str">
        <f aca="false">MID(H17,1,15)</f>
        <v>Oct01          </v>
      </c>
      <c r="K13" s="0" t="n">
        <f aca="false">I17+I19</f>
        <v>0</v>
      </c>
    </row>
    <row r="14" customFormat="false" ht="12.75" hidden="false" customHeight="false" outlineLevel="0" collapsed="false">
      <c r="D14" s="341"/>
      <c r="E14" s="341"/>
      <c r="F14" s="341" t="str">
        <f aca="false">MID(D14,42,24)</f>
        <v/>
      </c>
      <c r="H14" s="0" t="s">
        <v>481</v>
      </c>
      <c r="I14" s="0" t="n">
        <f aca="false">SUMIF($F$5:$F$20,H14,$E$5:$E$20)/10000</f>
        <v>0</v>
      </c>
      <c r="J14" s="0" t="str">
        <f aca="false">MID(H18,1,15)</f>
        <v>Aug-Oct01      </v>
      </c>
      <c r="K14" s="0" t="n">
        <f aca="false">I18</f>
        <v>0</v>
      </c>
    </row>
    <row r="15" customFormat="false" ht="12.75" hidden="false" customHeight="false" outlineLevel="0" collapsed="false">
      <c r="D15" s="341"/>
      <c r="E15" s="341"/>
      <c r="F15" s="341" t="str">
        <f aca="false">MID(D15,42,24)</f>
        <v/>
      </c>
      <c r="H15" s="0" t="s">
        <v>482</v>
      </c>
      <c r="I15" s="0" t="n">
        <f aca="false">SUMIF($F$5:$F$20,H15,$E$5:$E$20)/10000</f>
        <v>0</v>
      </c>
    </row>
    <row r="16" customFormat="false" ht="12.75" hidden="false" customHeight="false" outlineLevel="0" collapsed="false">
      <c r="D16" s="341"/>
      <c r="E16" s="341"/>
      <c r="F16" s="341" t="str">
        <f aca="false">MID(D16,42,24)</f>
        <v/>
      </c>
      <c r="H16" s="0" t="s">
        <v>483</v>
      </c>
      <c r="I16" s="0" t="n">
        <f aca="false">((SUMIF($F$5:$F$20,H16,$E$5:$E$20)))/DAY(EOMONTH(PromptMonth,0))</f>
        <v>0</v>
      </c>
    </row>
    <row r="17" customFormat="false" ht="12.75" hidden="false" customHeight="false" outlineLevel="0" collapsed="false">
      <c r="D17" s="341"/>
      <c r="E17" s="341"/>
      <c r="F17" s="341" t="str">
        <f aca="false">MID(D17,42,24)</f>
        <v/>
      </c>
      <c r="H17" s="0" t="s">
        <v>484</v>
      </c>
      <c r="I17" s="0" t="n">
        <f aca="false">SUMIF($F$5:$F$23,H17,$E$5:$E$23)/10000</f>
        <v>0</v>
      </c>
    </row>
    <row r="18" customFormat="false" ht="12.75" hidden="false" customHeight="false" outlineLevel="0" collapsed="false">
      <c r="D18" s="341"/>
      <c r="E18" s="341"/>
      <c r="F18" s="341" t="str">
        <f aca="false">MID(D18,42,24)</f>
        <v/>
      </c>
      <c r="H18" s="0" t="s">
        <v>485</v>
      </c>
      <c r="I18" s="0" t="n">
        <f aca="false">SUMIF($F$5:$F$23,H18,$E$5:$E$23)/10000</f>
        <v>0</v>
      </c>
    </row>
    <row r="19" customFormat="false" ht="12.75" hidden="false" customHeight="false" outlineLevel="0" collapsed="false">
      <c r="D19" s="341"/>
      <c r="E19" s="341"/>
      <c r="F19" s="341" t="str">
        <f aca="false">MID(D19,42,24)</f>
        <v/>
      </c>
      <c r="H19" s="0" t="s">
        <v>486</v>
      </c>
      <c r="I19" s="0" t="n">
        <f aca="false">((SUMIF($F$5:$F$20,H19,$E$5:$E$20)))/DAY(EOMONTH(PromptMonth,0))</f>
        <v>0</v>
      </c>
    </row>
    <row r="20" customFormat="false" ht="12.75" hidden="false" customHeight="false" outlineLevel="0" collapsed="false">
      <c r="D20" s="341"/>
      <c r="E20" s="341"/>
      <c r="F20" s="341" t="str">
        <f aca="false">MID(D20,42,24)</f>
        <v/>
      </c>
    </row>
    <row r="21" customFormat="false" ht="12.75" hidden="false" customHeight="false" outlineLevel="0" collapsed="false">
      <c r="D21" s="341"/>
      <c r="E21" s="341"/>
      <c r="F21" s="341" t="str">
        <f aca="false">MID(D21,42,24)</f>
        <v/>
      </c>
    </row>
    <row r="22" customFormat="false" ht="12.75" hidden="false" customHeight="false" outlineLevel="0" collapsed="false">
      <c r="D22" s="341"/>
      <c r="E22" s="341"/>
      <c r="F22" s="341" t="str">
        <f aca="false">MID(D22,42,24)</f>
        <v/>
      </c>
      <c r="G22" s="0" t="n">
        <f aca="false">SUM(E5:E20)/10000</f>
        <v>0</v>
      </c>
      <c r="I22" s="0" t="n">
        <f aca="false">SUM(I5:I20)</f>
        <v>0</v>
      </c>
      <c r="J22" s="0" t="n">
        <f aca="false">G22-I22</f>
        <v>0</v>
      </c>
      <c r="K22" s="0" t="n">
        <f aca="false">SUM(K5:K21)</f>
        <v>0</v>
      </c>
      <c r="L22" s="0" t="n">
        <f aca="false">K22-G22</f>
        <v>0</v>
      </c>
    </row>
    <row r="23" customFormat="false" ht="12.75" hidden="false" customHeight="false" outlineLevel="0" collapsed="false">
      <c r="D23" s="341"/>
      <c r="E23" s="341"/>
      <c r="F23" s="341" t="str">
        <f aca="false">MID(D23,42,24)</f>
        <v/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eol.ReloadData">
                <anchor moveWithCells="true" sizeWithCells="false">
                  <from>
                    <xdr:col>3</xdr:col>
                    <xdr:colOff>59400</xdr:colOff>
                    <xdr:row>0</xdr:row>
                    <xdr:rowOff>37800</xdr:rowOff>
                  </from>
                  <to>
                    <xdr:col>4</xdr:col>
                    <xdr:colOff>-2634840</xdr:colOff>
                    <xdr:row>1</xdr:row>
                    <xdr:rowOff>104760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8.7"/>
    <col collapsed="false" customWidth="true" hidden="false" outlineLevel="0" max="4" min="4" style="0" width="53.99"/>
    <col collapsed="false" customWidth="true" hidden="false" outlineLevel="0" max="5" min="5" style="0" width="11.99"/>
    <col collapsed="false" customWidth="true" hidden="false" outlineLevel="0" max="6" min="6" style="0" width="36.56"/>
    <col collapsed="false" customWidth="true" hidden="false" outlineLevel="0" max="8" min="8" style="0" width="28.56"/>
    <col collapsed="false" customWidth="true" hidden="false" outlineLevel="0" max="10" min="10" style="0" width="13.99"/>
    <col collapsed="false" customWidth="true" hidden="false" outlineLevel="0" max="11" min="11" style="0" width="29.99"/>
  </cols>
  <sheetData>
    <row r="1" customFormat="false" ht="12.75" hidden="false" customHeight="false" outlineLevel="0" collapsed="false">
      <c r="K1" s="482" t="s">
        <v>487</v>
      </c>
      <c r="L1" s="553" t="n">
        <f aca="true">DAY(WORKDAY(TODAY(),1))</f>
        <v>29</v>
      </c>
    </row>
    <row r="2" customFormat="false" ht="12.75" hidden="false" customHeight="false" outlineLevel="0" collapsed="false">
      <c r="K2" s="482" t="s">
        <v>488</v>
      </c>
      <c r="L2" s="553" t="n">
        <f aca="true">DAY(WORKDAY(TODAY(),2))</f>
        <v>30</v>
      </c>
    </row>
    <row r="3" customFormat="false" ht="12.75" hidden="false" customHeight="false" outlineLevel="0" collapsed="false">
      <c r="D3" s="549" t="s">
        <v>489</v>
      </c>
      <c r="F3" s="538" t="s">
        <v>490</v>
      </c>
      <c r="H3" s="554" t="s">
        <v>491</v>
      </c>
      <c r="I3" s="554"/>
      <c r="K3" s="482" t="s">
        <v>492</v>
      </c>
      <c r="L3" s="482" t="n">
        <f aca="true">DAY(EOMONTH(TODAY(),0))</f>
        <v>30</v>
      </c>
    </row>
    <row r="4" customFormat="false" ht="15.75" hidden="false" customHeight="false" outlineLevel="0" collapsed="false">
      <c r="A4" s="550" t="s">
        <v>468</v>
      </c>
      <c r="B4" s="550" t="s">
        <v>469</v>
      </c>
      <c r="C4" s="550" t="s">
        <v>470</v>
      </c>
      <c r="D4" s="550" t="s">
        <v>468</v>
      </c>
      <c r="E4" s="550" t="s">
        <v>469</v>
      </c>
      <c r="F4" s="555" t="s">
        <v>471</v>
      </c>
      <c r="H4" s="556" t="s">
        <v>106</v>
      </c>
      <c r="I4" s="556" t="s">
        <v>427</v>
      </c>
      <c r="K4" s="482"/>
      <c r="L4" s="557" t="n">
        <f aca="false">L3-L2</f>
        <v>0</v>
      </c>
    </row>
    <row r="5" customFormat="false" ht="12.75" hidden="false" customHeight="false" outlineLevel="0" collapsed="false">
      <c r="D5" s="341" t="n">
        <f aca="false">A5</f>
        <v>0</v>
      </c>
      <c r="E5" s="341" t="n">
        <f aca="false">B5</f>
        <v>0</v>
      </c>
      <c r="F5" s="558" t="str">
        <f aca="false">MID(D5,18,40)</f>
        <v/>
      </c>
      <c r="H5" s="559" t="s">
        <v>493</v>
      </c>
      <c r="I5" s="556" t="n">
        <f aca="false">(SUMIF($F$5:$F$20,H5,$E$5:$E$20)/10000)</f>
        <v>0</v>
      </c>
      <c r="K5" s="482" t="s">
        <v>494</v>
      </c>
      <c r="L5" s="557"/>
    </row>
    <row r="6" customFormat="false" ht="12.75" hidden="false" customHeight="false" outlineLevel="0" collapsed="false">
      <c r="D6" s="341" t="n">
        <f aca="false">A6</f>
        <v>0</v>
      </c>
      <c r="E6" s="341" t="n">
        <f aca="false">B6</f>
        <v>0</v>
      </c>
      <c r="F6" s="558" t="str">
        <f aca="false">MID(D6,18,40)</f>
        <v/>
      </c>
      <c r="H6" s="559" t="s">
        <v>495</v>
      </c>
      <c r="I6" s="556" t="n">
        <f aca="false">(SUMIF($F$5:$F$20,H6,$E$5:$E$20)/10000)</f>
        <v>0</v>
      </c>
      <c r="K6" s="554" t="s">
        <v>106</v>
      </c>
      <c r="L6" s="554" t="s">
        <v>427</v>
      </c>
    </row>
    <row r="7" customFormat="false" ht="12.75" hidden="false" customHeight="false" outlineLevel="0" collapsed="false">
      <c r="D7" s="341" t="n">
        <f aca="false">A7</f>
        <v>0</v>
      </c>
      <c r="E7" s="341" t="n">
        <f aca="false">B7</f>
        <v>0</v>
      </c>
      <c r="F7" s="558" t="str">
        <f aca="false">MID(D7,18,40)</f>
        <v/>
      </c>
      <c r="H7" s="556" t="s">
        <v>496</v>
      </c>
      <c r="I7" s="556" t="n">
        <f aca="false">(SUMIF($F$5:$F$20,H7,$E$5:$E$20)/10000)</f>
        <v>0</v>
      </c>
      <c r="K7" s="459" t="str">
        <f aca="false">IF(L1&gt;9,CONCATENATE(MID(K5,1,24),L1,MID(K5,27,25)),CONCATENATE(MID(K5,1,25),L1,MID(K5,27,25)))</f>
        <v>HHub                    29-30Nov00      </v>
      </c>
      <c r="L7" s="459" t="n">
        <f aca="false">(SUMIF($F$5:$F$20,K7,$E$5:$E$20)/10000)</f>
        <v>0</v>
      </c>
      <c r="M7" s="0" t="n">
        <f aca="false">L7*L4</f>
        <v>0</v>
      </c>
    </row>
    <row r="8" customFormat="false" ht="12.75" hidden="false" customHeight="false" outlineLevel="0" collapsed="false">
      <c r="D8" s="341" t="n">
        <f aca="false">A8</f>
        <v>0</v>
      </c>
      <c r="E8" s="341" t="n">
        <f aca="false">B8</f>
        <v>0</v>
      </c>
      <c r="F8" s="558" t="str">
        <f aca="false">MID(D8,18,40)</f>
        <v/>
      </c>
      <c r="H8" s="556" t="s">
        <v>497</v>
      </c>
      <c r="I8" s="556" t="n">
        <f aca="false">(SUMIF($F$5:$F$20,H8,$E$5:$E$20)/10000)</f>
        <v>0</v>
      </c>
      <c r="K8" s="459" t="str">
        <f aca="false">IF(L2&gt;9,CONCATENATE(MID(K5,1,24),L2,MID(K5,27,25)),CONCATENATE(MID(K5,1,25),L2,MID(K5,27,25)))</f>
        <v>HHub                    30-30Nov00      </v>
      </c>
      <c r="L8" s="459" t="n">
        <f aca="false">(SUMIF($F$5:$F$20,K8,$E$5:$E$20)/10000)</f>
        <v>0</v>
      </c>
      <c r="M8" s="0" t="n">
        <f aca="false">L8*L4</f>
        <v>0</v>
      </c>
    </row>
    <row r="9" customFormat="false" ht="12.75" hidden="false" customHeight="false" outlineLevel="0" collapsed="false">
      <c r="D9" s="341" t="n">
        <f aca="false">A9</f>
        <v>0</v>
      </c>
      <c r="E9" s="341" t="n">
        <f aca="false">B9</f>
        <v>0</v>
      </c>
      <c r="F9" s="558" t="str">
        <f aca="false">MID(D9,18,40)</f>
        <v/>
      </c>
      <c r="H9" s="556"/>
      <c r="I9" s="556"/>
      <c r="K9" s="459"/>
      <c r="L9" s="459"/>
    </row>
    <row r="10" customFormat="false" ht="12.75" hidden="false" customHeight="false" outlineLevel="0" collapsed="false">
      <c r="D10" s="341" t="n">
        <f aca="false">A10</f>
        <v>0</v>
      </c>
      <c r="E10" s="341" t="n">
        <f aca="false">B10</f>
        <v>0</v>
      </c>
      <c r="F10" s="558" t="str">
        <f aca="false">MID(D10,18,40)</f>
        <v/>
      </c>
      <c r="H10" s="556"/>
      <c r="I10" s="556"/>
      <c r="K10" s="459"/>
      <c r="L10" s="459"/>
    </row>
    <row r="11" customFormat="false" ht="12.75" hidden="false" customHeight="false" outlineLevel="0" collapsed="false">
      <c r="D11" s="341" t="n">
        <f aca="false">A11</f>
        <v>0</v>
      </c>
      <c r="E11" s="341" t="n">
        <f aca="false">B11</f>
        <v>0</v>
      </c>
      <c r="F11" s="558" t="str">
        <f aca="false">MID(D11,18,40)</f>
        <v/>
      </c>
      <c r="H11" s="556"/>
      <c r="I11" s="556"/>
      <c r="K11" s="459"/>
      <c r="L11" s="459"/>
    </row>
    <row r="12" customFormat="false" ht="12.75" hidden="false" customHeight="false" outlineLevel="0" collapsed="false">
      <c r="D12" s="341" t="n">
        <f aca="false">A12</f>
        <v>0</v>
      </c>
      <c r="E12" s="341" t="n">
        <f aca="false">B12</f>
        <v>0</v>
      </c>
      <c r="F12" s="558" t="str">
        <f aca="false">MID(D12,18,40)</f>
        <v/>
      </c>
      <c r="H12" s="556"/>
      <c r="I12" s="556"/>
      <c r="K12" s="459"/>
      <c r="L12" s="459"/>
    </row>
    <row r="13" customFormat="false" ht="12.75" hidden="false" customHeight="false" outlineLevel="0" collapsed="false">
      <c r="D13" s="341" t="n">
        <f aca="false">A13</f>
        <v>0</v>
      </c>
      <c r="E13" s="341" t="n">
        <f aca="false">B13</f>
        <v>0</v>
      </c>
      <c r="F13" s="558" t="str">
        <f aca="false">MID(D13,18,40)</f>
        <v/>
      </c>
      <c r="H13" s="556"/>
      <c r="I13" s="556"/>
      <c r="K13" s="459"/>
      <c r="L13" s="459"/>
    </row>
    <row r="14" customFormat="false" ht="12.75" hidden="false" customHeight="false" outlineLevel="0" collapsed="false">
      <c r="D14" s="341" t="n">
        <f aca="false">A14</f>
        <v>0</v>
      </c>
      <c r="E14" s="341" t="n">
        <f aca="false">B14</f>
        <v>0</v>
      </c>
      <c r="F14" s="558" t="str">
        <f aca="false">MID(D14,18,40)</f>
        <v/>
      </c>
      <c r="H14" s="556"/>
      <c r="I14" s="556"/>
      <c r="K14" s="459"/>
      <c r="L14" s="459"/>
    </row>
    <row r="15" customFormat="false" ht="12.75" hidden="false" customHeight="false" outlineLevel="0" collapsed="false">
      <c r="D15" s="341" t="n">
        <f aca="false">A15</f>
        <v>0</v>
      </c>
      <c r="E15" s="341" t="n">
        <f aca="false">B15</f>
        <v>0</v>
      </c>
      <c r="F15" s="558" t="str">
        <f aca="false">MID(D15,18,40)</f>
        <v/>
      </c>
      <c r="H15" s="556"/>
      <c r="I15" s="556"/>
      <c r="K15" s="459"/>
      <c r="L15" s="459"/>
    </row>
    <row r="16" customFormat="false" ht="12.75" hidden="false" customHeight="false" outlineLevel="0" collapsed="false">
      <c r="D16" s="341" t="n">
        <f aca="false">A16</f>
        <v>0</v>
      </c>
      <c r="E16" s="341" t="n">
        <f aca="false">B16</f>
        <v>0</v>
      </c>
      <c r="F16" s="558" t="str">
        <f aca="false">MID(D16,18,40)</f>
        <v/>
      </c>
      <c r="H16" s="556"/>
      <c r="I16" s="556"/>
      <c r="K16" s="459"/>
      <c r="L16" s="459"/>
    </row>
    <row r="17" customFormat="false" ht="12.75" hidden="false" customHeight="false" outlineLevel="0" collapsed="false">
      <c r="D17" s="341" t="n">
        <f aca="false">A17</f>
        <v>0</v>
      </c>
      <c r="E17" s="341" t="n">
        <f aca="false">B17</f>
        <v>0</v>
      </c>
      <c r="F17" s="558" t="str">
        <f aca="false">MID(D17,18,40)</f>
        <v/>
      </c>
      <c r="H17" s="556"/>
      <c r="I17" s="556"/>
      <c r="K17" s="459"/>
      <c r="L17" s="459"/>
    </row>
    <row r="18" customFormat="false" ht="12.75" hidden="false" customHeight="false" outlineLevel="0" collapsed="false">
      <c r="D18" s="341" t="n">
        <f aca="false">A18</f>
        <v>0</v>
      </c>
      <c r="E18" s="341" t="n">
        <f aca="false">B18</f>
        <v>0</v>
      </c>
      <c r="F18" s="558" t="str">
        <f aca="false">MID(D18,18,40)</f>
        <v/>
      </c>
      <c r="H18" s="556"/>
      <c r="I18" s="556"/>
      <c r="K18" s="459"/>
      <c r="L18" s="459"/>
    </row>
    <row r="19" customFormat="false" ht="12.75" hidden="false" customHeight="false" outlineLevel="0" collapsed="false">
      <c r="D19" s="341" t="n">
        <f aca="false">A19</f>
        <v>0</v>
      </c>
      <c r="E19" s="341" t="n">
        <f aca="false">B19</f>
        <v>0</v>
      </c>
      <c r="F19" s="558" t="str">
        <f aca="false">MID(D19,18,40)</f>
        <v/>
      </c>
      <c r="H19" s="556"/>
      <c r="I19" s="556"/>
      <c r="K19" s="459"/>
      <c r="L19" s="459"/>
    </row>
    <row r="20" customFormat="false" ht="12.75" hidden="false" customHeight="false" outlineLevel="0" collapsed="false">
      <c r="D20" s="341" t="n">
        <f aca="false">A20</f>
        <v>0</v>
      </c>
      <c r="E20" s="341" t="n">
        <f aca="false">B20</f>
        <v>0</v>
      </c>
      <c r="F20" s="558" t="str">
        <f aca="false">MID(D20,18,40)</f>
        <v/>
      </c>
      <c r="H20" s="556"/>
      <c r="I20" s="556"/>
      <c r="K20" s="459"/>
      <c r="L20" s="459"/>
    </row>
    <row r="21" customFormat="false" ht="12.75" hidden="false" customHeight="false" outlineLevel="0" collapsed="false">
      <c r="H21" s="556"/>
      <c r="I21" s="556"/>
      <c r="K21" s="459"/>
      <c r="L21" s="459"/>
    </row>
    <row r="22" customFormat="false" ht="12.75" hidden="false" customHeight="false" outlineLevel="0" collapsed="false">
      <c r="H22" s="382"/>
      <c r="I22" s="482" t="n">
        <f aca="false">SUM(I5:I20)</f>
        <v>0</v>
      </c>
      <c r="L22" s="382"/>
      <c r="M22" s="560" t="n">
        <f aca="false">SUM(M7:M21)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EOLGD.ReloadDataHub">
                <anchor moveWithCells="true" sizeWithCells="false">
                  <from>
                    <xdr:col>3</xdr:col>
                    <xdr:colOff>59400</xdr:colOff>
                    <xdr:row>0</xdr:row>
                    <xdr:rowOff>37800</xdr:rowOff>
                  </from>
                  <to>
                    <xdr:col>4</xdr:col>
                    <xdr:colOff>-2634840</xdr:colOff>
                    <xdr:row>1</xdr:row>
                    <xdr:rowOff>104760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70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9" topLeftCell="BM10" activePane="bottomLeft" state="frozen"/>
      <selection pane="topLeft" activeCell="A1" activeCellId="0" sqref="A1"/>
      <selection pane="bottomLeft" activeCell="D10" activeCellId="0" sqref="D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" width="4.14"/>
    <col collapsed="false" customWidth="true" hidden="false" outlineLevel="0" max="2" min="2" style="26" width="10.71"/>
    <col collapsed="false" customWidth="true" hidden="false" outlineLevel="0" max="3" min="3" style="36" width="9.85"/>
    <col collapsed="false" customWidth="true" hidden="false" outlineLevel="0" max="4" min="4" style="36" width="12.85"/>
    <col collapsed="false" customWidth="true" hidden="false" outlineLevel="0" max="5" min="5" style="100" width="11.42"/>
    <col collapsed="false" customWidth="true" hidden="false" outlineLevel="0" max="6" min="6" style="100" width="6.56"/>
    <col collapsed="false" customWidth="true" hidden="false" outlineLevel="0" max="7" min="7" style="100" width="8.99"/>
    <col collapsed="false" customWidth="true" hidden="false" outlineLevel="0" max="8" min="8" style="344" width="9.41"/>
    <col collapsed="false" customWidth="true" hidden="false" outlineLevel="0" max="10" min="9" style="100" width="8.85"/>
    <col collapsed="false" customWidth="true" hidden="false" outlineLevel="0" max="11" min="11" style="345" width="12.85"/>
    <col collapsed="false" customWidth="true" hidden="false" outlineLevel="0" max="12" min="12" style="100" width="6.85"/>
    <col collapsed="false" customWidth="true" hidden="false" outlineLevel="0" max="13" min="13" style="100" width="9.7"/>
    <col collapsed="false" customWidth="true" hidden="false" outlineLevel="0" max="14" min="14" style="100" width="9.56"/>
    <col collapsed="false" customWidth="true" hidden="false" outlineLevel="0" max="15" min="15" style="100" width="7.56"/>
    <col collapsed="false" customWidth="true" hidden="false" outlineLevel="0" max="16" min="16" style="62" width="30.7"/>
    <col collapsed="false" customWidth="false" hidden="false" outlineLevel="0" max="17" min="17" style="36" width="9.14"/>
    <col collapsed="false" customWidth="true" hidden="false" outlineLevel="0" max="20" min="18" style="36" width="4.99"/>
    <col collapsed="false" customWidth="true" hidden="false" outlineLevel="0" max="21" min="21" style="26" width="18.28"/>
    <col collapsed="false" customWidth="true" hidden="false" outlineLevel="0" max="22" min="22" style="26" width="13.85"/>
    <col collapsed="false" customWidth="true" hidden="false" outlineLevel="0" max="23" min="23" style="26" width="11.28"/>
    <col collapsed="false" customWidth="true" hidden="false" outlineLevel="0" max="24" min="24" style="26" width="14.28"/>
    <col collapsed="false" customWidth="true" hidden="false" outlineLevel="0" max="25" min="25" style="26" width="15.7"/>
    <col collapsed="false" customWidth="true" hidden="false" outlineLevel="0" max="26" min="26" style="26" width="5.71"/>
    <col collapsed="false" customWidth="false" hidden="false" outlineLevel="0" max="27" min="27" style="26" width="9.14"/>
    <col collapsed="false" customWidth="true" hidden="false" outlineLevel="0" max="28" min="28" style="26" width="13.41"/>
    <col collapsed="false" customWidth="true" hidden="false" outlineLevel="0" max="29" min="29" style="26" width="4.56"/>
    <col collapsed="false" customWidth="true" hidden="false" outlineLevel="0" max="30" min="30" style="26" width="11.7"/>
    <col collapsed="false" customWidth="false" hidden="false" outlineLevel="0" max="257" min="31" style="26" width="9.14"/>
  </cols>
  <sheetData>
    <row r="1" customFormat="false" ht="12.75" hidden="false" customHeight="false" outlineLevel="0" collapsed="false">
      <c r="C1" s="26"/>
      <c r="D1" s="26"/>
      <c r="E1" s="346"/>
      <c r="F1" s="346"/>
      <c r="G1" s="346"/>
      <c r="I1" s="346"/>
      <c r="J1" s="346"/>
      <c r="L1" s="347"/>
      <c r="M1" s="347"/>
      <c r="N1" s="347"/>
      <c r="O1" s="347"/>
      <c r="P1" s="348"/>
      <c r="Q1" s="26"/>
      <c r="R1" s="26"/>
      <c r="S1" s="26"/>
      <c r="T1" s="26"/>
    </row>
    <row r="2" customFormat="false" ht="12.75" hidden="false" customHeight="false" outlineLevel="0" collapsed="false">
      <c r="A2" s="27"/>
      <c r="C2" s="26"/>
      <c r="D2" s="26"/>
      <c r="E2" s="346"/>
      <c r="F2" s="346"/>
      <c r="G2" s="346"/>
      <c r="I2" s="346"/>
      <c r="J2" s="346"/>
      <c r="L2" s="347"/>
      <c r="M2" s="347"/>
      <c r="N2" s="347"/>
      <c r="O2" s="347"/>
      <c r="P2" s="348"/>
      <c r="Q2" s="26"/>
      <c r="R2" s="26"/>
      <c r="S2" s="26"/>
      <c r="T2" s="26"/>
    </row>
    <row r="3" customFormat="false" ht="12.75" hidden="false" customHeight="false" outlineLevel="0" collapsed="false">
      <c r="C3" s="26"/>
      <c r="D3" s="26"/>
      <c r="E3" s="346"/>
      <c r="F3" s="346"/>
      <c r="G3" s="346"/>
      <c r="I3" s="346"/>
      <c r="J3" s="346"/>
      <c r="L3" s="347"/>
      <c r="M3" s="347"/>
      <c r="N3" s="347"/>
      <c r="O3" s="347"/>
      <c r="P3" s="348"/>
      <c r="Q3" s="26"/>
      <c r="R3" s="27" t="s">
        <v>120</v>
      </c>
      <c r="S3" s="26"/>
      <c r="T3" s="26"/>
    </row>
    <row r="4" customFormat="false" ht="12.75" hidden="false" customHeight="false" outlineLevel="0" collapsed="false">
      <c r="C4" s="26"/>
      <c r="D4" s="26"/>
      <c r="E4" s="346"/>
      <c r="F4" s="346"/>
      <c r="G4" s="346"/>
      <c r="I4" s="346"/>
      <c r="J4" s="346"/>
      <c r="L4" s="347"/>
      <c r="M4" s="347"/>
      <c r="N4" s="347"/>
      <c r="O4" s="347"/>
      <c r="P4" s="348"/>
      <c r="Q4" s="26"/>
      <c r="R4" s="26"/>
      <c r="S4" s="26"/>
      <c r="T4" s="26"/>
    </row>
    <row r="5" customFormat="false" ht="13.5" hidden="false" customHeight="false" outlineLevel="0" collapsed="false">
      <c r="C5" s="26"/>
      <c r="D5" s="26"/>
      <c r="E5" s="346"/>
      <c r="F5" s="346"/>
      <c r="G5" s="346"/>
      <c r="I5" s="346"/>
      <c r="J5" s="346"/>
      <c r="L5" s="347"/>
      <c r="M5" s="347"/>
      <c r="N5" s="347"/>
      <c r="O5" s="347"/>
      <c r="P5" s="348"/>
      <c r="Q5" s="26"/>
      <c r="R5" s="26"/>
      <c r="S5" s="26"/>
      <c r="T5" s="26" t="s">
        <v>121</v>
      </c>
      <c r="V5" s="349"/>
    </row>
    <row r="6" customFormat="false" ht="13.5" hidden="false" customHeight="false" outlineLevel="0" collapsed="false">
      <c r="C6" s="26"/>
      <c r="D6" s="26"/>
      <c r="E6" s="346"/>
      <c r="F6" s="346"/>
      <c r="G6" s="346"/>
      <c r="I6" s="346"/>
      <c r="J6" s="346"/>
      <c r="L6" s="346"/>
      <c r="M6" s="346"/>
      <c r="N6" s="346"/>
      <c r="O6" s="346"/>
      <c r="P6" s="65"/>
      <c r="Q6" s="26"/>
      <c r="R6" s="26"/>
      <c r="S6" s="26"/>
      <c r="T6" s="350" t="str">
        <f aca="false">IF(L6="-","",IF(ISERROR(U6),"",U6))</f>
        <v/>
      </c>
      <c r="U6" s="351" t="e">
        <f aca="false">xEURO(Y6,K6,Z6,Z6,X6,V6,W6,1)</f>
        <v>#NAME?</v>
      </c>
      <c r="V6" s="352" t="e">
        <f aca="true">(INDEX(ExperyTable,MATCH(I6,ExperyDates,0),MATCH(E6,ExperyTitles,0))-(TODAY()))</f>
        <v>#N/A</v>
      </c>
      <c r="W6" s="351" t="n">
        <f aca="false">IF(L6="P",0,1)</f>
        <v>1</v>
      </c>
      <c r="X6" s="351" t="e">
        <f aca="false">INDEX(OptionTable,MATCH(I6,OptionMonths,0),3)</f>
        <v>#N/A</v>
      </c>
      <c r="Y6" s="351" t="e">
        <f aca="false">INDEX(OptionTable,MATCH(I6,OptionMonths,0),2)</f>
        <v>#N/A</v>
      </c>
      <c r="Z6" s="145" t="e">
        <f aca="false">INDEX(OptionTable,MATCH(I6,OptionMonths,0),6)</f>
        <v>#N/A</v>
      </c>
    </row>
    <row r="7" customFormat="false" ht="12.75" hidden="false" customHeight="false" outlineLevel="0" collapsed="false">
      <c r="B7" s="26" t="s">
        <v>122</v>
      </c>
      <c r="C7" s="223" t="s">
        <v>123</v>
      </c>
      <c r="D7" s="26"/>
      <c r="E7" s="346"/>
      <c r="F7" s="346"/>
      <c r="G7" s="346"/>
      <c r="I7" s="346"/>
      <c r="J7" s="346"/>
      <c r="L7" s="346"/>
      <c r="M7" s="346"/>
      <c r="N7" s="346"/>
      <c r="O7" s="346"/>
      <c r="P7" s="65"/>
      <c r="Q7" s="26"/>
      <c r="R7" s="26"/>
      <c r="S7" s="26"/>
      <c r="T7" s="26"/>
    </row>
    <row r="8" customFormat="false" ht="12.75" hidden="false" customHeight="false" outlineLevel="0" collapsed="false">
      <c r="B8" s="26" t="s">
        <v>124</v>
      </c>
      <c r="C8" s="223" t="n">
        <v>4</v>
      </c>
      <c r="D8" s="223" t="n">
        <f aca="false">COUNTA(D10:D300)</f>
        <v>0</v>
      </c>
      <c r="E8" s="346"/>
      <c r="F8" s="346"/>
      <c r="G8" s="346"/>
      <c r="I8" s="346"/>
      <c r="J8" s="346"/>
      <c r="L8" s="346"/>
      <c r="M8" s="346"/>
      <c r="N8" s="346"/>
      <c r="O8" s="346"/>
      <c r="P8" s="346"/>
      <c r="Q8" s="26"/>
      <c r="R8" s="26"/>
      <c r="S8" s="26"/>
      <c r="T8" s="26"/>
      <c r="U8" s="353"/>
      <c r="V8" s="353"/>
      <c r="W8" s="353"/>
      <c r="X8" s="353"/>
      <c r="Y8" s="354" t="n">
        <f aca="false">SUM(Y10:Y150)</f>
        <v>0</v>
      </c>
    </row>
    <row r="9" customFormat="false" ht="13.5" hidden="false" customHeight="false" outlineLevel="0" collapsed="false">
      <c r="A9" s="26" t="s">
        <v>55</v>
      </c>
      <c r="B9" s="26" t="s">
        <v>125</v>
      </c>
      <c r="C9" s="355" t="s">
        <v>126</v>
      </c>
      <c r="D9" s="355" t="s">
        <v>127</v>
      </c>
      <c r="E9" s="356" t="s">
        <v>128</v>
      </c>
      <c r="F9" s="356" t="s">
        <v>129</v>
      </c>
      <c r="G9" s="356" t="s">
        <v>130</v>
      </c>
      <c r="H9" s="357" t="s">
        <v>131</v>
      </c>
      <c r="I9" s="356" t="s">
        <v>132</v>
      </c>
      <c r="J9" s="356" t="s">
        <v>133</v>
      </c>
      <c r="K9" s="358" t="s">
        <v>134</v>
      </c>
      <c r="L9" s="356" t="s">
        <v>135</v>
      </c>
      <c r="M9" s="356" t="s">
        <v>136</v>
      </c>
      <c r="N9" s="356" t="s">
        <v>137</v>
      </c>
      <c r="O9" s="356" t="s">
        <v>138</v>
      </c>
      <c r="P9" s="356" t="s">
        <v>139</v>
      </c>
      <c r="Q9" s="356" t="s">
        <v>140</v>
      </c>
      <c r="R9" s="356" t="s">
        <v>141</v>
      </c>
      <c r="S9" s="356" t="s">
        <v>142</v>
      </c>
      <c r="T9" s="356" t="s">
        <v>143</v>
      </c>
      <c r="U9" s="353" t="s">
        <v>144</v>
      </c>
      <c r="V9" s="359" t="s">
        <v>145</v>
      </c>
      <c r="W9" s="359" t="s">
        <v>131</v>
      </c>
      <c r="X9" s="359" t="s">
        <v>146</v>
      </c>
      <c r="Y9" s="359" t="s">
        <v>12</v>
      </c>
      <c r="Z9" s="346"/>
    </row>
    <row r="10" customFormat="false" ht="26.25" hidden="false" customHeight="true" outlineLevel="0" collapsed="false">
      <c r="A10" s="26" t="n">
        <v>1</v>
      </c>
      <c r="C10" s="360"/>
      <c r="D10" s="361"/>
      <c r="E10" s="362"/>
      <c r="F10" s="362"/>
      <c r="G10" s="362"/>
      <c r="H10" s="362"/>
      <c r="I10" s="363"/>
      <c r="J10" s="363"/>
      <c r="K10" s="364"/>
      <c r="L10" s="356"/>
      <c r="M10" s="356"/>
      <c r="N10" s="356"/>
      <c r="O10" s="356"/>
      <c r="P10" s="365"/>
      <c r="Q10" s="365"/>
      <c r="R10" s="366"/>
      <c r="S10" s="366"/>
      <c r="T10" s="365"/>
      <c r="U10" s="367" t="str">
        <f aca="false">IF(Q10="","",IF(G10="M","",IF(I10=J10,DAY(EOMONTH(J10,0)),(((EOMONTH(J10,0))-I10)+1))))</f>
        <v/>
      </c>
      <c r="V10" s="368" t="str">
        <f aca="false">IF(Q10="","",IF(G10="D","",IF(I10=J10,1,1+ROUND(((J10-I10)/30.5),0))))</f>
        <v/>
      </c>
      <c r="W10" s="369" t="e">
        <f aca="false">IF(Q10="","",IF(G10="D",(H10*U10),((V10*H10)*10000)))*AVERAGE(INDEX(PriceTable,MATCH($I10,PriceTableMonths,0),3):INDEX(PriceTable,MATCH($J10,PriceTableMonths,0),3))</f>
        <v>#N/A</v>
      </c>
      <c r="X10" s="26" t="str">
        <f aca="false">IF(Q10="","",ROUND(SUMPRODUCT(INDEX(PriceTable,MATCH($I10,PriceTableMonths,0),22):INDEX(PriceTable,MATCH($J10,PriceTableMonths,0),22),INDEX(PriceTable,MATCH($I10,PriceTableMonths,0),3):INDEX(PriceTable,MATCH($J10,PriceTableMonths,0),3),INDEX(PriceTable,MATCH($I10,PriceTableMonths,0),4):INDEX(PriceTable,MATCH($J10,PriceTableMonths,0),4))/SUMPRODUCT(INDEX(PriceTable,MATCH($I10,PriceTableMonths,0),3):INDEX(PriceTable,MATCH($J10,PriceTableMonths,0),3),INDEX(PriceTable,MATCH($I10,PriceTableMonths,0),4):INDEX(PriceTable,MATCH($J10,PriceTableMonths,0),4)),4))</f>
        <v/>
      </c>
      <c r="Y10" s="370" t="str">
        <f aca="false">IF(P10="no pl",0,IF(D10="ltx",0,IF(Q10="","",(IF(F10="Sell",(K10-X10),(X10-K10)))*W10)))</f>
        <v/>
      </c>
      <c r="AA10" s="26" t="s">
        <v>147</v>
      </c>
    </row>
    <row r="11" customFormat="false" ht="26.25" hidden="false" customHeight="true" outlineLevel="0" collapsed="false">
      <c r="A11" s="26" t="n">
        <v>2</v>
      </c>
      <c r="B11" s="371"/>
      <c r="C11" s="360"/>
      <c r="D11" s="361"/>
      <c r="E11" s="362"/>
      <c r="F11" s="362"/>
      <c r="G11" s="362"/>
      <c r="H11" s="362"/>
      <c r="I11" s="363"/>
      <c r="J11" s="363"/>
      <c r="K11" s="364"/>
      <c r="L11" s="356"/>
      <c r="M11" s="356"/>
      <c r="N11" s="356"/>
      <c r="O11" s="356"/>
      <c r="P11" s="365"/>
      <c r="Q11" s="365"/>
      <c r="R11" s="366"/>
      <c r="S11" s="366"/>
      <c r="T11" s="365"/>
      <c r="U11" s="367" t="str">
        <f aca="false">IF(Q11="","",IF(G11="M","",IF(I11=J11,DAY(EOMONTH(J11,0)),(((EOMONTH(J11,0))-I11)+1))))</f>
        <v/>
      </c>
      <c r="V11" s="368" t="str">
        <f aca="false">IF(Q11="","",IF(G11="D","",IF(I11=J11,1,1+ROUND(((J11-I11)/30.5),0))))</f>
        <v/>
      </c>
      <c r="W11" s="369" t="e">
        <f aca="false">IF(Q11="","",IF(G11="D",(H11*U11),((V11*H11)*10000)))*AVERAGE(INDEX(PriceTable,MATCH($I11,PriceTableMonths,0),3):INDEX(PriceTable,MATCH($J11,PriceTableMonths,0),3))</f>
        <v>#N/A</v>
      </c>
      <c r="X11" s="26" t="str">
        <f aca="false">IF(Q11="","",ROUND(SUMPRODUCT(INDEX(PriceTable,MATCH($I11,PriceTableMonths,0),22):INDEX(PriceTable,MATCH($J11,PriceTableMonths,0),22),INDEX(PriceTable,MATCH($I11,PriceTableMonths,0),3):INDEX(PriceTable,MATCH($J11,PriceTableMonths,0),3),INDEX(PriceTable,MATCH($I11,PriceTableMonths,0),4):INDEX(PriceTable,MATCH($J11,PriceTableMonths,0),4))/SUMPRODUCT(INDEX(PriceTable,MATCH($I11,PriceTableMonths,0),3):INDEX(PriceTable,MATCH($J11,PriceTableMonths,0),3),INDEX(PriceTable,MATCH($I11,PriceTableMonths,0),4):INDEX(PriceTable,MATCH($J11,PriceTableMonths,0),4)),4))</f>
        <v/>
      </c>
      <c r="Y11" s="370" t="str">
        <f aca="false">IF(P11="no pl",0,IF(D11="ltx",0,IF(Q11="","",(IF(F11="Sell",(K11-X11),(X11-K11)))*W11)))</f>
        <v/>
      </c>
      <c r="AA11" s="26" t="s">
        <v>147</v>
      </c>
    </row>
    <row r="12" customFormat="false" ht="26.25" hidden="false" customHeight="true" outlineLevel="0" collapsed="false">
      <c r="A12" s="26" t="n">
        <v>3</v>
      </c>
      <c r="C12" s="372"/>
      <c r="D12" s="361"/>
      <c r="E12" s="362"/>
      <c r="F12" s="362"/>
      <c r="G12" s="362"/>
      <c r="H12" s="362"/>
      <c r="I12" s="363"/>
      <c r="J12" s="363"/>
      <c r="K12" s="364"/>
      <c r="L12" s="356"/>
      <c r="M12" s="356"/>
      <c r="N12" s="356"/>
      <c r="O12" s="356"/>
      <c r="P12" s="365"/>
      <c r="Q12" s="365"/>
      <c r="R12" s="361"/>
      <c r="S12" s="361"/>
      <c r="T12" s="365"/>
      <c r="U12" s="367" t="str">
        <f aca="false">IF(Q12="","",IF(G12="M","",IF(I12=J12,DAY(EOMONTH(J12,0)),(((EOMONTH(J12,0))-I12)+1))))</f>
        <v/>
      </c>
      <c r="V12" s="368" t="str">
        <f aca="false">IF(Q12="","",IF(G12="D","",IF(I12=J12,1,1+ROUND(((J12-I12)/30.5),0))))</f>
        <v/>
      </c>
      <c r="W12" s="369" t="e">
        <f aca="false">IF(Q12="","",IF(G12="D",(H12*U12),((V12*H12)*10000)))*AVERAGE(INDEX(PriceTable,MATCH($I12,PriceTableMonths,0),3):INDEX(PriceTable,MATCH($J12,PriceTableMonths,0),3))</f>
        <v>#N/A</v>
      </c>
      <c r="X12" s="26" t="str">
        <f aca="false">IF(Q12="","",ROUND(SUMPRODUCT(INDEX(PriceTable,MATCH($I12,PriceTableMonths,0),22):INDEX(PriceTable,MATCH($J12,PriceTableMonths,0),22),INDEX(PriceTable,MATCH($I12,PriceTableMonths,0),3):INDEX(PriceTable,MATCH($J12,PriceTableMonths,0),3),INDEX(PriceTable,MATCH($I12,PriceTableMonths,0),4):INDEX(PriceTable,MATCH($J12,PriceTableMonths,0),4))/SUMPRODUCT(INDEX(PriceTable,MATCH($I12,PriceTableMonths,0),3):INDEX(PriceTable,MATCH($J12,PriceTableMonths,0),3),INDEX(PriceTable,MATCH($I12,PriceTableMonths,0),4):INDEX(PriceTable,MATCH($J12,PriceTableMonths,0),4)),4))</f>
        <v/>
      </c>
      <c r="Y12" s="370" t="str">
        <f aca="false">IF(P12="no pl",0,IF(D12="ltx",0,IF(Q12="","",(IF(F12="Sell",(K12-X12),(X12-K12)))*W12)))</f>
        <v/>
      </c>
      <c r="AA12" s="26" t="s">
        <v>147</v>
      </c>
    </row>
    <row r="13" customFormat="false" ht="26.25" hidden="false" customHeight="true" outlineLevel="0" collapsed="false">
      <c r="A13" s="26" t="n">
        <v>4</v>
      </c>
      <c r="C13" s="372"/>
      <c r="D13" s="361"/>
      <c r="E13" s="362"/>
      <c r="F13" s="362"/>
      <c r="G13" s="362"/>
      <c r="H13" s="362"/>
      <c r="I13" s="363"/>
      <c r="J13" s="363"/>
      <c r="K13" s="364"/>
      <c r="L13" s="356"/>
      <c r="M13" s="356"/>
      <c r="N13" s="356"/>
      <c r="O13" s="356"/>
      <c r="P13" s="365"/>
      <c r="Q13" s="365"/>
      <c r="R13" s="366"/>
      <c r="S13" s="366"/>
      <c r="T13" s="365"/>
      <c r="U13" s="367" t="str">
        <f aca="false">IF(Q13="","",IF(G13="M","",IF(I13=J13,DAY(EOMONTH(J13,0)),(((EOMONTH(J13,0))-I13)+1))))</f>
        <v/>
      </c>
      <c r="V13" s="368" t="str">
        <f aca="false">IF(Q13="","",IF(G13="D","",IF(I13=J13,1,1+ROUND(((J13-I13)/30.5),0))))</f>
        <v/>
      </c>
      <c r="W13" s="369" t="e">
        <f aca="false">IF(Q13="","",IF(G13="D",(H13*U13),((V13*H13)*10000)))*AVERAGE(INDEX(PriceTable,MATCH($I13,PriceTableMonths,0),3):INDEX(PriceTable,MATCH($J13,PriceTableMonths,0),3))</f>
        <v>#N/A</v>
      </c>
      <c r="X13" s="26" t="str">
        <f aca="false">IF(Q13="","",ROUND(SUMPRODUCT(INDEX(PriceTable,MATCH($I13,PriceTableMonths,0),22):INDEX(PriceTable,MATCH($J13,PriceTableMonths,0),22),INDEX(PriceTable,MATCH($I13,PriceTableMonths,0),3):INDEX(PriceTable,MATCH($J13,PriceTableMonths,0),3),INDEX(PriceTable,MATCH($I13,PriceTableMonths,0),4):INDEX(PriceTable,MATCH($J13,PriceTableMonths,0),4))/SUMPRODUCT(INDEX(PriceTable,MATCH($I13,PriceTableMonths,0),3):INDEX(PriceTable,MATCH($J13,PriceTableMonths,0),3),INDEX(PriceTable,MATCH($I13,PriceTableMonths,0),4):INDEX(PriceTable,MATCH($J13,PriceTableMonths,0),4)),4))</f>
        <v/>
      </c>
      <c r="Y13" s="370" t="str">
        <f aca="false">IF(P13="no pl",0,IF(D13="ltx",0,IF(Q13="","",(IF(F13="Sell",(K13-X13),(X13-K13)))*W13)))</f>
        <v/>
      </c>
      <c r="AA13" s="26" t="s">
        <v>147</v>
      </c>
    </row>
    <row r="14" customFormat="false" ht="26.25" hidden="false" customHeight="true" outlineLevel="0" collapsed="false">
      <c r="A14" s="26" t="n">
        <v>5</v>
      </c>
      <c r="C14" s="372"/>
      <c r="D14" s="361"/>
      <c r="E14" s="362"/>
      <c r="F14" s="362"/>
      <c r="G14" s="362"/>
      <c r="H14" s="362"/>
      <c r="I14" s="363"/>
      <c r="J14" s="363"/>
      <c r="K14" s="364"/>
      <c r="L14" s="356"/>
      <c r="M14" s="356"/>
      <c r="N14" s="356"/>
      <c r="O14" s="356"/>
      <c r="P14" s="365"/>
      <c r="Q14" s="365"/>
      <c r="R14" s="361"/>
      <c r="S14" s="361"/>
      <c r="T14" s="365"/>
      <c r="U14" s="367" t="str">
        <f aca="false">IF(Q14="","",IF(G14="M","",IF(I14=J14,DAY(EOMONTH(J14,0)),(((EOMONTH(J14,0))-I14)+1))))</f>
        <v/>
      </c>
      <c r="V14" s="368" t="str">
        <f aca="false">IF(Q14="","",IF(G14="D","",IF(I14=J14,1,1+ROUND(((J14-I14)/30.5),0))))</f>
        <v/>
      </c>
      <c r="W14" s="369" t="e">
        <f aca="false">IF(Q14="","",IF(G14="D",(H14*U14),((V14*H14)*10000)))*AVERAGE(INDEX(PriceTable,MATCH($I14,PriceTableMonths,0),3):INDEX(PriceTable,MATCH($J14,PriceTableMonths,0),3))</f>
        <v>#N/A</v>
      </c>
      <c r="X14" s="26" t="str">
        <f aca="false">IF(Q14="","",ROUND(SUMPRODUCT(INDEX(PriceTable,MATCH($I14,PriceTableMonths,0),22):INDEX(PriceTable,MATCH($J14,PriceTableMonths,0),22),INDEX(PriceTable,MATCH($I14,PriceTableMonths,0),3):INDEX(PriceTable,MATCH($J14,PriceTableMonths,0),3),INDEX(PriceTable,MATCH($I14,PriceTableMonths,0),4):INDEX(PriceTable,MATCH($J14,PriceTableMonths,0),4))/SUMPRODUCT(INDEX(PriceTable,MATCH($I14,PriceTableMonths,0),3):INDEX(PriceTable,MATCH($J14,PriceTableMonths,0),3),INDEX(PriceTable,MATCH($I14,PriceTableMonths,0),4):INDEX(PriceTable,MATCH($J14,PriceTableMonths,0),4)),4))</f>
        <v/>
      </c>
      <c r="Y14" s="370" t="str">
        <f aca="false">IF(P14="no pl",0,IF(D14="ltx",0,IF(Q14="","",(IF(F14="Sell",(K14-X14),(X14-K14)))*W14)))</f>
        <v/>
      </c>
      <c r="AA14" s="26" t="s">
        <v>147</v>
      </c>
    </row>
    <row r="15" customFormat="false" ht="26.25" hidden="false" customHeight="true" outlineLevel="0" collapsed="false">
      <c r="A15" s="26" t="n">
        <v>6</v>
      </c>
      <c r="C15" s="372"/>
      <c r="D15" s="361"/>
      <c r="E15" s="362"/>
      <c r="F15" s="362"/>
      <c r="G15" s="362"/>
      <c r="H15" s="362"/>
      <c r="I15" s="363"/>
      <c r="J15" s="363"/>
      <c r="K15" s="364"/>
      <c r="L15" s="356"/>
      <c r="M15" s="356"/>
      <c r="N15" s="356"/>
      <c r="O15" s="356"/>
      <c r="P15" s="365"/>
      <c r="Q15" s="365"/>
      <c r="R15" s="366"/>
      <c r="S15" s="366"/>
      <c r="T15" s="365"/>
      <c r="U15" s="367" t="str">
        <f aca="false">IF(Q15="","",IF(G15="M","",IF(I15=J15,DAY(EOMONTH(J15,0)),(((EOMONTH(J15,0))-I15)+1))))</f>
        <v/>
      </c>
      <c r="V15" s="368" t="str">
        <f aca="false">IF(Q15="","",IF(G15="D","",IF(I15=J15,1,1+ROUND(((J15-I15)/30.5),0))))</f>
        <v/>
      </c>
      <c r="W15" s="369" t="e">
        <f aca="false">IF(Q15="","",IF(G15="D",(H15*U15),((V15*H15)*10000)))*AVERAGE(INDEX(PriceTable,MATCH($I15,PriceTableMonths,0),3):INDEX(PriceTable,MATCH($J15,PriceTableMonths,0),3))</f>
        <v>#N/A</v>
      </c>
      <c r="X15" s="26" t="str">
        <f aca="false">IF(Q15="","",ROUND(SUMPRODUCT(INDEX(PriceTable,MATCH($I15,PriceTableMonths,0),22):INDEX(PriceTable,MATCH($J15,PriceTableMonths,0),22),INDEX(PriceTable,MATCH($I15,PriceTableMonths,0),3):INDEX(PriceTable,MATCH($J15,PriceTableMonths,0),3),INDEX(PriceTable,MATCH($I15,PriceTableMonths,0),4):INDEX(PriceTable,MATCH($J15,PriceTableMonths,0),4))/SUMPRODUCT(INDEX(PriceTable,MATCH($I15,PriceTableMonths,0),3):INDEX(PriceTable,MATCH($J15,PriceTableMonths,0),3),INDEX(PriceTable,MATCH($I15,PriceTableMonths,0),4):INDEX(PriceTable,MATCH($J15,PriceTableMonths,0),4)),4))</f>
        <v/>
      </c>
      <c r="Y15" s="370" t="str">
        <f aca="false">IF(P15="no pl",0,IF(D15="ltx",0,IF(Q15="","",(IF(F15="Sell",(K15-X15),(X15-K15)))*W15)))</f>
        <v/>
      </c>
      <c r="AA15" s="26" t="s">
        <v>147</v>
      </c>
    </row>
    <row r="16" customFormat="false" ht="26.25" hidden="false" customHeight="true" outlineLevel="0" collapsed="false">
      <c r="A16" s="26" t="n">
        <v>7</v>
      </c>
      <c r="C16" s="372"/>
      <c r="D16" s="361"/>
      <c r="E16" s="362"/>
      <c r="F16" s="362"/>
      <c r="G16" s="362"/>
      <c r="H16" s="362"/>
      <c r="I16" s="363"/>
      <c r="J16" s="363"/>
      <c r="K16" s="364"/>
      <c r="L16" s="356"/>
      <c r="M16" s="356"/>
      <c r="N16" s="356"/>
      <c r="O16" s="356"/>
      <c r="P16" s="365"/>
      <c r="Q16" s="365"/>
      <c r="R16" s="366"/>
      <c r="S16" s="366"/>
      <c r="T16" s="365"/>
      <c r="U16" s="367" t="str">
        <f aca="false">IF(Q16="","",IF(G16="M","",IF(I16=J16,DAY(EOMONTH(J16,0)),(((EOMONTH(J16,0))-I16)+1))))</f>
        <v/>
      </c>
      <c r="V16" s="368" t="str">
        <f aca="false">IF(Q16="","",IF(G16="D","",IF(I16=J16,1,1+ROUND(((J16-I16)/30.5),0))))</f>
        <v/>
      </c>
      <c r="W16" s="369" t="e">
        <f aca="false">IF(Q16="","",IF(G16="D",(H16*U16),((V16*H16)*10000)))*AVERAGE(INDEX(PriceTable,MATCH($I16,PriceTableMonths,0),3):INDEX(PriceTable,MATCH($J16,PriceTableMonths,0),3))</f>
        <v>#N/A</v>
      </c>
      <c r="X16" s="26" t="str">
        <f aca="false">IF(Q16="","",ROUND(SUMPRODUCT(INDEX(PriceTable,MATCH($I16,PriceTableMonths,0),22):INDEX(PriceTable,MATCH($J16,PriceTableMonths,0),22),INDEX(PriceTable,MATCH($I16,PriceTableMonths,0),3):INDEX(PriceTable,MATCH($J16,PriceTableMonths,0),3),INDEX(PriceTable,MATCH($I16,PriceTableMonths,0),4):INDEX(PriceTable,MATCH($J16,PriceTableMonths,0),4))/SUMPRODUCT(INDEX(PriceTable,MATCH($I16,PriceTableMonths,0),3):INDEX(PriceTable,MATCH($J16,PriceTableMonths,0),3),INDEX(PriceTable,MATCH($I16,PriceTableMonths,0),4):INDEX(PriceTable,MATCH($J16,PriceTableMonths,0),4)),4))</f>
        <v/>
      </c>
      <c r="Y16" s="370" t="str">
        <f aca="false">IF(P16="no pl",0,IF(D16="ltx",0,IF(Q16="","",(IF(F16="Sell",(K16-X16),(X16-K16)))*W16)))</f>
        <v/>
      </c>
      <c r="AA16" s="26" t="s">
        <v>147</v>
      </c>
    </row>
    <row r="17" customFormat="false" ht="26.25" hidden="false" customHeight="true" outlineLevel="0" collapsed="false">
      <c r="A17" s="26" t="n">
        <v>8</v>
      </c>
      <c r="C17" s="372"/>
      <c r="D17" s="361"/>
      <c r="E17" s="362"/>
      <c r="F17" s="362"/>
      <c r="G17" s="362"/>
      <c r="H17" s="362"/>
      <c r="I17" s="363"/>
      <c r="J17" s="363"/>
      <c r="K17" s="364"/>
      <c r="L17" s="356"/>
      <c r="M17" s="356"/>
      <c r="N17" s="356"/>
      <c r="O17" s="356"/>
      <c r="P17" s="365"/>
      <c r="Q17" s="365"/>
      <c r="R17" s="366"/>
      <c r="S17" s="366"/>
      <c r="T17" s="365"/>
      <c r="U17" s="367" t="str">
        <f aca="false">IF(Q17="","",IF(G17="M","",IF(I17=J17,DAY(EOMONTH(J17,0)),(((EOMONTH(J17,0))-I17)+1))))</f>
        <v/>
      </c>
      <c r="V17" s="368" t="str">
        <f aca="false">IF(Q17="","",IF(G17="D","",IF(I17=J17,1,1+ROUND(((J17-I17)/30.5),0))))</f>
        <v/>
      </c>
      <c r="W17" s="369" t="e">
        <f aca="false">IF(Q17="","",IF(G17="D",(H17*U17),((V17*H17)*10000)))*AVERAGE(INDEX(PriceTable,MATCH($I17,PriceTableMonths,0),3):INDEX(PriceTable,MATCH($J17,PriceTableMonths,0),3))</f>
        <v>#N/A</v>
      </c>
      <c r="X17" s="26" t="str">
        <f aca="false">IF(Q17="","",ROUND(SUMPRODUCT(INDEX(PriceTable,MATCH($I17,PriceTableMonths,0),22):INDEX(PriceTable,MATCH($J17,PriceTableMonths,0),22),INDEX(PriceTable,MATCH($I17,PriceTableMonths,0),3):INDEX(PriceTable,MATCH($J17,PriceTableMonths,0),3),INDEX(PriceTable,MATCH($I17,PriceTableMonths,0),4):INDEX(PriceTable,MATCH($J17,PriceTableMonths,0),4))/SUMPRODUCT(INDEX(PriceTable,MATCH($I17,PriceTableMonths,0),3):INDEX(PriceTable,MATCH($J17,PriceTableMonths,0),3),INDEX(PriceTable,MATCH($I17,PriceTableMonths,0),4):INDEX(PriceTable,MATCH($J17,PriceTableMonths,0),4)),4))</f>
        <v/>
      </c>
      <c r="Y17" s="370" t="str">
        <f aca="false">IF(P17="no pl",0,IF(D17="ltx",0,IF(Q17="","",(IF(F17="Sell",(K17-X17),(X17-K17)))*W17)))</f>
        <v/>
      </c>
      <c r="AA17" s="26" t="s">
        <v>147</v>
      </c>
    </row>
    <row r="18" customFormat="false" ht="26.25" hidden="false" customHeight="true" outlineLevel="0" collapsed="false">
      <c r="A18" s="26" t="n">
        <v>9</v>
      </c>
      <c r="C18" s="372"/>
      <c r="D18" s="361"/>
      <c r="E18" s="362"/>
      <c r="F18" s="362"/>
      <c r="G18" s="362"/>
      <c r="H18" s="362"/>
      <c r="I18" s="363"/>
      <c r="J18" s="363"/>
      <c r="K18" s="364"/>
      <c r="L18" s="356"/>
      <c r="M18" s="356"/>
      <c r="N18" s="356"/>
      <c r="O18" s="356"/>
      <c r="P18" s="365"/>
      <c r="Q18" s="365"/>
      <c r="R18" s="366"/>
      <c r="S18" s="366"/>
      <c r="T18" s="365"/>
      <c r="U18" s="367" t="str">
        <f aca="false">IF(Q18="","",IF(G18="M","",IF(I18=J18,DAY(EOMONTH(J18,0)),(((EOMONTH(J18,0))-I18)+1))))</f>
        <v/>
      </c>
      <c r="V18" s="368" t="str">
        <f aca="false">IF(Q18="","",IF(G18="D","",IF(I18=J18,1,1+ROUND(((J18-I18)/30.5),0))))</f>
        <v/>
      </c>
      <c r="W18" s="369" t="e">
        <f aca="false">IF(Q18="","",IF(G18="D",(H18*U18),((V18*H18)*10000)))*AVERAGE(INDEX(PriceTable,MATCH($I18,PriceTableMonths,0),3):INDEX(PriceTable,MATCH($J18,PriceTableMonths,0),3))</f>
        <v>#N/A</v>
      </c>
      <c r="X18" s="26" t="str">
        <f aca="false">IF(Q18="","",ROUND(SUMPRODUCT(INDEX(PriceTable,MATCH($I18,PriceTableMonths,0),22):INDEX(PriceTable,MATCH($J18,PriceTableMonths,0),22),INDEX(PriceTable,MATCH($I18,PriceTableMonths,0),3):INDEX(PriceTable,MATCH($J18,PriceTableMonths,0),3),INDEX(PriceTable,MATCH($I18,PriceTableMonths,0),4):INDEX(PriceTable,MATCH($J18,PriceTableMonths,0),4))/SUMPRODUCT(INDEX(PriceTable,MATCH($I18,PriceTableMonths,0),3):INDEX(PriceTable,MATCH($J18,PriceTableMonths,0),3),INDEX(PriceTable,MATCH($I18,PriceTableMonths,0),4):INDEX(PriceTable,MATCH($J18,PriceTableMonths,0),4)),4))</f>
        <v/>
      </c>
      <c r="Y18" s="370" t="str">
        <f aca="false">IF(P18="no pl",0,IF(D18="ltx",0,IF(Q18="","",(IF(F18="Sell",(K18-X18),(X18-K18)))*W18)))</f>
        <v/>
      </c>
      <c r="AA18" s="26" t="s">
        <v>147</v>
      </c>
    </row>
    <row r="19" customFormat="false" ht="26.25" hidden="false" customHeight="true" outlineLevel="0" collapsed="false">
      <c r="A19" s="26" t="n">
        <v>10</v>
      </c>
      <c r="C19" s="372"/>
      <c r="D19" s="361"/>
      <c r="E19" s="362"/>
      <c r="F19" s="362"/>
      <c r="G19" s="362"/>
      <c r="H19" s="362"/>
      <c r="I19" s="363"/>
      <c r="J19" s="363"/>
      <c r="K19" s="364"/>
      <c r="L19" s="356"/>
      <c r="M19" s="356"/>
      <c r="N19" s="356"/>
      <c r="O19" s="356"/>
      <c r="P19" s="365"/>
      <c r="Q19" s="365"/>
      <c r="R19" s="366"/>
      <c r="S19" s="366"/>
      <c r="T19" s="365"/>
      <c r="U19" s="367" t="str">
        <f aca="false">IF(Q19="","",IF(G19="M","",IF(I19=J19,DAY(EOMONTH(J19,0)),(((EOMONTH(J19,0))-I19)+1))))</f>
        <v/>
      </c>
      <c r="V19" s="368" t="str">
        <f aca="false">IF(Q19="","",IF(G19="D","",IF(I19=J19,1,1+ROUND(((J19-I19)/30.5),0))))</f>
        <v/>
      </c>
      <c r="W19" s="369" t="e">
        <f aca="false">IF(Q19="","",IF(G19="D",(H19*U19),((V19*H19)*10000)))*AVERAGE(INDEX(PriceTable,MATCH($I19,PriceTableMonths,0),3):INDEX(PriceTable,MATCH($J19,PriceTableMonths,0),3))</f>
        <v>#N/A</v>
      </c>
      <c r="X19" s="26" t="str">
        <f aca="false">IF(Q19="","",ROUND(SUMPRODUCT(INDEX(PriceTable,MATCH($I19,PriceTableMonths,0),22):INDEX(PriceTable,MATCH($J19,PriceTableMonths,0),22),INDEX(PriceTable,MATCH($I19,PriceTableMonths,0),3):INDEX(PriceTable,MATCH($J19,PriceTableMonths,0),3),INDEX(PriceTable,MATCH($I19,PriceTableMonths,0),4):INDEX(PriceTable,MATCH($J19,PriceTableMonths,0),4))/SUMPRODUCT(INDEX(PriceTable,MATCH($I19,PriceTableMonths,0),3):INDEX(PriceTable,MATCH($J19,PriceTableMonths,0),3),INDEX(PriceTable,MATCH($I19,PriceTableMonths,0),4):INDEX(PriceTable,MATCH($J19,PriceTableMonths,0),4)),4))</f>
        <v/>
      </c>
      <c r="Y19" s="370" t="str">
        <f aca="false">IF(P19="no pl",0,IF(D19="ltx",0,IF(Q19="","",(IF(F19="Sell",(K19-X19),(X19-K19)))*W19)))</f>
        <v/>
      </c>
      <c r="AA19" s="26" t="s">
        <v>147</v>
      </c>
    </row>
    <row r="20" customFormat="false" ht="26.25" hidden="false" customHeight="true" outlineLevel="0" collapsed="false">
      <c r="A20" s="26" t="n">
        <v>11</v>
      </c>
      <c r="C20" s="372"/>
      <c r="D20" s="361"/>
      <c r="E20" s="362"/>
      <c r="F20" s="362"/>
      <c r="G20" s="362"/>
      <c r="H20" s="362"/>
      <c r="I20" s="363"/>
      <c r="J20" s="363"/>
      <c r="K20" s="364"/>
      <c r="L20" s="356"/>
      <c r="M20" s="356"/>
      <c r="N20" s="356"/>
      <c r="O20" s="356"/>
      <c r="P20" s="365"/>
      <c r="Q20" s="365"/>
      <c r="R20" s="361"/>
      <c r="S20" s="361"/>
      <c r="T20" s="365"/>
      <c r="U20" s="367" t="str">
        <f aca="false">IF(Q20="","",IF(G20="M","",IF(I20=J20,DAY(EOMONTH(J20,0)),(((EOMONTH(J20,0))-I20)+1))))</f>
        <v/>
      </c>
      <c r="V20" s="368" t="str">
        <f aca="false">IF(Q20="","",IF(G20="D","",IF(I20=J20,1,1+ROUND(((J20-I20)/30.5),0))))</f>
        <v/>
      </c>
      <c r="W20" s="369" t="e">
        <f aca="false">IF(Q20="","",IF(G20="D",(H20*U20),((V20*H20)*10000)))*AVERAGE(INDEX(PriceTable,MATCH($I20,PriceTableMonths,0),3):INDEX(PriceTable,MATCH($J20,PriceTableMonths,0),3))</f>
        <v>#N/A</v>
      </c>
      <c r="X20" s="26" t="str">
        <f aca="false">IF(Q20="","",ROUND(SUMPRODUCT(INDEX(PriceTable,MATCH($I20,PriceTableMonths,0),22):INDEX(PriceTable,MATCH($J20,PriceTableMonths,0),22),INDEX(PriceTable,MATCH($I20,PriceTableMonths,0),3):INDEX(PriceTable,MATCH($J20,PriceTableMonths,0),3),INDEX(PriceTable,MATCH($I20,PriceTableMonths,0),4):INDEX(PriceTable,MATCH($J20,PriceTableMonths,0),4))/SUMPRODUCT(INDEX(PriceTable,MATCH($I20,PriceTableMonths,0),3):INDEX(PriceTable,MATCH($J20,PriceTableMonths,0),3),INDEX(PriceTable,MATCH($I20,PriceTableMonths,0),4):INDEX(PriceTable,MATCH($J20,PriceTableMonths,0),4)),4))</f>
        <v/>
      </c>
      <c r="Y20" s="370" t="str">
        <f aca="false">IF(P20="no pl",0,IF(D20="ltx",0,IF(Q20="","",(IF(F20="Sell",(K20-X20),(X20-K20)))*W20)))</f>
        <v/>
      </c>
      <c r="AA20" s="26" t="s">
        <v>147</v>
      </c>
    </row>
    <row r="21" customFormat="false" ht="26.25" hidden="false" customHeight="true" outlineLevel="0" collapsed="false">
      <c r="A21" s="26" t="n">
        <v>12</v>
      </c>
      <c r="C21" s="372"/>
      <c r="D21" s="361"/>
      <c r="E21" s="362"/>
      <c r="F21" s="362"/>
      <c r="G21" s="362"/>
      <c r="H21" s="362"/>
      <c r="I21" s="363"/>
      <c r="J21" s="363"/>
      <c r="K21" s="364"/>
      <c r="L21" s="356"/>
      <c r="M21" s="356"/>
      <c r="N21" s="356"/>
      <c r="O21" s="356"/>
      <c r="P21" s="365"/>
      <c r="Q21" s="365"/>
      <c r="R21" s="366"/>
      <c r="S21" s="366"/>
      <c r="T21" s="365"/>
      <c r="U21" s="367" t="str">
        <f aca="false">IF(Q21="","",IF(G21="M","",IF(I21=J21,DAY(EOMONTH(J21,0)),(((EOMONTH(J21,0))-I21)+1))))</f>
        <v/>
      </c>
      <c r="V21" s="368" t="str">
        <f aca="false">IF(Q21="","",IF(G21="D","",IF(I21=J21,1,1+ROUND(((J21-I21)/30.5),0))))</f>
        <v/>
      </c>
      <c r="W21" s="369" t="e">
        <f aca="false">IF(Q21="","",IF(G21="D",(H21*U21),((V21*H21)*10000)))*AVERAGE(INDEX(PriceTable,MATCH($I21,PriceTableMonths,0),3):INDEX(PriceTable,MATCH($J21,PriceTableMonths,0),3))</f>
        <v>#N/A</v>
      </c>
      <c r="X21" s="26" t="str">
        <f aca="false">IF(Q21="","",ROUND(SUMPRODUCT(INDEX(PriceTable,MATCH($I21,PriceTableMonths,0),22):INDEX(PriceTable,MATCH($J21,PriceTableMonths,0),22),INDEX(PriceTable,MATCH($I21,PriceTableMonths,0),3):INDEX(PriceTable,MATCH($J21,PriceTableMonths,0),3),INDEX(PriceTable,MATCH($I21,PriceTableMonths,0),4):INDEX(PriceTable,MATCH($J21,PriceTableMonths,0),4))/SUMPRODUCT(INDEX(PriceTable,MATCH($I21,PriceTableMonths,0),3):INDEX(PriceTable,MATCH($J21,PriceTableMonths,0),3),INDEX(PriceTable,MATCH($I21,PriceTableMonths,0),4):INDEX(PriceTable,MATCH($J21,PriceTableMonths,0),4)),4))</f>
        <v/>
      </c>
      <c r="Y21" s="370" t="str">
        <f aca="false">IF(P21="no pl",0,IF(D21="ltx",0,IF(Q21="","",(IF(F21="Sell",(K21-X21),(X21-K21)))*W21)))</f>
        <v/>
      </c>
      <c r="AA21" s="26" t="s">
        <v>147</v>
      </c>
    </row>
    <row r="22" customFormat="false" ht="26.25" hidden="false" customHeight="true" outlineLevel="0" collapsed="false">
      <c r="A22" s="26" t="n">
        <v>13</v>
      </c>
      <c r="C22" s="372"/>
      <c r="D22" s="361"/>
      <c r="E22" s="362"/>
      <c r="F22" s="362"/>
      <c r="G22" s="362"/>
      <c r="H22" s="362"/>
      <c r="I22" s="363"/>
      <c r="J22" s="363"/>
      <c r="K22" s="364"/>
      <c r="L22" s="356"/>
      <c r="M22" s="356"/>
      <c r="N22" s="356"/>
      <c r="O22" s="356"/>
      <c r="P22" s="365"/>
      <c r="Q22" s="365"/>
      <c r="R22" s="361"/>
      <c r="S22" s="361"/>
      <c r="T22" s="365"/>
      <c r="U22" s="367" t="str">
        <f aca="false">IF(Q22="","",IF(G22="M","",IF(I22=J22,DAY(EOMONTH(J22,0)),(((EOMONTH(J22,0))-I22)+1))))</f>
        <v/>
      </c>
      <c r="V22" s="368" t="str">
        <f aca="false">IF(Q22="","",IF(G22="D","",IF(I22=J22,1,1+ROUND(((J22-I22)/30.5),0))))</f>
        <v/>
      </c>
      <c r="W22" s="369" t="e">
        <f aca="false">IF(Q22="","",IF(G22="D",(H22*U22),((V22*H22)*10000)))*AVERAGE(INDEX(PriceTable,MATCH($I22,PriceTableMonths,0),3):INDEX(PriceTable,MATCH($J22,PriceTableMonths,0),3))</f>
        <v>#N/A</v>
      </c>
      <c r="X22" s="26" t="str">
        <f aca="false">IF(Q22="","",ROUND(SUMPRODUCT(INDEX(PriceTable,MATCH($I22,PriceTableMonths,0),22):INDEX(PriceTable,MATCH($J22,PriceTableMonths,0),22),INDEX(PriceTable,MATCH($I22,PriceTableMonths,0),3):INDEX(PriceTable,MATCH($J22,PriceTableMonths,0),3),INDEX(PriceTable,MATCH($I22,PriceTableMonths,0),4):INDEX(PriceTable,MATCH($J22,PriceTableMonths,0),4))/SUMPRODUCT(INDEX(PriceTable,MATCH($I22,PriceTableMonths,0),3):INDEX(PriceTable,MATCH($J22,PriceTableMonths,0),3),INDEX(PriceTable,MATCH($I22,PriceTableMonths,0),4):INDEX(PriceTable,MATCH($J22,PriceTableMonths,0),4)),4))</f>
        <v/>
      </c>
      <c r="Y22" s="370" t="str">
        <f aca="false">IF(P22="no pl",0,IF(D22="ltx",0,IF(Q22="","",(IF(F22="Sell",(K22-X22),(X22-K22)))*W22)))</f>
        <v/>
      </c>
      <c r="AA22" s="26" t="s">
        <v>147</v>
      </c>
    </row>
    <row r="23" customFormat="false" ht="26.25" hidden="false" customHeight="true" outlineLevel="0" collapsed="false">
      <c r="A23" s="26" t="n">
        <v>14</v>
      </c>
      <c r="C23" s="372"/>
      <c r="D23" s="361"/>
      <c r="E23" s="362"/>
      <c r="F23" s="362"/>
      <c r="G23" s="362"/>
      <c r="H23" s="362"/>
      <c r="I23" s="363"/>
      <c r="J23" s="363"/>
      <c r="K23" s="364"/>
      <c r="L23" s="356"/>
      <c r="M23" s="356"/>
      <c r="N23" s="356"/>
      <c r="O23" s="356"/>
      <c r="P23" s="365"/>
      <c r="Q23" s="365"/>
      <c r="R23" s="366"/>
      <c r="S23" s="366"/>
      <c r="T23" s="365"/>
      <c r="U23" s="367" t="str">
        <f aca="false">IF(Q23="","",IF(G23="M","",IF(I23=J23,DAY(EOMONTH(J23,0)),(((EOMONTH(J23,0))-I23)+1))))</f>
        <v/>
      </c>
      <c r="V23" s="368" t="str">
        <f aca="false">IF(Q23="","",IF(G23="D","",IF(I23=J23,1,1+ROUND(((J23-I23)/30.5),0))))</f>
        <v/>
      </c>
      <c r="W23" s="369" t="e">
        <f aca="false">IF(Q23="","",IF(G23="D",(H23*U23),((V23*H23)*10000)))*AVERAGE(INDEX(PriceTable,MATCH($I23,PriceTableMonths,0),3):INDEX(PriceTable,MATCH($J23,PriceTableMonths,0),3))</f>
        <v>#N/A</v>
      </c>
      <c r="X23" s="26" t="str">
        <f aca="false">IF(Q23="","",ROUND(SUMPRODUCT(INDEX(PriceTable,MATCH($I23,PriceTableMonths,0),22):INDEX(PriceTable,MATCH($J23,PriceTableMonths,0),22),INDEX(PriceTable,MATCH($I23,PriceTableMonths,0),3):INDEX(PriceTable,MATCH($J23,PriceTableMonths,0),3),INDEX(PriceTable,MATCH($I23,PriceTableMonths,0),4):INDEX(PriceTable,MATCH($J23,PriceTableMonths,0),4))/SUMPRODUCT(INDEX(PriceTable,MATCH($I23,PriceTableMonths,0),3):INDEX(PriceTable,MATCH($J23,PriceTableMonths,0),3),INDEX(PriceTable,MATCH($I23,PriceTableMonths,0),4):INDEX(PriceTable,MATCH($J23,PriceTableMonths,0),4)),4))</f>
        <v/>
      </c>
      <c r="Y23" s="370" t="str">
        <f aca="false">IF(P23="no pl",0,IF(D23="ltx",0,IF(Q23="","",(IF(F23="Sell",(K23-X23),(X23-K23)))*W23)))</f>
        <v/>
      </c>
      <c r="AA23" s="26" t="s">
        <v>147</v>
      </c>
    </row>
    <row r="24" customFormat="false" ht="26.25" hidden="false" customHeight="true" outlineLevel="0" collapsed="false">
      <c r="A24" s="26" t="n">
        <v>15</v>
      </c>
      <c r="C24" s="372"/>
      <c r="D24" s="361"/>
      <c r="E24" s="362"/>
      <c r="F24" s="362"/>
      <c r="G24" s="362"/>
      <c r="H24" s="362"/>
      <c r="I24" s="363"/>
      <c r="J24" s="363"/>
      <c r="K24" s="364"/>
      <c r="L24" s="356"/>
      <c r="M24" s="356"/>
      <c r="N24" s="356"/>
      <c r="O24" s="356"/>
      <c r="P24" s="365"/>
      <c r="Q24" s="365"/>
      <c r="R24" s="361"/>
      <c r="S24" s="361"/>
      <c r="T24" s="365"/>
      <c r="U24" s="367" t="str">
        <f aca="false">IF(Q24="","",IF(G24="M","",IF(I24=J24,DAY(EOMONTH(J24,0)),(((EOMONTH(J24,0))-I24)+1))))</f>
        <v/>
      </c>
      <c r="V24" s="368" t="str">
        <f aca="false">IF(Q24="","",IF(G24="D","",IF(I24=J24,1,1+ROUND(((J24-I24)/30.5),0))))</f>
        <v/>
      </c>
      <c r="W24" s="369" t="e">
        <f aca="false">IF(Q24="","",IF(G24="D",(H24*U24),((V24*H24)*10000)))*AVERAGE(INDEX(PriceTable,MATCH($I24,PriceTableMonths,0),3):INDEX(PriceTable,MATCH($J24,PriceTableMonths,0),3))</f>
        <v>#N/A</v>
      </c>
      <c r="X24" s="26" t="str">
        <f aca="false">IF(Q24="","",ROUND(SUMPRODUCT(INDEX(PriceTable,MATCH($I24,PriceTableMonths,0),22):INDEX(PriceTable,MATCH($J24,PriceTableMonths,0),22),INDEX(PriceTable,MATCH($I24,PriceTableMonths,0),3):INDEX(PriceTable,MATCH($J24,PriceTableMonths,0),3),INDEX(PriceTable,MATCH($I24,PriceTableMonths,0),4):INDEX(PriceTable,MATCH($J24,PriceTableMonths,0),4))/SUMPRODUCT(INDEX(PriceTable,MATCH($I24,PriceTableMonths,0),3):INDEX(PriceTable,MATCH($J24,PriceTableMonths,0),3),INDEX(PriceTable,MATCH($I24,PriceTableMonths,0),4):INDEX(PriceTable,MATCH($J24,PriceTableMonths,0),4)),4))</f>
        <v/>
      </c>
      <c r="Y24" s="370" t="str">
        <f aca="false">IF(P24="no pl",0,IF(D24="ltx",0,IF(Q24="","",(IF(F24="Sell",(K24-X24),(X24-K24)))*W24)))</f>
        <v/>
      </c>
      <c r="AA24" s="26" t="s">
        <v>147</v>
      </c>
    </row>
    <row r="25" customFormat="false" ht="26.25" hidden="false" customHeight="true" outlineLevel="0" collapsed="false">
      <c r="A25" s="26" t="n">
        <v>16</v>
      </c>
      <c r="C25" s="372"/>
      <c r="D25" s="361"/>
      <c r="E25" s="362"/>
      <c r="F25" s="362"/>
      <c r="G25" s="362"/>
      <c r="H25" s="362"/>
      <c r="I25" s="363"/>
      <c r="J25" s="363"/>
      <c r="K25" s="364"/>
      <c r="L25" s="356"/>
      <c r="M25" s="356"/>
      <c r="N25" s="356"/>
      <c r="O25" s="356"/>
      <c r="P25" s="365"/>
      <c r="Q25" s="365"/>
      <c r="R25" s="366"/>
      <c r="S25" s="366"/>
      <c r="T25" s="365"/>
      <c r="U25" s="367" t="str">
        <f aca="false">IF(Q25="","",IF(G25="M","",IF(I25=J25,DAY(EOMONTH(J25,0)),(((EOMONTH(J25,0))-I25)+1))))</f>
        <v/>
      </c>
      <c r="V25" s="368" t="str">
        <f aca="false">IF(Q25="","",IF(G25="D","",IF(I25=J25,1,1+ROUND(((J25-I25)/30.5),0))))</f>
        <v/>
      </c>
      <c r="W25" s="369" t="e">
        <f aca="false">IF(Q25="","",IF(G25="D",(H25*U25),((V25*H25)*10000)))*AVERAGE(INDEX(PriceTable,MATCH($I25,PriceTableMonths,0),3):INDEX(PriceTable,MATCH($J25,PriceTableMonths,0),3))</f>
        <v>#N/A</v>
      </c>
      <c r="X25" s="26" t="str">
        <f aca="false">IF(Q25="","",ROUND(SUMPRODUCT(INDEX(PriceTable,MATCH($I25,PriceTableMonths,0),22):INDEX(PriceTable,MATCH($J25,PriceTableMonths,0),22),INDEX(PriceTable,MATCH($I25,PriceTableMonths,0),3):INDEX(PriceTable,MATCH($J25,PriceTableMonths,0),3),INDEX(PriceTable,MATCH($I25,PriceTableMonths,0),4):INDEX(PriceTable,MATCH($J25,PriceTableMonths,0),4))/SUMPRODUCT(INDEX(PriceTable,MATCH($I25,PriceTableMonths,0),3):INDEX(PriceTable,MATCH($J25,PriceTableMonths,0),3),INDEX(PriceTable,MATCH($I25,PriceTableMonths,0),4):INDEX(PriceTable,MATCH($J25,PriceTableMonths,0),4)),4))</f>
        <v/>
      </c>
      <c r="Y25" s="370" t="str">
        <f aca="false">IF(P25="no pl",0,IF(D25="ltx",0,IF(Q25="","",(IF(F25="Sell",(K25-X25),(X25-K25)))*W25)))</f>
        <v/>
      </c>
      <c r="AA25" s="26" t="s">
        <v>147</v>
      </c>
    </row>
    <row r="26" customFormat="false" ht="26.25" hidden="false" customHeight="true" outlineLevel="0" collapsed="false">
      <c r="A26" s="26" t="n">
        <v>17</v>
      </c>
      <c r="C26" s="372"/>
      <c r="D26" s="361"/>
      <c r="E26" s="362"/>
      <c r="F26" s="362"/>
      <c r="G26" s="362"/>
      <c r="H26" s="362"/>
      <c r="I26" s="363"/>
      <c r="J26" s="363"/>
      <c r="K26" s="364"/>
      <c r="L26" s="356"/>
      <c r="M26" s="356"/>
      <c r="N26" s="356"/>
      <c r="O26" s="356"/>
      <c r="P26" s="365"/>
      <c r="Q26" s="365"/>
      <c r="R26" s="361"/>
      <c r="S26" s="361"/>
      <c r="T26" s="365"/>
      <c r="U26" s="367" t="str">
        <f aca="false">IF(Q26="","",IF(G26="M","",IF(I26=J26,DAY(EOMONTH(J26,0)),(((EOMONTH(J26,0))-I26)+1))))</f>
        <v/>
      </c>
      <c r="V26" s="368" t="str">
        <f aca="false">IF(Q26="","",IF(G26="D","",IF(I26=J26,1,1+ROUND(((J26-I26)/30.5),0))))</f>
        <v/>
      </c>
      <c r="W26" s="369" t="e">
        <f aca="false">IF(Q26="","",IF(G26="D",(H26*U26),((V26*H26)*10000)))*AVERAGE(INDEX(PriceTable,MATCH($I26,PriceTableMonths,0),3):INDEX(PriceTable,MATCH($J26,PriceTableMonths,0),3))</f>
        <v>#N/A</v>
      </c>
      <c r="X26" s="26" t="str">
        <f aca="false">IF(Q26="","",ROUND(SUMPRODUCT(INDEX(PriceTable,MATCH($I26,PriceTableMonths,0),22):INDEX(PriceTable,MATCH($J26,PriceTableMonths,0),22),INDEX(PriceTable,MATCH($I26,PriceTableMonths,0),3):INDEX(PriceTable,MATCH($J26,PriceTableMonths,0),3),INDEX(PriceTable,MATCH($I26,PriceTableMonths,0),4):INDEX(PriceTable,MATCH($J26,PriceTableMonths,0),4))/SUMPRODUCT(INDEX(PriceTable,MATCH($I26,PriceTableMonths,0),3):INDEX(PriceTable,MATCH($J26,PriceTableMonths,0),3),INDEX(PriceTable,MATCH($I26,PriceTableMonths,0),4):INDEX(PriceTable,MATCH($J26,PriceTableMonths,0),4)),4))</f>
        <v/>
      </c>
      <c r="Y26" s="370" t="str">
        <f aca="false">IF(P26="no pl",0,IF(D26="ltx",0,IF(Q26="","",(IF(F26="Sell",(K26-X26),(X26-K26)))*W26)))</f>
        <v/>
      </c>
      <c r="AA26" s="26" t="s">
        <v>147</v>
      </c>
    </row>
    <row r="27" customFormat="false" ht="26.25" hidden="false" customHeight="true" outlineLevel="0" collapsed="false">
      <c r="A27" s="26" t="n">
        <v>18</v>
      </c>
      <c r="C27" s="372"/>
      <c r="D27" s="361"/>
      <c r="E27" s="362"/>
      <c r="F27" s="362"/>
      <c r="G27" s="362"/>
      <c r="H27" s="362"/>
      <c r="I27" s="363"/>
      <c r="J27" s="363"/>
      <c r="K27" s="364"/>
      <c r="L27" s="356"/>
      <c r="M27" s="356"/>
      <c r="N27" s="356"/>
      <c r="O27" s="356"/>
      <c r="P27" s="365"/>
      <c r="Q27" s="365"/>
      <c r="R27" s="361"/>
      <c r="S27" s="361"/>
      <c r="T27" s="365"/>
      <c r="U27" s="367" t="str">
        <f aca="false">IF(Q27="","",IF(G27="M","",IF(I27=J27,DAY(EOMONTH(J27,0)),(((EOMONTH(J27,0))-I27)+1))))</f>
        <v/>
      </c>
      <c r="V27" s="368" t="str">
        <f aca="false">IF(Q27="","",IF(G27="D","",IF(I27=J27,1,1+ROUND(((J27-I27)/30.5),0))))</f>
        <v/>
      </c>
      <c r="W27" s="369" t="e">
        <f aca="false">IF(Q27="","",IF(G27="D",(H27*U27),((V27*H27)*10000)))*AVERAGE(INDEX(PriceTable,MATCH($I27,PriceTableMonths,0),3):INDEX(PriceTable,MATCH($J27,PriceTableMonths,0),3))</f>
        <v>#N/A</v>
      </c>
      <c r="X27" s="26" t="str">
        <f aca="false">IF(Q27="","",ROUND(SUMPRODUCT(INDEX(PriceTable,MATCH($I27,PriceTableMonths,0),22):INDEX(PriceTable,MATCH($J27,PriceTableMonths,0),22),INDEX(PriceTable,MATCH($I27,PriceTableMonths,0),3):INDEX(PriceTable,MATCH($J27,PriceTableMonths,0),3),INDEX(PriceTable,MATCH($I27,PriceTableMonths,0),4):INDEX(PriceTable,MATCH($J27,PriceTableMonths,0),4))/SUMPRODUCT(INDEX(PriceTable,MATCH($I27,PriceTableMonths,0),3):INDEX(PriceTable,MATCH($J27,PriceTableMonths,0),3),INDEX(PriceTable,MATCH($I27,PriceTableMonths,0),4):INDEX(PriceTable,MATCH($J27,PriceTableMonths,0),4)),4))</f>
        <v/>
      </c>
      <c r="Y27" s="370" t="str">
        <f aca="false">IF(P27="no pl",0,IF(D27="ltx",0,IF(Q27="","",(IF(F27="Sell",(K27-X27),(X27-K27)))*W27)))</f>
        <v/>
      </c>
      <c r="AA27" s="26" t="s">
        <v>147</v>
      </c>
    </row>
    <row r="28" customFormat="false" ht="26.25" hidden="false" customHeight="true" outlineLevel="0" collapsed="false">
      <c r="A28" s="26" t="n">
        <v>19</v>
      </c>
      <c r="C28" s="372"/>
      <c r="D28" s="361"/>
      <c r="E28" s="362"/>
      <c r="F28" s="362"/>
      <c r="G28" s="362"/>
      <c r="H28" s="362"/>
      <c r="I28" s="363"/>
      <c r="J28" s="363"/>
      <c r="K28" s="364"/>
      <c r="L28" s="356"/>
      <c r="M28" s="356"/>
      <c r="N28" s="356"/>
      <c r="O28" s="356"/>
      <c r="P28" s="365"/>
      <c r="Q28" s="365"/>
      <c r="R28" s="366"/>
      <c r="S28" s="366"/>
      <c r="T28" s="365"/>
      <c r="U28" s="367" t="str">
        <f aca="false">IF(Q28="","",IF(G28="M","",IF(I28=J28,DAY(EOMONTH(J28,0)),(((EOMONTH(J28,0))-I28)+1))))</f>
        <v/>
      </c>
      <c r="V28" s="368" t="str">
        <f aca="false">IF(Q28="","",IF(G28="D","",IF(I28=J28,1,1+ROUND(((J28-I28)/30.5),0))))</f>
        <v/>
      </c>
      <c r="W28" s="369" t="e">
        <f aca="false">IF(Q28="","",IF(G28="D",(H28*U28),((V28*H28)*10000)))*AVERAGE(INDEX(PriceTable,MATCH($I28,PriceTableMonths,0),3):INDEX(PriceTable,MATCH($J28,PriceTableMonths,0),3))</f>
        <v>#N/A</v>
      </c>
      <c r="X28" s="26" t="str">
        <f aca="false">IF(Q28="","",ROUND(SUMPRODUCT(INDEX(PriceTable,MATCH($I28,PriceTableMonths,0),22):INDEX(PriceTable,MATCH($J28,PriceTableMonths,0),22),INDEX(PriceTable,MATCH($I28,PriceTableMonths,0),3):INDEX(PriceTable,MATCH($J28,PriceTableMonths,0),3),INDEX(PriceTable,MATCH($I28,PriceTableMonths,0),4):INDEX(PriceTable,MATCH($J28,PriceTableMonths,0),4))/SUMPRODUCT(INDEX(PriceTable,MATCH($I28,PriceTableMonths,0),3):INDEX(PriceTable,MATCH($J28,PriceTableMonths,0),3),INDEX(PriceTable,MATCH($I28,PriceTableMonths,0),4):INDEX(PriceTable,MATCH($J28,PriceTableMonths,0),4)),4))</f>
        <v/>
      </c>
      <c r="Y28" s="370" t="str">
        <f aca="false">IF(P28="no pl",0,IF(D28="ltx",0,IF(Q28="","",(IF(F28="Sell",(K28-X28),(X28-K28)))*W28)))</f>
        <v/>
      </c>
      <c r="AA28" s="26" t="s">
        <v>147</v>
      </c>
    </row>
    <row r="29" customFormat="false" ht="26.25" hidden="false" customHeight="true" outlineLevel="0" collapsed="false">
      <c r="A29" s="26" t="n">
        <v>20</v>
      </c>
      <c r="C29" s="372"/>
      <c r="D29" s="361"/>
      <c r="E29" s="362"/>
      <c r="F29" s="362"/>
      <c r="G29" s="362"/>
      <c r="H29" s="362"/>
      <c r="I29" s="363"/>
      <c r="J29" s="363"/>
      <c r="K29" s="364"/>
      <c r="L29" s="356"/>
      <c r="M29" s="356"/>
      <c r="N29" s="356"/>
      <c r="O29" s="356"/>
      <c r="P29" s="365"/>
      <c r="Q29" s="365"/>
      <c r="R29" s="361"/>
      <c r="S29" s="361"/>
      <c r="T29" s="365"/>
      <c r="U29" s="367" t="str">
        <f aca="false">IF(Q29="","",IF(G29="M","",IF(I29=J29,DAY(EOMONTH(J29,0)),(((EOMONTH(J29,0))-I29)+1))))</f>
        <v/>
      </c>
      <c r="V29" s="368" t="str">
        <f aca="false">IF(Q29="","",IF(G29="D","",IF(I29=J29,1,1+ROUND(((J29-I29)/30.5),0))))</f>
        <v/>
      </c>
      <c r="W29" s="369" t="e">
        <f aca="false">IF(Q29="","",IF(G29="D",(H29*U29),((V29*H29)*10000)))*AVERAGE(INDEX(PriceTable,MATCH($I29,PriceTableMonths,0),3):INDEX(PriceTable,MATCH($J29,PriceTableMonths,0),3))</f>
        <v>#N/A</v>
      </c>
      <c r="X29" s="26" t="str">
        <f aca="false">IF(Q29="","",ROUND(SUMPRODUCT(INDEX(PriceTable,MATCH($I29,PriceTableMonths,0),22):INDEX(PriceTable,MATCH($J29,PriceTableMonths,0),22),INDEX(PriceTable,MATCH($I29,PriceTableMonths,0),3):INDEX(PriceTable,MATCH($J29,PriceTableMonths,0),3),INDEX(PriceTable,MATCH($I29,PriceTableMonths,0),4):INDEX(PriceTable,MATCH($J29,PriceTableMonths,0),4))/SUMPRODUCT(INDEX(PriceTable,MATCH($I29,PriceTableMonths,0),3):INDEX(PriceTable,MATCH($J29,PriceTableMonths,0),3),INDEX(PriceTable,MATCH($I29,PriceTableMonths,0),4):INDEX(PriceTable,MATCH($J29,PriceTableMonths,0),4)),4))</f>
        <v/>
      </c>
      <c r="Y29" s="370" t="str">
        <f aca="false">IF(P29="no pl",0,IF(D29="ltx",0,IF(Q29="","",(IF(F29="Sell",(K29-X29),(X29-K29)))*W29)))</f>
        <v/>
      </c>
      <c r="AA29" s="26" t="s">
        <v>147</v>
      </c>
    </row>
    <row r="30" customFormat="false" ht="26.25" hidden="false" customHeight="true" outlineLevel="0" collapsed="false">
      <c r="A30" s="26" t="n">
        <v>21</v>
      </c>
      <c r="C30" s="372"/>
      <c r="D30" s="361"/>
      <c r="E30" s="362"/>
      <c r="F30" s="362"/>
      <c r="G30" s="362"/>
      <c r="H30" s="362"/>
      <c r="I30" s="363"/>
      <c r="J30" s="363"/>
      <c r="K30" s="364"/>
      <c r="L30" s="356"/>
      <c r="M30" s="356"/>
      <c r="N30" s="356"/>
      <c r="O30" s="356"/>
      <c r="P30" s="365"/>
      <c r="Q30" s="365"/>
      <c r="R30" s="361"/>
      <c r="S30" s="361"/>
      <c r="T30" s="365"/>
      <c r="U30" s="367" t="str">
        <f aca="false">IF(Q30="","",IF(G30="M","",IF(I30=J30,DAY(EOMONTH(J30,0)),(((EOMONTH(J30,0))-I30)+1))))</f>
        <v/>
      </c>
      <c r="V30" s="368" t="str">
        <f aca="false">IF(Q30="","",IF(G30="D","",IF(I30=J30,1,1+ROUND(((J30-I30)/30.5),0))))</f>
        <v/>
      </c>
      <c r="W30" s="369" t="e">
        <f aca="false">IF(Q30="","",IF(G30="D",(H30*U30),((V30*H30)*10000)))*AVERAGE(INDEX(PriceTable,MATCH($I30,PriceTableMonths,0),3):INDEX(PriceTable,MATCH($J30,PriceTableMonths,0),3))</f>
        <v>#N/A</v>
      </c>
      <c r="X30" s="26" t="str">
        <f aca="false">IF(Q30="","",ROUND(SUMPRODUCT(INDEX(PriceTable,MATCH($I30,PriceTableMonths,0),22):INDEX(PriceTable,MATCH($J30,PriceTableMonths,0),22),INDEX(PriceTable,MATCH($I30,PriceTableMonths,0),3):INDEX(PriceTable,MATCH($J30,PriceTableMonths,0),3),INDEX(PriceTable,MATCH($I30,PriceTableMonths,0),4):INDEX(PriceTable,MATCH($J30,PriceTableMonths,0),4))/SUMPRODUCT(INDEX(PriceTable,MATCH($I30,PriceTableMonths,0),3):INDEX(PriceTable,MATCH($J30,PriceTableMonths,0),3),INDEX(PriceTable,MATCH($I30,PriceTableMonths,0),4):INDEX(PriceTable,MATCH($J30,PriceTableMonths,0),4)),4))</f>
        <v/>
      </c>
      <c r="Y30" s="370" t="str">
        <f aca="false">IF(P30="no pl",0,IF(D30="ltx",0,IF(Q30="","",(IF(F30="Sell",(K30-X30),(X30-K30)))*W30)))</f>
        <v/>
      </c>
      <c r="AA30" s="26" t="s">
        <v>147</v>
      </c>
    </row>
    <row r="31" customFormat="false" ht="26.25" hidden="false" customHeight="true" outlineLevel="0" collapsed="false">
      <c r="A31" s="26" t="n">
        <v>22</v>
      </c>
      <c r="C31" s="372"/>
      <c r="D31" s="361"/>
      <c r="E31" s="362"/>
      <c r="F31" s="362"/>
      <c r="G31" s="362"/>
      <c r="H31" s="362"/>
      <c r="I31" s="363"/>
      <c r="J31" s="363"/>
      <c r="K31" s="364"/>
      <c r="L31" s="356"/>
      <c r="M31" s="356"/>
      <c r="N31" s="356"/>
      <c r="O31" s="356"/>
      <c r="P31" s="365"/>
      <c r="Q31" s="365"/>
      <c r="R31" s="366"/>
      <c r="S31" s="366"/>
      <c r="T31" s="365"/>
      <c r="U31" s="367" t="str">
        <f aca="false">IF(Q31="","",IF(G31="M","",IF(I31=J31,DAY(EOMONTH(J31,0)),(((EOMONTH(J31,0))-I31)+1))))</f>
        <v/>
      </c>
      <c r="V31" s="368" t="str">
        <f aca="false">IF(Q31="","",IF(G31="D","",IF(I31=J31,1,1+ROUND(((J31-I31)/30.5),0))))</f>
        <v/>
      </c>
      <c r="W31" s="369" t="e">
        <f aca="false">IF(Q31="","",IF(G31="D",(H31*U31),((V31*H31)*10000)))*AVERAGE(INDEX(PriceTable,MATCH($I31,PriceTableMonths,0),3):INDEX(PriceTable,MATCH($J31,PriceTableMonths,0),3))</f>
        <v>#N/A</v>
      </c>
      <c r="X31" s="26" t="str">
        <f aca="false">IF(Q31="","",ROUND(SUMPRODUCT(INDEX(PriceTable,MATCH($I31,PriceTableMonths,0),22):INDEX(PriceTable,MATCH($J31,PriceTableMonths,0),22),INDEX(PriceTable,MATCH($I31,PriceTableMonths,0),3):INDEX(PriceTable,MATCH($J31,PriceTableMonths,0),3),INDEX(PriceTable,MATCH($I31,PriceTableMonths,0),4):INDEX(PriceTable,MATCH($J31,PriceTableMonths,0),4))/SUMPRODUCT(INDEX(PriceTable,MATCH($I31,PriceTableMonths,0),3):INDEX(PriceTable,MATCH($J31,PriceTableMonths,0),3),INDEX(PriceTable,MATCH($I31,PriceTableMonths,0),4):INDEX(PriceTable,MATCH($J31,PriceTableMonths,0),4)),4))</f>
        <v/>
      </c>
      <c r="Y31" s="370" t="str">
        <f aca="false">IF(P31="no pl",0,IF(D31="ltx",0,IF(Q31="","",(IF(F31="Sell",(K31-X31),(X31-K31)))*W31)))</f>
        <v/>
      </c>
      <c r="AA31" s="26" t="s">
        <v>147</v>
      </c>
    </row>
    <row r="32" customFormat="false" ht="26.25" hidden="false" customHeight="true" outlineLevel="0" collapsed="false">
      <c r="A32" s="26" t="n">
        <v>23</v>
      </c>
      <c r="C32" s="372"/>
      <c r="D32" s="361"/>
      <c r="E32" s="362"/>
      <c r="F32" s="362"/>
      <c r="G32" s="362"/>
      <c r="H32" s="362"/>
      <c r="I32" s="363"/>
      <c r="J32" s="363"/>
      <c r="K32" s="364"/>
      <c r="L32" s="356"/>
      <c r="M32" s="356"/>
      <c r="N32" s="356"/>
      <c r="O32" s="356"/>
      <c r="P32" s="365"/>
      <c r="Q32" s="365"/>
      <c r="R32" s="361"/>
      <c r="S32" s="361"/>
      <c r="T32" s="365"/>
      <c r="U32" s="367" t="str">
        <f aca="false">IF(Q32="","",IF(G32="M","",IF(I32=J32,DAY(EOMONTH(J32,0)),(((EOMONTH(J32,0))-I32)+1))))</f>
        <v/>
      </c>
      <c r="V32" s="368" t="str">
        <f aca="false">IF(Q32="","",IF(G32="D","",IF(I32=J32,1,1+ROUND(((J32-I32)/30.5),0))))</f>
        <v/>
      </c>
      <c r="W32" s="369" t="e">
        <f aca="false">IF(Q32="","",IF(G32="D",(H32*U32),((V32*H32)*10000)))*AVERAGE(INDEX(PriceTable,MATCH($I32,PriceTableMonths,0),3):INDEX(PriceTable,MATCH($J32,PriceTableMonths,0),3))</f>
        <v>#N/A</v>
      </c>
      <c r="X32" s="26" t="str">
        <f aca="false">IF(Q32="","",ROUND(SUMPRODUCT(INDEX(PriceTable,MATCH($I32,PriceTableMonths,0),22):INDEX(PriceTable,MATCH($J32,PriceTableMonths,0),22),INDEX(PriceTable,MATCH($I32,PriceTableMonths,0),3):INDEX(PriceTable,MATCH($J32,PriceTableMonths,0),3),INDEX(PriceTable,MATCH($I32,PriceTableMonths,0),4):INDEX(PriceTable,MATCH($J32,PriceTableMonths,0),4))/SUMPRODUCT(INDEX(PriceTable,MATCH($I32,PriceTableMonths,0),3):INDEX(PriceTable,MATCH($J32,PriceTableMonths,0),3),INDEX(PriceTable,MATCH($I32,PriceTableMonths,0),4):INDEX(PriceTable,MATCH($J32,PriceTableMonths,0),4)),4))</f>
        <v/>
      </c>
      <c r="Y32" s="370" t="str">
        <f aca="false">IF(P32="no pl",0,IF(D32="ltx",0,IF(Q32="","",(IF(F32="Sell",(K32-X32),(X32-K32)))*W32)))</f>
        <v/>
      </c>
      <c r="AA32" s="26" t="s">
        <v>147</v>
      </c>
    </row>
    <row r="33" customFormat="false" ht="26.25" hidden="false" customHeight="true" outlineLevel="0" collapsed="false">
      <c r="A33" s="26" t="n">
        <v>24</v>
      </c>
      <c r="C33" s="372"/>
      <c r="D33" s="361"/>
      <c r="E33" s="362"/>
      <c r="F33" s="362"/>
      <c r="G33" s="362"/>
      <c r="H33" s="362"/>
      <c r="I33" s="363"/>
      <c r="J33" s="363"/>
      <c r="K33" s="364"/>
      <c r="L33" s="356"/>
      <c r="M33" s="356"/>
      <c r="N33" s="356"/>
      <c r="O33" s="356"/>
      <c r="P33" s="365"/>
      <c r="Q33" s="365"/>
      <c r="R33" s="361"/>
      <c r="S33" s="361"/>
      <c r="T33" s="365"/>
      <c r="U33" s="367" t="str">
        <f aca="false">IF(Q33="","",IF(G33="M","",IF(I33=J33,DAY(EOMONTH(J33,0)),(((EOMONTH(J33,0))-I33)+1))))</f>
        <v/>
      </c>
      <c r="V33" s="368" t="str">
        <f aca="false">IF(Q33="","",IF(G33="D","",IF(I33=J33,1,1+ROUND(((J33-I33)/30.5),0))))</f>
        <v/>
      </c>
      <c r="W33" s="369" t="e">
        <f aca="false">IF(Q33="","",IF(G33="D",(H33*U33),((V33*H33)*10000)))*AVERAGE(INDEX(PriceTable,MATCH($I33,PriceTableMonths,0),3):INDEX(PriceTable,MATCH($J33,PriceTableMonths,0),3))</f>
        <v>#N/A</v>
      </c>
      <c r="X33" s="26" t="str">
        <f aca="false">IF(Q33="","",ROUND(SUMPRODUCT(INDEX(PriceTable,MATCH($I33,PriceTableMonths,0),22):INDEX(PriceTable,MATCH($J33,PriceTableMonths,0),22),INDEX(PriceTable,MATCH($I33,PriceTableMonths,0),3):INDEX(PriceTable,MATCH($J33,PriceTableMonths,0),3),INDEX(PriceTable,MATCH($I33,PriceTableMonths,0),4):INDEX(PriceTable,MATCH($J33,PriceTableMonths,0),4))/SUMPRODUCT(INDEX(PriceTable,MATCH($I33,PriceTableMonths,0),3):INDEX(PriceTable,MATCH($J33,PriceTableMonths,0),3),INDEX(PriceTable,MATCH($I33,PriceTableMonths,0),4):INDEX(PriceTable,MATCH($J33,PriceTableMonths,0),4)),4))</f>
        <v/>
      </c>
      <c r="Y33" s="370" t="str">
        <f aca="false">IF(P33="no pl",0,IF(D33="ltx",0,IF(Q33="","",(IF(F33="Sell",(K33-X33),(X33-K33)))*W33)))</f>
        <v/>
      </c>
      <c r="AA33" s="26" t="s">
        <v>147</v>
      </c>
    </row>
    <row r="34" customFormat="false" ht="26.25" hidden="false" customHeight="true" outlineLevel="0" collapsed="false">
      <c r="A34" s="26" t="n">
        <v>25</v>
      </c>
      <c r="C34" s="360"/>
      <c r="D34" s="361"/>
      <c r="E34" s="362"/>
      <c r="F34" s="362"/>
      <c r="G34" s="362"/>
      <c r="H34" s="362"/>
      <c r="I34" s="363"/>
      <c r="J34" s="363"/>
      <c r="K34" s="364"/>
      <c r="L34" s="356"/>
      <c r="M34" s="356"/>
      <c r="N34" s="356"/>
      <c r="O34" s="356"/>
      <c r="P34" s="365"/>
      <c r="Q34" s="365"/>
      <c r="R34" s="366"/>
      <c r="S34" s="366"/>
      <c r="T34" s="365"/>
      <c r="U34" s="367" t="str">
        <f aca="false">IF(Q34="","",IF(G34="M","",IF(I34=J34,DAY(EOMONTH(J34,0)),(((EOMONTH(J34,0))-I34)+1))))</f>
        <v/>
      </c>
      <c r="V34" s="368" t="str">
        <f aca="false">IF(Q34="","",IF(G34="D","",IF(I34=J34,1,1+ROUND(((J34-I34)/30.5),0))))</f>
        <v/>
      </c>
      <c r="W34" s="369" t="e">
        <f aca="false">IF(Q34="","",IF(G34="D",(H34*U34),((V34*H34)*10000)))*AVERAGE(INDEX(PriceTable,MATCH($I34,PriceTableMonths,0),3):INDEX(PriceTable,MATCH($J34,PriceTableMonths,0),3))</f>
        <v>#N/A</v>
      </c>
      <c r="X34" s="26" t="str">
        <f aca="false">IF(Q34="","",ROUND(SUMPRODUCT(INDEX(PriceTable,MATCH($I34,PriceTableMonths,0),22):INDEX(PriceTable,MATCH($J34,PriceTableMonths,0),22),INDEX(PriceTable,MATCH($I34,PriceTableMonths,0),3):INDEX(PriceTable,MATCH($J34,PriceTableMonths,0),3),INDEX(PriceTable,MATCH($I34,PriceTableMonths,0),4):INDEX(PriceTable,MATCH($J34,PriceTableMonths,0),4))/SUMPRODUCT(INDEX(PriceTable,MATCH($I34,PriceTableMonths,0),3):INDEX(PriceTable,MATCH($J34,PriceTableMonths,0),3),INDEX(PriceTable,MATCH($I34,PriceTableMonths,0),4):INDEX(PriceTable,MATCH($J34,PriceTableMonths,0),4)),4))</f>
        <v/>
      </c>
      <c r="Y34" s="370" t="str">
        <f aca="false">IF(P34="no pl",0,IF(D34="ltx",0,IF(Q34="","",(IF(F34="Sell",(K34-X34),(X34-K34)))*W34)))</f>
        <v/>
      </c>
      <c r="AA34" s="26" t="s">
        <v>147</v>
      </c>
    </row>
    <row r="35" customFormat="false" ht="26.25" hidden="false" customHeight="true" outlineLevel="0" collapsed="false">
      <c r="A35" s="26" t="n">
        <v>26</v>
      </c>
      <c r="C35" s="360"/>
      <c r="D35" s="361"/>
      <c r="E35" s="362"/>
      <c r="F35" s="362"/>
      <c r="G35" s="362"/>
      <c r="H35" s="362"/>
      <c r="I35" s="363"/>
      <c r="J35" s="363"/>
      <c r="K35" s="364"/>
      <c r="L35" s="356"/>
      <c r="M35" s="356"/>
      <c r="N35" s="356"/>
      <c r="O35" s="356"/>
      <c r="P35" s="365"/>
      <c r="Q35" s="365"/>
      <c r="R35" s="366"/>
      <c r="S35" s="366"/>
      <c r="T35" s="365"/>
      <c r="U35" s="367" t="str">
        <f aca="false">IF(Q35="","",IF(G35="M","",IF(I35=J35,DAY(EOMONTH(J35,0)),(((EOMONTH(J35,0))-I35)+1))))</f>
        <v/>
      </c>
      <c r="V35" s="368" t="str">
        <f aca="false">IF(Q35="","",IF(G35="D","",IF(I35=J35,1,1+ROUND(((J35-I35)/30.5),0))))</f>
        <v/>
      </c>
      <c r="W35" s="369" t="e">
        <f aca="false">IF(Q35="","",IF(G35="D",(H35*U35),((V35*H35)*10000)))*AVERAGE(INDEX(PriceTable,MATCH($I35,PriceTableMonths,0),3):INDEX(PriceTable,MATCH($J35,PriceTableMonths,0),3))</f>
        <v>#N/A</v>
      </c>
      <c r="X35" s="26" t="str">
        <f aca="false">IF(Q35="","",ROUND(SUMPRODUCT(INDEX(PriceTable,MATCH($I35,PriceTableMonths,0),22):INDEX(PriceTable,MATCH($J35,PriceTableMonths,0),22),INDEX(PriceTable,MATCH($I35,PriceTableMonths,0),3):INDEX(PriceTable,MATCH($J35,PriceTableMonths,0),3),INDEX(PriceTable,MATCH($I35,PriceTableMonths,0),4):INDEX(PriceTable,MATCH($J35,PriceTableMonths,0),4))/SUMPRODUCT(INDEX(PriceTable,MATCH($I35,PriceTableMonths,0),3):INDEX(PriceTable,MATCH($J35,PriceTableMonths,0),3),INDEX(PriceTable,MATCH($I35,PriceTableMonths,0),4):INDEX(PriceTable,MATCH($J35,PriceTableMonths,0),4)),4))</f>
        <v/>
      </c>
      <c r="Y35" s="370" t="str">
        <f aca="false">IF(P35="no pl",0,IF(D35="ltx",0,IF(Q35="","",(IF(F35="Sell",(K35-X35),(X35-K35)))*W35)))</f>
        <v/>
      </c>
      <c r="AA35" s="26" t="s">
        <v>147</v>
      </c>
    </row>
    <row r="36" customFormat="false" ht="26.25" hidden="false" customHeight="true" outlineLevel="0" collapsed="false">
      <c r="A36" s="26" t="n">
        <v>27</v>
      </c>
      <c r="C36" s="360"/>
      <c r="D36" s="361"/>
      <c r="E36" s="362"/>
      <c r="F36" s="362"/>
      <c r="G36" s="362"/>
      <c r="H36" s="362"/>
      <c r="I36" s="363"/>
      <c r="J36" s="363"/>
      <c r="K36" s="364"/>
      <c r="L36" s="356"/>
      <c r="M36" s="356"/>
      <c r="N36" s="356"/>
      <c r="O36" s="356"/>
      <c r="P36" s="365"/>
      <c r="Q36" s="365"/>
      <c r="R36" s="366"/>
      <c r="S36" s="366"/>
      <c r="T36" s="365"/>
      <c r="U36" s="367" t="str">
        <f aca="false">IF(Q36="","",IF(G36="M","",IF(I36=J36,DAY(EOMONTH(J36,0)),(((EOMONTH(J36,0))-I36)+1))))</f>
        <v/>
      </c>
      <c r="V36" s="368" t="str">
        <f aca="false">IF(Q36="","",IF(G36="D","",IF(I36=J36,1,1+ROUND(((J36-I36)/30.5),0))))</f>
        <v/>
      </c>
      <c r="W36" s="369" t="e">
        <f aca="false">IF(Q36="","",IF(G36="D",(H36*U36),((V36*H36)*10000)))*AVERAGE(INDEX(PriceTable,MATCH($I36,PriceTableMonths,0),3):INDEX(PriceTable,MATCH($J36,PriceTableMonths,0),3))</f>
        <v>#N/A</v>
      </c>
      <c r="X36" s="26" t="str">
        <f aca="false">IF(Q36="","",ROUND(SUMPRODUCT(INDEX(PriceTable,MATCH($I36,PriceTableMonths,0),22):INDEX(PriceTable,MATCH($J36,PriceTableMonths,0),22),INDEX(PriceTable,MATCH($I36,PriceTableMonths,0),3):INDEX(PriceTable,MATCH($J36,PriceTableMonths,0),3),INDEX(PriceTable,MATCH($I36,PriceTableMonths,0),4):INDEX(PriceTable,MATCH($J36,PriceTableMonths,0),4))/SUMPRODUCT(INDEX(PriceTable,MATCH($I36,PriceTableMonths,0),3):INDEX(PriceTable,MATCH($J36,PriceTableMonths,0),3),INDEX(PriceTable,MATCH($I36,PriceTableMonths,0),4):INDEX(PriceTable,MATCH($J36,PriceTableMonths,0),4)),4))</f>
        <v/>
      </c>
      <c r="Y36" s="370" t="str">
        <f aca="false">IF(P36="no pl",0,IF(D36="ltx",0,IF(Q36="","",(IF(F36="Sell",(K36-X36),(X36-K36)))*W36)))</f>
        <v/>
      </c>
      <c r="AA36" s="26" t="s">
        <v>147</v>
      </c>
    </row>
    <row r="37" customFormat="false" ht="26.25" hidden="false" customHeight="true" outlineLevel="0" collapsed="false">
      <c r="A37" s="26" t="n">
        <v>28</v>
      </c>
      <c r="C37" s="360"/>
      <c r="D37" s="361"/>
      <c r="E37" s="362"/>
      <c r="F37" s="362"/>
      <c r="G37" s="362"/>
      <c r="H37" s="362"/>
      <c r="I37" s="363"/>
      <c r="J37" s="363"/>
      <c r="K37" s="364"/>
      <c r="L37" s="356"/>
      <c r="M37" s="356"/>
      <c r="N37" s="356"/>
      <c r="O37" s="356"/>
      <c r="P37" s="365"/>
      <c r="Q37" s="365"/>
      <c r="R37" s="361"/>
      <c r="S37" s="361"/>
      <c r="T37" s="365"/>
      <c r="U37" s="367" t="str">
        <f aca="false">IF(Q37="","",IF(G37="M","",IF(I37=J37,DAY(EOMONTH(J37,0)),(((EOMONTH(J37,0))-I37)+1))))</f>
        <v/>
      </c>
      <c r="V37" s="368" t="str">
        <f aca="false">IF(Q37="","",IF(G37="D","",IF(I37=J37,1,1+ROUND(((J37-I37)/30.5),0))))</f>
        <v/>
      </c>
      <c r="W37" s="369" t="e">
        <f aca="false">IF(Q37="","",IF(G37="D",(H37*U37),((V37*H37)*10000)))*AVERAGE(INDEX(PriceTable,MATCH($I37,PriceTableMonths,0),3):INDEX(PriceTable,MATCH($J37,PriceTableMonths,0),3))</f>
        <v>#N/A</v>
      </c>
      <c r="X37" s="26" t="str">
        <f aca="false">IF(Q37="","",ROUND(SUMPRODUCT(INDEX(PriceTable,MATCH($I37,PriceTableMonths,0),22):INDEX(PriceTable,MATCH($J37,PriceTableMonths,0),22),INDEX(PriceTable,MATCH($I37,PriceTableMonths,0),3):INDEX(PriceTable,MATCH($J37,PriceTableMonths,0),3),INDEX(PriceTable,MATCH($I37,PriceTableMonths,0),4):INDEX(PriceTable,MATCH($J37,PriceTableMonths,0),4))/SUMPRODUCT(INDEX(PriceTable,MATCH($I37,PriceTableMonths,0),3):INDEX(PriceTable,MATCH($J37,PriceTableMonths,0),3),INDEX(PriceTable,MATCH($I37,PriceTableMonths,0),4):INDEX(PriceTable,MATCH($J37,PriceTableMonths,0),4)),4))</f>
        <v/>
      </c>
      <c r="Y37" s="370" t="str">
        <f aca="false">IF(P37="no pl",0,IF(D37="ltx",0,IF(Q37="","",(IF(F37="Sell",(K37-X37),(X37-K37)))*W37)))</f>
        <v/>
      </c>
      <c r="AA37" s="26" t="s">
        <v>147</v>
      </c>
    </row>
    <row r="38" customFormat="false" ht="26.25" hidden="false" customHeight="true" outlineLevel="0" collapsed="false">
      <c r="A38" s="26" t="n">
        <v>29</v>
      </c>
      <c r="C38" s="360"/>
      <c r="D38" s="361"/>
      <c r="E38" s="362"/>
      <c r="F38" s="362"/>
      <c r="G38" s="362"/>
      <c r="H38" s="362"/>
      <c r="I38" s="363"/>
      <c r="J38" s="363"/>
      <c r="K38" s="364"/>
      <c r="L38" s="356"/>
      <c r="M38" s="356"/>
      <c r="N38" s="356"/>
      <c r="O38" s="356"/>
      <c r="P38" s="365"/>
      <c r="Q38" s="365"/>
      <c r="R38" s="366"/>
      <c r="S38" s="366"/>
      <c r="T38" s="365"/>
      <c r="U38" s="367" t="str">
        <f aca="false">IF(Q38="","",IF(G38="M","",IF(I38=J38,DAY(EOMONTH(J38,0)),(((EOMONTH(J38,0))-I38)+1))))</f>
        <v/>
      </c>
      <c r="V38" s="368" t="str">
        <f aca="false">IF(Q38="","",IF(G38="D","",IF(I38=J38,1,1+ROUND(((J38-I38)/30.5),0))))</f>
        <v/>
      </c>
      <c r="W38" s="369" t="e">
        <f aca="false">IF(Q38="","",IF(G38="D",(H38*U38),((V38*H38)*10000)))*AVERAGE(INDEX(PriceTable,MATCH($I38,PriceTableMonths,0),3):INDEX(PriceTable,MATCH($J38,PriceTableMonths,0),3))</f>
        <v>#N/A</v>
      </c>
      <c r="X38" s="26" t="str">
        <f aca="false">IF(Q38="","",ROUND(SUMPRODUCT(INDEX(PriceTable,MATCH($I38,PriceTableMonths,0),22):INDEX(PriceTable,MATCH($J38,PriceTableMonths,0),22),INDEX(PriceTable,MATCH($I38,PriceTableMonths,0),3):INDEX(PriceTable,MATCH($J38,PriceTableMonths,0),3),INDEX(PriceTable,MATCH($I38,PriceTableMonths,0),4):INDEX(PriceTable,MATCH($J38,PriceTableMonths,0),4))/SUMPRODUCT(INDEX(PriceTable,MATCH($I38,PriceTableMonths,0),3):INDEX(PriceTable,MATCH($J38,PriceTableMonths,0),3),INDEX(PriceTable,MATCH($I38,PriceTableMonths,0),4):INDEX(PriceTable,MATCH($J38,PriceTableMonths,0),4)),4))</f>
        <v/>
      </c>
      <c r="Y38" s="370" t="str">
        <f aca="false">IF(P38="no pl",0,IF(D38="ltx",0,IF(Q38="","",(IF(F38="Sell",(K38-X38),(X38-K38)))*W38)))</f>
        <v/>
      </c>
      <c r="AA38" s="26" t="s">
        <v>147</v>
      </c>
    </row>
    <row r="39" customFormat="false" ht="26.25" hidden="false" customHeight="true" outlineLevel="0" collapsed="false">
      <c r="A39" s="26" t="n">
        <v>30</v>
      </c>
      <c r="C39" s="360"/>
      <c r="D39" s="361"/>
      <c r="E39" s="362"/>
      <c r="F39" s="362"/>
      <c r="G39" s="362"/>
      <c r="H39" s="362"/>
      <c r="I39" s="363"/>
      <c r="J39" s="363"/>
      <c r="K39" s="364"/>
      <c r="L39" s="356"/>
      <c r="M39" s="356"/>
      <c r="N39" s="356"/>
      <c r="O39" s="356"/>
      <c r="P39" s="365"/>
      <c r="Q39" s="365"/>
      <c r="R39" s="361"/>
      <c r="S39" s="361"/>
      <c r="T39" s="365"/>
      <c r="U39" s="367" t="str">
        <f aca="false">IF(Q39="","",IF(G39="M","",IF(I39=J39,DAY(EOMONTH(J39,0)),(((EOMONTH(J39,0))-I39)+1))))</f>
        <v/>
      </c>
      <c r="V39" s="368" t="str">
        <f aca="false">IF(Q39="","",IF(G39="D","",IF(I39=J39,1,1+ROUND(((J39-I39)/30.5),0))))</f>
        <v/>
      </c>
      <c r="W39" s="369" t="e">
        <f aca="false">IF(Q39="","",IF(G39="D",(H39*U39),((V39*H39)*10000)))*AVERAGE(INDEX(PriceTable,MATCH($I39,PriceTableMonths,0),3):INDEX(PriceTable,MATCH($J39,PriceTableMonths,0),3))</f>
        <v>#N/A</v>
      </c>
      <c r="X39" s="26" t="str">
        <f aca="false">IF(Q39="","",ROUND(SUMPRODUCT(INDEX(PriceTable,MATCH($I39,PriceTableMonths,0),22):INDEX(PriceTable,MATCH($J39,PriceTableMonths,0),22),INDEX(PriceTable,MATCH($I39,PriceTableMonths,0),3):INDEX(PriceTable,MATCH($J39,PriceTableMonths,0),3),INDEX(PriceTable,MATCH($I39,PriceTableMonths,0),4):INDEX(PriceTable,MATCH($J39,PriceTableMonths,0),4))/SUMPRODUCT(INDEX(PriceTable,MATCH($I39,PriceTableMonths,0),3):INDEX(PriceTable,MATCH($J39,PriceTableMonths,0),3),INDEX(PriceTable,MATCH($I39,PriceTableMonths,0),4):INDEX(PriceTable,MATCH($J39,PriceTableMonths,0),4)),4))</f>
        <v/>
      </c>
      <c r="Y39" s="370" t="str">
        <f aca="false">IF(P39="no pl",0,IF(D39="ltx",0,IF(Q39="","",(IF(F39="Sell",(K39-X39),(X39-K39)))*W39)))</f>
        <v/>
      </c>
      <c r="AA39" s="26" t="s">
        <v>147</v>
      </c>
    </row>
    <row r="40" customFormat="false" ht="26.25" hidden="false" customHeight="true" outlineLevel="0" collapsed="false">
      <c r="A40" s="26" t="n">
        <v>31</v>
      </c>
      <c r="C40" s="360"/>
      <c r="D40" s="361"/>
      <c r="E40" s="362"/>
      <c r="F40" s="362"/>
      <c r="G40" s="362"/>
      <c r="H40" s="362"/>
      <c r="I40" s="363"/>
      <c r="J40" s="363"/>
      <c r="K40" s="364"/>
      <c r="L40" s="356"/>
      <c r="M40" s="356"/>
      <c r="N40" s="356"/>
      <c r="O40" s="356"/>
      <c r="P40" s="365"/>
      <c r="Q40" s="365"/>
      <c r="R40" s="361"/>
      <c r="S40" s="361"/>
      <c r="T40" s="365"/>
      <c r="U40" s="367" t="str">
        <f aca="false">IF(Q40="","",IF(G40="M","",IF(I40=J40,DAY(EOMONTH(J40,0)),(((EOMONTH(J40,0))-I40)+1))))</f>
        <v/>
      </c>
      <c r="V40" s="368" t="str">
        <f aca="false">IF(Q40="","",IF(G40="D","",IF(I40=J40,1,1+ROUND(((J40-I40)/30.5),0))))</f>
        <v/>
      </c>
      <c r="W40" s="369" t="e">
        <f aca="false">IF(Q40="","",IF(G40="D",(H40*U40),((V40*H40)*10000)))*AVERAGE(INDEX(PriceTable,MATCH($I40,PriceTableMonths,0),3):INDEX(PriceTable,MATCH($J40,PriceTableMonths,0),3))</f>
        <v>#N/A</v>
      </c>
      <c r="X40" s="26" t="str">
        <f aca="false">IF(Q40="","",ROUND(SUMPRODUCT(INDEX(PriceTable,MATCH($I40,PriceTableMonths,0),22):INDEX(PriceTable,MATCH($J40,PriceTableMonths,0),22),INDEX(PriceTable,MATCH($I40,PriceTableMonths,0),3):INDEX(PriceTable,MATCH($J40,PriceTableMonths,0),3),INDEX(PriceTable,MATCH($I40,PriceTableMonths,0),4):INDEX(PriceTable,MATCH($J40,PriceTableMonths,0),4))/SUMPRODUCT(INDEX(PriceTable,MATCH($I40,PriceTableMonths,0),3):INDEX(PriceTable,MATCH($J40,PriceTableMonths,0),3),INDEX(PriceTable,MATCH($I40,PriceTableMonths,0),4):INDEX(PriceTable,MATCH($J40,PriceTableMonths,0),4)),4))</f>
        <v/>
      </c>
      <c r="Y40" s="370" t="str">
        <f aca="false">IF(P40="no pl",0,IF(D40="ltx",0,IF(Q40="","",(IF(F40="Sell",(K40-X40),(X40-K40)))*W40)))</f>
        <v/>
      </c>
      <c r="AA40" s="26" t="s">
        <v>147</v>
      </c>
    </row>
    <row r="41" customFormat="false" ht="26.25" hidden="false" customHeight="true" outlineLevel="0" collapsed="false">
      <c r="A41" s="26" t="n">
        <v>32</v>
      </c>
      <c r="C41" s="360"/>
      <c r="D41" s="361"/>
      <c r="E41" s="362"/>
      <c r="F41" s="362"/>
      <c r="G41" s="362"/>
      <c r="H41" s="362"/>
      <c r="I41" s="363"/>
      <c r="J41" s="363"/>
      <c r="K41" s="364"/>
      <c r="L41" s="356"/>
      <c r="M41" s="356"/>
      <c r="N41" s="356"/>
      <c r="O41" s="356"/>
      <c r="P41" s="365"/>
      <c r="Q41" s="365"/>
      <c r="R41" s="366"/>
      <c r="S41" s="366"/>
      <c r="T41" s="365"/>
      <c r="U41" s="367" t="str">
        <f aca="false">IF(Q41="","",IF(G41="M","",IF(I41=J41,DAY(EOMONTH(J41,0)),(((EOMONTH(J41,0))-I41)+1))))</f>
        <v/>
      </c>
      <c r="V41" s="368" t="str">
        <f aca="false">IF(Q41="","",IF(G41="D","",IF(I41=J41,1,1+ROUND(((J41-I41)/30.5),0))))</f>
        <v/>
      </c>
      <c r="W41" s="369" t="e">
        <f aca="false">IF(Q41="","",IF(G41="D",(H41*U41),((V41*H41)*10000)))*AVERAGE(INDEX(PriceTable,MATCH($I41,PriceTableMonths,0),3):INDEX(PriceTable,MATCH($J41,PriceTableMonths,0),3))</f>
        <v>#N/A</v>
      </c>
      <c r="X41" s="26" t="str">
        <f aca="false">IF(Q41="","",ROUND(SUMPRODUCT(INDEX(PriceTable,MATCH($I41,PriceTableMonths,0),22):INDEX(PriceTable,MATCH($J41,PriceTableMonths,0),22),INDEX(PriceTable,MATCH($I41,PriceTableMonths,0),3):INDEX(PriceTable,MATCH($J41,PriceTableMonths,0),3),INDEX(PriceTable,MATCH($I41,PriceTableMonths,0),4):INDEX(PriceTable,MATCH($J41,PriceTableMonths,0),4))/SUMPRODUCT(INDEX(PriceTable,MATCH($I41,PriceTableMonths,0),3):INDEX(PriceTable,MATCH($J41,PriceTableMonths,0),3),INDEX(PriceTable,MATCH($I41,PriceTableMonths,0),4):INDEX(PriceTable,MATCH($J41,PriceTableMonths,0),4)),4))</f>
        <v/>
      </c>
      <c r="Y41" s="370" t="str">
        <f aca="false">IF(P41="no pl",0,IF(D41="ltx",0,IF(Q41="","",(IF(F41="Sell",(K41-X41),(X41-K41)))*W41)))</f>
        <v/>
      </c>
      <c r="AA41" s="26" t="s">
        <v>147</v>
      </c>
    </row>
    <row r="42" customFormat="false" ht="26.25" hidden="false" customHeight="true" outlineLevel="0" collapsed="false">
      <c r="A42" s="26" t="n">
        <v>33</v>
      </c>
      <c r="C42" s="360"/>
      <c r="D42" s="361"/>
      <c r="E42" s="362"/>
      <c r="F42" s="362"/>
      <c r="G42" s="362"/>
      <c r="H42" s="362"/>
      <c r="I42" s="363"/>
      <c r="J42" s="363"/>
      <c r="K42" s="364"/>
      <c r="L42" s="356"/>
      <c r="M42" s="356"/>
      <c r="N42" s="356"/>
      <c r="O42" s="356"/>
      <c r="P42" s="365"/>
      <c r="Q42" s="365"/>
      <c r="R42" s="361"/>
      <c r="S42" s="361"/>
      <c r="T42" s="365"/>
      <c r="U42" s="367" t="str">
        <f aca="false">IF(Q42="","",IF(G42="M","",IF(I42=J42,DAY(EOMONTH(J42,0)),(((EOMONTH(J42,0))-I42)+1))))</f>
        <v/>
      </c>
      <c r="V42" s="368" t="str">
        <f aca="false">IF(Q42="","",IF(G42="D","",IF(I42=J42,1,1+ROUND(((J42-I42)/30.5),0))))</f>
        <v/>
      </c>
      <c r="W42" s="369" t="e">
        <f aca="false">IF(Q42="","",IF(G42="D",(H42*U42),((V42*H42)*10000)))*AVERAGE(INDEX(PriceTable,MATCH($I42,PriceTableMonths,0),3):INDEX(PriceTable,MATCH($J42,PriceTableMonths,0),3))</f>
        <v>#N/A</v>
      </c>
      <c r="X42" s="26" t="str">
        <f aca="false">IF(Q42="","",ROUND(SUMPRODUCT(INDEX(PriceTable,MATCH($I42,PriceTableMonths,0),22):INDEX(PriceTable,MATCH($J42,PriceTableMonths,0),22),INDEX(PriceTable,MATCH($I42,PriceTableMonths,0),3):INDEX(PriceTable,MATCH($J42,PriceTableMonths,0),3),INDEX(PriceTable,MATCH($I42,PriceTableMonths,0),4):INDEX(PriceTable,MATCH($J42,PriceTableMonths,0),4))/SUMPRODUCT(INDEX(PriceTable,MATCH($I42,PriceTableMonths,0),3):INDEX(PriceTable,MATCH($J42,PriceTableMonths,0),3),INDEX(PriceTable,MATCH($I42,PriceTableMonths,0),4):INDEX(PriceTable,MATCH($J42,PriceTableMonths,0),4)),4))</f>
        <v/>
      </c>
      <c r="Y42" s="370" t="str">
        <f aca="false">IF(P42="no pl",0,IF(D42="ltx",0,IF(Q42="","",(IF(F42="Sell",(K42-X42),(X42-K42)))*W42)))</f>
        <v/>
      </c>
      <c r="AA42" s="26" t="s">
        <v>147</v>
      </c>
    </row>
    <row r="43" customFormat="false" ht="26.25" hidden="false" customHeight="true" outlineLevel="0" collapsed="false">
      <c r="A43" s="26" t="n">
        <v>34</v>
      </c>
      <c r="C43" s="360"/>
      <c r="D43" s="361"/>
      <c r="E43" s="362"/>
      <c r="F43" s="362"/>
      <c r="G43" s="362"/>
      <c r="H43" s="362"/>
      <c r="I43" s="363"/>
      <c r="J43" s="363"/>
      <c r="K43" s="364"/>
      <c r="L43" s="356"/>
      <c r="M43" s="356"/>
      <c r="N43" s="356"/>
      <c r="O43" s="356"/>
      <c r="P43" s="365"/>
      <c r="Q43" s="365"/>
      <c r="R43" s="361"/>
      <c r="S43" s="361"/>
      <c r="T43" s="365"/>
      <c r="U43" s="367" t="str">
        <f aca="false">IF(Q43="","",IF(G43="M","",IF(I43=J43,DAY(EOMONTH(J43,0)),(((EOMONTH(J43,0))-I43)+1))))</f>
        <v/>
      </c>
      <c r="V43" s="368" t="str">
        <f aca="false">IF(Q43="","",IF(G43="D","",IF(I43=J43,1,1+ROUND(((J43-I43)/30.5),0))))</f>
        <v/>
      </c>
      <c r="W43" s="369" t="e">
        <f aca="false">IF(Q43="","",IF(G43="D",(H43*U43),((V43*H43)*10000)))*AVERAGE(INDEX(PriceTable,MATCH($I43,PriceTableMonths,0),3):INDEX(PriceTable,MATCH($J43,PriceTableMonths,0),3))</f>
        <v>#N/A</v>
      </c>
      <c r="X43" s="26" t="str">
        <f aca="false">IF(Q43="","",ROUND(SUMPRODUCT(INDEX(PriceTable,MATCH($I43,PriceTableMonths,0),22):INDEX(PriceTable,MATCH($J43,PriceTableMonths,0),22),INDEX(PriceTable,MATCH($I43,PriceTableMonths,0),3):INDEX(PriceTable,MATCH($J43,PriceTableMonths,0),3),INDEX(PriceTable,MATCH($I43,PriceTableMonths,0),4):INDEX(PriceTable,MATCH($J43,PriceTableMonths,0),4))/SUMPRODUCT(INDEX(PriceTable,MATCH($I43,PriceTableMonths,0),3):INDEX(PriceTable,MATCH($J43,PriceTableMonths,0),3),INDEX(PriceTable,MATCH($I43,PriceTableMonths,0),4):INDEX(PriceTable,MATCH($J43,PriceTableMonths,0),4)),4))</f>
        <v/>
      </c>
      <c r="Y43" s="370" t="str">
        <f aca="false">IF(P43="no pl",0,IF(D43="ltx",0,IF(Q43="","",(IF(F43="Sell",(K43-X43),(X43-K43)))*W43)))</f>
        <v/>
      </c>
      <c r="AA43" s="26" t="s">
        <v>147</v>
      </c>
    </row>
    <row r="44" customFormat="false" ht="26.25" hidden="false" customHeight="true" outlineLevel="0" collapsed="false">
      <c r="A44" s="26" t="n">
        <v>35</v>
      </c>
      <c r="C44" s="360"/>
      <c r="D44" s="361"/>
      <c r="E44" s="362"/>
      <c r="F44" s="362"/>
      <c r="G44" s="362"/>
      <c r="H44" s="362"/>
      <c r="I44" s="363"/>
      <c r="J44" s="363"/>
      <c r="K44" s="364"/>
      <c r="L44" s="356"/>
      <c r="M44" s="356"/>
      <c r="N44" s="356"/>
      <c r="O44" s="356"/>
      <c r="P44" s="365"/>
      <c r="Q44" s="365"/>
      <c r="R44" s="366"/>
      <c r="S44" s="366"/>
      <c r="T44" s="365"/>
      <c r="U44" s="367" t="str">
        <f aca="false">IF(Q44="","",IF(G44="M","",IF(I44=J44,DAY(EOMONTH(J44,0)),(((EOMONTH(J44,0))-I44)+1))))</f>
        <v/>
      </c>
      <c r="V44" s="368" t="str">
        <f aca="false">IF(Q44="","",IF(G44="D","",IF(I44=J44,1,1+ROUND(((J44-I44)/30.5),0))))</f>
        <v/>
      </c>
      <c r="W44" s="369" t="e">
        <f aca="false">IF(Q44="","",IF(G44="D",(H44*U44),((V44*H44)*10000)))*AVERAGE(INDEX(PriceTable,MATCH($I44,PriceTableMonths,0),3):INDEX(PriceTable,MATCH($J44,PriceTableMonths,0),3))</f>
        <v>#N/A</v>
      </c>
      <c r="X44" s="26" t="str">
        <f aca="false">IF(Q44="","",ROUND(SUMPRODUCT(INDEX(PriceTable,MATCH($I44,PriceTableMonths,0),22):INDEX(PriceTable,MATCH($J44,PriceTableMonths,0),22),INDEX(PriceTable,MATCH($I44,PriceTableMonths,0),3):INDEX(PriceTable,MATCH($J44,PriceTableMonths,0),3),INDEX(PriceTable,MATCH($I44,PriceTableMonths,0),4):INDEX(PriceTable,MATCH($J44,PriceTableMonths,0),4))/SUMPRODUCT(INDEX(PriceTable,MATCH($I44,PriceTableMonths,0),3):INDEX(PriceTable,MATCH($J44,PriceTableMonths,0),3),INDEX(PriceTable,MATCH($I44,PriceTableMonths,0),4):INDEX(PriceTable,MATCH($J44,PriceTableMonths,0),4)),4))</f>
        <v/>
      </c>
      <c r="Y44" s="370" t="str">
        <f aca="false">IF(P44="no pl",0,IF(D44="ltx",0,IF(Q44="","",(IF(F44="Sell",(K44-X44),(X44-K44)))*W44)))</f>
        <v/>
      </c>
      <c r="AA44" s="26" t="s">
        <v>147</v>
      </c>
    </row>
    <row r="45" customFormat="false" ht="26.25" hidden="false" customHeight="true" outlineLevel="0" collapsed="false">
      <c r="A45" s="26" t="n">
        <v>36</v>
      </c>
      <c r="C45" s="360"/>
      <c r="D45" s="361"/>
      <c r="E45" s="362"/>
      <c r="F45" s="362"/>
      <c r="G45" s="362"/>
      <c r="H45" s="362"/>
      <c r="I45" s="363"/>
      <c r="J45" s="363"/>
      <c r="K45" s="364"/>
      <c r="L45" s="356"/>
      <c r="M45" s="356"/>
      <c r="N45" s="356"/>
      <c r="O45" s="356"/>
      <c r="P45" s="365"/>
      <c r="Q45" s="365"/>
      <c r="R45" s="366"/>
      <c r="S45" s="366"/>
      <c r="T45" s="365"/>
      <c r="U45" s="367" t="str">
        <f aca="false">IF(Q45="","",IF(G45="M","",IF(I45=J45,DAY(EOMONTH(J45,0)),(((EOMONTH(J45,0))-I45)+1))))</f>
        <v/>
      </c>
      <c r="V45" s="368" t="str">
        <f aca="false">IF(Q45="","",IF(G45="D","",IF(I45=J45,1,1+ROUND(((J45-I45)/30.5),0))))</f>
        <v/>
      </c>
      <c r="W45" s="369" t="e">
        <f aca="false">IF(Q45="","",IF(G45="D",(H45*U45),((V45*H45)*10000)))*AVERAGE(INDEX(PriceTable,MATCH($I45,PriceTableMonths,0),3):INDEX(PriceTable,MATCH($J45,PriceTableMonths,0),3))</f>
        <v>#N/A</v>
      </c>
      <c r="X45" s="26" t="str">
        <f aca="false">IF(Q45="","",ROUND(SUMPRODUCT(INDEX(PriceTable,MATCH($I45,PriceTableMonths,0),22):INDEX(PriceTable,MATCH($J45,PriceTableMonths,0),22),INDEX(PriceTable,MATCH($I45,PriceTableMonths,0),3):INDEX(PriceTable,MATCH($J45,PriceTableMonths,0),3),INDEX(PriceTable,MATCH($I45,PriceTableMonths,0),4):INDEX(PriceTable,MATCH($J45,PriceTableMonths,0),4))/SUMPRODUCT(INDEX(PriceTable,MATCH($I45,PriceTableMonths,0),3):INDEX(PriceTable,MATCH($J45,PriceTableMonths,0),3),INDEX(PriceTable,MATCH($I45,PriceTableMonths,0),4):INDEX(PriceTable,MATCH($J45,PriceTableMonths,0),4)),4))</f>
        <v/>
      </c>
      <c r="Y45" s="370" t="str">
        <f aca="false">IF(P45="no pl",0,IF(D45="ltx",0,IF(Q45="","",(IF(F45="Sell",(K45-X45),(X45-K45)))*W45)))</f>
        <v/>
      </c>
      <c r="AA45" s="26" t="s">
        <v>147</v>
      </c>
    </row>
    <row r="46" customFormat="false" ht="26.25" hidden="false" customHeight="true" outlineLevel="0" collapsed="false">
      <c r="A46" s="26" t="n">
        <v>37</v>
      </c>
      <c r="C46" s="360"/>
      <c r="D46" s="361"/>
      <c r="E46" s="362"/>
      <c r="F46" s="362"/>
      <c r="G46" s="362"/>
      <c r="H46" s="362"/>
      <c r="I46" s="363"/>
      <c r="J46" s="363"/>
      <c r="K46" s="364"/>
      <c r="L46" s="356"/>
      <c r="M46" s="356"/>
      <c r="N46" s="356"/>
      <c r="O46" s="356"/>
      <c r="P46" s="365"/>
      <c r="Q46" s="365"/>
      <c r="R46" s="366"/>
      <c r="S46" s="366"/>
      <c r="T46" s="365"/>
      <c r="U46" s="367" t="str">
        <f aca="false">IF(Q46="","",IF(G46="M","",IF(I46=J46,DAY(EOMONTH(J46,0)),(((EOMONTH(J46,0))-I46)+1))))</f>
        <v/>
      </c>
      <c r="V46" s="368" t="str">
        <f aca="false">IF(Q46="","",IF(G46="D","",IF(I46=J46,1,1+ROUND(((J46-I46)/30.5),0))))</f>
        <v/>
      </c>
      <c r="W46" s="369" t="e">
        <f aca="false">IF(Q46="","",IF(G46="D",(H46*U46),((V46*H46)*10000)))*AVERAGE(INDEX(PriceTable,MATCH($I46,PriceTableMonths,0),3):INDEX(PriceTable,MATCH($J46,PriceTableMonths,0),3))</f>
        <v>#N/A</v>
      </c>
      <c r="X46" s="26" t="str">
        <f aca="false">IF(Q46="","",ROUND(SUMPRODUCT(INDEX(PriceTable,MATCH($I46,PriceTableMonths,0),22):INDEX(PriceTable,MATCH($J46,PriceTableMonths,0),22),INDEX(PriceTable,MATCH($I46,PriceTableMonths,0),3):INDEX(PriceTable,MATCH($J46,PriceTableMonths,0),3),INDEX(PriceTable,MATCH($I46,PriceTableMonths,0),4):INDEX(PriceTable,MATCH($J46,PriceTableMonths,0),4))/SUMPRODUCT(INDEX(PriceTable,MATCH($I46,PriceTableMonths,0),3):INDEX(PriceTable,MATCH($J46,PriceTableMonths,0),3),INDEX(PriceTable,MATCH($I46,PriceTableMonths,0),4):INDEX(PriceTable,MATCH($J46,PriceTableMonths,0),4)),4))</f>
        <v/>
      </c>
      <c r="Y46" s="370" t="str">
        <f aca="false">IF(P46="no pl",0,IF(D46="ltx",0,IF(Q46="","",(IF(F46="Sell",(K46-X46),(X46-K46)))*W46)))</f>
        <v/>
      </c>
      <c r="AA46" s="26" t="s">
        <v>147</v>
      </c>
    </row>
    <row r="47" customFormat="false" ht="26.25" hidden="false" customHeight="true" outlineLevel="0" collapsed="false">
      <c r="A47" s="26" t="n">
        <v>38</v>
      </c>
      <c r="C47" s="360"/>
      <c r="D47" s="361"/>
      <c r="E47" s="362"/>
      <c r="F47" s="362"/>
      <c r="G47" s="362"/>
      <c r="H47" s="362"/>
      <c r="I47" s="363"/>
      <c r="J47" s="363"/>
      <c r="K47" s="364"/>
      <c r="L47" s="356"/>
      <c r="M47" s="356"/>
      <c r="N47" s="356"/>
      <c r="O47" s="356"/>
      <c r="P47" s="365"/>
      <c r="Q47" s="365"/>
      <c r="R47" s="366"/>
      <c r="S47" s="366"/>
      <c r="T47" s="365"/>
      <c r="U47" s="367" t="str">
        <f aca="false">IF(Q47="","",IF(G47="M","",IF(I47=J47,DAY(EOMONTH(J47,0)),(((EOMONTH(J47,0))-I47)+1))))</f>
        <v/>
      </c>
      <c r="V47" s="368" t="str">
        <f aca="false">IF(Q47="","",IF(G47="D","",IF(I47=J47,1,1+ROUND(((J47-I47)/30.5),0))))</f>
        <v/>
      </c>
      <c r="W47" s="369" t="e">
        <f aca="false">IF(Q47="","",IF(G47="D",(H47*U47),((V47*H47)*10000)))*AVERAGE(INDEX(PriceTable,MATCH($I47,PriceTableMonths,0),3):INDEX(PriceTable,MATCH($J47,PriceTableMonths,0),3))</f>
        <v>#N/A</v>
      </c>
      <c r="X47" s="26" t="str">
        <f aca="false">IF(Q47="","",ROUND(SUMPRODUCT(INDEX(PriceTable,MATCH($I47,PriceTableMonths,0),22):INDEX(PriceTable,MATCH($J47,PriceTableMonths,0),22),INDEX(PriceTable,MATCH($I47,PriceTableMonths,0),3):INDEX(PriceTable,MATCH($J47,PriceTableMonths,0),3),INDEX(PriceTable,MATCH($I47,PriceTableMonths,0),4):INDEX(PriceTable,MATCH($J47,PriceTableMonths,0),4))/SUMPRODUCT(INDEX(PriceTable,MATCH($I47,PriceTableMonths,0),3):INDEX(PriceTable,MATCH($J47,PriceTableMonths,0),3),INDEX(PriceTable,MATCH($I47,PriceTableMonths,0),4):INDEX(PriceTable,MATCH($J47,PriceTableMonths,0),4)),4))</f>
        <v/>
      </c>
      <c r="Y47" s="370" t="str">
        <f aca="false">IF(P47="no pl",0,IF(D47="ltx",0,IF(Q47="","",(IF(F47="Sell",(K47-X47),(X47-K47)))*W47)))</f>
        <v/>
      </c>
      <c r="AA47" s="26" t="s">
        <v>147</v>
      </c>
    </row>
    <row r="48" customFormat="false" ht="26.25" hidden="false" customHeight="true" outlineLevel="0" collapsed="false">
      <c r="A48" s="26" t="n">
        <v>39</v>
      </c>
      <c r="C48" s="360"/>
      <c r="D48" s="361"/>
      <c r="E48" s="362"/>
      <c r="F48" s="362"/>
      <c r="G48" s="362"/>
      <c r="H48" s="362"/>
      <c r="I48" s="363"/>
      <c r="J48" s="363"/>
      <c r="K48" s="364"/>
      <c r="L48" s="356"/>
      <c r="M48" s="356"/>
      <c r="N48" s="356"/>
      <c r="O48" s="356"/>
      <c r="P48" s="365"/>
      <c r="Q48" s="365"/>
      <c r="R48" s="366"/>
      <c r="S48" s="366"/>
      <c r="T48" s="365"/>
      <c r="U48" s="367" t="str">
        <f aca="false">IF(Q48="","",IF(G48="M","",IF(I48=J48,DAY(EOMONTH(J48,0)),(((EOMONTH(J48,0))-I48)+1))))</f>
        <v/>
      </c>
      <c r="V48" s="368" t="str">
        <f aca="false">IF(Q48="","",IF(G48="D","",IF(I48=J48,1,1+ROUND(((J48-I48)/30.5),0))))</f>
        <v/>
      </c>
      <c r="W48" s="369" t="e">
        <f aca="false">IF(Q48="","",IF(G48="D",(H48*U48),((V48*H48)*10000)))*AVERAGE(INDEX(PriceTable,MATCH($I48,PriceTableMonths,0),3):INDEX(PriceTable,MATCH($J48,PriceTableMonths,0),3))</f>
        <v>#N/A</v>
      </c>
      <c r="X48" s="26" t="str">
        <f aca="false">IF(Q48="","",ROUND(SUMPRODUCT(INDEX(PriceTable,MATCH($I48,PriceTableMonths,0),22):INDEX(PriceTable,MATCH($J48,PriceTableMonths,0),22),INDEX(PriceTable,MATCH($I48,PriceTableMonths,0),3):INDEX(PriceTable,MATCH($J48,PriceTableMonths,0),3),INDEX(PriceTable,MATCH($I48,PriceTableMonths,0),4):INDEX(PriceTable,MATCH($J48,PriceTableMonths,0),4))/SUMPRODUCT(INDEX(PriceTable,MATCH($I48,PriceTableMonths,0),3):INDEX(PriceTable,MATCH($J48,PriceTableMonths,0),3),INDEX(PriceTable,MATCH($I48,PriceTableMonths,0),4):INDEX(PriceTable,MATCH($J48,PriceTableMonths,0),4)),4))</f>
        <v/>
      </c>
      <c r="Y48" s="370" t="str">
        <f aca="false">IF(P48="no pl",0,IF(D48="ltx",0,IF(Q48="","",(IF(F48="Sell",(K48-X48),(X48-K48)))*W48)))</f>
        <v/>
      </c>
      <c r="AA48" s="26" t="s">
        <v>147</v>
      </c>
    </row>
    <row r="49" customFormat="false" ht="26.25" hidden="false" customHeight="true" outlineLevel="0" collapsed="false">
      <c r="A49" s="26" t="n">
        <v>40</v>
      </c>
      <c r="C49" s="360"/>
      <c r="D49" s="361"/>
      <c r="E49" s="362"/>
      <c r="F49" s="362"/>
      <c r="G49" s="362"/>
      <c r="H49" s="362"/>
      <c r="I49" s="363"/>
      <c r="J49" s="363"/>
      <c r="K49" s="364"/>
      <c r="L49" s="356"/>
      <c r="M49" s="356"/>
      <c r="N49" s="356"/>
      <c r="O49" s="356"/>
      <c r="P49" s="365"/>
      <c r="Q49" s="365"/>
      <c r="R49" s="366"/>
      <c r="S49" s="366"/>
      <c r="T49" s="365"/>
      <c r="U49" s="367" t="str">
        <f aca="false">IF(Q49="","",IF(G49="M","",IF(I49=J49,DAY(EOMONTH(J49,0)),(((EOMONTH(J49,0))-I49)+1))))</f>
        <v/>
      </c>
      <c r="V49" s="368" t="str">
        <f aca="false">IF(Q49="","",IF(G49="D","",IF(I49=J49,1,1+ROUND(((J49-I49)/30.5),0))))</f>
        <v/>
      </c>
      <c r="W49" s="369" t="e">
        <f aca="false">IF(Q49="","",IF(G49="D",(H49*U49),((V49*H49)*10000)))*AVERAGE(INDEX(PriceTable,MATCH($I49,PriceTableMonths,0),3):INDEX(PriceTable,MATCH($J49,PriceTableMonths,0),3))</f>
        <v>#N/A</v>
      </c>
      <c r="X49" s="26" t="str">
        <f aca="false">IF(Q49="","",ROUND(SUMPRODUCT(INDEX(PriceTable,MATCH($I49,PriceTableMonths,0),22):INDEX(PriceTable,MATCH($J49,PriceTableMonths,0),22),INDEX(PriceTable,MATCH($I49,PriceTableMonths,0),3):INDEX(PriceTable,MATCH($J49,PriceTableMonths,0),3),INDEX(PriceTable,MATCH($I49,PriceTableMonths,0),4):INDEX(PriceTable,MATCH($J49,PriceTableMonths,0),4))/SUMPRODUCT(INDEX(PriceTable,MATCH($I49,PriceTableMonths,0),3):INDEX(PriceTable,MATCH($J49,PriceTableMonths,0),3),INDEX(PriceTable,MATCH($I49,PriceTableMonths,0),4):INDEX(PriceTable,MATCH($J49,PriceTableMonths,0),4)),4))</f>
        <v/>
      </c>
      <c r="Y49" s="370" t="str">
        <f aca="false">IF(P49="no pl",0,IF(D49="ltx",0,IF(Q49="","",(IF(F49="Sell",(K49-X49),(X49-K49)))*W49)))</f>
        <v/>
      </c>
      <c r="AA49" s="26" t="s">
        <v>147</v>
      </c>
    </row>
    <row r="50" customFormat="false" ht="26.25" hidden="false" customHeight="true" outlineLevel="0" collapsed="false">
      <c r="A50" s="26" t="n">
        <v>41</v>
      </c>
      <c r="C50" s="360"/>
      <c r="D50" s="361"/>
      <c r="E50" s="362"/>
      <c r="F50" s="362"/>
      <c r="G50" s="362"/>
      <c r="H50" s="362"/>
      <c r="I50" s="363"/>
      <c r="J50" s="363"/>
      <c r="K50" s="364"/>
      <c r="L50" s="356"/>
      <c r="M50" s="356"/>
      <c r="N50" s="356"/>
      <c r="O50" s="356"/>
      <c r="P50" s="365"/>
      <c r="Q50" s="365"/>
      <c r="R50" s="366"/>
      <c r="S50" s="366"/>
      <c r="T50" s="365"/>
      <c r="U50" s="367" t="str">
        <f aca="false">IF(Q50="","",IF(G50="M","",IF(I50=J50,DAY(EOMONTH(J50,0)),(((EOMONTH(J50,0))-I50)+1))))</f>
        <v/>
      </c>
      <c r="V50" s="368" t="str">
        <f aca="false">IF(Q50="","",IF(G50="D","",IF(I50=J50,1,1+ROUND(((J50-I50)/30.5),0))))</f>
        <v/>
      </c>
      <c r="W50" s="369" t="e">
        <f aca="false">IF(Q50="","",IF(G50="D",(H50*U50),((V50*H50)*10000)))*AVERAGE(INDEX(PriceTable,MATCH($I50,PriceTableMonths,0),3):INDEX(PriceTable,MATCH($J50,PriceTableMonths,0),3))</f>
        <v>#N/A</v>
      </c>
      <c r="X50" s="26" t="str">
        <f aca="false">IF(Q50="","",ROUND(SUMPRODUCT(INDEX(PriceTable,MATCH($I50,PriceTableMonths,0),22):INDEX(PriceTable,MATCH($J50,PriceTableMonths,0),22),INDEX(PriceTable,MATCH($I50,PriceTableMonths,0),3):INDEX(PriceTable,MATCH($J50,PriceTableMonths,0),3),INDEX(PriceTable,MATCH($I50,PriceTableMonths,0),4):INDEX(PriceTable,MATCH($J50,PriceTableMonths,0),4))/SUMPRODUCT(INDEX(PriceTable,MATCH($I50,PriceTableMonths,0),3):INDEX(PriceTable,MATCH($J50,PriceTableMonths,0),3),INDEX(PriceTable,MATCH($I50,PriceTableMonths,0),4):INDEX(PriceTable,MATCH($J50,PriceTableMonths,0),4)),4))</f>
        <v/>
      </c>
      <c r="Y50" s="370" t="str">
        <f aca="false">IF(P50="no pl",0,IF(D50="ltx",0,IF(Q50="","",(IF(F50="Sell",(K50-X50),(X50-K50)))*W50)))</f>
        <v/>
      </c>
      <c r="AA50" s="26" t="s">
        <v>147</v>
      </c>
    </row>
    <row r="51" customFormat="false" ht="26.25" hidden="false" customHeight="true" outlineLevel="0" collapsed="false">
      <c r="A51" s="26" t="n">
        <v>42</v>
      </c>
      <c r="C51" s="360"/>
      <c r="D51" s="361"/>
      <c r="E51" s="362"/>
      <c r="F51" s="362"/>
      <c r="G51" s="362"/>
      <c r="H51" s="362"/>
      <c r="I51" s="363"/>
      <c r="J51" s="363"/>
      <c r="K51" s="364"/>
      <c r="L51" s="356"/>
      <c r="M51" s="356"/>
      <c r="N51" s="356"/>
      <c r="O51" s="356"/>
      <c r="P51" s="365"/>
      <c r="Q51" s="365"/>
      <c r="R51" s="366"/>
      <c r="S51" s="366"/>
      <c r="T51" s="365"/>
      <c r="U51" s="367" t="str">
        <f aca="false">IF(Q51="","",IF(G51="M","",IF(I51=J51,DAY(EOMONTH(J51,0)),(((EOMONTH(J51,0))-I51)+1))))</f>
        <v/>
      </c>
      <c r="V51" s="368" t="str">
        <f aca="false">IF(Q51="","",IF(G51="D","",IF(I51=J51,1,1+ROUND(((J51-I51)/30.5),0))))</f>
        <v/>
      </c>
      <c r="W51" s="369" t="e">
        <f aca="false">IF(Q51="","",IF(G51="D",(H51*U51),((V51*H51)*10000)))*AVERAGE(INDEX(PriceTable,MATCH($I51,PriceTableMonths,0),3):INDEX(PriceTable,MATCH($J51,PriceTableMonths,0),3))</f>
        <v>#N/A</v>
      </c>
      <c r="X51" s="26" t="str">
        <f aca="false">IF(Q51="","",ROUND(SUMPRODUCT(INDEX(PriceTable,MATCH($I51,PriceTableMonths,0),22):INDEX(PriceTable,MATCH($J51,PriceTableMonths,0),22),INDEX(PriceTable,MATCH($I51,PriceTableMonths,0),3):INDEX(PriceTable,MATCH($J51,PriceTableMonths,0),3),INDEX(PriceTable,MATCH($I51,PriceTableMonths,0),4):INDEX(PriceTable,MATCH($J51,PriceTableMonths,0),4))/SUMPRODUCT(INDEX(PriceTable,MATCH($I51,PriceTableMonths,0),3):INDEX(PriceTable,MATCH($J51,PriceTableMonths,0),3),INDEX(PriceTable,MATCH($I51,PriceTableMonths,0),4):INDEX(PriceTable,MATCH($J51,PriceTableMonths,0),4)),4))</f>
        <v/>
      </c>
      <c r="Y51" s="370" t="str">
        <f aca="false">IF(P51="no pl",0,IF(D51="ltx",0,IF(Q51="","",(IF(F51="Sell",(K51-X51),(X51-K51)))*W51)))</f>
        <v/>
      </c>
      <c r="AA51" s="26" t="s">
        <v>147</v>
      </c>
    </row>
    <row r="52" customFormat="false" ht="26.25" hidden="false" customHeight="true" outlineLevel="0" collapsed="false">
      <c r="A52" s="26" t="n">
        <v>43</v>
      </c>
      <c r="C52" s="360"/>
      <c r="D52" s="361"/>
      <c r="E52" s="362"/>
      <c r="F52" s="362"/>
      <c r="G52" s="362"/>
      <c r="H52" s="362"/>
      <c r="I52" s="363"/>
      <c r="J52" s="363"/>
      <c r="K52" s="364"/>
      <c r="L52" s="356"/>
      <c r="M52" s="356"/>
      <c r="N52" s="356"/>
      <c r="O52" s="356"/>
      <c r="P52" s="365"/>
      <c r="Q52" s="365"/>
      <c r="R52" s="366"/>
      <c r="S52" s="366"/>
      <c r="T52" s="365"/>
      <c r="U52" s="367" t="str">
        <f aca="false">IF(Q52="","",IF(G52="M","",IF(I52=J52,DAY(EOMONTH(J52,0)),(((EOMONTH(J52,0))-I52)+1))))</f>
        <v/>
      </c>
      <c r="V52" s="368" t="str">
        <f aca="false">IF(Q52="","",IF(G52="D","",IF(I52=J52,1,1+ROUND(((J52-I52)/30.5),0))))</f>
        <v/>
      </c>
      <c r="W52" s="369" t="e">
        <f aca="false">IF(Q52="","",IF(G52="D",(H52*U52),((V52*H52)*10000)))*AVERAGE(INDEX(PriceTable,MATCH($I52,PriceTableMonths,0),3):INDEX(PriceTable,MATCH($J52,PriceTableMonths,0),3))</f>
        <v>#N/A</v>
      </c>
      <c r="X52" s="26" t="str">
        <f aca="false">IF(Q52="","",ROUND(SUMPRODUCT(INDEX(PriceTable,MATCH($I52,PriceTableMonths,0),22):INDEX(PriceTable,MATCH($J52,PriceTableMonths,0),22),INDEX(PriceTable,MATCH($I52,PriceTableMonths,0),3):INDEX(PriceTable,MATCH($J52,PriceTableMonths,0),3),INDEX(PriceTable,MATCH($I52,PriceTableMonths,0),4):INDEX(PriceTable,MATCH($J52,PriceTableMonths,0),4))/SUMPRODUCT(INDEX(PriceTable,MATCH($I52,PriceTableMonths,0),3):INDEX(PriceTable,MATCH($J52,PriceTableMonths,0),3),INDEX(PriceTable,MATCH($I52,PriceTableMonths,0),4):INDEX(PriceTable,MATCH($J52,PriceTableMonths,0),4)),4))</f>
        <v/>
      </c>
      <c r="Y52" s="370" t="str">
        <f aca="false">IF(P52="no pl",0,IF(D52="ltx",0,IF(Q52="","",(IF(F52="Sell",(K52-X52),(X52-K52)))*W52)))</f>
        <v/>
      </c>
      <c r="AA52" s="26" t="s">
        <v>147</v>
      </c>
    </row>
    <row r="53" customFormat="false" ht="26.25" hidden="false" customHeight="true" outlineLevel="0" collapsed="false">
      <c r="A53" s="26" t="n">
        <v>44</v>
      </c>
      <c r="B53" s="371"/>
      <c r="C53" s="360"/>
      <c r="D53" s="361"/>
      <c r="E53" s="362"/>
      <c r="F53" s="362"/>
      <c r="G53" s="362"/>
      <c r="H53" s="362"/>
      <c r="I53" s="363"/>
      <c r="J53" s="363"/>
      <c r="K53" s="364"/>
      <c r="L53" s="356"/>
      <c r="M53" s="356"/>
      <c r="N53" s="356"/>
      <c r="O53" s="356"/>
      <c r="P53" s="365"/>
      <c r="Q53" s="365"/>
      <c r="R53" s="366"/>
      <c r="S53" s="366"/>
      <c r="T53" s="365"/>
      <c r="U53" s="367" t="str">
        <f aca="false">IF(Q53="","",IF(G53="M","",IF(I53=J53,DAY(EOMONTH(J53,0)),(((EOMONTH(J53,0))-I53)+1))))</f>
        <v/>
      </c>
      <c r="V53" s="368" t="str">
        <f aca="false">IF(Q53="","",IF(G53="D","",IF(I53=J53,1,1+ROUND(((J53-I53)/30.5),0))))</f>
        <v/>
      </c>
      <c r="W53" s="369" t="e">
        <f aca="false">IF(Q53="","",IF(G53="D",(H53*U53),((V53*H53)*10000)))*AVERAGE(INDEX(PriceTable,MATCH($I53,PriceTableMonths,0),3):INDEX(PriceTable,MATCH($J53,PriceTableMonths,0),3))</f>
        <v>#N/A</v>
      </c>
      <c r="X53" s="26" t="str">
        <f aca="false">IF(Q53="","",ROUND(SUMPRODUCT(INDEX(PriceTable,MATCH($I53,PriceTableMonths,0),22):INDEX(PriceTable,MATCH($J53,PriceTableMonths,0),22),INDEX(PriceTable,MATCH($I53,PriceTableMonths,0),3):INDEX(PriceTable,MATCH($J53,PriceTableMonths,0),3),INDEX(PriceTable,MATCH($I53,PriceTableMonths,0),4):INDEX(PriceTable,MATCH($J53,PriceTableMonths,0),4))/SUMPRODUCT(INDEX(PriceTable,MATCH($I53,PriceTableMonths,0),3):INDEX(PriceTable,MATCH($J53,PriceTableMonths,0),3),INDEX(PriceTable,MATCH($I53,PriceTableMonths,0),4):INDEX(PriceTable,MATCH($J53,PriceTableMonths,0),4)),4))</f>
        <v/>
      </c>
      <c r="Y53" s="370" t="str">
        <f aca="false">IF(P53="no pl",0,IF(D53="ltx",0,IF(Q53="","",(IF(F53="Sell",(K53-X53),(X53-K53)))*W53)))</f>
        <v/>
      </c>
      <c r="AA53" s="26" t="s">
        <v>147</v>
      </c>
    </row>
    <row r="54" customFormat="false" ht="26.25" hidden="false" customHeight="true" outlineLevel="0" collapsed="false">
      <c r="A54" s="26" t="n">
        <v>45</v>
      </c>
      <c r="B54" s="371"/>
      <c r="C54" s="360"/>
      <c r="D54" s="361"/>
      <c r="E54" s="362"/>
      <c r="F54" s="362"/>
      <c r="G54" s="362"/>
      <c r="H54" s="362"/>
      <c r="I54" s="363"/>
      <c r="J54" s="363"/>
      <c r="K54" s="364"/>
      <c r="L54" s="356"/>
      <c r="M54" s="356"/>
      <c r="N54" s="356"/>
      <c r="O54" s="356"/>
      <c r="P54" s="365"/>
      <c r="Q54" s="365"/>
      <c r="R54" s="366"/>
      <c r="S54" s="366"/>
      <c r="T54" s="365"/>
      <c r="U54" s="367" t="str">
        <f aca="false">IF(Q54="","",IF(G54="M","",IF(I54=J54,DAY(EOMONTH(J54,0)),(((EOMONTH(J54,0))-I54)+1))))</f>
        <v/>
      </c>
      <c r="V54" s="368" t="str">
        <f aca="false">IF(Q54="","",IF(G54="D","",IF(I54=J54,1,1+ROUND(((J54-I54)/30.5),0))))</f>
        <v/>
      </c>
      <c r="W54" s="369" t="e">
        <f aca="false">IF(Q54="","",IF(G54="D",(H54*U54),((V54*H54)*10000)))*AVERAGE(INDEX(PriceTable,MATCH($I54,PriceTableMonths,0),3):INDEX(PriceTable,MATCH($J54,PriceTableMonths,0),3))</f>
        <v>#N/A</v>
      </c>
      <c r="X54" s="26" t="str">
        <f aca="false">IF(Q54="","",ROUND(SUMPRODUCT(INDEX(PriceTable,MATCH($I54,PriceTableMonths,0),22):INDEX(PriceTable,MATCH($J54,PriceTableMonths,0),22),INDEX(PriceTable,MATCH($I54,PriceTableMonths,0),3):INDEX(PriceTable,MATCH($J54,PriceTableMonths,0),3),INDEX(PriceTable,MATCH($I54,PriceTableMonths,0),4):INDEX(PriceTable,MATCH($J54,PriceTableMonths,0),4))/SUMPRODUCT(INDEX(PriceTable,MATCH($I54,PriceTableMonths,0),3):INDEX(PriceTable,MATCH($J54,PriceTableMonths,0),3),INDEX(PriceTable,MATCH($I54,PriceTableMonths,0),4):INDEX(PriceTable,MATCH($J54,PriceTableMonths,0),4)),4))</f>
        <v/>
      </c>
      <c r="Y54" s="370" t="str">
        <f aca="false">IF(P54="no pl",0,IF(D54="ltx",0,IF(Q54="","",(IF(F54="Sell",(K54-X54),(X54-K54)))*W54)))</f>
        <v/>
      </c>
      <c r="AA54" s="26" t="s">
        <v>147</v>
      </c>
    </row>
    <row r="55" customFormat="false" ht="26.25" hidden="false" customHeight="true" outlineLevel="0" collapsed="false">
      <c r="A55" s="26" t="n">
        <v>46</v>
      </c>
      <c r="C55" s="360"/>
      <c r="D55" s="361"/>
      <c r="E55" s="362"/>
      <c r="F55" s="362"/>
      <c r="G55" s="362"/>
      <c r="H55" s="362"/>
      <c r="I55" s="363"/>
      <c r="J55" s="363"/>
      <c r="K55" s="364"/>
      <c r="L55" s="356"/>
      <c r="M55" s="356"/>
      <c r="N55" s="356"/>
      <c r="O55" s="356"/>
      <c r="P55" s="365"/>
      <c r="Q55" s="365"/>
      <c r="R55" s="366"/>
      <c r="S55" s="366"/>
      <c r="T55" s="365"/>
      <c r="U55" s="367" t="str">
        <f aca="false">IF(Q55="","",IF(G55="M","",IF(I55=J55,DAY(EOMONTH(J55,0)),(((EOMONTH(J55,0))-I55)+1))))</f>
        <v/>
      </c>
      <c r="V55" s="368" t="str">
        <f aca="false">IF(Q55="","",IF(G55="D","",IF(I55=J55,1,1+ROUND(((J55-I55)/30.5),0))))</f>
        <v/>
      </c>
      <c r="W55" s="369" t="e">
        <f aca="false">IF(Q55="","",IF(G55="D",(H55*U55),((V55*H55)*10000)))*AVERAGE(INDEX(PriceTable,MATCH($I55,PriceTableMonths,0),3):INDEX(PriceTable,MATCH($J55,PriceTableMonths,0),3))</f>
        <v>#N/A</v>
      </c>
      <c r="X55" s="26" t="str">
        <f aca="false">IF(Q55="","",ROUND(SUMPRODUCT(INDEX(PriceTable,MATCH($I55,PriceTableMonths,0),22):INDEX(PriceTable,MATCH($J55,PriceTableMonths,0),22),INDEX(PriceTable,MATCH($I55,PriceTableMonths,0),3):INDEX(PriceTable,MATCH($J55,PriceTableMonths,0),3),INDEX(PriceTable,MATCH($I55,PriceTableMonths,0),4):INDEX(PriceTable,MATCH($J55,PriceTableMonths,0),4))/SUMPRODUCT(INDEX(PriceTable,MATCH($I55,PriceTableMonths,0),3):INDEX(PriceTable,MATCH($J55,PriceTableMonths,0),3),INDEX(PriceTable,MATCH($I55,PriceTableMonths,0),4):INDEX(PriceTable,MATCH($J55,PriceTableMonths,0),4)),4))</f>
        <v/>
      </c>
      <c r="Y55" s="370" t="str">
        <f aca="false">IF(P55="no pl",0,IF(D55="ltx",0,IF(Q55="","",(IF(F55="Sell",(K55-X55),(X55-K55)))*W55)))</f>
        <v/>
      </c>
      <c r="AA55" s="26" t="s">
        <v>147</v>
      </c>
    </row>
    <row r="56" customFormat="false" ht="26.25" hidden="false" customHeight="true" outlineLevel="0" collapsed="false">
      <c r="A56" s="26" t="n">
        <v>47</v>
      </c>
      <c r="C56" s="360"/>
      <c r="D56" s="361"/>
      <c r="E56" s="362"/>
      <c r="F56" s="362"/>
      <c r="G56" s="362"/>
      <c r="H56" s="362"/>
      <c r="I56" s="363"/>
      <c r="J56" s="363"/>
      <c r="K56" s="364"/>
      <c r="L56" s="356"/>
      <c r="M56" s="356"/>
      <c r="N56" s="356"/>
      <c r="O56" s="356"/>
      <c r="P56" s="365"/>
      <c r="Q56" s="365"/>
      <c r="R56" s="366"/>
      <c r="S56" s="366"/>
      <c r="T56" s="365"/>
      <c r="U56" s="367" t="str">
        <f aca="false">IF(Q56="","",IF(G56="M","",IF(I56=J56,DAY(EOMONTH(J56,0)),(((EOMONTH(J56,0))-I56)+1))))</f>
        <v/>
      </c>
      <c r="V56" s="368" t="str">
        <f aca="false">IF(Q56="","",IF(G56="D","",IF(I56=J56,1,1+ROUND(((J56-I56)/30.5),0))))</f>
        <v/>
      </c>
      <c r="W56" s="369" t="e">
        <f aca="false">IF(Q56="","",IF(G56="D",(H56*U56),((V56*H56)*10000)))*AVERAGE(INDEX(PriceTable,MATCH($I56,PriceTableMonths,0),3):INDEX(PriceTable,MATCH($J56,PriceTableMonths,0),3))</f>
        <v>#N/A</v>
      </c>
      <c r="X56" s="26" t="str">
        <f aca="false">IF(Q56="","",ROUND(SUMPRODUCT(INDEX(PriceTable,MATCH($I56,PriceTableMonths,0),22):INDEX(PriceTable,MATCH($J56,PriceTableMonths,0),22),INDEX(PriceTable,MATCH($I56,PriceTableMonths,0),3):INDEX(PriceTable,MATCH($J56,PriceTableMonths,0),3),INDEX(PriceTable,MATCH($I56,PriceTableMonths,0),4):INDEX(PriceTable,MATCH($J56,PriceTableMonths,0),4))/SUMPRODUCT(INDEX(PriceTable,MATCH($I56,PriceTableMonths,0),3):INDEX(PriceTable,MATCH($J56,PriceTableMonths,0),3),INDEX(PriceTable,MATCH($I56,PriceTableMonths,0),4):INDEX(PriceTable,MATCH($J56,PriceTableMonths,0),4)),4))</f>
        <v/>
      </c>
      <c r="Y56" s="370" t="str">
        <f aca="false">IF(P56="no pl",0,IF(D56="ltx",0,IF(Q56="","",(IF(F56="Sell",(K56-X56),(X56-K56)))*W56)))</f>
        <v/>
      </c>
      <c r="AA56" s="26" t="s">
        <v>147</v>
      </c>
    </row>
    <row r="57" customFormat="false" ht="26.25" hidden="false" customHeight="true" outlineLevel="0" collapsed="false">
      <c r="A57" s="26" t="n">
        <v>48</v>
      </c>
      <c r="C57" s="360"/>
      <c r="D57" s="361"/>
      <c r="E57" s="362"/>
      <c r="F57" s="362"/>
      <c r="G57" s="362"/>
      <c r="H57" s="362"/>
      <c r="I57" s="363"/>
      <c r="J57" s="363"/>
      <c r="K57" s="364"/>
      <c r="L57" s="356"/>
      <c r="M57" s="356"/>
      <c r="N57" s="356"/>
      <c r="O57" s="356"/>
      <c r="P57" s="365"/>
      <c r="Q57" s="365"/>
      <c r="R57" s="366"/>
      <c r="S57" s="366"/>
      <c r="T57" s="365"/>
      <c r="U57" s="367" t="str">
        <f aca="false">IF(Q57="","",IF(G57="M","",IF(I57=J57,DAY(EOMONTH(J57,0)),(((EOMONTH(J57,0))-I57)+1))))</f>
        <v/>
      </c>
      <c r="V57" s="368" t="str">
        <f aca="false">IF(Q57="","",IF(G57="D","",IF(I57=J57,1,1+ROUND(((J57-I57)/30.5),0))))</f>
        <v/>
      </c>
      <c r="W57" s="369" t="e">
        <f aca="false">IF(Q57="","",IF(G57="D",(H57*U57),((V57*H57)*10000)))*AVERAGE(INDEX(PriceTable,MATCH($I57,PriceTableMonths,0),3):INDEX(PriceTable,MATCH($J57,PriceTableMonths,0),3))</f>
        <v>#N/A</v>
      </c>
      <c r="X57" s="26" t="str">
        <f aca="false">IF(Q57="","",ROUND(SUMPRODUCT(INDEX(PriceTable,MATCH($I57,PriceTableMonths,0),22):INDEX(PriceTable,MATCH($J57,PriceTableMonths,0),22),INDEX(PriceTable,MATCH($I57,PriceTableMonths,0),3):INDEX(PriceTable,MATCH($J57,PriceTableMonths,0),3),INDEX(PriceTable,MATCH($I57,PriceTableMonths,0),4):INDEX(PriceTable,MATCH($J57,PriceTableMonths,0),4))/SUMPRODUCT(INDEX(PriceTable,MATCH($I57,PriceTableMonths,0),3):INDEX(PriceTable,MATCH($J57,PriceTableMonths,0),3),INDEX(PriceTable,MATCH($I57,PriceTableMonths,0),4):INDEX(PriceTable,MATCH($J57,PriceTableMonths,0),4)),4))</f>
        <v/>
      </c>
      <c r="Y57" s="370" t="str">
        <f aca="false">IF(P57="no pl",0,IF(D57="ltx",0,IF(Q57="","",(IF(F57="Sell",(K57-X57),(X57-K57)))*W57)))</f>
        <v/>
      </c>
      <c r="AA57" s="26" t="s">
        <v>147</v>
      </c>
    </row>
    <row r="58" customFormat="false" ht="26.25" hidden="false" customHeight="true" outlineLevel="0" collapsed="false">
      <c r="A58" s="26" t="n">
        <v>49</v>
      </c>
      <c r="C58" s="360"/>
      <c r="D58" s="361"/>
      <c r="E58" s="362"/>
      <c r="F58" s="362"/>
      <c r="G58" s="362"/>
      <c r="H58" s="362"/>
      <c r="I58" s="363"/>
      <c r="J58" s="363"/>
      <c r="K58" s="364"/>
      <c r="L58" s="356"/>
      <c r="M58" s="356"/>
      <c r="N58" s="356"/>
      <c r="O58" s="356"/>
      <c r="P58" s="365"/>
      <c r="Q58" s="365"/>
      <c r="R58" s="366"/>
      <c r="S58" s="366"/>
      <c r="T58" s="365"/>
      <c r="U58" s="367" t="str">
        <f aca="false">IF(Q58="","",IF(G58="M","",IF(I58=J58,DAY(EOMONTH(J58,0)),(((EOMONTH(J58,0))-I58)+1))))</f>
        <v/>
      </c>
      <c r="V58" s="368" t="str">
        <f aca="false">IF(Q58="","",IF(G58="D","",IF(I58=J58,1,1+ROUND(((J58-I58)/30.5),0))))</f>
        <v/>
      </c>
      <c r="W58" s="369" t="e">
        <f aca="false">IF(Q58="","",IF(G58="D",(H58*U58),((V58*H58)*10000)))*AVERAGE(INDEX(PriceTable,MATCH($I58,PriceTableMonths,0),3):INDEX(PriceTable,MATCH($J58,PriceTableMonths,0),3))</f>
        <v>#N/A</v>
      </c>
      <c r="X58" s="26" t="str">
        <f aca="false">IF(Q58="","",ROUND(SUMPRODUCT(INDEX(PriceTable,MATCH($I58,PriceTableMonths,0),22):INDEX(PriceTable,MATCH($J58,PriceTableMonths,0),22),INDEX(PriceTable,MATCH($I58,PriceTableMonths,0),3):INDEX(PriceTable,MATCH($J58,PriceTableMonths,0),3),INDEX(PriceTable,MATCH($I58,PriceTableMonths,0),4):INDEX(PriceTable,MATCH($J58,PriceTableMonths,0),4))/SUMPRODUCT(INDEX(PriceTable,MATCH($I58,PriceTableMonths,0),3):INDEX(PriceTable,MATCH($J58,PriceTableMonths,0),3),INDEX(PriceTable,MATCH($I58,PriceTableMonths,0),4):INDEX(PriceTable,MATCH($J58,PriceTableMonths,0),4)),4))</f>
        <v/>
      </c>
      <c r="Y58" s="370" t="str">
        <f aca="false">IF(P58="no pl",0,IF(D58="ltx",0,IF(Q58="","",(IF(F58="Sell",(K58-X58),(X58-K58)))*W58)))</f>
        <v/>
      </c>
      <c r="AA58" s="26" t="s">
        <v>147</v>
      </c>
    </row>
    <row r="59" customFormat="false" ht="26.25" hidden="false" customHeight="true" outlineLevel="0" collapsed="false">
      <c r="A59" s="26" t="n">
        <v>50</v>
      </c>
      <c r="C59" s="360"/>
      <c r="D59" s="361"/>
      <c r="E59" s="362"/>
      <c r="F59" s="362"/>
      <c r="G59" s="362"/>
      <c r="H59" s="362"/>
      <c r="I59" s="363"/>
      <c r="J59" s="363"/>
      <c r="K59" s="364"/>
      <c r="L59" s="356"/>
      <c r="M59" s="356"/>
      <c r="N59" s="356"/>
      <c r="O59" s="356"/>
      <c r="P59" s="365"/>
      <c r="Q59" s="365"/>
      <c r="R59" s="366"/>
      <c r="S59" s="366"/>
      <c r="T59" s="365"/>
      <c r="U59" s="367" t="str">
        <f aca="false">IF(Q59="","",IF(G59="M","",IF(I59=J59,DAY(EOMONTH(J59,0)),(((EOMONTH(J59,0))-I59)+1))))</f>
        <v/>
      </c>
      <c r="V59" s="368" t="str">
        <f aca="false">IF(Q59="","",IF(G59="D","",IF(I59=J59,1,1+ROUND(((J59-I59)/30.5),0))))</f>
        <v/>
      </c>
      <c r="W59" s="369" t="e">
        <f aca="false">IF(Q59="","",IF(G59="D",(H59*U59),((V59*H59)*10000)))*AVERAGE(INDEX(PriceTable,MATCH($I59,PriceTableMonths,0),3):INDEX(PriceTable,MATCH($J59,PriceTableMonths,0),3))</f>
        <v>#N/A</v>
      </c>
      <c r="X59" s="26" t="str">
        <f aca="false">IF(Q59="","",ROUND(SUMPRODUCT(INDEX(PriceTable,MATCH($I59,PriceTableMonths,0),22):INDEX(PriceTable,MATCH($J59,PriceTableMonths,0),22),INDEX(PriceTable,MATCH($I59,PriceTableMonths,0),3):INDEX(PriceTable,MATCH($J59,PriceTableMonths,0),3),INDEX(PriceTable,MATCH($I59,PriceTableMonths,0),4):INDEX(PriceTable,MATCH($J59,PriceTableMonths,0),4))/SUMPRODUCT(INDEX(PriceTable,MATCH($I59,PriceTableMonths,0),3):INDEX(PriceTable,MATCH($J59,PriceTableMonths,0),3),INDEX(PriceTable,MATCH($I59,PriceTableMonths,0),4):INDEX(PriceTable,MATCH($J59,PriceTableMonths,0),4)),4))</f>
        <v/>
      </c>
      <c r="Y59" s="370" t="str">
        <f aca="false">IF(P59="no pl",0,IF(D59="ltx",0,IF(Q59="","",(IF(F59="Sell",(K59-X59),(X59-K59)))*W59)))</f>
        <v/>
      </c>
      <c r="AA59" s="26" t="s">
        <v>147</v>
      </c>
    </row>
    <row r="60" customFormat="false" ht="26.25" hidden="false" customHeight="true" outlineLevel="0" collapsed="false">
      <c r="A60" s="26" t="n">
        <v>51</v>
      </c>
      <c r="C60" s="360"/>
      <c r="D60" s="361"/>
      <c r="E60" s="362"/>
      <c r="F60" s="362"/>
      <c r="G60" s="362"/>
      <c r="H60" s="362"/>
      <c r="I60" s="363"/>
      <c r="J60" s="363"/>
      <c r="K60" s="364"/>
      <c r="L60" s="356"/>
      <c r="M60" s="356"/>
      <c r="N60" s="356"/>
      <c r="O60" s="356"/>
      <c r="P60" s="365"/>
      <c r="Q60" s="365"/>
      <c r="R60" s="366"/>
      <c r="S60" s="366"/>
      <c r="T60" s="365"/>
      <c r="U60" s="367" t="str">
        <f aca="false">IF(Q60="","",IF(G60="M","",IF(I60=J60,DAY(EOMONTH(J60,0)),(((EOMONTH(J60,0))-I60)+1))))</f>
        <v/>
      </c>
      <c r="V60" s="368" t="str">
        <f aca="false">IF(Q60="","",IF(G60="D","",IF(I60=J60,1,1+ROUND(((J60-I60)/30.5),0))))</f>
        <v/>
      </c>
      <c r="W60" s="369" t="e">
        <f aca="false">IF(Q60="","",IF(G60="D",(H60*U60),((V60*H60)*10000)))*AVERAGE(INDEX(PriceTable,MATCH($I60,PriceTableMonths,0),3):INDEX(PriceTable,MATCH($J60,PriceTableMonths,0),3))</f>
        <v>#N/A</v>
      </c>
      <c r="X60" s="26" t="str">
        <f aca="false">IF(Q60="","",ROUND(SUMPRODUCT(INDEX(PriceTable,MATCH($I60,PriceTableMonths,0),22):INDEX(PriceTable,MATCH($J60,PriceTableMonths,0),22),INDEX(PriceTable,MATCH($I60,PriceTableMonths,0),3):INDEX(PriceTable,MATCH($J60,PriceTableMonths,0),3),INDEX(PriceTable,MATCH($I60,PriceTableMonths,0),4):INDEX(PriceTable,MATCH($J60,PriceTableMonths,0),4))/SUMPRODUCT(INDEX(PriceTable,MATCH($I60,PriceTableMonths,0),3):INDEX(PriceTable,MATCH($J60,PriceTableMonths,0),3),INDEX(PriceTable,MATCH($I60,PriceTableMonths,0),4):INDEX(PriceTable,MATCH($J60,PriceTableMonths,0),4)),4))</f>
        <v/>
      </c>
      <c r="Y60" s="370" t="str">
        <f aca="false">IF(P60="no pl",0,IF(D60="ltx",0,IF(Q60="","",(IF(F60="Sell",(K60-X60),(X60-K60)))*W60)))</f>
        <v/>
      </c>
      <c r="AA60" s="26" t="s">
        <v>147</v>
      </c>
    </row>
    <row r="61" customFormat="false" ht="26.25" hidden="false" customHeight="true" outlineLevel="0" collapsed="false">
      <c r="A61" s="26" t="n">
        <v>52</v>
      </c>
      <c r="C61" s="360"/>
      <c r="D61" s="361"/>
      <c r="E61" s="362"/>
      <c r="F61" s="362"/>
      <c r="G61" s="362"/>
      <c r="H61" s="362"/>
      <c r="I61" s="363"/>
      <c r="J61" s="363"/>
      <c r="K61" s="364"/>
      <c r="L61" s="356"/>
      <c r="M61" s="356"/>
      <c r="N61" s="356"/>
      <c r="O61" s="356"/>
      <c r="P61" s="365"/>
      <c r="Q61" s="365"/>
      <c r="R61" s="366"/>
      <c r="S61" s="366"/>
      <c r="T61" s="365"/>
      <c r="U61" s="367" t="str">
        <f aca="false">IF(Q61="","",IF(G61="M","",IF(I61=J61,DAY(EOMONTH(J61,0)),(((EOMONTH(J61,0))-I61)+1))))</f>
        <v/>
      </c>
      <c r="V61" s="368" t="str">
        <f aca="false">IF(Q61="","",IF(G61="D","",IF(I61=J61,1,1+ROUND(((J61-I61)/30.5),0))))</f>
        <v/>
      </c>
      <c r="W61" s="369" t="e">
        <f aca="false">IF(Q61="","",IF(G61="D",(H61*U61),((V61*H61)*10000)))*AVERAGE(INDEX(PriceTable,MATCH($I61,PriceTableMonths,0),3):INDEX(PriceTable,MATCH($J61,PriceTableMonths,0),3))</f>
        <v>#N/A</v>
      </c>
      <c r="X61" s="26" t="str">
        <f aca="false">IF(Q61="","",ROUND(SUMPRODUCT(INDEX(PriceTable,MATCH($I61,PriceTableMonths,0),22):INDEX(PriceTable,MATCH($J61,PriceTableMonths,0),22),INDEX(PriceTable,MATCH($I61,PriceTableMonths,0),3):INDEX(PriceTable,MATCH($J61,PriceTableMonths,0),3),INDEX(PriceTable,MATCH($I61,PriceTableMonths,0),4):INDEX(PriceTable,MATCH($J61,PriceTableMonths,0),4))/SUMPRODUCT(INDEX(PriceTable,MATCH($I61,PriceTableMonths,0),3):INDEX(PriceTable,MATCH($J61,PriceTableMonths,0),3),INDEX(PriceTable,MATCH($I61,PriceTableMonths,0),4):INDEX(PriceTable,MATCH($J61,PriceTableMonths,0),4)),4))</f>
        <v/>
      </c>
      <c r="Y61" s="370" t="str">
        <f aca="false">IF(P61="no pl",0,IF(D61="ltx",0,IF(Q61="","",(IF(F61="Sell",(K61-X61),(X61-K61)))*W61)))</f>
        <v/>
      </c>
      <c r="AA61" s="26" t="s">
        <v>147</v>
      </c>
    </row>
    <row r="62" customFormat="false" ht="26.25" hidden="false" customHeight="true" outlineLevel="0" collapsed="false">
      <c r="A62" s="26" t="n">
        <v>53</v>
      </c>
      <c r="C62" s="360"/>
      <c r="D62" s="361"/>
      <c r="E62" s="362"/>
      <c r="F62" s="362"/>
      <c r="G62" s="362"/>
      <c r="H62" s="362"/>
      <c r="I62" s="363"/>
      <c r="J62" s="363"/>
      <c r="K62" s="364"/>
      <c r="L62" s="356"/>
      <c r="M62" s="356"/>
      <c r="N62" s="356"/>
      <c r="O62" s="356"/>
      <c r="P62" s="365"/>
      <c r="Q62" s="365"/>
      <c r="R62" s="366"/>
      <c r="S62" s="366"/>
      <c r="T62" s="365"/>
      <c r="U62" s="367" t="str">
        <f aca="false">IF(Q62="","",IF(G62="M","",IF(I62=J62,DAY(EOMONTH(J62,0)),(((EOMONTH(J62,0))-I62)+1))))</f>
        <v/>
      </c>
      <c r="V62" s="368" t="str">
        <f aca="false">IF(Q62="","",IF(G62="D","",IF(I62=J62,1,1+ROUND(((J62-I62)/30.5),0))))</f>
        <v/>
      </c>
      <c r="W62" s="369" t="e">
        <f aca="false">IF(Q62="","",IF(G62="D",(H62*U62),((V62*H62)*10000)))*AVERAGE(INDEX(PriceTable,MATCH($I62,PriceTableMonths,0),3):INDEX(PriceTable,MATCH($J62,PriceTableMonths,0),3))</f>
        <v>#N/A</v>
      </c>
      <c r="X62" s="26" t="str">
        <f aca="false">IF(Q62="","",ROUND(SUMPRODUCT(INDEX(PriceTable,MATCH($I62,PriceTableMonths,0),22):INDEX(PriceTable,MATCH($J62,PriceTableMonths,0),22),INDEX(PriceTable,MATCH($I62,PriceTableMonths,0),3):INDEX(PriceTable,MATCH($J62,PriceTableMonths,0),3),INDEX(PriceTable,MATCH($I62,PriceTableMonths,0),4):INDEX(PriceTable,MATCH($J62,PriceTableMonths,0),4))/SUMPRODUCT(INDEX(PriceTable,MATCH($I62,PriceTableMonths,0),3):INDEX(PriceTable,MATCH($J62,PriceTableMonths,0),3),INDEX(PriceTable,MATCH($I62,PriceTableMonths,0),4):INDEX(PriceTable,MATCH($J62,PriceTableMonths,0),4)),4))</f>
        <v/>
      </c>
      <c r="Y62" s="370" t="str">
        <f aca="false">IF(P62="no pl",0,IF(D62="ltx",0,IF(Q62="","",(IF(F62="Sell",(K62-X62),(X62-K62)))*W62)))</f>
        <v/>
      </c>
      <c r="AA62" s="26" t="s">
        <v>147</v>
      </c>
    </row>
    <row r="63" customFormat="false" ht="26.25" hidden="false" customHeight="true" outlineLevel="0" collapsed="false">
      <c r="A63" s="26" t="n">
        <v>54</v>
      </c>
      <c r="C63" s="360"/>
      <c r="D63" s="361"/>
      <c r="E63" s="362"/>
      <c r="F63" s="362"/>
      <c r="G63" s="362"/>
      <c r="H63" s="362"/>
      <c r="I63" s="363"/>
      <c r="J63" s="363"/>
      <c r="K63" s="364"/>
      <c r="L63" s="356"/>
      <c r="M63" s="356"/>
      <c r="N63" s="356"/>
      <c r="O63" s="356"/>
      <c r="P63" s="365"/>
      <c r="Q63" s="365"/>
      <c r="R63" s="366"/>
      <c r="S63" s="366"/>
      <c r="T63" s="365"/>
      <c r="U63" s="367" t="str">
        <f aca="false">IF(Q63="","",IF(G63="M","",IF(I63=J63,DAY(EOMONTH(J63,0)),(((EOMONTH(J63,0))-I63)+1))))</f>
        <v/>
      </c>
      <c r="V63" s="368" t="str">
        <f aca="false">IF(Q63="","",IF(G63="D","",IF(I63=J63,1,1+ROUND(((J63-I63)/30.5),0))))</f>
        <v/>
      </c>
      <c r="W63" s="369" t="e">
        <f aca="false">IF(Q63="","",IF(G63="D",(H63*U63),((V63*H63)*10000)))*AVERAGE(INDEX(PriceTable,MATCH($I63,PriceTableMonths,0),3):INDEX(PriceTable,MATCH($J63,PriceTableMonths,0),3))</f>
        <v>#N/A</v>
      </c>
      <c r="X63" s="26" t="str">
        <f aca="false">IF(Q63="","",ROUND(SUMPRODUCT(INDEX(PriceTable,MATCH($I63,PriceTableMonths,0),22):INDEX(PriceTable,MATCH($J63,PriceTableMonths,0),22),INDEX(PriceTable,MATCH($I63,PriceTableMonths,0),3):INDEX(PriceTable,MATCH($J63,PriceTableMonths,0),3),INDEX(PriceTable,MATCH($I63,PriceTableMonths,0),4):INDEX(PriceTable,MATCH($J63,PriceTableMonths,0),4))/SUMPRODUCT(INDEX(PriceTable,MATCH($I63,PriceTableMonths,0),3):INDEX(PriceTable,MATCH($J63,PriceTableMonths,0),3),INDEX(PriceTable,MATCH($I63,PriceTableMonths,0),4):INDEX(PriceTable,MATCH($J63,PriceTableMonths,0),4)),4))</f>
        <v/>
      </c>
      <c r="Y63" s="370" t="str">
        <f aca="false">IF(P63="no pl",0,IF(D63="ltx",0,IF(Q63="","",(IF(F63="Sell",(K63-X63),(X63-K63)))*W63)))</f>
        <v/>
      </c>
      <c r="AA63" s="26" t="s">
        <v>147</v>
      </c>
    </row>
    <row r="64" customFormat="false" ht="26.25" hidden="false" customHeight="true" outlineLevel="0" collapsed="false">
      <c r="A64" s="26" t="n">
        <v>55</v>
      </c>
      <c r="C64" s="360"/>
      <c r="D64" s="361"/>
      <c r="E64" s="362"/>
      <c r="F64" s="362"/>
      <c r="G64" s="362"/>
      <c r="H64" s="362"/>
      <c r="I64" s="363"/>
      <c r="J64" s="363"/>
      <c r="K64" s="364"/>
      <c r="L64" s="356"/>
      <c r="M64" s="356"/>
      <c r="N64" s="356"/>
      <c r="O64" s="356"/>
      <c r="P64" s="365"/>
      <c r="Q64" s="365"/>
      <c r="R64" s="366"/>
      <c r="S64" s="366"/>
      <c r="T64" s="365"/>
      <c r="U64" s="367" t="str">
        <f aca="false">IF(Q64="","",IF(G64="M","",IF(I64=J64,DAY(EOMONTH(J64,0)),(((EOMONTH(J64,0))-I64)+1))))</f>
        <v/>
      </c>
      <c r="V64" s="368" t="str">
        <f aca="false">IF(Q64="","",IF(G64="D","",IF(I64=J64,1,1+ROUND(((J64-I64)/30.5),0))))</f>
        <v/>
      </c>
      <c r="W64" s="369" t="e">
        <f aca="false">IF(Q64="","",IF(G64="D",(H64*U64),((V64*H64)*10000)))*AVERAGE(INDEX(PriceTable,MATCH($I64,PriceTableMonths,0),3):INDEX(PriceTable,MATCH($J64,PriceTableMonths,0),3))</f>
        <v>#N/A</v>
      </c>
      <c r="X64" s="26" t="str">
        <f aca="false">IF(Q64="","",ROUND(SUMPRODUCT(INDEX(PriceTable,MATCH($I64,PriceTableMonths,0),22):INDEX(PriceTable,MATCH($J64,PriceTableMonths,0),22),INDEX(PriceTable,MATCH($I64,PriceTableMonths,0),3):INDEX(PriceTable,MATCH($J64,PriceTableMonths,0),3),INDEX(PriceTable,MATCH($I64,PriceTableMonths,0),4):INDEX(PriceTable,MATCH($J64,PriceTableMonths,0),4))/SUMPRODUCT(INDEX(PriceTable,MATCH($I64,PriceTableMonths,0),3):INDEX(PriceTable,MATCH($J64,PriceTableMonths,0),3),INDEX(PriceTable,MATCH($I64,PriceTableMonths,0),4):INDEX(PriceTable,MATCH($J64,PriceTableMonths,0),4)),4))</f>
        <v/>
      </c>
      <c r="Y64" s="370" t="str">
        <f aca="false">IF(P64="no pl",0,IF(D64="ltx",0,IF(Q64="","",(IF(F64="Sell",(K64-X64),(X64-K64)))*W64)))</f>
        <v/>
      </c>
      <c r="AA64" s="26" t="s">
        <v>147</v>
      </c>
    </row>
    <row r="65" customFormat="false" ht="26.25" hidden="false" customHeight="true" outlineLevel="0" collapsed="false">
      <c r="A65" s="26" t="n">
        <v>56</v>
      </c>
      <c r="C65" s="360"/>
      <c r="D65" s="361"/>
      <c r="E65" s="362"/>
      <c r="F65" s="362"/>
      <c r="G65" s="362"/>
      <c r="H65" s="362"/>
      <c r="I65" s="363"/>
      <c r="J65" s="363"/>
      <c r="K65" s="364"/>
      <c r="L65" s="356"/>
      <c r="M65" s="356"/>
      <c r="N65" s="356"/>
      <c r="O65" s="356"/>
      <c r="P65" s="365"/>
      <c r="Q65" s="365"/>
      <c r="R65" s="366"/>
      <c r="S65" s="366"/>
      <c r="T65" s="365"/>
      <c r="U65" s="367" t="str">
        <f aca="false">IF(Q65="","",IF(G65="M","",IF(I65=J65,DAY(EOMONTH(J65,0)),(((EOMONTH(J65,0))-I65)+1))))</f>
        <v/>
      </c>
      <c r="V65" s="368" t="str">
        <f aca="false">IF(Q65="","",IF(G65="D","",IF(I65=J65,1,1+ROUND(((J65-I65)/30.5),0))))</f>
        <v/>
      </c>
      <c r="W65" s="369" t="e">
        <f aca="false">IF(Q65="","",IF(G65="D",(H65*U65),((V65*H65)*10000)))*AVERAGE(INDEX(PriceTable,MATCH($I65,PriceTableMonths,0),3):INDEX(PriceTable,MATCH($J65,PriceTableMonths,0),3))</f>
        <v>#N/A</v>
      </c>
      <c r="X65" s="26" t="str">
        <f aca="false">IF(Q65="","",ROUND(SUMPRODUCT(INDEX(PriceTable,MATCH($I65,PriceTableMonths,0),22):INDEX(PriceTable,MATCH($J65,PriceTableMonths,0),22),INDEX(PriceTable,MATCH($I65,PriceTableMonths,0),3):INDEX(PriceTable,MATCH($J65,PriceTableMonths,0),3),INDEX(PriceTable,MATCH($I65,PriceTableMonths,0),4):INDEX(PriceTable,MATCH($J65,PriceTableMonths,0),4))/SUMPRODUCT(INDEX(PriceTable,MATCH($I65,PriceTableMonths,0),3):INDEX(PriceTable,MATCH($J65,PriceTableMonths,0),3),INDEX(PriceTable,MATCH($I65,PriceTableMonths,0),4):INDEX(PriceTable,MATCH($J65,PriceTableMonths,0),4)),4))</f>
        <v/>
      </c>
      <c r="Y65" s="370" t="str">
        <f aca="false">IF(P65="no pl",0,IF(D65="ltx",0,IF(Q65="","",(IF(F65="Sell",(K65-X65),(X65-K65)))*W65)))</f>
        <v/>
      </c>
      <c r="AA65" s="26" t="s">
        <v>147</v>
      </c>
    </row>
    <row r="66" customFormat="false" ht="26.25" hidden="false" customHeight="true" outlineLevel="0" collapsed="false">
      <c r="A66" s="26" t="n">
        <v>57</v>
      </c>
      <c r="C66" s="360"/>
      <c r="D66" s="361"/>
      <c r="E66" s="362"/>
      <c r="F66" s="362"/>
      <c r="G66" s="362"/>
      <c r="H66" s="362"/>
      <c r="I66" s="363"/>
      <c r="J66" s="363"/>
      <c r="K66" s="364"/>
      <c r="L66" s="356"/>
      <c r="M66" s="356"/>
      <c r="N66" s="356"/>
      <c r="O66" s="356"/>
      <c r="P66" s="365"/>
      <c r="Q66" s="365"/>
      <c r="R66" s="366"/>
      <c r="S66" s="366"/>
      <c r="T66" s="365"/>
      <c r="U66" s="367" t="str">
        <f aca="false">IF(Q66="","",IF(G66="M","",IF(I66=J66,DAY(EOMONTH(J66,0)),(((EOMONTH(J66,0))-I66)+1))))</f>
        <v/>
      </c>
      <c r="V66" s="368" t="str">
        <f aca="false">IF(Q66="","",IF(G66="D","",IF(I66=J66,1,1+ROUND(((J66-I66)/30.5),0))))</f>
        <v/>
      </c>
      <c r="W66" s="369" t="e">
        <f aca="false">IF(Q66="","",IF(G66="D",(H66*U66),((V66*H66)*10000)))*AVERAGE(INDEX(PriceTable,MATCH($I66,PriceTableMonths,0),3):INDEX(PriceTable,MATCH($J66,PriceTableMonths,0),3))</f>
        <v>#N/A</v>
      </c>
      <c r="X66" s="26" t="str">
        <f aca="false">IF(Q66="","",ROUND(SUMPRODUCT(INDEX(PriceTable,MATCH($I66,PriceTableMonths,0),22):INDEX(PriceTable,MATCH($J66,PriceTableMonths,0),22),INDEX(PriceTable,MATCH($I66,PriceTableMonths,0),3):INDEX(PriceTable,MATCH($J66,PriceTableMonths,0),3),INDEX(PriceTable,MATCH($I66,PriceTableMonths,0),4):INDEX(PriceTable,MATCH($J66,PriceTableMonths,0),4))/SUMPRODUCT(INDEX(PriceTable,MATCH($I66,PriceTableMonths,0),3):INDEX(PriceTable,MATCH($J66,PriceTableMonths,0),3),INDEX(PriceTable,MATCH($I66,PriceTableMonths,0),4):INDEX(PriceTable,MATCH($J66,PriceTableMonths,0),4)),4))</f>
        <v/>
      </c>
      <c r="Y66" s="370" t="str">
        <f aca="false">IF(P66="no pl",0,IF(D66="ltx",0,IF(Q66="","",(IF(F66="Sell",(K66-X66),(X66-K66)))*W66)))</f>
        <v/>
      </c>
      <c r="AA66" s="26" t="s">
        <v>147</v>
      </c>
    </row>
    <row r="67" customFormat="false" ht="26.25" hidden="false" customHeight="true" outlineLevel="0" collapsed="false">
      <c r="A67" s="26" t="n">
        <v>58</v>
      </c>
      <c r="C67" s="360"/>
      <c r="D67" s="361"/>
      <c r="E67" s="362"/>
      <c r="F67" s="362"/>
      <c r="G67" s="362"/>
      <c r="H67" s="362"/>
      <c r="I67" s="363"/>
      <c r="J67" s="363"/>
      <c r="K67" s="364"/>
      <c r="L67" s="356"/>
      <c r="M67" s="356"/>
      <c r="N67" s="356"/>
      <c r="O67" s="356"/>
      <c r="P67" s="365"/>
      <c r="Q67" s="365"/>
      <c r="R67" s="366"/>
      <c r="S67" s="366"/>
      <c r="T67" s="365"/>
      <c r="U67" s="367" t="str">
        <f aca="false">IF(Q67="","",IF(G67="M","",IF(I67=J67,DAY(EOMONTH(J67,0)),(((EOMONTH(J67,0))-I67)+1))))</f>
        <v/>
      </c>
      <c r="V67" s="368" t="str">
        <f aca="false">IF(Q67="","",IF(G67="D","",IF(I67=J67,1,1+ROUND(((J67-I67)/30.5),0))))</f>
        <v/>
      </c>
      <c r="W67" s="369" t="e">
        <f aca="false">IF(Q67="","",IF(G67="D",(H67*U67),((V67*H67)*10000)))*AVERAGE(INDEX(PriceTable,MATCH($I67,PriceTableMonths,0),3):INDEX(PriceTable,MATCH($J67,PriceTableMonths,0),3))</f>
        <v>#N/A</v>
      </c>
      <c r="X67" s="26" t="str">
        <f aca="false">IF(Q67="","",ROUND(SUMPRODUCT(INDEX(PriceTable,MATCH($I67,PriceTableMonths,0),22):INDEX(PriceTable,MATCH($J67,PriceTableMonths,0),22),INDEX(PriceTable,MATCH($I67,PriceTableMonths,0),3):INDEX(PriceTable,MATCH($J67,PriceTableMonths,0),3),INDEX(PriceTable,MATCH($I67,PriceTableMonths,0),4):INDEX(PriceTable,MATCH($J67,PriceTableMonths,0),4))/SUMPRODUCT(INDEX(PriceTable,MATCH($I67,PriceTableMonths,0),3):INDEX(PriceTable,MATCH($J67,PriceTableMonths,0),3),INDEX(PriceTable,MATCH($I67,PriceTableMonths,0),4):INDEX(PriceTable,MATCH($J67,PriceTableMonths,0),4)),4))</f>
        <v/>
      </c>
      <c r="Y67" s="370" t="str">
        <f aca="false">IF(P67="no pl",0,IF(D67="ltx",0,IF(Q67="","",(IF(F67="Sell",(K67-X67),(X67-K67)))*W67)))</f>
        <v/>
      </c>
      <c r="AA67" s="26" t="s">
        <v>147</v>
      </c>
    </row>
    <row r="68" customFormat="false" ht="26.25" hidden="false" customHeight="true" outlineLevel="0" collapsed="false">
      <c r="A68" s="26" t="n">
        <v>59</v>
      </c>
      <c r="C68" s="360"/>
      <c r="D68" s="361"/>
      <c r="E68" s="362"/>
      <c r="F68" s="362"/>
      <c r="G68" s="362"/>
      <c r="H68" s="362"/>
      <c r="I68" s="363"/>
      <c r="J68" s="363"/>
      <c r="K68" s="364"/>
      <c r="L68" s="356"/>
      <c r="M68" s="356"/>
      <c r="N68" s="356"/>
      <c r="O68" s="356"/>
      <c r="P68" s="365"/>
      <c r="Q68" s="365"/>
      <c r="R68" s="366"/>
      <c r="S68" s="366"/>
      <c r="T68" s="365"/>
      <c r="U68" s="367" t="str">
        <f aca="false">IF(Q68="","",IF(G68="M","",IF(I68=J68,DAY(EOMONTH(J68,0)),(((EOMONTH(J68,0))-I68)+1))))</f>
        <v/>
      </c>
      <c r="V68" s="368" t="str">
        <f aca="false">IF(Q68="","",IF(G68="D","",IF(I68=J68,1,1+ROUND(((J68-I68)/30.5),0))))</f>
        <v/>
      </c>
      <c r="W68" s="369" t="e">
        <f aca="false">IF(Q68="","",IF(G68="D",(H68*U68),((V68*H68)*10000)))*AVERAGE(INDEX(PriceTable,MATCH($I68,PriceTableMonths,0),3):INDEX(PriceTable,MATCH($J68,PriceTableMonths,0),3))</f>
        <v>#N/A</v>
      </c>
      <c r="X68" s="26" t="str">
        <f aca="false">IF(Q68="","",ROUND(SUMPRODUCT(INDEX(PriceTable,MATCH($I68,PriceTableMonths,0),22):INDEX(PriceTable,MATCH($J68,PriceTableMonths,0),22),INDEX(PriceTable,MATCH($I68,PriceTableMonths,0),3):INDEX(PriceTable,MATCH($J68,PriceTableMonths,0),3),INDEX(PriceTable,MATCH($I68,PriceTableMonths,0),4):INDEX(PriceTable,MATCH($J68,PriceTableMonths,0),4))/SUMPRODUCT(INDEX(PriceTable,MATCH($I68,PriceTableMonths,0),3):INDEX(PriceTable,MATCH($J68,PriceTableMonths,0),3),INDEX(PriceTable,MATCH($I68,PriceTableMonths,0),4):INDEX(PriceTable,MATCH($J68,PriceTableMonths,0),4)),4))</f>
        <v/>
      </c>
      <c r="Y68" s="370" t="str">
        <f aca="false">IF(P68="no pl",0,IF(D68="ltx",0,IF(Q68="","",(IF(F68="Sell",(K68-X68),(X68-K68)))*W68)))</f>
        <v/>
      </c>
      <c r="AA68" s="26" t="s">
        <v>147</v>
      </c>
    </row>
    <row r="69" customFormat="false" ht="26.25" hidden="false" customHeight="true" outlineLevel="0" collapsed="false">
      <c r="A69" s="26" t="n">
        <v>60</v>
      </c>
      <c r="C69" s="360"/>
      <c r="D69" s="361"/>
      <c r="E69" s="362"/>
      <c r="F69" s="362"/>
      <c r="G69" s="362"/>
      <c r="H69" s="362"/>
      <c r="I69" s="363"/>
      <c r="J69" s="363"/>
      <c r="K69" s="364"/>
      <c r="L69" s="356"/>
      <c r="M69" s="356"/>
      <c r="N69" s="356"/>
      <c r="O69" s="356"/>
      <c r="P69" s="365"/>
      <c r="Q69" s="365"/>
      <c r="R69" s="366"/>
      <c r="S69" s="366"/>
      <c r="T69" s="365"/>
      <c r="U69" s="367" t="str">
        <f aca="false">IF(Q69="","",IF(G69="M","",IF(I69=J69,DAY(EOMONTH(J69,0)),(((EOMONTH(J69,0))-I69)+1))))</f>
        <v/>
      </c>
      <c r="V69" s="368" t="str">
        <f aca="false">IF(Q69="","",IF(G69="D","",IF(I69=J69,1,1+ROUND(((J69-I69)/30.5),0))))</f>
        <v/>
      </c>
      <c r="W69" s="369" t="e">
        <f aca="false">IF(Q69="","",IF(G69="D",(H69*U69),((V69*H69)*10000)))*AVERAGE(INDEX(PriceTable,MATCH($I69,PriceTableMonths,0),3):INDEX(PriceTable,MATCH($J69,PriceTableMonths,0),3))</f>
        <v>#N/A</v>
      </c>
      <c r="X69" s="26" t="str">
        <f aca="false">IF(Q69="","",ROUND(SUMPRODUCT(INDEX(PriceTable,MATCH($I69,PriceTableMonths,0),22):INDEX(PriceTable,MATCH($J69,PriceTableMonths,0),22),INDEX(PriceTable,MATCH($I69,PriceTableMonths,0),3):INDEX(PriceTable,MATCH($J69,PriceTableMonths,0),3),INDEX(PriceTable,MATCH($I69,PriceTableMonths,0),4):INDEX(PriceTable,MATCH($J69,PriceTableMonths,0),4))/SUMPRODUCT(INDEX(PriceTable,MATCH($I69,PriceTableMonths,0),3):INDEX(PriceTable,MATCH($J69,PriceTableMonths,0),3),INDEX(PriceTable,MATCH($I69,PriceTableMonths,0),4):INDEX(PriceTable,MATCH($J69,PriceTableMonths,0),4)),4))</f>
        <v/>
      </c>
      <c r="Y69" s="370" t="str">
        <f aca="false">IF(P69="no pl",0,IF(D69="ltx",0,IF(Q69="","",(IF(F69="Sell",(K69-X69),(X69-K69)))*W69)))</f>
        <v/>
      </c>
      <c r="AA69" s="26" t="s">
        <v>147</v>
      </c>
    </row>
    <row r="70" customFormat="false" ht="26.25" hidden="false" customHeight="true" outlineLevel="0" collapsed="false">
      <c r="A70" s="26" t="n">
        <v>61</v>
      </c>
      <c r="C70" s="360"/>
      <c r="D70" s="361"/>
      <c r="E70" s="362"/>
      <c r="F70" s="362"/>
      <c r="G70" s="362"/>
      <c r="H70" s="362"/>
      <c r="I70" s="363"/>
      <c r="J70" s="363"/>
      <c r="K70" s="364"/>
      <c r="L70" s="356"/>
      <c r="M70" s="356"/>
      <c r="N70" s="356"/>
      <c r="O70" s="356"/>
      <c r="P70" s="365"/>
      <c r="Q70" s="365"/>
      <c r="R70" s="366"/>
      <c r="S70" s="366"/>
      <c r="T70" s="365"/>
      <c r="U70" s="367" t="str">
        <f aca="false">IF(Q70="","",IF(G70="M","",IF(I70=J70,DAY(EOMONTH(J70,0)),(((EOMONTH(J70,0))-I70)+1))))</f>
        <v/>
      </c>
      <c r="V70" s="368" t="str">
        <f aca="false">IF(Q70="","",IF(G70="D","",IF(I70=J70,1,1+ROUND(((J70-I70)/30.5),0))))</f>
        <v/>
      </c>
      <c r="W70" s="369" t="e">
        <f aca="false">IF(Q70="","",IF(G70="D",(H70*U70),((V70*H70)*10000)))*AVERAGE(INDEX(PriceTable,MATCH($I70,PriceTableMonths,0),3):INDEX(PriceTable,MATCH($J70,PriceTableMonths,0),3))</f>
        <v>#N/A</v>
      </c>
      <c r="X70" s="26" t="str">
        <f aca="false">IF(Q70="","",ROUND(SUMPRODUCT(INDEX(PriceTable,MATCH($I70,PriceTableMonths,0),22):INDEX(PriceTable,MATCH($J70,PriceTableMonths,0),22),INDEX(PriceTable,MATCH($I70,PriceTableMonths,0),3):INDEX(PriceTable,MATCH($J70,PriceTableMonths,0),3),INDEX(PriceTable,MATCH($I70,PriceTableMonths,0),4):INDEX(PriceTable,MATCH($J70,PriceTableMonths,0),4))/SUMPRODUCT(INDEX(PriceTable,MATCH($I70,PriceTableMonths,0),3):INDEX(PriceTable,MATCH($J70,PriceTableMonths,0),3),INDEX(PriceTable,MATCH($I70,PriceTableMonths,0),4):INDEX(PriceTable,MATCH($J70,PriceTableMonths,0),4)),4))</f>
        <v/>
      </c>
      <c r="Y70" s="370" t="str">
        <f aca="false">IF(P70="no pl",0,IF(D70="ltx",0,IF(Q70="","",(IF(F70="Sell",(K70-X70),(X70-K70)))*W70)))</f>
        <v/>
      </c>
      <c r="AA70" s="26" t="s">
        <v>147</v>
      </c>
    </row>
    <row r="71" customFormat="false" ht="26.25" hidden="false" customHeight="true" outlineLevel="0" collapsed="false">
      <c r="A71" s="26" t="n">
        <v>62</v>
      </c>
      <c r="C71" s="360"/>
      <c r="D71" s="361"/>
      <c r="E71" s="362"/>
      <c r="F71" s="362"/>
      <c r="G71" s="362"/>
      <c r="H71" s="362"/>
      <c r="I71" s="363"/>
      <c r="J71" s="363"/>
      <c r="K71" s="364"/>
      <c r="L71" s="356"/>
      <c r="M71" s="356"/>
      <c r="N71" s="356"/>
      <c r="O71" s="356"/>
      <c r="P71" s="365"/>
      <c r="Q71" s="365"/>
      <c r="R71" s="366"/>
      <c r="S71" s="366"/>
      <c r="T71" s="365"/>
      <c r="U71" s="367" t="str">
        <f aca="false">IF(Q71="","",IF(G71="M","",IF(I71=J71,DAY(EOMONTH(J71,0)),(((EOMONTH(J71,0))-I71)+1))))</f>
        <v/>
      </c>
      <c r="V71" s="368" t="str">
        <f aca="false">IF(Q71="","",IF(G71="D","",IF(I71=J71,1,1+ROUND(((J71-I71)/30.5),0))))</f>
        <v/>
      </c>
      <c r="W71" s="369" t="e">
        <f aca="false">IF(Q71="","",IF(G71="D",(H71*U71),((V71*H71)*10000)))*AVERAGE(INDEX(PriceTable,MATCH($I71,PriceTableMonths,0),3):INDEX(PriceTable,MATCH($J71,PriceTableMonths,0),3))</f>
        <v>#N/A</v>
      </c>
      <c r="X71" s="26" t="str">
        <f aca="false">IF(Q71="","",ROUND(SUMPRODUCT(INDEX(PriceTable,MATCH($I71,PriceTableMonths,0),22):INDEX(PriceTable,MATCH($J71,PriceTableMonths,0),22),INDEX(PriceTable,MATCH($I71,PriceTableMonths,0),3):INDEX(PriceTable,MATCH($J71,PriceTableMonths,0),3),INDEX(PriceTable,MATCH($I71,PriceTableMonths,0),4):INDEX(PriceTable,MATCH($J71,PriceTableMonths,0),4))/SUMPRODUCT(INDEX(PriceTable,MATCH($I71,PriceTableMonths,0),3):INDEX(PriceTable,MATCH($J71,PriceTableMonths,0),3),INDEX(PriceTable,MATCH($I71,PriceTableMonths,0),4):INDEX(PriceTable,MATCH($J71,PriceTableMonths,0),4)),4))</f>
        <v/>
      </c>
      <c r="Y71" s="370" t="str">
        <f aca="false">IF(P71="no pl",0,IF(D71="ltx",0,IF(Q71="","",(IF(F71="Sell",(K71-X71),(X71-K71)))*W71)))</f>
        <v/>
      </c>
      <c r="AA71" s="26" t="s">
        <v>147</v>
      </c>
    </row>
    <row r="72" customFormat="false" ht="26.25" hidden="false" customHeight="true" outlineLevel="0" collapsed="false">
      <c r="A72" s="26" t="n">
        <v>63</v>
      </c>
      <c r="C72" s="360"/>
      <c r="D72" s="361"/>
      <c r="E72" s="362"/>
      <c r="F72" s="362"/>
      <c r="G72" s="362"/>
      <c r="H72" s="362"/>
      <c r="I72" s="363"/>
      <c r="J72" s="363"/>
      <c r="K72" s="364"/>
      <c r="L72" s="356"/>
      <c r="M72" s="356"/>
      <c r="N72" s="356"/>
      <c r="O72" s="356"/>
      <c r="P72" s="365"/>
      <c r="Q72" s="365"/>
      <c r="R72" s="366"/>
      <c r="S72" s="366"/>
      <c r="T72" s="365"/>
      <c r="U72" s="367" t="str">
        <f aca="false">IF(Q72="","",IF(G72="M","",IF(I72=J72,DAY(EOMONTH(J72,0)),(((EOMONTH(J72,0))-I72)+1))))</f>
        <v/>
      </c>
      <c r="V72" s="368" t="str">
        <f aca="false">IF(Q72="","",IF(G72="D","",IF(I72=J72,1,1+ROUND(((J72-I72)/30.5),0))))</f>
        <v/>
      </c>
      <c r="W72" s="369" t="e">
        <f aca="false">IF(Q72="","",IF(G72="D",(H72*U72),((V72*H72)*10000)))*AVERAGE(INDEX(PriceTable,MATCH($I72,PriceTableMonths,0),3):INDEX(PriceTable,MATCH($J72,PriceTableMonths,0),3))</f>
        <v>#N/A</v>
      </c>
      <c r="X72" s="26" t="str">
        <f aca="false">IF(Q72="","",ROUND(SUMPRODUCT(INDEX(PriceTable,MATCH($I72,PriceTableMonths,0),22):INDEX(PriceTable,MATCH($J72,PriceTableMonths,0),22),INDEX(PriceTable,MATCH($I72,PriceTableMonths,0),3):INDEX(PriceTable,MATCH($J72,PriceTableMonths,0),3),INDEX(PriceTable,MATCH($I72,PriceTableMonths,0),4):INDEX(PriceTable,MATCH($J72,PriceTableMonths,0),4))/SUMPRODUCT(INDEX(PriceTable,MATCH($I72,PriceTableMonths,0),3):INDEX(PriceTable,MATCH($J72,PriceTableMonths,0),3),INDEX(PriceTable,MATCH($I72,PriceTableMonths,0),4):INDEX(PriceTable,MATCH($J72,PriceTableMonths,0),4)),4))</f>
        <v/>
      </c>
      <c r="Y72" s="370" t="str">
        <f aca="false">IF(P72="no pl",0,IF(D72="ltx",0,IF(Q72="","",(IF(F72="Sell",(K72-X72),(X72-K72)))*W72)))</f>
        <v/>
      </c>
      <c r="AA72" s="26" t="s">
        <v>147</v>
      </c>
    </row>
    <row r="73" customFormat="false" ht="26.25" hidden="false" customHeight="true" outlineLevel="0" collapsed="false">
      <c r="A73" s="26" t="n">
        <v>64</v>
      </c>
      <c r="C73" s="360"/>
      <c r="D73" s="361"/>
      <c r="E73" s="362"/>
      <c r="F73" s="362"/>
      <c r="G73" s="362"/>
      <c r="H73" s="362"/>
      <c r="I73" s="363"/>
      <c r="J73" s="363"/>
      <c r="K73" s="364"/>
      <c r="L73" s="356"/>
      <c r="M73" s="356"/>
      <c r="N73" s="356"/>
      <c r="O73" s="356"/>
      <c r="P73" s="365"/>
      <c r="Q73" s="365"/>
      <c r="R73" s="366"/>
      <c r="S73" s="366"/>
      <c r="T73" s="365"/>
      <c r="U73" s="367" t="str">
        <f aca="false">IF(Q73="","",IF(G73="M","",IF(I73=J73,DAY(EOMONTH(J73,0)),(((EOMONTH(J73,0))-I73)+1))))</f>
        <v/>
      </c>
      <c r="V73" s="368" t="str">
        <f aca="false">IF(Q73="","",IF(G73="D","",IF(I73=J73,1,1+ROUND(((J73-I73)/30.5),0))))</f>
        <v/>
      </c>
      <c r="W73" s="369" t="e">
        <f aca="false">IF(Q73="","",IF(G73="D",(H73*U73),((V73*H73)*10000)))*AVERAGE(INDEX(PriceTable,MATCH($I73,PriceTableMonths,0),3):INDEX(PriceTable,MATCH($J73,PriceTableMonths,0),3))</f>
        <v>#N/A</v>
      </c>
      <c r="X73" s="26" t="str">
        <f aca="false">IF(Q73="","",ROUND(SUMPRODUCT(INDEX(PriceTable,MATCH($I73,PriceTableMonths,0),22):INDEX(PriceTable,MATCH($J73,PriceTableMonths,0),22),INDEX(PriceTable,MATCH($I73,PriceTableMonths,0),3):INDEX(PriceTable,MATCH($J73,PriceTableMonths,0),3),INDEX(PriceTable,MATCH($I73,PriceTableMonths,0),4):INDEX(PriceTable,MATCH($J73,PriceTableMonths,0),4))/SUMPRODUCT(INDEX(PriceTable,MATCH($I73,PriceTableMonths,0),3):INDEX(PriceTable,MATCH($J73,PriceTableMonths,0),3),INDEX(PriceTable,MATCH($I73,PriceTableMonths,0),4):INDEX(PriceTable,MATCH($J73,PriceTableMonths,0),4)),4))</f>
        <v/>
      </c>
      <c r="Y73" s="370" t="str">
        <f aca="false">IF(P73="no pl",0,IF(D73="ltx",0,IF(Q73="","",(IF(F73="Sell",(K73-X73),(X73-K73)))*W73)))</f>
        <v/>
      </c>
      <c r="AA73" s="26" t="s">
        <v>147</v>
      </c>
    </row>
    <row r="74" customFormat="false" ht="26.25" hidden="false" customHeight="true" outlineLevel="0" collapsed="false">
      <c r="A74" s="26" t="n">
        <v>65</v>
      </c>
      <c r="C74" s="360"/>
      <c r="D74" s="361"/>
      <c r="E74" s="362"/>
      <c r="F74" s="362"/>
      <c r="G74" s="362"/>
      <c r="H74" s="362"/>
      <c r="I74" s="363"/>
      <c r="J74" s="363"/>
      <c r="K74" s="364"/>
      <c r="L74" s="356"/>
      <c r="M74" s="356"/>
      <c r="N74" s="356"/>
      <c r="O74" s="356"/>
      <c r="P74" s="365"/>
      <c r="Q74" s="365"/>
      <c r="R74" s="366"/>
      <c r="S74" s="366"/>
      <c r="T74" s="365"/>
      <c r="U74" s="367" t="str">
        <f aca="false">IF(Q74="","",IF(G74="M","",IF(I74=J74,DAY(EOMONTH(J74,0)),(((EOMONTH(J74,0))-I74)+1))))</f>
        <v/>
      </c>
      <c r="V74" s="368" t="str">
        <f aca="false">IF(Q74="","",IF(G74="D","",IF(I74=J74,1,1+ROUND(((J74-I74)/30.5),0))))</f>
        <v/>
      </c>
      <c r="W74" s="369" t="e">
        <f aca="false">IF(Q74="","",IF(G74="D",(H74*U74),((V74*H74)*10000)))*AVERAGE(INDEX(PriceTable,MATCH($I74,PriceTableMonths,0),3):INDEX(PriceTable,MATCH($J74,PriceTableMonths,0),3))</f>
        <v>#N/A</v>
      </c>
      <c r="X74" s="26" t="str">
        <f aca="false">IF(Q74="","",ROUND(SUMPRODUCT(INDEX(PriceTable,MATCH($I74,PriceTableMonths,0),22):INDEX(PriceTable,MATCH($J74,PriceTableMonths,0),22),INDEX(PriceTable,MATCH($I74,PriceTableMonths,0),3):INDEX(PriceTable,MATCH($J74,PriceTableMonths,0),3),INDEX(PriceTable,MATCH($I74,PriceTableMonths,0),4):INDEX(PriceTable,MATCH($J74,PriceTableMonths,0),4))/SUMPRODUCT(INDEX(PriceTable,MATCH($I74,PriceTableMonths,0),3):INDEX(PriceTable,MATCH($J74,PriceTableMonths,0),3),INDEX(PriceTable,MATCH($I74,PriceTableMonths,0),4):INDEX(PriceTable,MATCH($J74,PriceTableMonths,0),4)),4))</f>
        <v/>
      </c>
      <c r="Y74" s="370" t="str">
        <f aca="false">IF(P74="no pl",0,IF(D74="ltx",0,IF(Q74="","",(IF(F74="Sell",(K74-X74),(X74-K74)))*W74)))</f>
        <v/>
      </c>
      <c r="AA74" s="26" t="s">
        <v>147</v>
      </c>
    </row>
    <row r="75" customFormat="false" ht="26.25" hidden="false" customHeight="true" outlineLevel="0" collapsed="false">
      <c r="A75" s="26" t="n">
        <v>66</v>
      </c>
      <c r="B75" s="371"/>
      <c r="C75" s="360"/>
      <c r="D75" s="361"/>
      <c r="E75" s="362"/>
      <c r="F75" s="362"/>
      <c r="G75" s="362"/>
      <c r="H75" s="362"/>
      <c r="I75" s="363"/>
      <c r="J75" s="363"/>
      <c r="K75" s="364"/>
      <c r="L75" s="356"/>
      <c r="M75" s="356"/>
      <c r="N75" s="356"/>
      <c r="O75" s="356"/>
      <c r="P75" s="365"/>
      <c r="Q75" s="365"/>
      <c r="R75" s="366"/>
      <c r="S75" s="366"/>
      <c r="T75" s="365"/>
      <c r="U75" s="367" t="str">
        <f aca="false">IF(Q75="","",IF(G75="M","",IF(I75=J75,DAY(EOMONTH(J75,0)),(((EOMONTH(J75,0))-I75)+1))))</f>
        <v/>
      </c>
      <c r="V75" s="368" t="str">
        <f aca="false">IF(Q75="","",IF(G75="D","",IF(I75=J75,1,1+ROUND(((J75-I75)/30.5),0))))</f>
        <v/>
      </c>
      <c r="W75" s="369" t="e">
        <f aca="false">IF(Q75="","",IF(G75="D",(H75*U75),((V75*H75)*10000)))*AVERAGE(INDEX(PriceTable,MATCH($I75,PriceTableMonths,0),3):INDEX(PriceTable,MATCH($J75,PriceTableMonths,0),3))</f>
        <v>#N/A</v>
      </c>
      <c r="X75" s="26" t="str">
        <f aca="false">IF(Q75="","",ROUND(SUMPRODUCT(INDEX(PriceTable,MATCH($I75,PriceTableMonths,0),22):INDEX(PriceTable,MATCH($J75,PriceTableMonths,0),22),INDEX(PriceTable,MATCH($I75,PriceTableMonths,0),3):INDEX(PriceTable,MATCH($J75,PriceTableMonths,0),3),INDEX(PriceTable,MATCH($I75,PriceTableMonths,0),4):INDEX(PriceTable,MATCH($J75,PriceTableMonths,0),4))/SUMPRODUCT(INDEX(PriceTable,MATCH($I75,PriceTableMonths,0),3):INDEX(PriceTable,MATCH($J75,PriceTableMonths,0),3),INDEX(PriceTable,MATCH($I75,PriceTableMonths,0),4):INDEX(PriceTable,MATCH($J75,PriceTableMonths,0),4)),4))</f>
        <v/>
      </c>
      <c r="Y75" s="370" t="str">
        <f aca="false">IF(P75="no pl",0,IF(D75="ltx",0,IF(Q75="","",(IF(F75="Sell",(K75-X75),(X75-K75)))*W75)))</f>
        <v/>
      </c>
      <c r="AA75" s="26" t="s">
        <v>147</v>
      </c>
    </row>
    <row r="76" customFormat="false" ht="26.25" hidden="false" customHeight="true" outlineLevel="0" collapsed="false">
      <c r="A76" s="26" t="n">
        <v>67</v>
      </c>
      <c r="C76" s="360"/>
      <c r="D76" s="361"/>
      <c r="E76" s="362"/>
      <c r="F76" s="362"/>
      <c r="G76" s="362"/>
      <c r="H76" s="362"/>
      <c r="I76" s="363"/>
      <c r="J76" s="363"/>
      <c r="K76" s="364"/>
      <c r="L76" s="356"/>
      <c r="M76" s="356"/>
      <c r="N76" s="356"/>
      <c r="O76" s="356"/>
      <c r="P76" s="365"/>
      <c r="Q76" s="365"/>
      <c r="R76" s="366"/>
      <c r="S76" s="366"/>
      <c r="T76" s="365"/>
      <c r="U76" s="367" t="str">
        <f aca="false">IF(Q76="","",IF(G76="M","",IF(I76=J76,DAY(EOMONTH(J76,0)),(((EOMONTH(J76,0))-I76)+1))))</f>
        <v/>
      </c>
      <c r="V76" s="368" t="str">
        <f aca="false">IF(Q76="","",IF(G76="D","",IF(I76=J76,1,1+ROUND(((J76-I76)/30.5),0))))</f>
        <v/>
      </c>
      <c r="W76" s="369" t="e">
        <f aca="false">IF(Q76="","",IF(G76="D",(H76*U76),((V76*H76)*10000)))*AVERAGE(INDEX(PriceTable,MATCH($I76,PriceTableMonths,0),3):INDEX(PriceTable,MATCH($J76,PriceTableMonths,0),3))</f>
        <v>#N/A</v>
      </c>
      <c r="X76" s="26" t="str">
        <f aca="false">IF(Q76="","",ROUND(SUMPRODUCT(INDEX(PriceTable,MATCH($I76,PriceTableMonths,0),22):INDEX(PriceTable,MATCH($J76,PriceTableMonths,0),22),INDEX(PriceTable,MATCH($I76,PriceTableMonths,0),3):INDEX(PriceTable,MATCH($J76,PriceTableMonths,0),3),INDEX(PriceTable,MATCH($I76,PriceTableMonths,0),4):INDEX(PriceTable,MATCH($J76,PriceTableMonths,0),4))/SUMPRODUCT(INDEX(PriceTable,MATCH($I76,PriceTableMonths,0),3):INDEX(PriceTable,MATCH($J76,PriceTableMonths,0),3),INDEX(PriceTable,MATCH($I76,PriceTableMonths,0),4):INDEX(PriceTable,MATCH($J76,PriceTableMonths,0),4)),4))</f>
        <v/>
      </c>
      <c r="Y76" s="370" t="str">
        <f aca="false">IF(P76="no pl",0,IF(D76="ltx",0,IF(Q76="","",(IF(F76="Sell",(K76-X76),(X76-K76)))*W76)))</f>
        <v/>
      </c>
      <c r="AA76" s="26" t="s">
        <v>147</v>
      </c>
    </row>
    <row r="77" customFormat="false" ht="26.25" hidden="false" customHeight="true" outlineLevel="0" collapsed="false">
      <c r="A77" s="26" t="n">
        <v>68</v>
      </c>
      <c r="C77" s="360"/>
      <c r="D77" s="361"/>
      <c r="E77" s="362"/>
      <c r="F77" s="362"/>
      <c r="G77" s="362"/>
      <c r="H77" s="362"/>
      <c r="I77" s="363"/>
      <c r="J77" s="363"/>
      <c r="K77" s="364"/>
      <c r="L77" s="356"/>
      <c r="M77" s="356"/>
      <c r="N77" s="356"/>
      <c r="O77" s="356"/>
      <c r="P77" s="365"/>
      <c r="Q77" s="365"/>
      <c r="R77" s="366"/>
      <c r="S77" s="366"/>
      <c r="T77" s="365"/>
      <c r="U77" s="367" t="str">
        <f aca="false">IF(Q77="","",IF(G77="M","",IF(I77=J77,DAY(EOMONTH(J77,0)),(((EOMONTH(J77,0))-I77)+1))))</f>
        <v/>
      </c>
      <c r="V77" s="368" t="str">
        <f aca="false">IF(Q77="","",IF(G77="D","",IF(I77=J77,1,1+ROUND(((J77-I77)/30.5),0))))</f>
        <v/>
      </c>
      <c r="W77" s="369" t="e">
        <f aca="false">IF(Q77="","",IF(G77="D",(H77*U77),((V77*H77)*10000)))*AVERAGE(INDEX(PriceTable,MATCH($I77,PriceTableMonths,0),3):INDEX(PriceTable,MATCH($J77,PriceTableMonths,0),3))</f>
        <v>#N/A</v>
      </c>
      <c r="X77" s="26" t="str">
        <f aca="false">IF(Q77="","",ROUND(SUMPRODUCT(INDEX(PriceTable,MATCH($I77,PriceTableMonths,0),22):INDEX(PriceTable,MATCH($J77,PriceTableMonths,0),22),INDEX(PriceTable,MATCH($I77,PriceTableMonths,0),3):INDEX(PriceTable,MATCH($J77,PriceTableMonths,0),3),INDEX(PriceTable,MATCH($I77,PriceTableMonths,0),4):INDEX(PriceTable,MATCH($J77,PriceTableMonths,0),4))/SUMPRODUCT(INDEX(PriceTable,MATCH($I77,PriceTableMonths,0),3):INDEX(PriceTable,MATCH($J77,PriceTableMonths,0),3),INDEX(PriceTable,MATCH($I77,PriceTableMonths,0),4):INDEX(PriceTable,MATCH($J77,PriceTableMonths,0),4)),4))</f>
        <v/>
      </c>
      <c r="Y77" s="370" t="str">
        <f aca="false">IF(P77="no pl",0,IF(D77="ltx",0,IF(Q77="","",(IF(F77="Sell",(K77-X77),(X77-K77)))*W77)))</f>
        <v/>
      </c>
      <c r="AA77" s="26" t="s">
        <v>147</v>
      </c>
    </row>
    <row r="78" customFormat="false" ht="26.25" hidden="false" customHeight="true" outlineLevel="0" collapsed="false">
      <c r="A78" s="26" t="n">
        <v>69</v>
      </c>
      <c r="C78" s="360"/>
      <c r="D78" s="361"/>
      <c r="E78" s="362"/>
      <c r="F78" s="362"/>
      <c r="G78" s="362"/>
      <c r="H78" s="362"/>
      <c r="I78" s="363"/>
      <c r="J78" s="363"/>
      <c r="K78" s="364"/>
      <c r="L78" s="356"/>
      <c r="M78" s="356"/>
      <c r="N78" s="356"/>
      <c r="O78" s="356"/>
      <c r="P78" s="365"/>
      <c r="Q78" s="365"/>
      <c r="R78" s="366"/>
      <c r="S78" s="366"/>
      <c r="T78" s="365"/>
      <c r="U78" s="367" t="str">
        <f aca="false">IF(Q78="","",IF(G78="M","",IF(I78=J78,DAY(EOMONTH(J78,0)),(((EOMONTH(J78,0))-I78)+1))))</f>
        <v/>
      </c>
      <c r="V78" s="368" t="str">
        <f aca="false">IF(Q78="","",IF(G78="D","",IF(I78=J78,1,1+ROUND(((J78-I78)/30.5),0))))</f>
        <v/>
      </c>
      <c r="W78" s="369" t="e">
        <f aca="false">IF(Q78="","",IF(G78="D",(H78*U78),((V78*H78)*10000)))*AVERAGE(INDEX(PriceTable,MATCH($I78,PriceTableMonths,0),3):INDEX(PriceTable,MATCH($J78,PriceTableMonths,0),3))</f>
        <v>#N/A</v>
      </c>
      <c r="X78" s="26" t="str">
        <f aca="false">IF(Q78="","",ROUND(SUMPRODUCT(INDEX(PriceTable,MATCH($I78,PriceTableMonths,0),22):INDEX(PriceTable,MATCH($J78,PriceTableMonths,0),22),INDEX(PriceTable,MATCH($I78,PriceTableMonths,0),3):INDEX(PriceTable,MATCH($J78,PriceTableMonths,0),3),INDEX(PriceTable,MATCH($I78,PriceTableMonths,0),4):INDEX(PriceTable,MATCH($J78,PriceTableMonths,0),4))/SUMPRODUCT(INDEX(PriceTable,MATCH($I78,PriceTableMonths,0),3):INDEX(PriceTable,MATCH($J78,PriceTableMonths,0),3),INDEX(PriceTable,MATCH($I78,PriceTableMonths,0),4):INDEX(PriceTable,MATCH($J78,PriceTableMonths,0),4)),4))</f>
        <v/>
      </c>
      <c r="Y78" s="370" t="str">
        <f aca="false">IF(P78="no pl",0,IF(D78="ltx",0,IF(Q78="","",(IF(F78="Sell",(K78-X78),(X78-K78)))*W78)))</f>
        <v/>
      </c>
      <c r="AA78" s="26" t="s">
        <v>147</v>
      </c>
    </row>
    <row r="79" customFormat="false" ht="26.25" hidden="false" customHeight="true" outlineLevel="0" collapsed="false">
      <c r="A79" s="26" t="n">
        <v>70</v>
      </c>
      <c r="C79" s="360"/>
      <c r="D79" s="361"/>
      <c r="E79" s="362"/>
      <c r="F79" s="362"/>
      <c r="G79" s="362"/>
      <c r="H79" s="362"/>
      <c r="I79" s="363"/>
      <c r="J79" s="363"/>
      <c r="K79" s="364"/>
      <c r="L79" s="356"/>
      <c r="M79" s="356"/>
      <c r="N79" s="356"/>
      <c r="O79" s="356"/>
      <c r="P79" s="365"/>
      <c r="Q79" s="365"/>
      <c r="R79" s="366"/>
      <c r="S79" s="366"/>
      <c r="T79" s="365"/>
      <c r="U79" s="367" t="str">
        <f aca="false">IF(Q79="","",IF(G79="M","",IF(I79=J79,DAY(EOMONTH(J79,0)),(((EOMONTH(J79,0))-I79)+1))))</f>
        <v/>
      </c>
      <c r="V79" s="368" t="str">
        <f aca="false">IF(Q79="","",IF(G79="D","",IF(I79=J79,1,1+ROUND(((J79-I79)/30.5),0))))</f>
        <v/>
      </c>
      <c r="W79" s="369" t="e">
        <f aca="false">IF(Q79="","",IF(G79="D",(H79*U79),((V79*H79)*10000)))*AVERAGE(INDEX(PriceTable,MATCH($I79,PriceTableMonths,0),3):INDEX(PriceTable,MATCH($J79,PriceTableMonths,0),3))</f>
        <v>#N/A</v>
      </c>
      <c r="X79" s="26" t="str">
        <f aca="false">IF(Q79="","",ROUND(SUMPRODUCT(INDEX(PriceTable,MATCH($I79,PriceTableMonths,0),22):INDEX(PriceTable,MATCH($J79,PriceTableMonths,0),22),INDEX(PriceTable,MATCH($I79,PriceTableMonths,0),3):INDEX(PriceTable,MATCH($J79,PriceTableMonths,0),3),INDEX(PriceTable,MATCH($I79,PriceTableMonths,0),4):INDEX(PriceTable,MATCH($J79,PriceTableMonths,0),4))/SUMPRODUCT(INDEX(PriceTable,MATCH($I79,PriceTableMonths,0),3):INDEX(PriceTable,MATCH($J79,PriceTableMonths,0),3),INDEX(PriceTable,MATCH($I79,PriceTableMonths,0),4):INDEX(PriceTable,MATCH($J79,PriceTableMonths,0),4)),4))</f>
        <v/>
      </c>
      <c r="Y79" s="370" t="str">
        <f aca="false">IF(P79="no pl",0,IF(D79="ltx",0,IF(Q79="","",(IF(F79="Sell",(K79-X79),(X79-K79)))*W79)))</f>
        <v/>
      </c>
      <c r="AA79" s="26" t="s">
        <v>147</v>
      </c>
    </row>
    <row r="80" customFormat="false" ht="26.25" hidden="false" customHeight="true" outlineLevel="0" collapsed="false">
      <c r="A80" s="26" t="n">
        <v>71</v>
      </c>
      <c r="C80" s="360"/>
      <c r="D80" s="361"/>
      <c r="E80" s="362"/>
      <c r="F80" s="362"/>
      <c r="G80" s="362"/>
      <c r="H80" s="362"/>
      <c r="I80" s="363"/>
      <c r="J80" s="363"/>
      <c r="K80" s="364"/>
      <c r="L80" s="356"/>
      <c r="M80" s="356"/>
      <c r="N80" s="356"/>
      <c r="O80" s="356"/>
      <c r="P80" s="365"/>
      <c r="Q80" s="365"/>
      <c r="R80" s="366"/>
      <c r="S80" s="366"/>
      <c r="T80" s="365"/>
      <c r="U80" s="367" t="str">
        <f aca="false">IF(Q80="","",IF(G80="M","",IF(I80=J80,DAY(EOMONTH(J80,0)),(((EOMONTH(J80,0))-I80)+1))))</f>
        <v/>
      </c>
      <c r="V80" s="368" t="str">
        <f aca="false">IF(Q80="","",IF(G80="D","",IF(I80=J80,1,1+ROUND(((J80-I80)/30.5),0))))</f>
        <v/>
      </c>
      <c r="W80" s="369" t="e">
        <f aca="false">IF(Q80="","",IF(G80="D",(H80*U80),((V80*H80)*10000)))*AVERAGE(INDEX(PriceTable,MATCH($I80,PriceTableMonths,0),3):INDEX(PriceTable,MATCH($J80,PriceTableMonths,0),3))</f>
        <v>#N/A</v>
      </c>
      <c r="X80" s="26" t="str">
        <f aca="false">IF(Q80="","",ROUND(SUMPRODUCT(INDEX(PriceTable,MATCH($I80,PriceTableMonths,0),22):INDEX(PriceTable,MATCH($J80,PriceTableMonths,0),22),INDEX(PriceTable,MATCH($I80,PriceTableMonths,0),3):INDEX(PriceTable,MATCH($J80,PriceTableMonths,0),3),INDEX(PriceTable,MATCH($I80,PriceTableMonths,0),4):INDEX(PriceTable,MATCH($J80,PriceTableMonths,0),4))/SUMPRODUCT(INDEX(PriceTable,MATCH($I80,PriceTableMonths,0),3):INDEX(PriceTable,MATCH($J80,PriceTableMonths,0),3),INDEX(PriceTable,MATCH($I80,PriceTableMonths,0),4):INDEX(PriceTable,MATCH($J80,PriceTableMonths,0),4)),4))</f>
        <v/>
      </c>
      <c r="Y80" s="370" t="str">
        <f aca="false">IF(P80="no pl",0,IF(D80="ltx",0,IF(Q80="","",(IF(F80="Sell",(K80-X80),(X80-K80)))*W80)))</f>
        <v/>
      </c>
      <c r="AA80" s="26" t="s">
        <v>147</v>
      </c>
    </row>
    <row r="81" customFormat="false" ht="26.25" hidden="false" customHeight="true" outlineLevel="0" collapsed="false">
      <c r="A81" s="26" t="n">
        <v>72</v>
      </c>
      <c r="C81" s="360"/>
      <c r="D81" s="361"/>
      <c r="E81" s="362"/>
      <c r="F81" s="362"/>
      <c r="G81" s="362"/>
      <c r="H81" s="362"/>
      <c r="I81" s="363"/>
      <c r="J81" s="363"/>
      <c r="K81" s="364"/>
      <c r="L81" s="356"/>
      <c r="M81" s="356"/>
      <c r="N81" s="356"/>
      <c r="O81" s="356"/>
      <c r="P81" s="365"/>
      <c r="Q81" s="365"/>
      <c r="R81" s="366"/>
      <c r="S81" s="366"/>
      <c r="T81" s="365"/>
      <c r="U81" s="367" t="str">
        <f aca="false">IF(Q81="","",IF(G81="M","",IF(I81=J81,DAY(EOMONTH(J81,0)),(((EOMONTH(J81,0))-I81)+1))))</f>
        <v/>
      </c>
      <c r="V81" s="368" t="str">
        <f aca="false">IF(Q81="","",IF(G81="D","",IF(I81=J81,1,1+ROUND(((J81-I81)/30.5),0))))</f>
        <v/>
      </c>
      <c r="W81" s="369" t="e">
        <f aca="false">IF(Q81="","",IF(G81="D",(H81*U81),((V81*H81)*10000)))*AVERAGE(INDEX(PriceTable,MATCH($I81,PriceTableMonths,0),3):INDEX(PriceTable,MATCH($J81,PriceTableMonths,0),3))</f>
        <v>#N/A</v>
      </c>
      <c r="X81" s="26" t="str">
        <f aca="false">IF(Q81="","",ROUND(SUMPRODUCT(INDEX(PriceTable,MATCH($I81,PriceTableMonths,0),22):INDEX(PriceTable,MATCH($J81,PriceTableMonths,0),22),INDEX(PriceTable,MATCH($I81,PriceTableMonths,0),3):INDEX(PriceTable,MATCH($J81,PriceTableMonths,0),3),INDEX(PriceTable,MATCH($I81,PriceTableMonths,0),4):INDEX(PriceTable,MATCH($J81,PriceTableMonths,0),4))/SUMPRODUCT(INDEX(PriceTable,MATCH($I81,PriceTableMonths,0),3):INDEX(PriceTable,MATCH($J81,PriceTableMonths,0),3),INDEX(PriceTable,MATCH($I81,PriceTableMonths,0),4):INDEX(PriceTable,MATCH($J81,PriceTableMonths,0),4)),4))</f>
        <v/>
      </c>
      <c r="Y81" s="370" t="str">
        <f aca="false">IF(P81="no pl",0,IF(D81="ltx",0,IF(Q81="","",(IF(F81="Sell",(K81-X81),(X81-K81)))*W81)))</f>
        <v/>
      </c>
      <c r="AA81" s="26" t="s">
        <v>147</v>
      </c>
    </row>
    <row r="82" customFormat="false" ht="26.25" hidden="false" customHeight="true" outlineLevel="0" collapsed="false">
      <c r="A82" s="26" t="n">
        <v>73</v>
      </c>
      <c r="C82" s="360"/>
      <c r="D82" s="361"/>
      <c r="E82" s="362"/>
      <c r="F82" s="362"/>
      <c r="G82" s="362"/>
      <c r="H82" s="362"/>
      <c r="I82" s="363"/>
      <c r="J82" s="363"/>
      <c r="K82" s="364"/>
      <c r="L82" s="356"/>
      <c r="M82" s="356"/>
      <c r="N82" s="356"/>
      <c r="O82" s="356"/>
      <c r="P82" s="365"/>
      <c r="Q82" s="365"/>
      <c r="R82" s="366"/>
      <c r="S82" s="366"/>
      <c r="T82" s="365"/>
      <c r="U82" s="367" t="str">
        <f aca="false">IF(Q82="","",IF(G82="M","",IF(I82=J82,DAY(EOMONTH(J82,0)),(((EOMONTH(J82,0))-I82)+1))))</f>
        <v/>
      </c>
      <c r="V82" s="368" t="str">
        <f aca="false">IF(Q82="","",IF(G82="D","",IF(I82=J82,1,1+ROUND(((J82-I82)/30.5),0))))</f>
        <v/>
      </c>
      <c r="W82" s="369" t="e">
        <f aca="false">IF(Q82="","",IF(G82="D",(H82*U82),((V82*H82)*10000)))*AVERAGE(INDEX(PriceTable,MATCH($I82,PriceTableMonths,0),3):INDEX(PriceTable,MATCH($J82,PriceTableMonths,0),3))</f>
        <v>#N/A</v>
      </c>
      <c r="X82" s="26" t="str">
        <f aca="false">IF(Q82="","",ROUND(SUMPRODUCT(INDEX(PriceTable,MATCH($I82,PriceTableMonths,0),22):INDEX(PriceTable,MATCH($J82,PriceTableMonths,0),22),INDEX(PriceTable,MATCH($I82,PriceTableMonths,0),3):INDEX(PriceTable,MATCH($J82,PriceTableMonths,0),3),INDEX(PriceTable,MATCH($I82,PriceTableMonths,0),4):INDEX(PriceTable,MATCH($J82,PriceTableMonths,0),4))/SUMPRODUCT(INDEX(PriceTable,MATCH($I82,PriceTableMonths,0),3):INDEX(PriceTable,MATCH($J82,PriceTableMonths,0),3),INDEX(PriceTable,MATCH($I82,PriceTableMonths,0),4):INDEX(PriceTable,MATCH($J82,PriceTableMonths,0),4)),4))</f>
        <v/>
      </c>
      <c r="Y82" s="370" t="str">
        <f aca="false">IF(P82="no pl",0,IF(D82="ltx",0,IF(Q82="","",(IF(F82="Sell",(K82-X82),(X82-K82)))*W82)))</f>
        <v/>
      </c>
      <c r="AA82" s="26" t="s">
        <v>147</v>
      </c>
    </row>
    <row r="83" customFormat="false" ht="26.25" hidden="false" customHeight="true" outlineLevel="0" collapsed="false">
      <c r="A83" s="26" t="n">
        <v>74</v>
      </c>
      <c r="C83" s="360"/>
      <c r="D83" s="361"/>
      <c r="E83" s="362"/>
      <c r="F83" s="362"/>
      <c r="G83" s="362"/>
      <c r="H83" s="362"/>
      <c r="I83" s="363"/>
      <c r="J83" s="363"/>
      <c r="K83" s="364"/>
      <c r="L83" s="356"/>
      <c r="M83" s="356"/>
      <c r="N83" s="356"/>
      <c r="O83" s="356"/>
      <c r="P83" s="365"/>
      <c r="Q83" s="365"/>
      <c r="R83" s="366"/>
      <c r="S83" s="366"/>
      <c r="T83" s="365"/>
      <c r="U83" s="367" t="str">
        <f aca="false">IF(Q83="","",IF(G83="M","",IF(I83=J83,DAY(EOMONTH(J83,0)),(((EOMONTH(J83,0))-I83)+1))))</f>
        <v/>
      </c>
      <c r="V83" s="368" t="str">
        <f aca="false">IF(Q83="","",IF(G83="D","",IF(I83=J83,1,1+ROUND(((J83-I83)/30.5),0))))</f>
        <v/>
      </c>
      <c r="W83" s="369" t="e">
        <f aca="false">IF(Q83="","",IF(G83="D",(H83*U83),((V83*H83)*10000)))*AVERAGE(INDEX(PriceTable,MATCH($I83,PriceTableMonths,0),3):INDEX(PriceTable,MATCH($J83,PriceTableMonths,0),3))</f>
        <v>#N/A</v>
      </c>
      <c r="X83" s="26" t="str">
        <f aca="false">IF(Q83="","",ROUND(SUMPRODUCT(INDEX(PriceTable,MATCH($I83,PriceTableMonths,0),22):INDEX(PriceTable,MATCH($J83,PriceTableMonths,0),22),INDEX(PriceTable,MATCH($I83,PriceTableMonths,0),3):INDEX(PriceTable,MATCH($J83,PriceTableMonths,0),3),INDEX(PriceTable,MATCH($I83,PriceTableMonths,0),4):INDEX(PriceTable,MATCH($J83,PriceTableMonths,0),4))/SUMPRODUCT(INDEX(PriceTable,MATCH($I83,PriceTableMonths,0),3):INDEX(PriceTable,MATCH($J83,PriceTableMonths,0),3),INDEX(PriceTable,MATCH($I83,PriceTableMonths,0),4):INDEX(PriceTable,MATCH($J83,PriceTableMonths,0),4)),4))</f>
        <v/>
      </c>
      <c r="Y83" s="370" t="str">
        <f aca="false">IF(P83="no pl",0,IF(D83="ltx",0,IF(Q83="","",(IF(F83="Sell",(K83-X83),(X83-K83)))*W83)))</f>
        <v/>
      </c>
      <c r="AA83" s="26" t="s">
        <v>147</v>
      </c>
    </row>
    <row r="84" customFormat="false" ht="26.25" hidden="false" customHeight="true" outlineLevel="0" collapsed="false">
      <c r="A84" s="26" t="n">
        <v>75</v>
      </c>
      <c r="C84" s="360"/>
      <c r="D84" s="361"/>
      <c r="E84" s="362"/>
      <c r="F84" s="362"/>
      <c r="G84" s="362"/>
      <c r="H84" s="362"/>
      <c r="I84" s="363"/>
      <c r="J84" s="363"/>
      <c r="K84" s="364"/>
      <c r="L84" s="356"/>
      <c r="M84" s="356"/>
      <c r="N84" s="356"/>
      <c r="O84" s="356"/>
      <c r="P84" s="365"/>
      <c r="Q84" s="365"/>
      <c r="R84" s="366"/>
      <c r="S84" s="366"/>
      <c r="T84" s="365"/>
      <c r="U84" s="367" t="str">
        <f aca="false">IF(Q84="","",IF(G84="M","",IF(I84=J84,DAY(EOMONTH(J84,0)),(((EOMONTH(J84,0))-I84)+1))))</f>
        <v/>
      </c>
      <c r="V84" s="368" t="str">
        <f aca="false">IF(Q84="","",IF(G84="D","",IF(I84=J84,1,1+ROUND(((J84-I84)/30.5),0))))</f>
        <v/>
      </c>
      <c r="W84" s="369" t="e">
        <f aca="false">IF(Q84="","",IF(G84="D",(H84*U84),((V84*H84)*10000)))*AVERAGE(INDEX(PriceTable,MATCH($I84,PriceTableMonths,0),3):INDEX(PriceTable,MATCH($J84,PriceTableMonths,0),3))</f>
        <v>#N/A</v>
      </c>
      <c r="X84" s="26" t="str">
        <f aca="false">IF(Q84="","",ROUND(SUMPRODUCT(INDEX(PriceTable,MATCH($I84,PriceTableMonths,0),22):INDEX(PriceTable,MATCH($J84,PriceTableMonths,0),22),INDEX(PriceTable,MATCH($I84,PriceTableMonths,0),3):INDEX(PriceTable,MATCH($J84,PriceTableMonths,0),3),INDEX(PriceTable,MATCH($I84,PriceTableMonths,0),4):INDEX(PriceTable,MATCH($J84,PriceTableMonths,0),4))/SUMPRODUCT(INDEX(PriceTable,MATCH($I84,PriceTableMonths,0),3):INDEX(PriceTable,MATCH($J84,PriceTableMonths,0),3),INDEX(PriceTable,MATCH($I84,PriceTableMonths,0),4):INDEX(PriceTable,MATCH($J84,PriceTableMonths,0),4)),4))</f>
        <v/>
      </c>
      <c r="Y84" s="370" t="str">
        <f aca="false">IF(P84="no pl",0,IF(D84="ltx",0,IF(Q84="","",(IF(F84="Sell",(K84-X84),(X84-K84)))*W84)))</f>
        <v/>
      </c>
      <c r="AA84" s="26" t="s">
        <v>147</v>
      </c>
    </row>
    <row r="85" customFormat="false" ht="26.25" hidden="false" customHeight="true" outlineLevel="0" collapsed="false">
      <c r="A85" s="26" t="n">
        <v>76</v>
      </c>
      <c r="C85" s="360"/>
      <c r="D85" s="361"/>
      <c r="E85" s="362"/>
      <c r="F85" s="362"/>
      <c r="G85" s="362"/>
      <c r="H85" s="362"/>
      <c r="I85" s="363"/>
      <c r="J85" s="363"/>
      <c r="K85" s="364"/>
      <c r="L85" s="356"/>
      <c r="M85" s="356"/>
      <c r="N85" s="356"/>
      <c r="O85" s="356"/>
      <c r="P85" s="365"/>
      <c r="Q85" s="365"/>
      <c r="R85" s="366"/>
      <c r="S85" s="366"/>
      <c r="T85" s="365"/>
      <c r="U85" s="367" t="str">
        <f aca="false">IF(Q85="","",IF(G85="M","",IF(I85=J85,DAY(EOMONTH(J85,0)),(((EOMONTH(J85,0))-I85)+1))))</f>
        <v/>
      </c>
      <c r="V85" s="368" t="str">
        <f aca="false">IF(Q85="","",IF(G85="D","",IF(I85=J85,1,1+ROUND(((J85-I85)/30.5),0))))</f>
        <v/>
      </c>
      <c r="W85" s="369" t="e">
        <f aca="false">IF(Q85="","",IF(G85="D",(H85*U85),((V85*H85)*10000)))*AVERAGE(INDEX(PriceTable,MATCH($I85,PriceTableMonths,0),3):INDEX(PriceTable,MATCH($J85,PriceTableMonths,0),3))</f>
        <v>#N/A</v>
      </c>
      <c r="X85" s="26" t="str">
        <f aca="false">IF(Q85="","",ROUND(SUMPRODUCT(INDEX(PriceTable,MATCH($I85,PriceTableMonths,0),22):INDEX(PriceTable,MATCH($J85,PriceTableMonths,0),22),INDEX(PriceTable,MATCH($I85,PriceTableMonths,0),3):INDEX(PriceTable,MATCH($J85,PriceTableMonths,0),3),INDEX(PriceTable,MATCH($I85,PriceTableMonths,0),4):INDEX(PriceTable,MATCH($J85,PriceTableMonths,0),4))/SUMPRODUCT(INDEX(PriceTable,MATCH($I85,PriceTableMonths,0),3):INDEX(PriceTable,MATCH($J85,PriceTableMonths,0),3),INDEX(PriceTable,MATCH($I85,PriceTableMonths,0),4):INDEX(PriceTable,MATCH($J85,PriceTableMonths,0),4)),4))</f>
        <v/>
      </c>
      <c r="Y85" s="370" t="str">
        <f aca="false">IF(P85="no pl",0,IF(D85="ltx",0,IF(Q85="","",(IF(F85="Sell",(K85-X85),(X85-K85)))*W85)))</f>
        <v/>
      </c>
      <c r="AA85" s="26" t="s">
        <v>147</v>
      </c>
    </row>
    <row r="86" customFormat="false" ht="26.25" hidden="false" customHeight="true" outlineLevel="0" collapsed="false">
      <c r="A86" s="26" t="n">
        <v>77</v>
      </c>
      <c r="C86" s="360"/>
      <c r="D86" s="361"/>
      <c r="E86" s="362"/>
      <c r="F86" s="362"/>
      <c r="G86" s="362"/>
      <c r="H86" s="362"/>
      <c r="I86" s="363"/>
      <c r="J86" s="363"/>
      <c r="K86" s="364"/>
      <c r="L86" s="356"/>
      <c r="M86" s="356"/>
      <c r="N86" s="356"/>
      <c r="O86" s="356"/>
      <c r="P86" s="365"/>
      <c r="Q86" s="365"/>
      <c r="R86" s="366"/>
      <c r="S86" s="366"/>
      <c r="T86" s="365"/>
      <c r="U86" s="367" t="str">
        <f aca="false">IF(Q86="","",IF(G86="M","",IF(I86=J86,DAY(EOMONTH(J86,0)),(((EOMONTH(J86,0))-I86)+1))))</f>
        <v/>
      </c>
      <c r="V86" s="368" t="str">
        <f aca="false">IF(Q86="","",IF(G86="D","",IF(I86=J86,1,1+ROUND(((J86-I86)/30.5),0))))</f>
        <v/>
      </c>
      <c r="W86" s="369" t="e">
        <f aca="false">IF(Q86="","",IF(G86="D",(H86*U86),((V86*H86)*10000)))*AVERAGE(INDEX(PriceTable,MATCH($I86,PriceTableMonths,0),3):INDEX(PriceTable,MATCH($J86,PriceTableMonths,0),3))</f>
        <v>#N/A</v>
      </c>
      <c r="X86" s="26" t="str">
        <f aca="false">IF(Q86="","",ROUND(SUMPRODUCT(INDEX(PriceTable,MATCH($I86,PriceTableMonths,0),22):INDEX(PriceTable,MATCH($J86,PriceTableMonths,0),22),INDEX(PriceTable,MATCH($I86,PriceTableMonths,0),3):INDEX(PriceTable,MATCH($J86,PriceTableMonths,0),3),INDEX(PriceTable,MATCH($I86,PriceTableMonths,0),4):INDEX(PriceTable,MATCH($J86,PriceTableMonths,0),4))/SUMPRODUCT(INDEX(PriceTable,MATCH($I86,PriceTableMonths,0),3):INDEX(PriceTable,MATCH($J86,PriceTableMonths,0),3),INDEX(PriceTable,MATCH($I86,PriceTableMonths,0),4):INDEX(PriceTable,MATCH($J86,PriceTableMonths,0),4)),4))</f>
        <v/>
      </c>
      <c r="Y86" s="370" t="str">
        <f aca="false">IF(P86="no pl",0,IF(D86="ltx",0,IF(Q86="","",(IF(F86="Sell",(K86-X86),(X86-K86)))*W86)))</f>
        <v/>
      </c>
      <c r="AA86" s="26" t="s">
        <v>147</v>
      </c>
    </row>
    <row r="87" customFormat="false" ht="26.25" hidden="false" customHeight="true" outlineLevel="0" collapsed="false">
      <c r="A87" s="26" t="n">
        <v>78</v>
      </c>
      <c r="C87" s="360"/>
      <c r="D87" s="361"/>
      <c r="E87" s="362"/>
      <c r="F87" s="362"/>
      <c r="G87" s="362"/>
      <c r="H87" s="362"/>
      <c r="I87" s="363"/>
      <c r="J87" s="363"/>
      <c r="K87" s="364"/>
      <c r="L87" s="356"/>
      <c r="M87" s="356"/>
      <c r="N87" s="356"/>
      <c r="O87" s="356"/>
      <c r="P87" s="365"/>
      <c r="Q87" s="365"/>
      <c r="R87" s="366"/>
      <c r="S87" s="366"/>
      <c r="T87" s="365"/>
      <c r="U87" s="367" t="str">
        <f aca="false">IF(Q87="","",IF(G87="M","",IF(I87=J87,DAY(EOMONTH(J87,0)),(((EOMONTH(J87,0))-I87)+1))))</f>
        <v/>
      </c>
      <c r="V87" s="368" t="str">
        <f aca="false">IF(Q87="","",IF(G87="D","",IF(I87=J87,1,1+ROUND(((J87-I87)/30.5),0))))</f>
        <v/>
      </c>
      <c r="W87" s="369" t="e">
        <f aca="false">IF(Q87="","",IF(G87="D",(H87*U87),((V87*H87)*10000)))*AVERAGE(INDEX(PriceTable,MATCH($I87,PriceTableMonths,0),3):INDEX(PriceTable,MATCH($J87,PriceTableMonths,0),3))</f>
        <v>#N/A</v>
      </c>
      <c r="X87" s="26" t="str">
        <f aca="false">IF(Q87="","",ROUND(SUMPRODUCT(INDEX(PriceTable,MATCH($I87,PriceTableMonths,0),22):INDEX(PriceTable,MATCH($J87,PriceTableMonths,0),22),INDEX(PriceTable,MATCH($I87,PriceTableMonths,0),3):INDEX(PriceTable,MATCH($J87,PriceTableMonths,0),3),INDEX(PriceTable,MATCH($I87,PriceTableMonths,0),4):INDEX(PriceTable,MATCH($J87,PriceTableMonths,0),4))/SUMPRODUCT(INDEX(PriceTable,MATCH($I87,PriceTableMonths,0),3):INDEX(PriceTable,MATCH($J87,PriceTableMonths,0),3),INDEX(PriceTable,MATCH($I87,PriceTableMonths,0),4):INDEX(PriceTable,MATCH($J87,PriceTableMonths,0),4)),4))</f>
        <v/>
      </c>
      <c r="Y87" s="370" t="str">
        <f aca="false">IF(P87="no pl",0,IF(D87="ltx",0,IF(Q87="","",(IF(F87="Sell",(K87-X87),(X87-K87)))*W87)))</f>
        <v/>
      </c>
      <c r="AA87" s="26" t="s">
        <v>147</v>
      </c>
    </row>
    <row r="88" customFormat="false" ht="26.25" hidden="false" customHeight="true" outlineLevel="0" collapsed="false">
      <c r="A88" s="26" t="n">
        <v>79</v>
      </c>
      <c r="C88" s="360"/>
      <c r="D88" s="361"/>
      <c r="E88" s="362"/>
      <c r="F88" s="362"/>
      <c r="G88" s="362"/>
      <c r="H88" s="362"/>
      <c r="I88" s="363"/>
      <c r="J88" s="363"/>
      <c r="K88" s="364"/>
      <c r="L88" s="356"/>
      <c r="M88" s="356"/>
      <c r="N88" s="356"/>
      <c r="O88" s="356"/>
      <c r="P88" s="365"/>
      <c r="Q88" s="365"/>
      <c r="R88" s="366"/>
      <c r="S88" s="366"/>
      <c r="T88" s="365"/>
      <c r="U88" s="367" t="str">
        <f aca="false">IF(Q88="","",IF(G88="M","",IF(I88=J88,DAY(EOMONTH(J88,0)),(((EOMONTH(J88,0))-I88)+1))))</f>
        <v/>
      </c>
      <c r="V88" s="368" t="str">
        <f aca="false">IF(Q88="","",IF(G88="D","",IF(I88=J88,1,1+ROUND(((J88-I88)/30.5),0))))</f>
        <v/>
      </c>
      <c r="W88" s="369" t="e">
        <f aca="false">IF(Q88="","",IF(G88="D",(H88*U88),((V88*H88)*10000)))*AVERAGE(INDEX(PriceTable,MATCH($I88,PriceTableMonths,0),3):INDEX(PriceTable,MATCH($J88,PriceTableMonths,0),3))</f>
        <v>#N/A</v>
      </c>
      <c r="X88" s="26" t="str">
        <f aca="false">IF(Q88="","",ROUND(SUMPRODUCT(INDEX(PriceTable,MATCH($I88,PriceTableMonths,0),22):INDEX(PriceTable,MATCH($J88,PriceTableMonths,0),22),INDEX(PriceTable,MATCH($I88,PriceTableMonths,0),3):INDEX(PriceTable,MATCH($J88,PriceTableMonths,0),3),INDEX(PriceTable,MATCH($I88,PriceTableMonths,0),4):INDEX(PriceTable,MATCH($J88,PriceTableMonths,0),4))/SUMPRODUCT(INDEX(PriceTable,MATCH($I88,PriceTableMonths,0),3):INDEX(PriceTable,MATCH($J88,PriceTableMonths,0),3),INDEX(PriceTable,MATCH($I88,PriceTableMonths,0),4):INDEX(PriceTable,MATCH($J88,PriceTableMonths,0),4)),4))</f>
        <v/>
      </c>
      <c r="Y88" s="370" t="str">
        <f aca="false">IF(P88="no pl",0,IF(D88="ltx",0,IF(Q88="","",(IF(F88="Sell",(K88-X88),(X88-K88)))*W88)))</f>
        <v/>
      </c>
      <c r="AA88" s="26" t="s">
        <v>147</v>
      </c>
    </row>
    <row r="89" customFormat="false" ht="26.25" hidden="false" customHeight="true" outlineLevel="0" collapsed="false">
      <c r="A89" s="26" t="n">
        <v>80</v>
      </c>
      <c r="C89" s="360"/>
      <c r="D89" s="361"/>
      <c r="E89" s="362"/>
      <c r="F89" s="362"/>
      <c r="G89" s="362"/>
      <c r="H89" s="362"/>
      <c r="I89" s="363"/>
      <c r="J89" s="363"/>
      <c r="K89" s="364"/>
      <c r="L89" s="356"/>
      <c r="M89" s="356"/>
      <c r="N89" s="356"/>
      <c r="O89" s="356"/>
      <c r="P89" s="365"/>
      <c r="Q89" s="365"/>
      <c r="R89" s="366"/>
      <c r="S89" s="366"/>
      <c r="T89" s="365"/>
      <c r="U89" s="367" t="str">
        <f aca="false">IF(Q89="","",IF(G89="M","",IF(I89=J89,DAY(EOMONTH(J89,0)),(((EOMONTH(J89,0))-I89)+1))))</f>
        <v/>
      </c>
      <c r="V89" s="368" t="str">
        <f aca="false">IF(Q89="","",IF(G89="D","",IF(I89=J89,1,1+ROUND(((J89-I89)/30.5),0))))</f>
        <v/>
      </c>
      <c r="W89" s="369" t="e">
        <f aca="false">IF(Q89="","",IF(G89="D",(H89*U89),((V89*H89)*10000)))*AVERAGE(INDEX(PriceTable,MATCH($I89,PriceTableMonths,0),3):INDEX(PriceTable,MATCH($J89,PriceTableMonths,0),3))</f>
        <v>#N/A</v>
      </c>
      <c r="X89" s="26" t="str">
        <f aca="false">IF(Q89="","",ROUND(SUMPRODUCT(INDEX(PriceTable,MATCH($I89,PriceTableMonths,0),22):INDEX(PriceTable,MATCH($J89,PriceTableMonths,0),22),INDEX(PriceTable,MATCH($I89,PriceTableMonths,0),3):INDEX(PriceTable,MATCH($J89,PriceTableMonths,0),3),INDEX(PriceTable,MATCH($I89,PriceTableMonths,0),4):INDEX(PriceTable,MATCH($J89,PriceTableMonths,0),4))/SUMPRODUCT(INDEX(PriceTable,MATCH($I89,PriceTableMonths,0),3):INDEX(PriceTable,MATCH($J89,PriceTableMonths,0),3),INDEX(PriceTable,MATCH($I89,PriceTableMonths,0),4):INDEX(PriceTable,MATCH($J89,PriceTableMonths,0),4)),4))</f>
        <v/>
      </c>
      <c r="Y89" s="370" t="str">
        <f aca="false">IF(P89="no pl",0,IF(D89="ltx",0,IF(Q89="","",(IF(F89="Sell",(K89-X89),(X89-K89)))*W89)))</f>
        <v/>
      </c>
      <c r="AA89" s="26" t="s">
        <v>147</v>
      </c>
    </row>
    <row r="90" customFormat="false" ht="26.25" hidden="false" customHeight="true" outlineLevel="0" collapsed="false">
      <c r="A90" s="26" t="n">
        <v>81</v>
      </c>
      <c r="C90" s="360"/>
      <c r="D90" s="361"/>
      <c r="E90" s="362"/>
      <c r="F90" s="362"/>
      <c r="G90" s="362"/>
      <c r="H90" s="362"/>
      <c r="I90" s="363"/>
      <c r="J90" s="363"/>
      <c r="K90" s="364"/>
      <c r="L90" s="356"/>
      <c r="M90" s="356"/>
      <c r="N90" s="356"/>
      <c r="O90" s="356"/>
      <c r="P90" s="365"/>
      <c r="Q90" s="365"/>
      <c r="R90" s="366"/>
      <c r="S90" s="366"/>
      <c r="T90" s="365"/>
      <c r="U90" s="367" t="str">
        <f aca="false">IF(Q90="","",IF(G90="M","",IF(I90=J90,DAY(EOMONTH(J90,0)),(((EOMONTH(J90,0))-I90)+1))))</f>
        <v/>
      </c>
      <c r="V90" s="368" t="str">
        <f aca="false">IF(Q90="","",IF(G90="D","",IF(I90=J90,1,1+ROUND(((J90-I90)/30.5),0))))</f>
        <v/>
      </c>
      <c r="W90" s="369" t="e">
        <f aca="false">IF(Q90="","",IF(G90="D",(H90*U90),((V90*H90)*10000)))*AVERAGE(INDEX(PriceTable,MATCH($I90,PriceTableMonths,0),3):INDEX(PriceTable,MATCH($J90,PriceTableMonths,0),3))</f>
        <v>#N/A</v>
      </c>
      <c r="X90" s="26" t="str">
        <f aca="false">IF(Q90="","",ROUND(SUMPRODUCT(INDEX(PriceTable,MATCH($I90,PriceTableMonths,0),22):INDEX(PriceTable,MATCH($J90,PriceTableMonths,0),22),INDEX(PriceTable,MATCH($I90,PriceTableMonths,0),3):INDEX(PriceTable,MATCH($J90,PriceTableMonths,0),3),INDEX(PriceTable,MATCH($I90,PriceTableMonths,0),4):INDEX(PriceTable,MATCH($J90,PriceTableMonths,0),4))/SUMPRODUCT(INDEX(PriceTable,MATCH($I90,PriceTableMonths,0),3):INDEX(PriceTable,MATCH($J90,PriceTableMonths,0),3),INDEX(PriceTable,MATCH($I90,PriceTableMonths,0),4):INDEX(PriceTable,MATCH($J90,PriceTableMonths,0),4)),4))</f>
        <v/>
      </c>
      <c r="Y90" s="370" t="str">
        <f aca="false">IF(P90="no pl",0,IF(D90="ltx",0,IF(Q90="","",(IF(F90="Sell",(K90-X90),(X90-K90)))*W90)))</f>
        <v/>
      </c>
      <c r="AA90" s="26" t="s">
        <v>147</v>
      </c>
    </row>
    <row r="91" customFormat="false" ht="26.25" hidden="false" customHeight="true" outlineLevel="0" collapsed="false">
      <c r="A91" s="26" t="n">
        <v>82</v>
      </c>
      <c r="C91" s="360"/>
      <c r="D91" s="361"/>
      <c r="E91" s="362"/>
      <c r="F91" s="362"/>
      <c r="G91" s="362"/>
      <c r="H91" s="362"/>
      <c r="I91" s="363"/>
      <c r="J91" s="363"/>
      <c r="K91" s="364"/>
      <c r="L91" s="356"/>
      <c r="M91" s="356"/>
      <c r="N91" s="356"/>
      <c r="O91" s="356"/>
      <c r="P91" s="365"/>
      <c r="Q91" s="365"/>
      <c r="R91" s="366"/>
      <c r="S91" s="366"/>
      <c r="T91" s="365"/>
      <c r="U91" s="367" t="str">
        <f aca="false">IF(Q91="","",IF(G91="M","",IF(I91=J91,DAY(EOMONTH(J91,0)),(((EOMONTH(J91,0))-I91)+1))))</f>
        <v/>
      </c>
      <c r="V91" s="368" t="str">
        <f aca="false">IF(Q91="","",IF(G91="D","",IF(I91=J91,1,1+ROUND(((J91-I91)/30.5),0))))</f>
        <v/>
      </c>
      <c r="W91" s="369" t="e">
        <f aca="false">IF(Q91="","",IF(G91="D",(H91*U91),((V91*H91)*10000)))*AVERAGE(INDEX(PriceTable,MATCH($I91,PriceTableMonths,0),3):INDEX(PriceTable,MATCH($J91,PriceTableMonths,0),3))</f>
        <v>#N/A</v>
      </c>
      <c r="X91" s="26" t="str">
        <f aca="false">IF(Q91="","",ROUND(SUMPRODUCT(INDEX(PriceTable,MATCH($I91,PriceTableMonths,0),22):INDEX(PriceTable,MATCH($J91,PriceTableMonths,0),22),INDEX(PriceTable,MATCH($I91,PriceTableMonths,0),3):INDEX(PriceTable,MATCH($J91,PriceTableMonths,0),3),INDEX(PriceTable,MATCH($I91,PriceTableMonths,0),4):INDEX(PriceTable,MATCH($J91,PriceTableMonths,0),4))/SUMPRODUCT(INDEX(PriceTable,MATCH($I91,PriceTableMonths,0),3):INDEX(PriceTable,MATCH($J91,PriceTableMonths,0),3),INDEX(PriceTable,MATCH($I91,PriceTableMonths,0),4):INDEX(PriceTable,MATCH($J91,PriceTableMonths,0),4)),4))</f>
        <v/>
      </c>
      <c r="Y91" s="370" t="str">
        <f aca="false">IF(P91="no pl",0,IF(D91="ltx",0,IF(Q91="","",(IF(F91="Sell",(K91-X91),(X91-K91)))*W91)))</f>
        <v/>
      </c>
      <c r="AA91" s="26" t="s">
        <v>147</v>
      </c>
    </row>
    <row r="92" customFormat="false" ht="26.25" hidden="false" customHeight="true" outlineLevel="0" collapsed="false">
      <c r="A92" s="26" t="n">
        <v>83</v>
      </c>
      <c r="C92" s="360"/>
      <c r="D92" s="361"/>
      <c r="E92" s="362"/>
      <c r="F92" s="362"/>
      <c r="G92" s="362"/>
      <c r="H92" s="362"/>
      <c r="I92" s="363"/>
      <c r="J92" s="363"/>
      <c r="K92" s="364"/>
      <c r="L92" s="356"/>
      <c r="M92" s="356"/>
      <c r="N92" s="356"/>
      <c r="O92" s="356"/>
      <c r="P92" s="365"/>
      <c r="Q92" s="365"/>
      <c r="R92" s="365"/>
      <c r="S92" s="365"/>
      <c r="T92" s="365"/>
      <c r="U92" s="367" t="str">
        <f aca="false">IF(Q92="","",IF(G92="M","",IF(I92=J92,DAY(EOMONTH(J92,0)),(((EOMONTH(J92,0))-I92)+1))))</f>
        <v/>
      </c>
      <c r="V92" s="368" t="str">
        <f aca="false">IF(Q92="","",IF(G92="D","",IF(I92=J92,1,1+ROUND(((J92-I92)/30.5),0))))</f>
        <v/>
      </c>
      <c r="W92" s="369" t="e">
        <f aca="false">IF(Q92="","",IF(G92="D",(H92*U92),((V92*H92)*10000)))*AVERAGE(INDEX(PriceTable,MATCH($I92,PriceTableMonths,0),3):INDEX(PriceTable,MATCH($J92,PriceTableMonths,0),3))</f>
        <v>#N/A</v>
      </c>
      <c r="X92" s="26" t="str">
        <f aca="false">IF(Q92="","",ROUND(SUMPRODUCT(INDEX(PriceTable,MATCH($I92,PriceTableMonths,0),22):INDEX(PriceTable,MATCH($J92,PriceTableMonths,0),22),INDEX(PriceTable,MATCH($I92,PriceTableMonths,0),3):INDEX(PriceTable,MATCH($J92,PriceTableMonths,0),3),INDEX(PriceTable,MATCH($I92,PriceTableMonths,0),4):INDEX(PriceTable,MATCH($J92,PriceTableMonths,0),4))/SUMPRODUCT(INDEX(PriceTable,MATCH($I92,PriceTableMonths,0),3):INDEX(PriceTable,MATCH($J92,PriceTableMonths,0),3),INDEX(PriceTable,MATCH($I92,PriceTableMonths,0),4):INDEX(PriceTable,MATCH($J92,PriceTableMonths,0),4)),4))</f>
        <v/>
      </c>
      <c r="Y92" s="370" t="str">
        <f aca="false">IF(P92="no pl",0,IF(D92="ltx",0,IF(Q92="","",(IF(F92="Sell",(K92-X92),(X92-K92)))*W92)))</f>
        <v/>
      </c>
      <c r="AA92" s="26" t="s">
        <v>147</v>
      </c>
    </row>
    <row r="93" customFormat="false" ht="26.25" hidden="false" customHeight="true" outlineLevel="0" collapsed="false">
      <c r="A93" s="26" t="n">
        <v>84</v>
      </c>
      <c r="C93" s="360"/>
      <c r="D93" s="361"/>
      <c r="E93" s="362"/>
      <c r="F93" s="362"/>
      <c r="G93" s="362"/>
      <c r="H93" s="362"/>
      <c r="I93" s="363"/>
      <c r="J93" s="363"/>
      <c r="K93" s="364"/>
      <c r="L93" s="356"/>
      <c r="M93" s="356"/>
      <c r="N93" s="356"/>
      <c r="O93" s="356"/>
      <c r="P93" s="365"/>
      <c r="Q93" s="365"/>
      <c r="R93" s="365"/>
      <c r="S93" s="365"/>
      <c r="T93" s="365"/>
      <c r="U93" s="367" t="str">
        <f aca="false">IF(Q93="","",IF(G93="M","",IF(I93=J93,DAY(EOMONTH(J93,0)),(((EOMONTH(J93,0))-I93)+1))))</f>
        <v/>
      </c>
      <c r="V93" s="368" t="str">
        <f aca="false">IF(Q93="","",IF(G93="D","",IF(I93=J93,1,1+ROUND(((J93-I93)/30.5),0))))</f>
        <v/>
      </c>
      <c r="W93" s="369" t="e">
        <f aca="false">IF(Q93="","",IF(G93="D",(H93*U93),((V93*H93)*10000)))*AVERAGE(INDEX(PriceTable,MATCH($I93,PriceTableMonths,0),3):INDEX(PriceTable,MATCH($J93,PriceTableMonths,0),3))</f>
        <v>#N/A</v>
      </c>
      <c r="X93" s="26" t="str">
        <f aca="false">IF(Q93="","",ROUND(SUMPRODUCT(INDEX(PriceTable,MATCH($I93,PriceTableMonths,0),22):INDEX(PriceTable,MATCH($J93,PriceTableMonths,0),22),INDEX(PriceTable,MATCH($I93,PriceTableMonths,0),3):INDEX(PriceTable,MATCH($J93,PriceTableMonths,0),3),INDEX(PriceTable,MATCH($I93,PriceTableMonths,0),4):INDEX(PriceTable,MATCH($J93,PriceTableMonths,0),4))/SUMPRODUCT(INDEX(PriceTable,MATCH($I93,PriceTableMonths,0),3):INDEX(PriceTable,MATCH($J93,PriceTableMonths,0),3),INDEX(PriceTable,MATCH($I93,PriceTableMonths,0),4):INDEX(PriceTable,MATCH($J93,PriceTableMonths,0),4)),4))</f>
        <v/>
      </c>
      <c r="Y93" s="370" t="str">
        <f aca="false">IF(P93="no pl",0,IF(D93="ltx",0,IF(Q93="","",(IF(F93="Sell",(K93-X93),(X93-K93)))*W93)))</f>
        <v/>
      </c>
      <c r="AA93" s="26" t="s">
        <v>147</v>
      </c>
    </row>
    <row r="94" customFormat="false" ht="26.25" hidden="false" customHeight="true" outlineLevel="0" collapsed="false">
      <c r="A94" s="26" t="n">
        <v>85</v>
      </c>
      <c r="C94" s="360"/>
      <c r="D94" s="361"/>
      <c r="E94" s="362"/>
      <c r="F94" s="362"/>
      <c r="G94" s="362"/>
      <c r="H94" s="362"/>
      <c r="I94" s="363"/>
      <c r="J94" s="363"/>
      <c r="K94" s="364"/>
      <c r="L94" s="356"/>
      <c r="M94" s="356"/>
      <c r="N94" s="356"/>
      <c r="O94" s="356"/>
      <c r="P94" s="365"/>
      <c r="Q94" s="365"/>
      <c r="R94" s="365"/>
      <c r="S94" s="365"/>
      <c r="T94" s="365"/>
      <c r="U94" s="367" t="str">
        <f aca="false">IF(Q94="","",IF(G94="M","",IF(I94=J94,DAY(EOMONTH(J94,0)),(((EOMONTH(J94,0))-I94)+1))))</f>
        <v/>
      </c>
      <c r="V94" s="368" t="str">
        <f aca="false">IF(Q94="","",IF(G94="D","",IF(I94=J94,1,1+ROUND(((J94-I94)/30.5),0))))</f>
        <v/>
      </c>
      <c r="W94" s="369" t="e">
        <f aca="false">IF(Q94="","",IF(G94="D",(H94*U94),((V94*H94)*10000)))*AVERAGE(INDEX(PriceTable,MATCH($I94,PriceTableMonths,0),3):INDEX(PriceTable,MATCH($J94,PriceTableMonths,0),3))</f>
        <v>#N/A</v>
      </c>
      <c r="X94" s="26" t="str">
        <f aca="false">IF(Q94="","",ROUND(SUMPRODUCT(INDEX(PriceTable,MATCH($I94,PriceTableMonths,0),22):INDEX(PriceTable,MATCH($J94,PriceTableMonths,0),22),INDEX(PriceTable,MATCH($I94,PriceTableMonths,0),3):INDEX(PriceTable,MATCH($J94,PriceTableMonths,0),3),INDEX(PriceTable,MATCH($I94,PriceTableMonths,0),4):INDEX(PriceTable,MATCH($J94,PriceTableMonths,0),4))/SUMPRODUCT(INDEX(PriceTable,MATCH($I94,PriceTableMonths,0),3):INDEX(PriceTable,MATCH($J94,PriceTableMonths,0),3),INDEX(PriceTable,MATCH($I94,PriceTableMonths,0),4):INDEX(PriceTable,MATCH($J94,PriceTableMonths,0),4)),4))</f>
        <v/>
      </c>
      <c r="Y94" s="370" t="str">
        <f aca="false">IF(P94="no pl",0,IF(D94="ltx",0,IF(Q94="","",(IF(F94="Sell",(K94-X94),(X94-K94)))*W94)))</f>
        <v/>
      </c>
      <c r="AA94" s="26" t="s">
        <v>147</v>
      </c>
    </row>
    <row r="95" customFormat="false" ht="26.25" hidden="false" customHeight="true" outlineLevel="0" collapsed="false">
      <c r="A95" s="26" t="n">
        <v>86</v>
      </c>
      <c r="C95" s="360"/>
      <c r="D95" s="361"/>
      <c r="E95" s="362"/>
      <c r="F95" s="362"/>
      <c r="G95" s="362"/>
      <c r="H95" s="362"/>
      <c r="I95" s="363"/>
      <c r="J95" s="363"/>
      <c r="K95" s="364"/>
      <c r="L95" s="356"/>
      <c r="M95" s="356"/>
      <c r="N95" s="356"/>
      <c r="O95" s="356"/>
      <c r="P95" s="365"/>
      <c r="Q95" s="365"/>
      <c r="R95" s="365"/>
      <c r="S95" s="365"/>
      <c r="T95" s="365"/>
      <c r="U95" s="367" t="str">
        <f aca="false">IF(Q95="","",IF(G95="M","",IF(I95=J95,DAY(EOMONTH(J95,0)),(((EOMONTH(J95,0))-I95)+1))))</f>
        <v/>
      </c>
      <c r="V95" s="368" t="str">
        <f aca="false">IF(Q95="","",IF(G95="D","",IF(I95=J95,1,1+ROUND(((J95-I95)/30.5),0))))</f>
        <v/>
      </c>
      <c r="W95" s="369" t="e">
        <f aca="false">IF(Q95="","",IF(G95="D",(H95*U95),((V95*H95)*10000)))*AVERAGE(INDEX(PriceTable,MATCH($I95,PriceTableMonths,0),3):INDEX(PriceTable,MATCH($J95,PriceTableMonths,0),3))</f>
        <v>#N/A</v>
      </c>
      <c r="X95" s="26" t="str">
        <f aca="false">IF(Q95="","",ROUND(SUMPRODUCT(INDEX(PriceTable,MATCH($I95,PriceTableMonths,0),22):INDEX(PriceTable,MATCH($J95,PriceTableMonths,0),22),INDEX(PriceTable,MATCH($I95,PriceTableMonths,0),3):INDEX(PriceTable,MATCH($J95,PriceTableMonths,0),3),INDEX(PriceTable,MATCH($I95,PriceTableMonths,0),4):INDEX(PriceTable,MATCH($J95,PriceTableMonths,0),4))/SUMPRODUCT(INDEX(PriceTable,MATCH($I95,PriceTableMonths,0),3):INDEX(PriceTable,MATCH($J95,PriceTableMonths,0),3),INDEX(PriceTable,MATCH($I95,PriceTableMonths,0),4):INDEX(PriceTable,MATCH($J95,PriceTableMonths,0),4)),4))</f>
        <v/>
      </c>
      <c r="Y95" s="370" t="str">
        <f aca="false">IF(P95="no pl",0,IF(D95="ltx",0,IF(Q95="","",(IF(F95="Sell",(K95-X95),(X95-K95)))*W95)))</f>
        <v/>
      </c>
      <c r="AA95" s="26" t="s">
        <v>147</v>
      </c>
    </row>
    <row r="96" customFormat="false" ht="26.25" hidden="false" customHeight="true" outlineLevel="0" collapsed="false">
      <c r="A96" s="26" t="n">
        <v>87</v>
      </c>
      <c r="C96" s="360"/>
      <c r="D96" s="361"/>
      <c r="E96" s="362"/>
      <c r="F96" s="362"/>
      <c r="G96" s="362"/>
      <c r="H96" s="362"/>
      <c r="I96" s="363"/>
      <c r="J96" s="363"/>
      <c r="K96" s="364"/>
      <c r="L96" s="356"/>
      <c r="M96" s="356"/>
      <c r="N96" s="356"/>
      <c r="O96" s="356"/>
      <c r="P96" s="365"/>
      <c r="Q96" s="365"/>
      <c r="R96" s="365"/>
      <c r="S96" s="365"/>
      <c r="T96" s="365"/>
      <c r="U96" s="367" t="str">
        <f aca="false">IF(Q96="","",IF(G96="M","",IF(I96=J96,DAY(EOMONTH(J96,0)),(((EOMONTH(J96,0))-I96)+1))))</f>
        <v/>
      </c>
      <c r="V96" s="368" t="str">
        <f aca="false">IF(Q96="","",IF(G96="D","",IF(I96=J96,1,1+ROUND(((J96-I96)/30.5),0))))</f>
        <v/>
      </c>
      <c r="W96" s="369" t="e">
        <f aca="false">IF(Q96="","",IF(G96="D",(H96*U96),((V96*H96)*10000)))*AVERAGE(INDEX(PriceTable,MATCH($I96,PriceTableMonths,0),3):INDEX(PriceTable,MATCH($J96,PriceTableMonths,0),3))</f>
        <v>#N/A</v>
      </c>
      <c r="X96" s="26" t="str">
        <f aca="false">IF(Q96="","",ROUND(SUMPRODUCT(INDEX(PriceTable,MATCH($I96,PriceTableMonths,0),22):INDEX(PriceTable,MATCH($J96,PriceTableMonths,0),22),INDEX(PriceTable,MATCH($I96,PriceTableMonths,0),3):INDEX(PriceTable,MATCH($J96,PriceTableMonths,0),3),INDEX(PriceTable,MATCH($I96,PriceTableMonths,0),4):INDEX(PriceTable,MATCH($J96,PriceTableMonths,0),4))/SUMPRODUCT(INDEX(PriceTable,MATCH($I96,PriceTableMonths,0),3):INDEX(PriceTable,MATCH($J96,PriceTableMonths,0),3),INDEX(PriceTable,MATCH($I96,PriceTableMonths,0),4):INDEX(PriceTable,MATCH($J96,PriceTableMonths,0),4)),4))</f>
        <v/>
      </c>
      <c r="Y96" s="370" t="str">
        <f aca="false">IF(P96="no pl",0,IF(D96="ltx",0,IF(Q96="","",(IF(F96="Sell",(K96-X96),(X96-K96)))*W96)))</f>
        <v/>
      </c>
      <c r="AA96" s="26" t="s">
        <v>147</v>
      </c>
    </row>
    <row r="97" customFormat="false" ht="26.25" hidden="false" customHeight="true" outlineLevel="0" collapsed="false">
      <c r="A97" s="26" t="n">
        <v>88</v>
      </c>
      <c r="C97" s="360"/>
      <c r="D97" s="361"/>
      <c r="E97" s="362"/>
      <c r="F97" s="362"/>
      <c r="G97" s="362"/>
      <c r="H97" s="362"/>
      <c r="I97" s="363"/>
      <c r="J97" s="363"/>
      <c r="K97" s="364"/>
      <c r="L97" s="356"/>
      <c r="M97" s="356"/>
      <c r="N97" s="356"/>
      <c r="O97" s="356"/>
      <c r="P97" s="365"/>
      <c r="Q97" s="365"/>
      <c r="R97" s="365"/>
      <c r="S97" s="365"/>
      <c r="T97" s="365"/>
      <c r="U97" s="367" t="str">
        <f aca="false">IF(Q97="","",IF(G97="M","",IF(I97=J97,DAY(EOMONTH(J97,0)),(((EOMONTH(J97,0))-I97)+1))))</f>
        <v/>
      </c>
      <c r="V97" s="368" t="str">
        <f aca="false">IF(Q97="","",IF(G97="D","",IF(I97=J97,1,1+ROUND(((J97-I97)/30.5),0))))</f>
        <v/>
      </c>
      <c r="W97" s="369" t="e">
        <f aca="false">IF(Q97="","",IF(G97="D",(H97*U97),((V97*H97)*10000)))*AVERAGE(INDEX(PriceTable,MATCH($I97,PriceTableMonths,0),3):INDEX(PriceTable,MATCH($J97,PriceTableMonths,0),3))</f>
        <v>#N/A</v>
      </c>
      <c r="X97" s="26" t="str">
        <f aca="false">IF(Q97="","",ROUND(SUMPRODUCT(INDEX(PriceTable,MATCH($I97,PriceTableMonths,0),22):INDEX(PriceTable,MATCH($J97,PriceTableMonths,0),22),INDEX(PriceTable,MATCH($I97,PriceTableMonths,0),3):INDEX(PriceTable,MATCH($J97,PriceTableMonths,0),3),INDEX(PriceTable,MATCH($I97,PriceTableMonths,0),4):INDEX(PriceTable,MATCH($J97,PriceTableMonths,0),4))/SUMPRODUCT(INDEX(PriceTable,MATCH($I97,PriceTableMonths,0),3):INDEX(PriceTable,MATCH($J97,PriceTableMonths,0),3),INDEX(PriceTable,MATCH($I97,PriceTableMonths,0),4):INDEX(PriceTable,MATCH($J97,PriceTableMonths,0),4)),4))</f>
        <v/>
      </c>
      <c r="Y97" s="370" t="str">
        <f aca="false">IF(P97="no pl",0,IF(D97="ltx",0,IF(Q97="","",(IF(F97="Sell",(K97-X97),(X97-K97)))*W97)))</f>
        <v/>
      </c>
      <c r="AA97" s="26" t="s">
        <v>147</v>
      </c>
    </row>
    <row r="98" customFormat="false" ht="26.25" hidden="false" customHeight="true" outlineLevel="0" collapsed="false">
      <c r="A98" s="26" t="n">
        <v>89</v>
      </c>
      <c r="C98" s="360"/>
      <c r="D98" s="361"/>
      <c r="E98" s="362"/>
      <c r="F98" s="362"/>
      <c r="G98" s="362"/>
      <c r="H98" s="362"/>
      <c r="I98" s="363"/>
      <c r="J98" s="363"/>
      <c r="K98" s="364"/>
      <c r="L98" s="356"/>
      <c r="M98" s="356"/>
      <c r="N98" s="356"/>
      <c r="O98" s="356"/>
      <c r="P98" s="365"/>
      <c r="Q98" s="365"/>
      <c r="R98" s="365"/>
      <c r="S98" s="365"/>
      <c r="T98" s="365"/>
      <c r="U98" s="367" t="str">
        <f aca="false">IF(Q98="","",IF(G98="M","",IF(I98=J98,DAY(EOMONTH(J98,0)),(((EOMONTH(J98,0))-I98)+1))))</f>
        <v/>
      </c>
      <c r="V98" s="368" t="str">
        <f aca="false">IF(Q98="","",IF(G98="D","",IF(I98=J98,1,1+ROUND(((J98-I98)/30.5),0))))</f>
        <v/>
      </c>
      <c r="W98" s="369" t="e">
        <f aca="false">IF(Q98="","",IF(G98="D",(H98*U98),((V98*H98)*10000)))*AVERAGE(INDEX(PriceTable,MATCH($I98,PriceTableMonths,0),3):INDEX(PriceTable,MATCH($J98,PriceTableMonths,0),3))</f>
        <v>#N/A</v>
      </c>
      <c r="X98" s="26" t="str">
        <f aca="false">IF(Q98="","",ROUND(SUMPRODUCT(INDEX(PriceTable,MATCH($I98,PriceTableMonths,0),22):INDEX(PriceTable,MATCH($J98,PriceTableMonths,0),22),INDEX(PriceTable,MATCH($I98,PriceTableMonths,0),3):INDEX(PriceTable,MATCH($J98,PriceTableMonths,0),3),INDEX(PriceTable,MATCH($I98,PriceTableMonths,0),4):INDEX(PriceTable,MATCH($J98,PriceTableMonths,0),4))/SUMPRODUCT(INDEX(PriceTable,MATCH($I98,PriceTableMonths,0),3):INDEX(PriceTable,MATCH($J98,PriceTableMonths,0),3),INDEX(PriceTable,MATCH($I98,PriceTableMonths,0),4):INDEX(PriceTable,MATCH($J98,PriceTableMonths,0),4)),4))</f>
        <v/>
      </c>
      <c r="Y98" s="370" t="str">
        <f aca="false">IF(P98="no pl",0,IF(D98="ltx",0,IF(Q98="","",(IF(F98="Sell",(K98-X98),(X98-K98)))*W98)))</f>
        <v/>
      </c>
      <c r="AA98" s="26" t="s">
        <v>147</v>
      </c>
    </row>
    <row r="99" customFormat="false" ht="26.25" hidden="false" customHeight="true" outlineLevel="0" collapsed="false">
      <c r="A99" s="26" t="n">
        <v>90</v>
      </c>
      <c r="C99" s="360"/>
      <c r="D99" s="361"/>
      <c r="E99" s="362"/>
      <c r="F99" s="362"/>
      <c r="G99" s="362"/>
      <c r="H99" s="362"/>
      <c r="I99" s="363"/>
      <c r="J99" s="363"/>
      <c r="K99" s="364"/>
      <c r="L99" s="356"/>
      <c r="M99" s="356"/>
      <c r="N99" s="356"/>
      <c r="O99" s="356"/>
      <c r="P99" s="365"/>
      <c r="Q99" s="365"/>
      <c r="R99" s="365"/>
      <c r="S99" s="365"/>
      <c r="T99" s="365"/>
      <c r="U99" s="367" t="str">
        <f aca="false">IF(Q99="","",IF(G99="M","",IF(I99=J99,DAY(EOMONTH(J99,0)),(((EOMONTH(J99,0))-I99)+1))))</f>
        <v/>
      </c>
      <c r="V99" s="368" t="str">
        <f aca="false">IF(Q99="","",IF(G99="D","",IF(I99=J99,1,1+ROUND(((J99-I99)/30.5),0))))</f>
        <v/>
      </c>
      <c r="W99" s="369" t="e">
        <f aca="false">IF(Q99="","",IF(G99="D",(H99*U99),((V99*H99)*10000)))*AVERAGE(INDEX(PriceTable,MATCH($I99,PriceTableMonths,0),3):INDEX(PriceTable,MATCH($J99,PriceTableMonths,0),3))</f>
        <v>#N/A</v>
      </c>
      <c r="X99" s="26" t="str">
        <f aca="false">IF(Q99="","",ROUND(SUMPRODUCT(INDEX(PriceTable,MATCH($I99,PriceTableMonths,0),22):INDEX(PriceTable,MATCH($J99,PriceTableMonths,0),22),INDEX(PriceTable,MATCH($I99,PriceTableMonths,0),3):INDEX(PriceTable,MATCH($J99,PriceTableMonths,0),3),INDEX(PriceTable,MATCH($I99,PriceTableMonths,0),4):INDEX(PriceTable,MATCH($J99,PriceTableMonths,0),4))/SUMPRODUCT(INDEX(PriceTable,MATCH($I99,PriceTableMonths,0),3):INDEX(PriceTable,MATCH($J99,PriceTableMonths,0),3),INDEX(PriceTable,MATCH($I99,PriceTableMonths,0),4):INDEX(PriceTable,MATCH($J99,PriceTableMonths,0),4)),4))</f>
        <v/>
      </c>
      <c r="Y99" s="370" t="str">
        <f aca="false">IF(P99="no pl",0,IF(D99="ltx",0,IF(Q99="","",(IF(F99="Sell",(K99-X99),(X99-K99)))*W99)))</f>
        <v/>
      </c>
      <c r="AA99" s="26" t="s">
        <v>147</v>
      </c>
    </row>
    <row r="100" customFormat="false" ht="26.25" hidden="false" customHeight="true" outlineLevel="0" collapsed="false">
      <c r="A100" s="26" t="n">
        <v>91</v>
      </c>
      <c r="C100" s="360"/>
      <c r="D100" s="361"/>
      <c r="E100" s="362"/>
      <c r="F100" s="362"/>
      <c r="G100" s="362"/>
      <c r="H100" s="362"/>
      <c r="I100" s="363"/>
      <c r="J100" s="363"/>
      <c r="K100" s="364"/>
      <c r="L100" s="356"/>
      <c r="M100" s="356"/>
      <c r="N100" s="356"/>
      <c r="O100" s="356"/>
      <c r="P100" s="365"/>
      <c r="Q100" s="365"/>
      <c r="R100" s="365"/>
      <c r="S100" s="365"/>
      <c r="T100" s="365"/>
      <c r="U100" s="367" t="str">
        <f aca="false">IF(Q100="","",IF(G100="M","",IF(I100=J100,DAY(EOMONTH(J100,0)),(((EOMONTH(J100,0))-I100)+1))))</f>
        <v/>
      </c>
      <c r="V100" s="368" t="str">
        <f aca="false">IF(Q100="","",IF(G100="D","",IF(I100=J100,1,1+ROUND(((J100-I100)/30.5),0))))</f>
        <v/>
      </c>
      <c r="W100" s="369" t="e">
        <f aca="false">IF(Q100="","",IF(G100="D",(H100*U100),((V100*H100)*10000)))*AVERAGE(INDEX(PriceTable,MATCH($I100,PriceTableMonths,0),3):INDEX(PriceTable,MATCH($J100,PriceTableMonths,0),3))</f>
        <v>#N/A</v>
      </c>
      <c r="X100" s="26" t="str">
        <f aca="false">IF(Q100="","",ROUND(SUMPRODUCT(INDEX(PriceTable,MATCH($I100,PriceTableMonths,0),22):INDEX(PriceTable,MATCH($J100,PriceTableMonths,0),22),INDEX(PriceTable,MATCH($I100,PriceTableMonths,0),3):INDEX(PriceTable,MATCH($J100,PriceTableMonths,0),3),INDEX(PriceTable,MATCH($I100,PriceTableMonths,0),4):INDEX(PriceTable,MATCH($J100,PriceTableMonths,0),4))/SUMPRODUCT(INDEX(PriceTable,MATCH($I100,PriceTableMonths,0),3):INDEX(PriceTable,MATCH($J100,PriceTableMonths,0),3),INDEX(PriceTable,MATCH($I100,PriceTableMonths,0),4):INDEX(PriceTable,MATCH($J100,PriceTableMonths,0),4)),4))</f>
        <v/>
      </c>
      <c r="Y100" s="370" t="str">
        <f aca="false">IF(P100="no pl",0,IF(D100="ltx",0,IF(Q100="","",(IF(F100="Sell",(K100-X100),(X100-K100)))*W100)))</f>
        <v/>
      </c>
      <c r="AA100" s="26" t="s">
        <v>147</v>
      </c>
    </row>
    <row r="101" customFormat="false" ht="26.25" hidden="false" customHeight="true" outlineLevel="0" collapsed="false">
      <c r="A101" s="26" t="n">
        <v>92</v>
      </c>
      <c r="C101" s="360"/>
      <c r="D101" s="361"/>
      <c r="E101" s="362"/>
      <c r="F101" s="362"/>
      <c r="G101" s="362"/>
      <c r="H101" s="362"/>
      <c r="I101" s="363"/>
      <c r="J101" s="363"/>
      <c r="K101" s="364"/>
      <c r="L101" s="356"/>
      <c r="M101" s="356"/>
      <c r="N101" s="356"/>
      <c r="O101" s="356"/>
      <c r="P101" s="365"/>
      <c r="Q101" s="365"/>
      <c r="R101" s="365"/>
      <c r="S101" s="365"/>
      <c r="T101" s="365"/>
      <c r="U101" s="367" t="str">
        <f aca="false">IF(Q101="","",IF(G101="M","",IF(I101=J101,DAY(EOMONTH(J101,0)),(((EOMONTH(J101,0))-I101)+1))))</f>
        <v/>
      </c>
      <c r="V101" s="368" t="str">
        <f aca="false">IF(Q101="","",IF(G101="D","",IF(I101=J101,1,1+ROUND(((J101-I101)/30.5),0))))</f>
        <v/>
      </c>
      <c r="W101" s="369" t="e">
        <f aca="false">IF(Q101="","",IF(G101="D",(H101*U101),((V101*H101)*10000)))*AVERAGE(INDEX(PriceTable,MATCH($I101,PriceTableMonths,0),3):INDEX(PriceTable,MATCH($J101,PriceTableMonths,0),3))</f>
        <v>#N/A</v>
      </c>
      <c r="X101" s="26" t="str">
        <f aca="false">IF(Q101="","",ROUND(SUMPRODUCT(INDEX(PriceTable,MATCH($I101,PriceTableMonths,0),22):INDEX(PriceTable,MATCH($J101,PriceTableMonths,0),22),INDEX(PriceTable,MATCH($I101,PriceTableMonths,0),3):INDEX(PriceTable,MATCH($J101,PriceTableMonths,0),3),INDEX(PriceTable,MATCH($I101,PriceTableMonths,0),4):INDEX(PriceTable,MATCH($J101,PriceTableMonths,0),4))/SUMPRODUCT(INDEX(PriceTable,MATCH($I101,PriceTableMonths,0),3):INDEX(PriceTable,MATCH($J101,PriceTableMonths,0),3),INDEX(PriceTable,MATCH($I101,PriceTableMonths,0),4):INDEX(PriceTable,MATCH($J101,PriceTableMonths,0),4)),4))</f>
        <v/>
      </c>
      <c r="Y101" s="370" t="str">
        <f aca="false">IF(P101="no pl",0,IF(D101="ltx",0,IF(Q101="","",(IF(F101="Sell",(K101-X101),(X101-K101)))*W101)))</f>
        <v/>
      </c>
      <c r="AA101" s="26" t="s">
        <v>147</v>
      </c>
    </row>
    <row r="102" customFormat="false" ht="26.25" hidden="false" customHeight="true" outlineLevel="0" collapsed="false">
      <c r="A102" s="26" t="n">
        <v>93</v>
      </c>
      <c r="B102" s="371"/>
      <c r="C102" s="360"/>
      <c r="D102" s="361"/>
      <c r="E102" s="362"/>
      <c r="F102" s="362"/>
      <c r="G102" s="362"/>
      <c r="H102" s="362"/>
      <c r="I102" s="363"/>
      <c r="J102" s="363"/>
      <c r="K102" s="364"/>
      <c r="L102" s="356"/>
      <c r="M102" s="356"/>
      <c r="N102" s="356"/>
      <c r="O102" s="356"/>
      <c r="P102" s="365"/>
      <c r="Q102" s="365"/>
      <c r="R102" s="365"/>
      <c r="S102" s="365"/>
      <c r="T102" s="365"/>
      <c r="U102" s="367" t="str">
        <f aca="false">IF(Q102="","",IF(G102="M","",IF(I102=J102,DAY(EOMONTH(J102,0)),(((EOMONTH(J102,0))-I102)+1))))</f>
        <v/>
      </c>
      <c r="V102" s="368" t="str">
        <f aca="false">IF(Q102="","",IF(G102="D","",IF(I102=J102,1,1+ROUND(((J102-I102)/30.5),0))))</f>
        <v/>
      </c>
      <c r="W102" s="369" t="e">
        <f aca="false">IF(Q102="","",IF(G102="D",(H102*U102),((V102*H102)*10000)))*AVERAGE(INDEX(PriceTable,MATCH($I102,PriceTableMonths,0),3):INDEX(PriceTable,MATCH($J102,PriceTableMonths,0),3))</f>
        <v>#N/A</v>
      </c>
      <c r="X102" s="26" t="str">
        <f aca="false">IF(Q102="","",ROUND(SUMPRODUCT(INDEX(PriceTable,MATCH($I102,PriceTableMonths,0),22):INDEX(PriceTable,MATCH($J102,PriceTableMonths,0),22),INDEX(PriceTable,MATCH($I102,PriceTableMonths,0),3):INDEX(PriceTable,MATCH($J102,PriceTableMonths,0),3),INDEX(PriceTable,MATCH($I102,PriceTableMonths,0),4):INDEX(PriceTable,MATCH($J102,PriceTableMonths,0),4))/SUMPRODUCT(INDEX(PriceTable,MATCH($I102,PriceTableMonths,0),3):INDEX(PriceTable,MATCH($J102,PriceTableMonths,0),3),INDEX(PriceTable,MATCH($I102,PriceTableMonths,0),4):INDEX(PriceTable,MATCH($J102,PriceTableMonths,0),4)),4))</f>
        <v/>
      </c>
      <c r="Y102" s="370" t="str">
        <f aca="false">IF(P102="no pl",0,IF(D102="ltx",0,IF(Q102="","",(IF(F102="Sell",(K102-X102),(X102-K102)))*W102)))</f>
        <v/>
      </c>
      <c r="AA102" s="26" t="s">
        <v>147</v>
      </c>
    </row>
    <row r="103" customFormat="false" ht="26.25" hidden="false" customHeight="true" outlineLevel="0" collapsed="false">
      <c r="A103" s="26" t="n">
        <v>94</v>
      </c>
      <c r="B103" s="371"/>
      <c r="C103" s="360"/>
      <c r="D103" s="361"/>
      <c r="E103" s="362"/>
      <c r="F103" s="362"/>
      <c r="G103" s="362"/>
      <c r="H103" s="362"/>
      <c r="I103" s="363"/>
      <c r="J103" s="363"/>
      <c r="K103" s="364"/>
      <c r="L103" s="356"/>
      <c r="M103" s="356"/>
      <c r="N103" s="356"/>
      <c r="O103" s="356"/>
      <c r="P103" s="365"/>
      <c r="Q103" s="365"/>
      <c r="R103" s="365"/>
      <c r="S103" s="365"/>
      <c r="T103" s="365"/>
      <c r="U103" s="367" t="str">
        <f aca="false">IF(Q103="","",IF(G103="M","",IF(I103=J103,DAY(EOMONTH(J103,0)),(((EOMONTH(J103,0))-I103)+1))))</f>
        <v/>
      </c>
      <c r="V103" s="368" t="str">
        <f aca="false">IF(Q103="","",IF(G103="D","",IF(I103=J103,1,1+ROUND(((J103-I103)/30.5),0))))</f>
        <v/>
      </c>
      <c r="W103" s="369" t="e">
        <f aca="false">IF(Q103="","",IF(G103="D",(H103*U103),((V103*H103)*10000)))*AVERAGE(INDEX(PriceTable,MATCH($I103,PriceTableMonths,0),3):INDEX(PriceTable,MATCH($J103,PriceTableMonths,0),3))</f>
        <v>#N/A</v>
      </c>
      <c r="X103" s="26" t="str">
        <f aca="false">IF(Q103="","",ROUND(SUMPRODUCT(INDEX(PriceTable,MATCH($I103,PriceTableMonths,0),22):INDEX(PriceTable,MATCH($J103,PriceTableMonths,0),22),INDEX(PriceTable,MATCH($I103,PriceTableMonths,0),3):INDEX(PriceTable,MATCH($J103,PriceTableMonths,0),3),INDEX(PriceTable,MATCH($I103,PriceTableMonths,0),4):INDEX(PriceTable,MATCH($J103,PriceTableMonths,0),4))/SUMPRODUCT(INDEX(PriceTable,MATCH($I103,PriceTableMonths,0),3):INDEX(PriceTable,MATCH($J103,PriceTableMonths,0),3),INDEX(PriceTable,MATCH($I103,PriceTableMonths,0),4):INDEX(PriceTable,MATCH($J103,PriceTableMonths,0),4)),4))</f>
        <v/>
      </c>
      <c r="Y103" s="370" t="str">
        <f aca="false">IF(P103="no pl",0,IF(D103="ltx",0,IF(Q103="","",(IF(F103="Sell",(K103-X103),(X103-K103)))*W103)))</f>
        <v/>
      </c>
      <c r="AA103" s="26" t="s">
        <v>147</v>
      </c>
    </row>
    <row r="104" customFormat="false" ht="26.25" hidden="false" customHeight="true" outlineLevel="0" collapsed="false">
      <c r="A104" s="26" t="n">
        <v>95</v>
      </c>
      <c r="C104" s="360"/>
      <c r="D104" s="361"/>
      <c r="E104" s="362"/>
      <c r="F104" s="362"/>
      <c r="G104" s="362"/>
      <c r="H104" s="362"/>
      <c r="I104" s="363"/>
      <c r="J104" s="363"/>
      <c r="K104" s="364"/>
      <c r="L104" s="356"/>
      <c r="M104" s="356"/>
      <c r="N104" s="356"/>
      <c r="O104" s="356"/>
      <c r="P104" s="365"/>
      <c r="Q104" s="365"/>
      <c r="R104" s="365"/>
      <c r="S104" s="365"/>
      <c r="T104" s="365"/>
      <c r="U104" s="367" t="str">
        <f aca="false">IF(Q104="","",IF(G104="M","",IF(I104=J104,DAY(EOMONTH(J104,0)),(((EOMONTH(J104,0))-I104)+1))))</f>
        <v/>
      </c>
      <c r="V104" s="368" t="str">
        <f aca="false">IF(Q104="","",IF(G104="D","",IF(I104=J104,1,1+ROUND(((J104-I104)/30.5),0))))</f>
        <v/>
      </c>
      <c r="W104" s="369" t="e">
        <f aca="false">IF(Q104="","",IF(G104="D",(H104*U104),((V104*H104)*10000)))*AVERAGE(INDEX(PriceTable,MATCH($I104,PriceTableMonths,0),3):INDEX(PriceTable,MATCH($J104,PriceTableMonths,0),3))</f>
        <v>#N/A</v>
      </c>
      <c r="X104" s="26" t="str">
        <f aca="false">IF(Q104="","",ROUND(SUMPRODUCT(INDEX(PriceTable,MATCH($I104,PriceTableMonths,0),22):INDEX(PriceTable,MATCH($J104,PriceTableMonths,0),22),INDEX(PriceTable,MATCH($I104,PriceTableMonths,0),3):INDEX(PriceTable,MATCH($J104,PriceTableMonths,0),3),INDEX(PriceTable,MATCH($I104,PriceTableMonths,0),4):INDEX(PriceTable,MATCH($J104,PriceTableMonths,0),4))/SUMPRODUCT(INDEX(PriceTable,MATCH($I104,PriceTableMonths,0),3):INDEX(PriceTable,MATCH($J104,PriceTableMonths,0),3),INDEX(PriceTable,MATCH($I104,PriceTableMonths,0),4):INDEX(PriceTable,MATCH($J104,PriceTableMonths,0),4)),4))</f>
        <v/>
      </c>
      <c r="Y104" s="370" t="str">
        <f aca="false">IF(P104="no pl",0,IF(D104="ltx",0,IF(Q104="","",(IF(F104="Sell",(K104-X104),(X104-K104)))*W104)))</f>
        <v/>
      </c>
      <c r="AA104" s="26" t="s">
        <v>147</v>
      </c>
    </row>
    <row r="105" customFormat="false" ht="26.25" hidden="false" customHeight="true" outlineLevel="0" collapsed="false">
      <c r="A105" s="26" t="n">
        <v>96</v>
      </c>
      <c r="C105" s="360"/>
      <c r="D105" s="361"/>
      <c r="E105" s="362"/>
      <c r="F105" s="362"/>
      <c r="G105" s="362"/>
      <c r="H105" s="362"/>
      <c r="I105" s="363"/>
      <c r="J105" s="363"/>
      <c r="K105" s="364"/>
      <c r="L105" s="356"/>
      <c r="M105" s="356"/>
      <c r="N105" s="356"/>
      <c r="O105" s="356"/>
      <c r="P105" s="365"/>
      <c r="Q105" s="365"/>
      <c r="R105" s="365"/>
      <c r="S105" s="365"/>
      <c r="T105" s="365"/>
      <c r="U105" s="367" t="str">
        <f aca="false">IF(Q105="","",IF(G105="M","",IF(I105=J105,DAY(EOMONTH(J105,0)),(((EOMONTH(J105,0))-I105)+1))))</f>
        <v/>
      </c>
      <c r="V105" s="368" t="str">
        <f aca="false">IF(Q105="","",IF(G105="D","",IF(I105=J105,1,1+ROUND(((J105-I105)/30.5),0))))</f>
        <v/>
      </c>
      <c r="W105" s="369" t="e">
        <f aca="false">IF(Q105="","",IF(G105="D",(H105*U105),((V105*H105)*10000)))*AVERAGE(INDEX(PriceTable,MATCH($I105,PriceTableMonths,0),3):INDEX(PriceTable,MATCH($J105,PriceTableMonths,0),3))</f>
        <v>#N/A</v>
      </c>
      <c r="X105" s="26" t="str">
        <f aca="false">IF(Q105="","",ROUND(SUMPRODUCT(INDEX(PriceTable,MATCH($I105,PriceTableMonths,0),22):INDEX(PriceTable,MATCH($J105,PriceTableMonths,0),22),INDEX(PriceTable,MATCH($I105,PriceTableMonths,0),3):INDEX(PriceTable,MATCH($J105,PriceTableMonths,0),3),INDEX(PriceTable,MATCH($I105,PriceTableMonths,0),4):INDEX(PriceTable,MATCH($J105,PriceTableMonths,0),4))/SUMPRODUCT(INDEX(PriceTable,MATCH($I105,PriceTableMonths,0),3):INDEX(PriceTable,MATCH($J105,PriceTableMonths,0),3),INDEX(PriceTable,MATCH($I105,PriceTableMonths,0),4):INDEX(PriceTable,MATCH($J105,PriceTableMonths,0),4)),4))</f>
        <v/>
      </c>
      <c r="Y105" s="370" t="str">
        <f aca="false">IF(P105="no pl",0,IF(D105="ltx",0,IF(Q105="","",(IF(F105="Sell",(K105-X105),(X105-K105)))*W105)))</f>
        <v/>
      </c>
      <c r="AA105" s="26" t="s">
        <v>147</v>
      </c>
    </row>
    <row r="106" customFormat="false" ht="26.25" hidden="false" customHeight="true" outlineLevel="0" collapsed="false">
      <c r="A106" s="26" t="n">
        <v>97</v>
      </c>
      <c r="C106" s="360"/>
      <c r="D106" s="361"/>
      <c r="E106" s="362"/>
      <c r="F106" s="362"/>
      <c r="G106" s="362"/>
      <c r="H106" s="362"/>
      <c r="I106" s="363"/>
      <c r="J106" s="363"/>
      <c r="K106" s="364"/>
      <c r="L106" s="356"/>
      <c r="M106" s="356"/>
      <c r="N106" s="356"/>
      <c r="O106" s="356"/>
      <c r="P106" s="365"/>
      <c r="Q106" s="365"/>
      <c r="R106" s="365"/>
      <c r="S106" s="365"/>
      <c r="T106" s="365"/>
      <c r="U106" s="367" t="str">
        <f aca="false">IF(Q106="","",IF(G106="M","",IF(I106=J106,DAY(EOMONTH(J106,0)),(((EOMONTH(J106,0))-I106)+1))))</f>
        <v/>
      </c>
      <c r="V106" s="368" t="str">
        <f aca="false">IF(Q106="","",IF(G106="D","",IF(I106=J106,1,1+ROUND(((J106-I106)/30.5),0))))</f>
        <v/>
      </c>
      <c r="W106" s="369" t="e">
        <f aca="false">IF(Q106="","",IF(G106="D",(H106*U106),((V106*H106)*10000)))*AVERAGE(INDEX(PriceTable,MATCH($I106,PriceTableMonths,0),3):INDEX(PriceTable,MATCH($J106,PriceTableMonths,0),3))</f>
        <v>#N/A</v>
      </c>
      <c r="X106" s="26" t="str">
        <f aca="false">IF(Q106="","",ROUND(SUMPRODUCT(INDEX(PriceTable,MATCH($I106,PriceTableMonths,0),22):INDEX(PriceTable,MATCH($J106,PriceTableMonths,0),22),INDEX(PriceTable,MATCH($I106,PriceTableMonths,0),3):INDEX(PriceTable,MATCH($J106,PriceTableMonths,0),3),INDEX(PriceTable,MATCH($I106,PriceTableMonths,0),4):INDEX(PriceTable,MATCH($J106,PriceTableMonths,0),4))/SUMPRODUCT(INDEX(PriceTable,MATCH($I106,PriceTableMonths,0),3):INDEX(PriceTable,MATCH($J106,PriceTableMonths,0),3),INDEX(PriceTable,MATCH($I106,PriceTableMonths,0),4):INDEX(PriceTable,MATCH($J106,PriceTableMonths,0),4)),4))</f>
        <v/>
      </c>
      <c r="Y106" s="370" t="str">
        <f aca="false">IF(P106="no pl",0,IF(D106="ltx",0,IF(Q106="","",(IF(F106="Sell",(K106-X106),(X106-K106)))*W106)))</f>
        <v/>
      </c>
      <c r="AA106" s="26" t="s">
        <v>147</v>
      </c>
    </row>
    <row r="107" customFormat="false" ht="26.25" hidden="false" customHeight="true" outlineLevel="0" collapsed="false">
      <c r="A107" s="26" t="n">
        <v>98</v>
      </c>
      <c r="C107" s="360"/>
      <c r="D107" s="361"/>
      <c r="E107" s="362"/>
      <c r="F107" s="362"/>
      <c r="G107" s="362"/>
      <c r="H107" s="362"/>
      <c r="I107" s="363"/>
      <c r="J107" s="363"/>
      <c r="K107" s="364"/>
      <c r="L107" s="356"/>
      <c r="M107" s="356"/>
      <c r="N107" s="356"/>
      <c r="O107" s="356"/>
      <c r="P107" s="365"/>
      <c r="Q107" s="365"/>
      <c r="R107" s="365"/>
      <c r="S107" s="365"/>
      <c r="T107" s="365"/>
      <c r="U107" s="367" t="str">
        <f aca="false">IF(Q107="","",IF(G107="M","",IF(I107=J107,DAY(EOMONTH(J107,0)),(((EOMONTH(J107,0))-I107)+1))))</f>
        <v/>
      </c>
      <c r="V107" s="368" t="str">
        <f aca="false">IF(Q107="","",IF(G107="D","",IF(I107=J107,1,1+ROUND(((J107-I107)/30.5),0))))</f>
        <v/>
      </c>
      <c r="W107" s="369" t="e">
        <f aca="false">IF(Q107="","",IF(G107="D",(H107*U107),((V107*H107)*10000)))*AVERAGE(INDEX(PriceTable,MATCH($I107,PriceTableMonths,0),3):INDEX(PriceTable,MATCH($J107,PriceTableMonths,0),3))</f>
        <v>#N/A</v>
      </c>
      <c r="X107" s="26" t="str">
        <f aca="false">IF(Q107="","",ROUND(SUMPRODUCT(INDEX(PriceTable,MATCH($I107,PriceTableMonths,0),22):INDEX(PriceTable,MATCH($J107,PriceTableMonths,0),22),INDEX(PriceTable,MATCH($I107,PriceTableMonths,0),3):INDEX(PriceTable,MATCH($J107,PriceTableMonths,0),3),INDEX(PriceTable,MATCH($I107,PriceTableMonths,0),4):INDEX(PriceTable,MATCH($J107,PriceTableMonths,0),4))/SUMPRODUCT(INDEX(PriceTable,MATCH($I107,PriceTableMonths,0),3):INDEX(PriceTable,MATCH($J107,PriceTableMonths,0),3),INDEX(PriceTable,MATCH($I107,PriceTableMonths,0),4):INDEX(PriceTable,MATCH($J107,PriceTableMonths,0),4)),4))</f>
        <v/>
      </c>
      <c r="Y107" s="370" t="str">
        <f aca="false">IF(P107="no pl",0,IF(D107="ltx",0,IF(Q107="","",(IF(F107="Sell",(K107-X107),(X107-K107)))*W107)))</f>
        <v/>
      </c>
      <c r="AA107" s="26" t="s">
        <v>147</v>
      </c>
    </row>
    <row r="108" customFormat="false" ht="26.25" hidden="false" customHeight="true" outlineLevel="0" collapsed="false">
      <c r="A108" s="26" t="n">
        <v>99</v>
      </c>
      <c r="C108" s="360"/>
      <c r="D108" s="355"/>
      <c r="E108" s="356"/>
      <c r="F108" s="356"/>
      <c r="G108" s="356"/>
      <c r="H108" s="356"/>
      <c r="I108" s="363"/>
      <c r="J108" s="363"/>
      <c r="K108" s="364"/>
      <c r="L108" s="356"/>
      <c r="M108" s="356"/>
      <c r="N108" s="356"/>
      <c r="O108" s="356"/>
      <c r="P108" s="365"/>
      <c r="Q108" s="355"/>
      <c r="R108" s="365"/>
      <c r="S108" s="365"/>
      <c r="T108" s="365"/>
      <c r="U108" s="367" t="str">
        <f aca="false">IF(Q108="","",IF(G108="M","",IF(I108=J108,DAY(EOMONTH(J108,0)),(((EOMONTH(J108,0))-I108)+1))))</f>
        <v/>
      </c>
      <c r="V108" s="368" t="str">
        <f aca="false">IF(Q108="","",IF(G108="D","",IF(I108=J108,1,1+ROUND(((J108-I108)/30.5),0))))</f>
        <v/>
      </c>
      <c r="W108" s="369" t="e">
        <f aca="false">IF(Q108="","",IF(G108="D",(H108*U108),((V108*H108)*10000)))*AVERAGE(INDEX(PriceTable,MATCH($I108,PriceTableMonths,0),3):INDEX(PriceTable,MATCH($J108,PriceTableMonths,0),3))</f>
        <v>#N/A</v>
      </c>
      <c r="X108" s="26" t="str">
        <f aca="false">IF(Q108="","",ROUND(SUMPRODUCT(INDEX(PriceTable,MATCH($I108,PriceTableMonths,0),22):INDEX(PriceTable,MATCH($J108,PriceTableMonths,0),22),INDEX(PriceTable,MATCH($I108,PriceTableMonths,0),3):INDEX(PriceTable,MATCH($J108,PriceTableMonths,0),3),INDEX(PriceTable,MATCH($I108,PriceTableMonths,0),4):INDEX(PriceTable,MATCH($J108,PriceTableMonths,0),4))/SUMPRODUCT(INDEX(PriceTable,MATCH($I108,PriceTableMonths,0),3):INDEX(PriceTable,MATCH($J108,PriceTableMonths,0),3),INDEX(PriceTable,MATCH($I108,PriceTableMonths,0),4):INDEX(PriceTable,MATCH($J108,PriceTableMonths,0),4)),4))</f>
        <v/>
      </c>
      <c r="Y108" s="370" t="str">
        <f aca="false">IF(P108="no pl",0,IF(D108="ltx",0,IF(Q108="","",(IF(F108="Sell",(K108-X108),(X108-K108)))*W108)))</f>
        <v/>
      </c>
      <c r="AA108" s="26" t="s">
        <v>147</v>
      </c>
    </row>
    <row r="109" customFormat="false" ht="26.25" hidden="false" customHeight="true" outlineLevel="0" collapsed="false">
      <c r="A109" s="26" t="n">
        <v>100</v>
      </c>
      <c r="C109" s="360"/>
      <c r="D109" s="361"/>
      <c r="E109" s="362"/>
      <c r="F109" s="362"/>
      <c r="G109" s="362"/>
      <c r="H109" s="362"/>
      <c r="I109" s="363"/>
      <c r="J109" s="363"/>
      <c r="K109" s="364"/>
      <c r="L109" s="356"/>
      <c r="M109" s="356"/>
      <c r="N109" s="356"/>
      <c r="O109" s="356"/>
      <c r="P109" s="365"/>
      <c r="Q109" s="365"/>
      <c r="R109" s="365"/>
      <c r="S109" s="365"/>
      <c r="T109" s="365"/>
      <c r="U109" s="367" t="str">
        <f aca="false">IF(Q109="","",IF(G109="M","",IF(I109=J109,DAY(EOMONTH(J109,0)),(((EOMONTH(J109,0))-I109)+1))))</f>
        <v/>
      </c>
      <c r="V109" s="368" t="str">
        <f aca="false">IF(Q109="","",IF(G109="D","",IF(I109=J109,1,1+ROUND(((J109-I109)/30.5),0))))</f>
        <v/>
      </c>
      <c r="W109" s="369" t="e">
        <f aca="false">IF(Q109="","",IF(G109="D",(H109*U109),((V109*H109)*10000)))*AVERAGE(INDEX(PriceTable,MATCH($I109,PriceTableMonths,0),3):INDEX(PriceTable,MATCH($J109,PriceTableMonths,0),3))</f>
        <v>#N/A</v>
      </c>
      <c r="X109" s="26" t="str">
        <f aca="false">IF(Q109="","",ROUND(SUMPRODUCT(INDEX(PriceTable,MATCH($I109,PriceTableMonths,0),22):INDEX(PriceTable,MATCH($J109,PriceTableMonths,0),22),INDEX(PriceTable,MATCH($I109,PriceTableMonths,0),3):INDEX(PriceTable,MATCH($J109,PriceTableMonths,0),3),INDEX(PriceTable,MATCH($I109,PriceTableMonths,0),4):INDEX(PriceTable,MATCH($J109,PriceTableMonths,0),4))/SUMPRODUCT(INDEX(PriceTable,MATCH($I109,PriceTableMonths,0),3):INDEX(PriceTable,MATCH($J109,PriceTableMonths,0),3),INDEX(PriceTable,MATCH($I109,PriceTableMonths,0),4):INDEX(PriceTable,MATCH($J109,PriceTableMonths,0),4)),4))</f>
        <v/>
      </c>
      <c r="Y109" s="370" t="str">
        <f aca="false">IF(P109="no pl",0,IF(D109="ltx",0,IF(Q109="","",(IF(F109="Sell",(K109-X109),(X109-K109)))*W109)))</f>
        <v/>
      </c>
      <c r="AA109" s="26" t="s">
        <v>147</v>
      </c>
    </row>
    <row r="110" customFormat="false" ht="26.25" hidden="false" customHeight="true" outlineLevel="0" collapsed="false">
      <c r="A110" s="26" t="n">
        <v>101</v>
      </c>
      <c r="C110" s="360"/>
      <c r="D110" s="361"/>
      <c r="E110" s="362"/>
      <c r="F110" s="362"/>
      <c r="G110" s="362"/>
      <c r="H110" s="362"/>
      <c r="I110" s="363"/>
      <c r="J110" s="363"/>
      <c r="K110" s="364"/>
      <c r="L110" s="356"/>
      <c r="M110" s="356"/>
      <c r="N110" s="356"/>
      <c r="O110" s="356"/>
      <c r="P110" s="365"/>
      <c r="Q110" s="365"/>
      <c r="R110" s="365"/>
      <c r="S110" s="365"/>
      <c r="T110" s="365"/>
      <c r="U110" s="367" t="str">
        <f aca="false">IF(Q110="","",IF(G110="M","",IF(I110=J110,DAY(EOMONTH(J110,0)),(((EOMONTH(J110,0))-I110)+1))))</f>
        <v/>
      </c>
      <c r="V110" s="368" t="str">
        <f aca="false">IF(Q110="","",IF(G110="D","",IF(I110=J110,1,1+ROUND(((J110-I110)/30.5),0))))</f>
        <v/>
      </c>
      <c r="W110" s="369" t="e">
        <f aca="false">IF(Q110="","",IF(G110="D",(H110*U110),((V110*H110)*10000)))*AVERAGE(INDEX(PriceTable,MATCH($I110,PriceTableMonths,0),3):INDEX(PriceTable,MATCH($J110,PriceTableMonths,0),3))</f>
        <v>#N/A</v>
      </c>
      <c r="X110" s="26" t="str">
        <f aca="false">IF(Q110="","",ROUND(SUMPRODUCT(INDEX(PriceTable,MATCH($I110,PriceTableMonths,0),22):INDEX(PriceTable,MATCH($J110,PriceTableMonths,0),22),INDEX(PriceTable,MATCH($I110,PriceTableMonths,0),3):INDEX(PriceTable,MATCH($J110,PriceTableMonths,0),3),INDEX(PriceTable,MATCH($I110,PriceTableMonths,0),4):INDEX(PriceTable,MATCH($J110,PriceTableMonths,0),4))/SUMPRODUCT(INDEX(PriceTable,MATCH($I110,PriceTableMonths,0),3):INDEX(PriceTable,MATCH($J110,PriceTableMonths,0),3),INDEX(PriceTable,MATCH($I110,PriceTableMonths,0),4):INDEX(PriceTable,MATCH($J110,PriceTableMonths,0),4)),4))</f>
        <v/>
      </c>
      <c r="Y110" s="370" t="str">
        <f aca="false">IF(P110="no pl",0,IF(D110="ltx",0,IF(Q110="","",(IF(F110="Sell",(K110-X110),(X110-K110)))*W110)))</f>
        <v/>
      </c>
      <c r="AA110" s="26" t="s">
        <v>147</v>
      </c>
    </row>
    <row r="111" customFormat="false" ht="26.25" hidden="false" customHeight="true" outlineLevel="0" collapsed="false">
      <c r="A111" s="26" t="n">
        <v>102</v>
      </c>
      <c r="C111" s="360"/>
      <c r="D111" s="361"/>
      <c r="E111" s="362"/>
      <c r="F111" s="362"/>
      <c r="G111" s="362"/>
      <c r="H111" s="362"/>
      <c r="I111" s="363"/>
      <c r="J111" s="363"/>
      <c r="K111" s="364"/>
      <c r="L111" s="356"/>
      <c r="M111" s="356"/>
      <c r="N111" s="356"/>
      <c r="O111" s="356"/>
      <c r="P111" s="365"/>
      <c r="Q111" s="365"/>
      <c r="R111" s="365"/>
      <c r="S111" s="365"/>
      <c r="T111" s="365"/>
      <c r="U111" s="367" t="str">
        <f aca="false">IF(Q111="","",IF(G111="M","",IF(I111=J111,DAY(EOMONTH(J111,0)),(((EOMONTH(J111,0))-I111)+1))))</f>
        <v/>
      </c>
      <c r="V111" s="368" t="str">
        <f aca="false">IF(Q111="","",IF(G111="D","",IF(I111=J111,1,1+ROUND(((J111-I111)/30.5),0))))</f>
        <v/>
      </c>
      <c r="W111" s="369" t="e">
        <f aca="false">IF(Q111="","",IF(G111="D",(H111*U111),((V111*H111)*10000)))*AVERAGE(INDEX(PriceTable,MATCH($I111,PriceTableMonths,0),3):INDEX(PriceTable,MATCH($J111,PriceTableMonths,0),3))</f>
        <v>#N/A</v>
      </c>
      <c r="X111" s="26" t="str">
        <f aca="false">IF(Q111="","",ROUND(SUMPRODUCT(INDEX(PriceTable,MATCH($I111,PriceTableMonths,0),22):INDEX(PriceTable,MATCH($J111,PriceTableMonths,0),22),INDEX(PriceTable,MATCH($I111,PriceTableMonths,0),3):INDEX(PriceTable,MATCH($J111,PriceTableMonths,0),3),INDEX(PriceTable,MATCH($I111,PriceTableMonths,0),4):INDEX(PriceTable,MATCH($J111,PriceTableMonths,0),4))/SUMPRODUCT(INDEX(PriceTable,MATCH($I111,PriceTableMonths,0),3):INDEX(PriceTable,MATCH($J111,PriceTableMonths,0),3),INDEX(PriceTable,MATCH($I111,PriceTableMonths,0),4):INDEX(PriceTable,MATCH($J111,PriceTableMonths,0),4)),4))</f>
        <v/>
      </c>
      <c r="Y111" s="370" t="str">
        <f aca="false">IF(P111="no pl",0,IF(D111="ltx",0,IF(Q111="","",(IF(F111="Sell",(K111-X111),(X111-K111)))*W111)))</f>
        <v/>
      </c>
      <c r="AA111" s="26" t="s">
        <v>147</v>
      </c>
    </row>
    <row r="112" customFormat="false" ht="26.25" hidden="false" customHeight="true" outlineLevel="0" collapsed="false">
      <c r="A112" s="26" t="n">
        <v>103</v>
      </c>
      <c r="C112" s="360"/>
      <c r="D112" s="361"/>
      <c r="E112" s="362"/>
      <c r="F112" s="362"/>
      <c r="G112" s="362"/>
      <c r="H112" s="362"/>
      <c r="I112" s="363"/>
      <c r="J112" s="363"/>
      <c r="K112" s="364"/>
      <c r="L112" s="356"/>
      <c r="M112" s="356"/>
      <c r="N112" s="356"/>
      <c r="O112" s="356"/>
      <c r="P112" s="365"/>
      <c r="Q112" s="365"/>
      <c r="R112" s="365"/>
      <c r="S112" s="365"/>
      <c r="T112" s="365"/>
      <c r="U112" s="367" t="str">
        <f aca="false">IF(Q112="","",IF(G112="M","",IF(I112=J112,DAY(EOMONTH(J112,0)),(((EOMONTH(J112,0))-I112)+1))))</f>
        <v/>
      </c>
      <c r="V112" s="368" t="str">
        <f aca="false">IF(Q112="","",IF(G112="D","",IF(I112=J112,1,1+ROUND(((J112-I112)/30.5),0))))</f>
        <v/>
      </c>
      <c r="W112" s="369" t="e">
        <f aca="false">IF(Q112="","",IF(G112="D",(H112*U112),((V112*H112)*10000)))*AVERAGE(INDEX(PriceTable,MATCH($I112,PriceTableMonths,0),3):INDEX(PriceTable,MATCH($J112,PriceTableMonths,0),3))</f>
        <v>#N/A</v>
      </c>
      <c r="X112" s="26" t="str">
        <f aca="false">IF(Q112="","",ROUND(SUMPRODUCT(INDEX(PriceTable,MATCH($I112,PriceTableMonths,0),22):INDEX(PriceTable,MATCH($J112,PriceTableMonths,0),22),INDEX(PriceTable,MATCH($I112,PriceTableMonths,0),3):INDEX(PriceTable,MATCH($J112,PriceTableMonths,0),3),INDEX(PriceTable,MATCH($I112,PriceTableMonths,0),4):INDEX(PriceTable,MATCH($J112,PriceTableMonths,0),4))/SUMPRODUCT(INDEX(PriceTable,MATCH($I112,PriceTableMonths,0),3):INDEX(PriceTable,MATCH($J112,PriceTableMonths,0),3),INDEX(PriceTable,MATCH($I112,PriceTableMonths,0),4):INDEX(PriceTable,MATCH($J112,PriceTableMonths,0),4)),4))</f>
        <v/>
      </c>
      <c r="Y112" s="370" t="str">
        <f aca="false">IF(P112="no pl",0,IF(D112="ltx",0,IF(Q112="","",(IF(F112="Sell",(K112-X112),(X112-K112)))*W112)))</f>
        <v/>
      </c>
      <c r="AA112" s="26" t="s">
        <v>147</v>
      </c>
    </row>
    <row r="113" customFormat="false" ht="26.25" hidden="false" customHeight="true" outlineLevel="0" collapsed="false">
      <c r="A113" s="26" t="n">
        <v>104</v>
      </c>
      <c r="C113" s="360"/>
      <c r="D113" s="361"/>
      <c r="E113" s="362"/>
      <c r="F113" s="362"/>
      <c r="G113" s="362"/>
      <c r="H113" s="362"/>
      <c r="I113" s="363"/>
      <c r="J113" s="363"/>
      <c r="K113" s="364"/>
      <c r="L113" s="356"/>
      <c r="M113" s="356"/>
      <c r="N113" s="356"/>
      <c r="O113" s="356"/>
      <c r="P113" s="365"/>
      <c r="Q113" s="365"/>
      <c r="R113" s="365"/>
      <c r="S113" s="365"/>
      <c r="T113" s="365"/>
      <c r="U113" s="367" t="str">
        <f aca="false">IF(Q113="","",IF(G113="M","",IF(I113=J113,DAY(EOMONTH(J113,0)),(((EOMONTH(J113,0))-I113)+1))))</f>
        <v/>
      </c>
      <c r="V113" s="368" t="str">
        <f aca="false">IF(Q113="","",IF(G113="D","",IF(I113=J113,1,1+ROUND(((J113-I113)/30.5),0))))</f>
        <v/>
      </c>
      <c r="W113" s="369" t="e">
        <f aca="false">IF(Q113="","",IF(G113="D",(H113*U113),((V113*H113)*10000)))*AVERAGE(INDEX(PriceTable,MATCH($I113,PriceTableMonths,0),3):INDEX(PriceTable,MATCH($J113,PriceTableMonths,0),3))</f>
        <v>#N/A</v>
      </c>
      <c r="X113" s="26" t="str">
        <f aca="false">IF(Q113="","",ROUND(SUMPRODUCT(INDEX(PriceTable,MATCH($I113,PriceTableMonths,0),22):INDEX(PriceTable,MATCH($J113,PriceTableMonths,0),22),INDEX(PriceTable,MATCH($I113,PriceTableMonths,0),3):INDEX(PriceTable,MATCH($J113,PriceTableMonths,0),3),INDEX(PriceTable,MATCH($I113,PriceTableMonths,0),4):INDEX(PriceTable,MATCH($J113,PriceTableMonths,0),4))/SUMPRODUCT(INDEX(PriceTable,MATCH($I113,PriceTableMonths,0),3):INDEX(PriceTable,MATCH($J113,PriceTableMonths,0),3),INDEX(PriceTable,MATCH($I113,PriceTableMonths,0),4):INDEX(PriceTable,MATCH($J113,PriceTableMonths,0),4)),4))</f>
        <v/>
      </c>
      <c r="Y113" s="370" t="str">
        <f aca="false">IF(P113="no pl",0,IF(D113="ltx",0,IF(Q113="","",(IF(F113="Sell",(K113-X113),(X113-K113)))*W113)))</f>
        <v/>
      </c>
      <c r="AA113" s="26" t="s">
        <v>147</v>
      </c>
    </row>
    <row r="114" customFormat="false" ht="26.25" hidden="false" customHeight="true" outlineLevel="0" collapsed="false">
      <c r="A114" s="26" t="n">
        <v>105</v>
      </c>
      <c r="C114" s="360"/>
      <c r="D114" s="361"/>
      <c r="E114" s="362"/>
      <c r="F114" s="362"/>
      <c r="G114" s="362"/>
      <c r="H114" s="362"/>
      <c r="I114" s="363"/>
      <c r="J114" s="363"/>
      <c r="K114" s="364"/>
      <c r="L114" s="356"/>
      <c r="M114" s="356"/>
      <c r="N114" s="356"/>
      <c r="O114" s="356"/>
      <c r="P114" s="365"/>
      <c r="Q114" s="365"/>
      <c r="R114" s="365"/>
      <c r="S114" s="365"/>
      <c r="T114" s="365"/>
      <c r="U114" s="367" t="str">
        <f aca="false">IF(Q114="","",IF(G114="M","",IF(I114=J114,DAY(EOMONTH(J114,0)),(((EOMONTH(J114,0))-I114)+1))))</f>
        <v/>
      </c>
      <c r="V114" s="368" t="str">
        <f aca="false">IF(Q114="","",IF(G114="D","",IF(I114=J114,1,1+ROUND(((J114-I114)/30.5),0))))</f>
        <v/>
      </c>
      <c r="W114" s="369" t="e">
        <f aca="false">IF(Q114="","",IF(G114="D",(H114*U114),((V114*H114)*10000)))*AVERAGE(INDEX(PriceTable,MATCH($I114,PriceTableMonths,0),3):INDEX(PriceTable,MATCH($J114,PriceTableMonths,0),3))</f>
        <v>#N/A</v>
      </c>
      <c r="X114" s="26" t="str">
        <f aca="false">IF(Q114="","",ROUND(SUMPRODUCT(INDEX(PriceTable,MATCH($I114,PriceTableMonths,0),22):INDEX(PriceTable,MATCH($J114,PriceTableMonths,0),22),INDEX(PriceTable,MATCH($I114,PriceTableMonths,0),3):INDEX(PriceTable,MATCH($J114,PriceTableMonths,0),3),INDEX(PriceTable,MATCH($I114,PriceTableMonths,0),4):INDEX(PriceTable,MATCH($J114,PriceTableMonths,0),4))/SUMPRODUCT(INDEX(PriceTable,MATCH($I114,PriceTableMonths,0),3):INDEX(PriceTable,MATCH($J114,PriceTableMonths,0),3),INDEX(PriceTable,MATCH($I114,PriceTableMonths,0),4):INDEX(PriceTable,MATCH($J114,PriceTableMonths,0),4)),4))</f>
        <v/>
      </c>
      <c r="Y114" s="370" t="str">
        <f aca="false">IF(P114="no pl",0,IF(D114="ltx",0,IF(Q114="","",(IF(F114="Sell",(K114-X114),(X114-K114)))*W114)))</f>
        <v/>
      </c>
      <c r="AA114" s="26" t="s">
        <v>147</v>
      </c>
    </row>
    <row r="115" customFormat="false" ht="26.25" hidden="false" customHeight="true" outlineLevel="0" collapsed="false">
      <c r="A115" s="26" t="n">
        <v>106</v>
      </c>
      <c r="C115" s="355"/>
      <c r="D115" s="361"/>
      <c r="E115" s="362"/>
      <c r="F115" s="362"/>
      <c r="G115" s="362"/>
      <c r="H115" s="362"/>
      <c r="I115" s="363"/>
      <c r="J115" s="363"/>
      <c r="K115" s="364"/>
      <c r="L115" s="356"/>
      <c r="M115" s="356"/>
      <c r="N115" s="356"/>
      <c r="O115" s="356"/>
      <c r="P115" s="365"/>
      <c r="Q115" s="365"/>
      <c r="R115" s="365"/>
      <c r="S115" s="365"/>
      <c r="T115" s="365"/>
      <c r="U115" s="367" t="str">
        <f aca="false">IF(Q115="","",IF(G115="M","",IF(I115=J115,DAY(EOMONTH(J115,0)),(((EOMONTH(J115,0))-I115)+1))))</f>
        <v/>
      </c>
      <c r="V115" s="368" t="str">
        <f aca="false">IF(Q115="","",IF(G115="D","",IF(I115=J115,1,1+ROUND(((J115-I115)/30.5),0))))</f>
        <v/>
      </c>
      <c r="W115" s="369" t="e">
        <f aca="false">IF(Q115="","",IF(G115="D",(H115*U115),((V115*H115)*10000)))*AVERAGE(INDEX(PriceTable,MATCH($I115,PriceTableMonths,0),3):INDEX(PriceTable,MATCH($J115,PriceTableMonths,0),3))</f>
        <v>#N/A</v>
      </c>
      <c r="X115" s="26" t="str">
        <f aca="false">IF(Q115="","",ROUND(SUMPRODUCT(INDEX(PriceTable,MATCH($I115,PriceTableMonths,0),22):INDEX(PriceTable,MATCH($J115,PriceTableMonths,0),22),INDEX(PriceTable,MATCH($I115,PriceTableMonths,0),3):INDEX(PriceTable,MATCH($J115,PriceTableMonths,0),3),INDEX(PriceTable,MATCH($I115,PriceTableMonths,0),4):INDEX(PriceTable,MATCH($J115,PriceTableMonths,0),4))/SUMPRODUCT(INDEX(PriceTable,MATCH($I115,PriceTableMonths,0),3):INDEX(PriceTable,MATCH($J115,PriceTableMonths,0),3),INDEX(PriceTable,MATCH($I115,PriceTableMonths,0),4):INDEX(PriceTable,MATCH($J115,PriceTableMonths,0),4)),4))</f>
        <v/>
      </c>
      <c r="Y115" s="370" t="str">
        <f aca="false">IF(P115="no pl",0,IF(D115="ltx",0,IF(Q115="","",(IF(F115="Sell",(K115-X115),(X115-K115)))*W115)))</f>
        <v/>
      </c>
      <c r="AA115" s="26" t="s">
        <v>147</v>
      </c>
    </row>
    <row r="116" customFormat="false" ht="26.25" hidden="false" customHeight="true" outlineLevel="0" collapsed="false">
      <c r="A116" s="26" t="n">
        <v>107</v>
      </c>
      <c r="C116" s="360"/>
      <c r="D116" s="361"/>
      <c r="E116" s="362"/>
      <c r="F116" s="362"/>
      <c r="G116" s="362"/>
      <c r="H116" s="362"/>
      <c r="I116" s="363"/>
      <c r="J116" s="363"/>
      <c r="K116" s="364"/>
      <c r="L116" s="356"/>
      <c r="M116" s="356"/>
      <c r="N116" s="356"/>
      <c r="O116" s="356"/>
      <c r="P116" s="365"/>
      <c r="Q116" s="365"/>
      <c r="R116" s="365"/>
      <c r="S116" s="365"/>
      <c r="T116" s="365"/>
      <c r="U116" s="367" t="str">
        <f aca="false">IF(Q116="","",IF(G116="M","",IF(I116=J116,DAY(EOMONTH(J116,0)),(((EOMONTH(J116,0))-I116)+1))))</f>
        <v/>
      </c>
      <c r="V116" s="368" t="str">
        <f aca="false">IF(Q116="","",IF(G116="D","",IF(I116=J116,1,1+ROUND(((J116-I116)/30.5),0))))</f>
        <v/>
      </c>
      <c r="W116" s="369" t="e">
        <f aca="false">IF(Q116="","",IF(G116="D",(H116*U116),((V116*H116)*10000)))*AVERAGE(INDEX(PriceTable,MATCH($I116,PriceTableMonths,0),3):INDEX(PriceTable,MATCH($J116,PriceTableMonths,0),3))</f>
        <v>#N/A</v>
      </c>
      <c r="X116" s="26" t="str">
        <f aca="false">IF(Q116="","",ROUND(SUMPRODUCT(INDEX(PriceTable,MATCH($I116,PriceTableMonths,0),22):INDEX(PriceTable,MATCH($J116,PriceTableMonths,0),22),INDEX(PriceTable,MATCH($I116,PriceTableMonths,0),3):INDEX(PriceTable,MATCH($J116,PriceTableMonths,0),3),INDEX(PriceTable,MATCH($I116,PriceTableMonths,0),4):INDEX(PriceTable,MATCH($J116,PriceTableMonths,0),4))/SUMPRODUCT(INDEX(PriceTable,MATCH($I116,PriceTableMonths,0),3):INDEX(PriceTable,MATCH($J116,PriceTableMonths,0),3),INDEX(PriceTable,MATCH($I116,PriceTableMonths,0),4):INDEX(PriceTable,MATCH($J116,PriceTableMonths,0),4)),4))</f>
        <v/>
      </c>
      <c r="Y116" s="370" t="str">
        <f aca="false">IF(P116="no pl",0,IF(D116="ltx",0,IF(Q116="","",(IF(F116="Sell",(K116-X116),(X116-K116)))*W116)))</f>
        <v/>
      </c>
      <c r="AA116" s="26" t="s">
        <v>147</v>
      </c>
    </row>
    <row r="117" customFormat="false" ht="26.25" hidden="false" customHeight="true" outlineLevel="0" collapsed="false">
      <c r="A117" s="26" t="n">
        <v>108</v>
      </c>
      <c r="C117" s="360"/>
      <c r="D117" s="361"/>
      <c r="E117" s="362"/>
      <c r="F117" s="362"/>
      <c r="G117" s="362"/>
      <c r="H117" s="362"/>
      <c r="I117" s="363"/>
      <c r="J117" s="363"/>
      <c r="K117" s="364"/>
      <c r="L117" s="356"/>
      <c r="M117" s="356"/>
      <c r="N117" s="356"/>
      <c r="O117" s="356"/>
      <c r="P117" s="365"/>
      <c r="Q117" s="365"/>
      <c r="R117" s="365"/>
      <c r="S117" s="365"/>
      <c r="T117" s="365"/>
      <c r="U117" s="367" t="str">
        <f aca="false">IF(Q117="","",IF(G117="M","",IF(I117=J117,DAY(EOMONTH(J117,0)),(((EOMONTH(J117,0))-I117)+1))))</f>
        <v/>
      </c>
      <c r="V117" s="368" t="str">
        <f aca="false">IF(Q117="","",IF(G117="D","",IF(I117=J117,1,1+ROUND(((J117-I117)/30.5),0))))</f>
        <v/>
      </c>
      <c r="W117" s="369" t="e">
        <f aca="false">IF(Q117="","",IF(G117="D",(H117*U117),((V117*H117)*10000)))*AVERAGE(INDEX(PriceTable,MATCH($I117,PriceTableMonths,0),3):INDEX(PriceTable,MATCH($J117,PriceTableMonths,0),3))</f>
        <v>#N/A</v>
      </c>
      <c r="X117" s="26" t="str">
        <f aca="false">IF(Q117="","",ROUND(SUMPRODUCT(INDEX(PriceTable,MATCH($I117,PriceTableMonths,0),22):INDEX(PriceTable,MATCH($J117,PriceTableMonths,0),22),INDEX(PriceTable,MATCH($I117,PriceTableMonths,0),3):INDEX(PriceTable,MATCH($J117,PriceTableMonths,0),3),INDEX(PriceTable,MATCH($I117,PriceTableMonths,0),4):INDEX(PriceTable,MATCH($J117,PriceTableMonths,0),4))/SUMPRODUCT(INDEX(PriceTable,MATCH($I117,PriceTableMonths,0),3):INDEX(PriceTable,MATCH($J117,PriceTableMonths,0),3),INDEX(PriceTable,MATCH($I117,PriceTableMonths,0),4):INDEX(PriceTable,MATCH($J117,PriceTableMonths,0),4)),4))</f>
        <v/>
      </c>
      <c r="Y117" s="370" t="str">
        <f aca="false">IF(P117="no pl",0,IF(D117="ltx",0,IF(Q117="","",(IF(F117="Sell",(K117-X117),(X117-K117)))*W117)))</f>
        <v/>
      </c>
      <c r="AA117" s="26" t="s">
        <v>147</v>
      </c>
    </row>
    <row r="118" customFormat="false" ht="26.25" hidden="false" customHeight="true" outlineLevel="0" collapsed="false">
      <c r="A118" s="26" t="n">
        <v>109</v>
      </c>
      <c r="C118" s="360"/>
      <c r="D118" s="361"/>
      <c r="E118" s="362"/>
      <c r="F118" s="362"/>
      <c r="G118" s="362"/>
      <c r="H118" s="362"/>
      <c r="I118" s="363"/>
      <c r="J118" s="363"/>
      <c r="K118" s="364"/>
      <c r="L118" s="356"/>
      <c r="M118" s="356"/>
      <c r="N118" s="356"/>
      <c r="O118" s="356"/>
      <c r="P118" s="365"/>
      <c r="Q118" s="365"/>
      <c r="R118" s="365"/>
      <c r="S118" s="365"/>
      <c r="T118" s="365"/>
      <c r="U118" s="367" t="str">
        <f aca="false">IF(Q118="","",IF(G118="M","",IF(I118=J118,DAY(EOMONTH(J118,0)),(((EOMONTH(J118,0))-I118)+1))))</f>
        <v/>
      </c>
      <c r="V118" s="368" t="str">
        <f aca="false">IF(Q118="","",IF(G118="D","",IF(I118=J118,1,1+ROUND(((J118-I118)/30.5),0))))</f>
        <v/>
      </c>
      <c r="W118" s="369" t="e">
        <f aca="false">IF(Q118="","",IF(G118="D",(H118*U118),((V118*H118)*10000)))*AVERAGE(INDEX(PriceTable,MATCH($I118,PriceTableMonths,0),3):INDEX(PriceTable,MATCH($J118,PriceTableMonths,0),3))</f>
        <v>#N/A</v>
      </c>
      <c r="X118" s="26" t="str">
        <f aca="false">IF(Q118="","",ROUND(SUMPRODUCT(INDEX(PriceTable,MATCH($I118,PriceTableMonths,0),22):INDEX(PriceTable,MATCH($J118,PriceTableMonths,0),22),INDEX(PriceTable,MATCH($I118,PriceTableMonths,0),3):INDEX(PriceTable,MATCH($J118,PriceTableMonths,0),3),INDEX(PriceTable,MATCH($I118,PriceTableMonths,0),4):INDEX(PriceTable,MATCH($J118,PriceTableMonths,0),4))/SUMPRODUCT(INDEX(PriceTable,MATCH($I118,PriceTableMonths,0),3):INDEX(PriceTable,MATCH($J118,PriceTableMonths,0),3),INDEX(PriceTable,MATCH($I118,PriceTableMonths,0),4):INDEX(PriceTable,MATCH($J118,PriceTableMonths,0),4)),4))</f>
        <v/>
      </c>
      <c r="Y118" s="370" t="str">
        <f aca="false">IF(P118="no pl",0,IF(D118="ltx",0,IF(Q118="","",(IF(F118="Sell",(K118-X118),(X118-K118)))*W118)))</f>
        <v/>
      </c>
      <c r="AA118" s="26" t="s">
        <v>147</v>
      </c>
    </row>
    <row r="119" customFormat="false" ht="26.25" hidden="false" customHeight="true" outlineLevel="0" collapsed="false">
      <c r="A119" s="26" t="n">
        <v>110</v>
      </c>
      <c r="C119" s="360"/>
      <c r="D119" s="361"/>
      <c r="E119" s="362"/>
      <c r="F119" s="362"/>
      <c r="G119" s="362"/>
      <c r="H119" s="362"/>
      <c r="I119" s="363"/>
      <c r="J119" s="363"/>
      <c r="K119" s="364"/>
      <c r="L119" s="356"/>
      <c r="M119" s="356"/>
      <c r="N119" s="356"/>
      <c r="O119" s="356"/>
      <c r="P119" s="365"/>
      <c r="Q119" s="365"/>
      <c r="R119" s="365"/>
      <c r="S119" s="365"/>
      <c r="T119" s="365"/>
      <c r="U119" s="367" t="str">
        <f aca="false">IF(Q119="","",IF(G119="M","",IF(I119=J119,DAY(EOMONTH(J119,0)),(((EOMONTH(J119,0))-I119)+1))))</f>
        <v/>
      </c>
      <c r="V119" s="368" t="str">
        <f aca="false">IF(Q119="","",IF(G119="D","",IF(I119=J119,1,1+ROUND(((J119-I119)/30.5),0))))</f>
        <v/>
      </c>
      <c r="W119" s="369" t="e">
        <f aca="false">IF(Q119="","",IF(G119="D",(H119*U119),((V119*H119)*10000)))*AVERAGE(INDEX(PriceTable,MATCH($I119,PriceTableMonths,0),3):INDEX(PriceTable,MATCH($J119,PriceTableMonths,0),3))</f>
        <v>#N/A</v>
      </c>
      <c r="X119" s="26" t="str">
        <f aca="false">IF(Q119="","",ROUND(SUMPRODUCT(INDEX(PriceTable,MATCH($I119,PriceTableMonths,0),22):INDEX(PriceTable,MATCH($J119,PriceTableMonths,0),22),INDEX(PriceTable,MATCH($I119,PriceTableMonths,0),3):INDEX(PriceTable,MATCH($J119,PriceTableMonths,0),3),INDEX(PriceTable,MATCH($I119,PriceTableMonths,0),4):INDEX(PriceTable,MATCH($J119,PriceTableMonths,0),4))/SUMPRODUCT(INDEX(PriceTable,MATCH($I119,PriceTableMonths,0),3):INDEX(PriceTable,MATCH($J119,PriceTableMonths,0),3),INDEX(PriceTable,MATCH($I119,PriceTableMonths,0),4):INDEX(PriceTable,MATCH($J119,PriceTableMonths,0),4)),4))</f>
        <v/>
      </c>
      <c r="Y119" s="370" t="str">
        <f aca="false">IF(P119="no pl",0,IF(D119="ltx",0,IF(Q119="","",(IF(F119="Sell",(K119-X119),(X119-K119)))*W119)))</f>
        <v/>
      </c>
      <c r="AA119" s="26" t="s">
        <v>147</v>
      </c>
    </row>
    <row r="120" customFormat="false" ht="26.25" hidden="false" customHeight="true" outlineLevel="0" collapsed="false">
      <c r="A120" s="26" t="n">
        <v>111</v>
      </c>
      <c r="C120" s="360"/>
      <c r="D120" s="361"/>
      <c r="E120" s="362"/>
      <c r="F120" s="362"/>
      <c r="G120" s="362"/>
      <c r="H120" s="362"/>
      <c r="I120" s="363"/>
      <c r="J120" s="363"/>
      <c r="K120" s="364"/>
      <c r="L120" s="356"/>
      <c r="M120" s="356"/>
      <c r="N120" s="356"/>
      <c r="O120" s="356"/>
      <c r="P120" s="365"/>
      <c r="Q120" s="365"/>
      <c r="R120" s="365"/>
      <c r="S120" s="365"/>
      <c r="T120" s="365"/>
      <c r="U120" s="367" t="str">
        <f aca="false">IF(Q120="","",IF(G120="M","",IF(I120=J120,DAY(EOMONTH(J120,0)),(((EOMONTH(J120,0))-I120)+1))))</f>
        <v/>
      </c>
      <c r="V120" s="368" t="str">
        <f aca="false">IF(Q120="","",IF(G120="D","",IF(I120=J120,1,1+ROUND(((J120-I120)/30.5),0))))</f>
        <v/>
      </c>
      <c r="W120" s="369" t="e">
        <f aca="false">IF(Q120="","",IF(G120="D",(H120*U120),((V120*H120)*10000)))*AVERAGE(INDEX(PriceTable,MATCH($I120,PriceTableMonths,0),3):INDEX(PriceTable,MATCH($J120,PriceTableMonths,0),3))</f>
        <v>#N/A</v>
      </c>
      <c r="X120" s="26" t="str">
        <f aca="false">IF(Q120="","",ROUND(SUMPRODUCT(INDEX(PriceTable,MATCH($I120,PriceTableMonths,0),22):INDEX(PriceTable,MATCH($J120,PriceTableMonths,0),22),INDEX(PriceTable,MATCH($I120,PriceTableMonths,0),3):INDEX(PriceTable,MATCH($J120,PriceTableMonths,0),3),INDEX(PriceTable,MATCH($I120,PriceTableMonths,0),4):INDEX(PriceTable,MATCH($J120,PriceTableMonths,0),4))/SUMPRODUCT(INDEX(PriceTable,MATCH($I120,PriceTableMonths,0),3):INDEX(PriceTable,MATCH($J120,PriceTableMonths,0),3),INDEX(PriceTable,MATCH($I120,PriceTableMonths,0),4):INDEX(PriceTable,MATCH($J120,PriceTableMonths,0),4)),4))</f>
        <v/>
      </c>
      <c r="Y120" s="370" t="str">
        <f aca="false">IF(P120="no pl",0,IF(D120="ltx",0,IF(Q120="","",(IF(F120="Sell",(K120-X120),(X120-K120)))*W120)))</f>
        <v/>
      </c>
      <c r="AA120" s="26" t="s">
        <v>147</v>
      </c>
    </row>
    <row r="121" customFormat="false" ht="26.25" hidden="false" customHeight="true" outlineLevel="0" collapsed="false">
      <c r="A121" s="26" t="n">
        <v>112</v>
      </c>
      <c r="C121" s="360"/>
      <c r="D121" s="361"/>
      <c r="E121" s="362"/>
      <c r="F121" s="362"/>
      <c r="G121" s="362"/>
      <c r="H121" s="362"/>
      <c r="I121" s="363"/>
      <c r="J121" s="363"/>
      <c r="K121" s="364"/>
      <c r="L121" s="356"/>
      <c r="M121" s="356"/>
      <c r="N121" s="356"/>
      <c r="O121" s="356"/>
      <c r="P121" s="365"/>
      <c r="Q121" s="365"/>
      <c r="R121" s="365"/>
      <c r="S121" s="365"/>
      <c r="T121" s="365"/>
      <c r="U121" s="367" t="str">
        <f aca="false">IF(Q121="","",IF(G121="M","",IF(I121=J121,DAY(EOMONTH(J121,0)),(((EOMONTH(J121,0))-I121)+1))))</f>
        <v/>
      </c>
      <c r="V121" s="368" t="str">
        <f aca="false">IF(Q121="","",IF(G121="D","",IF(I121=J121,1,1+ROUND(((J121-I121)/30.5),0))))</f>
        <v/>
      </c>
      <c r="W121" s="369" t="e">
        <f aca="false">IF(Q121="","",IF(G121="D",(H121*U121),((V121*H121)*10000)))*AVERAGE(INDEX(PriceTable,MATCH($I121,PriceTableMonths,0),3):INDEX(PriceTable,MATCH($J121,PriceTableMonths,0),3))</f>
        <v>#N/A</v>
      </c>
      <c r="X121" s="26" t="str">
        <f aca="false">IF(Q121="","",ROUND(SUMPRODUCT(INDEX(PriceTable,MATCH($I121,PriceTableMonths,0),22):INDEX(PriceTable,MATCH($J121,PriceTableMonths,0),22),INDEX(PriceTable,MATCH($I121,PriceTableMonths,0),3):INDEX(PriceTable,MATCH($J121,PriceTableMonths,0),3),INDEX(PriceTable,MATCH($I121,PriceTableMonths,0),4):INDEX(PriceTable,MATCH($J121,PriceTableMonths,0),4))/SUMPRODUCT(INDEX(PriceTable,MATCH($I121,PriceTableMonths,0),3):INDEX(PriceTable,MATCH($J121,PriceTableMonths,0),3),INDEX(PriceTable,MATCH($I121,PriceTableMonths,0),4):INDEX(PriceTable,MATCH($J121,PriceTableMonths,0),4)),4))</f>
        <v/>
      </c>
      <c r="Y121" s="370" t="str">
        <f aca="false">IF(P121="no pl",0,IF(D121="ltx",0,IF(Q121="","",(IF(F121="Sell",(K121-X121),(X121-K121)))*W121)))</f>
        <v/>
      </c>
      <c r="AA121" s="26" t="s">
        <v>147</v>
      </c>
    </row>
    <row r="122" customFormat="false" ht="26.25" hidden="false" customHeight="true" outlineLevel="0" collapsed="false">
      <c r="A122" s="26" t="n">
        <v>113</v>
      </c>
      <c r="C122" s="360"/>
      <c r="D122" s="361"/>
      <c r="E122" s="362"/>
      <c r="F122" s="362"/>
      <c r="G122" s="362"/>
      <c r="H122" s="362"/>
      <c r="I122" s="363"/>
      <c r="J122" s="363"/>
      <c r="K122" s="364"/>
      <c r="L122" s="356"/>
      <c r="M122" s="356"/>
      <c r="N122" s="356"/>
      <c r="O122" s="356"/>
      <c r="P122" s="365"/>
      <c r="Q122" s="365"/>
      <c r="R122" s="365"/>
      <c r="S122" s="365"/>
      <c r="T122" s="365"/>
      <c r="U122" s="367" t="str">
        <f aca="false">IF(Q122="","",IF(G122="M","",IF(I122=J122,DAY(EOMONTH(J122,0)),(((EOMONTH(J122,0))-I122)+1))))</f>
        <v/>
      </c>
      <c r="V122" s="368" t="str">
        <f aca="false">IF(Q122="","",IF(G122="D","",IF(I122=J122,1,1+ROUND(((J122-I122)/30.5),0))))</f>
        <v/>
      </c>
      <c r="W122" s="369" t="e">
        <f aca="false">IF(Q122="","",IF(G122="D",(H122*U122),((V122*H122)*10000)))*AVERAGE(INDEX(PriceTable,MATCH($I122,PriceTableMonths,0),3):INDEX(PriceTable,MATCH($J122,PriceTableMonths,0),3))</f>
        <v>#N/A</v>
      </c>
      <c r="X122" s="26" t="str">
        <f aca="false">IF(Q122="","",ROUND(SUMPRODUCT(INDEX(PriceTable,MATCH($I122,PriceTableMonths,0),22):INDEX(PriceTable,MATCH($J122,PriceTableMonths,0),22),INDEX(PriceTable,MATCH($I122,PriceTableMonths,0),3):INDEX(PriceTable,MATCH($J122,PriceTableMonths,0),3),INDEX(PriceTable,MATCH($I122,PriceTableMonths,0),4):INDEX(PriceTable,MATCH($J122,PriceTableMonths,0),4))/SUMPRODUCT(INDEX(PriceTable,MATCH($I122,PriceTableMonths,0),3):INDEX(PriceTable,MATCH($J122,PriceTableMonths,0),3),INDEX(PriceTable,MATCH($I122,PriceTableMonths,0),4):INDEX(PriceTable,MATCH($J122,PriceTableMonths,0),4)),4))</f>
        <v/>
      </c>
      <c r="Y122" s="370" t="str">
        <f aca="false">IF(P122="no pl",0,IF(D122="ltx",0,IF(Q122="","",(IF(F122="Sell",(K122-X122),(X122-K122)))*W122)))</f>
        <v/>
      </c>
      <c r="AA122" s="26" t="s">
        <v>147</v>
      </c>
    </row>
    <row r="123" customFormat="false" ht="26.25" hidden="false" customHeight="true" outlineLevel="0" collapsed="false">
      <c r="A123" s="26" t="n">
        <v>114</v>
      </c>
      <c r="C123" s="360"/>
      <c r="D123" s="361"/>
      <c r="E123" s="362"/>
      <c r="F123" s="362"/>
      <c r="G123" s="362"/>
      <c r="H123" s="362"/>
      <c r="I123" s="363"/>
      <c r="J123" s="363"/>
      <c r="K123" s="364"/>
      <c r="L123" s="356"/>
      <c r="M123" s="356"/>
      <c r="N123" s="356"/>
      <c r="O123" s="356"/>
      <c r="P123" s="365"/>
      <c r="Q123" s="365"/>
      <c r="R123" s="365"/>
      <c r="S123" s="365"/>
      <c r="T123" s="365"/>
      <c r="U123" s="367" t="str">
        <f aca="false">IF(Q123="","",IF(G123="M","",IF(I123=J123,DAY(EOMONTH(J123,0)),(((EOMONTH(J123,0))-I123)+1))))</f>
        <v/>
      </c>
      <c r="V123" s="368" t="str">
        <f aca="false">IF(Q123="","",IF(G123="D","",IF(I123=J123,1,1+ROUND(((J123-I123)/30.5),0))))</f>
        <v/>
      </c>
      <c r="W123" s="369" t="e">
        <f aca="false">IF(Q123="","",IF(G123="D",(H123*U123),((V123*H123)*10000)))*AVERAGE(INDEX(PriceTable,MATCH($I123,PriceTableMonths,0),3):INDEX(PriceTable,MATCH($J123,PriceTableMonths,0),3))</f>
        <v>#N/A</v>
      </c>
      <c r="X123" s="26" t="str">
        <f aca="false">IF(Q123="","",ROUND(SUMPRODUCT(INDEX(PriceTable,MATCH($I123,PriceTableMonths,0),22):INDEX(PriceTable,MATCH($J123,PriceTableMonths,0),22),INDEX(PriceTable,MATCH($I123,PriceTableMonths,0),3):INDEX(PriceTable,MATCH($J123,PriceTableMonths,0),3),INDEX(PriceTable,MATCH($I123,PriceTableMonths,0),4):INDEX(PriceTable,MATCH($J123,PriceTableMonths,0),4))/SUMPRODUCT(INDEX(PriceTable,MATCH($I123,PriceTableMonths,0),3):INDEX(PriceTable,MATCH($J123,PriceTableMonths,0),3),INDEX(PriceTable,MATCH($I123,PriceTableMonths,0),4):INDEX(PriceTable,MATCH($J123,PriceTableMonths,0),4)),4))</f>
        <v/>
      </c>
      <c r="Y123" s="370" t="str">
        <f aca="false">IF(P123="no pl",0,IF(D123="ltx",0,IF(Q123="","",(IF(F123="Sell",(K123-X123),(X123-K123)))*W123)))</f>
        <v/>
      </c>
      <c r="AA123" s="26" t="s">
        <v>147</v>
      </c>
    </row>
    <row r="124" customFormat="false" ht="26.25" hidden="false" customHeight="true" outlineLevel="0" collapsed="false">
      <c r="A124" s="26" t="n">
        <v>115</v>
      </c>
      <c r="C124" s="360"/>
      <c r="D124" s="361"/>
      <c r="E124" s="362"/>
      <c r="F124" s="362"/>
      <c r="G124" s="362"/>
      <c r="H124" s="362"/>
      <c r="I124" s="363"/>
      <c r="J124" s="363"/>
      <c r="K124" s="364"/>
      <c r="L124" s="356"/>
      <c r="M124" s="356"/>
      <c r="N124" s="356"/>
      <c r="O124" s="356"/>
      <c r="P124" s="365"/>
      <c r="Q124" s="365"/>
      <c r="R124" s="365"/>
      <c r="S124" s="365"/>
      <c r="T124" s="365"/>
      <c r="U124" s="367" t="str">
        <f aca="false">IF(Q124="","",IF(G124="M","",IF(I124=J124,DAY(EOMONTH(J124,0)),(((EOMONTH(J124,0))-I124)+1))))</f>
        <v/>
      </c>
      <c r="V124" s="368" t="str">
        <f aca="false">IF(Q124="","",IF(G124="D","",IF(I124=J124,1,1+ROUND(((J124-I124)/30.5),0))))</f>
        <v/>
      </c>
      <c r="W124" s="369" t="e">
        <f aca="false">IF(Q124="","",IF(G124="D",(H124*U124),((V124*H124)*10000)))*AVERAGE(INDEX(PriceTable,MATCH($I124,PriceTableMonths,0),3):INDEX(PriceTable,MATCH($J124,PriceTableMonths,0),3))</f>
        <v>#N/A</v>
      </c>
      <c r="X124" s="26" t="str">
        <f aca="false">IF(Q124="","",ROUND(SUMPRODUCT(INDEX(PriceTable,MATCH($I124,PriceTableMonths,0),22):INDEX(PriceTable,MATCH($J124,PriceTableMonths,0),22),INDEX(PriceTable,MATCH($I124,PriceTableMonths,0),3):INDEX(PriceTable,MATCH($J124,PriceTableMonths,0),3),INDEX(PriceTable,MATCH($I124,PriceTableMonths,0),4):INDEX(PriceTable,MATCH($J124,PriceTableMonths,0),4))/SUMPRODUCT(INDEX(PriceTable,MATCH($I124,PriceTableMonths,0),3):INDEX(PriceTable,MATCH($J124,PriceTableMonths,0),3),INDEX(PriceTable,MATCH($I124,PriceTableMonths,0),4):INDEX(PriceTable,MATCH($J124,PriceTableMonths,0),4)),4))</f>
        <v/>
      </c>
      <c r="Y124" s="370" t="str">
        <f aca="false">IF(P124="no pl",0,IF(D124="ltx",0,IF(Q124="","",(IF(F124="Sell",(K124-X124),(X124-K124)))*W124)))</f>
        <v/>
      </c>
      <c r="AA124" s="26" t="s">
        <v>147</v>
      </c>
    </row>
    <row r="125" customFormat="false" ht="26.25" hidden="false" customHeight="true" outlineLevel="0" collapsed="false">
      <c r="A125" s="26" t="n">
        <v>116</v>
      </c>
      <c r="C125" s="360"/>
      <c r="D125" s="361"/>
      <c r="E125" s="362"/>
      <c r="F125" s="362"/>
      <c r="G125" s="362"/>
      <c r="H125" s="362"/>
      <c r="I125" s="363"/>
      <c r="J125" s="363"/>
      <c r="K125" s="364"/>
      <c r="L125" s="356"/>
      <c r="M125" s="356"/>
      <c r="N125" s="356"/>
      <c r="O125" s="356"/>
      <c r="P125" s="365"/>
      <c r="Q125" s="365"/>
      <c r="R125" s="365"/>
      <c r="S125" s="365"/>
      <c r="T125" s="365"/>
      <c r="U125" s="367" t="str">
        <f aca="false">IF(Q125="","",IF(G125="M","",IF(I125=J125,DAY(EOMONTH(J125,0)),(((EOMONTH(J125,0))-I125)+1))))</f>
        <v/>
      </c>
      <c r="V125" s="368" t="str">
        <f aca="false">IF(Q125="","",IF(G125="D","",IF(I125=J125,1,1+ROUND(((J125-I125)/30.5),0))))</f>
        <v/>
      </c>
      <c r="W125" s="369" t="e">
        <f aca="false">IF(Q125="","",IF(G125="D",(H125*U125),((V125*H125)*10000)))*AVERAGE(INDEX(PriceTable,MATCH($I125,PriceTableMonths,0),3):INDEX(PriceTable,MATCH($J125,PriceTableMonths,0),3))</f>
        <v>#N/A</v>
      </c>
      <c r="X125" s="26" t="str">
        <f aca="false">IF(Q125="","",ROUND(SUMPRODUCT(INDEX(PriceTable,MATCH($I125,PriceTableMonths,0),22):INDEX(PriceTable,MATCH($J125,PriceTableMonths,0),22),INDEX(PriceTable,MATCH($I125,PriceTableMonths,0),3):INDEX(PriceTable,MATCH($J125,PriceTableMonths,0),3),INDEX(PriceTable,MATCH($I125,PriceTableMonths,0),4):INDEX(PriceTable,MATCH($J125,PriceTableMonths,0),4))/SUMPRODUCT(INDEX(PriceTable,MATCH($I125,PriceTableMonths,0),3):INDEX(PriceTable,MATCH($J125,PriceTableMonths,0),3),INDEX(PriceTable,MATCH($I125,PriceTableMonths,0),4):INDEX(PriceTable,MATCH($J125,PriceTableMonths,0),4)),4))</f>
        <v/>
      </c>
      <c r="Y125" s="370" t="str">
        <f aca="false">IF(P125="no pl",0,IF(D125="ltx",0,IF(Q125="","",(IF(F125="Sell",(K125-X125),(X125-K125)))*W125)))</f>
        <v/>
      </c>
      <c r="AA125" s="26" t="s">
        <v>147</v>
      </c>
    </row>
    <row r="126" customFormat="false" ht="26.25" hidden="false" customHeight="true" outlineLevel="0" collapsed="false">
      <c r="A126" s="26" t="n">
        <v>117</v>
      </c>
      <c r="C126" s="360"/>
      <c r="D126" s="361"/>
      <c r="E126" s="362"/>
      <c r="F126" s="362"/>
      <c r="G126" s="362"/>
      <c r="H126" s="362"/>
      <c r="I126" s="363"/>
      <c r="J126" s="363"/>
      <c r="K126" s="364"/>
      <c r="L126" s="356"/>
      <c r="M126" s="356"/>
      <c r="N126" s="356"/>
      <c r="O126" s="356"/>
      <c r="P126" s="365"/>
      <c r="Q126" s="365"/>
      <c r="R126" s="365"/>
      <c r="S126" s="365"/>
      <c r="T126" s="365"/>
      <c r="U126" s="367" t="str">
        <f aca="false">IF(Q126="","",IF(G126="M","",IF(I126=J126,DAY(EOMONTH(J126,0)),(((EOMONTH(J126,0))-I126)+1))))</f>
        <v/>
      </c>
      <c r="V126" s="368" t="str">
        <f aca="false">IF(Q126="","",IF(G126="D","",IF(I126=J126,1,1+ROUND(((J126-I126)/30.5),0))))</f>
        <v/>
      </c>
      <c r="W126" s="369" t="e">
        <f aca="false">IF(Q126="","",IF(G126="D",(H126*U126),((V126*H126)*10000)))*AVERAGE(INDEX(PriceTable,MATCH($I126,PriceTableMonths,0),3):INDEX(PriceTable,MATCH($J126,PriceTableMonths,0),3))</f>
        <v>#N/A</v>
      </c>
      <c r="X126" s="26" t="str">
        <f aca="false">IF(Q126="","",ROUND(SUMPRODUCT(INDEX(PriceTable,MATCH($I126,PriceTableMonths,0),22):INDEX(PriceTable,MATCH($J126,PriceTableMonths,0),22),INDEX(PriceTable,MATCH($I126,PriceTableMonths,0),3):INDEX(PriceTable,MATCH($J126,PriceTableMonths,0),3),INDEX(PriceTable,MATCH($I126,PriceTableMonths,0),4):INDEX(PriceTable,MATCH($J126,PriceTableMonths,0),4))/SUMPRODUCT(INDEX(PriceTable,MATCH($I126,PriceTableMonths,0),3):INDEX(PriceTable,MATCH($J126,PriceTableMonths,0),3),INDEX(PriceTable,MATCH($I126,PriceTableMonths,0),4):INDEX(PriceTable,MATCH($J126,PriceTableMonths,0),4)),4))</f>
        <v/>
      </c>
      <c r="Y126" s="370" t="str">
        <f aca="false">IF(P126="no pl",0,IF(D126="ltx",0,IF(Q126="","",(IF(F126="Sell",(K126-X126),(X126-K126)))*W126)))</f>
        <v/>
      </c>
      <c r="AA126" s="26" t="s">
        <v>147</v>
      </c>
    </row>
    <row r="127" customFormat="false" ht="26.25" hidden="false" customHeight="true" outlineLevel="0" collapsed="false">
      <c r="A127" s="26" t="n">
        <v>118</v>
      </c>
      <c r="C127" s="360"/>
      <c r="D127" s="361"/>
      <c r="E127" s="362"/>
      <c r="F127" s="362"/>
      <c r="G127" s="362"/>
      <c r="H127" s="362"/>
      <c r="I127" s="363"/>
      <c r="J127" s="363"/>
      <c r="K127" s="364"/>
      <c r="L127" s="356"/>
      <c r="M127" s="356"/>
      <c r="N127" s="356"/>
      <c r="O127" s="356"/>
      <c r="P127" s="365"/>
      <c r="Q127" s="365"/>
      <c r="R127" s="365"/>
      <c r="S127" s="365"/>
      <c r="T127" s="365"/>
      <c r="U127" s="367" t="str">
        <f aca="false">IF(Q127="","",IF(G127="M","",IF(I127=J127,DAY(EOMONTH(J127,0)),(((EOMONTH(J127,0))-I127)+1))))</f>
        <v/>
      </c>
      <c r="V127" s="368" t="str">
        <f aca="false">IF(Q127="","",IF(G127="D","",IF(I127=J127,1,1+ROUND(((J127-I127)/30.5),0))))</f>
        <v/>
      </c>
      <c r="W127" s="369" t="e">
        <f aca="false">IF(Q127="","",IF(G127="D",(H127*U127),((V127*H127)*10000)))*AVERAGE(INDEX(PriceTable,MATCH($I127,PriceTableMonths,0),3):INDEX(PriceTable,MATCH($J127,PriceTableMonths,0),3))</f>
        <v>#N/A</v>
      </c>
      <c r="X127" s="26" t="str">
        <f aca="false">IF(Q127="","",ROUND(SUMPRODUCT(INDEX(PriceTable,MATCH($I127,PriceTableMonths,0),22):INDEX(PriceTable,MATCH($J127,PriceTableMonths,0),22),INDEX(PriceTable,MATCH($I127,PriceTableMonths,0),3):INDEX(PriceTable,MATCH($J127,PriceTableMonths,0),3),INDEX(PriceTable,MATCH($I127,PriceTableMonths,0),4):INDEX(PriceTable,MATCH($J127,PriceTableMonths,0),4))/SUMPRODUCT(INDEX(PriceTable,MATCH($I127,PriceTableMonths,0),3):INDEX(PriceTable,MATCH($J127,PriceTableMonths,0),3),INDEX(PriceTable,MATCH($I127,PriceTableMonths,0),4):INDEX(PriceTable,MATCH($J127,PriceTableMonths,0),4)),4))</f>
        <v/>
      </c>
      <c r="Y127" s="370" t="str">
        <f aca="false">IF(P127="no pl",0,IF(D127="ltx",0,IF(Q127="","",(IF(F127="Sell",(K127-X127),(X127-K127)))*W127)))</f>
        <v/>
      </c>
      <c r="AA127" s="26" t="s">
        <v>147</v>
      </c>
    </row>
    <row r="128" customFormat="false" ht="26.25" hidden="false" customHeight="true" outlineLevel="0" collapsed="false">
      <c r="A128" s="26" t="n">
        <v>119</v>
      </c>
      <c r="C128" s="360"/>
      <c r="D128" s="361"/>
      <c r="E128" s="362"/>
      <c r="F128" s="362"/>
      <c r="G128" s="362"/>
      <c r="H128" s="362"/>
      <c r="I128" s="363"/>
      <c r="J128" s="363"/>
      <c r="K128" s="364"/>
      <c r="L128" s="356"/>
      <c r="M128" s="356"/>
      <c r="N128" s="356"/>
      <c r="O128" s="356"/>
      <c r="P128" s="365"/>
      <c r="Q128" s="365"/>
      <c r="R128" s="365"/>
      <c r="S128" s="365"/>
      <c r="T128" s="365"/>
      <c r="U128" s="367" t="str">
        <f aca="false">IF(Q128="","",IF(G128="M","",IF(I128=J128,DAY(EOMONTH(J128,0)),(((EOMONTH(J128,0))-I128)+1))))</f>
        <v/>
      </c>
      <c r="V128" s="368" t="str">
        <f aca="false">IF(Q128="","",IF(G128="D","",IF(I128=J128,1,1+ROUND(((J128-I128)/30.5),0))))</f>
        <v/>
      </c>
      <c r="W128" s="369" t="e">
        <f aca="false">IF(Q128="","",IF(G128="D",(H128*U128),((V128*H128)*10000)))*AVERAGE(INDEX(PriceTable,MATCH($I128,PriceTableMonths,0),3):INDEX(PriceTable,MATCH($J128,PriceTableMonths,0),3))</f>
        <v>#N/A</v>
      </c>
      <c r="X128" s="26" t="str">
        <f aca="false">IF(Q128="","",ROUND(SUMPRODUCT(INDEX(PriceTable,MATCH($I128,PriceTableMonths,0),22):INDEX(PriceTable,MATCH($J128,PriceTableMonths,0),22),INDEX(PriceTable,MATCH($I128,PriceTableMonths,0),3):INDEX(PriceTable,MATCH($J128,PriceTableMonths,0),3),INDEX(PriceTable,MATCH($I128,PriceTableMonths,0),4):INDEX(PriceTable,MATCH($J128,PriceTableMonths,0),4))/SUMPRODUCT(INDEX(PriceTable,MATCH($I128,PriceTableMonths,0),3):INDEX(PriceTable,MATCH($J128,PriceTableMonths,0),3),INDEX(PriceTable,MATCH($I128,PriceTableMonths,0),4):INDEX(PriceTable,MATCH($J128,PriceTableMonths,0),4)),4))</f>
        <v/>
      </c>
      <c r="Y128" s="370" t="str">
        <f aca="false">IF(P128="no pl",0,IF(D128="ltx",0,IF(Q128="","",(IF(F128="Sell",(K128-X128),(X128-K128)))*W128)))</f>
        <v/>
      </c>
      <c r="AA128" s="26" t="s">
        <v>147</v>
      </c>
    </row>
    <row r="129" customFormat="false" ht="26.25" hidden="false" customHeight="true" outlineLevel="0" collapsed="false">
      <c r="A129" s="26" t="n">
        <v>120</v>
      </c>
      <c r="C129" s="373"/>
      <c r="D129" s="361"/>
      <c r="E129" s="362"/>
      <c r="F129" s="362"/>
      <c r="G129" s="362"/>
      <c r="H129" s="357"/>
      <c r="I129" s="363"/>
      <c r="J129" s="363"/>
      <c r="K129" s="358"/>
      <c r="L129" s="356"/>
      <c r="M129" s="356"/>
      <c r="N129" s="356"/>
      <c r="O129" s="356"/>
      <c r="P129" s="365"/>
      <c r="Q129" s="365"/>
      <c r="R129" s="365"/>
      <c r="S129" s="365"/>
      <c r="T129" s="365"/>
      <c r="U129" s="367" t="str">
        <f aca="false">IF(Q129="","",IF(G129="M","",IF(I129=J129,DAY(EOMONTH(J129,0)),(((EOMONTH(J129,0))-I129)+1))))</f>
        <v/>
      </c>
      <c r="V129" s="368" t="str">
        <f aca="false">IF(Q129="","",IF(G129="D","",IF(I129=J129,1,1+ROUND(((J129-I129)/30.5),0))))</f>
        <v/>
      </c>
      <c r="W129" s="369" t="e">
        <f aca="false">IF(Q129="","",IF(G129="D",(H129*U129),((V129*H129)*10000)))*AVERAGE(INDEX(PriceTable,MATCH($I129,PriceTableMonths,0),3):INDEX(PriceTable,MATCH($J129,PriceTableMonths,0),3))</f>
        <v>#N/A</v>
      </c>
      <c r="X129" s="26" t="str">
        <f aca="false">IF(Q129="","",ROUND(SUMPRODUCT(INDEX(PriceTable,MATCH($I129,PriceTableMonths,0),22):INDEX(PriceTable,MATCH($J129,PriceTableMonths,0),22),INDEX(PriceTable,MATCH($I129,PriceTableMonths,0),3):INDEX(PriceTable,MATCH($J129,PriceTableMonths,0),3),INDEX(PriceTable,MATCH($I129,PriceTableMonths,0),4):INDEX(PriceTable,MATCH($J129,PriceTableMonths,0),4))/SUMPRODUCT(INDEX(PriceTable,MATCH($I129,PriceTableMonths,0),3):INDEX(PriceTable,MATCH($J129,PriceTableMonths,0),3),INDEX(PriceTable,MATCH($I129,PriceTableMonths,0),4):INDEX(PriceTable,MATCH($J129,PriceTableMonths,0),4)),4))</f>
        <v/>
      </c>
      <c r="Y129" s="370" t="str">
        <f aca="false">IF(P129="no pl",0,IF(D129="ltx",0,IF(Q129="","",(IF(F129="Sell",(K129-X129),(X129-K129)))*W129)))</f>
        <v/>
      </c>
      <c r="AA129" s="26" t="s">
        <v>147</v>
      </c>
    </row>
    <row r="130" customFormat="false" ht="26.25" hidden="false" customHeight="true" outlineLevel="0" collapsed="false">
      <c r="A130" s="26" t="n">
        <v>121</v>
      </c>
      <c r="C130" s="373"/>
      <c r="D130" s="361"/>
      <c r="E130" s="362"/>
      <c r="F130" s="362"/>
      <c r="G130" s="362"/>
      <c r="H130" s="357"/>
      <c r="I130" s="363"/>
      <c r="J130" s="363"/>
      <c r="K130" s="358"/>
      <c r="L130" s="356"/>
      <c r="M130" s="356"/>
      <c r="N130" s="356"/>
      <c r="O130" s="356"/>
      <c r="P130" s="365"/>
      <c r="Q130" s="365"/>
      <c r="R130" s="365"/>
      <c r="S130" s="365"/>
      <c r="T130" s="365"/>
      <c r="U130" s="367" t="str">
        <f aca="false">IF(Q130="","",IF(G130="M","",IF(I130=J130,DAY(EOMONTH(J130,0)),(((EOMONTH(J130,0))-I130)+1))))</f>
        <v/>
      </c>
      <c r="V130" s="368" t="str">
        <f aca="false">IF(Q130="","",IF(G130="D","",IF(I130=J130,1,1+ROUND(((J130-I130)/30.5),0))))</f>
        <v/>
      </c>
      <c r="W130" s="369" t="e">
        <f aca="false">IF(Q130="","",IF(G130="D",(H130*U130),((V130*H130)*10000)))*AVERAGE(INDEX(PriceTable,MATCH($I130,PriceTableMonths,0),3):INDEX(PriceTable,MATCH($J130,PriceTableMonths,0),3))</f>
        <v>#N/A</v>
      </c>
      <c r="X130" s="26" t="str">
        <f aca="false">IF(Q130="","",ROUND(SUMPRODUCT(INDEX(PriceTable,MATCH($I130,PriceTableMonths,0),22):INDEX(PriceTable,MATCH($J130,PriceTableMonths,0),22),INDEX(PriceTable,MATCH($I130,PriceTableMonths,0),3):INDEX(PriceTable,MATCH($J130,PriceTableMonths,0),3),INDEX(PriceTable,MATCH($I130,PriceTableMonths,0),4):INDEX(PriceTable,MATCH($J130,PriceTableMonths,0),4))/SUMPRODUCT(INDEX(PriceTable,MATCH($I130,PriceTableMonths,0),3):INDEX(PriceTable,MATCH($J130,PriceTableMonths,0),3),INDEX(PriceTable,MATCH($I130,PriceTableMonths,0),4):INDEX(PriceTable,MATCH($J130,PriceTableMonths,0),4)),4))</f>
        <v/>
      </c>
      <c r="Y130" s="370" t="str">
        <f aca="false">IF(P130="no pl",0,IF(D130="ltx",0,IF(Q130="","",(IF(F130="Sell",(K130-X130),(X130-K130)))*W130)))</f>
        <v/>
      </c>
      <c r="AA130" s="26" t="s">
        <v>147</v>
      </c>
    </row>
    <row r="131" customFormat="false" ht="26.25" hidden="false" customHeight="true" outlineLevel="0" collapsed="false">
      <c r="A131" s="26" t="n">
        <v>122</v>
      </c>
      <c r="C131" s="373"/>
      <c r="D131" s="361"/>
      <c r="E131" s="362"/>
      <c r="F131" s="362"/>
      <c r="G131" s="362"/>
      <c r="H131" s="357"/>
      <c r="I131" s="363"/>
      <c r="J131" s="363"/>
      <c r="K131" s="358"/>
      <c r="L131" s="356"/>
      <c r="M131" s="356"/>
      <c r="N131" s="356"/>
      <c r="O131" s="356"/>
      <c r="P131" s="365"/>
      <c r="Q131" s="365"/>
      <c r="R131" s="365"/>
      <c r="S131" s="365"/>
      <c r="T131" s="365"/>
      <c r="U131" s="367" t="str">
        <f aca="false">IF(Q131="","",IF(G131="M","",IF(I131=J131,DAY(EOMONTH(J131,0)),(((EOMONTH(J131,0))-I131)+1))))</f>
        <v/>
      </c>
      <c r="V131" s="368" t="str">
        <f aca="false">IF(Q131="","",IF(G131="D","",IF(I131=J131,1,1+ROUND(((J131-I131)/30.5),0))))</f>
        <v/>
      </c>
      <c r="W131" s="369" t="e">
        <f aca="false">IF(Q131="","",IF(G131="D",(H131*U131),((V131*H131)*10000)))*AVERAGE(INDEX(PriceTable,MATCH($I131,PriceTableMonths,0),3):INDEX(PriceTable,MATCH($J131,PriceTableMonths,0),3))</f>
        <v>#N/A</v>
      </c>
      <c r="X131" s="26" t="str">
        <f aca="false">IF(Q131="","",ROUND(SUMPRODUCT(INDEX(PriceTable,MATCH($I131,PriceTableMonths,0),22):INDEX(PriceTable,MATCH($J131,PriceTableMonths,0),22),INDEX(PriceTable,MATCH($I131,PriceTableMonths,0),3):INDEX(PriceTable,MATCH($J131,PriceTableMonths,0),3),INDEX(PriceTable,MATCH($I131,PriceTableMonths,0),4):INDEX(PriceTable,MATCH($J131,PriceTableMonths,0),4))/SUMPRODUCT(INDEX(PriceTable,MATCH($I131,PriceTableMonths,0),3):INDEX(PriceTable,MATCH($J131,PriceTableMonths,0),3),INDEX(PriceTable,MATCH($I131,PriceTableMonths,0),4):INDEX(PriceTable,MATCH($J131,PriceTableMonths,0),4)),4))</f>
        <v/>
      </c>
      <c r="Y131" s="370" t="str">
        <f aca="false">IF(P131="no pl",0,IF(D131="ltx",0,IF(Q131="","",(IF(F131="Sell",(K131-X131),(X131-K131)))*W131)))</f>
        <v/>
      </c>
      <c r="AA131" s="26" t="s">
        <v>147</v>
      </c>
    </row>
    <row r="132" customFormat="false" ht="26.25" hidden="false" customHeight="true" outlineLevel="0" collapsed="false">
      <c r="A132" s="26" t="n">
        <v>123</v>
      </c>
      <c r="C132" s="373"/>
      <c r="D132" s="361"/>
      <c r="E132" s="362"/>
      <c r="F132" s="362"/>
      <c r="G132" s="362"/>
      <c r="H132" s="357"/>
      <c r="I132" s="363"/>
      <c r="J132" s="363"/>
      <c r="K132" s="358"/>
      <c r="L132" s="356"/>
      <c r="M132" s="356"/>
      <c r="N132" s="356"/>
      <c r="O132" s="356"/>
      <c r="P132" s="365"/>
      <c r="Q132" s="365"/>
      <c r="R132" s="365"/>
      <c r="S132" s="365"/>
      <c r="T132" s="365"/>
      <c r="U132" s="367" t="str">
        <f aca="false">IF(Q132="","",IF(G132="M","",IF(I132=J132,DAY(EOMONTH(J132,0)),(((EOMONTH(J132,0))-I132)+1))))</f>
        <v/>
      </c>
      <c r="V132" s="368" t="str">
        <f aca="false">IF(Q132="","",IF(G132="D","",IF(I132=J132,1,1+ROUND(((J132-I132)/30.5),0))))</f>
        <v/>
      </c>
      <c r="W132" s="369" t="e">
        <f aca="false">IF(Q132="","",IF(G132="D",(H132*U132),((V132*H132)*10000)))*AVERAGE(INDEX(PriceTable,MATCH($I132,PriceTableMonths,0),3):INDEX(PriceTable,MATCH($J132,PriceTableMonths,0),3))</f>
        <v>#N/A</v>
      </c>
      <c r="X132" s="26" t="str">
        <f aca="false">IF(Q132="","",ROUND(SUMPRODUCT(INDEX(PriceTable,MATCH($I132,PriceTableMonths,0),22):INDEX(PriceTable,MATCH($J132,PriceTableMonths,0),22),INDEX(PriceTable,MATCH($I132,PriceTableMonths,0),3):INDEX(PriceTable,MATCH($J132,PriceTableMonths,0),3),INDEX(PriceTable,MATCH($I132,PriceTableMonths,0),4):INDEX(PriceTable,MATCH($J132,PriceTableMonths,0),4))/SUMPRODUCT(INDEX(PriceTable,MATCH($I132,PriceTableMonths,0),3):INDEX(PriceTable,MATCH($J132,PriceTableMonths,0),3),INDEX(PriceTable,MATCH($I132,PriceTableMonths,0),4):INDEX(PriceTable,MATCH($J132,PriceTableMonths,0),4)),4))</f>
        <v/>
      </c>
      <c r="Y132" s="370" t="str">
        <f aca="false">IF(P132="no pl",0,IF(D132="ltx",0,IF(Q132="","",(IF(F132="Sell",(K132-X132),(X132-K132)))*W132)))</f>
        <v/>
      </c>
      <c r="AA132" s="26" t="s">
        <v>147</v>
      </c>
    </row>
    <row r="133" customFormat="false" ht="26.25" hidden="false" customHeight="true" outlineLevel="0" collapsed="false">
      <c r="A133" s="26" t="n">
        <v>124</v>
      </c>
      <c r="C133" s="373"/>
      <c r="D133" s="361"/>
      <c r="E133" s="362"/>
      <c r="F133" s="362"/>
      <c r="G133" s="362"/>
      <c r="H133" s="357"/>
      <c r="I133" s="363"/>
      <c r="J133" s="363"/>
      <c r="K133" s="358"/>
      <c r="L133" s="356"/>
      <c r="M133" s="356"/>
      <c r="N133" s="356"/>
      <c r="O133" s="356"/>
      <c r="P133" s="365"/>
      <c r="Q133" s="365"/>
      <c r="R133" s="365"/>
      <c r="S133" s="365"/>
      <c r="T133" s="365"/>
      <c r="U133" s="367" t="str">
        <f aca="false">IF(Q133="","",IF(G133="M","",IF(I133=J133,DAY(EOMONTH(J133,0)),(((EOMONTH(J133,0))-I133)+1))))</f>
        <v/>
      </c>
      <c r="V133" s="368" t="str">
        <f aca="false">IF(Q133="","",IF(G133="D","",IF(I133=J133,1,1+ROUND(((J133-I133)/30.5),0))))</f>
        <v/>
      </c>
      <c r="W133" s="369" t="e">
        <f aca="false">IF(Q133="","",IF(G133="D",(H133*U133),((V133*H133)*10000)))*AVERAGE(INDEX(PriceTable,MATCH($I133,PriceTableMonths,0),3):INDEX(PriceTable,MATCH($J133,PriceTableMonths,0),3))</f>
        <v>#N/A</v>
      </c>
      <c r="X133" s="26" t="str">
        <f aca="false">IF(Q133="","",ROUND(SUMPRODUCT(INDEX(PriceTable,MATCH($I133,PriceTableMonths,0),22):INDEX(PriceTable,MATCH($J133,PriceTableMonths,0),22),INDEX(PriceTable,MATCH($I133,PriceTableMonths,0),3):INDEX(PriceTable,MATCH($J133,PriceTableMonths,0),3),INDEX(PriceTable,MATCH($I133,PriceTableMonths,0),4):INDEX(PriceTable,MATCH($J133,PriceTableMonths,0),4))/SUMPRODUCT(INDEX(PriceTable,MATCH($I133,PriceTableMonths,0),3):INDEX(PriceTable,MATCH($J133,PriceTableMonths,0),3),INDEX(PriceTable,MATCH($I133,PriceTableMonths,0),4):INDEX(PriceTable,MATCH($J133,PriceTableMonths,0),4)),4))</f>
        <v/>
      </c>
      <c r="Y133" s="370" t="str">
        <f aca="false">IF(P133="no pl",0,IF(D133="ltx",0,IF(Q133="","",(IF(F133="Sell",(K133-X133),(X133-K133)))*W133)))</f>
        <v/>
      </c>
      <c r="AA133" s="26" t="s">
        <v>147</v>
      </c>
    </row>
    <row r="134" customFormat="false" ht="26.25" hidden="false" customHeight="true" outlineLevel="0" collapsed="false">
      <c r="A134" s="26" t="n">
        <v>125</v>
      </c>
      <c r="C134" s="373"/>
      <c r="D134" s="361"/>
      <c r="E134" s="362"/>
      <c r="F134" s="362"/>
      <c r="G134" s="362"/>
      <c r="H134" s="357"/>
      <c r="I134" s="363"/>
      <c r="J134" s="363"/>
      <c r="K134" s="358"/>
      <c r="L134" s="356"/>
      <c r="M134" s="356"/>
      <c r="N134" s="356"/>
      <c r="O134" s="356"/>
      <c r="P134" s="365"/>
      <c r="Q134" s="365"/>
      <c r="R134" s="365"/>
      <c r="S134" s="365"/>
      <c r="T134" s="365"/>
      <c r="U134" s="367" t="str">
        <f aca="false">IF(Q134="","",IF(G134="M","",IF(I134=J134,DAY(EOMONTH(J134,0)),(((EOMONTH(J134,0))-I134)+1))))</f>
        <v/>
      </c>
      <c r="V134" s="368" t="str">
        <f aca="false">IF(Q134="","",IF(G134="D","",IF(I134=J134,1,1+ROUND(((J134-I134)/30.5),0))))</f>
        <v/>
      </c>
      <c r="W134" s="369" t="e">
        <f aca="false">IF(Q134="","",IF(G134="D",(H134*U134),((V134*H134)*10000)))*AVERAGE(INDEX(PriceTable,MATCH($I134,PriceTableMonths,0),3):INDEX(PriceTable,MATCH($J134,PriceTableMonths,0),3))</f>
        <v>#N/A</v>
      </c>
      <c r="X134" s="26" t="str">
        <f aca="false">IF(Q134="","",ROUND(SUMPRODUCT(INDEX(PriceTable,MATCH($I134,PriceTableMonths,0),22):INDEX(PriceTable,MATCH($J134,PriceTableMonths,0),22),INDEX(PriceTable,MATCH($I134,PriceTableMonths,0),3):INDEX(PriceTable,MATCH($J134,PriceTableMonths,0),3),INDEX(PriceTable,MATCH($I134,PriceTableMonths,0),4):INDEX(PriceTable,MATCH($J134,PriceTableMonths,0),4))/SUMPRODUCT(INDEX(PriceTable,MATCH($I134,PriceTableMonths,0),3):INDEX(PriceTable,MATCH($J134,PriceTableMonths,0),3),INDEX(PriceTable,MATCH($I134,PriceTableMonths,0),4):INDEX(PriceTable,MATCH($J134,PriceTableMonths,0),4)),4))</f>
        <v/>
      </c>
      <c r="Y134" s="370" t="str">
        <f aca="false">IF(P134="no pl",0,IF(D134="ltx",0,IF(Q134="","",(IF(F134="Sell",(K134-X134),(X134-K134)))*W134)))</f>
        <v/>
      </c>
      <c r="AA134" s="26" t="s">
        <v>147</v>
      </c>
    </row>
    <row r="135" customFormat="false" ht="26.25" hidden="false" customHeight="true" outlineLevel="0" collapsed="false">
      <c r="A135" s="26" t="n">
        <v>126</v>
      </c>
      <c r="C135" s="373"/>
      <c r="D135" s="361"/>
      <c r="E135" s="362"/>
      <c r="F135" s="362"/>
      <c r="G135" s="362"/>
      <c r="H135" s="357"/>
      <c r="I135" s="363"/>
      <c r="J135" s="363"/>
      <c r="K135" s="358"/>
      <c r="L135" s="356"/>
      <c r="M135" s="356"/>
      <c r="N135" s="356"/>
      <c r="O135" s="356"/>
      <c r="P135" s="365"/>
      <c r="Q135" s="365"/>
      <c r="R135" s="365"/>
      <c r="S135" s="365"/>
      <c r="T135" s="365"/>
      <c r="U135" s="367" t="str">
        <f aca="false">IF(Q135="","",IF(G135="M","",IF(I135=J135,DAY(EOMONTH(J135,0)),(((EOMONTH(J135,0))-I135)+1))))</f>
        <v/>
      </c>
      <c r="V135" s="368" t="str">
        <f aca="false">IF(Q135="","",IF(G135="D","",IF(I135=J135,1,1+ROUND(((J135-I135)/30.5),0))))</f>
        <v/>
      </c>
      <c r="W135" s="369" t="e">
        <f aca="false">IF(Q135="","",IF(G135="D",(H135*U135),((V135*H135)*10000)))*AVERAGE(INDEX(PriceTable,MATCH($I135,PriceTableMonths,0),3):INDEX(PriceTable,MATCH($J135,PriceTableMonths,0),3))</f>
        <v>#N/A</v>
      </c>
      <c r="X135" s="26" t="str">
        <f aca="false">IF(Q135="","",ROUND(SUMPRODUCT(INDEX(PriceTable,MATCH($I135,PriceTableMonths,0),22):INDEX(PriceTable,MATCH($J135,PriceTableMonths,0),22),INDEX(PriceTable,MATCH($I135,PriceTableMonths,0),3):INDEX(PriceTable,MATCH($J135,PriceTableMonths,0),3),INDEX(PriceTable,MATCH($I135,PriceTableMonths,0),4):INDEX(PriceTable,MATCH($J135,PriceTableMonths,0),4))/SUMPRODUCT(INDEX(PriceTable,MATCH($I135,PriceTableMonths,0),3):INDEX(PriceTable,MATCH($J135,PriceTableMonths,0),3),INDEX(PriceTable,MATCH($I135,PriceTableMonths,0),4):INDEX(PriceTable,MATCH($J135,PriceTableMonths,0),4)),4))</f>
        <v/>
      </c>
      <c r="Y135" s="370" t="str">
        <f aca="false">IF(P135="no pl",0,IF(D135="ltx",0,IF(Q135="","",(IF(F135="Sell",(K135-X135),(X135-K135)))*W135)))</f>
        <v/>
      </c>
      <c r="AA135" s="26" t="s">
        <v>147</v>
      </c>
    </row>
    <row r="136" customFormat="false" ht="26.25" hidden="false" customHeight="true" outlineLevel="0" collapsed="false">
      <c r="A136" s="26" t="n">
        <v>127</v>
      </c>
      <c r="C136" s="373"/>
      <c r="D136" s="361"/>
      <c r="E136" s="362"/>
      <c r="F136" s="362"/>
      <c r="G136" s="362"/>
      <c r="H136" s="357"/>
      <c r="I136" s="363"/>
      <c r="J136" s="363"/>
      <c r="K136" s="358"/>
      <c r="L136" s="356"/>
      <c r="M136" s="356"/>
      <c r="N136" s="356"/>
      <c r="O136" s="356"/>
      <c r="P136" s="365"/>
      <c r="Q136" s="365"/>
      <c r="R136" s="365"/>
      <c r="S136" s="365"/>
      <c r="T136" s="365"/>
      <c r="U136" s="367" t="str">
        <f aca="false">IF(Q136="","",IF(G136="M","",IF(I136=J136,DAY(EOMONTH(J136,0)),(((EOMONTH(J136,0))-I136)+1))))</f>
        <v/>
      </c>
      <c r="V136" s="368" t="str">
        <f aca="false">IF(Q136="","",IF(G136="D","",IF(I136=J136,1,1+ROUND(((J136-I136)/30.5),0))))</f>
        <v/>
      </c>
      <c r="W136" s="369" t="e">
        <f aca="false">IF(Q136="","",IF(G136="D",(H136*U136),((V136*H136)*10000)))*AVERAGE(INDEX(PriceTable,MATCH($I136,PriceTableMonths,0),3):INDEX(PriceTable,MATCH($J136,PriceTableMonths,0),3))</f>
        <v>#N/A</v>
      </c>
      <c r="X136" s="26" t="str">
        <f aca="false">IF(Q136="","",ROUND(SUMPRODUCT(INDEX(PriceTable,MATCH($I136,PriceTableMonths,0),22):INDEX(PriceTable,MATCH($J136,PriceTableMonths,0),22),INDEX(PriceTable,MATCH($I136,PriceTableMonths,0),3):INDEX(PriceTable,MATCH($J136,PriceTableMonths,0),3),INDEX(PriceTable,MATCH($I136,PriceTableMonths,0),4):INDEX(PriceTable,MATCH($J136,PriceTableMonths,0),4))/SUMPRODUCT(INDEX(PriceTable,MATCH($I136,PriceTableMonths,0),3):INDEX(PriceTable,MATCH($J136,PriceTableMonths,0),3),INDEX(PriceTable,MATCH($I136,PriceTableMonths,0),4):INDEX(PriceTable,MATCH($J136,PriceTableMonths,0),4)),4))</f>
        <v/>
      </c>
      <c r="Y136" s="370" t="str">
        <f aca="false">IF(P136="no pl",0,IF(D136="ltx",0,IF(Q136="","",(IF(F136="Sell",(K136-X136),(X136-K136)))*W136)))</f>
        <v/>
      </c>
      <c r="AA136" s="26" t="s">
        <v>147</v>
      </c>
    </row>
    <row r="137" customFormat="false" ht="26.25" hidden="false" customHeight="true" outlineLevel="0" collapsed="false">
      <c r="A137" s="26" t="n">
        <v>128</v>
      </c>
      <c r="C137" s="373"/>
      <c r="D137" s="361"/>
      <c r="E137" s="362"/>
      <c r="F137" s="362"/>
      <c r="G137" s="362"/>
      <c r="H137" s="357"/>
      <c r="I137" s="363"/>
      <c r="J137" s="363"/>
      <c r="K137" s="358"/>
      <c r="L137" s="356"/>
      <c r="M137" s="356"/>
      <c r="N137" s="356"/>
      <c r="O137" s="356"/>
      <c r="P137" s="365"/>
      <c r="Q137" s="365"/>
      <c r="R137" s="365"/>
      <c r="S137" s="365"/>
      <c r="T137" s="365"/>
      <c r="U137" s="367" t="str">
        <f aca="false">IF(Q137="","",IF(G137="M","",IF(I137=J137,DAY(EOMONTH(J137,0)),(((EOMONTH(J137,0))-I137)+1))))</f>
        <v/>
      </c>
      <c r="V137" s="368" t="str">
        <f aca="false">IF(Q137="","",IF(G137="D","",IF(I137=J137,1,1+ROUND(((J137-I137)/30.5),0))))</f>
        <v/>
      </c>
      <c r="W137" s="369" t="e">
        <f aca="false">IF(Q137="","",IF(G137="D",(H137*U137),((V137*H137)*10000)))*AVERAGE(INDEX(PriceTable,MATCH($I137,PriceTableMonths,0),3):INDEX(PriceTable,MATCH($J137,PriceTableMonths,0),3))</f>
        <v>#N/A</v>
      </c>
      <c r="X137" s="26" t="str">
        <f aca="false">IF(Q137="","",ROUND(SUMPRODUCT(INDEX(PriceTable,MATCH($I137,PriceTableMonths,0),22):INDEX(PriceTable,MATCH($J137,PriceTableMonths,0),22),INDEX(PriceTable,MATCH($I137,PriceTableMonths,0),3):INDEX(PriceTable,MATCH($J137,PriceTableMonths,0),3),INDEX(PriceTable,MATCH($I137,PriceTableMonths,0),4):INDEX(PriceTable,MATCH($J137,PriceTableMonths,0),4))/SUMPRODUCT(INDEX(PriceTable,MATCH($I137,PriceTableMonths,0),3):INDEX(PriceTable,MATCH($J137,PriceTableMonths,0),3),INDEX(PriceTable,MATCH($I137,PriceTableMonths,0),4):INDEX(PriceTable,MATCH($J137,PriceTableMonths,0),4)),4))</f>
        <v/>
      </c>
      <c r="Y137" s="370" t="str">
        <f aca="false">IF(P137="no pl",0,IF(D137="ltx",0,IF(Q137="","",(IF(F137="Sell",(K137-X137),(X137-K137)))*W137)))</f>
        <v/>
      </c>
      <c r="AA137" s="26" t="s">
        <v>147</v>
      </c>
    </row>
    <row r="138" customFormat="false" ht="26.25" hidden="false" customHeight="true" outlineLevel="0" collapsed="false">
      <c r="A138" s="26" t="n">
        <v>129</v>
      </c>
      <c r="C138" s="373"/>
      <c r="D138" s="361"/>
      <c r="E138" s="362"/>
      <c r="F138" s="362"/>
      <c r="G138" s="362"/>
      <c r="H138" s="357"/>
      <c r="I138" s="363"/>
      <c r="J138" s="363"/>
      <c r="K138" s="358"/>
      <c r="L138" s="356"/>
      <c r="M138" s="356"/>
      <c r="N138" s="356"/>
      <c r="O138" s="356"/>
      <c r="P138" s="365"/>
      <c r="Q138" s="365"/>
      <c r="R138" s="365"/>
      <c r="S138" s="365"/>
      <c r="T138" s="365"/>
      <c r="U138" s="367" t="str">
        <f aca="false">IF(Q138="","",IF(G138="M","",IF(I138=J138,DAY(EOMONTH(J138,0)),(((EOMONTH(J138,0))-I138)+1))))</f>
        <v/>
      </c>
      <c r="V138" s="368" t="str">
        <f aca="false">IF(Q138="","",IF(G138="D","",IF(I138=J138,1,1+ROUND(((J138-I138)/30.5),0))))</f>
        <v/>
      </c>
      <c r="W138" s="369" t="e">
        <f aca="false">IF(Q138="","",IF(G138="D",(H138*U138),((V138*H138)*10000)))*AVERAGE(INDEX(PriceTable,MATCH($I138,PriceTableMonths,0),3):INDEX(PriceTable,MATCH($J138,PriceTableMonths,0),3))</f>
        <v>#N/A</v>
      </c>
      <c r="X138" s="26" t="str">
        <f aca="false">IF(Q138="","",ROUND(SUMPRODUCT(INDEX(PriceTable,MATCH($I138,PriceTableMonths,0),22):INDEX(PriceTable,MATCH($J138,PriceTableMonths,0),22),INDEX(PriceTable,MATCH($I138,PriceTableMonths,0),3):INDEX(PriceTable,MATCH($J138,PriceTableMonths,0),3),INDEX(PriceTable,MATCH($I138,PriceTableMonths,0),4):INDEX(PriceTable,MATCH($J138,PriceTableMonths,0),4))/SUMPRODUCT(INDEX(PriceTable,MATCH($I138,PriceTableMonths,0),3):INDEX(PriceTable,MATCH($J138,PriceTableMonths,0),3),INDEX(PriceTable,MATCH($I138,PriceTableMonths,0),4):INDEX(PriceTable,MATCH($J138,PriceTableMonths,0),4)),4))</f>
        <v/>
      </c>
      <c r="Y138" s="370" t="str">
        <f aca="false">IF(P138="no pl",0,IF(D138="ltx",0,IF(Q138="","",(IF(F138="Sell",(K138-X138),(X138-K138)))*W138)))</f>
        <v/>
      </c>
      <c r="AA138" s="26" t="s">
        <v>147</v>
      </c>
    </row>
    <row r="139" customFormat="false" ht="26.25" hidden="false" customHeight="true" outlineLevel="0" collapsed="false">
      <c r="A139" s="26" t="n">
        <v>130</v>
      </c>
      <c r="C139" s="373"/>
      <c r="D139" s="361"/>
      <c r="E139" s="362"/>
      <c r="F139" s="362"/>
      <c r="G139" s="362"/>
      <c r="H139" s="357"/>
      <c r="I139" s="363"/>
      <c r="J139" s="363"/>
      <c r="K139" s="358"/>
      <c r="L139" s="356"/>
      <c r="M139" s="356"/>
      <c r="N139" s="356"/>
      <c r="O139" s="356"/>
      <c r="P139" s="365"/>
      <c r="Q139" s="365"/>
      <c r="R139" s="365"/>
      <c r="S139" s="365"/>
      <c r="T139" s="365"/>
      <c r="U139" s="367" t="str">
        <f aca="false">IF(Q139="","",IF(G139="M","",IF(I139=J139,DAY(EOMONTH(J139,0)),(((EOMONTH(J139,0))-I139)+1))))</f>
        <v/>
      </c>
      <c r="V139" s="368" t="str">
        <f aca="false">IF(Q139="","",IF(G139="D","",IF(I139=J139,1,1+ROUND(((J139-I139)/30.5),0))))</f>
        <v/>
      </c>
      <c r="W139" s="369" t="e">
        <f aca="false">IF(Q139="","",IF(G139="D",(H139*U139),((V139*H139)*10000)))*AVERAGE(INDEX(PriceTable,MATCH($I139,PriceTableMonths,0),3):INDEX(PriceTable,MATCH($J139,PriceTableMonths,0),3))</f>
        <v>#N/A</v>
      </c>
      <c r="X139" s="26" t="str">
        <f aca="false">IF(Q139="","",ROUND(SUMPRODUCT(INDEX(PriceTable,MATCH($I139,PriceTableMonths,0),22):INDEX(PriceTable,MATCH($J139,PriceTableMonths,0),22),INDEX(PriceTable,MATCH($I139,PriceTableMonths,0),3):INDEX(PriceTable,MATCH($J139,PriceTableMonths,0),3),INDEX(PriceTable,MATCH($I139,PriceTableMonths,0),4):INDEX(PriceTable,MATCH($J139,PriceTableMonths,0),4))/SUMPRODUCT(INDEX(PriceTable,MATCH($I139,PriceTableMonths,0),3):INDEX(PriceTable,MATCH($J139,PriceTableMonths,0),3),INDEX(PriceTable,MATCH($I139,PriceTableMonths,0),4):INDEX(PriceTable,MATCH($J139,PriceTableMonths,0),4)),4))</f>
        <v/>
      </c>
      <c r="Y139" s="370" t="str">
        <f aca="false">IF(P139="no pl",0,IF(D139="ltx",0,IF(Q139="","",(IF(F139="Sell",(K139-X139),(X139-K139)))*W139)))</f>
        <v/>
      </c>
      <c r="AA139" s="26" t="s">
        <v>147</v>
      </c>
    </row>
    <row r="140" customFormat="false" ht="26.25" hidden="false" customHeight="true" outlineLevel="0" collapsed="false">
      <c r="A140" s="26" t="n">
        <v>131</v>
      </c>
      <c r="C140" s="373"/>
      <c r="D140" s="361"/>
      <c r="E140" s="362"/>
      <c r="F140" s="362"/>
      <c r="G140" s="362"/>
      <c r="H140" s="357"/>
      <c r="I140" s="363"/>
      <c r="J140" s="363"/>
      <c r="K140" s="358"/>
      <c r="L140" s="356"/>
      <c r="M140" s="356"/>
      <c r="N140" s="356"/>
      <c r="O140" s="356"/>
      <c r="P140" s="365"/>
      <c r="Q140" s="365"/>
      <c r="R140" s="365"/>
      <c r="S140" s="365"/>
      <c r="T140" s="365"/>
      <c r="U140" s="367" t="str">
        <f aca="false">IF(Q140="","",IF(G140="M","",IF(I140=J140,DAY(EOMONTH(J140,0)),(((EOMONTH(J140,0))-I140)+1))))</f>
        <v/>
      </c>
      <c r="V140" s="368" t="str">
        <f aca="false">IF(Q140="","",IF(G140="D","",IF(I140=J140,1,1+ROUND(((J140-I140)/30.5),0))))</f>
        <v/>
      </c>
      <c r="W140" s="369" t="e">
        <f aca="false">IF(Q140="","",IF(G140="D",(H140*U140),((V140*H140)*10000)))*AVERAGE(INDEX(PriceTable,MATCH($I140,PriceTableMonths,0),3):INDEX(PriceTable,MATCH($J140,PriceTableMonths,0),3))</f>
        <v>#N/A</v>
      </c>
      <c r="X140" s="26" t="str">
        <f aca="false">IF(Q140="","",ROUND(SUMPRODUCT(INDEX(PriceTable,MATCH($I140,PriceTableMonths,0),22):INDEX(PriceTable,MATCH($J140,PriceTableMonths,0),22),INDEX(PriceTable,MATCH($I140,PriceTableMonths,0),3):INDEX(PriceTable,MATCH($J140,PriceTableMonths,0),3),INDEX(PriceTable,MATCH($I140,PriceTableMonths,0),4):INDEX(PriceTable,MATCH($J140,PriceTableMonths,0),4))/SUMPRODUCT(INDEX(PriceTable,MATCH($I140,PriceTableMonths,0),3):INDEX(PriceTable,MATCH($J140,PriceTableMonths,0),3),INDEX(PriceTable,MATCH($I140,PriceTableMonths,0),4):INDEX(PriceTable,MATCH($J140,PriceTableMonths,0),4)),4))</f>
        <v/>
      </c>
      <c r="Y140" s="370" t="str">
        <f aca="false">IF(P140="no pl",0,IF(D140="ltx",0,IF(Q140="","",(IF(F140="Sell",(K140-X140),(X140-K140)))*W140)))</f>
        <v/>
      </c>
      <c r="AA140" s="26" t="s">
        <v>147</v>
      </c>
    </row>
    <row r="141" customFormat="false" ht="26.25" hidden="false" customHeight="true" outlineLevel="0" collapsed="false">
      <c r="A141" s="26" t="n">
        <v>132</v>
      </c>
      <c r="C141" s="373"/>
      <c r="D141" s="361"/>
      <c r="E141" s="362"/>
      <c r="F141" s="362"/>
      <c r="G141" s="362"/>
      <c r="H141" s="357"/>
      <c r="I141" s="363"/>
      <c r="J141" s="363"/>
      <c r="K141" s="358"/>
      <c r="L141" s="356"/>
      <c r="M141" s="356"/>
      <c r="N141" s="356"/>
      <c r="O141" s="356"/>
      <c r="P141" s="365"/>
      <c r="Q141" s="365"/>
      <c r="R141" s="365"/>
      <c r="S141" s="365"/>
      <c r="T141" s="365"/>
      <c r="U141" s="367" t="str">
        <f aca="false">IF(Q141="","",IF(G141="M","",IF(I141=J141,DAY(EOMONTH(J141,0)),(((EOMONTH(J141,0))-I141)+1))))</f>
        <v/>
      </c>
      <c r="V141" s="368" t="str">
        <f aca="false">IF(Q141="","",IF(G141="D","",IF(I141=J141,1,1+ROUND(((J141-I141)/30.5),0))))</f>
        <v/>
      </c>
      <c r="W141" s="369" t="e">
        <f aca="false">IF(Q141="","",IF(G141="D",(H141*U141),((V141*H141)*10000)))*AVERAGE(INDEX(PriceTable,MATCH($I141,PriceTableMonths,0),3):INDEX(PriceTable,MATCH($J141,PriceTableMonths,0),3))</f>
        <v>#N/A</v>
      </c>
      <c r="X141" s="26" t="str">
        <f aca="false">IF(Q141="","",ROUND(SUMPRODUCT(INDEX(PriceTable,MATCH($I141,PriceTableMonths,0),22):INDEX(PriceTable,MATCH($J141,PriceTableMonths,0),22),INDEX(PriceTable,MATCH($I141,PriceTableMonths,0),3):INDEX(PriceTable,MATCH($J141,PriceTableMonths,0),3),INDEX(PriceTable,MATCH($I141,PriceTableMonths,0),4):INDEX(PriceTable,MATCH($J141,PriceTableMonths,0),4))/SUMPRODUCT(INDEX(PriceTable,MATCH($I141,PriceTableMonths,0),3):INDEX(PriceTable,MATCH($J141,PriceTableMonths,0),3),INDEX(PriceTable,MATCH($I141,PriceTableMonths,0),4):INDEX(PriceTable,MATCH($J141,PriceTableMonths,0),4)),4))</f>
        <v/>
      </c>
      <c r="Y141" s="370" t="str">
        <f aca="false">IF(P141="no pl",0,IF(D141="ltx",0,IF(Q141="","",(IF(F141="Sell",(K141-X141),(X141-K141)))*W141)))</f>
        <v/>
      </c>
      <c r="AA141" s="26" t="s">
        <v>147</v>
      </c>
    </row>
    <row r="142" customFormat="false" ht="26.25" hidden="false" customHeight="true" outlineLevel="0" collapsed="false">
      <c r="A142" s="26" t="n">
        <v>133</v>
      </c>
      <c r="C142" s="373"/>
      <c r="D142" s="361"/>
      <c r="E142" s="362"/>
      <c r="F142" s="362"/>
      <c r="G142" s="362"/>
      <c r="H142" s="357"/>
      <c r="I142" s="363"/>
      <c r="J142" s="363"/>
      <c r="K142" s="358"/>
      <c r="L142" s="356"/>
      <c r="M142" s="356"/>
      <c r="N142" s="356"/>
      <c r="O142" s="356"/>
      <c r="P142" s="365"/>
      <c r="Q142" s="365"/>
      <c r="R142" s="365"/>
      <c r="S142" s="365"/>
      <c r="T142" s="365"/>
      <c r="U142" s="367" t="str">
        <f aca="false">IF(Q142="","",IF(G142="M","",IF(I142=J142,DAY(EOMONTH(J142,0)),(((EOMONTH(J142,0))-I142)+1))))</f>
        <v/>
      </c>
      <c r="V142" s="368" t="str">
        <f aca="false">IF(Q142="","",IF(G142="D","",IF(I142=J142,1,1+ROUND(((J142-I142)/30.5),0))))</f>
        <v/>
      </c>
      <c r="W142" s="369" t="e">
        <f aca="false">IF(Q142="","",IF(G142="D",(H142*U142),((V142*H142)*10000)))*AVERAGE(INDEX(PriceTable,MATCH($I142,PriceTableMonths,0),3):INDEX(PriceTable,MATCH($J142,PriceTableMonths,0),3))</f>
        <v>#N/A</v>
      </c>
      <c r="X142" s="26" t="str">
        <f aca="false">IF(Q142="","",ROUND(SUMPRODUCT(INDEX(PriceTable,MATCH($I142,PriceTableMonths,0),22):INDEX(PriceTable,MATCH($J142,PriceTableMonths,0),22),INDEX(PriceTable,MATCH($I142,PriceTableMonths,0),3):INDEX(PriceTable,MATCH($J142,PriceTableMonths,0),3),INDEX(PriceTable,MATCH($I142,PriceTableMonths,0),4):INDEX(PriceTable,MATCH($J142,PriceTableMonths,0),4))/SUMPRODUCT(INDEX(PriceTable,MATCH($I142,PriceTableMonths,0),3):INDEX(PriceTable,MATCH($J142,PriceTableMonths,0),3),INDEX(PriceTable,MATCH($I142,PriceTableMonths,0),4):INDEX(PriceTable,MATCH($J142,PriceTableMonths,0),4)),4))</f>
        <v/>
      </c>
      <c r="Y142" s="370" t="str">
        <f aca="false">IF(P142="no pl",0,IF(D142="ltx",0,IF(Q142="","",(IF(F142="Sell",(K142-X142),(X142-K142)))*W142)))</f>
        <v/>
      </c>
      <c r="AA142" s="26" t="s">
        <v>147</v>
      </c>
    </row>
    <row r="143" customFormat="false" ht="26.25" hidden="false" customHeight="true" outlineLevel="0" collapsed="false">
      <c r="A143" s="26" t="n">
        <v>134</v>
      </c>
      <c r="C143" s="373"/>
      <c r="D143" s="361"/>
      <c r="E143" s="362"/>
      <c r="F143" s="362"/>
      <c r="G143" s="362"/>
      <c r="H143" s="357"/>
      <c r="I143" s="363"/>
      <c r="J143" s="363"/>
      <c r="K143" s="358"/>
      <c r="L143" s="356"/>
      <c r="M143" s="356"/>
      <c r="N143" s="356"/>
      <c r="O143" s="356"/>
      <c r="P143" s="365"/>
      <c r="Q143" s="365"/>
      <c r="R143" s="365"/>
      <c r="S143" s="365"/>
      <c r="T143" s="365"/>
      <c r="U143" s="367" t="str">
        <f aca="false">IF(Q143="","",IF(G143="M","",IF(I143=J143,DAY(EOMONTH(J143,0)),(((EOMONTH(J143,0))-I143)+1))))</f>
        <v/>
      </c>
      <c r="V143" s="368" t="str">
        <f aca="false">IF(Q143="","",IF(G143="D","",IF(I143=J143,1,1+ROUND(((J143-I143)/30.5),0))))</f>
        <v/>
      </c>
      <c r="W143" s="369" t="e">
        <f aca="false">IF(Q143="","",IF(G143="D",(H143*U143),((V143*H143)*10000)))*AVERAGE(INDEX(PriceTable,MATCH($I143,PriceTableMonths,0),3):INDEX(PriceTable,MATCH($J143,PriceTableMonths,0),3))</f>
        <v>#N/A</v>
      </c>
      <c r="X143" s="26" t="str">
        <f aca="false">IF(Q143="","",ROUND(SUMPRODUCT(INDEX(PriceTable,MATCH($I143,PriceTableMonths,0),22):INDEX(PriceTable,MATCH($J143,PriceTableMonths,0),22),INDEX(PriceTable,MATCH($I143,PriceTableMonths,0),3):INDEX(PriceTable,MATCH($J143,PriceTableMonths,0),3),INDEX(PriceTable,MATCH($I143,PriceTableMonths,0),4):INDEX(PriceTable,MATCH($J143,PriceTableMonths,0),4))/SUMPRODUCT(INDEX(PriceTable,MATCH($I143,PriceTableMonths,0),3):INDEX(PriceTable,MATCH($J143,PriceTableMonths,0),3),INDEX(PriceTable,MATCH($I143,PriceTableMonths,0),4):INDEX(PriceTable,MATCH($J143,PriceTableMonths,0),4)),4))</f>
        <v/>
      </c>
      <c r="Y143" s="370" t="str">
        <f aca="false">IF(P143="no pl",0,IF(D143="ltx",0,IF(Q143="","",(IF(F143="Sell",(K143-X143),(X143-K143)))*W143)))</f>
        <v/>
      </c>
      <c r="AA143" s="26" t="s">
        <v>147</v>
      </c>
    </row>
    <row r="144" customFormat="false" ht="26.25" hidden="false" customHeight="true" outlineLevel="0" collapsed="false">
      <c r="A144" s="26" t="n">
        <v>135</v>
      </c>
      <c r="C144" s="373"/>
      <c r="D144" s="361"/>
      <c r="E144" s="362"/>
      <c r="F144" s="362"/>
      <c r="G144" s="362"/>
      <c r="H144" s="357"/>
      <c r="I144" s="363"/>
      <c r="J144" s="363"/>
      <c r="K144" s="358"/>
      <c r="L144" s="356"/>
      <c r="M144" s="356"/>
      <c r="N144" s="356"/>
      <c r="O144" s="356"/>
      <c r="P144" s="365"/>
      <c r="Q144" s="365"/>
      <c r="R144" s="365"/>
      <c r="S144" s="365"/>
      <c r="T144" s="365"/>
      <c r="U144" s="367" t="str">
        <f aca="false">IF(Q144="","",IF(G144="M","",IF(I144=J144,DAY(EOMONTH(J144,0)),(((EOMONTH(J144,0))-I144)+1))))</f>
        <v/>
      </c>
      <c r="V144" s="368" t="str">
        <f aca="false">IF(Q144="","",IF(G144="D","",IF(I144=J144,1,1+ROUND(((J144-I144)/30.5),0))))</f>
        <v/>
      </c>
      <c r="W144" s="369" t="e">
        <f aca="false">IF(Q144="","",IF(G144="D",(H144*U144),((V144*H144)*10000)))*AVERAGE(INDEX(PriceTable,MATCH($I144,PriceTableMonths,0),3):INDEX(PriceTable,MATCH($J144,PriceTableMonths,0),3))</f>
        <v>#N/A</v>
      </c>
      <c r="X144" s="26" t="str">
        <f aca="false">IF(Q144="","",ROUND(SUMPRODUCT(INDEX(PriceTable,MATCH($I144,PriceTableMonths,0),22):INDEX(PriceTable,MATCH($J144,PriceTableMonths,0),22),INDEX(PriceTable,MATCH($I144,PriceTableMonths,0),3):INDEX(PriceTable,MATCH($J144,PriceTableMonths,0),3),INDEX(PriceTable,MATCH($I144,PriceTableMonths,0),4):INDEX(PriceTable,MATCH($J144,PriceTableMonths,0),4))/SUMPRODUCT(INDEX(PriceTable,MATCH($I144,PriceTableMonths,0),3):INDEX(PriceTable,MATCH($J144,PriceTableMonths,0),3),INDEX(PriceTable,MATCH($I144,PriceTableMonths,0),4):INDEX(PriceTable,MATCH($J144,PriceTableMonths,0),4)),4))</f>
        <v/>
      </c>
      <c r="Y144" s="370" t="str">
        <f aca="false">IF(P144="no pl",0,IF(D144="ltx",0,IF(Q144="","",(IF(F144="Sell",(K144-X144),(X144-K144)))*W144)))</f>
        <v/>
      </c>
      <c r="AA144" s="26" t="s">
        <v>147</v>
      </c>
    </row>
    <row r="145" customFormat="false" ht="26.25" hidden="false" customHeight="true" outlineLevel="0" collapsed="false">
      <c r="A145" s="26" t="n">
        <v>136</v>
      </c>
      <c r="C145" s="373"/>
      <c r="D145" s="361"/>
      <c r="E145" s="362"/>
      <c r="F145" s="362"/>
      <c r="G145" s="362"/>
      <c r="H145" s="357"/>
      <c r="I145" s="363"/>
      <c r="J145" s="363"/>
      <c r="K145" s="358"/>
      <c r="L145" s="356"/>
      <c r="M145" s="356"/>
      <c r="N145" s="356"/>
      <c r="O145" s="356"/>
      <c r="P145" s="365"/>
      <c r="Q145" s="365"/>
      <c r="R145" s="365"/>
      <c r="S145" s="365"/>
      <c r="T145" s="365"/>
      <c r="U145" s="367" t="str">
        <f aca="false">IF(Q145="","",IF(G145="M","",IF(I145=J145,DAY(EOMONTH(J145,0)),(((EOMONTH(J145,0))-I145)+1))))</f>
        <v/>
      </c>
      <c r="V145" s="368" t="str">
        <f aca="false">IF(Q145="","",IF(G145="D","",IF(I145=J145,1,1+ROUND(((J145-I145)/30.5),0))))</f>
        <v/>
      </c>
      <c r="W145" s="369" t="e">
        <f aca="false">IF(Q145="","",IF(G145="D",(H145*U145),((V145*H145)*10000)))*AVERAGE(INDEX(PriceTable,MATCH($I145,PriceTableMonths,0),3):INDEX(PriceTable,MATCH($J145,PriceTableMonths,0),3))</f>
        <v>#N/A</v>
      </c>
      <c r="X145" s="26" t="str">
        <f aca="false">IF(Q145="","",ROUND(SUMPRODUCT(INDEX(PriceTable,MATCH($I145,PriceTableMonths,0),22):INDEX(PriceTable,MATCH($J145,PriceTableMonths,0),22),INDEX(PriceTable,MATCH($I145,PriceTableMonths,0),3):INDEX(PriceTable,MATCH($J145,PriceTableMonths,0),3),INDEX(PriceTable,MATCH($I145,PriceTableMonths,0),4):INDEX(PriceTable,MATCH($J145,PriceTableMonths,0),4))/SUMPRODUCT(INDEX(PriceTable,MATCH($I145,PriceTableMonths,0),3):INDEX(PriceTable,MATCH($J145,PriceTableMonths,0),3),INDEX(PriceTable,MATCH($I145,PriceTableMonths,0),4):INDEX(PriceTable,MATCH($J145,PriceTableMonths,0),4)),4))</f>
        <v/>
      </c>
      <c r="Y145" s="370" t="str">
        <f aca="false">IF(P145="no pl",0,IF(D145="ltx",0,IF(Q145="","",(IF(F145="Sell",(K145-X145),(X145-K145)))*W145)))</f>
        <v/>
      </c>
      <c r="AA145" s="26" t="s">
        <v>147</v>
      </c>
    </row>
    <row r="146" customFormat="false" ht="26.25" hidden="false" customHeight="true" outlineLevel="0" collapsed="false">
      <c r="A146" s="26" t="n">
        <v>137</v>
      </c>
      <c r="C146" s="373"/>
      <c r="D146" s="361"/>
      <c r="E146" s="362"/>
      <c r="F146" s="362"/>
      <c r="G146" s="362"/>
      <c r="H146" s="357"/>
      <c r="I146" s="363"/>
      <c r="J146" s="363"/>
      <c r="K146" s="358"/>
      <c r="L146" s="356"/>
      <c r="M146" s="356"/>
      <c r="N146" s="356"/>
      <c r="O146" s="356"/>
      <c r="P146" s="365"/>
      <c r="Q146" s="365"/>
      <c r="R146" s="365"/>
      <c r="S146" s="365"/>
      <c r="T146" s="365"/>
      <c r="U146" s="367" t="str">
        <f aca="false">IF(Q146="","",IF(G146="M","",IF(I146=J146,DAY(EOMONTH(J146,0)),(((EOMONTH(J146,0))-I146)+1))))</f>
        <v/>
      </c>
      <c r="V146" s="368" t="str">
        <f aca="false">IF(Q146="","",IF(G146="D","",IF(I146=J146,1,1+ROUND(((J146-I146)/30.5),0))))</f>
        <v/>
      </c>
      <c r="W146" s="369" t="e">
        <f aca="false">IF(Q146="","",IF(G146="D",(H146*U146),((V146*H146)*10000)))*AVERAGE(INDEX(PriceTable,MATCH($I146,PriceTableMonths,0),3):INDEX(PriceTable,MATCH($J146,PriceTableMonths,0),3))</f>
        <v>#N/A</v>
      </c>
      <c r="X146" s="26" t="str">
        <f aca="false">IF(Q146="","",ROUND(SUMPRODUCT(INDEX(PriceTable,MATCH($I146,PriceTableMonths,0),22):INDEX(PriceTable,MATCH($J146,PriceTableMonths,0),22),INDEX(PriceTable,MATCH($I146,PriceTableMonths,0),3):INDEX(PriceTable,MATCH($J146,PriceTableMonths,0),3),INDEX(PriceTable,MATCH($I146,PriceTableMonths,0),4):INDEX(PriceTable,MATCH($J146,PriceTableMonths,0),4))/SUMPRODUCT(INDEX(PriceTable,MATCH($I146,PriceTableMonths,0),3):INDEX(PriceTable,MATCH($J146,PriceTableMonths,0),3),INDEX(PriceTable,MATCH($I146,PriceTableMonths,0),4):INDEX(PriceTable,MATCH($J146,PriceTableMonths,0),4)),4))</f>
        <v/>
      </c>
      <c r="Y146" s="370" t="str">
        <f aca="false">IF(P146="no pl",0,IF(D146="ltx",0,IF(Q146="","",(IF(F146="Sell",(K146-X146),(X146-K146)))*W146)))</f>
        <v/>
      </c>
      <c r="AA146" s="26" t="s">
        <v>147</v>
      </c>
    </row>
    <row r="147" customFormat="false" ht="26.25" hidden="false" customHeight="true" outlineLevel="0" collapsed="false">
      <c r="A147" s="26" t="n">
        <v>138</v>
      </c>
      <c r="C147" s="373"/>
      <c r="D147" s="361"/>
      <c r="E147" s="362"/>
      <c r="F147" s="362"/>
      <c r="G147" s="362"/>
      <c r="H147" s="357"/>
      <c r="I147" s="363"/>
      <c r="J147" s="363"/>
      <c r="K147" s="358"/>
      <c r="L147" s="356"/>
      <c r="M147" s="356"/>
      <c r="N147" s="356"/>
      <c r="O147" s="356"/>
      <c r="P147" s="365"/>
      <c r="Q147" s="365"/>
      <c r="R147" s="365"/>
      <c r="S147" s="365"/>
      <c r="T147" s="365"/>
      <c r="U147" s="367" t="str">
        <f aca="false">IF(Q147="","",IF(G147="M","",IF(I147=J147,DAY(EOMONTH(J147,0)),(((EOMONTH(J147,0))-I147)+1))))</f>
        <v/>
      </c>
      <c r="V147" s="368" t="str">
        <f aca="false">IF(Q147="","",IF(G147="D","",IF(I147=J147,1,1+ROUND(((J147-I147)/30.5),0))))</f>
        <v/>
      </c>
      <c r="W147" s="369" t="e">
        <f aca="false">IF(Q147="","",IF(G147="D",(H147*U147),((V147*H147)*10000)))*AVERAGE(INDEX(PriceTable,MATCH($I147,PriceTableMonths,0),3):INDEX(PriceTable,MATCH($J147,PriceTableMonths,0),3))</f>
        <v>#N/A</v>
      </c>
      <c r="X147" s="26" t="str">
        <f aca="false">IF(Q147="","",ROUND(SUMPRODUCT(INDEX(PriceTable,MATCH($I147,PriceTableMonths,0),22):INDEX(PriceTable,MATCH($J147,PriceTableMonths,0),22),INDEX(PriceTable,MATCH($I147,PriceTableMonths,0),3):INDEX(PriceTable,MATCH($J147,PriceTableMonths,0),3),INDEX(PriceTable,MATCH($I147,PriceTableMonths,0),4):INDEX(PriceTable,MATCH($J147,PriceTableMonths,0),4))/SUMPRODUCT(INDEX(PriceTable,MATCH($I147,PriceTableMonths,0),3):INDEX(PriceTable,MATCH($J147,PriceTableMonths,0),3),INDEX(PriceTable,MATCH($I147,PriceTableMonths,0),4):INDEX(PriceTable,MATCH($J147,PriceTableMonths,0),4)),4))</f>
        <v/>
      </c>
      <c r="Y147" s="370" t="str">
        <f aca="false">IF(P147="no pl",0,IF(D147="ltx",0,IF(Q147="","",(IF(F147="Sell",(K147-X147),(X147-K147)))*W147)))</f>
        <v/>
      </c>
      <c r="AA147" s="26" t="s">
        <v>147</v>
      </c>
    </row>
    <row r="148" customFormat="false" ht="26.25" hidden="false" customHeight="true" outlineLevel="0" collapsed="false">
      <c r="A148" s="26" t="n">
        <v>139</v>
      </c>
      <c r="C148" s="373"/>
      <c r="D148" s="361"/>
      <c r="E148" s="362"/>
      <c r="F148" s="362"/>
      <c r="G148" s="362"/>
      <c r="H148" s="357"/>
      <c r="I148" s="363"/>
      <c r="J148" s="363"/>
      <c r="K148" s="358"/>
      <c r="L148" s="356"/>
      <c r="M148" s="356"/>
      <c r="N148" s="356"/>
      <c r="O148" s="356"/>
      <c r="P148" s="365"/>
      <c r="Q148" s="365"/>
      <c r="R148" s="365"/>
      <c r="S148" s="365"/>
      <c r="T148" s="365"/>
      <c r="U148" s="367" t="str">
        <f aca="false">IF(Q148="","",IF(G148="M","",IF(I148=J148,DAY(EOMONTH(J148,0)),(((EOMONTH(J148,0))-I148)+1))))</f>
        <v/>
      </c>
      <c r="V148" s="368" t="str">
        <f aca="false">IF(Q148="","",IF(G148="D","",IF(I148=J148,1,1+ROUND(((J148-I148)/30.5),0))))</f>
        <v/>
      </c>
      <c r="W148" s="369" t="e">
        <f aca="false">IF(Q148="","",IF(G148="D",(H148*U148),((V148*H148)*10000)))*AVERAGE(INDEX(PriceTable,MATCH($I148,PriceTableMonths,0),3):INDEX(PriceTable,MATCH($J148,PriceTableMonths,0),3))</f>
        <v>#N/A</v>
      </c>
      <c r="X148" s="26" t="str">
        <f aca="false">IF(Q148="","",ROUND(SUMPRODUCT(INDEX(PriceTable,MATCH($I148,PriceTableMonths,0),22):INDEX(PriceTable,MATCH($J148,PriceTableMonths,0),22),INDEX(PriceTable,MATCH($I148,PriceTableMonths,0),3):INDEX(PriceTable,MATCH($J148,PriceTableMonths,0),3),INDEX(PriceTable,MATCH($I148,PriceTableMonths,0),4):INDEX(PriceTable,MATCH($J148,PriceTableMonths,0),4))/SUMPRODUCT(INDEX(PriceTable,MATCH($I148,PriceTableMonths,0),3):INDEX(PriceTable,MATCH($J148,PriceTableMonths,0),3),INDEX(PriceTable,MATCH($I148,PriceTableMonths,0),4):INDEX(PriceTable,MATCH($J148,PriceTableMonths,0),4)),4))</f>
        <v/>
      </c>
      <c r="Y148" s="370" t="str">
        <f aca="false">IF(P148="no pl",0,IF(D148="ltx",0,IF(Q148="","",(IF(F148="Sell",(K148-X148),(X148-K148)))*W148)))</f>
        <v/>
      </c>
      <c r="AA148" s="26" t="s">
        <v>147</v>
      </c>
    </row>
    <row r="149" customFormat="false" ht="26.25" hidden="false" customHeight="true" outlineLevel="0" collapsed="false">
      <c r="A149" s="26" t="n">
        <v>140</v>
      </c>
      <c r="C149" s="373"/>
      <c r="D149" s="361"/>
      <c r="E149" s="362"/>
      <c r="F149" s="362"/>
      <c r="G149" s="362"/>
      <c r="H149" s="357"/>
      <c r="I149" s="363"/>
      <c r="J149" s="363"/>
      <c r="K149" s="358"/>
      <c r="L149" s="356"/>
      <c r="M149" s="356"/>
      <c r="N149" s="356"/>
      <c r="O149" s="356"/>
      <c r="P149" s="365"/>
      <c r="Q149" s="365"/>
      <c r="R149" s="365"/>
      <c r="S149" s="365"/>
      <c r="T149" s="365"/>
      <c r="U149" s="367" t="str">
        <f aca="false">IF(Q149="","",IF(G149="M","",IF(I149=J149,DAY(EOMONTH(J149,0)),(((EOMONTH(J149,0))-I149)+1))))</f>
        <v/>
      </c>
      <c r="V149" s="368" t="str">
        <f aca="false">IF(Q149="","",IF(G149="D","",IF(I149=J149,1,1+ROUND(((J149-I149)/30.5),0))))</f>
        <v/>
      </c>
      <c r="W149" s="369" t="e">
        <f aca="false">IF(Q149="","",IF(G149="D",(H149*U149),((V149*H149)*10000)))*AVERAGE(INDEX(PriceTable,MATCH($I149,PriceTableMonths,0),3):INDEX(PriceTable,MATCH($J149,PriceTableMonths,0),3))</f>
        <v>#N/A</v>
      </c>
      <c r="X149" s="26" t="str">
        <f aca="false">IF(Q149="","",ROUND(SUMPRODUCT(INDEX(PriceTable,MATCH($I149,PriceTableMonths,0),22):INDEX(PriceTable,MATCH($J149,PriceTableMonths,0),22),INDEX(PriceTable,MATCH($I149,PriceTableMonths,0),3):INDEX(PriceTable,MATCH($J149,PriceTableMonths,0),3),INDEX(PriceTable,MATCH($I149,PriceTableMonths,0),4):INDEX(PriceTable,MATCH($J149,PriceTableMonths,0),4))/SUMPRODUCT(INDEX(PriceTable,MATCH($I149,PriceTableMonths,0),3):INDEX(PriceTable,MATCH($J149,PriceTableMonths,0),3),INDEX(PriceTable,MATCH($I149,PriceTableMonths,0),4):INDEX(PriceTable,MATCH($J149,PriceTableMonths,0),4)),4))</f>
        <v/>
      </c>
      <c r="Y149" s="370" t="str">
        <f aca="false">IF(P149="no pl",0,IF(D149="ltx",0,IF(Q149="","",(IF(F149="Sell",(K149-X149),(X149-K149)))*W149)))</f>
        <v/>
      </c>
      <c r="AA149" s="26" t="s">
        <v>147</v>
      </c>
    </row>
    <row r="150" customFormat="false" ht="26.25" hidden="false" customHeight="true" outlineLevel="0" collapsed="false">
      <c r="A150" s="26" t="n">
        <v>141</v>
      </c>
      <c r="C150" s="373"/>
      <c r="D150" s="361"/>
      <c r="E150" s="362"/>
      <c r="F150" s="362"/>
      <c r="G150" s="362"/>
      <c r="H150" s="357"/>
      <c r="I150" s="363"/>
      <c r="J150" s="363"/>
      <c r="K150" s="358"/>
      <c r="L150" s="356"/>
      <c r="M150" s="356"/>
      <c r="N150" s="356"/>
      <c r="O150" s="356"/>
      <c r="P150" s="365"/>
      <c r="Q150" s="365"/>
      <c r="R150" s="365"/>
      <c r="S150" s="365"/>
      <c r="T150" s="365"/>
      <c r="U150" s="367" t="str">
        <f aca="false">IF(Q150="","",IF(G150="M","",IF(I150=J150,DAY(EOMONTH(J150,0)),(((EOMONTH(J150,0))-I150)+1))))</f>
        <v/>
      </c>
      <c r="V150" s="368" t="str">
        <f aca="false">IF(Q150="","",IF(G150="D","",IF(I150=J150,1,1+ROUND(((J150-I150)/30.5),0))))</f>
        <v/>
      </c>
      <c r="W150" s="369" t="e">
        <f aca="false">IF(Q150="","",IF(G150="D",(H150*U150),((V150*H150)*10000)))*AVERAGE(INDEX(PriceTable,MATCH($I150,PriceTableMonths,0),3):INDEX(PriceTable,MATCH($J150,PriceTableMonths,0),3))</f>
        <v>#N/A</v>
      </c>
      <c r="X150" s="26" t="str">
        <f aca="false">IF(Q150="","",ROUND(SUMPRODUCT(INDEX(PriceTable,MATCH($I150,PriceTableMonths,0),22):INDEX(PriceTable,MATCH($J150,PriceTableMonths,0),22),INDEX(PriceTable,MATCH($I150,PriceTableMonths,0),3):INDEX(PriceTable,MATCH($J150,PriceTableMonths,0),3),INDEX(PriceTable,MATCH($I150,PriceTableMonths,0),4):INDEX(PriceTable,MATCH($J150,PriceTableMonths,0),4))/SUMPRODUCT(INDEX(PriceTable,MATCH($I150,PriceTableMonths,0),3):INDEX(PriceTable,MATCH($J150,PriceTableMonths,0),3),INDEX(PriceTable,MATCH($I150,PriceTableMonths,0),4):INDEX(PriceTable,MATCH($J150,PriceTableMonths,0),4)),4))</f>
        <v/>
      </c>
      <c r="Y150" s="370" t="str">
        <f aca="false">IF(P150="no pl",0,IF(D150="ltx",0,IF(Q150="","",(IF(F150="Sell",(K150-X150),(X150-K150)))*W150)))</f>
        <v/>
      </c>
      <c r="AA150" s="26" t="s">
        <v>147</v>
      </c>
    </row>
    <row r="151" customFormat="false" ht="26.25" hidden="false" customHeight="true" outlineLevel="0" collapsed="false">
      <c r="A151" s="26" t="n">
        <v>142</v>
      </c>
      <c r="C151" s="373"/>
      <c r="D151" s="361"/>
      <c r="E151" s="362"/>
      <c r="F151" s="362"/>
      <c r="G151" s="362"/>
      <c r="H151" s="357"/>
      <c r="I151" s="363"/>
      <c r="J151" s="363"/>
      <c r="K151" s="358"/>
      <c r="L151" s="356"/>
      <c r="M151" s="356"/>
      <c r="N151" s="356"/>
      <c r="O151" s="356"/>
      <c r="P151" s="365"/>
      <c r="Q151" s="365"/>
      <c r="R151" s="365"/>
      <c r="S151" s="365"/>
      <c r="T151" s="365"/>
      <c r="V151" s="368"/>
      <c r="AA151" s="26" t="s">
        <v>147</v>
      </c>
    </row>
    <row r="152" customFormat="false" ht="26.25" hidden="false" customHeight="true" outlineLevel="0" collapsed="false">
      <c r="A152" s="26" t="n">
        <v>143</v>
      </c>
      <c r="C152" s="373"/>
      <c r="D152" s="361"/>
      <c r="E152" s="362"/>
      <c r="F152" s="362"/>
      <c r="G152" s="362"/>
      <c r="H152" s="357"/>
      <c r="I152" s="363"/>
      <c r="J152" s="363"/>
      <c r="K152" s="358"/>
      <c r="L152" s="356"/>
      <c r="M152" s="356"/>
      <c r="N152" s="356"/>
      <c r="O152" s="356"/>
      <c r="P152" s="365"/>
      <c r="Q152" s="365"/>
      <c r="R152" s="365"/>
      <c r="S152" s="365"/>
      <c r="T152" s="365"/>
      <c r="V152" s="368"/>
      <c r="AA152" s="26" t="s">
        <v>147</v>
      </c>
    </row>
    <row r="153" customFormat="false" ht="26.25" hidden="false" customHeight="true" outlineLevel="0" collapsed="false">
      <c r="A153" s="26" t="n">
        <v>144</v>
      </c>
      <c r="C153" s="373"/>
      <c r="D153" s="361"/>
      <c r="E153" s="362"/>
      <c r="F153" s="362"/>
      <c r="G153" s="362"/>
      <c r="H153" s="357"/>
      <c r="I153" s="363"/>
      <c r="J153" s="363"/>
      <c r="K153" s="358"/>
      <c r="L153" s="356"/>
      <c r="M153" s="356"/>
      <c r="N153" s="356"/>
      <c r="O153" s="356"/>
      <c r="P153" s="365"/>
      <c r="Q153" s="365"/>
      <c r="R153" s="365"/>
      <c r="S153" s="365"/>
      <c r="T153" s="365"/>
      <c r="V153" s="368"/>
      <c r="AA153" s="26" t="s">
        <v>147</v>
      </c>
    </row>
    <row r="154" customFormat="false" ht="26.25" hidden="false" customHeight="true" outlineLevel="0" collapsed="false">
      <c r="A154" s="26" t="n">
        <v>145</v>
      </c>
      <c r="C154" s="373"/>
      <c r="D154" s="361"/>
      <c r="E154" s="362"/>
      <c r="F154" s="362"/>
      <c r="G154" s="362"/>
      <c r="H154" s="357"/>
      <c r="I154" s="363"/>
      <c r="J154" s="363"/>
      <c r="K154" s="358"/>
      <c r="L154" s="356"/>
      <c r="M154" s="356"/>
      <c r="N154" s="356"/>
      <c r="O154" s="356"/>
      <c r="P154" s="365"/>
      <c r="Q154" s="365"/>
      <c r="R154" s="365"/>
      <c r="S154" s="365"/>
      <c r="T154" s="365"/>
      <c r="V154" s="368"/>
      <c r="AA154" s="26" t="s">
        <v>147</v>
      </c>
    </row>
    <row r="155" customFormat="false" ht="26.25" hidden="false" customHeight="true" outlineLevel="0" collapsed="false">
      <c r="A155" s="26" t="n">
        <v>146</v>
      </c>
      <c r="C155" s="373"/>
      <c r="D155" s="361"/>
      <c r="E155" s="362"/>
      <c r="F155" s="362"/>
      <c r="G155" s="362"/>
      <c r="H155" s="357"/>
      <c r="I155" s="363"/>
      <c r="J155" s="363"/>
      <c r="K155" s="358"/>
      <c r="L155" s="356"/>
      <c r="M155" s="356"/>
      <c r="N155" s="356"/>
      <c r="O155" s="356"/>
      <c r="P155" s="365"/>
      <c r="Q155" s="365"/>
      <c r="R155" s="365"/>
      <c r="S155" s="365"/>
      <c r="T155" s="365"/>
      <c r="V155" s="368"/>
      <c r="AA155" s="26" t="s">
        <v>147</v>
      </c>
    </row>
    <row r="156" customFormat="false" ht="26.25" hidden="false" customHeight="true" outlineLevel="0" collapsed="false">
      <c r="A156" s="26" t="n">
        <v>147</v>
      </c>
      <c r="C156" s="373"/>
      <c r="D156" s="361"/>
      <c r="E156" s="362"/>
      <c r="F156" s="362"/>
      <c r="G156" s="362"/>
      <c r="H156" s="357"/>
      <c r="I156" s="363"/>
      <c r="J156" s="363"/>
      <c r="K156" s="358"/>
      <c r="L156" s="356"/>
      <c r="M156" s="356"/>
      <c r="N156" s="356"/>
      <c r="O156" s="356"/>
      <c r="P156" s="365"/>
      <c r="Q156" s="365"/>
      <c r="R156" s="365"/>
      <c r="S156" s="365"/>
      <c r="T156" s="365"/>
      <c r="V156" s="368"/>
      <c r="AA156" s="26" t="s">
        <v>147</v>
      </c>
    </row>
    <row r="157" customFormat="false" ht="26.25" hidden="false" customHeight="true" outlineLevel="0" collapsed="false">
      <c r="A157" s="26" t="n">
        <v>148</v>
      </c>
      <c r="C157" s="373"/>
      <c r="D157" s="361"/>
      <c r="E157" s="362"/>
      <c r="F157" s="362"/>
      <c r="G157" s="362"/>
      <c r="H157" s="357"/>
      <c r="I157" s="363"/>
      <c r="J157" s="363"/>
      <c r="K157" s="358"/>
      <c r="L157" s="356"/>
      <c r="M157" s="356"/>
      <c r="N157" s="356"/>
      <c r="O157" s="356"/>
      <c r="P157" s="365"/>
      <c r="Q157" s="365"/>
      <c r="R157" s="365"/>
      <c r="S157" s="365"/>
      <c r="T157" s="365"/>
      <c r="V157" s="368"/>
      <c r="AA157" s="26" t="s">
        <v>147</v>
      </c>
    </row>
    <row r="158" customFormat="false" ht="26.25" hidden="false" customHeight="true" outlineLevel="0" collapsed="false">
      <c r="A158" s="26" t="n">
        <v>149</v>
      </c>
      <c r="C158" s="373"/>
      <c r="D158" s="361"/>
      <c r="E158" s="362"/>
      <c r="F158" s="362"/>
      <c r="G158" s="362"/>
      <c r="H158" s="357"/>
      <c r="I158" s="363"/>
      <c r="J158" s="363"/>
      <c r="K158" s="358"/>
      <c r="L158" s="356"/>
      <c r="M158" s="356"/>
      <c r="N158" s="356"/>
      <c r="O158" s="356"/>
      <c r="P158" s="365"/>
      <c r="Q158" s="365"/>
      <c r="R158" s="365"/>
      <c r="S158" s="365"/>
      <c r="T158" s="365"/>
      <c r="V158" s="368"/>
      <c r="AA158" s="26" t="s">
        <v>147</v>
      </c>
    </row>
    <row r="159" customFormat="false" ht="26.25" hidden="false" customHeight="true" outlineLevel="0" collapsed="false">
      <c r="A159" s="26" t="n">
        <v>150</v>
      </c>
      <c r="C159" s="373"/>
      <c r="D159" s="361"/>
      <c r="E159" s="362"/>
      <c r="F159" s="362"/>
      <c r="G159" s="362"/>
      <c r="H159" s="357"/>
      <c r="I159" s="363"/>
      <c r="J159" s="363"/>
      <c r="K159" s="358"/>
      <c r="L159" s="356"/>
      <c r="M159" s="356"/>
      <c r="N159" s="356"/>
      <c r="O159" s="356"/>
      <c r="P159" s="365"/>
      <c r="Q159" s="365"/>
      <c r="R159" s="365"/>
      <c r="S159" s="365"/>
      <c r="T159" s="365"/>
      <c r="V159" s="368"/>
      <c r="AA159" s="26" t="s">
        <v>147</v>
      </c>
    </row>
    <row r="160" customFormat="false" ht="26.25" hidden="false" customHeight="true" outlineLevel="0" collapsed="false">
      <c r="A160" s="26" t="n">
        <v>151</v>
      </c>
      <c r="C160" s="373"/>
      <c r="D160" s="361"/>
      <c r="E160" s="362"/>
      <c r="F160" s="362"/>
      <c r="G160" s="362"/>
      <c r="H160" s="357"/>
      <c r="I160" s="363"/>
      <c r="J160" s="363"/>
      <c r="K160" s="358"/>
      <c r="L160" s="356"/>
      <c r="M160" s="356"/>
      <c r="N160" s="356"/>
      <c r="O160" s="356"/>
      <c r="P160" s="365"/>
      <c r="Q160" s="365"/>
      <c r="R160" s="365"/>
      <c r="S160" s="365"/>
      <c r="T160" s="365"/>
      <c r="V160" s="368"/>
      <c r="AA160" s="26" t="s">
        <v>147</v>
      </c>
    </row>
    <row r="161" customFormat="false" ht="26.25" hidden="false" customHeight="true" outlineLevel="0" collapsed="false">
      <c r="A161" s="26" t="n">
        <v>152</v>
      </c>
      <c r="C161" s="373"/>
      <c r="D161" s="361"/>
      <c r="E161" s="362"/>
      <c r="F161" s="362"/>
      <c r="G161" s="362"/>
      <c r="H161" s="357"/>
      <c r="I161" s="363"/>
      <c r="J161" s="363"/>
      <c r="K161" s="358"/>
      <c r="L161" s="356"/>
      <c r="M161" s="356"/>
      <c r="N161" s="356"/>
      <c r="O161" s="356"/>
      <c r="P161" s="365"/>
      <c r="Q161" s="365"/>
      <c r="R161" s="365"/>
      <c r="S161" s="365"/>
      <c r="T161" s="365"/>
      <c r="V161" s="368"/>
      <c r="AA161" s="26" t="s">
        <v>147</v>
      </c>
    </row>
    <row r="162" customFormat="false" ht="26.25" hidden="false" customHeight="true" outlineLevel="0" collapsed="false">
      <c r="A162" s="26" t="n">
        <v>153</v>
      </c>
      <c r="C162" s="373"/>
      <c r="D162" s="361"/>
      <c r="E162" s="362"/>
      <c r="F162" s="362"/>
      <c r="G162" s="362"/>
      <c r="H162" s="357"/>
      <c r="I162" s="363"/>
      <c r="J162" s="363"/>
      <c r="K162" s="358"/>
      <c r="L162" s="356"/>
      <c r="M162" s="356"/>
      <c r="N162" s="356"/>
      <c r="O162" s="356"/>
      <c r="P162" s="365"/>
      <c r="Q162" s="365"/>
      <c r="R162" s="365"/>
      <c r="S162" s="365"/>
      <c r="T162" s="365"/>
      <c r="V162" s="368"/>
      <c r="AA162" s="26" t="s">
        <v>147</v>
      </c>
    </row>
    <row r="163" customFormat="false" ht="26.25" hidden="false" customHeight="true" outlineLevel="0" collapsed="false">
      <c r="A163" s="26" t="n">
        <v>154</v>
      </c>
      <c r="C163" s="373"/>
      <c r="D163" s="361"/>
      <c r="E163" s="362"/>
      <c r="F163" s="362"/>
      <c r="G163" s="362"/>
      <c r="H163" s="357"/>
      <c r="I163" s="363"/>
      <c r="J163" s="363"/>
      <c r="K163" s="358"/>
      <c r="L163" s="356"/>
      <c r="M163" s="356"/>
      <c r="N163" s="356"/>
      <c r="O163" s="356"/>
      <c r="P163" s="365"/>
      <c r="Q163" s="365"/>
      <c r="R163" s="365"/>
      <c r="S163" s="365"/>
      <c r="T163" s="365"/>
      <c r="V163" s="368"/>
      <c r="AA163" s="26" t="s">
        <v>147</v>
      </c>
    </row>
    <row r="164" customFormat="false" ht="26.25" hidden="false" customHeight="true" outlineLevel="0" collapsed="false">
      <c r="A164" s="26" t="n">
        <v>155</v>
      </c>
      <c r="C164" s="373"/>
      <c r="D164" s="361"/>
      <c r="E164" s="362"/>
      <c r="F164" s="362"/>
      <c r="G164" s="362"/>
      <c r="H164" s="357"/>
      <c r="I164" s="363"/>
      <c r="J164" s="363"/>
      <c r="K164" s="358"/>
      <c r="L164" s="356"/>
      <c r="M164" s="356"/>
      <c r="N164" s="356"/>
      <c r="O164" s="356"/>
      <c r="P164" s="365"/>
      <c r="Q164" s="365"/>
      <c r="R164" s="365"/>
      <c r="S164" s="365"/>
      <c r="T164" s="365"/>
      <c r="V164" s="368"/>
      <c r="AA164" s="26" t="s">
        <v>147</v>
      </c>
    </row>
    <row r="165" customFormat="false" ht="26.25" hidden="false" customHeight="true" outlineLevel="0" collapsed="false">
      <c r="A165" s="26" t="n">
        <v>156</v>
      </c>
      <c r="C165" s="373"/>
      <c r="D165" s="361"/>
      <c r="E165" s="362"/>
      <c r="F165" s="362"/>
      <c r="G165" s="362"/>
      <c r="H165" s="357"/>
      <c r="I165" s="363"/>
      <c r="J165" s="363"/>
      <c r="K165" s="358"/>
      <c r="L165" s="356"/>
      <c r="M165" s="356"/>
      <c r="N165" s="356"/>
      <c r="O165" s="356"/>
      <c r="P165" s="365"/>
      <c r="Q165" s="365"/>
      <c r="R165" s="365"/>
      <c r="S165" s="365"/>
      <c r="T165" s="365"/>
      <c r="V165" s="368"/>
      <c r="AA165" s="26" t="s">
        <v>147</v>
      </c>
    </row>
    <row r="166" customFormat="false" ht="26.25" hidden="false" customHeight="true" outlineLevel="0" collapsed="false">
      <c r="A166" s="26" t="n">
        <v>157</v>
      </c>
      <c r="C166" s="373"/>
      <c r="D166" s="361"/>
      <c r="E166" s="362"/>
      <c r="F166" s="362"/>
      <c r="G166" s="362"/>
      <c r="H166" s="357"/>
      <c r="I166" s="363"/>
      <c r="J166" s="363"/>
      <c r="K166" s="358"/>
      <c r="L166" s="356"/>
      <c r="M166" s="356"/>
      <c r="N166" s="356"/>
      <c r="O166" s="356"/>
      <c r="P166" s="365"/>
      <c r="Q166" s="365"/>
      <c r="R166" s="365"/>
      <c r="S166" s="365"/>
      <c r="T166" s="365"/>
      <c r="V166" s="368"/>
      <c r="AA166" s="26" t="s">
        <v>147</v>
      </c>
    </row>
    <row r="167" customFormat="false" ht="26.25" hidden="false" customHeight="true" outlineLevel="0" collapsed="false">
      <c r="A167" s="26" t="n">
        <v>158</v>
      </c>
      <c r="C167" s="373"/>
      <c r="D167" s="361"/>
      <c r="E167" s="362"/>
      <c r="F167" s="362"/>
      <c r="G167" s="362"/>
      <c r="H167" s="357"/>
      <c r="I167" s="363"/>
      <c r="J167" s="363"/>
      <c r="K167" s="358"/>
      <c r="L167" s="356"/>
      <c r="M167" s="356"/>
      <c r="N167" s="356"/>
      <c r="O167" s="356"/>
      <c r="P167" s="365"/>
      <c r="Q167" s="365"/>
      <c r="R167" s="365"/>
      <c r="S167" s="365"/>
      <c r="T167" s="365"/>
      <c r="V167" s="368"/>
      <c r="AA167" s="26" t="s">
        <v>147</v>
      </c>
    </row>
    <row r="168" customFormat="false" ht="26.25" hidden="false" customHeight="true" outlineLevel="0" collapsed="false">
      <c r="A168" s="26" t="n">
        <v>159</v>
      </c>
      <c r="C168" s="373"/>
      <c r="D168" s="361"/>
      <c r="E168" s="362"/>
      <c r="F168" s="362"/>
      <c r="G168" s="362"/>
      <c r="H168" s="357"/>
      <c r="I168" s="363"/>
      <c r="J168" s="363"/>
      <c r="K168" s="358"/>
      <c r="L168" s="356"/>
      <c r="M168" s="356"/>
      <c r="N168" s="356"/>
      <c r="O168" s="356"/>
      <c r="P168" s="365"/>
      <c r="Q168" s="365"/>
      <c r="R168" s="365"/>
      <c r="S168" s="365"/>
      <c r="T168" s="365"/>
      <c r="V168" s="368"/>
      <c r="AA168" s="26" t="s">
        <v>147</v>
      </c>
    </row>
    <row r="169" customFormat="false" ht="26.25" hidden="false" customHeight="true" outlineLevel="0" collapsed="false">
      <c r="A169" s="26" t="n">
        <v>160</v>
      </c>
      <c r="C169" s="373"/>
      <c r="D169" s="361"/>
      <c r="E169" s="362"/>
      <c r="F169" s="362"/>
      <c r="G169" s="362"/>
      <c r="H169" s="357"/>
      <c r="I169" s="363"/>
      <c r="J169" s="363"/>
      <c r="K169" s="358"/>
      <c r="L169" s="356"/>
      <c r="M169" s="356"/>
      <c r="N169" s="356"/>
      <c r="O169" s="356"/>
      <c r="P169" s="365"/>
      <c r="Q169" s="365"/>
      <c r="R169" s="365"/>
      <c r="S169" s="365"/>
      <c r="T169" s="365"/>
      <c r="V169" s="368"/>
      <c r="AA169" s="26" t="s">
        <v>147</v>
      </c>
    </row>
    <row r="170" customFormat="false" ht="26.25" hidden="false" customHeight="true" outlineLevel="0" collapsed="false">
      <c r="A170" s="26" t="n">
        <v>161</v>
      </c>
      <c r="C170" s="373"/>
      <c r="D170" s="361"/>
      <c r="E170" s="362"/>
      <c r="F170" s="362"/>
      <c r="G170" s="362"/>
      <c r="H170" s="357"/>
      <c r="I170" s="363"/>
      <c r="J170" s="363"/>
      <c r="K170" s="358"/>
      <c r="L170" s="356"/>
      <c r="M170" s="356"/>
      <c r="N170" s="356"/>
      <c r="O170" s="356"/>
      <c r="P170" s="365"/>
      <c r="Q170" s="365"/>
      <c r="R170" s="365"/>
      <c r="S170" s="365"/>
      <c r="T170" s="365"/>
      <c r="V170" s="368"/>
      <c r="AA170" s="26" t="s">
        <v>147</v>
      </c>
    </row>
    <row r="171" customFormat="false" ht="26.25" hidden="false" customHeight="true" outlineLevel="0" collapsed="false">
      <c r="A171" s="26" t="n">
        <v>162</v>
      </c>
      <c r="C171" s="373"/>
      <c r="D171" s="361"/>
      <c r="E171" s="362"/>
      <c r="F171" s="362"/>
      <c r="G171" s="362"/>
      <c r="H171" s="357"/>
      <c r="I171" s="363"/>
      <c r="J171" s="363"/>
      <c r="K171" s="358"/>
      <c r="L171" s="356"/>
      <c r="M171" s="356"/>
      <c r="N171" s="356"/>
      <c r="O171" s="356"/>
      <c r="P171" s="365"/>
      <c r="Q171" s="365"/>
      <c r="R171" s="365"/>
      <c r="S171" s="365"/>
      <c r="T171" s="365"/>
      <c r="V171" s="368"/>
      <c r="AA171" s="26" t="s">
        <v>147</v>
      </c>
    </row>
    <row r="172" customFormat="false" ht="26.25" hidden="false" customHeight="true" outlineLevel="0" collapsed="false">
      <c r="A172" s="26" t="n">
        <v>163</v>
      </c>
      <c r="C172" s="373"/>
      <c r="D172" s="361"/>
      <c r="E172" s="362"/>
      <c r="F172" s="362"/>
      <c r="G172" s="362"/>
      <c r="H172" s="357"/>
      <c r="I172" s="363"/>
      <c r="J172" s="363"/>
      <c r="K172" s="358"/>
      <c r="L172" s="356"/>
      <c r="M172" s="356"/>
      <c r="N172" s="356"/>
      <c r="O172" s="356"/>
      <c r="P172" s="365"/>
      <c r="Q172" s="365"/>
      <c r="R172" s="365"/>
      <c r="S172" s="365"/>
      <c r="T172" s="365"/>
      <c r="V172" s="368"/>
      <c r="AA172" s="26" t="s">
        <v>147</v>
      </c>
    </row>
    <row r="173" customFormat="false" ht="26.25" hidden="false" customHeight="true" outlineLevel="0" collapsed="false">
      <c r="A173" s="26" t="n">
        <v>164</v>
      </c>
      <c r="C173" s="373"/>
      <c r="D173" s="361"/>
      <c r="E173" s="362"/>
      <c r="F173" s="362"/>
      <c r="G173" s="362"/>
      <c r="H173" s="357"/>
      <c r="I173" s="363"/>
      <c r="J173" s="363"/>
      <c r="K173" s="358"/>
      <c r="L173" s="356"/>
      <c r="M173" s="356"/>
      <c r="N173" s="356"/>
      <c r="O173" s="356"/>
      <c r="P173" s="365"/>
      <c r="Q173" s="365"/>
      <c r="R173" s="365"/>
      <c r="S173" s="365"/>
      <c r="T173" s="365"/>
      <c r="V173" s="368"/>
      <c r="AA173" s="26" t="s">
        <v>147</v>
      </c>
    </row>
    <row r="174" customFormat="false" ht="26.25" hidden="false" customHeight="true" outlineLevel="0" collapsed="false">
      <c r="A174" s="26" t="n">
        <v>165</v>
      </c>
      <c r="C174" s="373"/>
      <c r="D174" s="361"/>
      <c r="E174" s="362"/>
      <c r="F174" s="362"/>
      <c r="G174" s="362"/>
      <c r="H174" s="357"/>
      <c r="I174" s="363"/>
      <c r="J174" s="363"/>
      <c r="K174" s="358"/>
      <c r="L174" s="356"/>
      <c r="M174" s="356"/>
      <c r="N174" s="356"/>
      <c r="O174" s="356"/>
      <c r="P174" s="365"/>
      <c r="Q174" s="365"/>
      <c r="R174" s="365"/>
      <c r="S174" s="365"/>
      <c r="T174" s="365"/>
      <c r="V174" s="368"/>
      <c r="AA174" s="26" t="s">
        <v>147</v>
      </c>
    </row>
    <row r="175" customFormat="false" ht="26.25" hidden="false" customHeight="true" outlineLevel="0" collapsed="false">
      <c r="A175" s="26" t="n">
        <v>166</v>
      </c>
      <c r="C175" s="373"/>
      <c r="D175" s="361"/>
      <c r="E175" s="362"/>
      <c r="F175" s="362"/>
      <c r="G175" s="362"/>
      <c r="H175" s="357"/>
      <c r="I175" s="363"/>
      <c r="J175" s="363"/>
      <c r="K175" s="358"/>
      <c r="L175" s="356"/>
      <c r="M175" s="356"/>
      <c r="N175" s="356"/>
      <c r="O175" s="356"/>
      <c r="P175" s="365"/>
      <c r="Q175" s="365"/>
      <c r="R175" s="365"/>
      <c r="S175" s="365"/>
      <c r="T175" s="365"/>
      <c r="V175" s="368"/>
      <c r="AA175" s="26" t="s">
        <v>147</v>
      </c>
    </row>
    <row r="176" customFormat="false" ht="26.25" hidden="false" customHeight="true" outlineLevel="0" collapsed="false">
      <c r="A176" s="26" t="n">
        <v>167</v>
      </c>
      <c r="C176" s="373"/>
      <c r="D176" s="361"/>
      <c r="E176" s="362"/>
      <c r="F176" s="362"/>
      <c r="G176" s="362"/>
      <c r="H176" s="357"/>
      <c r="I176" s="363"/>
      <c r="J176" s="363"/>
      <c r="K176" s="358"/>
      <c r="L176" s="356"/>
      <c r="M176" s="356"/>
      <c r="N176" s="356"/>
      <c r="O176" s="356"/>
      <c r="P176" s="365"/>
      <c r="Q176" s="365"/>
      <c r="R176" s="365"/>
      <c r="S176" s="365"/>
      <c r="T176" s="365"/>
      <c r="V176" s="368"/>
      <c r="AA176" s="26" t="s">
        <v>147</v>
      </c>
    </row>
    <row r="177" customFormat="false" ht="26.25" hidden="false" customHeight="true" outlineLevel="0" collapsed="false">
      <c r="A177" s="26" t="n">
        <v>168</v>
      </c>
      <c r="C177" s="373"/>
      <c r="D177" s="361"/>
      <c r="E177" s="362"/>
      <c r="F177" s="362"/>
      <c r="G177" s="362"/>
      <c r="H177" s="357"/>
      <c r="I177" s="363"/>
      <c r="J177" s="363"/>
      <c r="K177" s="358"/>
      <c r="L177" s="356"/>
      <c r="M177" s="356"/>
      <c r="N177" s="356"/>
      <c r="O177" s="356"/>
      <c r="P177" s="365"/>
      <c r="Q177" s="365"/>
      <c r="R177" s="365"/>
      <c r="S177" s="365"/>
      <c r="T177" s="365"/>
      <c r="V177" s="368"/>
      <c r="AA177" s="26" t="s">
        <v>147</v>
      </c>
    </row>
    <row r="178" customFormat="false" ht="26.25" hidden="false" customHeight="true" outlineLevel="0" collapsed="false">
      <c r="A178" s="26" t="n">
        <v>169</v>
      </c>
      <c r="C178" s="373"/>
      <c r="D178" s="361"/>
      <c r="E178" s="362"/>
      <c r="F178" s="362"/>
      <c r="G178" s="362"/>
      <c r="H178" s="357"/>
      <c r="I178" s="363"/>
      <c r="J178" s="363"/>
      <c r="K178" s="358"/>
      <c r="L178" s="356"/>
      <c r="M178" s="356"/>
      <c r="N178" s="356"/>
      <c r="O178" s="356"/>
      <c r="P178" s="365"/>
      <c r="Q178" s="365"/>
      <c r="R178" s="365"/>
      <c r="S178" s="365"/>
      <c r="T178" s="365"/>
      <c r="V178" s="368"/>
      <c r="AA178" s="26" t="s">
        <v>147</v>
      </c>
    </row>
    <row r="179" customFormat="false" ht="26.25" hidden="false" customHeight="true" outlineLevel="0" collapsed="false">
      <c r="A179" s="26" t="n">
        <v>170</v>
      </c>
      <c r="C179" s="373"/>
      <c r="D179" s="361"/>
      <c r="E179" s="362"/>
      <c r="F179" s="362"/>
      <c r="G179" s="362"/>
      <c r="H179" s="357"/>
      <c r="I179" s="363"/>
      <c r="J179" s="363"/>
      <c r="K179" s="358"/>
      <c r="L179" s="356"/>
      <c r="M179" s="356"/>
      <c r="N179" s="356"/>
      <c r="O179" s="356"/>
      <c r="P179" s="365"/>
      <c r="Q179" s="365"/>
      <c r="R179" s="365"/>
      <c r="S179" s="365"/>
      <c r="T179" s="365"/>
      <c r="V179" s="368"/>
      <c r="AA179" s="26" t="s">
        <v>147</v>
      </c>
    </row>
    <row r="180" customFormat="false" ht="26.25" hidden="false" customHeight="true" outlineLevel="0" collapsed="false">
      <c r="A180" s="26" t="n">
        <v>171</v>
      </c>
      <c r="C180" s="373"/>
      <c r="D180" s="361"/>
      <c r="E180" s="362"/>
      <c r="F180" s="362"/>
      <c r="G180" s="362"/>
      <c r="H180" s="357"/>
      <c r="I180" s="363"/>
      <c r="J180" s="363"/>
      <c r="K180" s="358"/>
      <c r="L180" s="356"/>
      <c r="M180" s="356"/>
      <c r="N180" s="356"/>
      <c r="O180" s="356"/>
      <c r="P180" s="365"/>
      <c r="Q180" s="365"/>
      <c r="R180" s="365"/>
      <c r="S180" s="365"/>
      <c r="T180" s="365"/>
      <c r="V180" s="368"/>
      <c r="AA180" s="26" t="s">
        <v>147</v>
      </c>
    </row>
    <row r="181" customFormat="false" ht="26.25" hidden="false" customHeight="true" outlineLevel="0" collapsed="false">
      <c r="A181" s="26" t="n">
        <v>172</v>
      </c>
      <c r="C181" s="373"/>
      <c r="D181" s="361"/>
      <c r="E181" s="362"/>
      <c r="F181" s="362"/>
      <c r="G181" s="362"/>
      <c r="H181" s="357"/>
      <c r="I181" s="363"/>
      <c r="J181" s="363"/>
      <c r="K181" s="358"/>
      <c r="L181" s="356"/>
      <c r="M181" s="356"/>
      <c r="N181" s="356"/>
      <c r="O181" s="356"/>
      <c r="P181" s="365"/>
      <c r="Q181" s="365"/>
      <c r="R181" s="365"/>
      <c r="S181" s="365"/>
      <c r="T181" s="365"/>
      <c r="V181" s="368"/>
      <c r="AA181" s="26" t="s">
        <v>147</v>
      </c>
    </row>
    <row r="182" customFormat="false" ht="26.25" hidden="false" customHeight="true" outlineLevel="0" collapsed="false">
      <c r="A182" s="26" t="n">
        <v>173</v>
      </c>
      <c r="C182" s="373"/>
      <c r="D182" s="361"/>
      <c r="E182" s="362"/>
      <c r="F182" s="362"/>
      <c r="G182" s="362"/>
      <c r="H182" s="357"/>
      <c r="I182" s="363"/>
      <c r="J182" s="363"/>
      <c r="K182" s="358"/>
      <c r="L182" s="356"/>
      <c r="M182" s="356"/>
      <c r="N182" s="356"/>
      <c r="O182" s="356"/>
      <c r="P182" s="365"/>
      <c r="Q182" s="365"/>
      <c r="R182" s="365"/>
      <c r="S182" s="365"/>
      <c r="T182" s="365"/>
      <c r="V182" s="368"/>
      <c r="AA182" s="26" t="s">
        <v>147</v>
      </c>
    </row>
    <row r="183" customFormat="false" ht="26.25" hidden="false" customHeight="true" outlineLevel="0" collapsed="false">
      <c r="A183" s="26" t="n">
        <v>174</v>
      </c>
      <c r="C183" s="373"/>
      <c r="D183" s="361"/>
      <c r="E183" s="362"/>
      <c r="F183" s="362"/>
      <c r="G183" s="362"/>
      <c r="H183" s="357"/>
      <c r="I183" s="363"/>
      <c r="J183" s="363"/>
      <c r="K183" s="358"/>
      <c r="L183" s="356"/>
      <c r="M183" s="356"/>
      <c r="N183" s="356"/>
      <c r="O183" s="356"/>
      <c r="P183" s="365"/>
      <c r="Q183" s="365"/>
      <c r="R183" s="365"/>
      <c r="S183" s="365"/>
      <c r="T183" s="365"/>
      <c r="V183" s="368"/>
      <c r="AA183" s="26" t="s">
        <v>147</v>
      </c>
    </row>
    <row r="184" customFormat="false" ht="26.25" hidden="false" customHeight="true" outlineLevel="0" collapsed="false">
      <c r="A184" s="26" t="n">
        <v>175</v>
      </c>
      <c r="C184" s="373"/>
      <c r="D184" s="361"/>
      <c r="E184" s="362"/>
      <c r="F184" s="362"/>
      <c r="G184" s="362"/>
      <c r="H184" s="357"/>
      <c r="I184" s="363"/>
      <c r="J184" s="363"/>
      <c r="K184" s="358"/>
      <c r="L184" s="356"/>
      <c r="M184" s="356"/>
      <c r="N184" s="356"/>
      <c r="O184" s="356"/>
      <c r="P184" s="365"/>
      <c r="Q184" s="365"/>
      <c r="R184" s="365"/>
      <c r="S184" s="365"/>
      <c r="T184" s="365"/>
      <c r="V184" s="368"/>
      <c r="AA184" s="26" t="s">
        <v>147</v>
      </c>
    </row>
    <row r="185" customFormat="false" ht="26.25" hidden="false" customHeight="true" outlineLevel="0" collapsed="false">
      <c r="A185" s="26" t="n">
        <v>176</v>
      </c>
      <c r="C185" s="373"/>
      <c r="D185" s="361"/>
      <c r="E185" s="362"/>
      <c r="F185" s="362"/>
      <c r="G185" s="362"/>
      <c r="H185" s="357"/>
      <c r="I185" s="363"/>
      <c r="J185" s="363"/>
      <c r="K185" s="358"/>
      <c r="L185" s="356"/>
      <c r="M185" s="356"/>
      <c r="N185" s="356"/>
      <c r="O185" s="356"/>
      <c r="P185" s="365"/>
      <c r="Q185" s="365"/>
      <c r="R185" s="365"/>
      <c r="S185" s="365"/>
      <c r="T185" s="365"/>
      <c r="V185" s="368"/>
      <c r="AA185" s="26" t="s">
        <v>147</v>
      </c>
    </row>
    <row r="186" customFormat="false" ht="26.25" hidden="false" customHeight="true" outlineLevel="0" collapsed="false">
      <c r="A186" s="26" t="n">
        <v>177</v>
      </c>
      <c r="C186" s="373"/>
      <c r="D186" s="361"/>
      <c r="E186" s="362"/>
      <c r="F186" s="362"/>
      <c r="G186" s="362"/>
      <c r="H186" s="357"/>
      <c r="I186" s="363"/>
      <c r="J186" s="363"/>
      <c r="K186" s="358"/>
      <c r="L186" s="356"/>
      <c r="M186" s="356"/>
      <c r="N186" s="356"/>
      <c r="O186" s="356"/>
      <c r="P186" s="365"/>
      <c r="Q186" s="365"/>
      <c r="R186" s="365"/>
      <c r="S186" s="365"/>
      <c r="T186" s="365"/>
      <c r="V186" s="368"/>
      <c r="AA186" s="26" t="s">
        <v>147</v>
      </c>
    </row>
    <row r="187" customFormat="false" ht="26.25" hidden="false" customHeight="true" outlineLevel="0" collapsed="false">
      <c r="A187" s="26" t="n">
        <v>178</v>
      </c>
      <c r="C187" s="373"/>
      <c r="D187" s="361"/>
      <c r="E187" s="362"/>
      <c r="F187" s="362"/>
      <c r="G187" s="362"/>
      <c r="H187" s="357"/>
      <c r="I187" s="363"/>
      <c r="J187" s="363"/>
      <c r="K187" s="358"/>
      <c r="L187" s="356"/>
      <c r="M187" s="356"/>
      <c r="N187" s="356"/>
      <c r="O187" s="356"/>
      <c r="P187" s="365"/>
      <c r="Q187" s="365"/>
      <c r="R187" s="365"/>
      <c r="S187" s="365"/>
      <c r="T187" s="365"/>
      <c r="V187" s="368"/>
      <c r="AA187" s="26" t="s">
        <v>147</v>
      </c>
    </row>
    <row r="188" customFormat="false" ht="26.25" hidden="false" customHeight="true" outlineLevel="0" collapsed="false">
      <c r="A188" s="26" t="n">
        <v>179</v>
      </c>
      <c r="C188" s="373"/>
      <c r="D188" s="361"/>
      <c r="E188" s="362"/>
      <c r="F188" s="362"/>
      <c r="G188" s="362"/>
      <c r="H188" s="357"/>
      <c r="I188" s="363"/>
      <c r="J188" s="363"/>
      <c r="K188" s="358"/>
      <c r="L188" s="356"/>
      <c r="M188" s="356"/>
      <c r="N188" s="356"/>
      <c r="O188" s="356"/>
      <c r="P188" s="365"/>
      <c r="Q188" s="365"/>
      <c r="R188" s="365"/>
      <c r="S188" s="365"/>
      <c r="T188" s="365"/>
      <c r="V188" s="368"/>
      <c r="AA188" s="26" t="s">
        <v>147</v>
      </c>
    </row>
    <row r="189" customFormat="false" ht="26.25" hidden="false" customHeight="true" outlineLevel="0" collapsed="false">
      <c r="A189" s="26" t="n">
        <v>180</v>
      </c>
      <c r="C189" s="373"/>
      <c r="D189" s="361"/>
      <c r="E189" s="362"/>
      <c r="F189" s="362"/>
      <c r="G189" s="362"/>
      <c r="H189" s="357"/>
      <c r="I189" s="363"/>
      <c r="J189" s="363"/>
      <c r="K189" s="358"/>
      <c r="L189" s="356"/>
      <c r="M189" s="356"/>
      <c r="N189" s="356"/>
      <c r="O189" s="356"/>
      <c r="P189" s="365"/>
      <c r="Q189" s="365"/>
      <c r="R189" s="365"/>
      <c r="S189" s="365"/>
      <c r="T189" s="365"/>
      <c r="V189" s="368"/>
      <c r="AA189" s="26" t="s">
        <v>147</v>
      </c>
    </row>
    <row r="190" customFormat="false" ht="26.25" hidden="false" customHeight="true" outlineLevel="0" collapsed="false">
      <c r="A190" s="26" t="n">
        <v>181</v>
      </c>
      <c r="C190" s="373"/>
      <c r="D190" s="361"/>
      <c r="E190" s="362"/>
      <c r="F190" s="362"/>
      <c r="G190" s="362"/>
      <c r="H190" s="357"/>
      <c r="I190" s="363"/>
      <c r="J190" s="363"/>
      <c r="K190" s="358"/>
      <c r="L190" s="356"/>
      <c r="M190" s="356"/>
      <c r="N190" s="356"/>
      <c r="O190" s="356"/>
      <c r="P190" s="365"/>
      <c r="Q190" s="365"/>
      <c r="R190" s="365"/>
      <c r="S190" s="365"/>
      <c r="T190" s="365"/>
      <c r="V190" s="368"/>
      <c r="AA190" s="26" t="s">
        <v>147</v>
      </c>
    </row>
    <row r="191" customFormat="false" ht="26.25" hidden="false" customHeight="true" outlineLevel="0" collapsed="false">
      <c r="A191" s="26" t="n">
        <v>182</v>
      </c>
      <c r="C191" s="373"/>
      <c r="D191" s="361"/>
      <c r="E191" s="362"/>
      <c r="F191" s="362"/>
      <c r="G191" s="362"/>
      <c r="H191" s="357"/>
      <c r="I191" s="363"/>
      <c r="J191" s="363"/>
      <c r="K191" s="358"/>
      <c r="L191" s="356"/>
      <c r="M191" s="356"/>
      <c r="N191" s="356"/>
      <c r="O191" s="356"/>
      <c r="P191" s="365"/>
      <c r="Q191" s="365"/>
      <c r="R191" s="365"/>
      <c r="S191" s="365"/>
      <c r="T191" s="365"/>
      <c r="V191" s="368"/>
      <c r="AA191" s="26" t="s">
        <v>147</v>
      </c>
    </row>
    <row r="192" customFormat="false" ht="26.25" hidden="false" customHeight="true" outlineLevel="0" collapsed="false">
      <c r="A192" s="26" t="n">
        <v>183</v>
      </c>
      <c r="C192" s="373"/>
      <c r="D192" s="361"/>
      <c r="E192" s="362"/>
      <c r="F192" s="362"/>
      <c r="G192" s="362"/>
      <c r="H192" s="357"/>
      <c r="I192" s="363"/>
      <c r="J192" s="363"/>
      <c r="K192" s="358"/>
      <c r="L192" s="356"/>
      <c r="M192" s="356"/>
      <c r="N192" s="356"/>
      <c r="O192" s="356"/>
      <c r="P192" s="365"/>
      <c r="Q192" s="365"/>
      <c r="R192" s="365"/>
      <c r="S192" s="365"/>
      <c r="T192" s="365"/>
      <c r="V192" s="368"/>
      <c r="AA192" s="26" t="s">
        <v>147</v>
      </c>
    </row>
    <row r="193" customFormat="false" ht="26.25" hidden="false" customHeight="true" outlineLevel="0" collapsed="false">
      <c r="A193" s="26" t="n">
        <v>184</v>
      </c>
      <c r="C193" s="373"/>
      <c r="D193" s="361"/>
      <c r="E193" s="362"/>
      <c r="F193" s="362"/>
      <c r="G193" s="362"/>
      <c r="H193" s="357"/>
      <c r="I193" s="363"/>
      <c r="J193" s="363"/>
      <c r="K193" s="358"/>
      <c r="L193" s="356"/>
      <c r="M193" s="356"/>
      <c r="N193" s="356"/>
      <c r="O193" s="356"/>
      <c r="P193" s="365"/>
      <c r="Q193" s="365"/>
      <c r="R193" s="365"/>
      <c r="S193" s="365"/>
      <c r="T193" s="365"/>
      <c r="V193" s="368"/>
      <c r="AA193" s="26" t="s">
        <v>147</v>
      </c>
    </row>
    <row r="194" customFormat="false" ht="26.25" hidden="false" customHeight="true" outlineLevel="0" collapsed="false">
      <c r="A194" s="26" t="n">
        <v>185</v>
      </c>
      <c r="C194" s="373"/>
      <c r="D194" s="361"/>
      <c r="E194" s="362"/>
      <c r="F194" s="362"/>
      <c r="G194" s="362"/>
      <c r="H194" s="357"/>
      <c r="I194" s="363"/>
      <c r="J194" s="363"/>
      <c r="K194" s="358"/>
      <c r="L194" s="356"/>
      <c r="M194" s="356"/>
      <c r="N194" s="356"/>
      <c r="O194" s="356"/>
      <c r="P194" s="365"/>
      <c r="Q194" s="365"/>
      <c r="R194" s="365"/>
      <c r="S194" s="365"/>
      <c r="T194" s="365"/>
      <c r="V194" s="368"/>
      <c r="AA194" s="26" t="s">
        <v>147</v>
      </c>
    </row>
    <row r="195" customFormat="false" ht="26.25" hidden="false" customHeight="true" outlineLevel="0" collapsed="false">
      <c r="A195" s="26" t="n">
        <v>186</v>
      </c>
      <c r="C195" s="373"/>
      <c r="D195" s="361"/>
      <c r="E195" s="362"/>
      <c r="F195" s="362"/>
      <c r="G195" s="362"/>
      <c r="H195" s="357"/>
      <c r="I195" s="363"/>
      <c r="J195" s="363"/>
      <c r="K195" s="358"/>
      <c r="L195" s="356"/>
      <c r="M195" s="356"/>
      <c r="N195" s="356"/>
      <c r="O195" s="356"/>
      <c r="P195" s="365"/>
      <c r="Q195" s="365"/>
      <c r="R195" s="365"/>
      <c r="S195" s="365"/>
      <c r="T195" s="365"/>
      <c r="V195" s="368"/>
      <c r="AA195" s="26" t="s">
        <v>147</v>
      </c>
    </row>
    <row r="196" customFormat="false" ht="26.25" hidden="false" customHeight="true" outlineLevel="0" collapsed="false">
      <c r="A196" s="26" t="n">
        <v>187</v>
      </c>
      <c r="C196" s="373"/>
      <c r="D196" s="361"/>
      <c r="E196" s="362"/>
      <c r="F196" s="362"/>
      <c r="G196" s="362"/>
      <c r="H196" s="357"/>
      <c r="I196" s="363"/>
      <c r="J196" s="363"/>
      <c r="K196" s="358"/>
      <c r="L196" s="356"/>
      <c r="M196" s="356"/>
      <c r="N196" s="356"/>
      <c r="O196" s="356"/>
      <c r="P196" s="365"/>
      <c r="Q196" s="365"/>
      <c r="R196" s="365"/>
      <c r="S196" s="365"/>
      <c r="T196" s="365"/>
      <c r="V196" s="368"/>
      <c r="AA196" s="26" t="s">
        <v>147</v>
      </c>
    </row>
    <row r="197" customFormat="false" ht="26.25" hidden="false" customHeight="true" outlineLevel="0" collapsed="false">
      <c r="A197" s="26" t="n">
        <v>188</v>
      </c>
      <c r="C197" s="373"/>
      <c r="D197" s="361"/>
      <c r="E197" s="362"/>
      <c r="F197" s="362"/>
      <c r="G197" s="362"/>
      <c r="H197" s="357"/>
      <c r="I197" s="363"/>
      <c r="J197" s="363"/>
      <c r="K197" s="358"/>
      <c r="L197" s="356"/>
      <c r="M197" s="356"/>
      <c r="N197" s="356"/>
      <c r="O197" s="356"/>
      <c r="P197" s="365"/>
      <c r="Q197" s="365"/>
      <c r="R197" s="365"/>
      <c r="S197" s="365"/>
      <c r="T197" s="365"/>
      <c r="V197" s="368"/>
      <c r="AA197" s="26" t="s">
        <v>147</v>
      </c>
    </row>
    <row r="198" customFormat="false" ht="26.25" hidden="false" customHeight="true" outlineLevel="0" collapsed="false">
      <c r="A198" s="26" t="n">
        <v>189</v>
      </c>
      <c r="C198" s="373"/>
      <c r="D198" s="361"/>
      <c r="E198" s="362"/>
      <c r="F198" s="362"/>
      <c r="G198" s="362"/>
      <c r="H198" s="357"/>
      <c r="I198" s="363"/>
      <c r="J198" s="363"/>
      <c r="K198" s="358"/>
      <c r="L198" s="356"/>
      <c r="M198" s="356"/>
      <c r="N198" s="356"/>
      <c r="O198" s="356"/>
      <c r="P198" s="365"/>
      <c r="Q198" s="365"/>
      <c r="R198" s="365"/>
      <c r="S198" s="365"/>
      <c r="T198" s="365"/>
      <c r="V198" s="368"/>
      <c r="AA198" s="26" t="s">
        <v>147</v>
      </c>
    </row>
    <row r="199" customFormat="false" ht="26.25" hidden="false" customHeight="true" outlineLevel="0" collapsed="false">
      <c r="A199" s="26" t="n">
        <v>190</v>
      </c>
      <c r="C199" s="373"/>
      <c r="D199" s="361"/>
      <c r="E199" s="362"/>
      <c r="F199" s="362"/>
      <c r="G199" s="362"/>
      <c r="H199" s="357"/>
      <c r="I199" s="363"/>
      <c r="J199" s="363"/>
      <c r="K199" s="358"/>
      <c r="L199" s="356"/>
      <c r="M199" s="356"/>
      <c r="N199" s="356"/>
      <c r="O199" s="356"/>
      <c r="P199" s="365"/>
      <c r="Q199" s="365"/>
      <c r="R199" s="365"/>
      <c r="S199" s="365"/>
      <c r="T199" s="365"/>
      <c r="V199" s="368"/>
      <c r="AA199" s="26" t="s">
        <v>147</v>
      </c>
    </row>
    <row r="200" customFormat="false" ht="26.25" hidden="false" customHeight="true" outlineLevel="0" collapsed="false">
      <c r="A200" s="26" t="n">
        <v>191</v>
      </c>
      <c r="C200" s="373"/>
      <c r="D200" s="361"/>
      <c r="E200" s="362"/>
      <c r="F200" s="362"/>
      <c r="G200" s="362"/>
      <c r="H200" s="357"/>
      <c r="I200" s="363"/>
      <c r="J200" s="363"/>
      <c r="K200" s="358"/>
      <c r="L200" s="356"/>
      <c r="M200" s="356"/>
      <c r="N200" s="356"/>
      <c r="O200" s="356"/>
      <c r="P200" s="365"/>
      <c r="Q200" s="365"/>
      <c r="R200" s="365"/>
      <c r="S200" s="365"/>
      <c r="T200" s="365"/>
      <c r="V200" s="368"/>
      <c r="AA200" s="26" t="s">
        <v>147</v>
      </c>
    </row>
    <row r="201" customFormat="false" ht="26.25" hidden="false" customHeight="true" outlineLevel="0" collapsed="false">
      <c r="A201" s="26" t="n">
        <v>192</v>
      </c>
      <c r="C201" s="373"/>
      <c r="D201" s="361"/>
      <c r="E201" s="362"/>
      <c r="F201" s="362"/>
      <c r="G201" s="362"/>
      <c r="H201" s="357"/>
      <c r="I201" s="363"/>
      <c r="J201" s="363"/>
      <c r="K201" s="358"/>
      <c r="L201" s="356"/>
      <c r="M201" s="356"/>
      <c r="N201" s="356"/>
      <c r="O201" s="356"/>
      <c r="P201" s="365"/>
      <c r="Q201" s="365"/>
      <c r="R201" s="365"/>
      <c r="S201" s="365"/>
      <c r="T201" s="365"/>
      <c r="V201" s="368"/>
      <c r="AA201" s="26" t="s">
        <v>147</v>
      </c>
    </row>
    <row r="202" customFormat="false" ht="26.25" hidden="false" customHeight="true" outlineLevel="0" collapsed="false">
      <c r="A202" s="26" t="n">
        <v>193</v>
      </c>
      <c r="C202" s="373"/>
      <c r="D202" s="361"/>
      <c r="E202" s="362"/>
      <c r="F202" s="362"/>
      <c r="G202" s="362"/>
      <c r="H202" s="357"/>
      <c r="I202" s="363"/>
      <c r="J202" s="363"/>
      <c r="K202" s="358"/>
      <c r="L202" s="356"/>
      <c r="M202" s="356"/>
      <c r="N202" s="356"/>
      <c r="O202" s="356"/>
      <c r="P202" s="365"/>
      <c r="Q202" s="365"/>
      <c r="R202" s="365"/>
      <c r="S202" s="365"/>
      <c r="T202" s="365"/>
      <c r="V202" s="368"/>
      <c r="AA202" s="26" t="s">
        <v>147</v>
      </c>
    </row>
    <row r="203" customFormat="false" ht="26.25" hidden="false" customHeight="true" outlineLevel="0" collapsed="false">
      <c r="A203" s="26" t="n">
        <v>194</v>
      </c>
      <c r="C203" s="373"/>
      <c r="D203" s="361"/>
      <c r="E203" s="362"/>
      <c r="F203" s="362"/>
      <c r="G203" s="362"/>
      <c r="H203" s="357"/>
      <c r="I203" s="363"/>
      <c r="J203" s="363"/>
      <c r="K203" s="358"/>
      <c r="L203" s="356"/>
      <c r="M203" s="356"/>
      <c r="N203" s="356"/>
      <c r="O203" s="356"/>
      <c r="P203" s="365"/>
      <c r="Q203" s="365"/>
      <c r="R203" s="365"/>
      <c r="S203" s="365"/>
      <c r="T203" s="365"/>
      <c r="V203" s="368"/>
      <c r="AA203" s="26" t="s">
        <v>147</v>
      </c>
    </row>
    <row r="204" customFormat="false" ht="26.25" hidden="false" customHeight="true" outlineLevel="0" collapsed="false">
      <c r="A204" s="26" t="n">
        <v>195</v>
      </c>
      <c r="C204" s="373"/>
      <c r="D204" s="361"/>
      <c r="E204" s="362"/>
      <c r="F204" s="362"/>
      <c r="G204" s="362"/>
      <c r="H204" s="357"/>
      <c r="I204" s="363"/>
      <c r="J204" s="363"/>
      <c r="K204" s="358"/>
      <c r="L204" s="356"/>
      <c r="M204" s="356"/>
      <c r="N204" s="356"/>
      <c r="O204" s="356"/>
      <c r="P204" s="365"/>
      <c r="Q204" s="365"/>
      <c r="R204" s="365"/>
      <c r="S204" s="365"/>
      <c r="T204" s="365"/>
      <c r="V204" s="368"/>
      <c r="AA204" s="26" t="s">
        <v>147</v>
      </c>
    </row>
    <row r="205" customFormat="false" ht="26.25" hidden="false" customHeight="true" outlineLevel="0" collapsed="false">
      <c r="A205" s="26" t="n">
        <v>196</v>
      </c>
      <c r="C205" s="373"/>
      <c r="D205" s="361"/>
      <c r="E205" s="362"/>
      <c r="F205" s="362"/>
      <c r="G205" s="362"/>
      <c r="H205" s="357"/>
      <c r="I205" s="363"/>
      <c r="J205" s="363"/>
      <c r="K205" s="358"/>
      <c r="L205" s="356"/>
      <c r="M205" s="356"/>
      <c r="N205" s="356"/>
      <c r="O205" s="356"/>
      <c r="P205" s="365"/>
      <c r="Q205" s="365"/>
      <c r="R205" s="365"/>
      <c r="S205" s="365"/>
      <c r="T205" s="365"/>
      <c r="V205" s="368"/>
      <c r="AA205" s="26" t="s">
        <v>147</v>
      </c>
    </row>
    <row r="206" customFormat="false" ht="26.25" hidden="false" customHeight="true" outlineLevel="0" collapsed="false">
      <c r="A206" s="26" t="n">
        <v>197</v>
      </c>
      <c r="C206" s="373"/>
      <c r="D206" s="361"/>
      <c r="E206" s="362"/>
      <c r="F206" s="362"/>
      <c r="G206" s="362"/>
      <c r="H206" s="357"/>
      <c r="I206" s="363"/>
      <c r="J206" s="363"/>
      <c r="K206" s="358"/>
      <c r="L206" s="356"/>
      <c r="M206" s="356"/>
      <c r="N206" s="356"/>
      <c r="O206" s="356"/>
      <c r="P206" s="365"/>
      <c r="Q206" s="365"/>
      <c r="R206" s="365"/>
      <c r="S206" s="365"/>
      <c r="T206" s="365"/>
      <c r="V206" s="368"/>
      <c r="AA206" s="26" t="s">
        <v>147</v>
      </c>
    </row>
    <row r="207" customFormat="false" ht="26.25" hidden="false" customHeight="true" outlineLevel="0" collapsed="false">
      <c r="A207" s="26" t="n">
        <v>198</v>
      </c>
      <c r="C207" s="373"/>
      <c r="D207" s="361"/>
      <c r="E207" s="362"/>
      <c r="F207" s="362"/>
      <c r="G207" s="362"/>
      <c r="H207" s="357"/>
      <c r="I207" s="363"/>
      <c r="J207" s="363"/>
      <c r="K207" s="358"/>
      <c r="L207" s="356"/>
      <c r="M207" s="356"/>
      <c r="N207" s="356"/>
      <c r="O207" s="356"/>
      <c r="P207" s="365"/>
      <c r="Q207" s="365"/>
      <c r="R207" s="365"/>
      <c r="S207" s="365"/>
      <c r="T207" s="365"/>
      <c r="V207" s="368"/>
      <c r="AA207" s="26" t="s">
        <v>147</v>
      </c>
    </row>
    <row r="208" customFormat="false" ht="26.25" hidden="false" customHeight="true" outlineLevel="0" collapsed="false">
      <c r="A208" s="26" t="n">
        <v>199</v>
      </c>
      <c r="C208" s="373"/>
      <c r="D208" s="361"/>
      <c r="E208" s="362"/>
      <c r="F208" s="362"/>
      <c r="G208" s="362"/>
      <c r="H208" s="357"/>
      <c r="I208" s="363"/>
      <c r="J208" s="363"/>
      <c r="K208" s="358"/>
      <c r="L208" s="356"/>
      <c r="M208" s="356"/>
      <c r="N208" s="356"/>
      <c r="O208" s="356"/>
      <c r="P208" s="365"/>
      <c r="Q208" s="365"/>
      <c r="R208" s="365"/>
      <c r="S208" s="365"/>
      <c r="T208" s="365"/>
      <c r="V208" s="368"/>
      <c r="AA208" s="26" t="s">
        <v>147</v>
      </c>
    </row>
    <row r="209" customFormat="false" ht="26.25" hidden="false" customHeight="true" outlineLevel="0" collapsed="false">
      <c r="A209" s="26" t="n">
        <v>200</v>
      </c>
      <c r="C209" s="373"/>
      <c r="D209" s="361"/>
      <c r="E209" s="362"/>
      <c r="F209" s="362"/>
      <c r="G209" s="362"/>
      <c r="H209" s="357"/>
      <c r="I209" s="363"/>
      <c r="J209" s="363"/>
      <c r="K209" s="358"/>
      <c r="L209" s="356"/>
      <c r="M209" s="356"/>
      <c r="N209" s="356"/>
      <c r="O209" s="356"/>
      <c r="P209" s="365"/>
      <c r="Q209" s="365"/>
      <c r="R209" s="365"/>
      <c r="S209" s="365"/>
      <c r="T209" s="365"/>
      <c r="V209" s="368"/>
      <c r="AA209" s="26" t="s">
        <v>147</v>
      </c>
    </row>
    <row r="210" customFormat="false" ht="26.25" hidden="false" customHeight="true" outlineLevel="0" collapsed="false">
      <c r="A210" s="26" t="n">
        <v>201</v>
      </c>
      <c r="C210" s="373"/>
      <c r="D210" s="361"/>
      <c r="E210" s="362"/>
      <c r="F210" s="362"/>
      <c r="G210" s="362"/>
      <c r="H210" s="357"/>
      <c r="I210" s="363"/>
      <c r="J210" s="363"/>
      <c r="K210" s="358"/>
      <c r="L210" s="356"/>
      <c r="M210" s="356"/>
      <c r="N210" s="356"/>
      <c r="O210" s="356"/>
      <c r="P210" s="365"/>
      <c r="Q210" s="365"/>
      <c r="R210" s="365"/>
      <c r="S210" s="365"/>
      <c r="T210" s="365"/>
      <c r="V210" s="368"/>
      <c r="AA210" s="26" t="s">
        <v>147</v>
      </c>
    </row>
    <row r="211" customFormat="false" ht="26.25" hidden="false" customHeight="true" outlineLevel="0" collapsed="false">
      <c r="A211" s="26" t="n">
        <v>202</v>
      </c>
      <c r="C211" s="373"/>
      <c r="D211" s="361"/>
      <c r="E211" s="362"/>
      <c r="F211" s="362"/>
      <c r="G211" s="362"/>
      <c r="H211" s="357"/>
      <c r="I211" s="363"/>
      <c r="J211" s="363"/>
      <c r="K211" s="358"/>
      <c r="L211" s="356"/>
      <c r="M211" s="356"/>
      <c r="N211" s="356"/>
      <c r="O211" s="356"/>
      <c r="P211" s="365"/>
      <c r="Q211" s="365"/>
      <c r="R211" s="365"/>
      <c r="S211" s="365"/>
      <c r="T211" s="365"/>
      <c r="V211" s="368"/>
      <c r="AA211" s="26" t="s">
        <v>147</v>
      </c>
    </row>
    <row r="212" customFormat="false" ht="26.25" hidden="false" customHeight="true" outlineLevel="0" collapsed="false">
      <c r="A212" s="26" t="n">
        <v>203</v>
      </c>
      <c r="C212" s="373"/>
      <c r="D212" s="361"/>
      <c r="E212" s="362"/>
      <c r="F212" s="362"/>
      <c r="G212" s="362"/>
      <c r="H212" s="357"/>
      <c r="I212" s="363"/>
      <c r="J212" s="363"/>
      <c r="K212" s="358"/>
      <c r="L212" s="356"/>
      <c r="M212" s="356"/>
      <c r="N212" s="356"/>
      <c r="O212" s="356"/>
      <c r="P212" s="365"/>
      <c r="Q212" s="365"/>
      <c r="R212" s="365"/>
      <c r="S212" s="365"/>
      <c r="T212" s="365"/>
      <c r="V212" s="368"/>
      <c r="AA212" s="26" t="s">
        <v>147</v>
      </c>
    </row>
    <row r="213" customFormat="false" ht="26.25" hidden="false" customHeight="true" outlineLevel="0" collapsed="false">
      <c r="A213" s="26" t="n">
        <v>204</v>
      </c>
      <c r="C213" s="373"/>
      <c r="D213" s="361"/>
      <c r="E213" s="362"/>
      <c r="F213" s="362"/>
      <c r="G213" s="362"/>
      <c r="H213" s="357"/>
      <c r="I213" s="363"/>
      <c r="J213" s="363"/>
      <c r="K213" s="358"/>
      <c r="L213" s="356"/>
      <c r="M213" s="356"/>
      <c r="N213" s="356"/>
      <c r="O213" s="356"/>
      <c r="P213" s="365"/>
      <c r="Q213" s="365"/>
      <c r="R213" s="365"/>
      <c r="S213" s="365"/>
      <c r="T213" s="365"/>
      <c r="V213" s="368"/>
      <c r="AA213" s="26" t="s">
        <v>147</v>
      </c>
    </row>
    <row r="214" customFormat="false" ht="26.25" hidden="false" customHeight="true" outlineLevel="0" collapsed="false">
      <c r="A214" s="26" t="n">
        <v>205</v>
      </c>
      <c r="C214" s="373"/>
      <c r="D214" s="361"/>
      <c r="E214" s="362"/>
      <c r="F214" s="362"/>
      <c r="G214" s="362"/>
      <c r="H214" s="357"/>
      <c r="I214" s="363"/>
      <c r="J214" s="363"/>
      <c r="K214" s="358"/>
      <c r="L214" s="356"/>
      <c r="M214" s="356"/>
      <c r="N214" s="356"/>
      <c r="O214" s="356"/>
      <c r="P214" s="365"/>
      <c r="Q214" s="365"/>
      <c r="R214" s="365"/>
      <c r="S214" s="365"/>
      <c r="T214" s="365"/>
      <c r="V214" s="368"/>
      <c r="AA214" s="26" t="s">
        <v>147</v>
      </c>
    </row>
    <row r="215" customFormat="false" ht="26.25" hidden="false" customHeight="true" outlineLevel="0" collapsed="false">
      <c r="A215" s="26" t="n">
        <v>206</v>
      </c>
      <c r="C215" s="373"/>
      <c r="D215" s="361"/>
      <c r="E215" s="362"/>
      <c r="F215" s="362"/>
      <c r="G215" s="362"/>
      <c r="H215" s="357"/>
      <c r="I215" s="363"/>
      <c r="J215" s="363"/>
      <c r="K215" s="358"/>
      <c r="L215" s="356"/>
      <c r="M215" s="356"/>
      <c r="N215" s="356"/>
      <c r="O215" s="356"/>
      <c r="P215" s="365"/>
      <c r="Q215" s="365"/>
      <c r="R215" s="365"/>
      <c r="S215" s="365"/>
      <c r="T215" s="365"/>
      <c r="V215" s="368"/>
      <c r="AA215" s="26" t="s">
        <v>147</v>
      </c>
    </row>
    <row r="216" customFormat="false" ht="26.25" hidden="false" customHeight="true" outlineLevel="0" collapsed="false">
      <c r="A216" s="26" t="n">
        <v>207</v>
      </c>
      <c r="C216" s="373"/>
      <c r="D216" s="361"/>
      <c r="E216" s="362"/>
      <c r="F216" s="362"/>
      <c r="G216" s="362"/>
      <c r="H216" s="357"/>
      <c r="I216" s="363"/>
      <c r="J216" s="363"/>
      <c r="K216" s="358"/>
      <c r="L216" s="356"/>
      <c r="M216" s="356"/>
      <c r="N216" s="356"/>
      <c r="O216" s="356"/>
      <c r="P216" s="365"/>
      <c r="Q216" s="365"/>
      <c r="R216" s="365"/>
      <c r="S216" s="365"/>
      <c r="T216" s="365"/>
      <c r="V216" s="368"/>
      <c r="AA216" s="26" t="s">
        <v>147</v>
      </c>
    </row>
    <row r="217" customFormat="false" ht="26.25" hidden="false" customHeight="true" outlineLevel="0" collapsed="false">
      <c r="A217" s="26" t="n">
        <v>208</v>
      </c>
      <c r="C217" s="373"/>
      <c r="D217" s="361"/>
      <c r="E217" s="362"/>
      <c r="F217" s="362"/>
      <c r="G217" s="362"/>
      <c r="H217" s="357"/>
      <c r="I217" s="363"/>
      <c r="J217" s="363"/>
      <c r="K217" s="358"/>
      <c r="L217" s="356"/>
      <c r="M217" s="356"/>
      <c r="N217" s="356"/>
      <c r="O217" s="356"/>
      <c r="P217" s="365"/>
      <c r="Q217" s="365"/>
      <c r="R217" s="365"/>
      <c r="S217" s="365"/>
      <c r="T217" s="365"/>
      <c r="V217" s="368"/>
      <c r="AA217" s="26" t="s">
        <v>147</v>
      </c>
    </row>
    <row r="218" customFormat="false" ht="26.25" hidden="false" customHeight="true" outlineLevel="0" collapsed="false">
      <c r="A218" s="26" t="n">
        <v>209</v>
      </c>
      <c r="C218" s="373"/>
      <c r="D218" s="361"/>
      <c r="E218" s="362"/>
      <c r="F218" s="362"/>
      <c r="G218" s="362"/>
      <c r="H218" s="357"/>
      <c r="I218" s="363"/>
      <c r="J218" s="363"/>
      <c r="K218" s="358"/>
      <c r="L218" s="356"/>
      <c r="M218" s="356"/>
      <c r="N218" s="356"/>
      <c r="O218" s="356"/>
      <c r="P218" s="365"/>
      <c r="Q218" s="365"/>
      <c r="R218" s="365"/>
      <c r="S218" s="365"/>
      <c r="T218" s="365"/>
      <c r="V218" s="368"/>
      <c r="AA218" s="26" t="s">
        <v>147</v>
      </c>
    </row>
    <row r="219" customFormat="false" ht="26.25" hidden="false" customHeight="true" outlineLevel="0" collapsed="false">
      <c r="A219" s="26" t="n">
        <v>210</v>
      </c>
      <c r="C219" s="373"/>
      <c r="D219" s="361"/>
      <c r="E219" s="362"/>
      <c r="F219" s="362"/>
      <c r="G219" s="362"/>
      <c r="H219" s="357"/>
      <c r="I219" s="363"/>
      <c r="J219" s="363"/>
      <c r="K219" s="358"/>
      <c r="L219" s="356"/>
      <c r="M219" s="356"/>
      <c r="N219" s="356"/>
      <c r="O219" s="356"/>
      <c r="P219" s="365"/>
      <c r="Q219" s="365"/>
      <c r="R219" s="365"/>
      <c r="S219" s="365"/>
      <c r="T219" s="365"/>
      <c r="V219" s="368"/>
      <c r="AA219" s="26" t="s">
        <v>147</v>
      </c>
    </row>
    <row r="220" customFormat="false" ht="26.25" hidden="false" customHeight="true" outlineLevel="0" collapsed="false">
      <c r="A220" s="26" t="n">
        <v>211</v>
      </c>
      <c r="C220" s="373"/>
      <c r="D220" s="361"/>
      <c r="E220" s="362"/>
      <c r="F220" s="362"/>
      <c r="G220" s="362"/>
      <c r="H220" s="357"/>
      <c r="I220" s="363"/>
      <c r="J220" s="363"/>
      <c r="K220" s="358"/>
      <c r="L220" s="356"/>
      <c r="M220" s="356"/>
      <c r="N220" s="356"/>
      <c r="O220" s="356"/>
      <c r="P220" s="365"/>
      <c r="Q220" s="365"/>
      <c r="R220" s="365"/>
      <c r="S220" s="365"/>
      <c r="T220" s="365"/>
      <c r="V220" s="368"/>
      <c r="AA220" s="26" t="s">
        <v>147</v>
      </c>
    </row>
    <row r="221" customFormat="false" ht="26.25" hidden="false" customHeight="true" outlineLevel="0" collapsed="false">
      <c r="A221" s="26" t="n">
        <v>212</v>
      </c>
      <c r="C221" s="373"/>
      <c r="D221" s="361"/>
      <c r="E221" s="362"/>
      <c r="F221" s="362"/>
      <c r="G221" s="362"/>
      <c r="H221" s="357"/>
      <c r="I221" s="363"/>
      <c r="J221" s="363"/>
      <c r="K221" s="358"/>
      <c r="L221" s="356"/>
      <c r="M221" s="356"/>
      <c r="N221" s="356"/>
      <c r="O221" s="356"/>
      <c r="P221" s="365"/>
      <c r="Q221" s="365"/>
      <c r="R221" s="365"/>
      <c r="S221" s="365"/>
      <c r="T221" s="365"/>
      <c r="V221" s="368"/>
      <c r="AA221" s="26" t="s">
        <v>147</v>
      </c>
    </row>
    <row r="222" customFormat="false" ht="26.25" hidden="false" customHeight="true" outlineLevel="0" collapsed="false">
      <c r="A222" s="26" t="n">
        <v>213</v>
      </c>
      <c r="C222" s="373"/>
      <c r="D222" s="361"/>
      <c r="E222" s="362"/>
      <c r="F222" s="362"/>
      <c r="G222" s="362"/>
      <c r="H222" s="357"/>
      <c r="I222" s="363"/>
      <c r="J222" s="363"/>
      <c r="K222" s="358"/>
      <c r="L222" s="356"/>
      <c r="M222" s="356"/>
      <c r="N222" s="356"/>
      <c r="O222" s="356"/>
      <c r="P222" s="365"/>
      <c r="Q222" s="365"/>
      <c r="R222" s="365"/>
      <c r="S222" s="365"/>
      <c r="T222" s="365"/>
      <c r="V222" s="368"/>
      <c r="AA222" s="26" t="s">
        <v>147</v>
      </c>
    </row>
    <row r="223" customFormat="false" ht="26.25" hidden="false" customHeight="true" outlineLevel="0" collapsed="false">
      <c r="A223" s="26" t="n">
        <v>214</v>
      </c>
      <c r="C223" s="373"/>
      <c r="D223" s="361"/>
      <c r="E223" s="362"/>
      <c r="F223" s="362"/>
      <c r="G223" s="362"/>
      <c r="H223" s="357"/>
      <c r="I223" s="363"/>
      <c r="J223" s="363"/>
      <c r="K223" s="358"/>
      <c r="L223" s="356"/>
      <c r="M223" s="356"/>
      <c r="N223" s="356"/>
      <c r="O223" s="356"/>
      <c r="P223" s="365"/>
      <c r="Q223" s="365"/>
      <c r="R223" s="365"/>
      <c r="S223" s="365"/>
      <c r="T223" s="365"/>
      <c r="V223" s="368"/>
      <c r="AA223" s="26" t="s">
        <v>147</v>
      </c>
    </row>
    <row r="224" customFormat="false" ht="26.25" hidden="false" customHeight="true" outlineLevel="0" collapsed="false">
      <c r="A224" s="26" t="n">
        <v>215</v>
      </c>
      <c r="C224" s="373"/>
      <c r="D224" s="361"/>
      <c r="E224" s="362"/>
      <c r="F224" s="362"/>
      <c r="G224" s="362"/>
      <c r="H224" s="357"/>
      <c r="I224" s="363"/>
      <c r="J224" s="363"/>
      <c r="K224" s="358"/>
      <c r="L224" s="356"/>
      <c r="M224" s="356"/>
      <c r="N224" s="356"/>
      <c r="O224" s="356"/>
      <c r="P224" s="365"/>
      <c r="Q224" s="365"/>
      <c r="R224" s="365"/>
      <c r="S224" s="365"/>
      <c r="T224" s="365"/>
      <c r="V224" s="368"/>
      <c r="AA224" s="26" t="s">
        <v>147</v>
      </c>
    </row>
    <row r="225" customFormat="false" ht="26.25" hidden="false" customHeight="true" outlineLevel="0" collapsed="false">
      <c r="A225" s="26" t="n">
        <v>216</v>
      </c>
      <c r="C225" s="373"/>
      <c r="D225" s="361"/>
      <c r="E225" s="362"/>
      <c r="F225" s="362"/>
      <c r="G225" s="362"/>
      <c r="H225" s="357"/>
      <c r="I225" s="363"/>
      <c r="J225" s="363"/>
      <c r="K225" s="358"/>
      <c r="L225" s="356"/>
      <c r="M225" s="356"/>
      <c r="N225" s="356"/>
      <c r="O225" s="356"/>
      <c r="P225" s="365"/>
      <c r="Q225" s="365"/>
      <c r="R225" s="365"/>
      <c r="S225" s="365"/>
      <c r="T225" s="365"/>
      <c r="V225" s="368"/>
      <c r="AA225" s="26" t="s">
        <v>147</v>
      </c>
    </row>
    <row r="226" customFormat="false" ht="26.25" hidden="false" customHeight="true" outlineLevel="0" collapsed="false">
      <c r="A226" s="26" t="n">
        <v>217</v>
      </c>
      <c r="C226" s="373"/>
      <c r="D226" s="361"/>
      <c r="E226" s="362"/>
      <c r="F226" s="362"/>
      <c r="G226" s="362"/>
      <c r="H226" s="357"/>
      <c r="I226" s="363"/>
      <c r="J226" s="363"/>
      <c r="K226" s="358"/>
      <c r="L226" s="356"/>
      <c r="M226" s="356"/>
      <c r="N226" s="356"/>
      <c r="O226" s="356"/>
      <c r="P226" s="365"/>
      <c r="Q226" s="365"/>
      <c r="R226" s="365"/>
      <c r="S226" s="365"/>
      <c r="T226" s="365"/>
      <c r="V226" s="368"/>
      <c r="AA226" s="26" t="s">
        <v>147</v>
      </c>
    </row>
    <row r="227" customFormat="false" ht="26.25" hidden="false" customHeight="true" outlineLevel="0" collapsed="false">
      <c r="A227" s="26" t="n">
        <v>218</v>
      </c>
      <c r="C227" s="373"/>
      <c r="D227" s="361"/>
      <c r="E227" s="362"/>
      <c r="F227" s="362"/>
      <c r="G227" s="362"/>
      <c r="H227" s="357"/>
      <c r="I227" s="363"/>
      <c r="J227" s="363"/>
      <c r="K227" s="358"/>
      <c r="L227" s="356"/>
      <c r="M227" s="356"/>
      <c r="N227" s="356"/>
      <c r="O227" s="356"/>
      <c r="P227" s="365"/>
      <c r="Q227" s="365"/>
      <c r="R227" s="365"/>
      <c r="S227" s="365"/>
      <c r="T227" s="365"/>
      <c r="V227" s="368"/>
      <c r="AA227" s="26" t="s">
        <v>147</v>
      </c>
    </row>
    <row r="228" customFormat="false" ht="26.25" hidden="false" customHeight="true" outlineLevel="0" collapsed="false">
      <c r="A228" s="26" t="n">
        <v>219</v>
      </c>
      <c r="C228" s="373"/>
      <c r="D228" s="361"/>
      <c r="E228" s="362"/>
      <c r="F228" s="362"/>
      <c r="G228" s="362"/>
      <c r="H228" s="357"/>
      <c r="I228" s="363"/>
      <c r="J228" s="363"/>
      <c r="K228" s="358"/>
      <c r="L228" s="356"/>
      <c r="M228" s="356"/>
      <c r="N228" s="356"/>
      <c r="O228" s="356"/>
      <c r="P228" s="365"/>
      <c r="Q228" s="365"/>
      <c r="R228" s="365"/>
      <c r="S228" s="365"/>
      <c r="T228" s="365"/>
      <c r="V228" s="368"/>
      <c r="AA228" s="26" t="s">
        <v>147</v>
      </c>
    </row>
    <row r="229" customFormat="false" ht="26.25" hidden="false" customHeight="true" outlineLevel="0" collapsed="false">
      <c r="A229" s="26" t="n">
        <v>220</v>
      </c>
      <c r="C229" s="373"/>
      <c r="D229" s="361"/>
      <c r="E229" s="362"/>
      <c r="F229" s="362"/>
      <c r="G229" s="362"/>
      <c r="H229" s="357"/>
      <c r="I229" s="363"/>
      <c r="J229" s="363"/>
      <c r="K229" s="358"/>
      <c r="L229" s="356"/>
      <c r="M229" s="356"/>
      <c r="N229" s="356"/>
      <c r="O229" s="356"/>
      <c r="P229" s="365"/>
      <c r="Q229" s="365"/>
      <c r="R229" s="365"/>
      <c r="S229" s="365"/>
      <c r="T229" s="365"/>
      <c r="V229" s="368"/>
      <c r="AA229" s="26" t="s">
        <v>147</v>
      </c>
    </row>
    <row r="230" customFormat="false" ht="26.25" hidden="false" customHeight="true" outlineLevel="0" collapsed="false">
      <c r="A230" s="26" t="n">
        <v>221</v>
      </c>
      <c r="C230" s="373"/>
      <c r="D230" s="361"/>
      <c r="E230" s="362"/>
      <c r="F230" s="362"/>
      <c r="G230" s="362"/>
      <c r="H230" s="357"/>
      <c r="I230" s="363"/>
      <c r="J230" s="363"/>
      <c r="K230" s="358"/>
      <c r="L230" s="356"/>
      <c r="M230" s="356"/>
      <c r="N230" s="356"/>
      <c r="O230" s="356"/>
      <c r="P230" s="365"/>
      <c r="Q230" s="365"/>
      <c r="R230" s="365"/>
      <c r="S230" s="365"/>
      <c r="T230" s="365"/>
      <c r="V230" s="368"/>
      <c r="AA230" s="26" t="s">
        <v>147</v>
      </c>
    </row>
    <row r="231" customFormat="false" ht="26.25" hidden="false" customHeight="true" outlineLevel="0" collapsed="false">
      <c r="A231" s="26" t="n">
        <v>222</v>
      </c>
      <c r="C231" s="373"/>
      <c r="D231" s="361"/>
      <c r="E231" s="362"/>
      <c r="F231" s="362"/>
      <c r="G231" s="362"/>
      <c r="H231" s="357"/>
      <c r="I231" s="363"/>
      <c r="J231" s="363"/>
      <c r="K231" s="358"/>
      <c r="L231" s="356"/>
      <c r="M231" s="356"/>
      <c r="N231" s="356"/>
      <c r="O231" s="356"/>
      <c r="P231" s="365"/>
      <c r="Q231" s="365"/>
      <c r="R231" s="365"/>
      <c r="S231" s="365"/>
      <c r="T231" s="365"/>
      <c r="V231" s="368"/>
      <c r="AA231" s="26" t="s">
        <v>147</v>
      </c>
    </row>
    <row r="232" customFormat="false" ht="26.25" hidden="false" customHeight="true" outlineLevel="0" collapsed="false">
      <c r="A232" s="26" t="n">
        <v>223</v>
      </c>
      <c r="C232" s="373"/>
      <c r="D232" s="361"/>
      <c r="E232" s="362"/>
      <c r="F232" s="362"/>
      <c r="G232" s="362"/>
      <c r="H232" s="357"/>
      <c r="I232" s="363"/>
      <c r="J232" s="363"/>
      <c r="K232" s="358"/>
      <c r="L232" s="356"/>
      <c r="M232" s="356"/>
      <c r="N232" s="356"/>
      <c r="O232" s="356"/>
      <c r="P232" s="365"/>
      <c r="Q232" s="365"/>
      <c r="R232" s="365"/>
      <c r="S232" s="365"/>
      <c r="T232" s="365"/>
      <c r="V232" s="368"/>
      <c r="AA232" s="26" t="s">
        <v>147</v>
      </c>
    </row>
    <row r="233" customFormat="false" ht="26.25" hidden="false" customHeight="true" outlineLevel="0" collapsed="false">
      <c r="A233" s="26" t="n">
        <v>224</v>
      </c>
      <c r="C233" s="373"/>
      <c r="D233" s="361"/>
      <c r="E233" s="362"/>
      <c r="F233" s="362"/>
      <c r="G233" s="362"/>
      <c r="H233" s="357"/>
      <c r="I233" s="363"/>
      <c r="J233" s="363"/>
      <c r="K233" s="358"/>
      <c r="L233" s="356"/>
      <c r="M233" s="356"/>
      <c r="N233" s="356"/>
      <c r="O233" s="356"/>
      <c r="P233" s="365"/>
      <c r="Q233" s="365"/>
      <c r="R233" s="365"/>
      <c r="S233" s="365"/>
      <c r="T233" s="365"/>
      <c r="V233" s="368"/>
      <c r="AA233" s="26" t="s">
        <v>147</v>
      </c>
    </row>
    <row r="234" customFormat="false" ht="26.25" hidden="false" customHeight="true" outlineLevel="0" collapsed="false">
      <c r="A234" s="26" t="n">
        <v>225</v>
      </c>
      <c r="C234" s="373"/>
      <c r="D234" s="361"/>
      <c r="E234" s="362"/>
      <c r="F234" s="362"/>
      <c r="G234" s="362"/>
      <c r="H234" s="357"/>
      <c r="I234" s="363"/>
      <c r="J234" s="363"/>
      <c r="K234" s="358"/>
      <c r="L234" s="356"/>
      <c r="M234" s="356"/>
      <c r="N234" s="356"/>
      <c r="O234" s="356"/>
      <c r="P234" s="365"/>
      <c r="Q234" s="365"/>
      <c r="R234" s="365"/>
      <c r="S234" s="365"/>
      <c r="T234" s="365"/>
      <c r="V234" s="368"/>
      <c r="AA234" s="26" t="s">
        <v>147</v>
      </c>
    </row>
    <row r="235" customFormat="false" ht="26.25" hidden="false" customHeight="true" outlineLevel="0" collapsed="false">
      <c r="A235" s="26" t="n">
        <v>226</v>
      </c>
      <c r="C235" s="373"/>
      <c r="D235" s="361"/>
      <c r="E235" s="362"/>
      <c r="F235" s="362"/>
      <c r="G235" s="362"/>
      <c r="H235" s="357"/>
      <c r="I235" s="363"/>
      <c r="J235" s="363"/>
      <c r="K235" s="358"/>
      <c r="L235" s="356"/>
      <c r="M235" s="356"/>
      <c r="N235" s="356"/>
      <c r="O235" s="356"/>
      <c r="P235" s="365"/>
      <c r="Q235" s="365"/>
      <c r="R235" s="365"/>
      <c r="S235" s="365"/>
      <c r="T235" s="365"/>
      <c r="V235" s="368"/>
      <c r="AA235" s="26" t="s">
        <v>147</v>
      </c>
    </row>
    <row r="236" customFormat="false" ht="26.25" hidden="false" customHeight="true" outlineLevel="0" collapsed="false">
      <c r="A236" s="26" t="n">
        <v>227</v>
      </c>
      <c r="C236" s="373"/>
      <c r="D236" s="361"/>
      <c r="E236" s="362"/>
      <c r="F236" s="362"/>
      <c r="G236" s="362"/>
      <c r="H236" s="357"/>
      <c r="I236" s="363"/>
      <c r="J236" s="363"/>
      <c r="K236" s="358"/>
      <c r="L236" s="356"/>
      <c r="M236" s="356"/>
      <c r="N236" s="356"/>
      <c r="O236" s="356"/>
      <c r="P236" s="365"/>
      <c r="Q236" s="365"/>
      <c r="R236" s="365"/>
      <c r="S236" s="365"/>
      <c r="T236" s="365"/>
      <c r="V236" s="368"/>
      <c r="AA236" s="26" t="s">
        <v>147</v>
      </c>
    </row>
    <row r="237" customFormat="false" ht="26.25" hidden="false" customHeight="true" outlineLevel="0" collapsed="false">
      <c r="A237" s="26" t="n">
        <v>228</v>
      </c>
      <c r="C237" s="373"/>
      <c r="D237" s="361"/>
      <c r="E237" s="362"/>
      <c r="F237" s="362"/>
      <c r="G237" s="362"/>
      <c r="H237" s="357"/>
      <c r="I237" s="363"/>
      <c r="J237" s="363"/>
      <c r="K237" s="358"/>
      <c r="L237" s="356"/>
      <c r="M237" s="356"/>
      <c r="N237" s="356"/>
      <c r="O237" s="356"/>
      <c r="P237" s="365"/>
      <c r="Q237" s="365"/>
      <c r="R237" s="365"/>
      <c r="S237" s="365"/>
      <c r="T237" s="365"/>
      <c r="V237" s="368"/>
      <c r="AA237" s="26" t="s">
        <v>147</v>
      </c>
    </row>
    <row r="238" customFormat="false" ht="26.25" hidden="false" customHeight="true" outlineLevel="0" collapsed="false">
      <c r="A238" s="26" t="n">
        <v>229</v>
      </c>
      <c r="C238" s="373"/>
      <c r="D238" s="361"/>
      <c r="E238" s="362"/>
      <c r="F238" s="362"/>
      <c r="G238" s="362"/>
      <c r="H238" s="357"/>
      <c r="I238" s="363"/>
      <c r="J238" s="363"/>
      <c r="K238" s="358"/>
      <c r="L238" s="356"/>
      <c r="M238" s="356"/>
      <c r="N238" s="356"/>
      <c r="O238" s="356"/>
      <c r="P238" s="365"/>
      <c r="Q238" s="365"/>
      <c r="R238" s="365"/>
      <c r="S238" s="365"/>
      <c r="T238" s="365"/>
      <c r="V238" s="368"/>
      <c r="AA238" s="26" t="s">
        <v>147</v>
      </c>
    </row>
    <row r="239" customFormat="false" ht="26.25" hidden="false" customHeight="true" outlineLevel="0" collapsed="false">
      <c r="A239" s="26" t="n">
        <v>230</v>
      </c>
      <c r="C239" s="373"/>
      <c r="D239" s="361"/>
      <c r="E239" s="362"/>
      <c r="F239" s="362"/>
      <c r="G239" s="362"/>
      <c r="H239" s="357"/>
      <c r="I239" s="363"/>
      <c r="J239" s="363"/>
      <c r="K239" s="358"/>
      <c r="L239" s="356"/>
      <c r="M239" s="356"/>
      <c r="N239" s="356"/>
      <c r="O239" s="356"/>
      <c r="P239" s="365"/>
      <c r="Q239" s="365"/>
      <c r="R239" s="365"/>
      <c r="S239" s="365"/>
      <c r="T239" s="365"/>
      <c r="V239" s="368"/>
      <c r="AA239" s="26" t="s">
        <v>147</v>
      </c>
    </row>
    <row r="240" customFormat="false" ht="26.25" hidden="false" customHeight="true" outlineLevel="0" collapsed="false">
      <c r="A240" s="26" t="n">
        <v>231</v>
      </c>
      <c r="C240" s="373"/>
      <c r="D240" s="361"/>
      <c r="E240" s="362"/>
      <c r="F240" s="362"/>
      <c r="G240" s="362"/>
      <c r="H240" s="357"/>
      <c r="I240" s="363"/>
      <c r="J240" s="363"/>
      <c r="K240" s="358"/>
      <c r="L240" s="356"/>
      <c r="M240" s="356"/>
      <c r="N240" s="356"/>
      <c r="O240" s="356"/>
      <c r="P240" s="365"/>
      <c r="Q240" s="365"/>
      <c r="R240" s="365"/>
      <c r="S240" s="365"/>
      <c r="T240" s="365"/>
      <c r="V240" s="368"/>
      <c r="AA240" s="26" t="s">
        <v>147</v>
      </c>
    </row>
    <row r="241" customFormat="false" ht="26.25" hidden="false" customHeight="true" outlineLevel="0" collapsed="false">
      <c r="A241" s="26" t="n">
        <v>232</v>
      </c>
      <c r="C241" s="373"/>
      <c r="D241" s="361"/>
      <c r="E241" s="362"/>
      <c r="F241" s="362"/>
      <c r="G241" s="362"/>
      <c r="H241" s="357"/>
      <c r="I241" s="363"/>
      <c r="J241" s="363"/>
      <c r="K241" s="358"/>
      <c r="L241" s="356"/>
      <c r="M241" s="356"/>
      <c r="N241" s="356"/>
      <c r="O241" s="356"/>
      <c r="P241" s="365"/>
      <c r="Q241" s="365"/>
      <c r="R241" s="365"/>
      <c r="S241" s="365"/>
      <c r="T241" s="365"/>
      <c r="V241" s="368"/>
      <c r="AA241" s="26" t="s">
        <v>147</v>
      </c>
    </row>
    <row r="242" customFormat="false" ht="26.25" hidden="false" customHeight="true" outlineLevel="0" collapsed="false">
      <c r="A242" s="26" t="n">
        <v>233</v>
      </c>
      <c r="C242" s="373"/>
      <c r="D242" s="361"/>
      <c r="E242" s="362"/>
      <c r="F242" s="362"/>
      <c r="G242" s="362"/>
      <c r="H242" s="357"/>
      <c r="I242" s="363"/>
      <c r="J242" s="363"/>
      <c r="K242" s="358"/>
      <c r="L242" s="356"/>
      <c r="M242" s="356"/>
      <c r="N242" s="356"/>
      <c r="O242" s="356"/>
      <c r="P242" s="365"/>
      <c r="Q242" s="365"/>
      <c r="R242" s="365"/>
      <c r="S242" s="365"/>
      <c r="T242" s="365"/>
      <c r="V242" s="368"/>
      <c r="AA242" s="26" t="s">
        <v>147</v>
      </c>
    </row>
    <row r="243" customFormat="false" ht="26.25" hidden="false" customHeight="true" outlineLevel="0" collapsed="false">
      <c r="A243" s="26" t="n">
        <v>234</v>
      </c>
      <c r="C243" s="373"/>
      <c r="D243" s="361"/>
      <c r="E243" s="362"/>
      <c r="F243" s="362"/>
      <c r="G243" s="362"/>
      <c r="H243" s="357"/>
      <c r="I243" s="363"/>
      <c r="J243" s="363"/>
      <c r="K243" s="358"/>
      <c r="L243" s="356"/>
      <c r="M243" s="356"/>
      <c r="N243" s="356"/>
      <c r="O243" s="356"/>
      <c r="P243" s="365"/>
      <c r="Q243" s="365"/>
      <c r="R243" s="365"/>
      <c r="S243" s="365"/>
      <c r="T243" s="365"/>
      <c r="V243" s="368"/>
      <c r="AA243" s="26" t="s">
        <v>147</v>
      </c>
    </row>
    <row r="244" customFormat="false" ht="26.25" hidden="false" customHeight="true" outlineLevel="0" collapsed="false">
      <c r="A244" s="26" t="n">
        <v>235</v>
      </c>
      <c r="C244" s="373"/>
      <c r="D244" s="361"/>
      <c r="E244" s="362"/>
      <c r="F244" s="362"/>
      <c r="G244" s="362"/>
      <c r="H244" s="357"/>
      <c r="I244" s="363"/>
      <c r="J244" s="363"/>
      <c r="K244" s="358"/>
      <c r="L244" s="356"/>
      <c r="M244" s="356"/>
      <c r="N244" s="356"/>
      <c r="O244" s="356"/>
      <c r="P244" s="365"/>
      <c r="Q244" s="365"/>
      <c r="R244" s="365"/>
      <c r="S244" s="365"/>
      <c r="T244" s="365"/>
      <c r="V244" s="368"/>
      <c r="AA244" s="26" t="s">
        <v>147</v>
      </c>
    </row>
    <row r="245" customFormat="false" ht="26.25" hidden="false" customHeight="true" outlineLevel="0" collapsed="false">
      <c r="A245" s="26" t="n">
        <v>236</v>
      </c>
      <c r="C245" s="373"/>
      <c r="D245" s="361"/>
      <c r="E245" s="362"/>
      <c r="F245" s="362"/>
      <c r="G245" s="362"/>
      <c r="H245" s="357"/>
      <c r="I245" s="363"/>
      <c r="J245" s="363"/>
      <c r="K245" s="358"/>
      <c r="L245" s="356"/>
      <c r="M245" s="356"/>
      <c r="N245" s="356"/>
      <c r="O245" s="356"/>
      <c r="P245" s="365"/>
      <c r="Q245" s="365"/>
      <c r="R245" s="365"/>
      <c r="S245" s="365"/>
      <c r="T245" s="365"/>
      <c r="V245" s="368"/>
      <c r="AA245" s="26" t="s">
        <v>147</v>
      </c>
    </row>
    <row r="246" customFormat="false" ht="26.25" hidden="false" customHeight="true" outlineLevel="0" collapsed="false">
      <c r="A246" s="26" t="n">
        <v>237</v>
      </c>
      <c r="C246" s="373"/>
      <c r="D246" s="361"/>
      <c r="E246" s="362"/>
      <c r="F246" s="362"/>
      <c r="G246" s="362"/>
      <c r="H246" s="357"/>
      <c r="I246" s="363"/>
      <c r="J246" s="363"/>
      <c r="K246" s="358"/>
      <c r="L246" s="356"/>
      <c r="M246" s="356"/>
      <c r="N246" s="356"/>
      <c r="O246" s="356"/>
      <c r="P246" s="365"/>
      <c r="Q246" s="365"/>
      <c r="R246" s="365"/>
      <c r="S246" s="365"/>
      <c r="T246" s="365"/>
      <c r="V246" s="368"/>
      <c r="AA246" s="26" t="s">
        <v>147</v>
      </c>
    </row>
    <row r="247" customFormat="false" ht="26.25" hidden="false" customHeight="true" outlineLevel="0" collapsed="false">
      <c r="A247" s="26" t="n">
        <v>238</v>
      </c>
      <c r="C247" s="373"/>
      <c r="D247" s="361"/>
      <c r="E247" s="362"/>
      <c r="F247" s="362"/>
      <c r="G247" s="362"/>
      <c r="H247" s="357"/>
      <c r="I247" s="363"/>
      <c r="J247" s="363"/>
      <c r="K247" s="358"/>
      <c r="L247" s="356"/>
      <c r="M247" s="356"/>
      <c r="N247" s="356"/>
      <c r="O247" s="356"/>
      <c r="P247" s="365"/>
      <c r="Q247" s="365"/>
      <c r="R247" s="365"/>
      <c r="S247" s="365"/>
      <c r="T247" s="365"/>
      <c r="V247" s="368"/>
      <c r="AA247" s="26" t="s">
        <v>147</v>
      </c>
    </row>
    <row r="248" customFormat="false" ht="26.25" hidden="false" customHeight="true" outlineLevel="0" collapsed="false">
      <c r="A248" s="26" t="n">
        <v>239</v>
      </c>
      <c r="C248" s="373"/>
      <c r="D248" s="361"/>
      <c r="E248" s="362"/>
      <c r="F248" s="362"/>
      <c r="G248" s="362"/>
      <c r="H248" s="357"/>
      <c r="I248" s="363"/>
      <c r="J248" s="363"/>
      <c r="K248" s="358"/>
      <c r="L248" s="356"/>
      <c r="M248" s="356"/>
      <c r="N248" s="356"/>
      <c r="O248" s="356"/>
      <c r="P248" s="365"/>
      <c r="Q248" s="365"/>
      <c r="R248" s="365"/>
      <c r="S248" s="365"/>
      <c r="T248" s="365"/>
      <c r="V248" s="368"/>
      <c r="AA248" s="26" t="s">
        <v>147</v>
      </c>
    </row>
    <row r="249" customFormat="false" ht="26.25" hidden="false" customHeight="true" outlineLevel="0" collapsed="false">
      <c r="A249" s="26" t="n">
        <v>240</v>
      </c>
      <c r="C249" s="373"/>
      <c r="D249" s="361"/>
      <c r="E249" s="362"/>
      <c r="F249" s="362"/>
      <c r="G249" s="362"/>
      <c r="H249" s="357"/>
      <c r="I249" s="363"/>
      <c r="J249" s="363"/>
      <c r="K249" s="358"/>
      <c r="L249" s="356"/>
      <c r="M249" s="356"/>
      <c r="N249" s="356"/>
      <c r="O249" s="356"/>
      <c r="P249" s="365"/>
      <c r="Q249" s="365"/>
      <c r="R249" s="365"/>
      <c r="S249" s="365"/>
      <c r="T249" s="365"/>
      <c r="V249" s="368"/>
      <c r="AA249" s="26" t="s">
        <v>147</v>
      </c>
    </row>
    <row r="250" customFormat="false" ht="26.25" hidden="false" customHeight="true" outlineLevel="0" collapsed="false">
      <c r="A250" s="26" t="n">
        <v>241</v>
      </c>
      <c r="C250" s="373"/>
      <c r="D250" s="361"/>
      <c r="E250" s="362"/>
      <c r="F250" s="362"/>
      <c r="G250" s="362"/>
      <c r="H250" s="357"/>
      <c r="I250" s="363"/>
      <c r="J250" s="363"/>
      <c r="K250" s="358"/>
      <c r="L250" s="356"/>
      <c r="M250" s="356"/>
      <c r="N250" s="356"/>
      <c r="O250" s="356"/>
      <c r="P250" s="365"/>
      <c r="Q250" s="365"/>
      <c r="R250" s="365"/>
      <c r="S250" s="365"/>
      <c r="T250" s="365"/>
      <c r="V250" s="368"/>
      <c r="AA250" s="26" t="s">
        <v>147</v>
      </c>
    </row>
    <row r="251" customFormat="false" ht="26.25" hidden="false" customHeight="true" outlineLevel="0" collapsed="false">
      <c r="A251" s="26" t="n">
        <v>242</v>
      </c>
      <c r="C251" s="373"/>
      <c r="D251" s="361"/>
      <c r="E251" s="362"/>
      <c r="F251" s="362"/>
      <c r="G251" s="362"/>
      <c r="H251" s="357"/>
      <c r="I251" s="363"/>
      <c r="J251" s="363"/>
      <c r="K251" s="358"/>
      <c r="L251" s="356"/>
      <c r="M251" s="356"/>
      <c r="N251" s="356"/>
      <c r="O251" s="356"/>
      <c r="P251" s="365"/>
      <c r="Q251" s="365"/>
      <c r="R251" s="365"/>
      <c r="S251" s="365"/>
      <c r="T251" s="365"/>
      <c r="V251" s="368"/>
      <c r="AA251" s="26" t="s">
        <v>147</v>
      </c>
    </row>
    <row r="252" customFormat="false" ht="26.25" hidden="false" customHeight="true" outlineLevel="0" collapsed="false">
      <c r="A252" s="26" t="n">
        <v>243</v>
      </c>
      <c r="C252" s="373"/>
      <c r="D252" s="361"/>
      <c r="E252" s="362"/>
      <c r="F252" s="362"/>
      <c r="G252" s="362"/>
      <c r="H252" s="357"/>
      <c r="I252" s="363"/>
      <c r="J252" s="363"/>
      <c r="K252" s="358"/>
      <c r="L252" s="356"/>
      <c r="M252" s="356"/>
      <c r="N252" s="356"/>
      <c r="O252" s="356"/>
      <c r="P252" s="365"/>
      <c r="Q252" s="365"/>
      <c r="R252" s="365"/>
      <c r="S252" s="365"/>
      <c r="T252" s="365"/>
      <c r="V252" s="368"/>
      <c r="AA252" s="26" t="s">
        <v>147</v>
      </c>
    </row>
    <row r="253" customFormat="false" ht="26.25" hidden="false" customHeight="true" outlineLevel="0" collapsed="false">
      <c r="A253" s="26" t="n">
        <v>244</v>
      </c>
      <c r="C253" s="373"/>
      <c r="D253" s="361"/>
      <c r="E253" s="362"/>
      <c r="F253" s="362"/>
      <c r="G253" s="362"/>
      <c r="H253" s="357"/>
      <c r="I253" s="363"/>
      <c r="J253" s="363"/>
      <c r="K253" s="358"/>
      <c r="L253" s="356"/>
      <c r="M253" s="356"/>
      <c r="N253" s="356"/>
      <c r="O253" s="356"/>
      <c r="P253" s="365"/>
      <c r="Q253" s="365"/>
      <c r="R253" s="365"/>
      <c r="S253" s="365"/>
      <c r="T253" s="365"/>
      <c r="V253" s="368"/>
      <c r="AA253" s="26" t="s">
        <v>147</v>
      </c>
    </row>
    <row r="254" customFormat="false" ht="26.25" hidden="false" customHeight="true" outlineLevel="0" collapsed="false">
      <c r="A254" s="26" t="n">
        <v>245</v>
      </c>
      <c r="C254" s="373"/>
      <c r="D254" s="361"/>
      <c r="E254" s="362"/>
      <c r="F254" s="362"/>
      <c r="G254" s="362"/>
      <c r="H254" s="357"/>
      <c r="I254" s="363"/>
      <c r="J254" s="363"/>
      <c r="K254" s="358"/>
      <c r="L254" s="356"/>
      <c r="M254" s="356"/>
      <c r="N254" s="356"/>
      <c r="O254" s="356"/>
      <c r="P254" s="365"/>
      <c r="Q254" s="365"/>
      <c r="R254" s="365"/>
      <c r="S254" s="365"/>
      <c r="T254" s="365"/>
      <c r="V254" s="368"/>
      <c r="AA254" s="26" t="s">
        <v>147</v>
      </c>
    </row>
    <row r="255" customFormat="false" ht="26.25" hidden="false" customHeight="true" outlineLevel="0" collapsed="false">
      <c r="A255" s="26" t="n">
        <v>246</v>
      </c>
      <c r="C255" s="373"/>
      <c r="D255" s="361"/>
      <c r="E255" s="362"/>
      <c r="F255" s="362"/>
      <c r="G255" s="362"/>
      <c r="H255" s="357"/>
      <c r="I255" s="363"/>
      <c r="J255" s="363"/>
      <c r="K255" s="358"/>
      <c r="L255" s="356"/>
      <c r="M255" s="356"/>
      <c r="N255" s="356"/>
      <c r="O255" s="356"/>
      <c r="P255" s="365"/>
      <c r="Q255" s="365"/>
      <c r="R255" s="365"/>
      <c r="S255" s="365"/>
      <c r="T255" s="365"/>
      <c r="V255" s="368"/>
      <c r="AA255" s="26" t="s">
        <v>147</v>
      </c>
    </row>
    <row r="256" customFormat="false" ht="26.25" hidden="false" customHeight="true" outlineLevel="0" collapsed="false">
      <c r="A256" s="26" t="n">
        <v>247</v>
      </c>
      <c r="C256" s="373"/>
      <c r="D256" s="361"/>
      <c r="E256" s="362"/>
      <c r="F256" s="362"/>
      <c r="G256" s="362"/>
      <c r="H256" s="357"/>
      <c r="I256" s="363"/>
      <c r="J256" s="363"/>
      <c r="K256" s="358"/>
      <c r="L256" s="356"/>
      <c r="M256" s="356"/>
      <c r="N256" s="356"/>
      <c r="O256" s="356"/>
      <c r="P256" s="365"/>
      <c r="Q256" s="365"/>
      <c r="R256" s="365"/>
      <c r="S256" s="365"/>
      <c r="T256" s="365"/>
      <c r="V256" s="368"/>
      <c r="AA256" s="26" t="s">
        <v>147</v>
      </c>
    </row>
    <row r="257" customFormat="false" ht="26.25" hidden="false" customHeight="true" outlineLevel="0" collapsed="false">
      <c r="A257" s="26" t="n">
        <v>248</v>
      </c>
      <c r="C257" s="373"/>
      <c r="D257" s="361"/>
      <c r="E257" s="362"/>
      <c r="F257" s="362"/>
      <c r="G257" s="362"/>
      <c r="H257" s="357"/>
      <c r="I257" s="363"/>
      <c r="J257" s="363"/>
      <c r="K257" s="358"/>
      <c r="L257" s="356"/>
      <c r="M257" s="356"/>
      <c r="N257" s="356"/>
      <c r="O257" s="356"/>
      <c r="P257" s="365"/>
      <c r="Q257" s="365"/>
      <c r="R257" s="365"/>
      <c r="S257" s="365"/>
      <c r="T257" s="365"/>
      <c r="V257" s="368"/>
      <c r="AA257" s="26" t="s">
        <v>147</v>
      </c>
    </row>
    <row r="258" customFormat="false" ht="26.25" hidden="false" customHeight="true" outlineLevel="0" collapsed="false">
      <c r="A258" s="26" t="n">
        <v>249</v>
      </c>
      <c r="C258" s="373"/>
      <c r="D258" s="361"/>
      <c r="E258" s="362"/>
      <c r="F258" s="362"/>
      <c r="G258" s="362"/>
      <c r="H258" s="357"/>
      <c r="I258" s="363"/>
      <c r="J258" s="363"/>
      <c r="K258" s="358"/>
      <c r="L258" s="356"/>
      <c r="M258" s="356"/>
      <c r="N258" s="356"/>
      <c r="O258" s="356"/>
      <c r="P258" s="365"/>
      <c r="Q258" s="365"/>
      <c r="R258" s="365"/>
      <c r="S258" s="365"/>
      <c r="T258" s="365"/>
      <c r="V258" s="368"/>
      <c r="AA258" s="26" t="s">
        <v>147</v>
      </c>
    </row>
    <row r="259" customFormat="false" ht="26.25" hidden="false" customHeight="true" outlineLevel="0" collapsed="false">
      <c r="A259" s="26" t="n">
        <v>250</v>
      </c>
      <c r="C259" s="373"/>
      <c r="D259" s="361"/>
      <c r="E259" s="362"/>
      <c r="F259" s="362"/>
      <c r="G259" s="362"/>
      <c r="H259" s="357"/>
      <c r="I259" s="363"/>
      <c r="J259" s="363"/>
      <c r="K259" s="358"/>
      <c r="L259" s="356"/>
      <c r="M259" s="356"/>
      <c r="N259" s="356"/>
      <c r="O259" s="356"/>
      <c r="P259" s="365"/>
      <c r="Q259" s="365"/>
      <c r="R259" s="365"/>
      <c r="S259" s="365"/>
      <c r="T259" s="365"/>
      <c r="V259" s="368"/>
      <c r="AA259" s="26" t="s">
        <v>147</v>
      </c>
    </row>
    <row r="260" customFormat="false" ht="26.25" hidden="false" customHeight="true" outlineLevel="0" collapsed="false">
      <c r="A260" s="26" t="n">
        <v>251</v>
      </c>
      <c r="C260" s="373"/>
      <c r="D260" s="361"/>
      <c r="E260" s="362"/>
      <c r="F260" s="362"/>
      <c r="G260" s="362"/>
      <c r="H260" s="357"/>
      <c r="I260" s="363"/>
      <c r="J260" s="363"/>
      <c r="K260" s="358"/>
      <c r="L260" s="356"/>
      <c r="M260" s="356"/>
      <c r="N260" s="356"/>
      <c r="O260" s="356"/>
      <c r="P260" s="365"/>
      <c r="Q260" s="365"/>
      <c r="R260" s="365"/>
      <c r="S260" s="365"/>
      <c r="T260" s="365"/>
      <c r="V260" s="368"/>
      <c r="AA260" s="26" t="s">
        <v>147</v>
      </c>
    </row>
    <row r="261" customFormat="false" ht="26.25" hidden="false" customHeight="true" outlineLevel="0" collapsed="false">
      <c r="A261" s="26" t="n">
        <v>252</v>
      </c>
      <c r="C261" s="373"/>
      <c r="D261" s="361"/>
      <c r="E261" s="362"/>
      <c r="F261" s="362"/>
      <c r="G261" s="362"/>
      <c r="H261" s="357"/>
      <c r="I261" s="363"/>
      <c r="J261" s="363"/>
      <c r="K261" s="358"/>
      <c r="L261" s="356"/>
      <c r="M261" s="356"/>
      <c r="N261" s="356"/>
      <c r="O261" s="356"/>
      <c r="P261" s="365"/>
      <c r="Q261" s="365"/>
      <c r="R261" s="365"/>
      <c r="S261" s="365"/>
      <c r="T261" s="365"/>
      <c r="V261" s="368"/>
      <c r="AA261" s="26" t="s">
        <v>147</v>
      </c>
    </row>
    <row r="262" customFormat="false" ht="26.25" hidden="false" customHeight="true" outlineLevel="0" collapsed="false">
      <c r="A262" s="26" t="n">
        <v>253</v>
      </c>
      <c r="C262" s="373"/>
      <c r="D262" s="361"/>
      <c r="E262" s="362"/>
      <c r="F262" s="362"/>
      <c r="G262" s="362"/>
      <c r="H262" s="357"/>
      <c r="I262" s="363"/>
      <c r="J262" s="363"/>
      <c r="K262" s="358"/>
      <c r="L262" s="356"/>
      <c r="M262" s="356"/>
      <c r="N262" s="356"/>
      <c r="O262" s="356"/>
      <c r="P262" s="365"/>
      <c r="Q262" s="365"/>
      <c r="R262" s="365"/>
      <c r="S262" s="365"/>
      <c r="T262" s="365"/>
      <c r="V262" s="368"/>
      <c r="AA262" s="26" t="s">
        <v>147</v>
      </c>
    </row>
    <row r="263" customFormat="false" ht="26.25" hidden="false" customHeight="true" outlineLevel="0" collapsed="false">
      <c r="A263" s="26" t="n">
        <v>254</v>
      </c>
      <c r="C263" s="373"/>
      <c r="D263" s="361"/>
      <c r="E263" s="362"/>
      <c r="F263" s="362"/>
      <c r="G263" s="362"/>
      <c r="H263" s="357"/>
      <c r="I263" s="363"/>
      <c r="J263" s="363"/>
      <c r="K263" s="358"/>
      <c r="L263" s="356"/>
      <c r="M263" s="356"/>
      <c r="N263" s="356"/>
      <c r="O263" s="356"/>
      <c r="P263" s="365"/>
      <c r="Q263" s="365"/>
      <c r="R263" s="365"/>
      <c r="S263" s="365"/>
      <c r="T263" s="365"/>
      <c r="V263" s="368"/>
      <c r="AA263" s="26" t="s">
        <v>147</v>
      </c>
    </row>
    <row r="264" customFormat="false" ht="26.25" hidden="false" customHeight="true" outlineLevel="0" collapsed="false">
      <c r="A264" s="26" t="n">
        <v>255</v>
      </c>
      <c r="C264" s="373"/>
      <c r="D264" s="361"/>
      <c r="E264" s="362"/>
      <c r="F264" s="362"/>
      <c r="G264" s="362"/>
      <c r="H264" s="357"/>
      <c r="I264" s="363"/>
      <c r="J264" s="363"/>
      <c r="K264" s="358"/>
      <c r="L264" s="356"/>
      <c r="M264" s="356"/>
      <c r="N264" s="356"/>
      <c r="O264" s="356"/>
      <c r="P264" s="365"/>
      <c r="Q264" s="365"/>
      <c r="R264" s="365"/>
      <c r="S264" s="365"/>
      <c r="T264" s="365"/>
      <c r="V264" s="368"/>
      <c r="AA264" s="26" t="s">
        <v>147</v>
      </c>
    </row>
    <row r="265" customFormat="false" ht="26.25" hidden="false" customHeight="true" outlineLevel="0" collapsed="false">
      <c r="A265" s="26" t="n">
        <v>256</v>
      </c>
      <c r="C265" s="373"/>
      <c r="D265" s="361"/>
      <c r="E265" s="362"/>
      <c r="F265" s="362"/>
      <c r="G265" s="362"/>
      <c r="H265" s="357"/>
      <c r="I265" s="363"/>
      <c r="J265" s="363"/>
      <c r="K265" s="358"/>
      <c r="L265" s="356"/>
      <c r="M265" s="356"/>
      <c r="N265" s="356"/>
      <c r="O265" s="356"/>
      <c r="P265" s="365"/>
      <c r="Q265" s="365"/>
      <c r="R265" s="365"/>
      <c r="S265" s="365"/>
      <c r="T265" s="365"/>
      <c r="V265" s="368"/>
      <c r="AA265" s="26" t="s">
        <v>147</v>
      </c>
    </row>
    <row r="266" customFormat="false" ht="26.25" hidden="false" customHeight="true" outlineLevel="0" collapsed="false">
      <c r="A266" s="26" t="n">
        <v>257</v>
      </c>
      <c r="C266" s="373"/>
      <c r="D266" s="361"/>
      <c r="E266" s="362"/>
      <c r="F266" s="362"/>
      <c r="G266" s="362"/>
      <c r="H266" s="357"/>
      <c r="I266" s="363"/>
      <c r="J266" s="363"/>
      <c r="K266" s="358"/>
      <c r="L266" s="356"/>
      <c r="M266" s="356"/>
      <c r="N266" s="356"/>
      <c r="O266" s="356"/>
      <c r="P266" s="365"/>
      <c r="Q266" s="365"/>
      <c r="R266" s="365"/>
      <c r="S266" s="365"/>
      <c r="T266" s="365"/>
      <c r="V266" s="368"/>
      <c r="AA266" s="26" t="s">
        <v>147</v>
      </c>
    </row>
    <row r="267" customFormat="false" ht="26.25" hidden="false" customHeight="true" outlineLevel="0" collapsed="false">
      <c r="A267" s="26" t="n">
        <v>258</v>
      </c>
      <c r="C267" s="373"/>
      <c r="D267" s="361"/>
      <c r="E267" s="362"/>
      <c r="F267" s="362"/>
      <c r="G267" s="362"/>
      <c r="H267" s="357"/>
      <c r="I267" s="363"/>
      <c r="J267" s="363"/>
      <c r="K267" s="358"/>
      <c r="L267" s="356"/>
      <c r="M267" s="356"/>
      <c r="N267" s="356"/>
      <c r="O267" s="356"/>
      <c r="P267" s="365"/>
      <c r="Q267" s="365"/>
      <c r="R267" s="365"/>
      <c r="S267" s="365"/>
      <c r="T267" s="365"/>
      <c r="V267" s="368"/>
      <c r="AA267" s="26" t="s">
        <v>147</v>
      </c>
    </row>
    <row r="268" customFormat="false" ht="26.25" hidden="false" customHeight="true" outlineLevel="0" collapsed="false">
      <c r="A268" s="26" t="n">
        <v>259</v>
      </c>
      <c r="C268" s="373"/>
      <c r="D268" s="361"/>
      <c r="E268" s="362"/>
      <c r="F268" s="362"/>
      <c r="G268" s="362"/>
      <c r="H268" s="357"/>
      <c r="I268" s="363"/>
      <c r="J268" s="363"/>
      <c r="K268" s="358"/>
      <c r="L268" s="356"/>
      <c r="M268" s="356"/>
      <c r="N268" s="356"/>
      <c r="O268" s="356"/>
      <c r="P268" s="365"/>
      <c r="Q268" s="365"/>
      <c r="R268" s="365"/>
      <c r="S268" s="365"/>
      <c r="T268" s="365"/>
      <c r="V268" s="368"/>
      <c r="AA268" s="26" t="s">
        <v>147</v>
      </c>
    </row>
    <row r="269" customFormat="false" ht="26.25" hidden="false" customHeight="true" outlineLevel="0" collapsed="false">
      <c r="A269" s="26" t="n">
        <v>260</v>
      </c>
      <c r="C269" s="373"/>
      <c r="D269" s="361"/>
      <c r="E269" s="362"/>
      <c r="F269" s="362"/>
      <c r="G269" s="362"/>
      <c r="H269" s="357"/>
      <c r="I269" s="363"/>
      <c r="J269" s="363"/>
      <c r="K269" s="358"/>
      <c r="L269" s="356"/>
      <c r="M269" s="356"/>
      <c r="N269" s="356"/>
      <c r="O269" s="356"/>
      <c r="P269" s="365"/>
      <c r="Q269" s="365"/>
      <c r="R269" s="365"/>
      <c r="S269" s="365"/>
      <c r="T269" s="365"/>
      <c r="V269" s="368"/>
      <c r="AA269" s="26" t="s">
        <v>147</v>
      </c>
    </row>
    <row r="270" customFormat="false" ht="26.25" hidden="false" customHeight="true" outlineLevel="0" collapsed="false">
      <c r="A270" s="26" t="n">
        <v>261</v>
      </c>
      <c r="C270" s="373"/>
      <c r="D270" s="361"/>
      <c r="E270" s="362"/>
      <c r="F270" s="362"/>
      <c r="G270" s="362"/>
      <c r="H270" s="357"/>
      <c r="I270" s="363"/>
      <c r="J270" s="363"/>
      <c r="K270" s="358"/>
      <c r="L270" s="356"/>
      <c r="M270" s="356"/>
      <c r="N270" s="356"/>
      <c r="O270" s="356"/>
      <c r="P270" s="365"/>
      <c r="Q270" s="365"/>
      <c r="R270" s="365"/>
      <c r="S270" s="365"/>
      <c r="T270" s="365"/>
      <c r="V270" s="368"/>
      <c r="AA270" s="26" t="s">
        <v>147</v>
      </c>
    </row>
    <row r="271" customFormat="false" ht="26.25" hidden="false" customHeight="true" outlineLevel="0" collapsed="false">
      <c r="A271" s="26" t="n">
        <v>262</v>
      </c>
      <c r="C271" s="373"/>
      <c r="D271" s="361"/>
      <c r="E271" s="362"/>
      <c r="F271" s="362"/>
      <c r="G271" s="362"/>
      <c r="H271" s="357"/>
      <c r="I271" s="363"/>
      <c r="J271" s="363"/>
      <c r="K271" s="358"/>
      <c r="L271" s="356"/>
      <c r="M271" s="356"/>
      <c r="N271" s="356"/>
      <c r="O271" s="356"/>
      <c r="P271" s="365"/>
      <c r="Q271" s="365"/>
      <c r="R271" s="365"/>
      <c r="S271" s="365"/>
      <c r="T271" s="365"/>
      <c r="V271" s="368"/>
      <c r="AA271" s="26" t="s">
        <v>147</v>
      </c>
    </row>
    <row r="272" customFormat="false" ht="26.25" hidden="false" customHeight="true" outlineLevel="0" collapsed="false">
      <c r="A272" s="26" t="n">
        <v>263</v>
      </c>
      <c r="C272" s="373"/>
      <c r="D272" s="361"/>
      <c r="E272" s="362"/>
      <c r="F272" s="362"/>
      <c r="G272" s="362"/>
      <c r="H272" s="357"/>
      <c r="I272" s="363"/>
      <c r="J272" s="363"/>
      <c r="K272" s="358"/>
      <c r="L272" s="356"/>
      <c r="M272" s="356"/>
      <c r="N272" s="356"/>
      <c r="O272" s="356"/>
      <c r="P272" s="365"/>
      <c r="Q272" s="365"/>
      <c r="R272" s="365"/>
      <c r="S272" s="365"/>
      <c r="T272" s="365"/>
      <c r="V272" s="368"/>
      <c r="AA272" s="26" t="s">
        <v>147</v>
      </c>
    </row>
    <row r="273" customFormat="false" ht="26.25" hidden="false" customHeight="true" outlineLevel="0" collapsed="false">
      <c r="A273" s="26" t="n">
        <v>264</v>
      </c>
      <c r="C273" s="373"/>
      <c r="D273" s="361"/>
      <c r="E273" s="362"/>
      <c r="F273" s="362"/>
      <c r="G273" s="362"/>
      <c r="H273" s="357"/>
      <c r="I273" s="363"/>
      <c r="J273" s="363"/>
      <c r="K273" s="358"/>
      <c r="L273" s="356"/>
      <c r="M273" s="356"/>
      <c r="N273" s="356"/>
      <c r="O273" s="356"/>
      <c r="P273" s="365"/>
      <c r="Q273" s="365"/>
      <c r="R273" s="365"/>
      <c r="S273" s="365"/>
      <c r="T273" s="365"/>
      <c r="V273" s="368"/>
      <c r="AA273" s="26" t="s">
        <v>147</v>
      </c>
    </row>
    <row r="274" customFormat="false" ht="26.25" hidden="false" customHeight="true" outlineLevel="0" collapsed="false">
      <c r="A274" s="26" t="n">
        <v>265</v>
      </c>
      <c r="C274" s="373"/>
      <c r="D274" s="361"/>
      <c r="E274" s="362"/>
      <c r="F274" s="362"/>
      <c r="G274" s="362"/>
      <c r="H274" s="357"/>
      <c r="I274" s="363"/>
      <c r="J274" s="363"/>
      <c r="K274" s="358"/>
      <c r="L274" s="356"/>
      <c r="M274" s="356"/>
      <c r="N274" s="356"/>
      <c r="O274" s="356"/>
      <c r="P274" s="365"/>
      <c r="Q274" s="365"/>
      <c r="R274" s="365"/>
      <c r="S274" s="365"/>
      <c r="T274" s="365"/>
      <c r="V274" s="368"/>
      <c r="AA274" s="26" t="s">
        <v>147</v>
      </c>
    </row>
    <row r="275" customFormat="false" ht="26.25" hidden="false" customHeight="true" outlineLevel="0" collapsed="false">
      <c r="A275" s="26" t="n">
        <v>266</v>
      </c>
      <c r="C275" s="373"/>
      <c r="D275" s="361"/>
      <c r="E275" s="362"/>
      <c r="F275" s="362"/>
      <c r="G275" s="362"/>
      <c r="H275" s="357"/>
      <c r="I275" s="363"/>
      <c r="J275" s="363"/>
      <c r="K275" s="358"/>
      <c r="L275" s="356"/>
      <c r="M275" s="356"/>
      <c r="N275" s="356"/>
      <c r="O275" s="356"/>
      <c r="P275" s="365"/>
      <c r="Q275" s="365"/>
      <c r="R275" s="365"/>
      <c r="S275" s="365"/>
      <c r="T275" s="365"/>
      <c r="V275" s="368"/>
      <c r="AA275" s="26" t="s">
        <v>147</v>
      </c>
    </row>
    <row r="276" customFormat="false" ht="26.25" hidden="false" customHeight="true" outlineLevel="0" collapsed="false">
      <c r="A276" s="26" t="n">
        <v>267</v>
      </c>
      <c r="C276" s="373"/>
      <c r="D276" s="361"/>
      <c r="E276" s="362"/>
      <c r="F276" s="362"/>
      <c r="G276" s="362"/>
      <c r="H276" s="357"/>
      <c r="I276" s="363"/>
      <c r="J276" s="363"/>
      <c r="K276" s="358"/>
      <c r="L276" s="356"/>
      <c r="M276" s="356"/>
      <c r="N276" s="356"/>
      <c r="O276" s="356"/>
      <c r="P276" s="365"/>
      <c r="Q276" s="365"/>
      <c r="R276" s="365"/>
      <c r="S276" s="365"/>
      <c r="T276" s="365"/>
      <c r="V276" s="368"/>
      <c r="AA276" s="26" t="s">
        <v>147</v>
      </c>
    </row>
    <row r="277" customFormat="false" ht="26.25" hidden="false" customHeight="true" outlineLevel="0" collapsed="false">
      <c r="A277" s="26" t="n">
        <v>268</v>
      </c>
      <c r="C277" s="373"/>
      <c r="D277" s="361"/>
      <c r="E277" s="362"/>
      <c r="F277" s="362"/>
      <c r="G277" s="362"/>
      <c r="H277" s="357"/>
      <c r="I277" s="363"/>
      <c r="J277" s="363"/>
      <c r="K277" s="358"/>
      <c r="L277" s="356"/>
      <c r="M277" s="356"/>
      <c r="N277" s="356"/>
      <c r="O277" s="356"/>
      <c r="P277" s="365"/>
      <c r="Q277" s="365"/>
      <c r="R277" s="365"/>
      <c r="S277" s="365"/>
      <c r="T277" s="365"/>
      <c r="V277" s="368"/>
      <c r="AA277" s="26" t="s">
        <v>147</v>
      </c>
    </row>
    <row r="278" customFormat="false" ht="26.25" hidden="false" customHeight="true" outlineLevel="0" collapsed="false">
      <c r="A278" s="26" t="n">
        <v>269</v>
      </c>
      <c r="C278" s="373"/>
      <c r="D278" s="361"/>
      <c r="E278" s="362"/>
      <c r="F278" s="362"/>
      <c r="G278" s="362"/>
      <c r="H278" s="357"/>
      <c r="I278" s="363"/>
      <c r="J278" s="363"/>
      <c r="K278" s="358"/>
      <c r="L278" s="356"/>
      <c r="M278" s="356"/>
      <c r="N278" s="356"/>
      <c r="O278" s="356"/>
      <c r="P278" s="365"/>
      <c r="Q278" s="365"/>
      <c r="R278" s="365"/>
      <c r="S278" s="365"/>
      <c r="T278" s="365"/>
      <c r="V278" s="368"/>
      <c r="AA278" s="26" t="s">
        <v>147</v>
      </c>
    </row>
    <row r="279" customFormat="false" ht="26.25" hidden="false" customHeight="true" outlineLevel="0" collapsed="false">
      <c r="A279" s="26" t="n">
        <v>270</v>
      </c>
      <c r="C279" s="373"/>
      <c r="D279" s="361"/>
      <c r="E279" s="362"/>
      <c r="F279" s="362"/>
      <c r="G279" s="362"/>
      <c r="H279" s="357"/>
      <c r="I279" s="363"/>
      <c r="J279" s="363"/>
      <c r="K279" s="358"/>
      <c r="L279" s="356"/>
      <c r="M279" s="356"/>
      <c r="N279" s="356"/>
      <c r="O279" s="356"/>
      <c r="P279" s="365"/>
      <c r="Q279" s="365"/>
      <c r="R279" s="365"/>
      <c r="S279" s="365"/>
      <c r="T279" s="365"/>
      <c r="V279" s="368"/>
      <c r="AA279" s="26" t="s">
        <v>147</v>
      </c>
    </row>
    <row r="280" customFormat="false" ht="26.25" hidden="false" customHeight="true" outlineLevel="0" collapsed="false">
      <c r="A280" s="26" t="n">
        <v>271</v>
      </c>
      <c r="C280" s="373"/>
      <c r="D280" s="361"/>
      <c r="E280" s="362"/>
      <c r="F280" s="362"/>
      <c r="G280" s="362"/>
      <c r="H280" s="357"/>
      <c r="I280" s="363"/>
      <c r="J280" s="363"/>
      <c r="K280" s="358"/>
      <c r="L280" s="356"/>
      <c r="M280" s="356"/>
      <c r="N280" s="356"/>
      <c r="O280" s="356"/>
      <c r="P280" s="365"/>
      <c r="Q280" s="365"/>
      <c r="R280" s="365"/>
      <c r="S280" s="365"/>
      <c r="T280" s="365"/>
      <c r="V280" s="368"/>
      <c r="AA280" s="26" t="s">
        <v>147</v>
      </c>
    </row>
    <row r="281" customFormat="false" ht="26.25" hidden="false" customHeight="true" outlineLevel="0" collapsed="false">
      <c r="A281" s="26" t="n">
        <v>272</v>
      </c>
      <c r="C281" s="373"/>
      <c r="D281" s="361"/>
      <c r="E281" s="362"/>
      <c r="F281" s="362"/>
      <c r="G281" s="362"/>
      <c r="H281" s="357"/>
      <c r="I281" s="363"/>
      <c r="J281" s="363"/>
      <c r="K281" s="358"/>
      <c r="L281" s="356"/>
      <c r="M281" s="356"/>
      <c r="N281" s="356"/>
      <c r="O281" s="356"/>
      <c r="P281" s="365"/>
      <c r="Q281" s="365"/>
      <c r="R281" s="365"/>
      <c r="S281" s="365"/>
      <c r="T281" s="365"/>
      <c r="V281" s="368"/>
      <c r="AA281" s="26" t="s">
        <v>147</v>
      </c>
    </row>
    <row r="282" customFormat="false" ht="26.25" hidden="false" customHeight="true" outlineLevel="0" collapsed="false">
      <c r="A282" s="26" t="n">
        <v>273</v>
      </c>
      <c r="C282" s="373"/>
      <c r="D282" s="361"/>
      <c r="E282" s="362"/>
      <c r="F282" s="362"/>
      <c r="G282" s="362"/>
      <c r="H282" s="357"/>
      <c r="I282" s="363"/>
      <c r="J282" s="363"/>
      <c r="K282" s="358"/>
      <c r="L282" s="356"/>
      <c r="M282" s="356"/>
      <c r="N282" s="356"/>
      <c r="O282" s="356"/>
      <c r="P282" s="365"/>
      <c r="Q282" s="365"/>
      <c r="R282" s="365"/>
      <c r="S282" s="365"/>
      <c r="T282" s="365"/>
      <c r="V282" s="368"/>
      <c r="AA282" s="26" t="s">
        <v>147</v>
      </c>
    </row>
    <row r="283" customFormat="false" ht="26.25" hidden="false" customHeight="true" outlineLevel="0" collapsed="false">
      <c r="A283" s="26" t="n">
        <v>274</v>
      </c>
      <c r="C283" s="373"/>
      <c r="D283" s="361"/>
      <c r="E283" s="362"/>
      <c r="F283" s="362"/>
      <c r="G283" s="362"/>
      <c r="H283" s="357"/>
      <c r="I283" s="363"/>
      <c r="J283" s="363"/>
      <c r="K283" s="358"/>
      <c r="L283" s="356"/>
      <c r="M283" s="356"/>
      <c r="N283" s="356"/>
      <c r="O283" s="356"/>
      <c r="P283" s="365"/>
      <c r="Q283" s="365"/>
      <c r="R283" s="365"/>
      <c r="S283" s="365"/>
      <c r="T283" s="365"/>
      <c r="V283" s="368"/>
      <c r="AA283" s="26" t="s">
        <v>147</v>
      </c>
    </row>
    <row r="284" customFormat="false" ht="26.25" hidden="false" customHeight="true" outlineLevel="0" collapsed="false">
      <c r="A284" s="26" t="n">
        <v>275</v>
      </c>
      <c r="C284" s="373"/>
      <c r="D284" s="361"/>
      <c r="E284" s="362"/>
      <c r="F284" s="362"/>
      <c r="G284" s="362"/>
      <c r="H284" s="357"/>
      <c r="I284" s="363"/>
      <c r="J284" s="363"/>
      <c r="K284" s="358"/>
      <c r="L284" s="356"/>
      <c r="M284" s="356"/>
      <c r="N284" s="356"/>
      <c r="O284" s="356"/>
      <c r="P284" s="365"/>
      <c r="Q284" s="365"/>
      <c r="R284" s="365"/>
      <c r="S284" s="365"/>
      <c r="T284" s="365"/>
      <c r="V284" s="368"/>
      <c r="AA284" s="26" t="s">
        <v>147</v>
      </c>
    </row>
    <row r="285" customFormat="false" ht="26.25" hidden="false" customHeight="true" outlineLevel="0" collapsed="false">
      <c r="A285" s="26" t="n">
        <v>276</v>
      </c>
      <c r="C285" s="373"/>
      <c r="D285" s="361"/>
      <c r="E285" s="362"/>
      <c r="F285" s="362"/>
      <c r="G285" s="362"/>
      <c r="H285" s="357"/>
      <c r="I285" s="363"/>
      <c r="J285" s="363"/>
      <c r="K285" s="358"/>
      <c r="L285" s="356"/>
      <c r="M285" s="356"/>
      <c r="N285" s="356"/>
      <c r="O285" s="356"/>
      <c r="P285" s="365"/>
      <c r="Q285" s="365"/>
      <c r="R285" s="365"/>
      <c r="S285" s="365"/>
      <c r="T285" s="365"/>
      <c r="V285" s="368"/>
      <c r="AA285" s="26" t="s">
        <v>147</v>
      </c>
    </row>
    <row r="286" customFormat="false" ht="26.25" hidden="false" customHeight="true" outlineLevel="0" collapsed="false">
      <c r="A286" s="26" t="n">
        <v>277</v>
      </c>
      <c r="C286" s="373"/>
      <c r="D286" s="361"/>
      <c r="E286" s="362"/>
      <c r="F286" s="362"/>
      <c r="G286" s="362"/>
      <c r="H286" s="357"/>
      <c r="I286" s="363"/>
      <c r="J286" s="363"/>
      <c r="K286" s="358"/>
      <c r="L286" s="356"/>
      <c r="M286" s="356"/>
      <c r="N286" s="356"/>
      <c r="O286" s="356"/>
      <c r="P286" s="365"/>
      <c r="Q286" s="365"/>
      <c r="R286" s="365"/>
      <c r="S286" s="365"/>
      <c r="T286" s="365"/>
      <c r="V286" s="368"/>
      <c r="AA286" s="26" t="s">
        <v>147</v>
      </c>
    </row>
    <row r="287" customFormat="false" ht="26.25" hidden="false" customHeight="true" outlineLevel="0" collapsed="false">
      <c r="A287" s="26" t="n">
        <v>278</v>
      </c>
      <c r="C287" s="373"/>
      <c r="D287" s="361"/>
      <c r="E287" s="362"/>
      <c r="F287" s="362"/>
      <c r="G287" s="362"/>
      <c r="H287" s="357"/>
      <c r="I287" s="363"/>
      <c r="J287" s="363"/>
      <c r="K287" s="358"/>
      <c r="L287" s="356"/>
      <c r="M287" s="356"/>
      <c r="N287" s="356"/>
      <c r="O287" s="356"/>
      <c r="P287" s="365"/>
      <c r="Q287" s="365"/>
      <c r="R287" s="365"/>
      <c r="S287" s="365"/>
      <c r="T287" s="365"/>
      <c r="V287" s="368"/>
      <c r="AA287" s="26" t="s">
        <v>147</v>
      </c>
    </row>
    <row r="288" customFormat="false" ht="26.25" hidden="false" customHeight="true" outlineLevel="0" collapsed="false">
      <c r="A288" s="26" t="n">
        <v>279</v>
      </c>
      <c r="C288" s="373"/>
      <c r="D288" s="361"/>
      <c r="E288" s="362"/>
      <c r="F288" s="362"/>
      <c r="G288" s="362"/>
      <c r="H288" s="357"/>
      <c r="I288" s="363"/>
      <c r="J288" s="363"/>
      <c r="K288" s="358"/>
      <c r="L288" s="356"/>
      <c r="M288" s="356"/>
      <c r="N288" s="356"/>
      <c r="O288" s="356"/>
      <c r="P288" s="365"/>
      <c r="Q288" s="365"/>
      <c r="R288" s="365"/>
      <c r="S288" s="365"/>
      <c r="T288" s="365"/>
      <c r="V288" s="368"/>
      <c r="AA288" s="26" t="s">
        <v>147</v>
      </c>
    </row>
    <row r="289" customFormat="false" ht="26.25" hidden="false" customHeight="true" outlineLevel="0" collapsed="false">
      <c r="A289" s="26" t="n">
        <v>280</v>
      </c>
      <c r="C289" s="373"/>
      <c r="D289" s="361"/>
      <c r="E289" s="362"/>
      <c r="F289" s="362"/>
      <c r="G289" s="362"/>
      <c r="H289" s="357"/>
      <c r="I289" s="363"/>
      <c r="J289" s="363"/>
      <c r="K289" s="358"/>
      <c r="L289" s="356"/>
      <c r="M289" s="356"/>
      <c r="N289" s="356"/>
      <c r="O289" s="356"/>
      <c r="P289" s="365"/>
      <c r="Q289" s="365"/>
      <c r="R289" s="365"/>
      <c r="S289" s="365"/>
      <c r="T289" s="365"/>
      <c r="V289" s="368"/>
      <c r="AA289" s="26" t="s">
        <v>147</v>
      </c>
    </row>
    <row r="290" customFormat="false" ht="26.25" hidden="false" customHeight="true" outlineLevel="0" collapsed="false">
      <c r="A290" s="26" t="n">
        <v>281</v>
      </c>
      <c r="C290" s="373"/>
      <c r="D290" s="361"/>
      <c r="E290" s="362"/>
      <c r="F290" s="362"/>
      <c r="G290" s="362"/>
      <c r="H290" s="357"/>
      <c r="I290" s="363"/>
      <c r="J290" s="363"/>
      <c r="K290" s="358"/>
      <c r="L290" s="356"/>
      <c r="M290" s="356"/>
      <c r="N290" s="356"/>
      <c r="O290" s="356"/>
      <c r="P290" s="365"/>
      <c r="Q290" s="365"/>
      <c r="R290" s="365"/>
      <c r="S290" s="365"/>
      <c r="T290" s="365"/>
      <c r="V290" s="368"/>
      <c r="AA290" s="26" t="s">
        <v>147</v>
      </c>
    </row>
    <row r="291" customFormat="false" ht="26.25" hidden="false" customHeight="true" outlineLevel="0" collapsed="false">
      <c r="A291" s="26" t="n">
        <v>282</v>
      </c>
      <c r="C291" s="373"/>
      <c r="D291" s="361"/>
      <c r="E291" s="362"/>
      <c r="F291" s="362"/>
      <c r="G291" s="362"/>
      <c r="H291" s="357"/>
      <c r="I291" s="363"/>
      <c r="J291" s="363"/>
      <c r="K291" s="358"/>
      <c r="L291" s="356"/>
      <c r="M291" s="356"/>
      <c r="N291" s="356"/>
      <c r="O291" s="356"/>
      <c r="P291" s="365"/>
      <c r="Q291" s="365"/>
      <c r="R291" s="365"/>
      <c r="S291" s="365"/>
      <c r="T291" s="365"/>
      <c r="V291" s="368"/>
      <c r="AA291" s="26" t="s">
        <v>147</v>
      </c>
    </row>
    <row r="292" customFormat="false" ht="26.25" hidden="false" customHeight="true" outlineLevel="0" collapsed="false">
      <c r="A292" s="26" t="n">
        <v>283</v>
      </c>
      <c r="C292" s="373"/>
      <c r="D292" s="361"/>
      <c r="E292" s="362"/>
      <c r="F292" s="362"/>
      <c r="G292" s="362"/>
      <c r="H292" s="357"/>
      <c r="I292" s="363"/>
      <c r="J292" s="363"/>
      <c r="K292" s="358"/>
      <c r="L292" s="356"/>
      <c r="M292" s="356"/>
      <c r="N292" s="356"/>
      <c r="O292" s="356"/>
      <c r="P292" s="365"/>
      <c r="Q292" s="365"/>
      <c r="R292" s="365"/>
      <c r="S292" s="365"/>
      <c r="T292" s="365"/>
      <c r="V292" s="368"/>
      <c r="AA292" s="26" t="s">
        <v>147</v>
      </c>
    </row>
    <row r="293" customFormat="false" ht="26.25" hidden="false" customHeight="true" outlineLevel="0" collapsed="false">
      <c r="A293" s="26" t="n">
        <v>284</v>
      </c>
      <c r="C293" s="373"/>
      <c r="D293" s="361"/>
      <c r="E293" s="362"/>
      <c r="F293" s="362"/>
      <c r="G293" s="362"/>
      <c r="H293" s="357"/>
      <c r="I293" s="363"/>
      <c r="J293" s="363"/>
      <c r="K293" s="358"/>
      <c r="L293" s="356"/>
      <c r="M293" s="356"/>
      <c r="N293" s="356"/>
      <c r="O293" s="356"/>
      <c r="P293" s="365"/>
      <c r="Q293" s="365"/>
      <c r="R293" s="365"/>
      <c r="S293" s="365"/>
      <c r="T293" s="365"/>
      <c r="V293" s="368"/>
      <c r="AA293" s="26" t="s">
        <v>147</v>
      </c>
    </row>
    <row r="294" customFormat="false" ht="26.25" hidden="false" customHeight="true" outlineLevel="0" collapsed="false">
      <c r="A294" s="26" t="n">
        <v>285</v>
      </c>
      <c r="C294" s="373"/>
      <c r="D294" s="361"/>
      <c r="E294" s="362"/>
      <c r="F294" s="362"/>
      <c r="G294" s="362"/>
      <c r="H294" s="357"/>
      <c r="I294" s="363"/>
      <c r="J294" s="363"/>
      <c r="K294" s="358"/>
      <c r="L294" s="356"/>
      <c r="M294" s="356"/>
      <c r="N294" s="356"/>
      <c r="O294" s="356"/>
      <c r="P294" s="365"/>
      <c r="Q294" s="365"/>
      <c r="R294" s="365"/>
      <c r="S294" s="365"/>
      <c r="T294" s="365"/>
      <c r="V294" s="368"/>
      <c r="AA294" s="26" t="s">
        <v>147</v>
      </c>
    </row>
    <row r="295" customFormat="false" ht="26.25" hidden="false" customHeight="true" outlineLevel="0" collapsed="false">
      <c r="A295" s="26" t="n">
        <v>286</v>
      </c>
      <c r="C295" s="373"/>
      <c r="D295" s="361"/>
      <c r="E295" s="362"/>
      <c r="F295" s="362"/>
      <c r="G295" s="362"/>
      <c r="H295" s="357"/>
      <c r="I295" s="363"/>
      <c r="J295" s="363"/>
      <c r="K295" s="358"/>
      <c r="L295" s="356"/>
      <c r="M295" s="356"/>
      <c r="N295" s="356"/>
      <c r="O295" s="356"/>
      <c r="P295" s="365"/>
      <c r="Q295" s="365"/>
      <c r="R295" s="365"/>
      <c r="S295" s="365"/>
      <c r="T295" s="365"/>
      <c r="V295" s="368"/>
      <c r="AA295" s="26" t="s">
        <v>147</v>
      </c>
    </row>
    <row r="296" customFormat="false" ht="26.25" hidden="false" customHeight="true" outlineLevel="0" collapsed="false">
      <c r="A296" s="26" t="n">
        <v>287</v>
      </c>
      <c r="C296" s="373"/>
      <c r="D296" s="361"/>
      <c r="E296" s="362"/>
      <c r="F296" s="362"/>
      <c r="G296" s="362"/>
      <c r="H296" s="357"/>
      <c r="I296" s="363"/>
      <c r="J296" s="363"/>
      <c r="K296" s="358"/>
      <c r="L296" s="356"/>
      <c r="M296" s="356"/>
      <c r="N296" s="356"/>
      <c r="O296" s="356"/>
      <c r="P296" s="365"/>
      <c r="Q296" s="365"/>
      <c r="R296" s="365"/>
      <c r="S296" s="365"/>
      <c r="T296" s="365"/>
      <c r="V296" s="368"/>
      <c r="AA296" s="26" t="s">
        <v>147</v>
      </c>
    </row>
    <row r="297" customFormat="false" ht="26.25" hidden="false" customHeight="true" outlineLevel="0" collapsed="false">
      <c r="A297" s="26" t="n">
        <v>288</v>
      </c>
      <c r="C297" s="373"/>
      <c r="D297" s="361"/>
      <c r="E297" s="362"/>
      <c r="F297" s="362"/>
      <c r="G297" s="362"/>
      <c r="H297" s="357"/>
      <c r="I297" s="363"/>
      <c r="J297" s="363"/>
      <c r="K297" s="358"/>
      <c r="L297" s="356"/>
      <c r="M297" s="356"/>
      <c r="N297" s="356"/>
      <c r="O297" s="356"/>
      <c r="P297" s="365"/>
      <c r="Q297" s="365"/>
      <c r="R297" s="365"/>
      <c r="S297" s="365"/>
      <c r="T297" s="365"/>
      <c r="V297" s="368"/>
      <c r="AA297" s="26" t="s">
        <v>147</v>
      </c>
    </row>
    <row r="298" customFormat="false" ht="26.25" hidden="false" customHeight="true" outlineLevel="0" collapsed="false">
      <c r="A298" s="26" t="n">
        <v>289</v>
      </c>
      <c r="C298" s="373"/>
      <c r="D298" s="361"/>
      <c r="E298" s="362"/>
      <c r="F298" s="362"/>
      <c r="G298" s="362"/>
      <c r="H298" s="357"/>
      <c r="I298" s="363"/>
      <c r="J298" s="363"/>
      <c r="K298" s="358"/>
      <c r="L298" s="356"/>
      <c r="M298" s="356"/>
      <c r="N298" s="356"/>
      <c r="O298" s="356"/>
      <c r="P298" s="365"/>
      <c r="Q298" s="365"/>
      <c r="R298" s="365"/>
      <c r="S298" s="365"/>
      <c r="T298" s="365"/>
      <c r="V298" s="368"/>
      <c r="AA298" s="26" t="s">
        <v>147</v>
      </c>
    </row>
    <row r="299" customFormat="false" ht="26.25" hidden="false" customHeight="true" outlineLevel="0" collapsed="false">
      <c r="A299" s="26" t="n">
        <v>290</v>
      </c>
      <c r="C299" s="373"/>
      <c r="D299" s="361"/>
      <c r="E299" s="362"/>
      <c r="F299" s="362"/>
      <c r="G299" s="362"/>
      <c r="H299" s="357"/>
      <c r="I299" s="363"/>
      <c r="J299" s="363"/>
      <c r="K299" s="358"/>
      <c r="L299" s="356"/>
      <c r="M299" s="356"/>
      <c r="N299" s="356"/>
      <c r="O299" s="356"/>
      <c r="P299" s="365"/>
      <c r="Q299" s="365"/>
      <c r="R299" s="365"/>
      <c r="S299" s="365"/>
      <c r="T299" s="365"/>
      <c r="V299" s="368"/>
      <c r="AA299" s="26" t="s">
        <v>147</v>
      </c>
    </row>
    <row r="300" customFormat="false" ht="26.25" hidden="false" customHeight="true" outlineLevel="0" collapsed="false">
      <c r="A300" s="26" t="n">
        <v>291</v>
      </c>
      <c r="C300" s="373"/>
      <c r="D300" s="361"/>
      <c r="E300" s="362"/>
      <c r="F300" s="362"/>
      <c r="G300" s="362"/>
      <c r="H300" s="357"/>
      <c r="I300" s="363"/>
      <c r="J300" s="363"/>
      <c r="K300" s="358"/>
      <c r="L300" s="356"/>
      <c r="M300" s="356"/>
      <c r="N300" s="356"/>
      <c r="O300" s="356"/>
      <c r="P300" s="365"/>
      <c r="Q300" s="365"/>
      <c r="R300" s="365"/>
      <c r="S300" s="365"/>
      <c r="T300" s="365"/>
      <c r="V300" s="368"/>
      <c r="AA300" s="26" t="s">
        <v>147</v>
      </c>
    </row>
    <row r="301" customFormat="false" ht="12.75" hidden="false" customHeight="false" outlineLevel="0" collapsed="false">
      <c r="I301" s="374"/>
      <c r="J301" s="374"/>
    </row>
    <row r="302" customFormat="false" ht="12.75" hidden="false" customHeight="false" outlineLevel="0" collapsed="false">
      <c r="I302" s="374"/>
      <c r="J302" s="374"/>
    </row>
    <row r="303" customFormat="false" ht="12.75" hidden="false" customHeight="false" outlineLevel="0" collapsed="false">
      <c r="I303" s="374"/>
      <c r="J303" s="374"/>
    </row>
    <row r="304" customFormat="false" ht="12.75" hidden="false" customHeight="false" outlineLevel="0" collapsed="false">
      <c r="I304" s="374"/>
      <c r="J304" s="374"/>
    </row>
    <row r="305" customFormat="false" ht="12.75" hidden="false" customHeight="false" outlineLevel="0" collapsed="false">
      <c r="I305" s="374"/>
      <c r="J305" s="374"/>
    </row>
    <row r="306" customFormat="false" ht="12.75" hidden="false" customHeight="false" outlineLevel="0" collapsed="false">
      <c r="I306" s="374"/>
      <c r="J306" s="374"/>
    </row>
    <row r="307" customFormat="false" ht="12.75" hidden="false" customHeight="false" outlineLevel="0" collapsed="false">
      <c r="I307" s="374"/>
      <c r="J307" s="374"/>
    </row>
    <row r="308" customFormat="false" ht="12.75" hidden="false" customHeight="false" outlineLevel="0" collapsed="false">
      <c r="I308" s="374"/>
      <c r="J308" s="374"/>
    </row>
    <row r="309" customFormat="false" ht="12.75" hidden="false" customHeight="false" outlineLevel="0" collapsed="false">
      <c r="I309" s="374"/>
      <c r="J309" s="374"/>
    </row>
    <row r="310" customFormat="false" ht="12.75" hidden="false" customHeight="false" outlineLevel="0" collapsed="false">
      <c r="I310" s="374"/>
      <c r="J310" s="374"/>
    </row>
    <row r="311" customFormat="false" ht="12.75" hidden="false" customHeight="false" outlineLevel="0" collapsed="false">
      <c r="I311" s="374"/>
      <c r="J311" s="374"/>
    </row>
    <row r="312" customFormat="false" ht="12.75" hidden="false" customHeight="false" outlineLevel="0" collapsed="false">
      <c r="I312" s="374"/>
      <c r="J312" s="374"/>
    </row>
    <row r="313" customFormat="false" ht="12.75" hidden="false" customHeight="false" outlineLevel="0" collapsed="false">
      <c r="I313" s="374"/>
      <c r="J313" s="374"/>
    </row>
    <row r="314" customFormat="false" ht="12.75" hidden="false" customHeight="false" outlineLevel="0" collapsed="false">
      <c r="I314" s="374"/>
      <c r="J314" s="374"/>
    </row>
    <row r="315" customFormat="false" ht="12.75" hidden="false" customHeight="false" outlineLevel="0" collapsed="false">
      <c r="I315" s="374"/>
      <c r="J315" s="374"/>
    </row>
    <row r="316" customFormat="false" ht="12.75" hidden="false" customHeight="false" outlineLevel="0" collapsed="false">
      <c r="I316" s="374"/>
      <c r="J316" s="374"/>
    </row>
    <row r="317" customFormat="false" ht="12.75" hidden="false" customHeight="false" outlineLevel="0" collapsed="false">
      <c r="I317" s="374"/>
      <c r="J317" s="374"/>
    </row>
    <row r="318" customFormat="false" ht="12.75" hidden="false" customHeight="false" outlineLevel="0" collapsed="false">
      <c r="I318" s="374"/>
      <c r="J318" s="374"/>
    </row>
    <row r="319" customFormat="false" ht="12.75" hidden="false" customHeight="false" outlineLevel="0" collapsed="false">
      <c r="I319" s="374"/>
      <c r="J319" s="374"/>
    </row>
    <row r="320" customFormat="false" ht="12.75" hidden="false" customHeight="false" outlineLevel="0" collapsed="false">
      <c r="I320" s="374"/>
      <c r="J320" s="374"/>
    </row>
    <row r="321" customFormat="false" ht="12.75" hidden="false" customHeight="false" outlineLevel="0" collapsed="false">
      <c r="I321" s="374"/>
      <c r="J321" s="374"/>
    </row>
    <row r="322" customFormat="false" ht="12.75" hidden="false" customHeight="false" outlineLevel="0" collapsed="false">
      <c r="I322" s="374"/>
      <c r="J322" s="374"/>
    </row>
    <row r="323" customFormat="false" ht="12.75" hidden="false" customHeight="false" outlineLevel="0" collapsed="false">
      <c r="I323" s="374"/>
      <c r="J323" s="374"/>
    </row>
    <row r="324" customFormat="false" ht="12.75" hidden="false" customHeight="false" outlineLevel="0" collapsed="false">
      <c r="I324" s="374"/>
      <c r="J324" s="374"/>
    </row>
    <row r="325" customFormat="false" ht="12.75" hidden="false" customHeight="false" outlineLevel="0" collapsed="false">
      <c r="I325" s="374"/>
      <c r="J325" s="374"/>
    </row>
    <row r="326" customFormat="false" ht="12.75" hidden="false" customHeight="false" outlineLevel="0" collapsed="false">
      <c r="I326" s="374"/>
      <c r="J326" s="374"/>
    </row>
    <row r="327" customFormat="false" ht="12.75" hidden="false" customHeight="false" outlineLevel="0" collapsed="false">
      <c r="I327" s="374"/>
      <c r="J327" s="374"/>
    </row>
    <row r="328" customFormat="false" ht="12.75" hidden="false" customHeight="false" outlineLevel="0" collapsed="false">
      <c r="I328" s="374"/>
      <c r="J328" s="374"/>
    </row>
    <row r="329" customFormat="false" ht="12.75" hidden="false" customHeight="false" outlineLevel="0" collapsed="false">
      <c r="I329" s="374"/>
      <c r="J329" s="374"/>
    </row>
    <row r="330" customFormat="false" ht="12.75" hidden="false" customHeight="false" outlineLevel="0" collapsed="false">
      <c r="I330" s="374"/>
      <c r="J330" s="374"/>
    </row>
    <row r="331" customFormat="false" ht="12.75" hidden="false" customHeight="false" outlineLevel="0" collapsed="false">
      <c r="I331" s="374"/>
      <c r="J331" s="374"/>
    </row>
    <row r="332" customFormat="false" ht="12.75" hidden="false" customHeight="false" outlineLevel="0" collapsed="false">
      <c r="I332" s="374"/>
      <c r="J332" s="374"/>
    </row>
    <row r="333" customFormat="false" ht="12.75" hidden="false" customHeight="false" outlineLevel="0" collapsed="false">
      <c r="I333" s="374"/>
      <c r="J333" s="374"/>
    </row>
    <row r="334" customFormat="false" ht="12.75" hidden="false" customHeight="false" outlineLevel="0" collapsed="false">
      <c r="I334" s="374"/>
      <c r="J334" s="374"/>
    </row>
    <row r="335" customFormat="false" ht="12.75" hidden="false" customHeight="false" outlineLevel="0" collapsed="false">
      <c r="I335" s="374"/>
      <c r="J335" s="374"/>
    </row>
    <row r="336" customFormat="false" ht="12.75" hidden="false" customHeight="false" outlineLevel="0" collapsed="false">
      <c r="I336" s="374"/>
      <c r="J336" s="374"/>
    </row>
    <row r="337" customFormat="false" ht="12.75" hidden="false" customHeight="false" outlineLevel="0" collapsed="false">
      <c r="I337" s="374"/>
      <c r="J337" s="374"/>
    </row>
    <row r="338" customFormat="false" ht="12.75" hidden="false" customHeight="false" outlineLevel="0" collapsed="false">
      <c r="I338" s="374"/>
      <c r="J338" s="374"/>
    </row>
    <row r="339" customFormat="false" ht="12.75" hidden="false" customHeight="false" outlineLevel="0" collapsed="false">
      <c r="I339" s="374"/>
      <c r="J339" s="374"/>
    </row>
    <row r="340" customFormat="false" ht="12.75" hidden="false" customHeight="false" outlineLevel="0" collapsed="false">
      <c r="I340" s="374"/>
      <c r="J340" s="374"/>
    </row>
    <row r="341" customFormat="false" ht="12.75" hidden="false" customHeight="false" outlineLevel="0" collapsed="false">
      <c r="I341" s="374"/>
      <c r="J341" s="374"/>
    </row>
    <row r="342" customFormat="false" ht="12.75" hidden="false" customHeight="false" outlineLevel="0" collapsed="false">
      <c r="I342" s="374"/>
      <c r="J342" s="374"/>
    </row>
    <row r="343" customFormat="false" ht="12.75" hidden="false" customHeight="false" outlineLevel="0" collapsed="false">
      <c r="I343" s="374"/>
      <c r="J343" s="374"/>
    </row>
    <row r="344" customFormat="false" ht="12.75" hidden="false" customHeight="false" outlineLevel="0" collapsed="false">
      <c r="I344" s="374"/>
      <c r="J344" s="374"/>
    </row>
    <row r="345" customFormat="false" ht="12.75" hidden="false" customHeight="false" outlineLevel="0" collapsed="false">
      <c r="I345" s="374"/>
      <c r="J345" s="374"/>
    </row>
    <row r="346" customFormat="false" ht="12.75" hidden="false" customHeight="false" outlineLevel="0" collapsed="false">
      <c r="I346" s="374"/>
      <c r="J346" s="374"/>
    </row>
    <row r="347" customFormat="false" ht="12.75" hidden="false" customHeight="false" outlineLevel="0" collapsed="false">
      <c r="I347" s="374"/>
      <c r="J347" s="374"/>
    </row>
    <row r="348" customFormat="false" ht="12.75" hidden="false" customHeight="false" outlineLevel="0" collapsed="false">
      <c r="I348" s="374"/>
      <c r="J348" s="374"/>
    </row>
    <row r="349" customFormat="false" ht="12.75" hidden="false" customHeight="false" outlineLevel="0" collapsed="false">
      <c r="I349" s="374"/>
      <c r="J349" s="374"/>
    </row>
    <row r="350" customFormat="false" ht="12.75" hidden="false" customHeight="false" outlineLevel="0" collapsed="false">
      <c r="I350" s="374"/>
      <c r="J350" s="374"/>
    </row>
    <row r="351" customFormat="false" ht="12.75" hidden="false" customHeight="false" outlineLevel="0" collapsed="false">
      <c r="I351" s="374"/>
      <c r="J351" s="374"/>
    </row>
    <row r="352" customFormat="false" ht="12.75" hidden="false" customHeight="false" outlineLevel="0" collapsed="false">
      <c r="I352" s="374"/>
      <c r="J352" s="374"/>
    </row>
    <row r="353" customFormat="false" ht="12.75" hidden="false" customHeight="false" outlineLevel="0" collapsed="false">
      <c r="I353" s="374"/>
      <c r="J353" s="374"/>
    </row>
    <row r="354" customFormat="false" ht="12.75" hidden="false" customHeight="false" outlineLevel="0" collapsed="false">
      <c r="I354" s="374"/>
      <c r="J354" s="374"/>
    </row>
    <row r="355" customFormat="false" ht="12.75" hidden="false" customHeight="false" outlineLevel="0" collapsed="false">
      <c r="I355" s="374"/>
      <c r="J355" s="374"/>
    </row>
    <row r="356" customFormat="false" ht="12.75" hidden="false" customHeight="false" outlineLevel="0" collapsed="false">
      <c r="I356" s="374"/>
      <c r="J356" s="374"/>
    </row>
    <row r="357" customFormat="false" ht="12.75" hidden="false" customHeight="false" outlineLevel="0" collapsed="false">
      <c r="I357" s="374"/>
      <c r="J357" s="374"/>
    </row>
    <row r="358" customFormat="false" ht="12.75" hidden="false" customHeight="false" outlineLevel="0" collapsed="false">
      <c r="I358" s="374"/>
      <c r="J358" s="374"/>
    </row>
    <row r="359" customFormat="false" ht="12.75" hidden="false" customHeight="false" outlineLevel="0" collapsed="false">
      <c r="I359" s="374"/>
      <c r="J359" s="374"/>
    </row>
    <row r="360" customFormat="false" ht="12.75" hidden="false" customHeight="false" outlineLevel="0" collapsed="false">
      <c r="I360" s="374"/>
      <c r="J360" s="374"/>
    </row>
    <row r="361" customFormat="false" ht="12.75" hidden="false" customHeight="false" outlineLevel="0" collapsed="false">
      <c r="I361" s="374"/>
      <c r="J361" s="374"/>
    </row>
    <row r="362" customFormat="false" ht="12.75" hidden="false" customHeight="false" outlineLevel="0" collapsed="false">
      <c r="I362" s="374"/>
      <c r="J362" s="374"/>
    </row>
    <row r="363" customFormat="false" ht="12.75" hidden="false" customHeight="false" outlineLevel="0" collapsed="false">
      <c r="I363" s="374"/>
      <c r="J363" s="374"/>
    </row>
    <row r="364" customFormat="false" ht="12.75" hidden="false" customHeight="false" outlineLevel="0" collapsed="false">
      <c r="I364" s="374"/>
      <c r="J364" s="374"/>
    </row>
    <row r="365" customFormat="false" ht="12.75" hidden="false" customHeight="false" outlineLevel="0" collapsed="false">
      <c r="I365" s="374"/>
      <c r="J365" s="374"/>
    </row>
    <row r="366" customFormat="false" ht="12.75" hidden="false" customHeight="false" outlineLevel="0" collapsed="false">
      <c r="I366" s="374"/>
      <c r="J366" s="374"/>
    </row>
    <row r="367" customFormat="false" ht="12.75" hidden="false" customHeight="false" outlineLevel="0" collapsed="false">
      <c r="I367" s="374"/>
      <c r="J367" s="374"/>
    </row>
    <row r="368" customFormat="false" ht="12.75" hidden="false" customHeight="false" outlineLevel="0" collapsed="false">
      <c r="I368" s="374"/>
      <c r="J368" s="374"/>
    </row>
    <row r="369" customFormat="false" ht="12.75" hidden="false" customHeight="false" outlineLevel="0" collapsed="false">
      <c r="I369" s="374"/>
      <c r="J369" s="374"/>
    </row>
    <row r="370" customFormat="false" ht="12.75" hidden="false" customHeight="false" outlineLevel="0" collapsed="false">
      <c r="I370" s="374"/>
      <c r="J370" s="374"/>
    </row>
    <row r="371" customFormat="false" ht="12.75" hidden="false" customHeight="false" outlineLevel="0" collapsed="false">
      <c r="I371" s="374"/>
      <c r="J371" s="374"/>
    </row>
    <row r="372" customFormat="false" ht="12.75" hidden="false" customHeight="false" outlineLevel="0" collapsed="false">
      <c r="I372" s="374"/>
      <c r="J372" s="374"/>
    </row>
    <row r="373" customFormat="false" ht="12.75" hidden="false" customHeight="false" outlineLevel="0" collapsed="false">
      <c r="I373" s="374"/>
      <c r="J373" s="374"/>
    </row>
    <row r="374" customFormat="false" ht="12.75" hidden="false" customHeight="false" outlineLevel="0" collapsed="false">
      <c r="I374" s="374"/>
      <c r="J374" s="374"/>
    </row>
    <row r="375" customFormat="false" ht="12.75" hidden="false" customHeight="false" outlineLevel="0" collapsed="false">
      <c r="I375" s="374"/>
      <c r="J375" s="374"/>
    </row>
    <row r="376" customFormat="false" ht="12.75" hidden="false" customHeight="false" outlineLevel="0" collapsed="false">
      <c r="I376" s="374"/>
      <c r="J376" s="374"/>
    </row>
    <row r="377" customFormat="false" ht="12.75" hidden="false" customHeight="false" outlineLevel="0" collapsed="false">
      <c r="I377" s="374"/>
      <c r="J377" s="374"/>
    </row>
    <row r="378" customFormat="false" ht="12.75" hidden="false" customHeight="false" outlineLevel="0" collapsed="false">
      <c r="I378" s="374"/>
      <c r="J378" s="374"/>
    </row>
    <row r="379" customFormat="false" ht="12.75" hidden="false" customHeight="false" outlineLevel="0" collapsed="false">
      <c r="I379" s="374"/>
      <c r="J379" s="374"/>
    </row>
    <row r="380" customFormat="false" ht="12.75" hidden="false" customHeight="false" outlineLevel="0" collapsed="false">
      <c r="I380" s="374"/>
      <c r="J380" s="374"/>
    </row>
    <row r="381" customFormat="false" ht="12.75" hidden="false" customHeight="false" outlineLevel="0" collapsed="false">
      <c r="I381" s="374"/>
      <c r="J381" s="374"/>
    </row>
    <row r="382" customFormat="false" ht="12.75" hidden="false" customHeight="false" outlineLevel="0" collapsed="false">
      <c r="I382" s="374"/>
      <c r="J382" s="374"/>
    </row>
    <row r="383" customFormat="false" ht="12.75" hidden="false" customHeight="false" outlineLevel="0" collapsed="false">
      <c r="I383" s="374"/>
      <c r="J383" s="374"/>
    </row>
    <row r="384" customFormat="false" ht="12.75" hidden="false" customHeight="false" outlineLevel="0" collapsed="false">
      <c r="I384" s="374"/>
      <c r="J384" s="374"/>
    </row>
    <row r="385" customFormat="false" ht="12.75" hidden="false" customHeight="false" outlineLevel="0" collapsed="false">
      <c r="I385" s="374"/>
      <c r="J385" s="374"/>
    </row>
    <row r="386" customFormat="false" ht="12.75" hidden="false" customHeight="false" outlineLevel="0" collapsed="false">
      <c r="I386" s="374"/>
      <c r="J386" s="374"/>
    </row>
    <row r="387" customFormat="false" ht="12.75" hidden="false" customHeight="false" outlineLevel="0" collapsed="false">
      <c r="I387" s="374"/>
      <c r="J387" s="374"/>
    </row>
    <row r="388" customFormat="false" ht="12.75" hidden="false" customHeight="false" outlineLevel="0" collapsed="false">
      <c r="I388" s="374"/>
      <c r="J388" s="374"/>
    </row>
    <row r="389" customFormat="false" ht="12.75" hidden="false" customHeight="false" outlineLevel="0" collapsed="false">
      <c r="I389" s="374"/>
      <c r="J389" s="374"/>
    </row>
    <row r="390" customFormat="false" ht="12.75" hidden="false" customHeight="false" outlineLevel="0" collapsed="false">
      <c r="I390" s="374"/>
      <c r="J390" s="374"/>
    </row>
    <row r="391" customFormat="false" ht="12.75" hidden="false" customHeight="false" outlineLevel="0" collapsed="false">
      <c r="I391" s="374"/>
      <c r="J391" s="374"/>
    </row>
    <row r="392" customFormat="false" ht="12.75" hidden="false" customHeight="false" outlineLevel="0" collapsed="false">
      <c r="I392" s="374"/>
      <c r="J392" s="374"/>
    </row>
    <row r="393" customFormat="false" ht="12.75" hidden="false" customHeight="false" outlineLevel="0" collapsed="false">
      <c r="I393" s="374"/>
      <c r="J393" s="374"/>
    </row>
    <row r="394" customFormat="false" ht="12.75" hidden="false" customHeight="false" outlineLevel="0" collapsed="false">
      <c r="I394" s="374"/>
      <c r="J394" s="374"/>
    </row>
    <row r="395" customFormat="false" ht="12.75" hidden="false" customHeight="false" outlineLevel="0" collapsed="false">
      <c r="I395" s="374"/>
      <c r="J395" s="374"/>
    </row>
    <row r="396" customFormat="false" ht="12.75" hidden="false" customHeight="false" outlineLevel="0" collapsed="false">
      <c r="I396" s="374"/>
      <c r="J396" s="374"/>
    </row>
    <row r="397" customFormat="false" ht="12.75" hidden="false" customHeight="false" outlineLevel="0" collapsed="false">
      <c r="I397" s="374"/>
      <c r="J397" s="374"/>
    </row>
    <row r="398" customFormat="false" ht="12.75" hidden="false" customHeight="false" outlineLevel="0" collapsed="false">
      <c r="I398" s="374"/>
      <c r="J398" s="374"/>
    </row>
    <row r="399" customFormat="false" ht="12.75" hidden="false" customHeight="false" outlineLevel="0" collapsed="false">
      <c r="I399" s="374"/>
      <c r="J399" s="374"/>
    </row>
    <row r="400" customFormat="false" ht="12.75" hidden="false" customHeight="false" outlineLevel="0" collapsed="false">
      <c r="I400" s="374"/>
      <c r="J400" s="374"/>
    </row>
    <row r="401" customFormat="false" ht="12.75" hidden="false" customHeight="false" outlineLevel="0" collapsed="false">
      <c r="I401" s="374"/>
      <c r="J401" s="374"/>
    </row>
    <row r="402" customFormat="false" ht="12.75" hidden="false" customHeight="false" outlineLevel="0" collapsed="false">
      <c r="I402" s="374"/>
      <c r="J402" s="374"/>
    </row>
    <row r="403" customFormat="false" ht="12.75" hidden="false" customHeight="false" outlineLevel="0" collapsed="false">
      <c r="I403" s="374"/>
      <c r="J403" s="374"/>
    </row>
    <row r="404" customFormat="false" ht="12.75" hidden="false" customHeight="false" outlineLevel="0" collapsed="false">
      <c r="I404" s="374"/>
      <c r="J404" s="374"/>
    </row>
    <row r="405" customFormat="false" ht="12.75" hidden="false" customHeight="false" outlineLevel="0" collapsed="false">
      <c r="I405" s="374"/>
      <c r="J405" s="374"/>
    </row>
    <row r="406" customFormat="false" ht="12.75" hidden="false" customHeight="false" outlineLevel="0" collapsed="false">
      <c r="I406" s="374"/>
      <c r="J406" s="374"/>
    </row>
    <row r="407" customFormat="false" ht="12.75" hidden="false" customHeight="false" outlineLevel="0" collapsed="false">
      <c r="I407" s="374"/>
      <c r="J407" s="374"/>
    </row>
    <row r="408" customFormat="false" ht="12.75" hidden="false" customHeight="false" outlineLevel="0" collapsed="false">
      <c r="I408" s="374"/>
      <c r="J408" s="374"/>
    </row>
    <row r="409" customFormat="false" ht="12.75" hidden="false" customHeight="false" outlineLevel="0" collapsed="false">
      <c r="I409" s="374"/>
      <c r="J409" s="374"/>
    </row>
    <row r="410" customFormat="false" ht="12.75" hidden="false" customHeight="false" outlineLevel="0" collapsed="false">
      <c r="I410" s="374"/>
      <c r="J410" s="374"/>
    </row>
    <row r="411" customFormat="false" ht="12.75" hidden="false" customHeight="false" outlineLevel="0" collapsed="false">
      <c r="I411" s="374"/>
      <c r="J411" s="374"/>
    </row>
    <row r="412" customFormat="false" ht="12.75" hidden="false" customHeight="false" outlineLevel="0" collapsed="false">
      <c r="I412" s="374"/>
      <c r="J412" s="374"/>
    </row>
    <row r="413" customFormat="false" ht="12.75" hidden="false" customHeight="false" outlineLevel="0" collapsed="false">
      <c r="I413" s="374"/>
      <c r="J413" s="374"/>
    </row>
    <row r="414" customFormat="false" ht="12.75" hidden="false" customHeight="false" outlineLevel="0" collapsed="false">
      <c r="I414" s="374"/>
      <c r="J414" s="374"/>
    </row>
    <row r="415" customFormat="false" ht="12.75" hidden="false" customHeight="false" outlineLevel="0" collapsed="false">
      <c r="I415" s="374"/>
      <c r="J415" s="374"/>
    </row>
    <row r="416" customFormat="false" ht="12.75" hidden="false" customHeight="false" outlineLevel="0" collapsed="false">
      <c r="I416" s="374"/>
      <c r="J416" s="374"/>
    </row>
    <row r="417" customFormat="false" ht="12.75" hidden="false" customHeight="false" outlineLevel="0" collapsed="false">
      <c r="I417" s="374"/>
      <c r="J417" s="374"/>
    </row>
    <row r="418" customFormat="false" ht="12.75" hidden="false" customHeight="false" outlineLevel="0" collapsed="false">
      <c r="I418" s="374"/>
      <c r="J418" s="374"/>
    </row>
    <row r="419" customFormat="false" ht="12.75" hidden="false" customHeight="false" outlineLevel="0" collapsed="false">
      <c r="I419" s="374"/>
      <c r="J419" s="374"/>
    </row>
    <row r="420" customFormat="false" ht="12.75" hidden="false" customHeight="false" outlineLevel="0" collapsed="false">
      <c r="I420" s="374"/>
      <c r="J420" s="374"/>
    </row>
    <row r="421" customFormat="false" ht="12.75" hidden="false" customHeight="false" outlineLevel="0" collapsed="false">
      <c r="I421" s="374"/>
      <c r="J421" s="374"/>
    </row>
    <row r="422" customFormat="false" ht="12.75" hidden="false" customHeight="false" outlineLevel="0" collapsed="false">
      <c r="I422" s="374"/>
      <c r="J422" s="374"/>
    </row>
    <row r="423" customFormat="false" ht="12.75" hidden="false" customHeight="false" outlineLevel="0" collapsed="false">
      <c r="I423" s="374"/>
      <c r="J423" s="374"/>
    </row>
    <row r="424" customFormat="false" ht="12.75" hidden="false" customHeight="false" outlineLevel="0" collapsed="false">
      <c r="I424" s="374"/>
      <c r="J424" s="374"/>
    </row>
    <row r="425" customFormat="false" ht="12.75" hidden="false" customHeight="false" outlineLevel="0" collapsed="false">
      <c r="I425" s="374"/>
      <c r="J425" s="374"/>
    </row>
    <row r="426" customFormat="false" ht="12.75" hidden="false" customHeight="false" outlineLevel="0" collapsed="false">
      <c r="I426" s="374"/>
      <c r="J426" s="374"/>
    </row>
    <row r="427" customFormat="false" ht="12.75" hidden="false" customHeight="false" outlineLevel="0" collapsed="false">
      <c r="I427" s="374"/>
      <c r="J427" s="374"/>
    </row>
    <row r="428" customFormat="false" ht="12.75" hidden="false" customHeight="false" outlineLevel="0" collapsed="false">
      <c r="I428" s="374"/>
      <c r="J428" s="374"/>
    </row>
    <row r="429" customFormat="false" ht="12.75" hidden="false" customHeight="false" outlineLevel="0" collapsed="false">
      <c r="I429" s="374"/>
      <c r="J429" s="374"/>
    </row>
    <row r="430" customFormat="false" ht="12.75" hidden="false" customHeight="false" outlineLevel="0" collapsed="false">
      <c r="I430" s="374"/>
      <c r="J430" s="374"/>
    </row>
    <row r="431" customFormat="false" ht="12.75" hidden="false" customHeight="false" outlineLevel="0" collapsed="false">
      <c r="I431" s="374"/>
      <c r="J431" s="374"/>
    </row>
    <row r="432" customFormat="false" ht="12.75" hidden="false" customHeight="false" outlineLevel="0" collapsed="false">
      <c r="I432" s="374"/>
      <c r="J432" s="374"/>
    </row>
    <row r="433" customFormat="false" ht="12.75" hidden="false" customHeight="false" outlineLevel="0" collapsed="false">
      <c r="I433" s="374"/>
      <c r="J433" s="374"/>
    </row>
    <row r="434" customFormat="false" ht="12.75" hidden="false" customHeight="false" outlineLevel="0" collapsed="false">
      <c r="I434" s="374"/>
      <c r="J434" s="374"/>
    </row>
    <row r="435" customFormat="false" ht="12.75" hidden="false" customHeight="false" outlineLevel="0" collapsed="false">
      <c r="I435" s="374"/>
      <c r="J435" s="374"/>
    </row>
    <row r="436" customFormat="false" ht="12.75" hidden="false" customHeight="false" outlineLevel="0" collapsed="false">
      <c r="I436" s="374"/>
      <c r="J436" s="374"/>
    </row>
    <row r="437" customFormat="false" ht="12.75" hidden="false" customHeight="false" outlineLevel="0" collapsed="false">
      <c r="I437" s="374"/>
      <c r="J437" s="374"/>
    </row>
    <row r="438" customFormat="false" ht="12.75" hidden="false" customHeight="false" outlineLevel="0" collapsed="false">
      <c r="I438" s="374"/>
      <c r="J438" s="374"/>
    </row>
    <row r="439" customFormat="false" ht="12.75" hidden="false" customHeight="false" outlineLevel="0" collapsed="false">
      <c r="I439" s="374"/>
      <c r="J439" s="374"/>
    </row>
    <row r="440" customFormat="false" ht="12.75" hidden="false" customHeight="false" outlineLevel="0" collapsed="false">
      <c r="I440" s="374"/>
      <c r="J440" s="374"/>
    </row>
    <row r="441" customFormat="false" ht="12.75" hidden="false" customHeight="false" outlineLevel="0" collapsed="false">
      <c r="I441" s="374"/>
      <c r="J441" s="374"/>
    </row>
    <row r="442" customFormat="false" ht="12.75" hidden="false" customHeight="false" outlineLevel="0" collapsed="false">
      <c r="I442" s="374"/>
      <c r="J442" s="374"/>
    </row>
    <row r="443" customFormat="false" ht="12.75" hidden="false" customHeight="false" outlineLevel="0" collapsed="false">
      <c r="I443" s="374"/>
      <c r="J443" s="374"/>
    </row>
    <row r="444" customFormat="false" ht="12.75" hidden="false" customHeight="false" outlineLevel="0" collapsed="false">
      <c r="I444" s="374"/>
      <c r="J444" s="374"/>
    </row>
    <row r="445" customFormat="false" ht="12.75" hidden="false" customHeight="false" outlineLevel="0" collapsed="false">
      <c r="I445" s="374"/>
      <c r="J445" s="374"/>
    </row>
    <row r="446" customFormat="false" ht="12.75" hidden="false" customHeight="false" outlineLevel="0" collapsed="false">
      <c r="I446" s="374"/>
      <c r="J446" s="374"/>
    </row>
    <row r="447" customFormat="false" ht="12.75" hidden="false" customHeight="false" outlineLevel="0" collapsed="false">
      <c r="I447" s="374"/>
      <c r="J447" s="374"/>
    </row>
    <row r="448" customFormat="false" ht="12.75" hidden="false" customHeight="false" outlineLevel="0" collapsed="false">
      <c r="I448" s="374"/>
      <c r="J448" s="374"/>
    </row>
    <row r="449" customFormat="false" ht="12.75" hidden="false" customHeight="false" outlineLevel="0" collapsed="false">
      <c r="I449" s="374"/>
      <c r="J449" s="374"/>
    </row>
    <row r="450" customFormat="false" ht="12.75" hidden="false" customHeight="false" outlineLevel="0" collapsed="false">
      <c r="I450" s="374"/>
      <c r="J450" s="374"/>
    </row>
    <row r="451" customFormat="false" ht="12.75" hidden="false" customHeight="false" outlineLevel="0" collapsed="false">
      <c r="I451" s="374"/>
      <c r="J451" s="374"/>
    </row>
    <row r="452" customFormat="false" ht="12.75" hidden="false" customHeight="false" outlineLevel="0" collapsed="false">
      <c r="I452" s="374"/>
      <c r="J452" s="374"/>
    </row>
    <row r="453" customFormat="false" ht="12.75" hidden="false" customHeight="false" outlineLevel="0" collapsed="false">
      <c r="I453" s="374"/>
      <c r="J453" s="374"/>
    </row>
    <row r="454" customFormat="false" ht="12.75" hidden="false" customHeight="false" outlineLevel="0" collapsed="false">
      <c r="I454" s="374"/>
      <c r="J454" s="374"/>
    </row>
    <row r="455" customFormat="false" ht="12.75" hidden="false" customHeight="false" outlineLevel="0" collapsed="false">
      <c r="I455" s="374"/>
      <c r="J455" s="374"/>
    </row>
    <row r="456" customFormat="false" ht="12.75" hidden="false" customHeight="false" outlineLevel="0" collapsed="false">
      <c r="I456" s="374"/>
      <c r="J456" s="374"/>
    </row>
    <row r="457" customFormat="false" ht="12.75" hidden="false" customHeight="false" outlineLevel="0" collapsed="false">
      <c r="I457" s="374"/>
      <c r="J457" s="374"/>
    </row>
    <row r="458" customFormat="false" ht="12.75" hidden="false" customHeight="false" outlineLevel="0" collapsed="false">
      <c r="I458" s="374"/>
      <c r="J458" s="374"/>
    </row>
    <row r="459" customFormat="false" ht="12.75" hidden="false" customHeight="false" outlineLevel="0" collapsed="false">
      <c r="I459" s="374"/>
      <c r="J459" s="374"/>
    </row>
    <row r="460" customFormat="false" ht="12.75" hidden="false" customHeight="false" outlineLevel="0" collapsed="false">
      <c r="I460" s="374"/>
      <c r="J460" s="374"/>
    </row>
    <row r="461" customFormat="false" ht="12.75" hidden="false" customHeight="false" outlineLevel="0" collapsed="false">
      <c r="I461" s="374"/>
      <c r="J461" s="374"/>
    </row>
    <row r="462" customFormat="false" ht="12.75" hidden="false" customHeight="false" outlineLevel="0" collapsed="false">
      <c r="I462" s="374"/>
      <c r="J462" s="374"/>
    </row>
    <row r="463" customFormat="false" ht="12.75" hidden="false" customHeight="false" outlineLevel="0" collapsed="false">
      <c r="I463" s="374"/>
      <c r="J463" s="374"/>
    </row>
    <row r="464" customFormat="false" ht="12.75" hidden="false" customHeight="false" outlineLevel="0" collapsed="false">
      <c r="I464" s="374"/>
      <c r="J464" s="374"/>
    </row>
    <row r="465" customFormat="false" ht="12.75" hidden="false" customHeight="false" outlineLevel="0" collapsed="false">
      <c r="I465" s="374"/>
      <c r="J465" s="374"/>
    </row>
    <row r="466" customFormat="false" ht="12.75" hidden="false" customHeight="false" outlineLevel="0" collapsed="false">
      <c r="I466" s="374"/>
      <c r="J466" s="374"/>
    </row>
    <row r="467" customFormat="false" ht="12.75" hidden="false" customHeight="false" outlineLevel="0" collapsed="false">
      <c r="I467" s="374"/>
      <c r="J467" s="374"/>
    </row>
    <row r="468" customFormat="false" ht="12.75" hidden="false" customHeight="false" outlineLevel="0" collapsed="false">
      <c r="I468" s="374"/>
      <c r="J468" s="374"/>
    </row>
    <row r="469" customFormat="false" ht="12.75" hidden="false" customHeight="false" outlineLevel="0" collapsed="false">
      <c r="I469" s="374"/>
      <c r="J469" s="374"/>
    </row>
    <row r="470" customFormat="false" ht="12.75" hidden="false" customHeight="false" outlineLevel="0" collapsed="false">
      <c r="I470" s="374"/>
      <c r="J470" s="374"/>
    </row>
    <row r="471" customFormat="false" ht="12.75" hidden="false" customHeight="false" outlineLevel="0" collapsed="false">
      <c r="I471" s="374"/>
      <c r="J471" s="374"/>
    </row>
    <row r="472" customFormat="false" ht="12.75" hidden="false" customHeight="false" outlineLevel="0" collapsed="false">
      <c r="I472" s="374"/>
      <c r="J472" s="374"/>
    </row>
    <row r="473" customFormat="false" ht="12.75" hidden="false" customHeight="false" outlineLevel="0" collapsed="false">
      <c r="I473" s="374"/>
      <c r="J473" s="374"/>
    </row>
    <row r="474" customFormat="false" ht="12.75" hidden="false" customHeight="false" outlineLevel="0" collapsed="false">
      <c r="I474" s="374"/>
      <c r="J474" s="374"/>
    </row>
    <row r="475" customFormat="false" ht="12.75" hidden="false" customHeight="false" outlineLevel="0" collapsed="false">
      <c r="I475" s="374"/>
      <c r="J475" s="374"/>
    </row>
    <row r="476" customFormat="false" ht="12.75" hidden="false" customHeight="false" outlineLevel="0" collapsed="false">
      <c r="I476" s="374"/>
      <c r="J476" s="374"/>
    </row>
    <row r="477" customFormat="false" ht="12.75" hidden="false" customHeight="false" outlineLevel="0" collapsed="false">
      <c r="I477" s="374"/>
      <c r="J477" s="374"/>
    </row>
    <row r="478" customFormat="false" ht="12.75" hidden="false" customHeight="false" outlineLevel="0" collapsed="false">
      <c r="I478" s="374"/>
      <c r="J478" s="374"/>
    </row>
    <row r="479" customFormat="false" ht="12.75" hidden="false" customHeight="false" outlineLevel="0" collapsed="false">
      <c r="I479" s="374"/>
      <c r="J479" s="374"/>
    </row>
    <row r="480" customFormat="false" ht="12.75" hidden="false" customHeight="false" outlineLevel="0" collapsed="false">
      <c r="I480" s="374"/>
      <c r="J480" s="374"/>
    </row>
    <row r="481" customFormat="false" ht="12.75" hidden="false" customHeight="false" outlineLevel="0" collapsed="false">
      <c r="I481" s="374"/>
      <c r="J481" s="374"/>
    </row>
    <row r="482" customFormat="false" ht="12.75" hidden="false" customHeight="false" outlineLevel="0" collapsed="false">
      <c r="I482" s="374"/>
      <c r="J482" s="374"/>
    </row>
    <row r="483" customFormat="false" ht="12.75" hidden="false" customHeight="false" outlineLevel="0" collapsed="false">
      <c r="I483" s="374"/>
      <c r="J483" s="374"/>
    </row>
    <row r="484" customFormat="false" ht="12.75" hidden="false" customHeight="false" outlineLevel="0" collapsed="false">
      <c r="I484" s="374"/>
      <c r="J484" s="374"/>
    </row>
    <row r="485" customFormat="false" ht="12.75" hidden="false" customHeight="false" outlineLevel="0" collapsed="false">
      <c r="I485" s="374"/>
      <c r="J485" s="374"/>
    </row>
    <row r="486" customFormat="false" ht="12.75" hidden="false" customHeight="false" outlineLevel="0" collapsed="false">
      <c r="I486" s="374"/>
      <c r="J486" s="374"/>
    </row>
    <row r="487" customFormat="false" ht="12.75" hidden="false" customHeight="false" outlineLevel="0" collapsed="false">
      <c r="I487" s="374"/>
      <c r="J487" s="374"/>
    </row>
    <row r="488" customFormat="false" ht="12.75" hidden="false" customHeight="false" outlineLevel="0" collapsed="false">
      <c r="I488" s="374"/>
      <c r="J488" s="374"/>
    </row>
    <row r="489" customFormat="false" ht="12.75" hidden="false" customHeight="false" outlineLevel="0" collapsed="false">
      <c r="I489" s="374"/>
      <c r="J489" s="374"/>
    </row>
    <row r="490" customFormat="false" ht="12.75" hidden="false" customHeight="false" outlineLevel="0" collapsed="false">
      <c r="I490" s="374"/>
      <c r="J490" s="374"/>
    </row>
    <row r="491" customFormat="false" ht="12.75" hidden="false" customHeight="false" outlineLevel="0" collapsed="false">
      <c r="I491" s="374"/>
      <c r="J491" s="374"/>
    </row>
    <row r="492" customFormat="false" ht="12.75" hidden="false" customHeight="false" outlineLevel="0" collapsed="false">
      <c r="I492" s="374"/>
      <c r="J492" s="374"/>
    </row>
    <row r="493" customFormat="false" ht="12.75" hidden="false" customHeight="false" outlineLevel="0" collapsed="false">
      <c r="I493" s="374"/>
      <c r="J493" s="374"/>
    </row>
    <row r="494" customFormat="false" ht="12.75" hidden="false" customHeight="false" outlineLevel="0" collapsed="false">
      <c r="I494" s="374"/>
      <c r="J494" s="374"/>
    </row>
    <row r="495" customFormat="false" ht="12.75" hidden="false" customHeight="false" outlineLevel="0" collapsed="false">
      <c r="I495" s="374"/>
      <c r="J495" s="374"/>
    </row>
    <row r="496" customFormat="false" ht="12.75" hidden="false" customHeight="false" outlineLevel="0" collapsed="false">
      <c r="I496" s="374"/>
      <c r="J496" s="374"/>
    </row>
    <row r="497" customFormat="false" ht="12.75" hidden="false" customHeight="false" outlineLevel="0" collapsed="false">
      <c r="I497" s="374"/>
      <c r="J497" s="374"/>
    </row>
    <row r="498" customFormat="false" ht="12.75" hidden="false" customHeight="false" outlineLevel="0" collapsed="false">
      <c r="I498" s="374"/>
      <c r="J498" s="374"/>
    </row>
    <row r="499" customFormat="false" ht="12.75" hidden="false" customHeight="false" outlineLevel="0" collapsed="false">
      <c r="I499" s="374"/>
      <c r="J499" s="374"/>
    </row>
    <row r="500" customFormat="false" ht="12.75" hidden="false" customHeight="false" outlineLevel="0" collapsed="false">
      <c r="I500" s="374"/>
      <c r="J500" s="374"/>
    </row>
    <row r="501" customFormat="false" ht="12.75" hidden="false" customHeight="false" outlineLevel="0" collapsed="false">
      <c r="I501" s="374"/>
      <c r="J501" s="374"/>
    </row>
    <row r="502" customFormat="false" ht="12.75" hidden="false" customHeight="false" outlineLevel="0" collapsed="false">
      <c r="I502" s="374"/>
      <c r="J502" s="374"/>
    </row>
    <row r="503" customFormat="false" ht="12.75" hidden="false" customHeight="false" outlineLevel="0" collapsed="false">
      <c r="I503" s="374"/>
      <c r="J503" s="374"/>
    </row>
    <row r="504" customFormat="false" ht="12.75" hidden="false" customHeight="false" outlineLevel="0" collapsed="false">
      <c r="I504" s="374"/>
      <c r="J504" s="374"/>
    </row>
    <row r="505" customFormat="false" ht="12.75" hidden="false" customHeight="false" outlineLevel="0" collapsed="false">
      <c r="I505" s="374"/>
      <c r="J505" s="374"/>
    </row>
    <row r="506" customFormat="false" ht="12.75" hidden="false" customHeight="false" outlineLevel="0" collapsed="false">
      <c r="I506" s="374"/>
      <c r="J506" s="374"/>
    </row>
    <row r="507" customFormat="false" ht="12.75" hidden="false" customHeight="false" outlineLevel="0" collapsed="false">
      <c r="I507" s="374"/>
      <c r="J507" s="374"/>
    </row>
    <row r="508" customFormat="false" ht="12.75" hidden="false" customHeight="false" outlineLevel="0" collapsed="false">
      <c r="I508" s="374"/>
      <c r="J508" s="374"/>
    </row>
    <row r="509" customFormat="false" ht="12.75" hidden="false" customHeight="false" outlineLevel="0" collapsed="false">
      <c r="I509" s="374"/>
      <c r="J509" s="374"/>
    </row>
    <row r="510" customFormat="false" ht="12.75" hidden="false" customHeight="false" outlineLevel="0" collapsed="false">
      <c r="I510" s="374"/>
      <c r="J510" s="374"/>
    </row>
    <row r="511" customFormat="false" ht="12.75" hidden="false" customHeight="false" outlineLevel="0" collapsed="false">
      <c r="I511" s="374"/>
      <c r="J511" s="374"/>
    </row>
    <row r="512" customFormat="false" ht="12.75" hidden="false" customHeight="false" outlineLevel="0" collapsed="false">
      <c r="I512" s="374"/>
      <c r="J512" s="374"/>
    </row>
    <row r="513" customFormat="false" ht="12.75" hidden="false" customHeight="false" outlineLevel="0" collapsed="false">
      <c r="I513" s="374"/>
      <c r="J513" s="374"/>
    </row>
    <row r="514" customFormat="false" ht="12.75" hidden="false" customHeight="false" outlineLevel="0" collapsed="false">
      <c r="I514" s="374"/>
      <c r="J514" s="374"/>
    </row>
    <row r="515" customFormat="false" ht="12.75" hidden="false" customHeight="false" outlineLevel="0" collapsed="false">
      <c r="I515" s="374"/>
      <c r="J515" s="374"/>
    </row>
    <row r="516" customFormat="false" ht="12.75" hidden="false" customHeight="false" outlineLevel="0" collapsed="false">
      <c r="I516" s="374"/>
      <c r="J516" s="374"/>
    </row>
    <row r="517" customFormat="false" ht="12.75" hidden="false" customHeight="false" outlineLevel="0" collapsed="false">
      <c r="I517" s="374"/>
      <c r="J517" s="374"/>
    </row>
    <row r="518" customFormat="false" ht="12.75" hidden="false" customHeight="false" outlineLevel="0" collapsed="false">
      <c r="I518" s="374"/>
      <c r="J518" s="374"/>
    </row>
    <row r="519" customFormat="false" ht="12.75" hidden="false" customHeight="false" outlineLevel="0" collapsed="false">
      <c r="I519" s="374"/>
      <c r="J519" s="374"/>
    </row>
    <row r="520" customFormat="false" ht="12.75" hidden="false" customHeight="false" outlineLevel="0" collapsed="false">
      <c r="I520" s="374"/>
      <c r="J520" s="374"/>
    </row>
    <row r="521" customFormat="false" ht="12.75" hidden="false" customHeight="false" outlineLevel="0" collapsed="false">
      <c r="I521" s="374"/>
      <c r="J521" s="374"/>
    </row>
    <row r="522" customFormat="false" ht="12.75" hidden="false" customHeight="false" outlineLevel="0" collapsed="false">
      <c r="I522" s="374"/>
      <c r="J522" s="374"/>
    </row>
    <row r="523" customFormat="false" ht="12.75" hidden="false" customHeight="false" outlineLevel="0" collapsed="false">
      <c r="I523" s="374"/>
      <c r="J523" s="374"/>
    </row>
    <row r="524" customFormat="false" ht="12.75" hidden="false" customHeight="false" outlineLevel="0" collapsed="false">
      <c r="I524" s="374"/>
      <c r="J524" s="374"/>
    </row>
    <row r="525" customFormat="false" ht="12.75" hidden="false" customHeight="false" outlineLevel="0" collapsed="false">
      <c r="I525" s="374"/>
      <c r="J525" s="374"/>
    </row>
    <row r="526" customFormat="false" ht="12.75" hidden="false" customHeight="false" outlineLevel="0" collapsed="false">
      <c r="I526" s="374"/>
      <c r="J526" s="374"/>
    </row>
    <row r="527" customFormat="false" ht="12.75" hidden="false" customHeight="false" outlineLevel="0" collapsed="false">
      <c r="I527" s="374"/>
      <c r="J527" s="374"/>
    </row>
    <row r="528" customFormat="false" ht="12.75" hidden="false" customHeight="false" outlineLevel="0" collapsed="false">
      <c r="I528" s="374"/>
      <c r="J528" s="374"/>
    </row>
    <row r="529" customFormat="false" ht="12.75" hidden="false" customHeight="false" outlineLevel="0" collapsed="false">
      <c r="I529" s="374"/>
      <c r="J529" s="374"/>
    </row>
    <row r="530" customFormat="false" ht="12.75" hidden="false" customHeight="false" outlineLevel="0" collapsed="false">
      <c r="I530" s="374"/>
      <c r="J530" s="374"/>
    </row>
    <row r="531" customFormat="false" ht="12.75" hidden="false" customHeight="false" outlineLevel="0" collapsed="false">
      <c r="I531" s="374"/>
      <c r="J531" s="374"/>
    </row>
    <row r="532" customFormat="false" ht="12.75" hidden="false" customHeight="false" outlineLevel="0" collapsed="false">
      <c r="I532" s="374"/>
      <c r="J532" s="374"/>
    </row>
    <row r="533" customFormat="false" ht="12.75" hidden="false" customHeight="false" outlineLevel="0" collapsed="false">
      <c r="I533" s="374"/>
      <c r="J533" s="374"/>
    </row>
    <row r="534" customFormat="false" ht="12.75" hidden="false" customHeight="false" outlineLevel="0" collapsed="false">
      <c r="I534" s="374"/>
      <c r="J534" s="374"/>
    </row>
    <row r="535" customFormat="false" ht="12.75" hidden="false" customHeight="false" outlineLevel="0" collapsed="false">
      <c r="I535" s="374"/>
      <c r="J535" s="374"/>
    </row>
    <row r="536" customFormat="false" ht="12.75" hidden="false" customHeight="false" outlineLevel="0" collapsed="false">
      <c r="I536" s="374"/>
      <c r="J536" s="374"/>
    </row>
    <row r="537" customFormat="false" ht="12.75" hidden="false" customHeight="false" outlineLevel="0" collapsed="false">
      <c r="I537" s="374"/>
      <c r="J537" s="374"/>
    </row>
    <row r="538" customFormat="false" ht="12.75" hidden="false" customHeight="false" outlineLevel="0" collapsed="false">
      <c r="I538" s="374"/>
      <c r="J538" s="374"/>
    </row>
    <row r="539" customFormat="false" ht="12.75" hidden="false" customHeight="false" outlineLevel="0" collapsed="false">
      <c r="I539" s="374"/>
      <c r="J539" s="374"/>
    </row>
    <row r="540" customFormat="false" ht="12.75" hidden="false" customHeight="false" outlineLevel="0" collapsed="false">
      <c r="I540" s="374"/>
      <c r="J540" s="374"/>
    </row>
    <row r="541" customFormat="false" ht="12.75" hidden="false" customHeight="false" outlineLevel="0" collapsed="false">
      <c r="I541" s="374"/>
      <c r="J541" s="374"/>
    </row>
    <row r="542" customFormat="false" ht="12.75" hidden="false" customHeight="false" outlineLevel="0" collapsed="false">
      <c r="I542" s="374"/>
      <c r="J542" s="374"/>
    </row>
    <row r="543" customFormat="false" ht="12.75" hidden="false" customHeight="false" outlineLevel="0" collapsed="false">
      <c r="I543" s="374"/>
      <c r="J543" s="374"/>
    </row>
    <row r="544" customFormat="false" ht="12.75" hidden="false" customHeight="false" outlineLevel="0" collapsed="false">
      <c r="I544" s="374"/>
      <c r="J544" s="374"/>
    </row>
    <row r="545" customFormat="false" ht="12.75" hidden="false" customHeight="false" outlineLevel="0" collapsed="false">
      <c r="I545" s="374"/>
      <c r="J545" s="374"/>
    </row>
    <row r="546" customFormat="false" ht="12.75" hidden="false" customHeight="false" outlineLevel="0" collapsed="false">
      <c r="I546" s="374"/>
      <c r="J546" s="374"/>
    </row>
    <row r="547" customFormat="false" ht="12.75" hidden="false" customHeight="false" outlineLevel="0" collapsed="false">
      <c r="I547" s="374"/>
      <c r="J547" s="374"/>
    </row>
    <row r="548" customFormat="false" ht="12.75" hidden="false" customHeight="false" outlineLevel="0" collapsed="false">
      <c r="I548" s="374"/>
      <c r="J548" s="374"/>
    </row>
    <row r="549" customFormat="false" ht="12.75" hidden="false" customHeight="false" outlineLevel="0" collapsed="false">
      <c r="I549" s="374"/>
      <c r="J549" s="374"/>
    </row>
    <row r="550" customFormat="false" ht="12.75" hidden="false" customHeight="false" outlineLevel="0" collapsed="false">
      <c r="I550" s="374"/>
      <c r="J550" s="374"/>
    </row>
    <row r="551" customFormat="false" ht="12.75" hidden="false" customHeight="false" outlineLevel="0" collapsed="false">
      <c r="I551" s="374"/>
      <c r="J551" s="374"/>
    </row>
    <row r="552" customFormat="false" ht="12.75" hidden="false" customHeight="false" outlineLevel="0" collapsed="false">
      <c r="I552" s="374"/>
      <c r="J552" s="374"/>
    </row>
    <row r="553" customFormat="false" ht="12.75" hidden="false" customHeight="false" outlineLevel="0" collapsed="false">
      <c r="I553" s="374"/>
      <c r="J553" s="374"/>
    </row>
    <row r="554" customFormat="false" ht="12.75" hidden="false" customHeight="false" outlineLevel="0" collapsed="false">
      <c r="I554" s="374"/>
      <c r="J554" s="374"/>
    </row>
    <row r="555" customFormat="false" ht="12.75" hidden="false" customHeight="false" outlineLevel="0" collapsed="false">
      <c r="I555" s="374"/>
      <c r="J555" s="374"/>
    </row>
    <row r="556" customFormat="false" ht="12.75" hidden="false" customHeight="false" outlineLevel="0" collapsed="false">
      <c r="I556" s="374"/>
      <c r="J556" s="374"/>
    </row>
    <row r="557" customFormat="false" ht="12.75" hidden="false" customHeight="false" outlineLevel="0" collapsed="false">
      <c r="I557" s="374"/>
      <c r="J557" s="374"/>
    </row>
    <row r="558" customFormat="false" ht="12.75" hidden="false" customHeight="false" outlineLevel="0" collapsed="false">
      <c r="I558" s="374"/>
      <c r="J558" s="374"/>
    </row>
    <row r="559" customFormat="false" ht="12.75" hidden="false" customHeight="false" outlineLevel="0" collapsed="false">
      <c r="I559" s="374"/>
      <c r="J559" s="374"/>
    </row>
    <row r="560" customFormat="false" ht="12.75" hidden="false" customHeight="false" outlineLevel="0" collapsed="false">
      <c r="I560" s="374"/>
      <c r="J560" s="374"/>
    </row>
    <row r="561" customFormat="false" ht="12.75" hidden="false" customHeight="false" outlineLevel="0" collapsed="false">
      <c r="I561" s="374"/>
      <c r="J561" s="374"/>
    </row>
    <row r="562" customFormat="false" ht="12.75" hidden="false" customHeight="false" outlineLevel="0" collapsed="false">
      <c r="I562" s="374"/>
      <c r="J562" s="374"/>
    </row>
    <row r="563" customFormat="false" ht="12.75" hidden="false" customHeight="false" outlineLevel="0" collapsed="false">
      <c r="I563" s="374"/>
      <c r="J563" s="374"/>
    </row>
    <row r="564" customFormat="false" ht="12.75" hidden="false" customHeight="false" outlineLevel="0" collapsed="false">
      <c r="I564" s="374"/>
      <c r="J564" s="374"/>
    </row>
    <row r="565" customFormat="false" ht="12.75" hidden="false" customHeight="false" outlineLevel="0" collapsed="false">
      <c r="I565" s="374"/>
      <c r="J565" s="374"/>
    </row>
    <row r="566" customFormat="false" ht="12.75" hidden="false" customHeight="false" outlineLevel="0" collapsed="false">
      <c r="I566" s="374"/>
      <c r="J566" s="374"/>
    </row>
    <row r="567" customFormat="false" ht="12.75" hidden="false" customHeight="false" outlineLevel="0" collapsed="false">
      <c r="I567" s="374"/>
      <c r="J567" s="374"/>
    </row>
    <row r="568" customFormat="false" ht="12.75" hidden="false" customHeight="false" outlineLevel="0" collapsed="false">
      <c r="I568" s="374"/>
      <c r="J568" s="374"/>
    </row>
    <row r="569" customFormat="false" ht="12.75" hidden="false" customHeight="false" outlineLevel="0" collapsed="false">
      <c r="I569" s="374"/>
      <c r="J569" s="374"/>
    </row>
    <row r="570" customFormat="false" ht="12.75" hidden="false" customHeight="false" outlineLevel="0" collapsed="false">
      <c r="I570" s="374"/>
      <c r="J570" s="374"/>
    </row>
    <row r="571" customFormat="false" ht="12.75" hidden="false" customHeight="false" outlineLevel="0" collapsed="false">
      <c r="I571" s="374"/>
      <c r="J571" s="374"/>
    </row>
    <row r="572" customFormat="false" ht="12.75" hidden="false" customHeight="false" outlineLevel="0" collapsed="false">
      <c r="I572" s="374"/>
      <c r="J572" s="374"/>
    </row>
    <row r="573" customFormat="false" ht="12.75" hidden="false" customHeight="false" outlineLevel="0" collapsed="false">
      <c r="I573" s="374"/>
      <c r="J573" s="374"/>
    </row>
    <row r="574" customFormat="false" ht="12.75" hidden="false" customHeight="false" outlineLevel="0" collapsed="false">
      <c r="I574" s="374"/>
      <c r="J574" s="374"/>
    </row>
    <row r="575" customFormat="false" ht="12.75" hidden="false" customHeight="false" outlineLevel="0" collapsed="false">
      <c r="I575" s="374"/>
      <c r="J575" s="374"/>
    </row>
    <row r="576" customFormat="false" ht="12.75" hidden="false" customHeight="false" outlineLevel="0" collapsed="false">
      <c r="I576" s="374"/>
      <c r="J576" s="374"/>
    </row>
    <row r="577" customFormat="false" ht="12.75" hidden="false" customHeight="false" outlineLevel="0" collapsed="false">
      <c r="I577" s="374"/>
      <c r="J577" s="374"/>
    </row>
    <row r="578" customFormat="false" ht="12.75" hidden="false" customHeight="false" outlineLevel="0" collapsed="false">
      <c r="I578" s="374"/>
      <c r="J578" s="374"/>
    </row>
    <row r="579" customFormat="false" ht="12.75" hidden="false" customHeight="false" outlineLevel="0" collapsed="false">
      <c r="I579" s="374"/>
      <c r="J579" s="374"/>
    </row>
    <row r="580" customFormat="false" ht="12.75" hidden="false" customHeight="false" outlineLevel="0" collapsed="false">
      <c r="I580" s="374"/>
      <c r="J580" s="374"/>
    </row>
    <row r="581" customFormat="false" ht="12.75" hidden="false" customHeight="false" outlineLevel="0" collapsed="false">
      <c r="I581" s="374"/>
      <c r="J581" s="374"/>
    </row>
    <row r="582" customFormat="false" ht="12.75" hidden="false" customHeight="false" outlineLevel="0" collapsed="false">
      <c r="I582" s="374"/>
      <c r="J582" s="374"/>
    </row>
    <row r="583" customFormat="false" ht="12.75" hidden="false" customHeight="false" outlineLevel="0" collapsed="false">
      <c r="I583" s="374"/>
      <c r="J583" s="374"/>
    </row>
    <row r="584" customFormat="false" ht="12.75" hidden="false" customHeight="false" outlineLevel="0" collapsed="false">
      <c r="I584" s="374"/>
      <c r="J584" s="374"/>
    </row>
    <row r="585" customFormat="false" ht="12.75" hidden="false" customHeight="false" outlineLevel="0" collapsed="false">
      <c r="I585" s="374"/>
      <c r="J585" s="374"/>
    </row>
    <row r="586" customFormat="false" ht="12.75" hidden="false" customHeight="false" outlineLevel="0" collapsed="false">
      <c r="I586" s="374"/>
      <c r="J586" s="374"/>
    </row>
    <row r="587" customFormat="false" ht="12.75" hidden="false" customHeight="false" outlineLevel="0" collapsed="false">
      <c r="I587" s="374"/>
      <c r="J587" s="374"/>
    </row>
    <row r="588" customFormat="false" ht="12.75" hidden="false" customHeight="false" outlineLevel="0" collapsed="false">
      <c r="I588" s="374"/>
      <c r="J588" s="374"/>
    </row>
    <row r="589" customFormat="false" ht="12.75" hidden="false" customHeight="false" outlineLevel="0" collapsed="false">
      <c r="I589" s="374"/>
      <c r="J589" s="374"/>
    </row>
    <row r="590" customFormat="false" ht="12.75" hidden="false" customHeight="false" outlineLevel="0" collapsed="false">
      <c r="I590" s="374"/>
      <c r="J590" s="374"/>
    </row>
    <row r="591" customFormat="false" ht="12.75" hidden="false" customHeight="false" outlineLevel="0" collapsed="false">
      <c r="I591" s="374"/>
      <c r="J591" s="374"/>
    </row>
    <row r="592" customFormat="false" ht="12.75" hidden="false" customHeight="false" outlineLevel="0" collapsed="false">
      <c r="I592" s="374"/>
      <c r="J592" s="374"/>
    </row>
    <row r="593" customFormat="false" ht="12.75" hidden="false" customHeight="false" outlineLevel="0" collapsed="false">
      <c r="I593" s="374"/>
      <c r="J593" s="374"/>
    </row>
    <row r="594" customFormat="false" ht="12.75" hidden="false" customHeight="false" outlineLevel="0" collapsed="false">
      <c r="I594" s="374"/>
      <c r="J594" s="374"/>
    </row>
    <row r="595" customFormat="false" ht="12.75" hidden="false" customHeight="false" outlineLevel="0" collapsed="false">
      <c r="I595" s="374"/>
      <c r="J595" s="374"/>
    </row>
    <row r="596" customFormat="false" ht="12.75" hidden="false" customHeight="false" outlineLevel="0" collapsed="false">
      <c r="I596" s="374"/>
      <c r="J596" s="374"/>
    </row>
    <row r="597" customFormat="false" ht="12.75" hidden="false" customHeight="false" outlineLevel="0" collapsed="false">
      <c r="I597" s="374"/>
      <c r="J597" s="374"/>
    </row>
    <row r="598" customFormat="false" ht="12.75" hidden="false" customHeight="false" outlineLevel="0" collapsed="false">
      <c r="I598" s="374"/>
      <c r="J598" s="374"/>
    </row>
    <row r="599" customFormat="false" ht="12.75" hidden="false" customHeight="false" outlineLevel="0" collapsed="false">
      <c r="I599" s="374"/>
      <c r="J599" s="374"/>
    </row>
    <row r="600" customFormat="false" ht="12.75" hidden="false" customHeight="false" outlineLevel="0" collapsed="false">
      <c r="I600" s="374"/>
      <c r="J600" s="374"/>
    </row>
    <row r="601" customFormat="false" ht="12.75" hidden="false" customHeight="false" outlineLevel="0" collapsed="false">
      <c r="I601" s="374"/>
      <c r="J601" s="374"/>
    </row>
    <row r="602" customFormat="false" ht="12.75" hidden="false" customHeight="false" outlineLevel="0" collapsed="false">
      <c r="I602" s="374"/>
      <c r="J602" s="374"/>
    </row>
    <row r="603" customFormat="false" ht="12.75" hidden="false" customHeight="false" outlineLevel="0" collapsed="false">
      <c r="I603" s="374"/>
      <c r="J603" s="374"/>
    </row>
    <row r="604" customFormat="false" ht="12.75" hidden="false" customHeight="false" outlineLevel="0" collapsed="false">
      <c r="I604" s="374"/>
      <c r="J604" s="374"/>
    </row>
    <row r="605" customFormat="false" ht="12.75" hidden="false" customHeight="false" outlineLevel="0" collapsed="false">
      <c r="I605" s="374"/>
      <c r="J605" s="374"/>
    </row>
    <row r="606" customFormat="false" ht="12.75" hidden="false" customHeight="false" outlineLevel="0" collapsed="false">
      <c r="I606" s="374"/>
      <c r="J606" s="374"/>
    </row>
    <row r="607" customFormat="false" ht="12.75" hidden="false" customHeight="false" outlineLevel="0" collapsed="false">
      <c r="I607" s="374"/>
      <c r="J607" s="374"/>
    </row>
    <row r="608" customFormat="false" ht="12.75" hidden="false" customHeight="false" outlineLevel="0" collapsed="false">
      <c r="I608" s="374"/>
      <c r="J608" s="374"/>
    </row>
    <row r="609" customFormat="false" ht="12.75" hidden="false" customHeight="false" outlineLevel="0" collapsed="false">
      <c r="I609" s="374"/>
      <c r="J609" s="374"/>
    </row>
    <row r="610" customFormat="false" ht="12.75" hidden="false" customHeight="false" outlineLevel="0" collapsed="false">
      <c r="I610" s="374"/>
      <c r="J610" s="374"/>
    </row>
    <row r="611" customFormat="false" ht="12.75" hidden="false" customHeight="false" outlineLevel="0" collapsed="false">
      <c r="I611" s="374"/>
      <c r="J611" s="374"/>
    </row>
    <row r="612" customFormat="false" ht="12.75" hidden="false" customHeight="false" outlineLevel="0" collapsed="false">
      <c r="I612" s="374"/>
      <c r="J612" s="374"/>
    </row>
    <row r="613" customFormat="false" ht="12.75" hidden="false" customHeight="false" outlineLevel="0" collapsed="false">
      <c r="I613" s="374"/>
      <c r="J613" s="374"/>
    </row>
    <row r="614" customFormat="false" ht="12.75" hidden="false" customHeight="false" outlineLevel="0" collapsed="false">
      <c r="I614" s="374"/>
      <c r="J614" s="374"/>
    </row>
    <row r="615" customFormat="false" ht="12.75" hidden="false" customHeight="false" outlineLevel="0" collapsed="false">
      <c r="I615" s="374"/>
      <c r="J615" s="374"/>
    </row>
    <row r="616" customFormat="false" ht="12.75" hidden="false" customHeight="false" outlineLevel="0" collapsed="false">
      <c r="I616" s="374"/>
      <c r="J616" s="374"/>
    </row>
    <row r="617" customFormat="false" ht="12.75" hidden="false" customHeight="false" outlineLevel="0" collapsed="false">
      <c r="I617" s="374"/>
      <c r="J617" s="374"/>
    </row>
    <row r="618" customFormat="false" ht="12.75" hidden="false" customHeight="false" outlineLevel="0" collapsed="false">
      <c r="I618" s="374"/>
      <c r="J618" s="374"/>
    </row>
    <row r="619" customFormat="false" ht="12.75" hidden="false" customHeight="false" outlineLevel="0" collapsed="false">
      <c r="I619" s="374"/>
      <c r="J619" s="374"/>
    </row>
    <row r="620" customFormat="false" ht="12.75" hidden="false" customHeight="false" outlineLevel="0" collapsed="false">
      <c r="I620" s="374"/>
      <c r="J620" s="374"/>
    </row>
    <row r="621" customFormat="false" ht="12.75" hidden="false" customHeight="false" outlineLevel="0" collapsed="false">
      <c r="I621" s="374"/>
      <c r="J621" s="374"/>
    </row>
    <row r="622" customFormat="false" ht="12.75" hidden="false" customHeight="false" outlineLevel="0" collapsed="false">
      <c r="I622" s="374"/>
      <c r="J622" s="374"/>
    </row>
    <row r="623" customFormat="false" ht="12.75" hidden="false" customHeight="false" outlineLevel="0" collapsed="false">
      <c r="I623" s="374"/>
      <c r="J623" s="374"/>
    </row>
    <row r="624" customFormat="false" ht="12.75" hidden="false" customHeight="false" outlineLevel="0" collapsed="false">
      <c r="I624" s="374"/>
      <c r="J624" s="374"/>
    </row>
    <row r="625" customFormat="false" ht="12.75" hidden="false" customHeight="false" outlineLevel="0" collapsed="false">
      <c r="I625" s="374"/>
      <c r="J625" s="374"/>
    </row>
    <row r="626" customFormat="false" ht="12.75" hidden="false" customHeight="false" outlineLevel="0" collapsed="false">
      <c r="I626" s="374"/>
      <c r="J626" s="374"/>
    </row>
    <row r="627" customFormat="false" ht="12.75" hidden="false" customHeight="false" outlineLevel="0" collapsed="false">
      <c r="I627" s="374"/>
      <c r="J627" s="374"/>
    </row>
    <row r="628" customFormat="false" ht="12.75" hidden="false" customHeight="false" outlineLevel="0" collapsed="false">
      <c r="I628" s="374"/>
      <c r="J628" s="374"/>
    </row>
    <row r="629" customFormat="false" ht="12.75" hidden="false" customHeight="false" outlineLevel="0" collapsed="false">
      <c r="I629" s="374"/>
      <c r="J629" s="374"/>
    </row>
    <row r="630" customFormat="false" ht="12.75" hidden="false" customHeight="false" outlineLevel="0" collapsed="false">
      <c r="I630" s="374"/>
      <c r="J630" s="374"/>
    </row>
    <row r="631" customFormat="false" ht="12.75" hidden="false" customHeight="false" outlineLevel="0" collapsed="false">
      <c r="I631" s="374"/>
      <c r="J631" s="374"/>
    </row>
    <row r="632" customFormat="false" ht="12.75" hidden="false" customHeight="false" outlineLevel="0" collapsed="false">
      <c r="I632" s="374"/>
      <c r="J632" s="374"/>
    </row>
    <row r="633" customFormat="false" ht="12.75" hidden="false" customHeight="false" outlineLevel="0" collapsed="false">
      <c r="I633" s="374"/>
      <c r="J633" s="374"/>
    </row>
    <row r="634" customFormat="false" ht="12.75" hidden="false" customHeight="false" outlineLevel="0" collapsed="false">
      <c r="I634" s="374"/>
      <c r="J634" s="374"/>
    </row>
    <row r="635" customFormat="false" ht="12.75" hidden="false" customHeight="false" outlineLevel="0" collapsed="false">
      <c r="I635" s="374"/>
      <c r="J635" s="374"/>
    </row>
    <row r="636" customFormat="false" ht="12.75" hidden="false" customHeight="false" outlineLevel="0" collapsed="false">
      <c r="I636" s="374"/>
      <c r="J636" s="374"/>
    </row>
    <row r="637" customFormat="false" ht="12.75" hidden="false" customHeight="false" outlineLevel="0" collapsed="false">
      <c r="I637" s="374"/>
      <c r="J637" s="374"/>
    </row>
    <row r="638" customFormat="false" ht="12.75" hidden="false" customHeight="false" outlineLevel="0" collapsed="false">
      <c r="I638" s="374"/>
      <c r="J638" s="374"/>
    </row>
    <row r="639" customFormat="false" ht="12.75" hidden="false" customHeight="false" outlineLevel="0" collapsed="false">
      <c r="I639" s="374"/>
      <c r="J639" s="374"/>
    </row>
    <row r="640" customFormat="false" ht="12.75" hidden="false" customHeight="false" outlineLevel="0" collapsed="false">
      <c r="I640" s="374"/>
      <c r="J640" s="374"/>
    </row>
    <row r="641" customFormat="false" ht="12.75" hidden="false" customHeight="false" outlineLevel="0" collapsed="false">
      <c r="I641" s="374"/>
      <c r="J641" s="374"/>
    </row>
    <row r="642" customFormat="false" ht="12.75" hidden="false" customHeight="false" outlineLevel="0" collapsed="false">
      <c r="I642" s="374"/>
      <c r="J642" s="374"/>
    </row>
    <row r="643" customFormat="false" ht="12.75" hidden="false" customHeight="false" outlineLevel="0" collapsed="false">
      <c r="I643" s="374"/>
      <c r="J643" s="374"/>
    </row>
    <row r="644" customFormat="false" ht="12.75" hidden="false" customHeight="false" outlineLevel="0" collapsed="false">
      <c r="I644" s="374"/>
      <c r="J644" s="374"/>
    </row>
    <row r="645" customFormat="false" ht="12.75" hidden="false" customHeight="false" outlineLevel="0" collapsed="false">
      <c r="I645" s="374"/>
      <c r="J645" s="374"/>
    </row>
    <row r="646" customFormat="false" ht="12.75" hidden="false" customHeight="false" outlineLevel="0" collapsed="false">
      <c r="I646" s="374"/>
      <c r="J646" s="374"/>
    </row>
    <row r="647" customFormat="false" ht="12.75" hidden="false" customHeight="false" outlineLevel="0" collapsed="false">
      <c r="I647" s="374"/>
      <c r="J647" s="374"/>
    </row>
    <row r="648" customFormat="false" ht="12.75" hidden="false" customHeight="false" outlineLevel="0" collapsed="false">
      <c r="I648" s="374"/>
      <c r="J648" s="374"/>
    </row>
    <row r="649" customFormat="false" ht="12.75" hidden="false" customHeight="false" outlineLevel="0" collapsed="false">
      <c r="I649" s="374"/>
      <c r="J649" s="374"/>
    </row>
    <row r="650" customFormat="false" ht="12.75" hidden="false" customHeight="false" outlineLevel="0" collapsed="false">
      <c r="I650" s="374"/>
      <c r="J650" s="374"/>
    </row>
    <row r="651" customFormat="false" ht="12.75" hidden="false" customHeight="false" outlineLevel="0" collapsed="false">
      <c r="I651" s="374"/>
      <c r="J651" s="374"/>
    </row>
    <row r="652" customFormat="false" ht="12.75" hidden="false" customHeight="false" outlineLevel="0" collapsed="false">
      <c r="I652" s="374"/>
      <c r="J652" s="374"/>
    </row>
    <row r="653" customFormat="false" ht="12.75" hidden="false" customHeight="false" outlineLevel="0" collapsed="false">
      <c r="I653" s="374"/>
      <c r="J653" s="374"/>
    </row>
    <row r="654" customFormat="false" ht="12.75" hidden="false" customHeight="false" outlineLevel="0" collapsed="false">
      <c r="I654" s="374"/>
      <c r="J654" s="374"/>
    </row>
    <row r="655" customFormat="false" ht="12.75" hidden="false" customHeight="false" outlineLevel="0" collapsed="false">
      <c r="I655" s="374"/>
      <c r="J655" s="374"/>
    </row>
    <row r="656" customFormat="false" ht="12.75" hidden="false" customHeight="false" outlineLevel="0" collapsed="false">
      <c r="I656" s="374"/>
      <c r="J656" s="374"/>
    </row>
    <row r="657" customFormat="false" ht="12.75" hidden="false" customHeight="false" outlineLevel="0" collapsed="false">
      <c r="I657" s="374"/>
      <c r="J657" s="374"/>
    </row>
    <row r="658" customFormat="false" ht="12.75" hidden="false" customHeight="false" outlineLevel="0" collapsed="false">
      <c r="I658" s="374"/>
      <c r="J658" s="374"/>
    </row>
    <row r="659" customFormat="false" ht="12.75" hidden="false" customHeight="false" outlineLevel="0" collapsed="false">
      <c r="I659" s="374"/>
      <c r="J659" s="374"/>
    </row>
    <row r="660" customFormat="false" ht="12.75" hidden="false" customHeight="false" outlineLevel="0" collapsed="false">
      <c r="I660" s="374"/>
      <c r="J660" s="374"/>
    </row>
    <row r="661" customFormat="false" ht="12.75" hidden="false" customHeight="false" outlineLevel="0" collapsed="false">
      <c r="I661" s="374"/>
      <c r="J661" s="374"/>
    </row>
    <row r="662" customFormat="false" ht="12.75" hidden="false" customHeight="false" outlineLevel="0" collapsed="false">
      <c r="I662" s="374"/>
      <c r="J662" s="374"/>
    </row>
    <row r="663" customFormat="false" ht="12.75" hidden="false" customHeight="false" outlineLevel="0" collapsed="false">
      <c r="I663" s="374"/>
      <c r="J663" s="374"/>
    </row>
    <row r="664" customFormat="false" ht="12.75" hidden="false" customHeight="false" outlineLevel="0" collapsed="false">
      <c r="I664" s="374"/>
      <c r="J664" s="374"/>
    </row>
    <row r="665" customFormat="false" ht="12.75" hidden="false" customHeight="false" outlineLevel="0" collapsed="false">
      <c r="I665" s="374"/>
      <c r="J665" s="374"/>
    </row>
    <row r="666" customFormat="false" ht="12.75" hidden="false" customHeight="false" outlineLevel="0" collapsed="false">
      <c r="I666" s="374"/>
      <c r="J666" s="374"/>
    </row>
    <row r="667" customFormat="false" ht="12.75" hidden="false" customHeight="false" outlineLevel="0" collapsed="false">
      <c r="I667" s="374"/>
      <c r="J667" s="374"/>
    </row>
    <row r="668" customFormat="false" ht="12.75" hidden="false" customHeight="false" outlineLevel="0" collapsed="false">
      <c r="I668" s="374"/>
      <c r="J668" s="374"/>
    </row>
    <row r="669" customFormat="false" ht="12.75" hidden="false" customHeight="false" outlineLevel="0" collapsed="false">
      <c r="I669" s="374"/>
      <c r="J669" s="374"/>
    </row>
    <row r="670" customFormat="false" ht="12.75" hidden="false" customHeight="false" outlineLevel="0" collapsed="false">
      <c r="I670" s="374"/>
      <c r="J670" s="374"/>
    </row>
    <row r="671" customFormat="false" ht="12.75" hidden="false" customHeight="false" outlineLevel="0" collapsed="false">
      <c r="I671" s="374"/>
      <c r="J671" s="374"/>
    </row>
    <row r="672" customFormat="false" ht="12.75" hidden="false" customHeight="false" outlineLevel="0" collapsed="false">
      <c r="I672" s="374"/>
      <c r="J672" s="374"/>
    </row>
    <row r="673" customFormat="false" ht="12.75" hidden="false" customHeight="false" outlineLevel="0" collapsed="false">
      <c r="I673" s="374"/>
      <c r="J673" s="374"/>
    </row>
    <row r="674" customFormat="false" ht="12.75" hidden="false" customHeight="false" outlineLevel="0" collapsed="false">
      <c r="I674" s="374"/>
      <c r="J674" s="374"/>
    </row>
    <row r="675" customFormat="false" ht="12.75" hidden="false" customHeight="false" outlineLevel="0" collapsed="false">
      <c r="I675" s="374"/>
      <c r="J675" s="374"/>
    </row>
    <row r="676" customFormat="false" ht="12.75" hidden="false" customHeight="false" outlineLevel="0" collapsed="false">
      <c r="I676" s="374"/>
      <c r="J676" s="374"/>
    </row>
    <row r="677" customFormat="false" ht="12.75" hidden="false" customHeight="false" outlineLevel="0" collapsed="false">
      <c r="I677" s="374"/>
      <c r="J677" s="374"/>
    </row>
    <row r="678" customFormat="false" ht="12.75" hidden="false" customHeight="false" outlineLevel="0" collapsed="false">
      <c r="I678" s="374"/>
      <c r="J678" s="374"/>
    </row>
    <row r="679" customFormat="false" ht="12.75" hidden="false" customHeight="false" outlineLevel="0" collapsed="false">
      <c r="I679" s="374"/>
      <c r="J679" s="374"/>
    </row>
    <row r="680" customFormat="false" ht="12.75" hidden="false" customHeight="false" outlineLevel="0" collapsed="false">
      <c r="I680" s="374"/>
      <c r="J680" s="374"/>
    </row>
    <row r="681" customFormat="false" ht="12.75" hidden="false" customHeight="false" outlineLevel="0" collapsed="false">
      <c r="I681" s="374"/>
      <c r="J681" s="374"/>
    </row>
    <row r="682" customFormat="false" ht="12.75" hidden="false" customHeight="false" outlineLevel="0" collapsed="false">
      <c r="I682" s="374"/>
      <c r="J682" s="374"/>
    </row>
    <row r="683" customFormat="false" ht="12.75" hidden="false" customHeight="false" outlineLevel="0" collapsed="false">
      <c r="I683" s="374"/>
      <c r="J683" s="374"/>
    </row>
    <row r="684" customFormat="false" ht="12.75" hidden="false" customHeight="false" outlineLevel="0" collapsed="false">
      <c r="I684" s="374"/>
      <c r="J684" s="374"/>
    </row>
    <row r="685" customFormat="false" ht="12.75" hidden="false" customHeight="false" outlineLevel="0" collapsed="false">
      <c r="I685" s="374"/>
      <c r="J685" s="374"/>
    </row>
    <row r="686" customFormat="false" ht="12.75" hidden="false" customHeight="false" outlineLevel="0" collapsed="false">
      <c r="I686" s="374"/>
      <c r="J686" s="374"/>
    </row>
    <row r="687" customFormat="false" ht="12.75" hidden="false" customHeight="false" outlineLevel="0" collapsed="false">
      <c r="I687" s="374"/>
      <c r="J687" s="374"/>
    </row>
    <row r="688" customFormat="false" ht="12.75" hidden="false" customHeight="false" outlineLevel="0" collapsed="false">
      <c r="I688" s="374"/>
      <c r="J688" s="374"/>
    </row>
    <row r="689" customFormat="false" ht="12.75" hidden="false" customHeight="false" outlineLevel="0" collapsed="false">
      <c r="I689" s="374"/>
      <c r="J689" s="374"/>
    </row>
    <row r="690" customFormat="false" ht="12.75" hidden="false" customHeight="false" outlineLevel="0" collapsed="false">
      <c r="I690" s="374"/>
      <c r="J690" s="374"/>
    </row>
    <row r="691" customFormat="false" ht="12.75" hidden="false" customHeight="false" outlineLevel="0" collapsed="false">
      <c r="I691" s="374"/>
      <c r="J691" s="374"/>
    </row>
    <row r="692" customFormat="false" ht="12.75" hidden="false" customHeight="false" outlineLevel="0" collapsed="false">
      <c r="I692" s="374"/>
      <c r="J692" s="374"/>
    </row>
    <row r="693" customFormat="false" ht="12.75" hidden="false" customHeight="false" outlineLevel="0" collapsed="false">
      <c r="I693" s="374"/>
      <c r="J693" s="374"/>
    </row>
    <row r="694" customFormat="false" ht="12.75" hidden="false" customHeight="false" outlineLevel="0" collapsed="false">
      <c r="I694" s="374"/>
      <c r="J694" s="374"/>
    </row>
    <row r="695" customFormat="false" ht="12.75" hidden="false" customHeight="false" outlineLevel="0" collapsed="false">
      <c r="I695" s="374"/>
      <c r="J695" s="374"/>
    </row>
    <row r="696" customFormat="false" ht="12.75" hidden="false" customHeight="false" outlineLevel="0" collapsed="false">
      <c r="I696" s="374"/>
      <c r="J696" s="374"/>
    </row>
    <row r="697" customFormat="false" ht="12.75" hidden="false" customHeight="false" outlineLevel="0" collapsed="false">
      <c r="I697" s="374"/>
      <c r="J697" s="374"/>
    </row>
    <row r="698" customFormat="false" ht="12.75" hidden="false" customHeight="false" outlineLevel="0" collapsed="false">
      <c r="I698" s="374"/>
      <c r="J698" s="374"/>
    </row>
    <row r="699" customFormat="false" ht="12.75" hidden="false" customHeight="false" outlineLevel="0" collapsed="false">
      <c r="I699" s="374"/>
      <c r="J699" s="374"/>
    </row>
    <row r="700" customFormat="false" ht="12.75" hidden="false" customHeight="false" outlineLevel="0" collapsed="false">
      <c r="I700" s="374"/>
      <c r="J700" s="374"/>
    </row>
    <row r="701" customFormat="false" ht="12.75" hidden="false" customHeight="false" outlineLevel="0" collapsed="false">
      <c r="I701" s="374"/>
      <c r="J701" s="374"/>
    </row>
    <row r="702" customFormat="false" ht="12.75" hidden="false" customHeight="false" outlineLevel="0" collapsed="false">
      <c r="I702" s="374"/>
      <c r="J702" s="374"/>
    </row>
  </sheetData>
  <printOptions headings="false" gridLines="false" gridLinesSet="true" horizontalCentered="false" verticalCentered="false"/>
  <pageMargins left="0.5" right="0.25" top="0.984027777777778" bottom="0.984027777777778" header="0.5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&amp;R&amp;D&amp;T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Sort.DealSortAZ">
                <anchor moveWithCells="true" sizeWithCells="false">
                  <from>
                    <xdr:col>3</xdr:col>
                    <xdr:colOff>553680</xdr:colOff>
                    <xdr:row>1</xdr:row>
                    <xdr:rowOff>56880</xdr:rowOff>
                  </from>
                  <to>
                    <xdr:col>5</xdr:col>
                    <xdr:colOff>422640</xdr:colOff>
                    <xdr:row>3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4">
              <controlPr defaultSize="0" print="false" autoFill="0" autoPict="0" macro="Sort.DealSortNumber">
                <anchor moveWithCells="true" sizeWithCells="false">
                  <from>
                    <xdr:col>7</xdr:col>
                    <xdr:colOff>10080</xdr:colOff>
                    <xdr:row>1</xdr:row>
                    <xdr:rowOff>56880</xdr:rowOff>
                  </from>
                  <to>
                    <xdr:col>9</xdr:col>
                    <xdr:colOff>302040</xdr:colOff>
                    <xdr:row>3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6">
              <controlPr defaultSize="0" print="false" autoFill="0" autoPict="0" macro="FileBackups.SaveC">
                <anchor moveWithCells="true" sizeWithCells="false">
                  <from>
                    <xdr:col>15</xdr:col>
                    <xdr:colOff>2014200</xdr:colOff>
                    <xdr:row>5</xdr:row>
                    <xdr:rowOff>66960</xdr:rowOff>
                  </from>
                  <to>
                    <xdr:col>16</xdr:col>
                    <xdr:colOff>503640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33">
              <controlPr defaultSize="0" print="false" autoFill="0" autoPict="0" macro="DeskTrades.GetDeskTrades">
                <anchor moveWithCells="true" sizeWithCells="false">
                  <from>
                    <xdr:col>1</xdr:col>
                    <xdr:colOff>60120</xdr:colOff>
                    <xdr:row>1</xdr:row>
                    <xdr:rowOff>47520</xdr:rowOff>
                  </from>
                  <to>
                    <xdr:col>2</xdr:col>
                    <xdr:colOff>594360</xdr:colOff>
                    <xdr:row>3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34">
              <controlPr defaultSize="0" print="false" autoFill="0" autoPict="0" macro="Prepare.ClearMyC">
                <anchor moveWithCells="true" sizeWithCells="false">
                  <from>
                    <xdr:col>13</xdr:col>
                    <xdr:colOff>9720</xdr:colOff>
                    <xdr:row>0</xdr:row>
                    <xdr:rowOff>0</xdr:rowOff>
                  </from>
                  <to>
                    <xdr:col>15</xdr:col>
                    <xdr:colOff>1299960</xdr:colOff>
                    <xdr:row>2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35">
              <controlPr defaultSize="0" print="false" autoFill="0" autoPict="0" macro="DeskTrades.GetDeskTrades2">
                <anchor moveWithCells="true" sizeWithCells="false">
                  <from>
                    <xdr:col>13</xdr:col>
                    <xdr:colOff>472320</xdr:colOff>
                    <xdr:row>2</xdr:row>
                    <xdr:rowOff>123840</xdr:rowOff>
                  </from>
                  <to>
                    <xdr:col>15</xdr:col>
                    <xdr:colOff>796680</xdr:colOff>
                    <xdr:row>4</xdr:row>
                    <xdr:rowOff>133200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70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9" topLeftCell="BM10" activePane="bottomLeft" state="frozen"/>
      <selection pane="topLeft" activeCell="A1" activeCellId="0" sqref="A1"/>
      <selection pane="bottomLeft" activeCell="A10" activeCellId="0" sqref="A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" width="4.14"/>
    <col collapsed="false" customWidth="true" hidden="false" outlineLevel="0" max="2" min="2" style="26" width="10.71"/>
    <col collapsed="false" customWidth="true" hidden="false" outlineLevel="0" max="3" min="3" style="17" width="9.85"/>
    <col collapsed="false" customWidth="true" hidden="false" outlineLevel="0" max="4" min="4" style="17" width="12.85"/>
    <col collapsed="false" customWidth="true" hidden="false" outlineLevel="0" max="5" min="5" style="11" width="11.42"/>
    <col collapsed="false" customWidth="true" hidden="false" outlineLevel="0" max="6" min="6" style="11" width="6.56"/>
    <col collapsed="false" customWidth="true" hidden="false" outlineLevel="0" max="7" min="7" style="11" width="4.41"/>
    <col collapsed="false" customWidth="true" hidden="false" outlineLevel="0" max="8" min="8" style="11" width="9.41"/>
    <col collapsed="false" customWidth="true" hidden="false" outlineLevel="0" max="10" min="9" style="11" width="8.85"/>
    <col collapsed="false" customWidth="true" hidden="false" outlineLevel="0" max="11" min="11" style="11" width="12.85"/>
    <col collapsed="false" customWidth="true" hidden="false" outlineLevel="0" max="12" min="12" style="11" width="6.85"/>
    <col collapsed="false" customWidth="true" hidden="false" outlineLevel="0" max="13" min="13" style="11" width="9.7"/>
    <col collapsed="false" customWidth="true" hidden="false" outlineLevel="0" max="14" min="14" style="11" width="9.56"/>
    <col collapsed="false" customWidth="true" hidden="false" outlineLevel="0" max="15" min="15" style="11" width="8.28"/>
    <col collapsed="false" customWidth="true" hidden="false" outlineLevel="0" max="16" min="16" style="63" width="30.7"/>
    <col collapsed="false" customWidth="false" hidden="false" outlineLevel="0" max="17" min="17" style="17" width="9.14"/>
    <col collapsed="false" customWidth="true" hidden="false" outlineLevel="0" max="18" min="18" style="17" width="10.71"/>
    <col collapsed="false" customWidth="true" hidden="false" outlineLevel="0" max="20" min="19" style="36" width="10.71"/>
    <col collapsed="false" customWidth="true" hidden="false" outlineLevel="0" max="21" min="21" style="26" width="7.42"/>
    <col collapsed="false" customWidth="true" hidden="false" outlineLevel="0" max="22" min="22" style="26" width="13.85"/>
    <col collapsed="false" customWidth="true" hidden="false" outlineLevel="0" max="23" min="23" style="26" width="12.85"/>
    <col collapsed="false" customWidth="true" hidden="false" outlineLevel="0" max="24" min="24" style="26" width="14.28"/>
    <col collapsed="false" customWidth="true" hidden="false" outlineLevel="0" max="25" min="25" style="26" width="14.85"/>
    <col collapsed="false" customWidth="true" hidden="false" outlineLevel="0" max="26" min="26" style="26" width="5.71"/>
    <col collapsed="false" customWidth="true" hidden="false" outlineLevel="0" max="27" min="27" style="26" width="2.56"/>
    <col collapsed="false" customWidth="true" hidden="false" outlineLevel="0" max="28" min="28" style="26" width="6.13"/>
    <col collapsed="false" customWidth="true" hidden="false" outlineLevel="0" max="29" min="29" style="26" width="11.7"/>
    <col collapsed="false" customWidth="false" hidden="false" outlineLevel="0" max="257" min="30" style="26" width="9.14"/>
  </cols>
  <sheetData>
    <row r="1" customFormat="false" ht="12.75" hidden="false" customHeight="false" outlineLevel="0" collapsed="false">
      <c r="C1" s="26"/>
      <c r="D1" s="26"/>
      <c r="E1" s="346"/>
      <c r="F1" s="346"/>
      <c r="G1" s="346"/>
      <c r="H1" s="346"/>
      <c r="I1" s="346"/>
      <c r="J1" s="346"/>
      <c r="K1" s="346"/>
      <c r="L1" s="346"/>
      <c r="M1" s="100"/>
      <c r="N1" s="100"/>
      <c r="O1" s="100"/>
      <c r="P1" s="65"/>
      <c r="Q1" s="26"/>
      <c r="R1" s="26"/>
      <c r="S1" s="26"/>
      <c r="T1" s="26"/>
    </row>
    <row r="2" customFormat="false" ht="12.75" hidden="false" customHeight="false" outlineLevel="0" collapsed="false">
      <c r="A2" s="27"/>
      <c r="C2" s="26"/>
      <c r="D2" s="26"/>
      <c r="E2" s="346"/>
      <c r="F2" s="346"/>
      <c r="G2" s="346"/>
      <c r="H2" s="346"/>
      <c r="I2" s="346"/>
      <c r="J2" s="346"/>
      <c r="K2" s="346"/>
      <c r="L2" s="346"/>
      <c r="M2" s="100"/>
      <c r="N2" s="100"/>
      <c r="O2" s="100"/>
      <c r="P2" s="65"/>
      <c r="Q2" s="26"/>
      <c r="R2" s="26"/>
      <c r="S2" s="26"/>
      <c r="T2" s="26"/>
    </row>
    <row r="3" customFormat="false" ht="12.75" hidden="false" customHeight="false" outlineLevel="0" collapsed="false">
      <c r="C3" s="26"/>
      <c r="D3" s="26"/>
      <c r="E3" s="346"/>
      <c r="F3" s="346"/>
      <c r="G3" s="346"/>
      <c r="H3" s="346"/>
      <c r="I3" s="346"/>
      <c r="J3" s="346"/>
      <c r="K3" s="346"/>
      <c r="L3" s="346"/>
      <c r="M3" s="100"/>
      <c r="N3" s="100"/>
      <c r="O3" s="100"/>
      <c r="P3" s="65"/>
      <c r="Q3" s="26"/>
      <c r="R3" s="27" t="s">
        <v>120</v>
      </c>
      <c r="S3" s="26"/>
      <c r="T3" s="26"/>
    </row>
    <row r="4" customFormat="false" ht="12.75" hidden="false" customHeight="false" outlineLevel="0" collapsed="false">
      <c r="C4" s="26"/>
      <c r="D4" s="26"/>
      <c r="E4" s="346"/>
      <c r="F4" s="346"/>
      <c r="G4" s="346"/>
      <c r="H4" s="346"/>
      <c r="I4" s="346"/>
      <c r="J4" s="346"/>
      <c r="K4" s="346"/>
      <c r="L4" s="346"/>
      <c r="M4" s="100"/>
      <c r="N4" s="100"/>
      <c r="O4" s="100"/>
      <c r="P4" s="65"/>
      <c r="Q4" s="26"/>
      <c r="R4" s="26"/>
      <c r="S4" s="26"/>
      <c r="T4" s="26"/>
    </row>
    <row r="5" customFormat="false" ht="13.5" hidden="false" customHeight="false" outlineLevel="0" collapsed="false">
      <c r="C5" s="26"/>
      <c r="D5" s="26"/>
      <c r="E5" s="346"/>
      <c r="F5" s="346"/>
      <c r="G5" s="346"/>
      <c r="H5" s="346"/>
      <c r="I5" s="346"/>
      <c r="J5" s="346"/>
      <c r="K5" s="346"/>
      <c r="L5" s="346"/>
      <c r="M5" s="100"/>
      <c r="N5" s="100"/>
      <c r="O5" s="100"/>
      <c r="P5" s="65"/>
      <c r="Q5" s="26"/>
      <c r="R5" s="26"/>
      <c r="S5" s="26"/>
      <c r="T5" s="26" t="s">
        <v>121</v>
      </c>
      <c r="V5" s="349"/>
    </row>
    <row r="6" customFormat="false" ht="13.5" hidden="false" customHeight="false" outlineLevel="0" collapsed="false">
      <c r="C6" s="26" t="n">
        <v>1</v>
      </c>
      <c r="D6" s="26" t="n">
        <v>2</v>
      </c>
      <c r="E6" s="346" t="n">
        <v>3</v>
      </c>
      <c r="F6" s="346" t="n">
        <v>4</v>
      </c>
      <c r="G6" s="346" t="n">
        <v>5</v>
      </c>
      <c r="H6" s="346" t="n">
        <v>6</v>
      </c>
      <c r="I6" s="346" t="n">
        <v>7</v>
      </c>
      <c r="J6" s="346" t="n">
        <v>8</v>
      </c>
      <c r="K6" s="346" t="n">
        <v>9</v>
      </c>
      <c r="L6" s="346" t="n">
        <v>10</v>
      </c>
      <c r="M6" s="346" t="n">
        <v>11</v>
      </c>
      <c r="N6" s="346" t="n">
        <v>12</v>
      </c>
      <c r="O6" s="346" t="n">
        <v>13</v>
      </c>
      <c r="P6" s="65" t="n">
        <v>14</v>
      </c>
      <c r="Q6" s="26" t="n">
        <v>15</v>
      </c>
      <c r="R6" s="26" t="n">
        <v>16</v>
      </c>
      <c r="S6" s="26" t="n">
        <v>17</v>
      </c>
      <c r="T6" s="350" t="str">
        <f aca="false">IF(L6="-","",IF(ISERROR(U6),"",U6))</f>
        <v/>
      </c>
      <c r="U6" s="351" t="e">
        <f aca="false">xEURO(Y6,K6,Z6,Z6,X6,V6,W6,1)</f>
        <v>#NAME?</v>
      </c>
      <c r="V6" s="352" t="e">
        <f aca="true">(INDEX(ExperyTable,MATCH(I6,ExperyDates,0),MATCH(E6,ExperyTitles,0))-(TODAY()))</f>
        <v>#N/A</v>
      </c>
      <c r="W6" s="351" t="n">
        <f aca="false">IF(L6="P",0,1)</f>
        <v>1</v>
      </c>
      <c r="X6" s="351" t="e">
        <f aca="false">INDEX(OptionTable,MATCH(I6,OptionMonths,0),3)</f>
        <v>#N/A</v>
      </c>
      <c r="Y6" s="351" t="e">
        <f aca="false">INDEX(OptionTable,MATCH(I6,OptionMonths,0),2)</f>
        <v>#N/A</v>
      </c>
      <c r="Z6" s="145" t="e">
        <f aca="false">INDEX(OptionTable,MATCH(I6,OptionMonths,0),6)</f>
        <v>#N/A</v>
      </c>
    </row>
    <row r="7" customFormat="false" ht="12.75" hidden="false" customHeight="false" outlineLevel="0" collapsed="false">
      <c r="B7" s="26" t="s">
        <v>122</v>
      </c>
      <c r="C7" s="26" t="n">
        <v>1</v>
      </c>
      <c r="D7" s="26" t="n">
        <v>2</v>
      </c>
      <c r="E7" s="346" t="n">
        <v>3</v>
      </c>
      <c r="F7" s="346" t="n">
        <v>4</v>
      </c>
      <c r="G7" s="346" t="n">
        <v>5</v>
      </c>
      <c r="H7" s="346" t="n">
        <v>6</v>
      </c>
      <c r="I7" s="346" t="n">
        <v>7</v>
      </c>
      <c r="J7" s="346" t="n">
        <v>8</v>
      </c>
      <c r="K7" s="346" t="n">
        <v>9</v>
      </c>
      <c r="L7" s="346" t="n">
        <v>10</v>
      </c>
      <c r="M7" s="346" t="n">
        <v>11</v>
      </c>
      <c r="N7" s="346" t="n">
        <v>12</v>
      </c>
      <c r="O7" s="346" t="n">
        <v>13</v>
      </c>
      <c r="P7" s="65" t="n">
        <v>14</v>
      </c>
      <c r="Q7" s="26" t="n">
        <v>15</v>
      </c>
      <c r="R7" s="26" t="n">
        <v>16</v>
      </c>
      <c r="S7" s="26" t="n">
        <v>17</v>
      </c>
      <c r="T7" s="26" t="n">
        <v>18</v>
      </c>
    </row>
    <row r="8" customFormat="false" ht="12.75" hidden="false" customHeight="false" outlineLevel="0" collapsed="false">
      <c r="B8" s="26" t="s">
        <v>124</v>
      </c>
      <c r="C8" s="223" t="n">
        <v>0</v>
      </c>
      <c r="D8" s="223" t="n">
        <f aca="false">COUNTA(D10:D300)</f>
        <v>0</v>
      </c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26"/>
      <c r="R8" s="26"/>
      <c r="S8" s="26"/>
      <c r="T8" s="26"/>
      <c r="U8" s="353"/>
      <c r="V8" s="353"/>
      <c r="W8" s="353"/>
      <c r="X8" s="353"/>
      <c r="Y8" s="354" t="n">
        <f aca="false">SUM(Y10:Y150)</f>
        <v>0</v>
      </c>
    </row>
    <row r="9" customFormat="false" ht="12.75" hidden="false" customHeight="false" outlineLevel="0" collapsed="false">
      <c r="A9" s="26" t="s">
        <v>55</v>
      </c>
      <c r="B9" s="26" t="s">
        <v>125</v>
      </c>
      <c r="C9" s="355" t="s">
        <v>126</v>
      </c>
      <c r="D9" s="355" t="s">
        <v>127</v>
      </c>
      <c r="E9" s="356" t="s">
        <v>128</v>
      </c>
      <c r="F9" s="356" t="s">
        <v>129</v>
      </c>
      <c r="G9" s="356" t="s">
        <v>130</v>
      </c>
      <c r="H9" s="356" t="s">
        <v>131</v>
      </c>
      <c r="I9" s="356" t="s">
        <v>132</v>
      </c>
      <c r="J9" s="356" t="s">
        <v>133</v>
      </c>
      <c r="K9" s="356" t="s">
        <v>134</v>
      </c>
      <c r="L9" s="356" t="s">
        <v>135</v>
      </c>
      <c r="M9" s="356" t="s">
        <v>136</v>
      </c>
      <c r="N9" s="356" t="s">
        <v>137</v>
      </c>
      <c r="O9" s="356" t="s">
        <v>138</v>
      </c>
      <c r="P9" s="356" t="s">
        <v>139</v>
      </c>
      <c r="Q9" s="356" t="s">
        <v>140</v>
      </c>
      <c r="R9" s="356" t="s">
        <v>141</v>
      </c>
      <c r="S9" s="356" t="s">
        <v>142</v>
      </c>
      <c r="T9" s="356" t="s">
        <v>143</v>
      </c>
      <c r="U9" s="353" t="s">
        <v>144</v>
      </c>
      <c r="V9" s="359" t="s">
        <v>145</v>
      </c>
      <c r="W9" s="359" t="s">
        <v>131</v>
      </c>
      <c r="X9" s="359" t="s">
        <v>146</v>
      </c>
      <c r="Y9" s="359" t="s">
        <v>12</v>
      </c>
      <c r="Z9" s="346" t="s">
        <v>148</v>
      </c>
      <c r="AA9" s="375"/>
      <c r="AB9" s="223"/>
      <c r="AC9" s="375"/>
    </row>
    <row r="10" customFormat="false" ht="26.25" hidden="false" customHeight="true" outlineLevel="0" collapsed="false">
      <c r="A10" s="26" t="n">
        <v>1</v>
      </c>
      <c r="C10" s="372"/>
      <c r="D10" s="361"/>
      <c r="E10" s="362"/>
      <c r="F10" s="362"/>
      <c r="G10" s="362"/>
      <c r="H10" s="362"/>
      <c r="I10" s="363"/>
      <c r="J10" s="363"/>
      <c r="K10" s="364"/>
      <c r="L10" s="356"/>
      <c r="M10" s="356"/>
      <c r="N10" s="356"/>
      <c r="O10" s="356"/>
      <c r="P10" s="365"/>
      <c r="Q10" s="365"/>
      <c r="R10" s="366"/>
      <c r="S10" s="366"/>
      <c r="T10" s="376"/>
      <c r="U10" s="367" t="str">
        <f aca="false">IF(Q10="","",IF(G10="M","",IF(I10=J10,DAY(EOMONTH(J10,0)),(((EOMONTH(J10,0))-I10)+1))))</f>
        <v/>
      </c>
      <c r="V10" s="368" t="str">
        <f aca="false">IF(Q10="","",IF(G10="D","",IF(I10=J10,1,1+ROUND(((J10-I10)/30.5),0))))</f>
        <v/>
      </c>
      <c r="W10" s="369" t="e">
        <f aca="false">IF(Q10="","",IF(G10="D",(H10*U10),((V10*H10)*10000)))*AVERAGE(INDEX(PriceTable,MATCH($I10,PriceTableMonths,0),3):INDEX(PriceTable,MATCH($J10,PriceTableMonths,0),3))</f>
        <v>#N/A</v>
      </c>
      <c r="X10" s="26" t="str">
        <f aca="false">IF(Q10="","",ROUND(SUMPRODUCT(INDEX(PriceTable,MATCH($I10,PriceTableMonths,0),22):INDEX(PriceTable,MATCH($J10,PriceTableMonths,0),22),INDEX(PriceTable,MATCH($I10,PriceTableMonths,0),3):INDEX(PriceTable,MATCH($J10,PriceTableMonths,0),3),INDEX(PriceTable,MATCH($I10,PriceTableMonths,0),4):INDEX(PriceTable,MATCH($J10,PriceTableMonths,0),4))/SUMPRODUCT(INDEX(PriceTable,MATCH($I10,PriceTableMonths,0),3):INDEX(PriceTable,MATCH($J10,PriceTableMonths,0),3),INDEX(PriceTable,MATCH($I10,PriceTableMonths,0),4):INDEX(PriceTable,MATCH($J10,PriceTableMonths,0),4)),4))</f>
        <v/>
      </c>
      <c r="Y10" s="370" t="str">
        <f aca="false">IF(P10="no pl",0,IF(D10="ltx",0,IF(Q10="","",(IF(F10="Sell",((K10-Z10)-X10),(X10-(K10+Z10))))*W10)))</f>
        <v/>
      </c>
      <c r="AA10" s="377" t="s">
        <v>147</v>
      </c>
      <c r="AB10" s="378"/>
      <c r="AC10" s="379"/>
    </row>
    <row r="11" customFormat="false" ht="26.25" hidden="false" customHeight="true" outlineLevel="0" collapsed="false">
      <c r="A11" s="26" t="n">
        <v>2</v>
      </c>
      <c r="B11" s="371"/>
      <c r="C11" s="360"/>
      <c r="D11" s="361"/>
      <c r="E11" s="362"/>
      <c r="F11" s="362"/>
      <c r="G11" s="362"/>
      <c r="H11" s="362"/>
      <c r="I11" s="363"/>
      <c r="J11" s="363"/>
      <c r="K11" s="364"/>
      <c r="L11" s="356"/>
      <c r="M11" s="356"/>
      <c r="N11" s="356"/>
      <c r="O11" s="356"/>
      <c r="P11" s="365"/>
      <c r="Q11" s="365"/>
      <c r="R11" s="366"/>
      <c r="S11" s="366"/>
      <c r="T11" s="376"/>
      <c r="U11" s="367" t="str">
        <f aca="false">IF(Q11="","",IF(G11="M","",IF(I11=J11,DAY(EOMONTH(J11,0)),(((EOMONTH(J11,0))-I11)+1))))</f>
        <v/>
      </c>
      <c r="V11" s="368" t="str">
        <f aca="false">IF(Q11="","",IF(G11="D","",IF(I11=J11,1,1+ROUND(((J11-I11)/30.5),0))))</f>
        <v/>
      </c>
      <c r="W11" s="369" t="e">
        <f aca="false">IF(Q11="","",IF(G11="D",(H11*U11),((V11*H11)*10000)))*AVERAGE(INDEX(PriceTable,MATCH($I11,PriceTableMonths,0),3):INDEX(PriceTable,MATCH($J11,PriceTableMonths,0),3))</f>
        <v>#N/A</v>
      </c>
      <c r="X11" s="26" t="str">
        <f aca="false">IF(Q11="","",ROUND(SUMPRODUCT(INDEX(PriceTable,MATCH($I11,PriceTableMonths,0),22):INDEX(PriceTable,MATCH($J11,PriceTableMonths,0),22),INDEX(PriceTable,MATCH($I11,PriceTableMonths,0),3):INDEX(PriceTable,MATCH($J11,PriceTableMonths,0),3),INDEX(PriceTable,MATCH($I11,PriceTableMonths,0),4):INDEX(PriceTable,MATCH($J11,PriceTableMonths,0),4))/SUMPRODUCT(INDEX(PriceTable,MATCH($I11,PriceTableMonths,0),3):INDEX(PriceTable,MATCH($J11,PriceTableMonths,0),3),INDEX(PriceTable,MATCH($I11,PriceTableMonths,0),4):INDEX(PriceTable,MATCH($J11,PriceTableMonths,0),4)),4))</f>
        <v/>
      </c>
      <c r="Y11" s="370" t="str">
        <f aca="false">IF(P11="no pl",0,IF(D11="ltx",0,IF(Q11="","",(IF(F11="Sell",((K11-Z11)-X11),(X11-(K11+Z11))))*W11)))</f>
        <v/>
      </c>
      <c r="AA11" s="27" t="s">
        <v>147</v>
      </c>
      <c r="AB11" s="380"/>
      <c r="AC11" s="27"/>
    </row>
    <row r="12" customFormat="false" ht="26.25" hidden="false" customHeight="true" outlineLevel="0" collapsed="false">
      <c r="A12" s="26" t="n">
        <v>3</v>
      </c>
      <c r="C12" s="372"/>
      <c r="D12" s="361"/>
      <c r="E12" s="362"/>
      <c r="F12" s="362"/>
      <c r="G12" s="362"/>
      <c r="H12" s="362"/>
      <c r="I12" s="363"/>
      <c r="J12" s="363"/>
      <c r="K12" s="364"/>
      <c r="L12" s="356"/>
      <c r="M12" s="356"/>
      <c r="N12" s="356"/>
      <c r="O12" s="356"/>
      <c r="P12" s="365"/>
      <c r="Q12" s="365"/>
      <c r="R12" s="366"/>
      <c r="S12" s="366"/>
      <c r="T12" s="376"/>
      <c r="U12" s="367" t="str">
        <f aca="false">IF(Q12="","",IF(G12="M","",IF(I12=J12,DAY(EOMONTH(J12,0)),(((EOMONTH(J12,0))-I12)+1))))</f>
        <v/>
      </c>
      <c r="V12" s="368" t="str">
        <f aca="false">IF(Q12="","",IF(G12="D","",IF(I12=J12,1,1+ROUND(((J12-I12)/30.5),0))))</f>
        <v/>
      </c>
      <c r="W12" s="369" t="e">
        <f aca="false">IF(Q12="","",IF(G12="D",(H12*U12),((V12*H12)*10000)))*AVERAGE(INDEX(PriceTable,MATCH($I12,PriceTableMonths,0),3):INDEX(PriceTable,MATCH($J12,PriceTableMonths,0),3))</f>
        <v>#N/A</v>
      </c>
      <c r="X12" s="26" t="str">
        <f aca="false">IF(Q12="","",ROUND(SUMPRODUCT(INDEX(PriceTable,MATCH($I12,PriceTableMonths,0),22):INDEX(PriceTable,MATCH($J12,PriceTableMonths,0),22),INDEX(PriceTable,MATCH($I12,PriceTableMonths,0),3):INDEX(PriceTable,MATCH($J12,PriceTableMonths,0),3),INDEX(PriceTable,MATCH($I12,PriceTableMonths,0),4):INDEX(PriceTable,MATCH($J12,PriceTableMonths,0),4))/SUMPRODUCT(INDEX(PriceTable,MATCH($I12,PriceTableMonths,0),3):INDEX(PriceTable,MATCH($J12,PriceTableMonths,0),3),INDEX(PriceTable,MATCH($I12,PriceTableMonths,0),4):INDEX(PriceTable,MATCH($J12,PriceTableMonths,0),4)),4))</f>
        <v/>
      </c>
      <c r="Y12" s="370" t="str">
        <f aca="false">IF(P12="no pl",0,IF(D12="ltx",0,IF(Q12="","",(IF(F12="Sell",((K12-Z12)-X12),(X12-(K12+Z12))))*W12)))</f>
        <v/>
      </c>
      <c r="AA12" s="27" t="s">
        <v>147</v>
      </c>
      <c r="AB12" s="380"/>
      <c r="AC12" s="27"/>
    </row>
    <row r="13" customFormat="false" ht="26.25" hidden="false" customHeight="true" outlineLevel="0" collapsed="false">
      <c r="A13" s="26" t="n">
        <v>4</v>
      </c>
      <c r="C13" s="372"/>
      <c r="D13" s="361"/>
      <c r="E13" s="362"/>
      <c r="F13" s="362"/>
      <c r="G13" s="362"/>
      <c r="H13" s="362"/>
      <c r="I13" s="363"/>
      <c r="J13" s="363"/>
      <c r="K13" s="364"/>
      <c r="L13" s="356"/>
      <c r="M13" s="356"/>
      <c r="N13" s="356"/>
      <c r="O13" s="356"/>
      <c r="P13" s="365"/>
      <c r="Q13" s="365"/>
      <c r="R13" s="366"/>
      <c r="S13" s="366"/>
      <c r="T13" s="376"/>
      <c r="U13" s="367" t="str">
        <f aca="false">IF(Q13="","",IF(G13="M","",IF(I13=J13,DAY(EOMONTH(J13,0)),(((EOMONTH(J13,0))-I13)+1))))</f>
        <v/>
      </c>
      <c r="V13" s="368" t="str">
        <f aca="false">IF(Q13="","",IF(G13="D","",IF(I13=J13,1,1+ROUND(((J13-I13)/30.5),0))))</f>
        <v/>
      </c>
      <c r="W13" s="369" t="e">
        <f aca="false">IF(Q13="","",IF(G13="D",(H13*U13),((V13*H13)*10000)))*AVERAGE(INDEX(PriceTable,MATCH($I13,PriceTableMonths,0),3):INDEX(PriceTable,MATCH($J13,PriceTableMonths,0),3))</f>
        <v>#N/A</v>
      </c>
      <c r="X13" s="26" t="str">
        <f aca="false">IF(Q13="","",ROUND(SUMPRODUCT(INDEX(PriceTable,MATCH($I13,PriceTableMonths,0),22):INDEX(PriceTable,MATCH($J13,PriceTableMonths,0),22),INDEX(PriceTable,MATCH($I13,PriceTableMonths,0),3):INDEX(PriceTable,MATCH($J13,PriceTableMonths,0),3),INDEX(PriceTable,MATCH($I13,PriceTableMonths,0),4):INDEX(PriceTable,MATCH($J13,PriceTableMonths,0),4))/SUMPRODUCT(INDEX(PriceTable,MATCH($I13,PriceTableMonths,0),3):INDEX(PriceTable,MATCH($J13,PriceTableMonths,0),3),INDEX(PriceTable,MATCH($I13,PriceTableMonths,0),4):INDEX(PriceTable,MATCH($J13,PriceTableMonths,0),4)),4))</f>
        <v/>
      </c>
      <c r="Y13" s="370" t="str">
        <f aca="false">IF(P13="no pl",0,IF(D13="ltx",0,IF(Q13="","",(IF(F13="Sell",((K13-Z13)-X13),(X13-(K13+Z13))))*W13)))</f>
        <v/>
      </c>
      <c r="AA13" s="27" t="s">
        <v>147</v>
      </c>
      <c r="AB13" s="380"/>
      <c r="AC13" s="27"/>
    </row>
    <row r="14" customFormat="false" ht="26.25" hidden="false" customHeight="true" outlineLevel="0" collapsed="false">
      <c r="A14" s="26" t="n">
        <v>5</v>
      </c>
      <c r="C14" s="372"/>
      <c r="D14" s="361"/>
      <c r="E14" s="362"/>
      <c r="F14" s="362"/>
      <c r="G14" s="362"/>
      <c r="H14" s="362"/>
      <c r="I14" s="363"/>
      <c r="J14" s="363"/>
      <c r="K14" s="364"/>
      <c r="L14" s="356"/>
      <c r="M14" s="356"/>
      <c r="N14" s="356"/>
      <c r="O14" s="356"/>
      <c r="P14" s="365"/>
      <c r="Q14" s="365"/>
      <c r="R14" s="366"/>
      <c r="S14" s="366"/>
      <c r="T14" s="376"/>
      <c r="U14" s="367" t="str">
        <f aca="false">IF(Q14="","",IF(G14="M","",IF(I14=J14,DAY(EOMONTH(J14,0)),(((EOMONTH(J14,0))-I14)+1))))</f>
        <v/>
      </c>
      <c r="V14" s="368" t="str">
        <f aca="false">IF(Q14="","",IF(G14="D","",IF(I14=J14,1,1+ROUND(((J14-I14)/30.5),0))))</f>
        <v/>
      </c>
      <c r="W14" s="369" t="e">
        <f aca="false">IF(Q14="","",IF(G14="D",(H14*U14),((V14*H14)*10000)))*AVERAGE(INDEX(PriceTable,MATCH($I14,PriceTableMonths,0),3):INDEX(PriceTable,MATCH($J14,PriceTableMonths,0),3))</f>
        <v>#N/A</v>
      </c>
      <c r="X14" s="26" t="str">
        <f aca="false">IF(Q14="","",ROUND(SUMPRODUCT(INDEX(PriceTable,MATCH($I14,PriceTableMonths,0),22):INDEX(PriceTable,MATCH($J14,PriceTableMonths,0),22),INDEX(PriceTable,MATCH($I14,PriceTableMonths,0),3):INDEX(PriceTable,MATCH($J14,PriceTableMonths,0),3),INDEX(PriceTable,MATCH($I14,PriceTableMonths,0),4):INDEX(PriceTable,MATCH($J14,PriceTableMonths,0),4))/SUMPRODUCT(INDEX(PriceTable,MATCH($I14,PriceTableMonths,0),3):INDEX(PriceTable,MATCH($J14,PriceTableMonths,0),3),INDEX(PriceTable,MATCH($I14,PriceTableMonths,0),4):INDEX(PriceTable,MATCH($J14,PriceTableMonths,0),4)),4))</f>
        <v/>
      </c>
      <c r="Y14" s="370" t="str">
        <f aca="false">IF(P14="no pl",0,IF(D14="ltx",0,IF(Q14="","",(IF(F14="Sell",((K14-Z14)-X14),(X14-(K14+Z14))))*W14)))</f>
        <v/>
      </c>
      <c r="AA14" s="27" t="s">
        <v>147</v>
      </c>
      <c r="AB14" s="380"/>
      <c r="AC14" s="27"/>
    </row>
    <row r="15" customFormat="false" ht="26.25" hidden="false" customHeight="true" outlineLevel="0" collapsed="false">
      <c r="A15" s="26" t="n">
        <v>6</v>
      </c>
      <c r="C15" s="372"/>
      <c r="D15" s="361"/>
      <c r="E15" s="362"/>
      <c r="F15" s="362"/>
      <c r="G15" s="362"/>
      <c r="H15" s="362"/>
      <c r="I15" s="363"/>
      <c r="J15" s="363"/>
      <c r="K15" s="364"/>
      <c r="L15" s="356"/>
      <c r="M15" s="356"/>
      <c r="N15" s="356"/>
      <c r="O15" s="356"/>
      <c r="P15" s="365"/>
      <c r="Q15" s="365"/>
      <c r="R15" s="366"/>
      <c r="S15" s="366"/>
      <c r="T15" s="376"/>
      <c r="U15" s="367" t="str">
        <f aca="false">IF(Q15="","",IF(G15="M","",IF(I15=J15,DAY(EOMONTH(J15,0)),(((EOMONTH(J15,0))-I15)+1))))</f>
        <v/>
      </c>
      <c r="V15" s="368" t="str">
        <f aca="false">IF(Q15="","",IF(G15="D","",IF(I15=J15,1,1+ROUND(((J15-I15)/30.5),0))))</f>
        <v/>
      </c>
      <c r="W15" s="369" t="e">
        <f aca="false">IF(Q15="","",IF(G15="D",(H15*U15),((V15*H15)*10000)))*AVERAGE(INDEX(PriceTable,MATCH($I15,PriceTableMonths,0),3):INDEX(PriceTable,MATCH($J15,PriceTableMonths,0),3))</f>
        <v>#N/A</v>
      </c>
      <c r="X15" s="26" t="str">
        <f aca="false">IF(Q15="","",ROUND(SUMPRODUCT(INDEX(PriceTable,MATCH($I15,PriceTableMonths,0),22):INDEX(PriceTable,MATCH($J15,PriceTableMonths,0),22),INDEX(PriceTable,MATCH($I15,PriceTableMonths,0),3):INDEX(PriceTable,MATCH($J15,PriceTableMonths,0),3),INDEX(PriceTable,MATCH($I15,PriceTableMonths,0),4):INDEX(PriceTable,MATCH($J15,PriceTableMonths,0),4))/SUMPRODUCT(INDEX(PriceTable,MATCH($I15,PriceTableMonths,0),3):INDEX(PriceTable,MATCH($J15,PriceTableMonths,0),3),INDEX(PriceTable,MATCH($I15,PriceTableMonths,0),4):INDEX(PriceTable,MATCH($J15,PriceTableMonths,0),4)),4))</f>
        <v/>
      </c>
      <c r="Y15" s="370" t="str">
        <f aca="false">IF(P15="no pl",0,IF(D15="ltx",0,IF(Q15="","",(IF(F15="Sell",((K15-Z15)-X15),(X15-(K15+Z15))))*W15)))</f>
        <v/>
      </c>
      <c r="AA15" s="27" t="s">
        <v>147</v>
      </c>
      <c r="AB15" s="380"/>
      <c r="AC15" s="27"/>
    </row>
    <row r="16" customFormat="false" ht="26.25" hidden="false" customHeight="true" outlineLevel="0" collapsed="false">
      <c r="A16" s="26" t="n">
        <v>7</v>
      </c>
      <c r="C16" s="372"/>
      <c r="D16" s="361"/>
      <c r="E16" s="362"/>
      <c r="F16" s="362"/>
      <c r="G16" s="362"/>
      <c r="H16" s="362"/>
      <c r="I16" s="363"/>
      <c r="J16" s="363"/>
      <c r="K16" s="364"/>
      <c r="L16" s="356"/>
      <c r="M16" s="356"/>
      <c r="N16" s="356"/>
      <c r="O16" s="356"/>
      <c r="P16" s="365"/>
      <c r="Q16" s="365"/>
      <c r="R16" s="366"/>
      <c r="S16" s="366"/>
      <c r="T16" s="376"/>
      <c r="U16" s="367" t="str">
        <f aca="false">IF(Q16="","",IF(G16="M","",IF(I16=J16,DAY(EOMONTH(J16,0)),(((EOMONTH(J16,0))-I16)+1))))</f>
        <v/>
      </c>
      <c r="V16" s="368" t="str">
        <f aca="false">IF(Q16="","",IF(G16="D","",IF(I16=J16,1,1+ROUND(((J16-I16)/30.5),0))))</f>
        <v/>
      </c>
      <c r="W16" s="369" t="e">
        <f aca="false">IF(Q16="","",IF(G16="D",(H16*U16),((V16*H16)*10000)))*AVERAGE(INDEX(PriceTable,MATCH($I16,PriceTableMonths,0),3):INDEX(PriceTable,MATCH($J16,PriceTableMonths,0),3))</f>
        <v>#N/A</v>
      </c>
      <c r="X16" s="26" t="str">
        <f aca="false">IF(Q16="","",ROUND(SUMPRODUCT(INDEX(PriceTable,MATCH($I16,PriceTableMonths,0),22):INDEX(PriceTable,MATCH($J16,PriceTableMonths,0),22),INDEX(PriceTable,MATCH($I16,PriceTableMonths,0),3):INDEX(PriceTable,MATCH($J16,PriceTableMonths,0),3),INDEX(PriceTable,MATCH($I16,PriceTableMonths,0),4):INDEX(PriceTable,MATCH($J16,PriceTableMonths,0),4))/SUMPRODUCT(INDEX(PriceTable,MATCH($I16,PriceTableMonths,0),3):INDEX(PriceTable,MATCH($J16,PriceTableMonths,0),3),INDEX(PriceTable,MATCH($I16,PriceTableMonths,0),4):INDEX(PriceTable,MATCH($J16,PriceTableMonths,0),4)),4))</f>
        <v/>
      </c>
      <c r="Y16" s="370" t="str">
        <f aca="false">IF(P16="no pl",0,IF(D16="ltx",0,IF(Q16="","",(IF(F16="Sell",((K16-Z16)-X16),(X16-(K16+Z16))))*W16)))</f>
        <v/>
      </c>
      <c r="AA16" s="27" t="s">
        <v>147</v>
      </c>
      <c r="AB16" s="380"/>
      <c r="AC16" s="27"/>
    </row>
    <row r="17" customFormat="false" ht="26.25" hidden="false" customHeight="true" outlineLevel="0" collapsed="false">
      <c r="A17" s="26" t="n">
        <v>8</v>
      </c>
      <c r="C17" s="372"/>
      <c r="D17" s="361"/>
      <c r="E17" s="362"/>
      <c r="F17" s="362"/>
      <c r="G17" s="362"/>
      <c r="H17" s="362"/>
      <c r="I17" s="363"/>
      <c r="J17" s="363"/>
      <c r="K17" s="364"/>
      <c r="L17" s="356"/>
      <c r="M17" s="356"/>
      <c r="N17" s="356"/>
      <c r="O17" s="356"/>
      <c r="P17" s="365"/>
      <c r="Q17" s="365"/>
      <c r="R17" s="366"/>
      <c r="S17" s="366"/>
      <c r="T17" s="376"/>
      <c r="U17" s="367" t="str">
        <f aca="false">IF(Q17="","",IF(G17="M","",IF(I17=J17,DAY(EOMONTH(J17,0)),(((EOMONTH(J17,0))-I17)+1))))</f>
        <v/>
      </c>
      <c r="V17" s="368" t="str">
        <f aca="false">IF(Q17="","",IF(G17="D","",IF(I17=J17,1,1+ROUND(((J17-I17)/30.5),0))))</f>
        <v/>
      </c>
      <c r="W17" s="369" t="e">
        <f aca="false">IF(Q17="","",IF(G17="D",(H17*U17),((V17*H17)*10000)))*AVERAGE(INDEX(PriceTable,MATCH($I17,PriceTableMonths,0),3):INDEX(PriceTable,MATCH($J17,PriceTableMonths,0),3))</f>
        <v>#N/A</v>
      </c>
      <c r="X17" s="26" t="str">
        <f aca="false">IF(Q17="","",ROUND(SUMPRODUCT(INDEX(PriceTable,MATCH($I17,PriceTableMonths,0),22):INDEX(PriceTable,MATCH($J17,PriceTableMonths,0),22),INDEX(PriceTable,MATCH($I17,PriceTableMonths,0),3):INDEX(PriceTable,MATCH($J17,PriceTableMonths,0),3),INDEX(PriceTable,MATCH($I17,PriceTableMonths,0),4):INDEX(PriceTable,MATCH($J17,PriceTableMonths,0),4))/SUMPRODUCT(INDEX(PriceTable,MATCH($I17,PriceTableMonths,0),3):INDEX(PriceTable,MATCH($J17,PriceTableMonths,0),3),INDEX(PriceTable,MATCH($I17,PriceTableMonths,0),4):INDEX(PriceTable,MATCH($J17,PriceTableMonths,0),4)),4))</f>
        <v/>
      </c>
      <c r="Y17" s="370" t="str">
        <f aca="false">IF(P17="no pl",0,IF(D17="ltx",0,IF(Q17="","",(IF(F17="Sell",((K17-Z17)-X17),(X17-(K17+Z17))))*W17)))</f>
        <v/>
      </c>
      <c r="AA17" s="27" t="s">
        <v>147</v>
      </c>
      <c r="AB17" s="380"/>
      <c r="AC17" s="27"/>
    </row>
    <row r="18" customFormat="false" ht="26.25" hidden="false" customHeight="true" outlineLevel="0" collapsed="false">
      <c r="A18" s="26" t="n">
        <v>9</v>
      </c>
      <c r="C18" s="372"/>
      <c r="D18" s="361"/>
      <c r="E18" s="362"/>
      <c r="F18" s="362"/>
      <c r="G18" s="362"/>
      <c r="H18" s="362"/>
      <c r="I18" s="363"/>
      <c r="J18" s="363"/>
      <c r="K18" s="364"/>
      <c r="L18" s="356"/>
      <c r="M18" s="356"/>
      <c r="N18" s="356"/>
      <c r="O18" s="356"/>
      <c r="P18" s="365"/>
      <c r="Q18" s="365"/>
      <c r="R18" s="366"/>
      <c r="S18" s="366"/>
      <c r="T18" s="376"/>
      <c r="U18" s="367" t="str">
        <f aca="false">IF(Q18="","",IF(G18="M","",IF(I18=J18,DAY(EOMONTH(J18,0)),(((EOMONTH(J18,0))-I18)+1))))</f>
        <v/>
      </c>
      <c r="V18" s="368" t="str">
        <f aca="false">IF(Q18="","",IF(G18="D","",IF(I18=J18,1,1+ROUND(((J18-I18)/30.5),0))))</f>
        <v/>
      </c>
      <c r="W18" s="369" t="e">
        <f aca="false">IF(Q18="","",IF(G18="D",(H18*U18),((V18*H18)*10000)))*AVERAGE(INDEX(PriceTable,MATCH($I18,PriceTableMonths,0),3):INDEX(PriceTable,MATCH($J18,PriceTableMonths,0),3))</f>
        <v>#N/A</v>
      </c>
      <c r="X18" s="26" t="str">
        <f aca="false">IF(Q18="","",ROUND(SUMPRODUCT(INDEX(PriceTable,MATCH($I18,PriceTableMonths,0),22):INDEX(PriceTable,MATCH($J18,PriceTableMonths,0),22),INDEX(PriceTable,MATCH($I18,PriceTableMonths,0),3):INDEX(PriceTable,MATCH($J18,PriceTableMonths,0),3),INDEX(PriceTable,MATCH($I18,PriceTableMonths,0),4):INDEX(PriceTable,MATCH($J18,PriceTableMonths,0),4))/SUMPRODUCT(INDEX(PriceTable,MATCH($I18,PriceTableMonths,0),3):INDEX(PriceTable,MATCH($J18,PriceTableMonths,0),3),INDEX(PriceTable,MATCH($I18,PriceTableMonths,0),4):INDEX(PriceTable,MATCH($J18,PriceTableMonths,0),4)),4))</f>
        <v/>
      </c>
      <c r="Y18" s="370" t="str">
        <f aca="false">IF(P18="no pl",0,IF(D18="ltx",0,IF(Q18="","",(IF(F18="Sell",((K18-Z18)-X18),(X18-(K18+Z18))))*W18)))</f>
        <v/>
      </c>
      <c r="AA18" s="27" t="s">
        <v>147</v>
      </c>
      <c r="AB18" s="380"/>
      <c r="AC18" s="27"/>
    </row>
    <row r="19" customFormat="false" ht="26.25" hidden="false" customHeight="true" outlineLevel="0" collapsed="false">
      <c r="A19" s="26" t="n">
        <v>10</v>
      </c>
      <c r="C19" s="372"/>
      <c r="D19" s="361"/>
      <c r="E19" s="362"/>
      <c r="F19" s="362"/>
      <c r="G19" s="362"/>
      <c r="H19" s="362"/>
      <c r="I19" s="363"/>
      <c r="J19" s="363"/>
      <c r="K19" s="364"/>
      <c r="L19" s="356"/>
      <c r="M19" s="356"/>
      <c r="N19" s="356"/>
      <c r="O19" s="356"/>
      <c r="P19" s="365"/>
      <c r="Q19" s="365"/>
      <c r="R19" s="366"/>
      <c r="S19" s="366"/>
      <c r="T19" s="376"/>
      <c r="U19" s="367" t="str">
        <f aca="false">IF(Q19="","",IF(G19="M","",IF(I19=J19,DAY(EOMONTH(J19,0)),(((EOMONTH(J19,0))-I19)+1))))</f>
        <v/>
      </c>
      <c r="V19" s="368" t="str">
        <f aca="false">IF(Q19="","",IF(G19="D","",IF(I19=J19,1,1+ROUND(((J19-I19)/30.5),0))))</f>
        <v/>
      </c>
      <c r="W19" s="369" t="e">
        <f aca="false">IF(Q19="","",IF(G19="D",(H19*U19),((V19*H19)*10000)))*AVERAGE(INDEX(PriceTable,MATCH($I19,PriceTableMonths,0),3):INDEX(PriceTable,MATCH($J19,PriceTableMonths,0),3))</f>
        <v>#N/A</v>
      </c>
      <c r="X19" s="26" t="str">
        <f aca="false">IF(Q19="","",ROUND(SUMPRODUCT(INDEX(PriceTable,MATCH($I19,PriceTableMonths,0),22):INDEX(PriceTable,MATCH($J19,PriceTableMonths,0),22),INDEX(PriceTable,MATCH($I19,PriceTableMonths,0),3):INDEX(PriceTable,MATCH($J19,PriceTableMonths,0),3),INDEX(PriceTable,MATCH($I19,PriceTableMonths,0),4):INDEX(PriceTable,MATCH($J19,PriceTableMonths,0),4))/SUMPRODUCT(INDEX(PriceTable,MATCH($I19,PriceTableMonths,0),3):INDEX(PriceTable,MATCH($J19,PriceTableMonths,0),3),INDEX(PriceTable,MATCH($I19,PriceTableMonths,0),4):INDEX(PriceTable,MATCH($J19,PriceTableMonths,0),4)),4))</f>
        <v/>
      </c>
      <c r="Y19" s="370" t="str">
        <f aca="false">IF(P19="no pl",0,IF(D19="ltx",0,IF(Q19="","",(IF(F19="Sell",((K19-Z19)-X19),(X19-(K19+Z19))))*W19)))</f>
        <v/>
      </c>
      <c r="AA19" s="27" t="s">
        <v>147</v>
      </c>
      <c r="AB19" s="380"/>
      <c r="AC19" s="27"/>
    </row>
    <row r="20" customFormat="false" ht="26.25" hidden="false" customHeight="true" outlineLevel="0" collapsed="false">
      <c r="A20" s="26" t="n">
        <v>11</v>
      </c>
      <c r="C20" s="372"/>
      <c r="D20" s="361"/>
      <c r="E20" s="362"/>
      <c r="F20" s="362"/>
      <c r="G20" s="362"/>
      <c r="H20" s="362"/>
      <c r="I20" s="363"/>
      <c r="J20" s="363"/>
      <c r="K20" s="364"/>
      <c r="L20" s="356"/>
      <c r="M20" s="356"/>
      <c r="N20" s="356"/>
      <c r="O20" s="356"/>
      <c r="P20" s="365"/>
      <c r="Q20" s="365"/>
      <c r="R20" s="366"/>
      <c r="S20" s="366"/>
      <c r="T20" s="376"/>
      <c r="U20" s="367" t="str">
        <f aca="false">IF(Q20="","",IF(G20="M","",IF(I20=J20,DAY(EOMONTH(J20,0)),(((EOMONTH(J20,0))-I20)+1))))</f>
        <v/>
      </c>
      <c r="V20" s="368" t="str">
        <f aca="false">IF(Q20="","",IF(G20="D","",IF(I20=J20,1,1+ROUND(((J20-I20)/30.5),0))))</f>
        <v/>
      </c>
      <c r="W20" s="369" t="e">
        <f aca="false">IF(Q20="","",IF(G20="D",(H20*U20),((V20*H20)*10000)))*AVERAGE(INDEX(PriceTable,MATCH($I20,PriceTableMonths,0),3):INDEX(PriceTable,MATCH($J20,PriceTableMonths,0),3))</f>
        <v>#N/A</v>
      </c>
      <c r="X20" s="26" t="str">
        <f aca="false">IF(Q20="","",ROUND(SUMPRODUCT(INDEX(PriceTable,MATCH($I20,PriceTableMonths,0),22):INDEX(PriceTable,MATCH($J20,PriceTableMonths,0),22),INDEX(PriceTable,MATCH($I20,PriceTableMonths,0),3):INDEX(PriceTable,MATCH($J20,PriceTableMonths,0),3),INDEX(PriceTable,MATCH($I20,PriceTableMonths,0),4):INDEX(PriceTable,MATCH($J20,PriceTableMonths,0),4))/SUMPRODUCT(INDEX(PriceTable,MATCH($I20,PriceTableMonths,0),3):INDEX(PriceTable,MATCH($J20,PriceTableMonths,0),3),INDEX(PriceTable,MATCH($I20,PriceTableMonths,0),4):INDEX(PriceTable,MATCH($J20,PriceTableMonths,0),4)),4))</f>
        <v/>
      </c>
      <c r="Y20" s="370" t="str">
        <f aca="false">IF(P20="no pl",0,IF(D20="ltx",0,IF(Q20="","",(IF(F20="Sell",((K20-Z20)-X20),(X20-(K20+Z20))))*W20)))</f>
        <v/>
      </c>
      <c r="AA20" s="27" t="s">
        <v>147</v>
      </c>
      <c r="AB20" s="380"/>
      <c r="AC20" s="27"/>
    </row>
    <row r="21" customFormat="false" ht="26.25" hidden="false" customHeight="true" outlineLevel="0" collapsed="false">
      <c r="A21" s="26" t="n">
        <v>12</v>
      </c>
      <c r="C21" s="372"/>
      <c r="D21" s="361"/>
      <c r="E21" s="362"/>
      <c r="F21" s="362"/>
      <c r="G21" s="362"/>
      <c r="H21" s="362"/>
      <c r="I21" s="363"/>
      <c r="J21" s="363"/>
      <c r="K21" s="364"/>
      <c r="L21" s="356"/>
      <c r="M21" s="356"/>
      <c r="N21" s="356"/>
      <c r="O21" s="356"/>
      <c r="P21" s="365"/>
      <c r="Q21" s="365"/>
      <c r="R21" s="366"/>
      <c r="S21" s="366"/>
      <c r="T21" s="376"/>
      <c r="U21" s="367" t="str">
        <f aca="false">IF(Q21="","",IF(G21="M","",IF(I21=J21,DAY(EOMONTH(J21,0)),(((EOMONTH(J21,0))-I21)+1))))</f>
        <v/>
      </c>
      <c r="V21" s="368" t="str">
        <f aca="false">IF(Q21="","",IF(G21="D","",IF(I21=J21,1,1+ROUND(((J21-I21)/30.5),0))))</f>
        <v/>
      </c>
      <c r="W21" s="369" t="e">
        <f aca="false">IF(Q21="","",IF(G21="D",(H21*U21),((V21*H21)*10000)))*AVERAGE(INDEX(PriceTable,MATCH($I21,PriceTableMonths,0),3):INDEX(PriceTable,MATCH($J21,PriceTableMonths,0),3))</f>
        <v>#N/A</v>
      </c>
      <c r="X21" s="26" t="str">
        <f aca="false">IF(Q21="","",ROUND(SUMPRODUCT(INDEX(PriceTable,MATCH($I21,PriceTableMonths,0),22):INDEX(PriceTable,MATCH($J21,PriceTableMonths,0),22),INDEX(PriceTable,MATCH($I21,PriceTableMonths,0),3):INDEX(PriceTable,MATCH($J21,PriceTableMonths,0),3),INDEX(PriceTable,MATCH($I21,PriceTableMonths,0),4):INDEX(PriceTable,MATCH($J21,PriceTableMonths,0),4))/SUMPRODUCT(INDEX(PriceTable,MATCH($I21,PriceTableMonths,0),3):INDEX(PriceTable,MATCH($J21,PriceTableMonths,0),3),INDEX(PriceTable,MATCH($I21,PriceTableMonths,0),4):INDEX(PriceTable,MATCH($J21,PriceTableMonths,0),4)),4))</f>
        <v/>
      </c>
      <c r="Y21" s="370" t="str">
        <f aca="false">IF(P21="no pl",0,IF(D21="ltx",0,IF(Q21="","",(IF(F21="Sell",((K21-Z21)-X21),(X21-(K21+Z21))))*W21)))</f>
        <v/>
      </c>
      <c r="AA21" s="27" t="s">
        <v>147</v>
      </c>
      <c r="AB21" s="380"/>
      <c r="AC21" s="27"/>
    </row>
    <row r="22" customFormat="false" ht="26.25" hidden="false" customHeight="true" outlineLevel="0" collapsed="false">
      <c r="A22" s="26" t="n">
        <v>13</v>
      </c>
      <c r="C22" s="372"/>
      <c r="D22" s="361"/>
      <c r="E22" s="362"/>
      <c r="F22" s="362"/>
      <c r="G22" s="362"/>
      <c r="H22" s="362"/>
      <c r="I22" s="363"/>
      <c r="J22" s="363"/>
      <c r="K22" s="364"/>
      <c r="L22" s="356"/>
      <c r="M22" s="356"/>
      <c r="N22" s="356"/>
      <c r="O22" s="356"/>
      <c r="P22" s="365"/>
      <c r="Q22" s="365"/>
      <c r="R22" s="366"/>
      <c r="S22" s="366"/>
      <c r="T22" s="376"/>
      <c r="U22" s="367" t="str">
        <f aca="false">IF(Q22="","",IF(G22="M","",IF(I22=J22,DAY(EOMONTH(J22,0)),(((EOMONTH(J22,0))-I22)+1))))</f>
        <v/>
      </c>
      <c r="V22" s="368" t="str">
        <f aca="false">IF(Q22="","",IF(G22="D","",IF(I22=J22,1,1+ROUND(((J22-I22)/30.5),0))))</f>
        <v/>
      </c>
      <c r="W22" s="369" t="e">
        <f aca="false">IF(Q22="","",IF(G22="D",(H22*U22),((V22*H22)*10000)))*AVERAGE(INDEX(PriceTable,MATCH($I22,PriceTableMonths,0),3):INDEX(PriceTable,MATCH($J22,PriceTableMonths,0),3))</f>
        <v>#N/A</v>
      </c>
      <c r="X22" s="26" t="str">
        <f aca="false">IF(Q22="","",ROUND(SUMPRODUCT(INDEX(PriceTable,MATCH($I22,PriceTableMonths,0),22):INDEX(PriceTable,MATCH($J22,PriceTableMonths,0),22),INDEX(PriceTable,MATCH($I22,PriceTableMonths,0),3):INDEX(PriceTable,MATCH($J22,PriceTableMonths,0),3),INDEX(PriceTable,MATCH($I22,PriceTableMonths,0),4):INDEX(PriceTable,MATCH($J22,PriceTableMonths,0),4))/SUMPRODUCT(INDEX(PriceTable,MATCH($I22,PriceTableMonths,0),3):INDEX(PriceTable,MATCH($J22,PriceTableMonths,0),3),INDEX(PriceTable,MATCH($I22,PriceTableMonths,0),4):INDEX(PriceTable,MATCH($J22,PriceTableMonths,0),4)),4))</f>
        <v/>
      </c>
      <c r="Y22" s="370" t="str">
        <f aca="false">IF(P22="no pl",0,IF(D22="ltx",0,IF(Q22="","",(IF(F22="Sell",((K22-Z22)-X22),(X22-(K22+Z22))))*W22)))</f>
        <v/>
      </c>
      <c r="AA22" s="27" t="s">
        <v>147</v>
      </c>
      <c r="AB22" s="380"/>
      <c r="AC22" s="27"/>
    </row>
    <row r="23" customFormat="false" ht="26.25" hidden="false" customHeight="true" outlineLevel="0" collapsed="false">
      <c r="A23" s="26" t="n">
        <v>14</v>
      </c>
      <c r="C23" s="372"/>
      <c r="D23" s="361"/>
      <c r="E23" s="362"/>
      <c r="F23" s="362"/>
      <c r="G23" s="362"/>
      <c r="H23" s="362"/>
      <c r="I23" s="363"/>
      <c r="J23" s="363"/>
      <c r="K23" s="364"/>
      <c r="L23" s="356"/>
      <c r="M23" s="356"/>
      <c r="N23" s="356"/>
      <c r="O23" s="356"/>
      <c r="P23" s="365"/>
      <c r="Q23" s="365"/>
      <c r="R23" s="365"/>
      <c r="S23" s="376"/>
      <c r="T23" s="376"/>
      <c r="U23" s="367" t="str">
        <f aca="false">IF(Q23="","",IF(G23="M","",IF(I23=J23,DAY(EOMONTH(J23,0)),(((EOMONTH(J23,0))-I23)+1))))</f>
        <v/>
      </c>
      <c r="V23" s="368" t="str">
        <f aca="false">IF(Q23="","",IF(G23="D","",IF(I23=J23,1,1+ROUND(((J23-I23)/30.5),0))))</f>
        <v/>
      </c>
      <c r="W23" s="369" t="e">
        <f aca="false">IF(Q23="","",IF(G23="D",(H23*U23),((V23*H23)*10000)))*AVERAGE(INDEX(PriceTable,MATCH($I23,PriceTableMonths,0),3):INDEX(PriceTable,MATCH($J23,PriceTableMonths,0),3))</f>
        <v>#N/A</v>
      </c>
      <c r="X23" s="26" t="str">
        <f aca="false">IF(Q23="","",ROUND(SUMPRODUCT(INDEX(PriceTable,MATCH($I23,PriceTableMonths,0),22):INDEX(PriceTable,MATCH($J23,PriceTableMonths,0),22),INDEX(PriceTable,MATCH($I23,PriceTableMonths,0),3):INDEX(PriceTable,MATCH($J23,PriceTableMonths,0),3),INDEX(PriceTable,MATCH($I23,PriceTableMonths,0),4):INDEX(PriceTable,MATCH($J23,PriceTableMonths,0),4))/SUMPRODUCT(INDEX(PriceTable,MATCH($I23,PriceTableMonths,0),3):INDEX(PriceTable,MATCH($J23,PriceTableMonths,0),3),INDEX(PriceTable,MATCH($I23,PriceTableMonths,0),4):INDEX(PriceTable,MATCH($J23,PriceTableMonths,0),4)),4))</f>
        <v/>
      </c>
      <c r="Y23" s="370" t="str">
        <f aca="false">IF(P23="no pl",0,IF(D23="ltx",0,IF(Q23="","",(IF(F23="Sell",((K23-Z23)-X23),(X23-(K23+Z23))))*W23)))</f>
        <v/>
      </c>
      <c r="AA23" s="27" t="s">
        <v>147</v>
      </c>
      <c r="AB23" s="380"/>
      <c r="AC23" s="27"/>
    </row>
    <row r="24" customFormat="false" ht="26.25" hidden="false" customHeight="true" outlineLevel="0" collapsed="false">
      <c r="A24" s="26" t="n">
        <v>15</v>
      </c>
      <c r="C24" s="372"/>
      <c r="D24" s="361"/>
      <c r="E24" s="362"/>
      <c r="F24" s="362"/>
      <c r="G24" s="362"/>
      <c r="H24" s="362"/>
      <c r="I24" s="363"/>
      <c r="J24" s="363"/>
      <c r="K24" s="364"/>
      <c r="L24" s="356"/>
      <c r="M24" s="356"/>
      <c r="N24" s="356"/>
      <c r="O24" s="356"/>
      <c r="P24" s="365"/>
      <c r="Q24" s="365"/>
      <c r="R24" s="365"/>
      <c r="S24" s="376"/>
      <c r="T24" s="376"/>
      <c r="U24" s="367" t="str">
        <f aca="false">IF(Q24="","",IF(G24="M","",IF(I24=J24,DAY(EOMONTH(J24,0)),(((EOMONTH(J24,0))-I24)+1))))</f>
        <v/>
      </c>
      <c r="V24" s="368" t="str">
        <f aca="false">IF(Q24="","",IF(G24="D","",IF(I24=J24,1,1+ROUND(((J24-I24)/30.5),0))))</f>
        <v/>
      </c>
      <c r="W24" s="369" t="e">
        <f aca="false">IF(Q24="","",IF(G24="D",(H24*U24),((V24*H24)*10000)))*AVERAGE(INDEX(PriceTable,MATCH($I24,PriceTableMonths,0),3):INDEX(PriceTable,MATCH($J24,PriceTableMonths,0),3))</f>
        <v>#N/A</v>
      </c>
      <c r="X24" s="26" t="str">
        <f aca="false">IF(Q24="","",ROUND(SUMPRODUCT(INDEX(PriceTable,MATCH($I24,PriceTableMonths,0),22):INDEX(PriceTable,MATCH($J24,PriceTableMonths,0),22),INDEX(PriceTable,MATCH($I24,PriceTableMonths,0),3):INDEX(PriceTable,MATCH($J24,PriceTableMonths,0),3),INDEX(PriceTable,MATCH($I24,PriceTableMonths,0),4):INDEX(PriceTable,MATCH($J24,PriceTableMonths,0),4))/SUMPRODUCT(INDEX(PriceTable,MATCH($I24,PriceTableMonths,0),3):INDEX(PriceTable,MATCH($J24,PriceTableMonths,0),3),INDEX(PriceTable,MATCH($I24,PriceTableMonths,0),4):INDEX(PriceTable,MATCH($J24,PriceTableMonths,0),4)),4))</f>
        <v/>
      </c>
      <c r="Y24" s="370" t="str">
        <f aca="false">IF(P24="no pl",0,IF(D24="ltx",0,IF(Q24="","",(IF(F24="Sell",((K24-Z24)-X24),(X24-(K24+Z24))))*W24)))</f>
        <v/>
      </c>
      <c r="AA24" s="27" t="s">
        <v>147</v>
      </c>
      <c r="AB24" s="380"/>
      <c r="AC24" s="27"/>
    </row>
    <row r="25" customFormat="false" ht="26.25" hidden="false" customHeight="true" outlineLevel="0" collapsed="false">
      <c r="A25" s="26" t="n">
        <v>16</v>
      </c>
      <c r="C25" s="372"/>
      <c r="D25" s="361"/>
      <c r="E25" s="362"/>
      <c r="F25" s="362"/>
      <c r="G25" s="362"/>
      <c r="H25" s="362"/>
      <c r="I25" s="363"/>
      <c r="J25" s="363"/>
      <c r="K25" s="364"/>
      <c r="L25" s="356"/>
      <c r="M25" s="356"/>
      <c r="N25" s="356"/>
      <c r="O25" s="356"/>
      <c r="P25" s="365"/>
      <c r="Q25" s="365"/>
      <c r="R25" s="365"/>
      <c r="S25" s="376"/>
      <c r="T25" s="376"/>
      <c r="U25" s="367" t="str">
        <f aca="false">IF(Q25="","",IF(G25="M","",IF(I25=J25,DAY(EOMONTH(J25,0)),(((EOMONTH(J25,0))-I25)+1))))</f>
        <v/>
      </c>
      <c r="V25" s="368" t="str">
        <f aca="false">IF(Q25="","",IF(G25="D","",IF(I25=J25,1,1+ROUND(((J25-I25)/30.5),0))))</f>
        <v/>
      </c>
      <c r="W25" s="369" t="e">
        <f aca="false">IF(Q25="","",IF(G25="D",(H25*U25),((V25*H25)*10000)))*AVERAGE(INDEX(PriceTable,MATCH($I25,PriceTableMonths,0),3):INDEX(PriceTable,MATCH($J25,PriceTableMonths,0),3))</f>
        <v>#N/A</v>
      </c>
      <c r="X25" s="26" t="str">
        <f aca="false">IF(Q25="","",ROUND(SUMPRODUCT(INDEX(PriceTable,MATCH($I25,PriceTableMonths,0),22):INDEX(PriceTable,MATCH($J25,PriceTableMonths,0),22),INDEX(PriceTable,MATCH($I25,PriceTableMonths,0),3):INDEX(PriceTable,MATCH($J25,PriceTableMonths,0),3),INDEX(PriceTable,MATCH($I25,PriceTableMonths,0),4):INDEX(PriceTable,MATCH($J25,PriceTableMonths,0),4))/SUMPRODUCT(INDEX(PriceTable,MATCH($I25,PriceTableMonths,0),3):INDEX(PriceTable,MATCH($J25,PriceTableMonths,0),3),INDEX(PriceTable,MATCH($I25,PriceTableMonths,0),4):INDEX(PriceTable,MATCH($J25,PriceTableMonths,0),4)),4))</f>
        <v/>
      </c>
      <c r="Y25" s="370" t="str">
        <f aca="false">IF(P25="no pl",0,IF(D25="ltx",0,IF(Q25="","",(IF(F25="Sell",((K25-Z25)-X25),(X25-(K25+Z25))))*W25)))</f>
        <v/>
      </c>
      <c r="AA25" s="27" t="s">
        <v>147</v>
      </c>
      <c r="AB25" s="380"/>
      <c r="AC25" s="27"/>
    </row>
    <row r="26" customFormat="false" ht="26.25" hidden="false" customHeight="true" outlineLevel="0" collapsed="false">
      <c r="A26" s="26" t="n">
        <v>17</v>
      </c>
      <c r="C26" s="372"/>
      <c r="D26" s="361"/>
      <c r="E26" s="362"/>
      <c r="F26" s="362"/>
      <c r="G26" s="362"/>
      <c r="H26" s="362"/>
      <c r="I26" s="363"/>
      <c r="J26" s="363"/>
      <c r="K26" s="364"/>
      <c r="L26" s="356"/>
      <c r="M26" s="356"/>
      <c r="N26" s="356"/>
      <c r="O26" s="356"/>
      <c r="P26" s="365"/>
      <c r="Q26" s="365"/>
      <c r="R26" s="365"/>
      <c r="S26" s="376"/>
      <c r="T26" s="376"/>
      <c r="U26" s="367" t="str">
        <f aca="false">IF(Q26="","",IF(G26="M","",IF(I26=J26,DAY(EOMONTH(J26,0)),(((EOMONTH(J26,0))-I26)+1))))</f>
        <v/>
      </c>
      <c r="V26" s="368" t="str">
        <f aca="false">IF(Q26="","",IF(G26="D","",IF(I26=J26,1,1+ROUND(((J26-I26)/30.5),0))))</f>
        <v/>
      </c>
      <c r="W26" s="369" t="e">
        <f aca="false">IF(Q26="","",IF(G26="D",(H26*U26),((V26*H26)*10000)))*AVERAGE(INDEX(PriceTable,MATCH($I26,PriceTableMonths,0),3):INDEX(PriceTable,MATCH($J26,PriceTableMonths,0),3))</f>
        <v>#N/A</v>
      </c>
      <c r="X26" s="26" t="str">
        <f aca="false">IF(Q26="","",ROUND(SUMPRODUCT(INDEX(PriceTable,MATCH($I26,PriceTableMonths,0),22):INDEX(PriceTable,MATCH($J26,PriceTableMonths,0),22),INDEX(PriceTable,MATCH($I26,PriceTableMonths,0),3):INDEX(PriceTable,MATCH($J26,PriceTableMonths,0),3),INDEX(PriceTable,MATCH($I26,PriceTableMonths,0),4):INDEX(PriceTable,MATCH($J26,PriceTableMonths,0),4))/SUMPRODUCT(INDEX(PriceTable,MATCH($I26,PriceTableMonths,0),3):INDEX(PriceTable,MATCH($J26,PriceTableMonths,0),3),INDEX(PriceTable,MATCH($I26,PriceTableMonths,0),4):INDEX(PriceTable,MATCH($J26,PriceTableMonths,0),4)),4))</f>
        <v/>
      </c>
      <c r="Y26" s="370" t="str">
        <f aca="false">IF(P26="no pl",0,IF(D26="ltx",0,IF(Q26="","",(IF(F26="Sell",((K26-Z26)-X26),(X26-(K26+Z26))))*W26)))</f>
        <v/>
      </c>
      <c r="AA26" s="27" t="s">
        <v>147</v>
      </c>
      <c r="AB26" s="380"/>
      <c r="AC26" s="27"/>
    </row>
    <row r="27" customFormat="false" ht="26.25" hidden="false" customHeight="true" outlineLevel="0" collapsed="false">
      <c r="A27" s="26" t="n">
        <v>18</v>
      </c>
      <c r="C27" s="372"/>
      <c r="D27" s="361"/>
      <c r="E27" s="362"/>
      <c r="F27" s="362"/>
      <c r="G27" s="362"/>
      <c r="H27" s="362"/>
      <c r="I27" s="363"/>
      <c r="J27" s="363"/>
      <c r="K27" s="364"/>
      <c r="L27" s="356"/>
      <c r="M27" s="356"/>
      <c r="N27" s="356"/>
      <c r="O27" s="356"/>
      <c r="P27" s="365"/>
      <c r="Q27" s="365"/>
      <c r="R27" s="365"/>
      <c r="S27" s="376"/>
      <c r="T27" s="376"/>
      <c r="U27" s="367" t="str">
        <f aca="false">IF(Q27="","",IF(G27="M","",IF(I27=J27,DAY(EOMONTH(J27,0)),(((EOMONTH(J27,0))-I27)+1))))</f>
        <v/>
      </c>
      <c r="V27" s="368" t="str">
        <f aca="false">IF(Q27="","",IF(G27="D","",IF(I27=J27,1,1+ROUND(((J27-I27)/30.5),0))))</f>
        <v/>
      </c>
      <c r="W27" s="369" t="e">
        <f aca="false">IF(Q27="","",IF(G27="D",(H27*U27),((V27*H27)*10000)))*AVERAGE(INDEX(PriceTable,MATCH($I27,PriceTableMonths,0),3):INDEX(PriceTable,MATCH($J27,PriceTableMonths,0),3))</f>
        <v>#N/A</v>
      </c>
      <c r="X27" s="26" t="str">
        <f aca="false">IF(Q27="","",ROUND(SUMPRODUCT(INDEX(PriceTable,MATCH($I27,PriceTableMonths,0),22):INDEX(PriceTable,MATCH($J27,PriceTableMonths,0),22),INDEX(PriceTable,MATCH($I27,PriceTableMonths,0),3):INDEX(PriceTable,MATCH($J27,PriceTableMonths,0),3),INDEX(PriceTable,MATCH($I27,PriceTableMonths,0),4):INDEX(PriceTable,MATCH($J27,PriceTableMonths,0),4))/SUMPRODUCT(INDEX(PriceTable,MATCH($I27,PriceTableMonths,0),3):INDEX(PriceTable,MATCH($J27,PriceTableMonths,0),3),INDEX(PriceTable,MATCH($I27,PriceTableMonths,0),4):INDEX(PriceTable,MATCH($J27,PriceTableMonths,0),4)),4))</f>
        <v/>
      </c>
      <c r="Y27" s="370" t="str">
        <f aca="false">IF(P27="no pl",0,IF(D27="ltx",0,IF(Q27="","",(IF(F27="Sell",((K27-Z27)-X27),(X27-(K27+Z27))))*W27)))</f>
        <v/>
      </c>
      <c r="AA27" s="27" t="s">
        <v>147</v>
      </c>
      <c r="AB27" s="380"/>
      <c r="AC27" s="27"/>
    </row>
    <row r="28" customFormat="false" ht="26.25" hidden="false" customHeight="true" outlineLevel="0" collapsed="false">
      <c r="A28" s="26" t="n">
        <v>19</v>
      </c>
      <c r="C28" s="372"/>
      <c r="D28" s="361"/>
      <c r="E28" s="362"/>
      <c r="F28" s="362"/>
      <c r="G28" s="362"/>
      <c r="H28" s="362"/>
      <c r="I28" s="363"/>
      <c r="J28" s="363"/>
      <c r="K28" s="364"/>
      <c r="L28" s="356"/>
      <c r="M28" s="356"/>
      <c r="N28" s="356"/>
      <c r="O28" s="356"/>
      <c r="P28" s="365"/>
      <c r="Q28" s="365"/>
      <c r="R28" s="365"/>
      <c r="S28" s="376"/>
      <c r="T28" s="376"/>
      <c r="U28" s="367" t="str">
        <f aca="false">IF(Q28="","",IF(G28="M","",IF(I28=J28,DAY(EOMONTH(J28,0)),(((EOMONTH(J28,0))-I28)+1))))</f>
        <v/>
      </c>
      <c r="V28" s="368" t="str">
        <f aca="false">IF(Q28="","",IF(G28="D","",IF(I28=J28,1,1+ROUND(((J28-I28)/30.5),0))))</f>
        <v/>
      </c>
      <c r="W28" s="369" t="e">
        <f aca="false">IF(Q28="","",IF(G28="D",(H28*U28),((V28*H28)*10000)))*AVERAGE(INDEX(PriceTable,MATCH($I28,PriceTableMonths,0),3):INDEX(PriceTable,MATCH($J28,PriceTableMonths,0),3))</f>
        <v>#N/A</v>
      </c>
      <c r="X28" s="26" t="str">
        <f aca="false">IF(Q28="","",ROUND(SUMPRODUCT(INDEX(PriceTable,MATCH($I28,PriceTableMonths,0),22):INDEX(PriceTable,MATCH($J28,PriceTableMonths,0),22),INDEX(PriceTable,MATCH($I28,PriceTableMonths,0),3):INDEX(PriceTable,MATCH($J28,PriceTableMonths,0),3),INDEX(PriceTable,MATCH($I28,PriceTableMonths,0),4):INDEX(PriceTable,MATCH($J28,PriceTableMonths,0),4))/SUMPRODUCT(INDEX(PriceTable,MATCH($I28,PriceTableMonths,0),3):INDEX(PriceTable,MATCH($J28,PriceTableMonths,0),3),INDEX(PriceTable,MATCH($I28,PriceTableMonths,0),4):INDEX(PriceTable,MATCH($J28,PriceTableMonths,0),4)),4))</f>
        <v/>
      </c>
      <c r="Y28" s="370" t="str">
        <f aca="false">IF(P28="no pl",0,IF(D28="ltx",0,IF(Q28="","",(IF(F28="Sell",((K28-Z28)-X28),(X28-(K28+Z28))))*W28)))</f>
        <v/>
      </c>
      <c r="AA28" s="27" t="s">
        <v>147</v>
      </c>
      <c r="AB28" s="380"/>
      <c r="AC28" s="27"/>
    </row>
    <row r="29" customFormat="false" ht="26.25" hidden="false" customHeight="true" outlineLevel="0" collapsed="false">
      <c r="A29" s="26" t="n">
        <v>20</v>
      </c>
      <c r="C29" s="372"/>
      <c r="D29" s="361"/>
      <c r="E29" s="362"/>
      <c r="F29" s="362"/>
      <c r="G29" s="362"/>
      <c r="H29" s="362"/>
      <c r="I29" s="363"/>
      <c r="J29" s="363"/>
      <c r="K29" s="364"/>
      <c r="L29" s="356"/>
      <c r="M29" s="356"/>
      <c r="N29" s="356"/>
      <c r="O29" s="356"/>
      <c r="P29" s="365"/>
      <c r="Q29" s="365"/>
      <c r="R29" s="365"/>
      <c r="S29" s="376"/>
      <c r="T29" s="376"/>
      <c r="U29" s="367" t="str">
        <f aca="false">IF(Q29="","",IF(G29="M","",IF(I29=J29,DAY(EOMONTH(J29,0)),(((EOMONTH(J29,0))-I29)+1))))</f>
        <v/>
      </c>
      <c r="V29" s="368" t="str">
        <f aca="false">IF(Q29="","",IF(G29="D","",IF(I29=J29,1,1+ROUND(((J29-I29)/30.5),0))))</f>
        <v/>
      </c>
      <c r="W29" s="369" t="e">
        <f aca="false">IF(Q29="","",IF(G29="D",(H29*U29),((V29*H29)*10000)))*AVERAGE(INDEX(PriceTable,MATCH($I29,PriceTableMonths,0),3):INDEX(PriceTable,MATCH($J29,PriceTableMonths,0),3))</f>
        <v>#N/A</v>
      </c>
      <c r="X29" s="26" t="str">
        <f aca="false">IF(Q29="","",ROUND(SUMPRODUCT(INDEX(PriceTable,MATCH($I29,PriceTableMonths,0),22):INDEX(PriceTable,MATCH($J29,PriceTableMonths,0),22),INDEX(PriceTable,MATCH($I29,PriceTableMonths,0),3):INDEX(PriceTable,MATCH($J29,PriceTableMonths,0),3),INDEX(PriceTable,MATCH($I29,PriceTableMonths,0),4):INDEX(PriceTable,MATCH($J29,PriceTableMonths,0),4))/SUMPRODUCT(INDEX(PriceTable,MATCH($I29,PriceTableMonths,0),3):INDEX(PriceTable,MATCH($J29,PriceTableMonths,0),3),INDEX(PriceTable,MATCH($I29,PriceTableMonths,0),4):INDEX(PriceTable,MATCH($J29,PriceTableMonths,0),4)),4))</f>
        <v/>
      </c>
      <c r="Y29" s="370" t="str">
        <f aca="false">IF(P29="no pl",0,IF(D29="ltx",0,IF(Q29="","",(IF(F29="Sell",((K29-Z29)-X29),(X29-(K29+Z29))))*W29)))</f>
        <v/>
      </c>
      <c r="AA29" s="27" t="s">
        <v>147</v>
      </c>
      <c r="AB29" s="380"/>
      <c r="AC29" s="27"/>
    </row>
    <row r="30" customFormat="false" ht="26.25" hidden="false" customHeight="true" outlineLevel="0" collapsed="false">
      <c r="A30" s="26" t="n">
        <v>21</v>
      </c>
      <c r="C30" s="372"/>
      <c r="D30" s="361"/>
      <c r="E30" s="362"/>
      <c r="F30" s="362"/>
      <c r="G30" s="362"/>
      <c r="H30" s="362"/>
      <c r="I30" s="363"/>
      <c r="J30" s="363"/>
      <c r="K30" s="364"/>
      <c r="L30" s="356"/>
      <c r="M30" s="356"/>
      <c r="N30" s="356"/>
      <c r="O30" s="356"/>
      <c r="P30" s="365"/>
      <c r="Q30" s="365"/>
      <c r="R30" s="365"/>
      <c r="S30" s="376"/>
      <c r="T30" s="376"/>
      <c r="U30" s="367" t="str">
        <f aca="false">IF(Q30="","",IF(G30="M","",IF(I30=J30,DAY(EOMONTH(J30,0)),(((EOMONTH(J30,0))-I30)+1))))</f>
        <v/>
      </c>
      <c r="V30" s="368" t="str">
        <f aca="false">IF(Q30="","",IF(G30="D","",IF(I30=J30,1,1+ROUND(((J30-I30)/30.5),0))))</f>
        <v/>
      </c>
      <c r="W30" s="369" t="e">
        <f aca="false">IF(Q30="","",IF(G30="D",(H30*U30),((V30*H30)*10000)))*AVERAGE(INDEX(PriceTable,MATCH($I30,PriceTableMonths,0),3):INDEX(PriceTable,MATCH($J30,PriceTableMonths,0),3))</f>
        <v>#N/A</v>
      </c>
      <c r="X30" s="26" t="str">
        <f aca="false">IF(Q30="","",ROUND(SUMPRODUCT(INDEX(PriceTable,MATCH($I30,PriceTableMonths,0),22):INDEX(PriceTable,MATCH($J30,PriceTableMonths,0),22),INDEX(PriceTable,MATCH($I30,PriceTableMonths,0),3):INDEX(PriceTable,MATCH($J30,PriceTableMonths,0),3),INDEX(PriceTable,MATCH($I30,PriceTableMonths,0),4):INDEX(PriceTable,MATCH($J30,PriceTableMonths,0),4))/SUMPRODUCT(INDEX(PriceTable,MATCH($I30,PriceTableMonths,0),3):INDEX(PriceTable,MATCH($J30,PriceTableMonths,0),3),INDEX(PriceTable,MATCH($I30,PriceTableMonths,0),4):INDEX(PriceTable,MATCH($J30,PriceTableMonths,0),4)),4))</f>
        <v/>
      </c>
      <c r="Y30" s="370" t="str">
        <f aca="false">IF(P30="no pl",0,IF(D30="ltx",0,IF(Q30="","",(IF(F30="Sell",((K30-Z30)-X30),(X30-(K30+Z30))))*W30)))</f>
        <v/>
      </c>
      <c r="AA30" s="27" t="s">
        <v>147</v>
      </c>
      <c r="AB30" s="380"/>
      <c r="AC30" s="27"/>
    </row>
    <row r="31" customFormat="false" ht="26.25" hidden="false" customHeight="true" outlineLevel="0" collapsed="false">
      <c r="A31" s="26" t="n">
        <v>22</v>
      </c>
      <c r="C31" s="372"/>
      <c r="D31" s="361"/>
      <c r="E31" s="362"/>
      <c r="F31" s="362"/>
      <c r="G31" s="362"/>
      <c r="H31" s="362"/>
      <c r="I31" s="363"/>
      <c r="J31" s="363"/>
      <c r="K31" s="364"/>
      <c r="L31" s="356"/>
      <c r="M31" s="356"/>
      <c r="N31" s="356"/>
      <c r="O31" s="356"/>
      <c r="P31" s="365"/>
      <c r="Q31" s="365"/>
      <c r="R31" s="365"/>
      <c r="S31" s="376"/>
      <c r="T31" s="376"/>
      <c r="U31" s="367" t="str">
        <f aca="false">IF(Q31="","",IF(G31="M","",IF(I31=J31,DAY(EOMONTH(J31,0)),(((EOMONTH(J31,0))-I31)+1))))</f>
        <v/>
      </c>
      <c r="V31" s="368" t="str">
        <f aca="false">IF(Q31="","",IF(G31="D","",IF(I31=J31,1,1+ROUND(((J31-I31)/30.5),0))))</f>
        <v/>
      </c>
      <c r="W31" s="369" t="e">
        <f aca="false">IF(Q31="","",IF(G31="D",(H31*U31),((V31*H31)*10000)))*AVERAGE(INDEX(PriceTable,MATCH($I31,PriceTableMonths,0),3):INDEX(PriceTable,MATCH($J31,PriceTableMonths,0),3))</f>
        <v>#N/A</v>
      </c>
      <c r="X31" s="26" t="str">
        <f aca="false">IF(Q31="","",ROUND(SUMPRODUCT(INDEX(PriceTable,MATCH($I31,PriceTableMonths,0),22):INDEX(PriceTable,MATCH($J31,PriceTableMonths,0),22),INDEX(PriceTable,MATCH($I31,PriceTableMonths,0),3):INDEX(PriceTable,MATCH($J31,PriceTableMonths,0),3),INDEX(PriceTable,MATCH($I31,PriceTableMonths,0),4):INDEX(PriceTable,MATCH($J31,PriceTableMonths,0),4))/SUMPRODUCT(INDEX(PriceTable,MATCH($I31,PriceTableMonths,0),3):INDEX(PriceTable,MATCH($J31,PriceTableMonths,0),3),INDEX(PriceTable,MATCH($I31,PriceTableMonths,0),4):INDEX(PriceTable,MATCH($J31,PriceTableMonths,0),4)),4))</f>
        <v/>
      </c>
      <c r="Y31" s="370" t="str">
        <f aca="false">IF(P31="no pl",0,IF(D31="ltx",0,IF(Q31="","",(IF(F31="Sell",((K31-Z31)-X31),(X31-(K31+Z31))))*W31)))</f>
        <v/>
      </c>
      <c r="AA31" s="27" t="s">
        <v>147</v>
      </c>
      <c r="AB31" s="380"/>
      <c r="AC31" s="27"/>
    </row>
    <row r="32" customFormat="false" ht="26.25" hidden="false" customHeight="true" outlineLevel="0" collapsed="false">
      <c r="A32" s="26" t="n">
        <v>23</v>
      </c>
      <c r="C32" s="372"/>
      <c r="D32" s="361"/>
      <c r="E32" s="362"/>
      <c r="F32" s="362"/>
      <c r="G32" s="362"/>
      <c r="H32" s="362"/>
      <c r="I32" s="363"/>
      <c r="J32" s="363"/>
      <c r="K32" s="364"/>
      <c r="L32" s="356"/>
      <c r="M32" s="356"/>
      <c r="N32" s="356"/>
      <c r="O32" s="356"/>
      <c r="P32" s="365"/>
      <c r="Q32" s="365"/>
      <c r="R32" s="365"/>
      <c r="S32" s="376"/>
      <c r="T32" s="376"/>
      <c r="U32" s="367" t="str">
        <f aca="false">IF(Q32="","",IF(G32="M","",IF(I32=J32,DAY(EOMONTH(J32,0)),(((EOMONTH(J32,0))-I32)+1))))</f>
        <v/>
      </c>
      <c r="V32" s="368" t="str">
        <f aca="false">IF(Q32="","",IF(G32="D","",IF(I32=J32,1,1+ROUND(((J32-I32)/30.5),0))))</f>
        <v/>
      </c>
      <c r="W32" s="369" t="e">
        <f aca="false">IF(Q32="","",IF(G32="D",(H32*U32),((V32*H32)*10000)))*AVERAGE(INDEX(PriceTable,MATCH($I32,PriceTableMonths,0),3):INDEX(PriceTable,MATCH($J32,PriceTableMonths,0),3))</f>
        <v>#N/A</v>
      </c>
      <c r="X32" s="26" t="str">
        <f aca="false">IF(Q32="","",ROUND(SUMPRODUCT(INDEX(PriceTable,MATCH($I32,PriceTableMonths,0),22):INDEX(PriceTable,MATCH($J32,PriceTableMonths,0),22),INDEX(PriceTable,MATCH($I32,PriceTableMonths,0),3):INDEX(PriceTable,MATCH($J32,PriceTableMonths,0),3),INDEX(PriceTable,MATCH($I32,PriceTableMonths,0),4):INDEX(PriceTable,MATCH($J32,PriceTableMonths,0),4))/SUMPRODUCT(INDEX(PriceTable,MATCH($I32,PriceTableMonths,0),3):INDEX(PriceTable,MATCH($J32,PriceTableMonths,0),3),INDEX(PriceTable,MATCH($I32,PriceTableMonths,0),4):INDEX(PriceTable,MATCH($J32,PriceTableMonths,0),4)),4))</f>
        <v/>
      </c>
      <c r="Y32" s="370" t="str">
        <f aca="false">IF(P32="no pl",0,IF(D32="ltx",0,IF(Q32="","",(IF(F32="Sell",((K32-Z32)-X32),(X32-(K32+Z32))))*W32)))</f>
        <v/>
      </c>
      <c r="AA32" s="27" t="s">
        <v>147</v>
      </c>
      <c r="AB32" s="27"/>
      <c r="AC32" s="27"/>
    </row>
    <row r="33" customFormat="false" ht="26.25" hidden="false" customHeight="true" outlineLevel="0" collapsed="false">
      <c r="A33" s="26" t="n">
        <v>24</v>
      </c>
      <c r="C33" s="372"/>
      <c r="D33" s="361"/>
      <c r="E33" s="362"/>
      <c r="F33" s="362"/>
      <c r="G33" s="362"/>
      <c r="H33" s="362"/>
      <c r="I33" s="363"/>
      <c r="J33" s="363"/>
      <c r="K33" s="364"/>
      <c r="L33" s="356"/>
      <c r="M33" s="356"/>
      <c r="N33" s="356"/>
      <c r="O33" s="356"/>
      <c r="P33" s="365"/>
      <c r="Q33" s="365"/>
      <c r="R33" s="365"/>
      <c r="S33" s="376"/>
      <c r="T33" s="376"/>
      <c r="U33" s="367" t="str">
        <f aca="false">IF(Q33="","",IF(G33="M","",IF(I33=J33,DAY(EOMONTH(J33,0)),(((EOMONTH(J33,0))-I33)+1))))</f>
        <v/>
      </c>
      <c r="V33" s="368" t="str">
        <f aca="false">IF(Q33="","",IF(G33="D","",IF(I33=J33,1,1+ROUND(((J33-I33)/30.5),0))))</f>
        <v/>
      </c>
      <c r="W33" s="369" t="e">
        <f aca="false">IF(Q33="","",IF(G33="D",(H33*U33),((V33*H33)*10000)))*AVERAGE(INDEX(PriceTable,MATCH($I33,PriceTableMonths,0),3):INDEX(PriceTable,MATCH($J33,PriceTableMonths,0),3))</f>
        <v>#N/A</v>
      </c>
      <c r="X33" s="26" t="str">
        <f aca="false">IF(Q33="","",ROUND(SUMPRODUCT(INDEX(PriceTable,MATCH($I33,PriceTableMonths,0),22):INDEX(PriceTable,MATCH($J33,PriceTableMonths,0),22),INDEX(PriceTable,MATCH($I33,PriceTableMonths,0),3):INDEX(PriceTable,MATCH($J33,PriceTableMonths,0),3),INDEX(PriceTable,MATCH($I33,PriceTableMonths,0),4):INDEX(PriceTable,MATCH($J33,PriceTableMonths,0),4))/SUMPRODUCT(INDEX(PriceTable,MATCH($I33,PriceTableMonths,0),3):INDEX(PriceTable,MATCH($J33,PriceTableMonths,0),3),INDEX(PriceTable,MATCH($I33,PriceTableMonths,0),4):INDEX(PriceTable,MATCH($J33,PriceTableMonths,0),4)),4))</f>
        <v/>
      </c>
      <c r="Y33" s="370" t="str">
        <f aca="false">IF(P33="no pl",0,IF(D33="ltx",0,IF(Q33="","",(IF(F33="Sell",((K33-Z33)-X33),(X33-(K33+Z33))))*W33)))</f>
        <v/>
      </c>
      <c r="AA33" s="27" t="s">
        <v>147</v>
      </c>
      <c r="AB33" s="27"/>
      <c r="AC33" s="27"/>
    </row>
    <row r="34" customFormat="false" ht="26.25" hidden="false" customHeight="true" outlineLevel="0" collapsed="false">
      <c r="A34" s="26" t="n">
        <v>25</v>
      </c>
      <c r="C34" s="372"/>
      <c r="D34" s="361"/>
      <c r="E34" s="362"/>
      <c r="F34" s="362"/>
      <c r="G34" s="362"/>
      <c r="H34" s="362"/>
      <c r="I34" s="363"/>
      <c r="J34" s="363"/>
      <c r="K34" s="364"/>
      <c r="L34" s="356"/>
      <c r="M34" s="356"/>
      <c r="N34" s="356"/>
      <c r="O34" s="356"/>
      <c r="P34" s="365"/>
      <c r="Q34" s="365"/>
      <c r="R34" s="365"/>
      <c r="S34" s="376"/>
      <c r="T34" s="376"/>
      <c r="U34" s="367" t="str">
        <f aca="false">IF(Q34="","",IF(G34="M","",IF(I34=J34,DAY(EOMONTH(J34,0)),(((EOMONTH(J34,0))-I34)+1))))</f>
        <v/>
      </c>
      <c r="V34" s="368" t="str">
        <f aca="false">IF(Q34="","",IF(G34="D","",IF(I34=J34,1,1+ROUND(((J34-I34)/30.5),0))))</f>
        <v/>
      </c>
      <c r="W34" s="369" t="e">
        <f aca="false">IF(Q34="","",IF(G34="D",(H34*U34),((V34*H34)*10000)))*AVERAGE(INDEX(PriceTable,MATCH($I34,PriceTableMonths,0),3):INDEX(PriceTable,MATCH($J34,PriceTableMonths,0),3))</f>
        <v>#N/A</v>
      </c>
      <c r="X34" s="26" t="str">
        <f aca="false">IF(Q34="","",ROUND(SUMPRODUCT(INDEX(PriceTable,MATCH($I34,PriceTableMonths,0),22):INDEX(PriceTable,MATCH($J34,PriceTableMonths,0),22),INDEX(PriceTable,MATCH($I34,PriceTableMonths,0),3):INDEX(PriceTable,MATCH($J34,PriceTableMonths,0),3),INDEX(PriceTable,MATCH($I34,PriceTableMonths,0),4):INDEX(PriceTable,MATCH($J34,PriceTableMonths,0),4))/SUMPRODUCT(INDEX(PriceTable,MATCH($I34,PriceTableMonths,0),3):INDEX(PriceTable,MATCH($J34,PriceTableMonths,0),3),INDEX(PriceTable,MATCH($I34,PriceTableMonths,0),4):INDEX(PriceTable,MATCH($J34,PriceTableMonths,0),4)),4))</f>
        <v/>
      </c>
      <c r="Y34" s="370" t="str">
        <f aca="false">IF(P34="no pl",0,IF(D34="ltx",0,IF(Q34="","",(IF(F34="Sell",((K34-Z34)-X34),(X34-(K34+Z34))))*W34)))</f>
        <v/>
      </c>
      <c r="AA34" s="27" t="s">
        <v>147</v>
      </c>
      <c r="AB34" s="27"/>
      <c r="AC34" s="27"/>
    </row>
    <row r="35" customFormat="false" ht="26.25" hidden="false" customHeight="true" outlineLevel="0" collapsed="false">
      <c r="A35" s="26" t="n">
        <v>26</v>
      </c>
      <c r="C35" s="372"/>
      <c r="D35" s="361"/>
      <c r="E35" s="362"/>
      <c r="F35" s="362"/>
      <c r="G35" s="362"/>
      <c r="H35" s="362"/>
      <c r="I35" s="363"/>
      <c r="J35" s="363"/>
      <c r="K35" s="364"/>
      <c r="L35" s="356"/>
      <c r="M35" s="356"/>
      <c r="N35" s="356"/>
      <c r="O35" s="356"/>
      <c r="P35" s="365"/>
      <c r="Q35" s="365"/>
      <c r="R35" s="365"/>
      <c r="S35" s="376"/>
      <c r="T35" s="376"/>
      <c r="U35" s="367" t="str">
        <f aca="false">IF(Q35="","",IF(G35="M","",IF(I35=J35,DAY(EOMONTH(J35,0)),(((EOMONTH(J35,0))-I35)+1))))</f>
        <v/>
      </c>
      <c r="V35" s="368" t="str">
        <f aca="false">IF(Q35="","",IF(G35="D","",IF(I35=J35,1,1+ROUND(((J35-I35)/30.5),0))))</f>
        <v/>
      </c>
      <c r="W35" s="369" t="e">
        <f aca="false">IF(Q35="","",IF(G35="D",(H35*U35),((V35*H35)*10000)))*AVERAGE(INDEX(PriceTable,MATCH($I35,PriceTableMonths,0),3):INDEX(PriceTable,MATCH($J35,PriceTableMonths,0),3))</f>
        <v>#N/A</v>
      </c>
      <c r="X35" s="26" t="str">
        <f aca="false">IF(Q35="","",ROUND(SUMPRODUCT(INDEX(PriceTable,MATCH($I35,PriceTableMonths,0),22):INDEX(PriceTable,MATCH($J35,PriceTableMonths,0),22),INDEX(PriceTable,MATCH($I35,PriceTableMonths,0),3):INDEX(PriceTable,MATCH($J35,PriceTableMonths,0),3),INDEX(PriceTable,MATCH($I35,PriceTableMonths,0),4):INDEX(PriceTable,MATCH($J35,PriceTableMonths,0),4))/SUMPRODUCT(INDEX(PriceTable,MATCH($I35,PriceTableMonths,0),3):INDEX(PriceTable,MATCH($J35,PriceTableMonths,0),3),INDEX(PriceTable,MATCH($I35,PriceTableMonths,0),4):INDEX(PriceTable,MATCH($J35,PriceTableMonths,0),4)),4))</f>
        <v/>
      </c>
      <c r="Y35" s="370" t="str">
        <f aca="false">IF(P35="no pl",0,IF(D35="ltx",0,IF(Q35="","",(IF(F35="Sell",((K35-Z35)-X35),(X35-(K35+Z35))))*W35)))</f>
        <v/>
      </c>
      <c r="AA35" s="27" t="s">
        <v>147</v>
      </c>
      <c r="AB35" s="27"/>
      <c r="AC35" s="27"/>
    </row>
    <row r="36" customFormat="false" ht="26.25" hidden="false" customHeight="true" outlineLevel="0" collapsed="false">
      <c r="A36" s="26" t="n">
        <v>27</v>
      </c>
      <c r="C36" s="372"/>
      <c r="D36" s="361"/>
      <c r="E36" s="362"/>
      <c r="F36" s="362"/>
      <c r="G36" s="362"/>
      <c r="H36" s="362"/>
      <c r="I36" s="363"/>
      <c r="J36" s="363"/>
      <c r="K36" s="364"/>
      <c r="L36" s="356"/>
      <c r="M36" s="356"/>
      <c r="N36" s="356"/>
      <c r="O36" s="356"/>
      <c r="P36" s="365"/>
      <c r="Q36" s="365"/>
      <c r="R36" s="365"/>
      <c r="S36" s="376"/>
      <c r="T36" s="376"/>
      <c r="U36" s="367" t="str">
        <f aca="false">IF(Q36="","",IF(G36="M","",IF(I36=J36,DAY(EOMONTH(J36,0)),(((EOMONTH(J36,0))-I36)+1))))</f>
        <v/>
      </c>
      <c r="V36" s="368" t="str">
        <f aca="false">IF(Q36="","",IF(G36="D","",IF(I36=J36,1,1+ROUND(((J36-I36)/30.5),0))))</f>
        <v/>
      </c>
      <c r="W36" s="369" t="e">
        <f aca="false">IF(Q36="","",IF(G36="D",(H36*U36),((V36*H36)*10000)))*AVERAGE(INDEX(PriceTable,MATCH($I36,PriceTableMonths,0),3):INDEX(PriceTable,MATCH($J36,PriceTableMonths,0),3))</f>
        <v>#N/A</v>
      </c>
      <c r="X36" s="26" t="str">
        <f aca="false">IF(Q36="","",ROUND(SUMPRODUCT(INDEX(PriceTable,MATCH($I36,PriceTableMonths,0),22):INDEX(PriceTable,MATCH($J36,PriceTableMonths,0),22),INDEX(PriceTable,MATCH($I36,PriceTableMonths,0),3):INDEX(PriceTable,MATCH($J36,PriceTableMonths,0),3),INDEX(PriceTable,MATCH($I36,PriceTableMonths,0),4):INDEX(PriceTable,MATCH($J36,PriceTableMonths,0),4))/SUMPRODUCT(INDEX(PriceTable,MATCH($I36,PriceTableMonths,0),3):INDEX(PriceTable,MATCH($J36,PriceTableMonths,0),3),INDEX(PriceTable,MATCH($I36,PriceTableMonths,0),4):INDEX(PriceTable,MATCH($J36,PriceTableMonths,0),4)),4))</f>
        <v/>
      </c>
      <c r="Y36" s="370" t="str">
        <f aca="false">IF(P36="no pl",0,IF(D36="ltx",0,IF(Q36="","",(IF(F36="Sell",((K36-Z36)-X36),(X36-(K36+Z36))))*W36)))</f>
        <v/>
      </c>
      <c r="AA36" s="27" t="s">
        <v>147</v>
      </c>
      <c r="AB36" s="27"/>
      <c r="AC36" s="27"/>
    </row>
    <row r="37" customFormat="false" ht="26.25" hidden="false" customHeight="true" outlineLevel="0" collapsed="false">
      <c r="A37" s="26" t="n">
        <v>28</v>
      </c>
      <c r="C37" s="372"/>
      <c r="D37" s="361"/>
      <c r="E37" s="362"/>
      <c r="F37" s="362"/>
      <c r="G37" s="362"/>
      <c r="H37" s="362"/>
      <c r="I37" s="363"/>
      <c r="J37" s="363"/>
      <c r="K37" s="364"/>
      <c r="L37" s="356"/>
      <c r="M37" s="356"/>
      <c r="N37" s="356"/>
      <c r="O37" s="356"/>
      <c r="P37" s="365"/>
      <c r="Q37" s="365"/>
      <c r="R37" s="365"/>
      <c r="S37" s="376"/>
      <c r="T37" s="376"/>
      <c r="U37" s="367" t="str">
        <f aca="false">IF(Q37="","",IF(G37="M","",IF(I37=J37,DAY(EOMONTH(J37,0)),(((EOMONTH(J37,0))-I37)+1))))</f>
        <v/>
      </c>
      <c r="V37" s="368" t="str">
        <f aca="false">IF(Q37="","",IF(G37="D","",IF(I37=J37,1,1+ROUND(((J37-I37)/30.5),0))))</f>
        <v/>
      </c>
      <c r="W37" s="369" t="e">
        <f aca="false">IF(Q37="","",IF(G37="D",(H37*U37),((V37*H37)*10000)))*AVERAGE(INDEX(PriceTable,MATCH($I37,PriceTableMonths,0),3):INDEX(PriceTable,MATCH($J37,PriceTableMonths,0),3))</f>
        <v>#N/A</v>
      </c>
      <c r="X37" s="26" t="str">
        <f aca="false">IF(Q37="","",ROUND(SUMPRODUCT(INDEX(PriceTable,MATCH($I37,PriceTableMonths,0),22):INDEX(PriceTable,MATCH($J37,PriceTableMonths,0),22),INDEX(PriceTable,MATCH($I37,PriceTableMonths,0),3):INDEX(PriceTable,MATCH($J37,PriceTableMonths,0),3),INDEX(PriceTable,MATCH($I37,PriceTableMonths,0),4):INDEX(PriceTable,MATCH($J37,PriceTableMonths,0),4))/SUMPRODUCT(INDEX(PriceTable,MATCH($I37,PriceTableMonths,0),3):INDEX(PriceTable,MATCH($J37,PriceTableMonths,0),3),INDEX(PriceTable,MATCH($I37,PriceTableMonths,0),4):INDEX(PriceTable,MATCH($J37,PriceTableMonths,0),4)),4))</f>
        <v/>
      </c>
      <c r="Y37" s="370" t="str">
        <f aca="false">IF(P37="no pl",0,IF(D37="ltx",0,IF(Q37="","",(IF(F37="Sell",((K37-Z37)-X37),(X37-(K37+Z37))))*W37)))</f>
        <v/>
      </c>
      <c r="AA37" s="27" t="s">
        <v>147</v>
      </c>
      <c r="AB37" s="27"/>
      <c r="AC37" s="27"/>
    </row>
    <row r="38" customFormat="false" ht="26.25" hidden="false" customHeight="true" outlineLevel="0" collapsed="false">
      <c r="A38" s="26" t="n">
        <v>29</v>
      </c>
      <c r="C38" s="372"/>
      <c r="D38" s="361"/>
      <c r="E38" s="362"/>
      <c r="F38" s="362"/>
      <c r="G38" s="362"/>
      <c r="H38" s="362"/>
      <c r="I38" s="363"/>
      <c r="J38" s="363"/>
      <c r="K38" s="364"/>
      <c r="L38" s="356"/>
      <c r="M38" s="356"/>
      <c r="N38" s="356"/>
      <c r="O38" s="356"/>
      <c r="P38" s="365"/>
      <c r="Q38" s="365"/>
      <c r="R38" s="365"/>
      <c r="S38" s="376"/>
      <c r="T38" s="376"/>
      <c r="U38" s="367" t="str">
        <f aca="false">IF(Q38="","",IF(G38="M","",IF(I38=J38,DAY(EOMONTH(J38,0)),(((EOMONTH(J38,0))-I38)+1))))</f>
        <v/>
      </c>
      <c r="V38" s="368" t="str">
        <f aca="false">IF(Q38="","",IF(G38="D","",IF(I38=J38,1,1+ROUND(((J38-I38)/30.5),0))))</f>
        <v/>
      </c>
      <c r="W38" s="369" t="e">
        <f aca="false">IF(Q38="","",IF(G38="D",(H38*U38),((V38*H38)*10000)))*AVERAGE(INDEX(PriceTable,MATCH($I38,PriceTableMonths,0),3):INDEX(PriceTable,MATCH($J38,PriceTableMonths,0),3))</f>
        <v>#N/A</v>
      </c>
      <c r="X38" s="26" t="str">
        <f aca="false">IF(Q38="","",ROUND(SUMPRODUCT(INDEX(PriceTable,MATCH($I38,PriceTableMonths,0),22):INDEX(PriceTable,MATCH($J38,PriceTableMonths,0),22),INDEX(PriceTable,MATCH($I38,PriceTableMonths,0),3):INDEX(PriceTable,MATCH($J38,PriceTableMonths,0),3),INDEX(PriceTable,MATCH($I38,PriceTableMonths,0),4):INDEX(PriceTable,MATCH($J38,PriceTableMonths,0),4))/SUMPRODUCT(INDEX(PriceTable,MATCH($I38,PriceTableMonths,0),3):INDEX(PriceTable,MATCH($J38,PriceTableMonths,0),3),INDEX(PriceTable,MATCH($I38,PriceTableMonths,0),4):INDEX(PriceTable,MATCH($J38,PriceTableMonths,0),4)),4))</f>
        <v/>
      </c>
      <c r="Y38" s="370" t="str">
        <f aca="false">IF(P38="no pl",0,IF(D38="ltx",0,IF(Q38="","",(IF(F38="Sell",((K38-Z38)-X38),(X38-(K38+Z38))))*W38)))</f>
        <v/>
      </c>
      <c r="AA38" s="27" t="s">
        <v>147</v>
      </c>
      <c r="AB38" s="27"/>
      <c r="AC38" s="27"/>
    </row>
    <row r="39" customFormat="false" ht="26.25" hidden="false" customHeight="true" outlineLevel="0" collapsed="false">
      <c r="A39" s="26" t="n">
        <v>30</v>
      </c>
      <c r="C39" s="372"/>
      <c r="D39" s="361"/>
      <c r="E39" s="362"/>
      <c r="F39" s="362"/>
      <c r="G39" s="362"/>
      <c r="H39" s="362"/>
      <c r="I39" s="363"/>
      <c r="J39" s="363"/>
      <c r="K39" s="364"/>
      <c r="L39" s="356"/>
      <c r="M39" s="356"/>
      <c r="N39" s="356"/>
      <c r="O39" s="356"/>
      <c r="P39" s="365"/>
      <c r="Q39" s="365"/>
      <c r="R39" s="365"/>
      <c r="S39" s="376"/>
      <c r="T39" s="376"/>
      <c r="U39" s="367" t="str">
        <f aca="false">IF(Q39="","",IF(G39="M","",IF(I39=J39,DAY(EOMONTH(J39,0)),(((EOMONTH(J39,0))-I39)+1))))</f>
        <v/>
      </c>
      <c r="V39" s="368" t="str">
        <f aca="false">IF(Q39="","",IF(G39="D","",IF(I39=J39,1,1+ROUND(((J39-I39)/30.5),0))))</f>
        <v/>
      </c>
      <c r="W39" s="369" t="e">
        <f aca="false">IF(Q39="","",IF(G39="D",(H39*U39),((V39*H39)*10000)))*AVERAGE(INDEX(PriceTable,MATCH($I39,PriceTableMonths,0),3):INDEX(PriceTable,MATCH($J39,PriceTableMonths,0),3))</f>
        <v>#N/A</v>
      </c>
      <c r="X39" s="26" t="str">
        <f aca="false">IF(Q39="","",ROUND(SUMPRODUCT(INDEX(PriceTable,MATCH($I39,PriceTableMonths,0),22):INDEX(PriceTable,MATCH($J39,PriceTableMonths,0),22),INDEX(PriceTable,MATCH($I39,PriceTableMonths,0),3):INDEX(PriceTable,MATCH($J39,PriceTableMonths,0),3),INDEX(PriceTable,MATCH($I39,PriceTableMonths,0),4):INDEX(PriceTable,MATCH($J39,PriceTableMonths,0),4))/SUMPRODUCT(INDEX(PriceTable,MATCH($I39,PriceTableMonths,0),3):INDEX(PriceTable,MATCH($J39,PriceTableMonths,0),3),INDEX(PriceTable,MATCH($I39,PriceTableMonths,0),4):INDEX(PriceTable,MATCH($J39,PriceTableMonths,0),4)),4))</f>
        <v/>
      </c>
      <c r="Y39" s="370" t="str">
        <f aca="false">IF(P39="no pl",0,IF(D39="ltx",0,IF(Q39="","",(IF(F39="Sell",((K39-Z39)-X39),(X39-(K39+Z39))))*W39)))</f>
        <v/>
      </c>
      <c r="AA39" s="27" t="s">
        <v>147</v>
      </c>
      <c r="AB39" s="27"/>
      <c r="AC39" s="27"/>
    </row>
    <row r="40" customFormat="false" ht="26.25" hidden="false" customHeight="true" outlineLevel="0" collapsed="false">
      <c r="A40" s="26" t="n">
        <v>31</v>
      </c>
      <c r="C40" s="372"/>
      <c r="D40" s="361"/>
      <c r="E40" s="362"/>
      <c r="F40" s="362"/>
      <c r="G40" s="362"/>
      <c r="H40" s="362"/>
      <c r="I40" s="363"/>
      <c r="J40" s="363"/>
      <c r="K40" s="364"/>
      <c r="L40" s="356"/>
      <c r="M40" s="356"/>
      <c r="N40" s="356"/>
      <c r="O40" s="356"/>
      <c r="P40" s="365"/>
      <c r="Q40" s="365"/>
      <c r="R40" s="365"/>
      <c r="S40" s="376"/>
      <c r="T40" s="376"/>
      <c r="U40" s="367" t="str">
        <f aca="false">IF(Q40="","",IF(G40="M","",IF(I40=J40,DAY(EOMONTH(J40,0)),(((EOMONTH(J40,0))-I40)+1))))</f>
        <v/>
      </c>
      <c r="V40" s="368" t="str">
        <f aca="false">IF(Q40="","",IF(G40="D","",IF(I40=J40,1,1+ROUND(((J40-I40)/30.5),0))))</f>
        <v/>
      </c>
      <c r="W40" s="369" t="e">
        <f aca="false">IF(Q40="","",IF(G40="D",(H40*U40),((V40*H40)*10000)))*AVERAGE(INDEX(PriceTable,MATCH($I40,PriceTableMonths,0),3):INDEX(PriceTable,MATCH($J40,PriceTableMonths,0),3))</f>
        <v>#N/A</v>
      </c>
      <c r="X40" s="26" t="str">
        <f aca="false">IF(Q40="","",ROUND(SUMPRODUCT(INDEX(PriceTable,MATCH($I40,PriceTableMonths,0),22):INDEX(PriceTable,MATCH($J40,PriceTableMonths,0),22),INDEX(PriceTable,MATCH($I40,PriceTableMonths,0),3):INDEX(PriceTable,MATCH($J40,PriceTableMonths,0),3),INDEX(PriceTable,MATCH($I40,PriceTableMonths,0),4):INDEX(PriceTable,MATCH($J40,PriceTableMonths,0),4))/SUMPRODUCT(INDEX(PriceTable,MATCH($I40,PriceTableMonths,0),3):INDEX(PriceTable,MATCH($J40,PriceTableMonths,0),3),INDEX(PriceTable,MATCH($I40,PriceTableMonths,0),4):INDEX(PriceTable,MATCH($J40,PriceTableMonths,0),4)),4))</f>
        <v/>
      </c>
      <c r="Y40" s="370" t="str">
        <f aca="false">IF(P40="no pl",0,IF(D40="ltx",0,IF(Q40="","",(IF(F40="Sell",((K40-Z40)-X40),(X40-(K40+Z40))))*W40)))</f>
        <v/>
      </c>
      <c r="AA40" s="27" t="s">
        <v>147</v>
      </c>
      <c r="AB40" s="27"/>
      <c r="AC40" s="27"/>
    </row>
    <row r="41" customFormat="false" ht="26.25" hidden="false" customHeight="true" outlineLevel="0" collapsed="false">
      <c r="A41" s="26" t="n">
        <v>32</v>
      </c>
      <c r="B41" s="371"/>
      <c r="C41" s="360"/>
      <c r="D41" s="361"/>
      <c r="E41" s="362"/>
      <c r="F41" s="362"/>
      <c r="G41" s="362"/>
      <c r="H41" s="362"/>
      <c r="I41" s="363"/>
      <c r="J41" s="363"/>
      <c r="K41" s="364"/>
      <c r="L41" s="356"/>
      <c r="M41" s="356"/>
      <c r="N41" s="356"/>
      <c r="O41" s="356"/>
      <c r="P41" s="365"/>
      <c r="Q41" s="365"/>
      <c r="R41" s="365"/>
      <c r="S41" s="376"/>
      <c r="T41" s="376"/>
      <c r="U41" s="367" t="str">
        <f aca="false">IF(Q41="","",IF(G41="M","",IF(I41=J41,DAY(EOMONTH(J41,0)),(((EOMONTH(J41,0))-I41)+1))))</f>
        <v/>
      </c>
      <c r="V41" s="368" t="str">
        <f aca="false">IF(Q41="","",IF(G41="D","",IF(I41=J41,1,1+ROUND(((J41-I41)/30.5),0))))</f>
        <v/>
      </c>
      <c r="W41" s="369" t="e">
        <f aca="false">IF(Q41="","",IF(G41="D",(H41*U41),((V41*H41)*10000)))*AVERAGE(INDEX(PriceTable,MATCH($I41,PriceTableMonths,0),3):INDEX(PriceTable,MATCH($J41,PriceTableMonths,0),3))</f>
        <v>#N/A</v>
      </c>
      <c r="X41" s="26" t="str">
        <f aca="false">IF(Q41="","",ROUND(SUMPRODUCT(INDEX(PriceTable,MATCH($I41,PriceTableMonths,0),22):INDEX(PriceTable,MATCH($J41,PriceTableMonths,0),22),INDEX(PriceTable,MATCH($I41,PriceTableMonths,0),3):INDEX(PriceTable,MATCH($J41,PriceTableMonths,0),3),INDEX(PriceTable,MATCH($I41,PriceTableMonths,0),4):INDEX(PriceTable,MATCH($J41,PriceTableMonths,0),4))/SUMPRODUCT(INDEX(PriceTable,MATCH($I41,PriceTableMonths,0),3):INDEX(PriceTable,MATCH($J41,PriceTableMonths,0),3),INDEX(PriceTable,MATCH($I41,PriceTableMonths,0),4):INDEX(PriceTable,MATCH($J41,PriceTableMonths,0),4)),4))</f>
        <v/>
      </c>
      <c r="Y41" s="370" t="str">
        <f aca="false">IF(P41="no pl",0,IF(D41="ltx",0,IF(Q41="","",(IF(F41="Sell",((K41-Z41)-X41),(X41-(K41+Z41))))*W41)))</f>
        <v/>
      </c>
      <c r="AA41" s="27" t="s">
        <v>147</v>
      </c>
      <c r="AB41" s="27"/>
      <c r="AC41" s="27"/>
    </row>
    <row r="42" customFormat="false" ht="26.25" hidden="false" customHeight="true" outlineLevel="0" collapsed="false">
      <c r="A42" s="26" t="n">
        <v>33</v>
      </c>
      <c r="B42" s="371"/>
      <c r="C42" s="360"/>
      <c r="D42" s="361"/>
      <c r="E42" s="362"/>
      <c r="F42" s="362"/>
      <c r="G42" s="362"/>
      <c r="H42" s="362"/>
      <c r="I42" s="363"/>
      <c r="J42" s="363"/>
      <c r="K42" s="364"/>
      <c r="L42" s="356"/>
      <c r="M42" s="356"/>
      <c r="N42" s="356"/>
      <c r="O42" s="356"/>
      <c r="P42" s="365"/>
      <c r="Q42" s="365"/>
      <c r="R42" s="365"/>
      <c r="S42" s="376"/>
      <c r="T42" s="376"/>
      <c r="U42" s="367" t="str">
        <f aca="false">IF(Q42="","",IF(G42="M","",IF(I42=J42,DAY(EOMONTH(J42,0)),(((EOMONTH(J42,0))-I42)+1))))</f>
        <v/>
      </c>
      <c r="V42" s="368" t="str">
        <f aca="false">IF(Q42="","",IF(G42="D","",IF(I42=J42,1,1+ROUND(((J42-I42)/30.5),0))))</f>
        <v/>
      </c>
      <c r="W42" s="369" t="e">
        <f aca="false">IF(Q42="","",IF(G42="D",(H42*U42),((V42*H42)*10000)))*AVERAGE(INDEX(PriceTable,MATCH($I42,PriceTableMonths,0),3):INDEX(PriceTable,MATCH($J42,PriceTableMonths,0),3))</f>
        <v>#N/A</v>
      </c>
      <c r="X42" s="26" t="str">
        <f aca="false">IF(Q42="","",ROUND(SUMPRODUCT(INDEX(PriceTable,MATCH($I42,PriceTableMonths,0),22):INDEX(PriceTable,MATCH($J42,PriceTableMonths,0),22),INDEX(PriceTable,MATCH($I42,PriceTableMonths,0),3):INDEX(PriceTable,MATCH($J42,PriceTableMonths,0),3),INDEX(PriceTable,MATCH($I42,PriceTableMonths,0),4):INDEX(PriceTable,MATCH($J42,PriceTableMonths,0),4))/SUMPRODUCT(INDEX(PriceTable,MATCH($I42,PriceTableMonths,0),3):INDEX(PriceTable,MATCH($J42,PriceTableMonths,0),3),INDEX(PriceTable,MATCH($I42,PriceTableMonths,0),4):INDEX(PriceTable,MATCH($J42,PriceTableMonths,0),4)),4))</f>
        <v/>
      </c>
      <c r="Y42" s="370" t="str">
        <f aca="false">IF(P42="no pl",0,IF(D42="ltx",0,IF(Q42="","",(IF(F42="Sell",((K42-Z42)-X42),(X42-(K42+Z42))))*W42)))</f>
        <v/>
      </c>
      <c r="AA42" s="27" t="s">
        <v>147</v>
      </c>
      <c r="AB42" s="27"/>
      <c r="AC42" s="27"/>
    </row>
    <row r="43" customFormat="false" ht="26.25" hidden="false" customHeight="true" outlineLevel="0" collapsed="false">
      <c r="A43" s="26" t="n">
        <v>34</v>
      </c>
      <c r="C43" s="360"/>
      <c r="D43" s="361"/>
      <c r="E43" s="362"/>
      <c r="F43" s="362"/>
      <c r="G43" s="362"/>
      <c r="H43" s="362"/>
      <c r="I43" s="363"/>
      <c r="J43" s="363"/>
      <c r="K43" s="364"/>
      <c r="L43" s="356"/>
      <c r="M43" s="356"/>
      <c r="N43" s="356"/>
      <c r="O43" s="356"/>
      <c r="P43" s="365"/>
      <c r="Q43" s="365"/>
      <c r="R43" s="365"/>
      <c r="S43" s="376"/>
      <c r="T43" s="376"/>
      <c r="U43" s="367" t="str">
        <f aca="false">IF(Q43="","",IF(G43="M","",IF(I43=J43,DAY(EOMONTH(J43,0)),(((EOMONTH(J43,0))-I43)+1))))</f>
        <v/>
      </c>
      <c r="V43" s="368" t="str">
        <f aca="false">IF(Q43="","",IF(G43="D","",IF(I43=J43,1,1+ROUND(((J43-I43)/30.5),0))))</f>
        <v/>
      </c>
      <c r="W43" s="369" t="e">
        <f aca="false">IF(Q43="","",IF(G43="D",(H43*U43),((V43*H43)*10000)))*AVERAGE(INDEX(PriceTable,MATCH($I43,PriceTableMonths,0),3):INDEX(PriceTable,MATCH($J43,PriceTableMonths,0),3))</f>
        <v>#N/A</v>
      </c>
      <c r="X43" s="26" t="str">
        <f aca="false">IF(Q43="","",ROUND(SUMPRODUCT(INDEX(PriceTable,MATCH($I43,PriceTableMonths,0),22):INDEX(PriceTable,MATCH($J43,PriceTableMonths,0),22),INDEX(PriceTable,MATCH($I43,PriceTableMonths,0),3):INDEX(PriceTable,MATCH($J43,PriceTableMonths,0),3),INDEX(PriceTable,MATCH($I43,PriceTableMonths,0),4):INDEX(PriceTable,MATCH($J43,PriceTableMonths,0),4))/SUMPRODUCT(INDEX(PriceTable,MATCH($I43,PriceTableMonths,0),3):INDEX(PriceTable,MATCH($J43,PriceTableMonths,0),3),INDEX(PriceTable,MATCH($I43,PriceTableMonths,0),4):INDEX(PriceTable,MATCH($J43,PriceTableMonths,0),4)),4))</f>
        <v/>
      </c>
      <c r="Y43" s="370" t="str">
        <f aca="false">IF(P43="no pl",0,IF(D43="ltx",0,IF(Q43="","",(IF(F43="Sell",((K43-Z43)-X43),(X43-(K43+Z43))))*W43)))</f>
        <v/>
      </c>
      <c r="AA43" s="27" t="s">
        <v>147</v>
      </c>
      <c r="AB43" s="27"/>
      <c r="AC43" s="27"/>
    </row>
    <row r="44" customFormat="false" ht="26.25" hidden="false" customHeight="true" outlineLevel="0" collapsed="false">
      <c r="A44" s="26" t="n">
        <v>35</v>
      </c>
      <c r="C44" s="360"/>
      <c r="D44" s="361"/>
      <c r="E44" s="362"/>
      <c r="F44" s="362"/>
      <c r="G44" s="362"/>
      <c r="H44" s="362"/>
      <c r="I44" s="363"/>
      <c r="J44" s="363"/>
      <c r="K44" s="364"/>
      <c r="L44" s="356"/>
      <c r="M44" s="356"/>
      <c r="N44" s="356"/>
      <c r="O44" s="356"/>
      <c r="P44" s="365"/>
      <c r="Q44" s="365"/>
      <c r="R44" s="365"/>
      <c r="S44" s="376"/>
      <c r="T44" s="376"/>
      <c r="U44" s="367" t="str">
        <f aca="false">IF(Q44="","",IF(G44="M","",IF(I44=J44,DAY(EOMONTH(J44,0)),(((EOMONTH(J44,0))-I44)+1))))</f>
        <v/>
      </c>
      <c r="V44" s="368" t="str">
        <f aca="false">IF(Q44="","",IF(G44="D","",IF(I44=J44,1,1+ROUND(((J44-I44)/30.5),0))))</f>
        <v/>
      </c>
      <c r="W44" s="369" t="e">
        <f aca="false">IF(Q44="","",IF(G44="D",(H44*U44),((V44*H44)*10000)))*AVERAGE(INDEX(PriceTable,MATCH($I44,PriceTableMonths,0),3):INDEX(PriceTable,MATCH($J44,PriceTableMonths,0),3))</f>
        <v>#N/A</v>
      </c>
      <c r="X44" s="26" t="str">
        <f aca="false">IF(Q44="","",ROUND(SUMPRODUCT(INDEX(PriceTable,MATCH($I44,PriceTableMonths,0),22):INDEX(PriceTable,MATCH($J44,PriceTableMonths,0),22),INDEX(PriceTable,MATCH($I44,PriceTableMonths,0),3):INDEX(PriceTable,MATCH($J44,PriceTableMonths,0),3),INDEX(PriceTable,MATCH($I44,PriceTableMonths,0),4):INDEX(PriceTable,MATCH($J44,PriceTableMonths,0),4))/SUMPRODUCT(INDEX(PriceTable,MATCH($I44,PriceTableMonths,0),3):INDEX(PriceTable,MATCH($J44,PriceTableMonths,0),3),INDEX(PriceTable,MATCH($I44,PriceTableMonths,0),4):INDEX(PriceTable,MATCH($J44,PriceTableMonths,0),4)),4))</f>
        <v/>
      </c>
      <c r="Y44" s="370" t="str">
        <f aca="false">IF(P44="no pl",0,IF(D44="ltx",0,IF(Q44="","",(IF(F44="Sell",((K44-Z44)-X44),(X44-(K44+Z44))))*W44)))</f>
        <v/>
      </c>
      <c r="AA44" s="27" t="s">
        <v>147</v>
      </c>
      <c r="AB44" s="27"/>
      <c r="AC44" s="27"/>
    </row>
    <row r="45" customFormat="false" ht="26.25" hidden="false" customHeight="true" outlineLevel="0" collapsed="false">
      <c r="A45" s="26" t="n">
        <v>36</v>
      </c>
      <c r="C45" s="360"/>
      <c r="D45" s="361"/>
      <c r="E45" s="362"/>
      <c r="F45" s="362"/>
      <c r="G45" s="362"/>
      <c r="H45" s="362"/>
      <c r="I45" s="363"/>
      <c r="J45" s="363"/>
      <c r="K45" s="364"/>
      <c r="L45" s="356"/>
      <c r="M45" s="356"/>
      <c r="N45" s="356"/>
      <c r="O45" s="356"/>
      <c r="P45" s="365"/>
      <c r="Q45" s="365"/>
      <c r="R45" s="365"/>
      <c r="S45" s="376"/>
      <c r="T45" s="376"/>
      <c r="U45" s="367" t="str">
        <f aca="false">IF(Q45="","",IF(G45="M","",IF(I45=J45,DAY(EOMONTH(J45,0)),(((EOMONTH(J45,0))-I45)+1))))</f>
        <v/>
      </c>
      <c r="V45" s="368" t="str">
        <f aca="false">IF(Q45="","",IF(G45="D","",IF(I45=J45,1,1+ROUND(((J45-I45)/30.5),0))))</f>
        <v/>
      </c>
      <c r="W45" s="369" t="e">
        <f aca="false">IF(Q45="","",IF(G45="D",(H45*U45),((V45*H45)*10000)))*AVERAGE(INDEX(PriceTable,MATCH($I45,PriceTableMonths,0),3):INDEX(PriceTable,MATCH($J45,PriceTableMonths,0),3))</f>
        <v>#N/A</v>
      </c>
      <c r="X45" s="26" t="str">
        <f aca="false">IF(Q45="","",ROUND(SUMPRODUCT(INDEX(PriceTable,MATCH($I45,PriceTableMonths,0),22):INDEX(PriceTable,MATCH($J45,PriceTableMonths,0),22),INDEX(PriceTable,MATCH($I45,PriceTableMonths,0),3):INDEX(PriceTable,MATCH($J45,PriceTableMonths,0),3),INDEX(PriceTable,MATCH($I45,PriceTableMonths,0),4):INDEX(PriceTable,MATCH($J45,PriceTableMonths,0),4))/SUMPRODUCT(INDEX(PriceTable,MATCH($I45,PriceTableMonths,0),3):INDEX(PriceTable,MATCH($J45,PriceTableMonths,0),3),INDEX(PriceTable,MATCH($I45,PriceTableMonths,0),4):INDEX(PriceTable,MATCH($J45,PriceTableMonths,0),4)),4))</f>
        <v/>
      </c>
      <c r="Y45" s="370" t="str">
        <f aca="false">IF(P45="no pl",0,IF(D45="ltx",0,IF(Q45="","",(IF(F45="Sell",((K45-Z45)-X45),(X45-(K45+Z45))))*W45)))</f>
        <v/>
      </c>
      <c r="AA45" s="27" t="s">
        <v>147</v>
      </c>
      <c r="AB45" s="27"/>
      <c r="AC45" s="27"/>
    </row>
    <row r="46" customFormat="false" ht="26.25" hidden="false" customHeight="true" outlineLevel="0" collapsed="false">
      <c r="A46" s="26" t="n">
        <v>37</v>
      </c>
      <c r="C46" s="360"/>
      <c r="D46" s="361"/>
      <c r="E46" s="362"/>
      <c r="F46" s="362"/>
      <c r="G46" s="362"/>
      <c r="H46" s="362"/>
      <c r="I46" s="363"/>
      <c r="J46" s="363"/>
      <c r="K46" s="364"/>
      <c r="L46" s="356"/>
      <c r="M46" s="356"/>
      <c r="N46" s="356"/>
      <c r="O46" s="356"/>
      <c r="P46" s="365"/>
      <c r="Q46" s="365"/>
      <c r="R46" s="365"/>
      <c r="S46" s="376"/>
      <c r="T46" s="376"/>
      <c r="U46" s="367" t="str">
        <f aca="false">IF(Q46="","",IF(G46="M","",IF(I46=J46,DAY(EOMONTH(J46,0)),(((EOMONTH(J46,0))-I46)+1))))</f>
        <v/>
      </c>
      <c r="V46" s="368" t="str">
        <f aca="false">IF(Q46="","",IF(G46="D","",IF(I46=J46,1,1+ROUND(((J46-I46)/30.5),0))))</f>
        <v/>
      </c>
      <c r="W46" s="369" t="e">
        <f aca="false">IF(Q46="","",IF(G46="D",(H46*U46),((V46*H46)*10000)))*AVERAGE(INDEX(PriceTable,MATCH($I46,PriceTableMonths,0),3):INDEX(PriceTable,MATCH($J46,PriceTableMonths,0),3))</f>
        <v>#N/A</v>
      </c>
      <c r="X46" s="26" t="str">
        <f aca="false">IF(Q46="","",ROUND(SUMPRODUCT(INDEX(PriceTable,MATCH($I46,PriceTableMonths,0),22):INDEX(PriceTable,MATCH($J46,PriceTableMonths,0),22),INDEX(PriceTable,MATCH($I46,PriceTableMonths,0),3):INDEX(PriceTable,MATCH($J46,PriceTableMonths,0),3),INDEX(PriceTable,MATCH($I46,PriceTableMonths,0),4):INDEX(PriceTable,MATCH($J46,PriceTableMonths,0),4))/SUMPRODUCT(INDEX(PriceTable,MATCH($I46,PriceTableMonths,0),3):INDEX(PriceTable,MATCH($J46,PriceTableMonths,0),3),INDEX(PriceTable,MATCH($I46,PriceTableMonths,0),4):INDEX(PriceTable,MATCH($J46,PriceTableMonths,0),4)),4))</f>
        <v/>
      </c>
      <c r="Y46" s="370" t="str">
        <f aca="false">IF(P46="no pl",0,IF(D46="ltx",0,IF(Q46="","",(IF(F46="Sell",((K46-Z46)-X46),(X46-(K46+Z46))))*W46)))</f>
        <v/>
      </c>
      <c r="AA46" s="27" t="s">
        <v>147</v>
      </c>
      <c r="AB46" s="27"/>
      <c r="AC46" s="27"/>
    </row>
    <row r="47" customFormat="false" ht="26.25" hidden="false" customHeight="true" outlineLevel="0" collapsed="false">
      <c r="A47" s="26" t="n">
        <v>38</v>
      </c>
      <c r="C47" s="360"/>
      <c r="D47" s="361"/>
      <c r="E47" s="362"/>
      <c r="F47" s="362"/>
      <c r="G47" s="362"/>
      <c r="H47" s="362"/>
      <c r="I47" s="363"/>
      <c r="J47" s="363"/>
      <c r="K47" s="364"/>
      <c r="L47" s="356"/>
      <c r="M47" s="356"/>
      <c r="N47" s="356"/>
      <c r="O47" s="356"/>
      <c r="P47" s="365"/>
      <c r="Q47" s="365"/>
      <c r="R47" s="365"/>
      <c r="S47" s="376"/>
      <c r="T47" s="376"/>
      <c r="U47" s="367" t="str">
        <f aca="false">IF(Q47="","",IF(G47="M","",IF(I47=J47,DAY(EOMONTH(J47,0)),(((EOMONTH(J47,0))-I47)+1))))</f>
        <v/>
      </c>
      <c r="V47" s="368" t="str">
        <f aca="false">IF(Q47="","",IF(G47="D","",IF(I47=J47,1,1+ROUND(((J47-I47)/30.5),0))))</f>
        <v/>
      </c>
      <c r="W47" s="369" t="e">
        <f aca="false">IF(Q47="","",IF(G47="D",(H47*U47),((V47*H47)*10000)))*AVERAGE(INDEX(PriceTable,MATCH($I47,PriceTableMonths,0),3):INDEX(PriceTable,MATCH($J47,PriceTableMonths,0),3))</f>
        <v>#N/A</v>
      </c>
      <c r="X47" s="26" t="str">
        <f aca="false">IF(Q47="","",ROUND(SUMPRODUCT(INDEX(PriceTable,MATCH($I47,PriceTableMonths,0),22):INDEX(PriceTable,MATCH($J47,PriceTableMonths,0),22),INDEX(PriceTable,MATCH($I47,PriceTableMonths,0),3):INDEX(PriceTable,MATCH($J47,PriceTableMonths,0),3),INDEX(PriceTable,MATCH($I47,PriceTableMonths,0),4):INDEX(PriceTable,MATCH($J47,PriceTableMonths,0),4))/SUMPRODUCT(INDEX(PriceTable,MATCH($I47,PriceTableMonths,0),3):INDEX(PriceTable,MATCH($J47,PriceTableMonths,0),3),INDEX(PriceTable,MATCH($I47,PriceTableMonths,0),4):INDEX(PriceTable,MATCH($J47,PriceTableMonths,0),4)),4))</f>
        <v/>
      </c>
      <c r="Y47" s="370" t="str">
        <f aca="false">IF(P47="no pl",0,IF(D47="ltx",0,IF(Q47="","",(IF(F47="Sell",((K47-Z47)-X47),(X47-(K47+Z47))))*W47)))</f>
        <v/>
      </c>
      <c r="AA47" s="27" t="s">
        <v>147</v>
      </c>
      <c r="AB47" s="27"/>
      <c r="AC47" s="27"/>
    </row>
    <row r="48" customFormat="false" ht="26.25" hidden="false" customHeight="true" outlineLevel="0" collapsed="false">
      <c r="A48" s="26" t="n">
        <v>39</v>
      </c>
      <c r="C48" s="360"/>
      <c r="D48" s="361"/>
      <c r="E48" s="362"/>
      <c r="F48" s="362"/>
      <c r="G48" s="362"/>
      <c r="H48" s="362"/>
      <c r="I48" s="363"/>
      <c r="J48" s="363"/>
      <c r="K48" s="364"/>
      <c r="L48" s="356"/>
      <c r="M48" s="356"/>
      <c r="N48" s="356"/>
      <c r="O48" s="356"/>
      <c r="P48" s="365"/>
      <c r="Q48" s="365"/>
      <c r="R48" s="365"/>
      <c r="S48" s="376"/>
      <c r="T48" s="376"/>
      <c r="U48" s="367" t="str">
        <f aca="false">IF(Q48="","",IF(G48="M","",IF(I48=J48,DAY(EOMONTH(J48,0)),(((EOMONTH(J48,0))-I48)+1))))</f>
        <v/>
      </c>
      <c r="V48" s="368" t="str">
        <f aca="false">IF(Q48="","",IF(G48="D","",IF(I48=J48,1,1+ROUND(((J48-I48)/30.5),0))))</f>
        <v/>
      </c>
      <c r="W48" s="369" t="e">
        <f aca="false">IF(Q48="","",IF(G48="D",(H48*U48),((V48*H48)*10000)))*AVERAGE(INDEX(PriceTable,MATCH($I48,PriceTableMonths,0),3):INDEX(PriceTable,MATCH($J48,PriceTableMonths,0),3))</f>
        <v>#N/A</v>
      </c>
      <c r="X48" s="26" t="str">
        <f aca="false">IF(Q48="","",ROUND(SUMPRODUCT(INDEX(PriceTable,MATCH($I48,PriceTableMonths,0),22):INDEX(PriceTable,MATCH($J48,PriceTableMonths,0),22),INDEX(PriceTable,MATCH($I48,PriceTableMonths,0),3):INDEX(PriceTable,MATCH($J48,PriceTableMonths,0),3),INDEX(PriceTable,MATCH($I48,PriceTableMonths,0),4):INDEX(PriceTable,MATCH($J48,PriceTableMonths,0),4))/SUMPRODUCT(INDEX(PriceTable,MATCH($I48,PriceTableMonths,0),3):INDEX(PriceTable,MATCH($J48,PriceTableMonths,0),3),INDEX(PriceTable,MATCH($I48,PriceTableMonths,0),4):INDEX(PriceTable,MATCH($J48,PriceTableMonths,0),4)),4))</f>
        <v/>
      </c>
      <c r="Y48" s="370" t="str">
        <f aca="false">IF(P48="no pl",0,IF(D48="ltx",0,IF(Q48="","",(IF(F48="Sell",((K48-Z48)-X48),(X48-(K48+Z48))))*W48)))</f>
        <v/>
      </c>
      <c r="AA48" s="27" t="s">
        <v>147</v>
      </c>
      <c r="AB48" s="27"/>
      <c r="AC48" s="27"/>
    </row>
    <row r="49" customFormat="false" ht="26.25" hidden="false" customHeight="true" outlineLevel="0" collapsed="false">
      <c r="A49" s="26" t="n">
        <v>40</v>
      </c>
      <c r="C49" s="360"/>
      <c r="D49" s="361"/>
      <c r="E49" s="362"/>
      <c r="F49" s="362"/>
      <c r="G49" s="362"/>
      <c r="H49" s="362"/>
      <c r="I49" s="363"/>
      <c r="J49" s="363"/>
      <c r="K49" s="364"/>
      <c r="L49" s="356"/>
      <c r="M49" s="356"/>
      <c r="N49" s="356"/>
      <c r="O49" s="356"/>
      <c r="P49" s="365"/>
      <c r="Q49" s="365"/>
      <c r="R49" s="365"/>
      <c r="S49" s="376"/>
      <c r="T49" s="376"/>
      <c r="U49" s="367" t="str">
        <f aca="false">IF(Q49="","",IF(G49="M","",IF(I49=J49,DAY(EOMONTH(J49,0)),(((EOMONTH(J49,0))-I49)+1))))</f>
        <v/>
      </c>
      <c r="V49" s="368" t="str">
        <f aca="false">IF(Q49="","",IF(G49="D","",IF(I49=J49,1,1+ROUND(((J49-I49)/30.5),0))))</f>
        <v/>
      </c>
      <c r="W49" s="369" t="e">
        <f aca="false">IF(Q49="","",IF(G49="D",(H49*U49),((V49*H49)*10000)))*AVERAGE(INDEX(PriceTable,MATCH($I49,PriceTableMonths,0),3):INDEX(PriceTable,MATCH($J49,PriceTableMonths,0),3))</f>
        <v>#N/A</v>
      </c>
      <c r="X49" s="26" t="str">
        <f aca="false">IF(Q49="","",ROUND(SUMPRODUCT(INDEX(PriceTable,MATCH($I49,PriceTableMonths,0),22):INDEX(PriceTable,MATCH($J49,PriceTableMonths,0),22),INDEX(PriceTable,MATCH($I49,PriceTableMonths,0),3):INDEX(PriceTable,MATCH($J49,PriceTableMonths,0),3),INDEX(PriceTable,MATCH($I49,PriceTableMonths,0),4):INDEX(PriceTable,MATCH($J49,PriceTableMonths,0),4))/SUMPRODUCT(INDEX(PriceTable,MATCH($I49,PriceTableMonths,0),3):INDEX(PriceTable,MATCH($J49,PriceTableMonths,0),3),INDEX(PriceTable,MATCH($I49,PriceTableMonths,0),4):INDEX(PriceTable,MATCH($J49,PriceTableMonths,0),4)),4))</f>
        <v/>
      </c>
      <c r="Y49" s="370" t="str">
        <f aca="false">IF(P49="no pl",0,IF(D49="ltx",0,IF(Q49="","",(IF(F49="Sell",((K49-Z49)-X49),(X49-(K49+Z49))))*W49)))</f>
        <v/>
      </c>
      <c r="AA49" s="27" t="s">
        <v>147</v>
      </c>
      <c r="AB49" s="27"/>
      <c r="AC49" s="27"/>
    </row>
    <row r="50" customFormat="false" ht="26.25" hidden="false" customHeight="true" outlineLevel="0" collapsed="false">
      <c r="A50" s="26" t="n">
        <v>41</v>
      </c>
      <c r="C50" s="360"/>
      <c r="D50" s="361"/>
      <c r="E50" s="362"/>
      <c r="F50" s="362"/>
      <c r="G50" s="362"/>
      <c r="H50" s="362"/>
      <c r="I50" s="363"/>
      <c r="J50" s="363"/>
      <c r="K50" s="364"/>
      <c r="L50" s="356"/>
      <c r="M50" s="356"/>
      <c r="N50" s="356"/>
      <c r="O50" s="356"/>
      <c r="P50" s="365"/>
      <c r="Q50" s="365"/>
      <c r="R50" s="365"/>
      <c r="S50" s="376"/>
      <c r="T50" s="376"/>
      <c r="U50" s="367" t="str">
        <f aca="false">IF(Q50="","",IF(G50="M","",IF(I50=J50,DAY(EOMONTH(J50,0)),(((EOMONTH(J50,0))-I50)+1))))</f>
        <v/>
      </c>
      <c r="V50" s="368" t="str">
        <f aca="false">IF(Q50="","",IF(G50="D","",IF(I50=J50,1,1+ROUND(((J50-I50)/30.5),0))))</f>
        <v/>
      </c>
      <c r="W50" s="369" t="e">
        <f aca="false">IF(Q50="","",IF(G50="D",(H50*U50),((V50*H50)*10000)))*AVERAGE(INDEX(PriceTable,MATCH($I50,PriceTableMonths,0),3):INDEX(PriceTable,MATCH($J50,PriceTableMonths,0),3))</f>
        <v>#N/A</v>
      </c>
      <c r="X50" s="26" t="str">
        <f aca="false">IF(Q50="","",ROUND(SUMPRODUCT(INDEX(PriceTable,MATCH($I50,PriceTableMonths,0),22):INDEX(PriceTable,MATCH($J50,PriceTableMonths,0),22),INDEX(PriceTable,MATCH($I50,PriceTableMonths,0),3):INDEX(PriceTable,MATCH($J50,PriceTableMonths,0),3),INDEX(PriceTable,MATCH($I50,PriceTableMonths,0),4):INDEX(PriceTable,MATCH($J50,PriceTableMonths,0),4))/SUMPRODUCT(INDEX(PriceTable,MATCH($I50,PriceTableMonths,0),3):INDEX(PriceTable,MATCH($J50,PriceTableMonths,0),3),INDEX(PriceTable,MATCH($I50,PriceTableMonths,0),4):INDEX(PriceTable,MATCH($J50,PriceTableMonths,0),4)),4))</f>
        <v/>
      </c>
      <c r="Y50" s="370" t="str">
        <f aca="false">IF(P50="no pl",0,IF(D50="ltx",0,IF(Q50="","",(IF(F50="Sell",((K50-Z50)-X50),(X50-(K50+Z50))))*W50)))</f>
        <v/>
      </c>
      <c r="AA50" s="27" t="s">
        <v>147</v>
      </c>
      <c r="AB50" s="27"/>
      <c r="AC50" s="27"/>
    </row>
    <row r="51" customFormat="false" ht="26.25" hidden="false" customHeight="true" outlineLevel="0" collapsed="false">
      <c r="A51" s="26" t="n">
        <v>42</v>
      </c>
      <c r="C51" s="360"/>
      <c r="D51" s="361"/>
      <c r="E51" s="362"/>
      <c r="F51" s="362"/>
      <c r="G51" s="362"/>
      <c r="H51" s="362"/>
      <c r="I51" s="363"/>
      <c r="J51" s="363"/>
      <c r="K51" s="364"/>
      <c r="L51" s="356"/>
      <c r="M51" s="356"/>
      <c r="N51" s="356"/>
      <c r="O51" s="356"/>
      <c r="P51" s="365"/>
      <c r="Q51" s="365"/>
      <c r="R51" s="365"/>
      <c r="S51" s="376"/>
      <c r="T51" s="376"/>
      <c r="U51" s="367" t="str">
        <f aca="false">IF(Q51="","",IF(G51="M","",IF(I51=J51,DAY(EOMONTH(J51,0)),(((EOMONTH(J51,0))-I51)+1))))</f>
        <v/>
      </c>
      <c r="V51" s="368" t="str">
        <f aca="false">IF(Q51="","",IF(G51="D","",IF(I51=J51,1,1+ROUND(((J51-I51)/30.5),0))))</f>
        <v/>
      </c>
      <c r="W51" s="369" t="e">
        <f aca="false">IF(Q51="","",IF(G51="D",(H51*U51),((V51*H51)*10000)))*AVERAGE(INDEX(PriceTable,MATCH($I51,PriceTableMonths,0),3):INDEX(PriceTable,MATCH($J51,PriceTableMonths,0),3))</f>
        <v>#N/A</v>
      </c>
      <c r="X51" s="26" t="str">
        <f aca="false">IF(Q51="","",ROUND(SUMPRODUCT(INDEX(PriceTable,MATCH($I51,PriceTableMonths,0),22):INDEX(PriceTable,MATCH($J51,PriceTableMonths,0),22),INDEX(PriceTable,MATCH($I51,PriceTableMonths,0),3):INDEX(PriceTable,MATCH($J51,PriceTableMonths,0),3),INDEX(PriceTable,MATCH($I51,PriceTableMonths,0),4):INDEX(PriceTable,MATCH($J51,PriceTableMonths,0),4))/SUMPRODUCT(INDEX(PriceTable,MATCH($I51,PriceTableMonths,0),3):INDEX(PriceTable,MATCH($J51,PriceTableMonths,0),3),INDEX(PriceTable,MATCH($I51,PriceTableMonths,0),4):INDEX(PriceTable,MATCH($J51,PriceTableMonths,0),4)),4))</f>
        <v/>
      </c>
      <c r="Y51" s="370" t="str">
        <f aca="false">IF(P51="no pl",0,IF(D51="ltx",0,IF(Q51="","",(IF(F51="Sell",((K51-Z51)-X51),(X51-(K51+Z51))))*W51)))</f>
        <v/>
      </c>
      <c r="AA51" s="27" t="s">
        <v>147</v>
      </c>
      <c r="AB51" s="27"/>
      <c r="AC51" s="27"/>
    </row>
    <row r="52" customFormat="false" ht="26.25" hidden="false" customHeight="true" outlineLevel="0" collapsed="false">
      <c r="A52" s="26" t="n">
        <v>43</v>
      </c>
      <c r="C52" s="360"/>
      <c r="D52" s="361"/>
      <c r="E52" s="362"/>
      <c r="F52" s="362"/>
      <c r="G52" s="362"/>
      <c r="H52" s="362"/>
      <c r="I52" s="363"/>
      <c r="J52" s="363"/>
      <c r="K52" s="364"/>
      <c r="L52" s="356"/>
      <c r="M52" s="356"/>
      <c r="N52" s="356"/>
      <c r="O52" s="356"/>
      <c r="P52" s="365"/>
      <c r="Q52" s="365"/>
      <c r="R52" s="365"/>
      <c r="S52" s="376"/>
      <c r="T52" s="376"/>
      <c r="U52" s="367" t="str">
        <f aca="false">IF(Q52="","",IF(G52="M","",IF(I52=J52,DAY(EOMONTH(J52,0)),(((EOMONTH(J52,0))-I52)+1))))</f>
        <v/>
      </c>
      <c r="V52" s="368" t="str">
        <f aca="false">IF(Q52="","",IF(G52="D","",IF(I52=J52,1,1+ROUND(((J52-I52)/30.5),0))))</f>
        <v/>
      </c>
      <c r="W52" s="369" t="e">
        <f aca="false">IF(Q52="","",IF(G52="D",(H52*U52),((V52*H52)*10000)))*AVERAGE(INDEX(PriceTable,MATCH($I52,PriceTableMonths,0),3):INDEX(PriceTable,MATCH($J52,PriceTableMonths,0),3))</f>
        <v>#N/A</v>
      </c>
      <c r="X52" s="26" t="str">
        <f aca="false">IF(Q52="","",ROUND(SUMPRODUCT(INDEX(PriceTable,MATCH($I52,PriceTableMonths,0),22):INDEX(PriceTable,MATCH($J52,PriceTableMonths,0),22),INDEX(PriceTable,MATCH($I52,PriceTableMonths,0),3):INDEX(PriceTable,MATCH($J52,PriceTableMonths,0),3),INDEX(PriceTable,MATCH($I52,PriceTableMonths,0),4):INDEX(PriceTable,MATCH($J52,PriceTableMonths,0),4))/SUMPRODUCT(INDEX(PriceTable,MATCH($I52,PriceTableMonths,0),3):INDEX(PriceTable,MATCH($J52,PriceTableMonths,0),3),INDEX(PriceTable,MATCH($I52,PriceTableMonths,0),4):INDEX(PriceTable,MATCH($J52,PriceTableMonths,0),4)),4))</f>
        <v/>
      </c>
      <c r="Y52" s="370" t="str">
        <f aca="false">IF(P52="no pl",0,IF(D52="ltx",0,IF(Q52="","",(IF(F52="Sell",((K52-Z52)-X52),(X52-(K52+Z52))))*W52)))</f>
        <v/>
      </c>
      <c r="AA52" s="27" t="s">
        <v>147</v>
      </c>
      <c r="AB52" s="27"/>
      <c r="AC52" s="27"/>
    </row>
    <row r="53" customFormat="false" ht="26.25" hidden="false" customHeight="true" outlineLevel="0" collapsed="false">
      <c r="A53" s="26" t="n">
        <v>44</v>
      </c>
      <c r="B53" s="371"/>
      <c r="C53" s="360"/>
      <c r="D53" s="361"/>
      <c r="E53" s="362"/>
      <c r="F53" s="362"/>
      <c r="G53" s="362"/>
      <c r="H53" s="362"/>
      <c r="I53" s="363"/>
      <c r="J53" s="363"/>
      <c r="K53" s="364"/>
      <c r="L53" s="356"/>
      <c r="M53" s="356"/>
      <c r="N53" s="356"/>
      <c r="O53" s="356"/>
      <c r="P53" s="365"/>
      <c r="Q53" s="365"/>
      <c r="R53" s="365"/>
      <c r="S53" s="376"/>
      <c r="T53" s="376"/>
      <c r="U53" s="367" t="str">
        <f aca="false">IF(Q53="","",IF(G53="M","",IF(I53=J53,DAY(EOMONTH(J53,0)),(((EOMONTH(J53,0))-I53)+1))))</f>
        <v/>
      </c>
      <c r="V53" s="368" t="str">
        <f aca="false">IF(Q53="","",IF(G53="D","",IF(I53=J53,1,1+ROUND(((J53-I53)/30.5),0))))</f>
        <v/>
      </c>
      <c r="W53" s="369" t="e">
        <f aca="false">IF(Q53="","",IF(G53="D",(H53*U53),((V53*H53)*10000)))*AVERAGE(INDEX(PriceTable,MATCH($I53,PriceTableMonths,0),3):INDEX(PriceTable,MATCH($J53,PriceTableMonths,0),3))</f>
        <v>#N/A</v>
      </c>
      <c r="X53" s="26" t="str">
        <f aca="false">IF(Q53="","",ROUND(SUMPRODUCT(INDEX(PriceTable,MATCH($I53,PriceTableMonths,0),22):INDEX(PriceTable,MATCH($J53,PriceTableMonths,0),22),INDEX(PriceTable,MATCH($I53,PriceTableMonths,0),3):INDEX(PriceTable,MATCH($J53,PriceTableMonths,0),3),INDEX(PriceTable,MATCH($I53,PriceTableMonths,0),4):INDEX(PriceTable,MATCH($J53,PriceTableMonths,0),4))/SUMPRODUCT(INDEX(PriceTable,MATCH($I53,PriceTableMonths,0),3):INDEX(PriceTable,MATCH($J53,PriceTableMonths,0),3),INDEX(PriceTable,MATCH($I53,PriceTableMonths,0),4):INDEX(PriceTable,MATCH($J53,PriceTableMonths,0),4)),4))</f>
        <v/>
      </c>
      <c r="Y53" s="370" t="str">
        <f aca="false">IF(P53="no pl",0,IF(D53="ltx",0,IF(Q53="","",(IF(F53="Sell",((K53-Z53)-X53),(X53-(K53+Z53))))*W53)))</f>
        <v/>
      </c>
      <c r="AA53" s="27" t="s">
        <v>147</v>
      </c>
      <c r="AB53" s="27"/>
      <c r="AC53" s="27"/>
    </row>
    <row r="54" customFormat="false" ht="26.25" hidden="false" customHeight="true" outlineLevel="0" collapsed="false">
      <c r="A54" s="26" t="n">
        <v>45</v>
      </c>
      <c r="B54" s="371"/>
      <c r="C54" s="360"/>
      <c r="D54" s="361"/>
      <c r="E54" s="362"/>
      <c r="F54" s="362"/>
      <c r="G54" s="362"/>
      <c r="H54" s="362"/>
      <c r="I54" s="363"/>
      <c r="J54" s="363"/>
      <c r="K54" s="364"/>
      <c r="L54" s="356"/>
      <c r="M54" s="356"/>
      <c r="N54" s="356"/>
      <c r="O54" s="356"/>
      <c r="P54" s="365"/>
      <c r="Q54" s="365"/>
      <c r="R54" s="365"/>
      <c r="S54" s="376"/>
      <c r="T54" s="376"/>
      <c r="U54" s="367" t="str">
        <f aca="false">IF(Q54="","",IF(G54="M","",IF(I54=J54,DAY(EOMONTH(J54,0)),(((EOMONTH(J54,0))-I54)+1))))</f>
        <v/>
      </c>
      <c r="V54" s="368" t="str">
        <f aca="false">IF(Q54="","",IF(G54="D","",IF(I54=J54,1,1+ROUND(((J54-I54)/30.5),0))))</f>
        <v/>
      </c>
      <c r="W54" s="369" t="e">
        <f aca="false">IF(Q54="","",IF(G54="D",(H54*U54),((V54*H54)*10000)))*AVERAGE(INDEX(PriceTable,MATCH($I54,PriceTableMonths,0),3):INDEX(PriceTable,MATCH($J54,PriceTableMonths,0),3))</f>
        <v>#N/A</v>
      </c>
      <c r="X54" s="26" t="str">
        <f aca="false">IF(Q54="","",ROUND(SUMPRODUCT(INDEX(PriceTable,MATCH($I54,PriceTableMonths,0),22):INDEX(PriceTable,MATCH($J54,PriceTableMonths,0),22),INDEX(PriceTable,MATCH($I54,PriceTableMonths,0),3):INDEX(PriceTable,MATCH($J54,PriceTableMonths,0),3),INDEX(PriceTable,MATCH($I54,PriceTableMonths,0),4):INDEX(PriceTable,MATCH($J54,PriceTableMonths,0),4))/SUMPRODUCT(INDEX(PriceTable,MATCH($I54,PriceTableMonths,0),3):INDEX(PriceTable,MATCH($J54,PriceTableMonths,0),3),INDEX(PriceTable,MATCH($I54,PriceTableMonths,0),4):INDEX(PriceTable,MATCH($J54,PriceTableMonths,0),4)),4))</f>
        <v/>
      </c>
      <c r="Y54" s="370" t="str">
        <f aca="false">IF(P54="no pl",0,IF(D54="ltx",0,IF(Q54="","",(IF(F54="Sell",((K54-Z54)-X54),(X54-(K54+Z54))))*W54)))</f>
        <v/>
      </c>
      <c r="AA54" s="27" t="s">
        <v>147</v>
      </c>
      <c r="AB54" s="27"/>
      <c r="AC54" s="27"/>
    </row>
    <row r="55" customFormat="false" ht="26.25" hidden="false" customHeight="true" outlineLevel="0" collapsed="false">
      <c r="A55" s="26" t="n">
        <v>46</v>
      </c>
      <c r="C55" s="360"/>
      <c r="D55" s="361"/>
      <c r="E55" s="362"/>
      <c r="F55" s="362"/>
      <c r="G55" s="362"/>
      <c r="H55" s="362"/>
      <c r="I55" s="363"/>
      <c r="J55" s="363"/>
      <c r="K55" s="364"/>
      <c r="L55" s="356"/>
      <c r="M55" s="356"/>
      <c r="N55" s="356"/>
      <c r="O55" s="356"/>
      <c r="P55" s="365"/>
      <c r="Q55" s="365"/>
      <c r="R55" s="365"/>
      <c r="S55" s="376"/>
      <c r="T55" s="376"/>
      <c r="U55" s="367" t="str">
        <f aca="false">IF(Q55="","",IF(G55="M","",IF(I55=J55,DAY(EOMONTH(J55,0)),(((EOMONTH(J55,0))-I55)+1))))</f>
        <v/>
      </c>
      <c r="V55" s="368" t="str">
        <f aca="false">IF(Q55="","",IF(G55="D","",IF(I55=J55,1,1+ROUND(((J55-I55)/30.5),0))))</f>
        <v/>
      </c>
      <c r="W55" s="369" t="e">
        <f aca="false">IF(Q55="","",IF(G55="D",(H55*U55),((V55*H55)*10000)))*AVERAGE(INDEX(PriceTable,MATCH($I55,PriceTableMonths,0),3):INDEX(PriceTable,MATCH($J55,PriceTableMonths,0),3))</f>
        <v>#N/A</v>
      </c>
      <c r="X55" s="26" t="str">
        <f aca="false">IF(Q55="","",ROUND(SUMPRODUCT(INDEX(PriceTable,MATCH($I55,PriceTableMonths,0),22):INDEX(PriceTable,MATCH($J55,PriceTableMonths,0),22),INDEX(PriceTable,MATCH($I55,PriceTableMonths,0),3):INDEX(PriceTable,MATCH($J55,PriceTableMonths,0),3),INDEX(PriceTable,MATCH($I55,PriceTableMonths,0),4):INDEX(PriceTable,MATCH($J55,PriceTableMonths,0),4))/SUMPRODUCT(INDEX(PriceTable,MATCH($I55,PriceTableMonths,0),3):INDEX(PriceTable,MATCH($J55,PriceTableMonths,0),3),INDEX(PriceTable,MATCH($I55,PriceTableMonths,0),4):INDEX(PriceTable,MATCH($J55,PriceTableMonths,0),4)),4))</f>
        <v/>
      </c>
      <c r="Y55" s="370" t="str">
        <f aca="false">IF(P55="no pl",0,IF(D55="ltx",0,IF(Q55="","",(IF(F55="Sell",((K55-Z55)-X55),(X55-(K55+Z55))))*W55)))</f>
        <v/>
      </c>
      <c r="AA55" s="27" t="s">
        <v>147</v>
      </c>
      <c r="AB55" s="27"/>
      <c r="AC55" s="27"/>
    </row>
    <row r="56" customFormat="false" ht="26.25" hidden="false" customHeight="true" outlineLevel="0" collapsed="false">
      <c r="A56" s="26" t="n">
        <v>47</v>
      </c>
      <c r="C56" s="360"/>
      <c r="D56" s="361"/>
      <c r="E56" s="362"/>
      <c r="F56" s="362"/>
      <c r="G56" s="362"/>
      <c r="H56" s="362"/>
      <c r="I56" s="363"/>
      <c r="J56" s="363"/>
      <c r="K56" s="356"/>
      <c r="L56" s="356"/>
      <c r="M56" s="356"/>
      <c r="N56" s="356"/>
      <c r="O56" s="356"/>
      <c r="P56" s="365"/>
      <c r="Q56" s="365"/>
      <c r="R56" s="365"/>
      <c r="S56" s="376"/>
      <c r="T56" s="376"/>
      <c r="U56" s="367" t="str">
        <f aca="false">IF(Q56="","",IF(G56="M","",IF(I56=J56,DAY(EOMONTH(J56,0)),(((EOMONTH(J56,0))-I56)+1))))</f>
        <v/>
      </c>
      <c r="V56" s="368" t="str">
        <f aca="false">IF(Q56="","",IF(G56="D","",IF(I56=J56,1,1+ROUND(((J56-I56)/30.5),0))))</f>
        <v/>
      </c>
      <c r="W56" s="369" t="e">
        <f aca="false">IF(Q56="","",IF(G56="D",(H56*U56),((V56*H56)*10000)))*AVERAGE(INDEX(PriceTable,MATCH($I56,PriceTableMonths,0),3):INDEX(PriceTable,MATCH($J56,PriceTableMonths,0),3))</f>
        <v>#N/A</v>
      </c>
      <c r="X56" s="26" t="str">
        <f aca="false">IF(Q56="","",ROUND(SUMPRODUCT(INDEX(PriceTable,MATCH($I56,PriceTableMonths,0),22):INDEX(PriceTable,MATCH($J56,PriceTableMonths,0),22),INDEX(PriceTable,MATCH($I56,PriceTableMonths,0),3):INDEX(PriceTable,MATCH($J56,PriceTableMonths,0),3),INDEX(PriceTable,MATCH($I56,PriceTableMonths,0),4):INDEX(PriceTable,MATCH($J56,PriceTableMonths,0),4))/SUMPRODUCT(INDEX(PriceTable,MATCH($I56,PriceTableMonths,0),3):INDEX(PriceTable,MATCH($J56,PriceTableMonths,0),3),INDEX(PriceTable,MATCH($I56,PriceTableMonths,0),4):INDEX(PriceTable,MATCH($J56,PriceTableMonths,0),4)),4))</f>
        <v/>
      </c>
      <c r="Y56" s="370" t="str">
        <f aca="false">IF(P56="no pl",0,IF(D56="ltx",0,IF(Q56="","",(IF(F56="Sell",((K56-Z56)-X56),(X56-(K56+Z56))))*W56)))</f>
        <v/>
      </c>
      <c r="AA56" s="27" t="s">
        <v>147</v>
      </c>
      <c r="AB56" s="380"/>
      <c r="AC56" s="27"/>
    </row>
    <row r="57" customFormat="false" ht="26.25" hidden="false" customHeight="true" outlineLevel="0" collapsed="false">
      <c r="A57" s="26" t="n">
        <v>48</v>
      </c>
      <c r="C57" s="360"/>
      <c r="D57" s="361"/>
      <c r="E57" s="362"/>
      <c r="F57" s="362"/>
      <c r="G57" s="362"/>
      <c r="H57" s="362"/>
      <c r="I57" s="363"/>
      <c r="J57" s="363"/>
      <c r="K57" s="356"/>
      <c r="L57" s="356"/>
      <c r="M57" s="356"/>
      <c r="N57" s="356"/>
      <c r="O57" s="356"/>
      <c r="P57" s="365"/>
      <c r="Q57" s="365"/>
      <c r="R57" s="365"/>
      <c r="S57" s="376"/>
      <c r="T57" s="376"/>
      <c r="U57" s="367" t="str">
        <f aca="false">IF(Q57="","",IF(G57="M","",IF(I57=J57,DAY(EOMONTH(J57,0)),(((EOMONTH(J57,0))-I57)+1))))</f>
        <v/>
      </c>
      <c r="V57" s="368" t="str">
        <f aca="false">IF(Q57="","",IF(G57="D","",IF(I57=J57,1,1+ROUND(((J57-I57)/30.5),0))))</f>
        <v/>
      </c>
      <c r="W57" s="369" t="e">
        <f aca="false">IF(Q57="","",IF(G57="D",(H57*U57),((V57*H57)*10000)))*AVERAGE(INDEX(PriceTable,MATCH($I57,PriceTableMonths,0),3):INDEX(PriceTable,MATCH($J57,PriceTableMonths,0),3))</f>
        <v>#N/A</v>
      </c>
      <c r="X57" s="26" t="str">
        <f aca="false">IF(Q57="","",ROUND(SUMPRODUCT(INDEX(PriceTable,MATCH($I57,PriceTableMonths,0),22):INDEX(PriceTable,MATCH($J57,PriceTableMonths,0),22),INDEX(PriceTable,MATCH($I57,PriceTableMonths,0),3):INDEX(PriceTable,MATCH($J57,PriceTableMonths,0),3),INDEX(PriceTable,MATCH($I57,PriceTableMonths,0),4):INDEX(PriceTable,MATCH($J57,PriceTableMonths,0),4))/SUMPRODUCT(INDEX(PriceTable,MATCH($I57,PriceTableMonths,0),3):INDEX(PriceTable,MATCH($J57,PriceTableMonths,0),3),INDEX(PriceTable,MATCH($I57,PriceTableMonths,0),4):INDEX(PriceTable,MATCH($J57,PriceTableMonths,0),4)),4))</f>
        <v/>
      </c>
      <c r="Y57" s="370" t="str">
        <f aca="false">IF(P57="no pl",0,IF(D57="ltx",0,IF(Q57="","",(IF(F57="Sell",((K57-Z57)-X57),(X57-(K57+Z57))))*W57)))</f>
        <v/>
      </c>
      <c r="AA57" s="27" t="s">
        <v>147</v>
      </c>
      <c r="AB57" s="380"/>
      <c r="AC57" s="27"/>
    </row>
    <row r="58" customFormat="false" ht="26.25" hidden="false" customHeight="true" outlineLevel="0" collapsed="false">
      <c r="A58" s="26" t="n">
        <v>49</v>
      </c>
      <c r="C58" s="360"/>
      <c r="D58" s="361"/>
      <c r="E58" s="362"/>
      <c r="F58" s="362"/>
      <c r="G58" s="362"/>
      <c r="H58" s="362"/>
      <c r="I58" s="363"/>
      <c r="J58" s="363"/>
      <c r="K58" s="356"/>
      <c r="L58" s="356"/>
      <c r="M58" s="356"/>
      <c r="N58" s="356"/>
      <c r="O58" s="356"/>
      <c r="P58" s="365"/>
      <c r="Q58" s="365"/>
      <c r="R58" s="365"/>
      <c r="S58" s="376"/>
      <c r="T58" s="376"/>
      <c r="U58" s="367" t="str">
        <f aca="false">IF(Q58="","",IF(G58="M","",IF(I58=J58,DAY(EOMONTH(J58,0)),(((EOMONTH(J58,0))-I58)+1))))</f>
        <v/>
      </c>
      <c r="V58" s="368" t="str">
        <f aca="false">IF(Q58="","",IF(G58="D","",IF(I58=J58,1,1+ROUND(((J58-I58)/30.5),0))))</f>
        <v/>
      </c>
      <c r="W58" s="369" t="e">
        <f aca="false">IF(Q58="","",IF(G58="D",(H58*U58),((V58*H58)*10000)))*AVERAGE(INDEX(PriceTable,MATCH($I58,PriceTableMonths,0),3):INDEX(PriceTable,MATCH($J58,PriceTableMonths,0),3))</f>
        <v>#N/A</v>
      </c>
      <c r="X58" s="26" t="str">
        <f aca="false">IF(Q58="","",ROUND(SUMPRODUCT(INDEX(PriceTable,MATCH($I58,PriceTableMonths,0),22):INDEX(PriceTable,MATCH($J58,PriceTableMonths,0),22),INDEX(PriceTable,MATCH($I58,PriceTableMonths,0),3):INDEX(PriceTable,MATCH($J58,PriceTableMonths,0),3),INDEX(PriceTable,MATCH($I58,PriceTableMonths,0),4):INDEX(PriceTable,MATCH($J58,PriceTableMonths,0),4))/SUMPRODUCT(INDEX(PriceTable,MATCH($I58,PriceTableMonths,0),3):INDEX(PriceTable,MATCH($J58,PriceTableMonths,0),3),INDEX(PriceTable,MATCH($I58,PriceTableMonths,0),4):INDEX(PriceTable,MATCH($J58,PriceTableMonths,0),4)),4))</f>
        <v/>
      </c>
      <c r="Y58" s="370" t="str">
        <f aca="false">IF(P58="no pl",0,IF(D58="ltx",0,IF(Q58="","",(IF(F58="Sell",((K58-Z58)-X58),(X58-(K58+Z58))))*W58)))</f>
        <v/>
      </c>
      <c r="AA58" s="27" t="s">
        <v>147</v>
      </c>
      <c r="AB58" s="380"/>
      <c r="AC58" s="27"/>
    </row>
    <row r="59" customFormat="false" ht="26.25" hidden="false" customHeight="true" outlineLevel="0" collapsed="false">
      <c r="A59" s="26" t="n">
        <v>50</v>
      </c>
      <c r="C59" s="360"/>
      <c r="D59" s="361"/>
      <c r="E59" s="362"/>
      <c r="F59" s="362"/>
      <c r="G59" s="362"/>
      <c r="H59" s="362"/>
      <c r="I59" s="363"/>
      <c r="J59" s="363"/>
      <c r="K59" s="356"/>
      <c r="L59" s="356"/>
      <c r="M59" s="356"/>
      <c r="N59" s="356"/>
      <c r="O59" s="356"/>
      <c r="P59" s="365"/>
      <c r="Q59" s="365"/>
      <c r="R59" s="365"/>
      <c r="S59" s="376"/>
      <c r="T59" s="376"/>
      <c r="U59" s="367" t="str">
        <f aca="false">IF(Q59="","",IF(G59="M","",IF(I59=J59,DAY(EOMONTH(J59,0)),(((EOMONTH(J59,0))-I59)+1))))</f>
        <v/>
      </c>
      <c r="V59" s="368" t="str">
        <f aca="false">IF(Q59="","",IF(G59="D","",IF(I59=J59,1,1+ROUND(((J59-I59)/30.5),0))))</f>
        <v/>
      </c>
      <c r="W59" s="369" t="e">
        <f aca="false">IF(Q59="","",IF(G59="D",(H59*U59),((V59*H59)*10000)))*AVERAGE(INDEX(PriceTable,MATCH($I59,PriceTableMonths,0),3):INDEX(PriceTable,MATCH($J59,PriceTableMonths,0),3))</f>
        <v>#N/A</v>
      </c>
      <c r="X59" s="26" t="str">
        <f aca="false">IF(Q59="","",ROUND(SUMPRODUCT(INDEX(PriceTable,MATCH($I59,PriceTableMonths,0),22):INDEX(PriceTable,MATCH($J59,PriceTableMonths,0),22),INDEX(PriceTable,MATCH($I59,PriceTableMonths,0),3):INDEX(PriceTable,MATCH($J59,PriceTableMonths,0),3),INDEX(PriceTable,MATCH($I59,PriceTableMonths,0),4):INDEX(PriceTable,MATCH($J59,PriceTableMonths,0),4))/SUMPRODUCT(INDEX(PriceTable,MATCH($I59,PriceTableMonths,0),3):INDEX(PriceTable,MATCH($J59,PriceTableMonths,0),3),INDEX(PriceTable,MATCH($I59,PriceTableMonths,0),4):INDEX(PriceTable,MATCH($J59,PriceTableMonths,0),4)),4))</f>
        <v/>
      </c>
      <c r="Y59" s="370" t="str">
        <f aca="false">IF(P59="no pl",0,IF(D59="ltx",0,IF(Q59="","",(IF(F59="Sell",((K59-Z59)-X59),(X59-(K59+Z59))))*W59)))</f>
        <v/>
      </c>
      <c r="AA59" s="27" t="s">
        <v>147</v>
      </c>
      <c r="AB59" s="380"/>
      <c r="AC59" s="27"/>
    </row>
    <row r="60" customFormat="false" ht="26.25" hidden="false" customHeight="true" outlineLevel="0" collapsed="false">
      <c r="A60" s="26" t="n">
        <v>51</v>
      </c>
      <c r="C60" s="360"/>
      <c r="D60" s="361"/>
      <c r="E60" s="362"/>
      <c r="F60" s="362"/>
      <c r="G60" s="362"/>
      <c r="H60" s="362"/>
      <c r="I60" s="363"/>
      <c r="J60" s="363"/>
      <c r="K60" s="356"/>
      <c r="L60" s="356"/>
      <c r="M60" s="356"/>
      <c r="N60" s="356"/>
      <c r="O60" s="356"/>
      <c r="P60" s="365"/>
      <c r="Q60" s="365"/>
      <c r="R60" s="365"/>
      <c r="S60" s="376"/>
      <c r="T60" s="376"/>
      <c r="U60" s="367" t="str">
        <f aca="false">IF(Q60="","",IF(G60="M","",IF(I60=J60,DAY(EOMONTH(J60,0)),(((EOMONTH(J60,0))-I60)+1))))</f>
        <v/>
      </c>
      <c r="V60" s="368" t="str">
        <f aca="false">IF(Q60="","",IF(G60="D","",IF(I60=J60,1,1+ROUND(((J60-I60)/30.5),0))))</f>
        <v/>
      </c>
      <c r="W60" s="369" t="e">
        <f aca="false">IF(Q60="","",IF(G60="D",(H60*U60),((V60*H60)*10000)))*AVERAGE(INDEX(PriceTable,MATCH($I60,PriceTableMonths,0),3):INDEX(PriceTable,MATCH($J60,PriceTableMonths,0),3))</f>
        <v>#N/A</v>
      </c>
      <c r="X60" s="26" t="str">
        <f aca="false">IF(Q60="","",ROUND(SUMPRODUCT(INDEX(PriceTable,MATCH($I60,PriceTableMonths,0),22):INDEX(PriceTable,MATCH($J60,PriceTableMonths,0),22),INDEX(PriceTable,MATCH($I60,PriceTableMonths,0),3):INDEX(PriceTable,MATCH($J60,PriceTableMonths,0),3),INDEX(PriceTable,MATCH($I60,PriceTableMonths,0),4):INDEX(PriceTable,MATCH($J60,PriceTableMonths,0),4))/SUMPRODUCT(INDEX(PriceTable,MATCH($I60,PriceTableMonths,0),3):INDEX(PriceTable,MATCH($J60,PriceTableMonths,0),3),INDEX(PriceTable,MATCH($I60,PriceTableMonths,0),4):INDEX(PriceTable,MATCH($J60,PriceTableMonths,0),4)),4))</f>
        <v/>
      </c>
      <c r="Y60" s="370" t="str">
        <f aca="false">IF(P60="no pl",0,IF(D60="ltx",0,IF(Q60="","",(IF(F60="Sell",((K60-Z60)-X60),(X60-(K60+Z60))))*W60)))</f>
        <v/>
      </c>
      <c r="AA60" s="27" t="s">
        <v>147</v>
      </c>
      <c r="AB60" s="380"/>
      <c r="AC60" s="27"/>
    </row>
    <row r="61" customFormat="false" ht="26.25" hidden="false" customHeight="true" outlineLevel="0" collapsed="false">
      <c r="A61" s="26" t="n">
        <v>52</v>
      </c>
      <c r="C61" s="360"/>
      <c r="D61" s="361"/>
      <c r="E61" s="362"/>
      <c r="F61" s="362"/>
      <c r="G61" s="362"/>
      <c r="H61" s="362"/>
      <c r="I61" s="363"/>
      <c r="J61" s="363"/>
      <c r="K61" s="356"/>
      <c r="L61" s="356"/>
      <c r="M61" s="356"/>
      <c r="N61" s="356"/>
      <c r="O61" s="356"/>
      <c r="P61" s="365"/>
      <c r="Q61" s="365"/>
      <c r="R61" s="365"/>
      <c r="S61" s="376"/>
      <c r="T61" s="376"/>
      <c r="U61" s="367" t="str">
        <f aca="false">IF(Q61="","",IF(G61="M","",IF(I61=J61,DAY(EOMONTH(J61,0)),(((EOMONTH(J61,0))-I61)+1))))</f>
        <v/>
      </c>
      <c r="V61" s="368" t="str">
        <f aca="false">IF(Q61="","",IF(G61="D","",IF(I61=J61,1,1+ROUND(((J61-I61)/30.5),0))))</f>
        <v/>
      </c>
      <c r="W61" s="369" t="e">
        <f aca="false">IF(Q61="","",IF(G61="D",(H61*U61),((V61*H61)*10000)))*AVERAGE(INDEX(PriceTable,MATCH($I61,PriceTableMonths,0),3):INDEX(PriceTable,MATCH($J61,PriceTableMonths,0),3))</f>
        <v>#N/A</v>
      </c>
      <c r="X61" s="26" t="str">
        <f aca="false">IF(Q61="","",ROUND(SUMPRODUCT(INDEX(PriceTable,MATCH($I61,PriceTableMonths,0),22):INDEX(PriceTable,MATCH($J61,PriceTableMonths,0),22),INDEX(PriceTable,MATCH($I61,PriceTableMonths,0),3):INDEX(PriceTable,MATCH($J61,PriceTableMonths,0),3),INDEX(PriceTable,MATCH($I61,PriceTableMonths,0),4):INDEX(PriceTable,MATCH($J61,PriceTableMonths,0),4))/SUMPRODUCT(INDEX(PriceTable,MATCH($I61,PriceTableMonths,0),3):INDEX(PriceTable,MATCH($J61,PriceTableMonths,0),3),INDEX(PriceTable,MATCH($I61,PriceTableMonths,0),4):INDEX(PriceTable,MATCH($J61,PriceTableMonths,0),4)),4))</f>
        <v/>
      </c>
      <c r="Y61" s="370" t="str">
        <f aca="false">IF(P61="no pl",0,IF(D61="ltx",0,IF(Q61="","",(IF(F61="Sell",((K61-Z61)-X61),(X61-(K61+Z61))))*W61)))</f>
        <v/>
      </c>
      <c r="AA61" s="27" t="s">
        <v>147</v>
      </c>
      <c r="AB61" s="380"/>
      <c r="AC61" s="27"/>
    </row>
    <row r="62" customFormat="false" ht="26.25" hidden="false" customHeight="true" outlineLevel="0" collapsed="false">
      <c r="A62" s="26" t="n">
        <v>53</v>
      </c>
      <c r="C62" s="360"/>
      <c r="D62" s="361"/>
      <c r="E62" s="362"/>
      <c r="F62" s="362"/>
      <c r="G62" s="362"/>
      <c r="H62" s="362"/>
      <c r="I62" s="363"/>
      <c r="J62" s="363"/>
      <c r="K62" s="356"/>
      <c r="L62" s="356"/>
      <c r="M62" s="356"/>
      <c r="N62" s="356"/>
      <c r="O62" s="356"/>
      <c r="P62" s="365"/>
      <c r="Q62" s="365"/>
      <c r="R62" s="365"/>
      <c r="S62" s="376"/>
      <c r="T62" s="376"/>
      <c r="U62" s="367" t="str">
        <f aca="false">IF(Q62="","",IF(G62="M","",IF(I62=J62,DAY(EOMONTH(J62,0)),(((EOMONTH(J62,0))-I62)+1))))</f>
        <v/>
      </c>
      <c r="V62" s="368" t="str">
        <f aca="false">IF(Q62="","",IF(G62="D","",IF(I62=J62,1,1+ROUND(((J62-I62)/30.5),0))))</f>
        <v/>
      </c>
      <c r="W62" s="369" t="e">
        <f aca="false">IF(Q62="","",IF(G62="D",(H62*U62),((V62*H62)*10000)))*AVERAGE(INDEX(PriceTable,MATCH($I62,PriceTableMonths,0),3):INDEX(PriceTable,MATCH($J62,PriceTableMonths,0),3))</f>
        <v>#N/A</v>
      </c>
      <c r="X62" s="26" t="str">
        <f aca="false">IF(Q62="","",ROUND(SUMPRODUCT(INDEX(PriceTable,MATCH($I62,PriceTableMonths,0),22):INDEX(PriceTable,MATCH($J62,PriceTableMonths,0),22),INDEX(PriceTable,MATCH($I62,PriceTableMonths,0),3):INDEX(PriceTable,MATCH($J62,PriceTableMonths,0),3),INDEX(PriceTable,MATCH($I62,PriceTableMonths,0),4):INDEX(PriceTable,MATCH($J62,PriceTableMonths,0),4))/SUMPRODUCT(INDEX(PriceTable,MATCH($I62,PriceTableMonths,0),3):INDEX(PriceTable,MATCH($J62,PriceTableMonths,0),3),INDEX(PriceTable,MATCH($I62,PriceTableMonths,0),4):INDEX(PriceTable,MATCH($J62,PriceTableMonths,0),4)),4))</f>
        <v/>
      </c>
      <c r="Y62" s="370" t="str">
        <f aca="false">IF(P62="no pl",0,IF(D62="ltx",0,IF(Q62="","",(IF(F62="Sell",((K62-Z62)-X62),(X62-(K62+Z62))))*W62)))</f>
        <v/>
      </c>
      <c r="AA62" s="27" t="s">
        <v>147</v>
      </c>
      <c r="AB62" s="380"/>
      <c r="AC62" s="27"/>
    </row>
    <row r="63" customFormat="false" ht="26.25" hidden="false" customHeight="true" outlineLevel="0" collapsed="false">
      <c r="A63" s="26" t="n">
        <v>54</v>
      </c>
      <c r="C63" s="360"/>
      <c r="D63" s="361"/>
      <c r="E63" s="362"/>
      <c r="F63" s="362"/>
      <c r="G63" s="362"/>
      <c r="H63" s="362"/>
      <c r="I63" s="363"/>
      <c r="J63" s="363"/>
      <c r="K63" s="356"/>
      <c r="L63" s="356"/>
      <c r="M63" s="356"/>
      <c r="N63" s="356"/>
      <c r="O63" s="356"/>
      <c r="P63" s="365"/>
      <c r="Q63" s="365"/>
      <c r="R63" s="365"/>
      <c r="S63" s="376"/>
      <c r="T63" s="376"/>
      <c r="U63" s="367" t="str">
        <f aca="false">IF(Q63="","",IF(G63="M","",IF(I63=J63,DAY(EOMONTH(J63,0)),(((EOMONTH(J63,0))-I63)+1))))</f>
        <v/>
      </c>
      <c r="V63" s="368" t="str">
        <f aca="false">IF(Q63="","",IF(G63="D","",IF(I63=J63,1,1+ROUND(((J63-I63)/30.5),0))))</f>
        <v/>
      </c>
      <c r="W63" s="369" t="e">
        <f aca="false">IF(Q63="","",IF(G63="D",(H63*U63),((V63*H63)*10000)))*AVERAGE(INDEX(PriceTable,MATCH($I63,PriceTableMonths,0),3):INDEX(PriceTable,MATCH($J63,PriceTableMonths,0),3))</f>
        <v>#N/A</v>
      </c>
      <c r="X63" s="26" t="str">
        <f aca="false">IF(Q63="","",ROUND(SUMPRODUCT(INDEX(PriceTable,MATCH($I63,PriceTableMonths,0),22):INDEX(PriceTable,MATCH($J63,PriceTableMonths,0),22),INDEX(PriceTable,MATCH($I63,PriceTableMonths,0),3):INDEX(PriceTable,MATCH($J63,PriceTableMonths,0),3),INDEX(PriceTable,MATCH($I63,PriceTableMonths,0),4):INDEX(PriceTable,MATCH($J63,PriceTableMonths,0),4))/SUMPRODUCT(INDEX(PriceTable,MATCH($I63,PriceTableMonths,0),3):INDEX(PriceTable,MATCH($J63,PriceTableMonths,0),3),INDEX(PriceTable,MATCH($I63,PriceTableMonths,0),4):INDEX(PriceTable,MATCH($J63,PriceTableMonths,0),4)),4))</f>
        <v/>
      </c>
      <c r="Y63" s="370" t="str">
        <f aca="false">IF(P63="no pl",0,IF(D63="ltx",0,IF(Q63="","",(IF(F63="Sell",((K63-Z63)-X63),(X63-(K63+Z63))))*W63)))</f>
        <v/>
      </c>
      <c r="AA63" s="27" t="s">
        <v>147</v>
      </c>
      <c r="AB63" s="380"/>
      <c r="AC63" s="27"/>
    </row>
    <row r="64" customFormat="false" ht="26.25" hidden="false" customHeight="true" outlineLevel="0" collapsed="false">
      <c r="A64" s="26" t="n">
        <v>55</v>
      </c>
      <c r="C64" s="360"/>
      <c r="D64" s="361"/>
      <c r="E64" s="362"/>
      <c r="F64" s="362"/>
      <c r="G64" s="362"/>
      <c r="H64" s="362"/>
      <c r="I64" s="363"/>
      <c r="J64" s="363"/>
      <c r="K64" s="356"/>
      <c r="L64" s="356"/>
      <c r="M64" s="356"/>
      <c r="N64" s="356"/>
      <c r="O64" s="356"/>
      <c r="P64" s="365"/>
      <c r="Q64" s="365"/>
      <c r="R64" s="365"/>
      <c r="S64" s="376"/>
      <c r="T64" s="376"/>
      <c r="U64" s="367" t="str">
        <f aca="false">IF(Q64="","",IF(G64="M","",IF(I64=J64,DAY(EOMONTH(J64,0)),(((EOMONTH(J64,0))-I64)+1))))</f>
        <v/>
      </c>
      <c r="V64" s="368" t="str">
        <f aca="false">IF(Q64="","",IF(G64="D","",IF(I64=J64,1,1+ROUND(((J64-I64)/30.5),0))))</f>
        <v/>
      </c>
      <c r="W64" s="369" t="e">
        <f aca="false">IF(Q64="","",IF(G64="D",(H64*U64),((V64*H64)*10000)))*AVERAGE(INDEX(PriceTable,MATCH($I64,PriceTableMonths,0),3):INDEX(PriceTable,MATCH($J64,PriceTableMonths,0),3))</f>
        <v>#N/A</v>
      </c>
      <c r="X64" s="26" t="str">
        <f aca="false">IF(Q64="","",ROUND(SUMPRODUCT(INDEX(PriceTable,MATCH($I64,PriceTableMonths,0),22):INDEX(PriceTable,MATCH($J64,PriceTableMonths,0),22),INDEX(PriceTable,MATCH($I64,PriceTableMonths,0),3):INDEX(PriceTable,MATCH($J64,PriceTableMonths,0),3),INDEX(PriceTable,MATCH($I64,PriceTableMonths,0),4):INDEX(PriceTable,MATCH($J64,PriceTableMonths,0),4))/SUMPRODUCT(INDEX(PriceTable,MATCH($I64,PriceTableMonths,0),3):INDEX(PriceTable,MATCH($J64,PriceTableMonths,0),3),INDEX(PriceTable,MATCH($I64,PriceTableMonths,0),4):INDEX(PriceTable,MATCH($J64,PriceTableMonths,0),4)),4))</f>
        <v/>
      </c>
      <c r="Y64" s="370" t="str">
        <f aca="false">IF(P64="no pl",0,IF(D64="ltx",0,IF(Q64="","",(IF(F64="Sell",((K64-Z64)-X64),(X64-(K64+Z64))))*W64)))</f>
        <v/>
      </c>
      <c r="AA64" s="27" t="s">
        <v>147</v>
      </c>
      <c r="AB64" s="380"/>
      <c r="AC64" s="27"/>
    </row>
    <row r="65" customFormat="false" ht="26.25" hidden="false" customHeight="true" outlineLevel="0" collapsed="false">
      <c r="A65" s="26" t="n">
        <v>56</v>
      </c>
      <c r="C65" s="360"/>
      <c r="D65" s="361"/>
      <c r="E65" s="362"/>
      <c r="F65" s="362"/>
      <c r="G65" s="362"/>
      <c r="H65" s="362"/>
      <c r="I65" s="363"/>
      <c r="J65" s="363"/>
      <c r="K65" s="356"/>
      <c r="L65" s="356"/>
      <c r="M65" s="356"/>
      <c r="N65" s="356"/>
      <c r="O65" s="356"/>
      <c r="P65" s="365"/>
      <c r="Q65" s="365"/>
      <c r="R65" s="365"/>
      <c r="S65" s="376"/>
      <c r="T65" s="376"/>
      <c r="U65" s="367" t="str">
        <f aca="false">IF(Q65="","",IF(G65="M","",IF(I65=J65,DAY(EOMONTH(J65,0)),(((EOMONTH(J65,0))-I65)+1))))</f>
        <v/>
      </c>
      <c r="V65" s="368" t="str">
        <f aca="false">IF(Q65="","",IF(G65="D","",IF(I65=J65,1,1+ROUND(((J65-I65)/30.5),0))))</f>
        <v/>
      </c>
      <c r="W65" s="369" t="e">
        <f aca="false">IF(Q65="","",IF(G65="D",(H65*U65),((V65*H65)*10000)))*AVERAGE(INDEX(PriceTable,MATCH($I65,PriceTableMonths,0),3):INDEX(PriceTable,MATCH($J65,PriceTableMonths,0),3))</f>
        <v>#N/A</v>
      </c>
      <c r="X65" s="26" t="str">
        <f aca="false">IF(Q65="","",ROUND(SUMPRODUCT(INDEX(PriceTable,MATCH($I65,PriceTableMonths,0),22):INDEX(PriceTable,MATCH($J65,PriceTableMonths,0),22),INDEX(PriceTable,MATCH($I65,PriceTableMonths,0),3):INDEX(PriceTable,MATCH($J65,PriceTableMonths,0),3),INDEX(PriceTable,MATCH($I65,PriceTableMonths,0),4):INDEX(PriceTable,MATCH($J65,PriceTableMonths,0),4))/SUMPRODUCT(INDEX(PriceTable,MATCH($I65,PriceTableMonths,0),3):INDEX(PriceTable,MATCH($J65,PriceTableMonths,0),3),INDEX(PriceTable,MATCH($I65,PriceTableMonths,0),4):INDEX(PriceTable,MATCH($J65,PriceTableMonths,0),4)),4))</f>
        <v/>
      </c>
      <c r="Y65" s="370" t="str">
        <f aca="false">IF(P65="no pl",0,IF(D65="ltx",0,IF(Q65="","",(IF(F65="Sell",((K65-Z65)-X65),(X65-(K65+Z65))))*W65)))</f>
        <v/>
      </c>
      <c r="AA65" s="27" t="s">
        <v>147</v>
      </c>
      <c r="AB65" s="380"/>
      <c r="AC65" s="27"/>
    </row>
    <row r="66" customFormat="false" ht="26.25" hidden="false" customHeight="true" outlineLevel="0" collapsed="false">
      <c r="A66" s="26" t="n">
        <v>57</v>
      </c>
      <c r="C66" s="360"/>
      <c r="D66" s="361"/>
      <c r="E66" s="362"/>
      <c r="F66" s="362"/>
      <c r="G66" s="362"/>
      <c r="H66" s="362"/>
      <c r="I66" s="363"/>
      <c r="J66" s="363"/>
      <c r="K66" s="356"/>
      <c r="L66" s="356"/>
      <c r="M66" s="356"/>
      <c r="N66" s="356"/>
      <c r="O66" s="356"/>
      <c r="P66" s="365"/>
      <c r="Q66" s="365"/>
      <c r="R66" s="365"/>
      <c r="S66" s="376"/>
      <c r="T66" s="376"/>
      <c r="U66" s="367" t="str">
        <f aca="false">IF(Q66="","",IF(G66="M","",IF(I66=J66,DAY(EOMONTH(J66,0)),(((EOMONTH(J66,0))-I66)+1))))</f>
        <v/>
      </c>
      <c r="V66" s="368" t="str">
        <f aca="false">IF(Q66="","",IF(G66="D","",IF(I66=J66,1,1+ROUND(((J66-I66)/30.5),0))))</f>
        <v/>
      </c>
      <c r="W66" s="369" t="e">
        <f aca="false">IF(Q66="","",IF(G66="D",(H66*U66),((V66*H66)*10000)))*AVERAGE(INDEX(PriceTable,MATCH($I66,PriceTableMonths,0),3):INDEX(PriceTable,MATCH($J66,PriceTableMonths,0),3))</f>
        <v>#N/A</v>
      </c>
      <c r="X66" s="26" t="str">
        <f aca="false">IF(Q66="","",ROUND(SUMPRODUCT(INDEX(PriceTable,MATCH($I66,PriceTableMonths,0),22):INDEX(PriceTable,MATCH($J66,PriceTableMonths,0),22),INDEX(PriceTable,MATCH($I66,PriceTableMonths,0),3):INDEX(PriceTable,MATCH($J66,PriceTableMonths,0),3),INDEX(PriceTable,MATCH($I66,PriceTableMonths,0),4):INDEX(PriceTable,MATCH($J66,PriceTableMonths,0),4))/SUMPRODUCT(INDEX(PriceTable,MATCH($I66,PriceTableMonths,0),3):INDEX(PriceTable,MATCH($J66,PriceTableMonths,0),3),INDEX(PriceTable,MATCH($I66,PriceTableMonths,0),4):INDEX(PriceTable,MATCH($J66,PriceTableMonths,0),4)),4))</f>
        <v/>
      </c>
      <c r="Y66" s="370" t="str">
        <f aca="false">IF(P66="no pl",0,IF(D66="ltx",0,IF(Q66="","",(IF(F66="Sell",((K66-Z66)-X66),(X66-(K66+Z66))))*W66)))</f>
        <v/>
      </c>
      <c r="AA66" s="27" t="s">
        <v>147</v>
      </c>
      <c r="AB66" s="380"/>
      <c r="AC66" s="27"/>
    </row>
    <row r="67" customFormat="false" ht="26.25" hidden="false" customHeight="true" outlineLevel="0" collapsed="false">
      <c r="A67" s="26" t="n">
        <v>58</v>
      </c>
      <c r="C67" s="360"/>
      <c r="D67" s="361"/>
      <c r="E67" s="362"/>
      <c r="F67" s="362"/>
      <c r="G67" s="362"/>
      <c r="H67" s="362"/>
      <c r="I67" s="363"/>
      <c r="J67" s="363"/>
      <c r="K67" s="356"/>
      <c r="L67" s="356"/>
      <c r="M67" s="356"/>
      <c r="N67" s="356"/>
      <c r="O67" s="356"/>
      <c r="P67" s="365"/>
      <c r="Q67" s="365"/>
      <c r="R67" s="365"/>
      <c r="S67" s="376"/>
      <c r="T67" s="376"/>
      <c r="U67" s="367" t="str">
        <f aca="false">IF(Q67="","",IF(G67="M","",IF(I67=J67,DAY(EOMONTH(J67,0)),(((EOMONTH(J67,0))-I67)+1))))</f>
        <v/>
      </c>
      <c r="V67" s="368" t="str">
        <f aca="false">IF(Q67="","",IF(G67="D","",IF(I67=J67,1,1+ROUND(((J67-I67)/30.5),0))))</f>
        <v/>
      </c>
      <c r="W67" s="369" t="e">
        <f aca="false">IF(Q67="","",IF(G67="D",(H67*U67),((V67*H67)*10000)))*AVERAGE(INDEX(PriceTable,MATCH($I67,PriceTableMonths,0),3):INDEX(PriceTable,MATCH($J67,PriceTableMonths,0),3))</f>
        <v>#N/A</v>
      </c>
      <c r="X67" s="26" t="str">
        <f aca="false">IF(Q67="","",ROUND(SUMPRODUCT(INDEX(PriceTable,MATCH($I67,PriceTableMonths,0),22):INDEX(PriceTable,MATCH($J67,PriceTableMonths,0),22),INDEX(PriceTable,MATCH($I67,PriceTableMonths,0),3):INDEX(PriceTable,MATCH($J67,PriceTableMonths,0),3),INDEX(PriceTable,MATCH($I67,PriceTableMonths,0),4):INDEX(PriceTable,MATCH($J67,PriceTableMonths,0),4))/SUMPRODUCT(INDEX(PriceTable,MATCH($I67,PriceTableMonths,0),3):INDEX(PriceTable,MATCH($J67,PriceTableMonths,0),3),INDEX(PriceTable,MATCH($I67,PriceTableMonths,0),4):INDEX(PriceTable,MATCH($J67,PriceTableMonths,0),4)),4))</f>
        <v/>
      </c>
      <c r="Y67" s="370" t="str">
        <f aca="false">IF(P67="no pl",0,IF(D67="ltx",0,IF(Q67="","",(IF(F67="Sell",((K67-Z67)-X67),(X67-(K67+Z67))))*W67)))</f>
        <v/>
      </c>
      <c r="AA67" s="27" t="s">
        <v>147</v>
      </c>
      <c r="AB67" s="380"/>
      <c r="AC67" s="27"/>
    </row>
    <row r="68" customFormat="false" ht="26.25" hidden="false" customHeight="true" outlineLevel="0" collapsed="false">
      <c r="A68" s="26" t="n">
        <v>59</v>
      </c>
      <c r="C68" s="360"/>
      <c r="D68" s="361"/>
      <c r="E68" s="362"/>
      <c r="F68" s="362"/>
      <c r="G68" s="362"/>
      <c r="H68" s="362"/>
      <c r="I68" s="363"/>
      <c r="J68" s="363"/>
      <c r="K68" s="356"/>
      <c r="L68" s="356"/>
      <c r="M68" s="356"/>
      <c r="N68" s="356"/>
      <c r="O68" s="356"/>
      <c r="P68" s="365"/>
      <c r="Q68" s="365"/>
      <c r="R68" s="365"/>
      <c r="S68" s="376"/>
      <c r="T68" s="376"/>
      <c r="U68" s="367" t="str">
        <f aca="false">IF(Q68="","",IF(G68="M","",IF(I68=J68,DAY(EOMONTH(J68,0)),(((EOMONTH(J68,0))-I68)+1))))</f>
        <v/>
      </c>
      <c r="V68" s="368" t="str">
        <f aca="false">IF(Q68="","",IF(G68="D","",IF(I68=J68,1,1+ROUND(((J68-I68)/30.5),0))))</f>
        <v/>
      </c>
      <c r="W68" s="369" t="e">
        <f aca="false">IF(Q68="","",IF(G68="D",(H68*U68),((V68*H68)*10000)))*AVERAGE(INDEX(PriceTable,MATCH($I68,PriceTableMonths,0),3):INDEX(PriceTable,MATCH($J68,PriceTableMonths,0),3))</f>
        <v>#N/A</v>
      </c>
      <c r="X68" s="26" t="str">
        <f aca="false">IF(Q68="","",ROUND(SUMPRODUCT(INDEX(PriceTable,MATCH($I68,PriceTableMonths,0),22):INDEX(PriceTable,MATCH($J68,PriceTableMonths,0),22),INDEX(PriceTable,MATCH($I68,PriceTableMonths,0),3):INDEX(PriceTable,MATCH($J68,PriceTableMonths,0),3),INDEX(PriceTable,MATCH($I68,PriceTableMonths,0),4):INDEX(PriceTable,MATCH($J68,PriceTableMonths,0),4))/SUMPRODUCT(INDEX(PriceTable,MATCH($I68,PriceTableMonths,0),3):INDEX(PriceTable,MATCH($J68,PriceTableMonths,0),3),INDEX(PriceTable,MATCH($I68,PriceTableMonths,0),4):INDEX(PriceTable,MATCH($J68,PriceTableMonths,0),4)),4))</f>
        <v/>
      </c>
      <c r="Y68" s="370" t="str">
        <f aca="false">IF(P68="no pl",0,IF(D68="ltx",0,IF(Q68="","",(IF(F68="Sell",((K68-Z68)-X68),(X68-(K68+Z68))))*W68)))</f>
        <v/>
      </c>
      <c r="AA68" s="27" t="s">
        <v>147</v>
      </c>
      <c r="AB68" s="27"/>
      <c r="AC68" s="27"/>
    </row>
    <row r="69" customFormat="false" ht="26.25" hidden="false" customHeight="true" outlineLevel="0" collapsed="false">
      <c r="A69" s="26" t="n">
        <v>60</v>
      </c>
      <c r="C69" s="360"/>
      <c r="D69" s="361"/>
      <c r="E69" s="362"/>
      <c r="F69" s="362"/>
      <c r="G69" s="362"/>
      <c r="H69" s="362"/>
      <c r="I69" s="363"/>
      <c r="J69" s="363"/>
      <c r="K69" s="356"/>
      <c r="L69" s="356"/>
      <c r="M69" s="356"/>
      <c r="N69" s="356"/>
      <c r="O69" s="356"/>
      <c r="P69" s="365"/>
      <c r="Q69" s="365"/>
      <c r="R69" s="365"/>
      <c r="S69" s="376"/>
      <c r="T69" s="376"/>
      <c r="U69" s="367" t="str">
        <f aca="false">IF(Q69="","",IF(G69="M","",IF(I69=J69,DAY(EOMONTH(J69,0)),(((EOMONTH(J69,0))-I69)+1))))</f>
        <v/>
      </c>
      <c r="V69" s="368" t="str">
        <f aca="false">IF(Q69="","",IF(G69="D","",IF(I69=J69,1,1+ROUND(((J69-I69)/30.5),0))))</f>
        <v/>
      </c>
      <c r="W69" s="369" t="e">
        <f aca="false">IF(Q69="","",IF(G69="D",(H69*U69),((V69*H69)*10000)))*AVERAGE(INDEX(PriceTable,MATCH($I69,PriceTableMonths,0),3):INDEX(PriceTable,MATCH($J69,PriceTableMonths,0),3))</f>
        <v>#N/A</v>
      </c>
      <c r="X69" s="26" t="str">
        <f aca="false">IF(Q69="","",ROUND(SUMPRODUCT(INDEX(PriceTable,MATCH($I69,PriceTableMonths,0),22):INDEX(PriceTable,MATCH($J69,PriceTableMonths,0),22),INDEX(PriceTable,MATCH($I69,PriceTableMonths,0),3):INDEX(PriceTable,MATCH($J69,PriceTableMonths,0),3),INDEX(PriceTable,MATCH($I69,PriceTableMonths,0),4):INDEX(PriceTable,MATCH($J69,PriceTableMonths,0),4))/SUMPRODUCT(INDEX(PriceTable,MATCH($I69,PriceTableMonths,0),3):INDEX(PriceTable,MATCH($J69,PriceTableMonths,0),3),INDEX(PriceTable,MATCH($I69,PriceTableMonths,0),4):INDEX(PriceTable,MATCH($J69,PriceTableMonths,0),4)),4))</f>
        <v/>
      </c>
      <c r="Y69" s="370" t="str">
        <f aca="false">IF(P69="no pl",0,IF(D69="ltx",0,IF(Q69="","",(IF(F69="Sell",((K69-Z69)-X69),(X69-(K69+Z69))))*W69)))</f>
        <v/>
      </c>
      <c r="AA69" s="27" t="s">
        <v>147</v>
      </c>
      <c r="AB69" s="27"/>
      <c r="AC69" s="27"/>
    </row>
    <row r="70" customFormat="false" ht="26.25" hidden="false" customHeight="true" outlineLevel="0" collapsed="false">
      <c r="A70" s="26" t="n">
        <v>61</v>
      </c>
      <c r="C70" s="360"/>
      <c r="D70" s="361"/>
      <c r="E70" s="362"/>
      <c r="F70" s="362"/>
      <c r="G70" s="362"/>
      <c r="H70" s="362"/>
      <c r="I70" s="363"/>
      <c r="J70" s="363"/>
      <c r="K70" s="356"/>
      <c r="L70" s="356"/>
      <c r="M70" s="356"/>
      <c r="N70" s="356"/>
      <c r="O70" s="356"/>
      <c r="P70" s="365"/>
      <c r="Q70" s="365"/>
      <c r="R70" s="365"/>
      <c r="S70" s="376"/>
      <c r="T70" s="376"/>
      <c r="U70" s="367" t="str">
        <f aca="false">IF(Q70="","",IF(G70="M","",IF(I70=J70,DAY(EOMONTH(J70,0)),(((EOMONTH(J70,0))-I70)+1))))</f>
        <v/>
      </c>
      <c r="V70" s="368" t="str">
        <f aca="false">IF(Q70="","",IF(G70="D","",IF(I70=J70,1,1+ROUND(((J70-I70)/30.5),0))))</f>
        <v/>
      </c>
      <c r="W70" s="369" t="e">
        <f aca="false">IF(Q70="","",IF(G70="D",(H70*U70),((V70*H70)*10000)))*AVERAGE(INDEX(PriceTable,MATCH($I70,PriceTableMonths,0),3):INDEX(PriceTable,MATCH($J70,PriceTableMonths,0),3))</f>
        <v>#N/A</v>
      </c>
      <c r="X70" s="26" t="str">
        <f aca="false">IF(Q70="","",ROUND(SUMPRODUCT(INDEX(PriceTable,MATCH($I70,PriceTableMonths,0),22):INDEX(PriceTable,MATCH($J70,PriceTableMonths,0),22),INDEX(PriceTable,MATCH($I70,PriceTableMonths,0),3):INDEX(PriceTable,MATCH($J70,PriceTableMonths,0),3),INDEX(PriceTable,MATCH($I70,PriceTableMonths,0),4):INDEX(PriceTable,MATCH($J70,PriceTableMonths,0),4))/SUMPRODUCT(INDEX(PriceTable,MATCH($I70,PriceTableMonths,0),3):INDEX(PriceTable,MATCH($J70,PriceTableMonths,0),3),INDEX(PriceTable,MATCH($I70,PriceTableMonths,0),4):INDEX(PriceTable,MATCH($J70,PriceTableMonths,0),4)),4))</f>
        <v/>
      </c>
      <c r="Y70" s="370" t="str">
        <f aca="false">IF(P70="no pl",0,IF(D70="ltx",0,IF(Q70="","",(IF(F70="Sell",((K70-Z70)-X70),(X70-(K70+Z70))))*W70)))</f>
        <v/>
      </c>
      <c r="AA70" s="27" t="s">
        <v>147</v>
      </c>
      <c r="AB70" s="27"/>
      <c r="AC70" s="27"/>
    </row>
    <row r="71" customFormat="false" ht="26.25" hidden="false" customHeight="true" outlineLevel="0" collapsed="false">
      <c r="A71" s="26" t="n">
        <v>62</v>
      </c>
      <c r="C71" s="360"/>
      <c r="D71" s="361"/>
      <c r="E71" s="362"/>
      <c r="F71" s="362"/>
      <c r="G71" s="362"/>
      <c r="H71" s="362"/>
      <c r="I71" s="363"/>
      <c r="J71" s="363"/>
      <c r="K71" s="356"/>
      <c r="L71" s="356"/>
      <c r="M71" s="356"/>
      <c r="N71" s="356"/>
      <c r="O71" s="356"/>
      <c r="P71" s="365"/>
      <c r="Q71" s="365"/>
      <c r="R71" s="365"/>
      <c r="S71" s="376"/>
      <c r="T71" s="376"/>
      <c r="U71" s="367" t="str">
        <f aca="false">IF(Q71="","",IF(G71="M","",IF(I71=J71,DAY(EOMONTH(J71,0)),(((EOMONTH(J71,0))-I71)+1))))</f>
        <v/>
      </c>
      <c r="V71" s="368" t="str">
        <f aca="false">IF(Q71="","",IF(G71="D","",IF(I71=J71,1,1+ROUND(((J71-I71)/30.5),0))))</f>
        <v/>
      </c>
      <c r="W71" s="369" t="e">
        <f aca="false">IF(Q71="","",IF(G71="D",(H71*U71),((V71*H71)*10000)))*AVERAGE(INDEX(PriceTable,MATCH($I71,PriceTableMonths,0),3):INDEX(PriceTable,MATCH($J71,PriceTableMonths,0),3))</f>
        <v>#N/A</v>
      </c>
      <c r="X71" s="26" t="str">
        <f aca="false">IF(Q71="","",ROUND(SUMPRODUCT(INDEX(PriceTable,MATCH($I71,PriceTableMonths,0),22):INDEX(PriceTable,MATCH($J71,PriceTableMonths,0),22),INDEX(PriceTable,MATCH($I71,PriceTableMonths,0),3):INDEX(PriceTable,MATCH($J71,PriceTableMonths,0),3),INDEX(PriceTable,MATCH($I71,PriceTableMonths,0),4):INDEX(PriceTable,MATCH($J71,PriceTableMonths,0),4))/SUMPRODUCT(INDEX(PriceTable,MATCH($I71,PriceTableMonths,0),3):INDEX(PriceTable,MATCH($J71,PriceTableMonths,0),3),INDEX(PriceTable,MATCH($I71,PriceTableMonths,0),4):INDEX(PriceTable,MATCH($J71,PriceTableMonths,0),4)),4))</f>
        <v/>
      </c>
      <c r="Y71" s="370" t="str">
        <f aca="false">IF(P71="no pl",0,IF(D71="ltx",0,IF(Q71="","",(IF(F71="Sell",((K71-Z71)-X71),(X71-(K71+Z71))))*W71)))</f>
        <v/>
      </c>
      <c r="AA71" s="27" t="s">
        <v>147</v>
      </c>
      <c r="AB71" s="27"/>
      <c r="AC71" s="27"/>
    </row>
    <row r="72" customFormat="false" ht="26.25" hidden="false" customHeight="true" outlineLevel="0" collapsed="false">
      <c r="A72" s="26" t="n">
        <v>63</v>
      </c>
      <c r="C72" s="360"/>
      <c r="D72" s="361"/>
      <c r="E72" s="362"/>
      <c r="F72" s="362"/>
      <c r="G72" s="362"/>
      <c r="H72" s="362"/>
      <c r="I72" s="363"/>
      <c r="J72" s="363"/>
      <c r="K72" s="356"/>
      <c r="L72" s="356"/>
      <c r="M72" s="356"/>
      <c r="N72" s="356"/>
      <c r="O72" s="356"/>
      <c r="P72" s="365"/>
      <c r="Q72" s="365"/>
      <c r="R72" s="365"/>
      <c r="S72" s="376"/>
      <c r="T72" s="376"/>
      <c r="U72" s="367" t="str">
        <f aca="false">IF(Q72="","",IF(G72="M","",IF(I72=J72,DAY(EOMONTH(J72,0)),(((EOMONTH(J72,0))-I72)+1))))</f>
        <v/>
      </c>
      <c r="V72" s="368" t="str">
        <f aca="false">IF(Q72="","",IF(G72="D","",IF(I72=J72,1,1+ROUND(((J72-I72)/30.5),0))))</f>
        <v/>
      </c>
      <c r="W72" s="369" t="e">
        <f aca="false">IF(Q72="","",IF(G72="D",(H72*U72),((V72*H72)*10000)))*AVERAGE(INDEX(PriceTable,MATCH($I72,PriceTableMonths,0),3):INDEX(PriceTable,MATCH($J72,PriceTableMonths,0),3))</f>
        <v>#N/A</v>
      </c>
      <c r="X72" s="26" t="str">
        <f aca="false">IF(Q72="","",ROUND(SUMPRODUCT(INDEX(PriceTable,MATCH($I72,PriceTableMonths,0),22):INDEX(PriceTable,MATCH($J72,PriceTableMonths,0),22),INDEX(PriceTable,MATCH($I72,PriceTableMonths,0),3):INDEX(PriceTable,MATCH($J72,PriceTableMonths,0),3),INDEX(PriceTable,MATCH($I72,PriceTableMonths,0),4):INDEX(PriceTable,MATCH($J72,PriceTableMonths,0),4))/SUMPRODUCT(INDEX(PriceTable,MATCH($I72,PriceTableMonths,0),3):INDEX(PriceTable,MATCH($J72,PriceTableMonths,0),3),INDEX(PriceTable,MATCH($I72,PriceTableMonths,0),4):INDEX(PriceTable,MATCH($J72,PriceTableMonths,0),4)),4))</f>
        <v/>
      </c>
      <c r="Y72" s="370" t="str">
        <f aca="false">IF(P72="no pl",0,IF(D72="ltx",0,IF(Q72="","",(IF(F72="Sell",((K72-Z72)-X72),(X72-(K72+Z72))))*W72)))</f>
        <v/>
      </c>
      <c r="AA72" s="27" t="s">
        <v>147</v>
      </c>
      <c r="AB72" s="27"/>
      <c r="AC72" s="27"/>
    </row>
    <row r="73" customFormat="false" ht="26.25" hidden="false" customHeight="true" outlineLevel="0" collapsed="false">
      <c r="A73" s="26" t="n">
        <v>64</v>
      </c>
      <c r="C73" s="360"/>
      <c r="D73" s="361"/>
      <c r="E73" s="362"/>
      <c r="F73" s="362"/>
      <c r="G73" s="362"/>
      <c r="H73" s="362"/>
      <c r="I73" s="363"/>
      <c r="J73" s="363"/>
      <c r="K73" s="356"/>
      <c r="L73" s="356"/>
      <c r="M73" s="356"/>
      <c r="N73" s="356"/>
      <c r="O73" s="356"/>
      <c r="P73" s="365"/>
      <c r="Q73" s="365"/>
      <c r="R73" s="365"/>
      <c r="S73" s="376"/>
      <c r="T73" s="376"/>
      <c r="U73" s="367" t="str">
        <f aca="false">IF(Q73="","",IF(G73="M","",IF(I73=J73,DAY(EOMONTH(J73,0)),(((EOMONTH(J73,0))-I73)+1))))</f>
        <v/>
      </c>
      <c r="V73" s="368" t="str">
        <f aca="false">IF(Q73="","",IF(G73="D","",IF(I73=J73,1,1+ROUND(((J73-I73)/30.5),0))))</f>
        <v/>
      </c>
      <c r="W73" s="369" t="e">
        <f aca="false">IF(Q73="","",IF(G73="D",(H73*U73),((V73*H73)*10000)))*AVERAGE(INDEX(PriceTable,MATCH($I73,PriceTableMonths,0),3):INDEX(PriceTable,MATCH($J73,PriceTableMonths,0),3))</f>
        <v>#N/A</v>
      </c>
      <c r="X73" s="26" t="str">
        <f aca="false">IF(Q73="","",ROUND(SUMPRODUCT(INDEX(PriceTable,MATCH($I73,PriceTableMonths,0),22):INDEX(PriceTable,MATCH($J73,PriceTableMonths,0),22),INDEX(PriceTable,MATCH($I73,PriceTableMonths,0),3):INDEX(PriceTable,MATCH($J73,PriceTableMonths,0),3),INDEX(PriceTable,MATCH($I73,PriceTableMonths,0),4):INDEX(PriceTable,MATCH($J73,PriceTableMonths,0),4))/SUMPRODUCT(INDEX(PriceTable,MATCH($I73,PriceTableMonths,0),3):INDEX(PriceTable,MATCH($J73,PriceTableMonths,0),3),INDEX(PriceTable,MATCH($I73,PriceTableMonths,0),4):INDEX(PriceTable,MATCH($J73,PriceTableMonths,0),4)),4))</f>
        <v/>
      </c>
      <c r="Y73" s="370" t="str">
        <f aca="false">IF(P73="no pl",0,IF(D73="ltx",0,IF(Q73="","",(IF(F73="Sell",((K73-Z73)-X73),(X73-(K73+Z73))))*W73)))</f>
        <v/>
      </c>
      <c r="AA73" s="27" t="s">
        <v>147</v>
      </c>
      <c r="AB73" s="27"/>
      <c r="AC73" s="27"/>
    </row>
    <row r="74" customFormat="false" ht="26.25" hidden="false" customHeight="true" outlineLevel="0" collapsed="false">
      <c r="A74" s="26" t="n">
        <v>65</v>
      </c>
      <c r="C74" s="360"/>
      <c r="D74" s="361"/>
      <c r="E74" s="362"/>
      <c r="F74" s="362"/>
      <c r="G74" s="362"/>
      <c r="H74" s="362"/>
      <c r="I74" s="363"/>
      <c r="J74" s="363"/>
      <c r="K74" s="356"/>
      <c r="L74" s="356"/>
      <c r="M74" s="356"/>
      <c r="N74" s="356"/>
      <c r="O74" s="356"/>
      <c r="P74" s="365"/>
      <c r="Q74" s="365"/>
      <c r="R74" s="365"/>
      <c r="S74" s="376"/>
      <c r="T74" s="376"/>
      <c r="U74" s="367" t="str">
        <f aca="false">IF(Q74="","",IF(G74="M","",IF(I74=J74,DAY(EOMONTH(J74,0)),(((EOMONTH(J74,0))-I74)+1))))</f>
        <v/>
      </c>
      <c r="V74" s="368" t="str">
        <f aca="false">IF(Q74="","",IF(G74="D","",IF(I74=J74,1,1+ROUND(((J74-I74)/30.5),0))))</f>
        <v/>
      </c>
      <c r="W74" s="369" t="e">
        <f aca="false">IF(Q74="","",IF(G74="D",(H74*U74),((V74*H74)*10000)))*AVERAGE(INDEX(PriceTable,MATCH($I74,PriceTableMonths,0),3):INDEX(PriceTable,MATCH($J74,PriceTableMonths,0),3))</f>
        <v>#N/A</v>
      </c>
      <c r="X74" s="26" t="str">
        <f aca="false">IF(Q74="","",ROUND(SUMPRODUCT(INDEX(PriceTable,MATCH($I74,PriceTableMonths,0),22):INDEX(PriceTable,MATCH($J74,PriceTableMonths,0),22),INDEX(PriceTable,MATCH($I74,PriceTableMonths,0),3):INDEX(PriceTable,MATCH($J74,PriceTableMonths,0),3),INDEX(PriceTable,MATCH($I74,PriceTableMonths,0),4):INDEX(PriceTable,MATCH($J74,PriceTableMonths,0),4))/SUMPRODUCT(INDEX(PriceTable,MATCH($I74,PriceTableMonths,0),3):INDEX(PriceTable,MATCH($J74,PriceTableMonths,0),3),INDEX(PriceTable,MATCH($I74,PriceTableMonths,0),4):INDEX(PriceTable,MATCH($J74,PriceTableMonths,0),4)),4))</f>
        <v/>
      </c>
      <c r="Y74" s="370" t="str">
        <f aca="false">IF(P74="no pl",0,IF(D74="ltx",0,IF(Q74="","",(IF(F74="Sell",((K74-Z74)-X74),(X74-(K74+Z74))))*W74)))</f>
        <v/>
      </c>
      <c r="AA74" s="27" t="s">
        <v>147</v>
      </c>
      <c r="AB74" s="27"/>
      <c r="AC74" s="27"/>
    </row>
    <row r="75" customFormat="false" ht="26.25" hidden="false" customHeight="true" outlineLevel="0" collapsed="false">
      <c r="A75" s="26" t="n">
        <v>66</v>
      </c>
      <c r="B75" s="371"/>
      <c r="C75" s="360"/>
      <c r="D75" s="361"/>
      <c r="E75" s="362"/>
      <c r="F75" s="362"/>
      <c r="G75" s="362"/>
      <c r="H75" s="362"/>
      <c r="I75" s="363"/>
      <c r="J75" s="363"/>
      <c r="K75" s="356"/>
      <c r="L75" s="356"/>
      <c r="M75" s="356"/>
      <c r="N75" s="356"/>
      <c r="O75" s="356"/>
      <c r="P75" s="365"/>
      <c r="Q75" s="365"/>
      <c r="R75" s="365"/>
      <c r="S75" s="376"/>
      <c r="T75" s="376"/>
      <c r="U75" s="367" t="str">
        <f aca="false">IF(Q75="","",IF(G75="M","",IF(I75=J75,DAY(EOMONTH(J75,0)),(((EOMONTH(J75,0))-I75)+1))))</f>
        <v/>
      </c>
      <c r="V75" s="368" t="str">
        <f aca="false">IF(Q75="","",IF(G75="D","",IF(I75=J75,1,1+ROUND(((J75-I75)/30.5),0))))</f>
        <v/>
      </c>
      <c r="W75" s="369" t="e">
        <f aca="false">IF(Q75="","",IF(G75="D",(H75*U75),((V75*H75)*10000)))*AVERAGE(INDEX(PriceTable,MATCH($I75,PriceTableMonths,0),3):INDEX(PriceTable,MATCH($J75,PriceTableMonths,0),3))</f>
        <v>#N/A</v>
      </c>
      <c r="X75" s="26" t="str">
        <f aca="false">IF(Q75="","",ROUND(SUMPRODUCT(INDEX(PriceTable,MATCH($I75,PriceTableMonths,0),22):INDEX(PriceTable,MATCH($J75,PriceTableMonths,0),22),INDEX(PriceTable,MATCH($I75,PriceTableMonths,0),3):INDEX(PriceTable,MATCH($J75,PriceTableMonths,0),3),INDEX(PriceTable,MATCH($I75,PriceTableMonths,0),4):INDEX(PriceTable,MATCH($J75,PriceTableMonths,0),4))/SUMPRODUCT(INDEX(PriceTable,MATCH($I75,PriceTableMonths,0),3):INDEX(PriceTable,MATCH($J75,PriceTableMonths,0),3),INDEX(PriceTable,MATCH($I75,PriceTableMonths,0),4):INDEX(PriceTable,MATCH($J75,PriceTableMonths,0),4)),4))</f>
        <v/>
      </c>
      <c r="Y75" s="370" t="str">
        <f aca="false">IF(P75="no pl",0,IF(D75="ltx",0,IF(Q75="","",(IF(F75="Sell",((K75-Z75)-X75),(X75-(K75+Z75))))*W75)))</f>
        <v/>
      </c>
      <c r="AA75" s="27" t="s">
        <v>147</v>
      </c>
      <c r="AB75" s="27"/>
      <c r="AC75" s="27"/>
    </row>
    <row r="76" customFormat="false" ht="26.25" hidden="false" customHeight="true" outlineLevel="0" collapsed="false">
      <c r="A76" s="26" t="n">
        <v>67</v>
      </c>
      <c r="C76" s="360"/>
      <c r="D76" s="361"/>
      <c r="E76" s="362"/>
      <c r="F76" s="362"/>
      <c r="G76" s="362"/>
      <c r="H76" s="362"/>
      <c r="I76" s="363"/>
      <c r="J76" s="363"/>
      <c r="K76" s="356"/>
      <c r="L76" s="356"/>
      <c r="M76" s="356"/>
      <c r="N76" s="356"/>
      <c r="O76" s="356"/>
      <c r="P76" s="365"/>
      <c r="Q76" s="365"/>
      <c r="R76" s="365"/>
      <c r="S76" s="376"/>
      <c r="T76" s="376"/>
      <c r="U76" s="367" t="str">
        <f aca="false">IF(Q76="","",IF(G76="M","",IF(I76=J76,DAY(EOMONTH(J76,0)),(((EOMONTH(J76,0))-I76)+1))))</f>
        <v/>
      </c>
      <c r="V76" s="368" t="str">
        <f aca="false">IF(Q76="","",IF(G76="D","",IF(I76=J76,1,1+ROUND(((J76-I76)/30.5),0))))</f>
        <v/>
      </c>
      <c r="W76" s="369" t="e">
        <f aca="false">IF(Q76="","",IF(G76="D",(H76*U76),((V76*H76)*10000)))*AVERAGE(INDEX(PriceTable,MATCH($I76,PriceTableMonths,0),3):INDEX(PriceTable,MATCH($J76,PriceTableMonths,0),3))</f>
        <v>#N/A</v>
      </c>
      <c r="X76" s="26" t="str">
        <f aca="false">IF(Q76="","",ROUND(SUMPRODUCT(INDEX(PriceTable,MATCH($I76,PriceTableMonths,0),22):INDEX(PriceTable,MATCH($J76,PriceTableMonths,0),22),INDEX(PriceTable,MATCH($I76,PriceTableMonths,0),3):INDEX(PriceTable,MATCH($J76,PriceTableMonths,0),3),INDEX(PriceTable,MATCH($I76,PriceTableMonths,0),4):INDEX(PriceTable,MATCH($J76,PriceTableMonths,0),4))/SUMPRODUCT(INDEX(PriceTable,MATCH($I76,PriceTableMonths,0),3):INDEX(PriceTable,MATCH($J76,PriceTableMonths,0),3),INDEX(PriceTable,MATCH($I76,PriceTableMonths,0),4):INDEX(PriceTable,MATCH($J76,PriceTableMonths,0),4)),4))</f>
        <v/>
      </c>
      <c r="Y76" s="370" t="str">
        <f aca="false">IF(P76="no pl",0,IF(D76="ltx",0,IF(Q76="","",(IF(F76="Sell",((K76-Z76)-X76),(X76-(K76+Z76))))*W76)))</f>
        <v/>
      </c>
      <c r="AA76" s="27" t="s">
        <v>147</v>
      </c>
      <c r="AB76" s="27"/>
      <c r="AC76" s="27"/>
    </row>
    <row r="77" customFormat="false" ht="26.25" hidden="false" customHeight="true" outlineLevel="0" collapsed="false">
      <c r="A77" s="26" t="n">
        <v>68</v>
      </c>
      <c r="C77" s="360"/>
      <c r="D77" s="361"/>
      <c r="E77" s="362"/>
      <c r="F77" s="362"/>
      <c r="G77" s="362"/>
      <c r="H77" s="362"/>
      <c r="I77" s="363"/>
      <c r="J77" s="363"/>
      <c r="K77" s="356"/>
      <c r="L77" s="356"/>
      <c r="M77" s="356"/>
      <c r="N77" s="356"/>
      <c r="O77" s="356"/>
      <c r="P77" s="365"/>
      <c r="Q77" s="365"/>
      <c r="R77" s="365"/>
      <c r="S77" s="376"/>
      <c r="T77" s="376"/>
      <c r="U77" s="367" t="str">
        <f aca="false">IF(Q77="","",IF(G77="M","",IF(I77=J77,DAY(EOMONTH(J77,0)),(((EOMONTH(J77,0))-I77)+1))))</f>
        <v/>
      </c>
      <c r="V77" s="368" t="str">
        <f aca="false">IF(Q77="","",IF(G77="D","",IF(I77=J77,1,1+ROUND(((J77-I77)/30.5),0))))</f>
        <v/>
      </c>
      <c r="W77" s="369" t="e">
        <f aca="false">IF(Q77="","",IF(G77="D",(H77*U77),((V77*H77)*10000)))*AVERAGE(INDEX(PriceTable,MATCH($I77,PriceTableMonths,0),3):INDEX(PriceTable,MATCH($J77,PriceTableMonths,0),3))</f>
        <v>#N/A</v>
      </c>
      <c r="X77" s="26" t="str">
        <f aca="false">IF(Q77="","",ROUND(SUMPRODUCT(INDEX(PriceTable,MATCH($I77,PriceTableMonths,0),22):INDEX(PriceTable,MATCH($J77,PriceTableMonths,0),22),INDEX(PriceTable,MATCH($I77,PriceTableMonths,0),3):INDEX(PriceTable,MATCH($J77,PriceTableMonths,0),3),INDEX(PriceTable,MATCH($I77,PriceTableMonths,0),4):INDEX(PriceTable,MATCH($J77,PriceTableMonths,0),4))/SUMPRODUCT(INDEX(PriceTable,MATCH($I77,PriceTableMonths,0),3):INDEX(PriceTable,MATCH($J77,PriceTableMonths,0),3),INDEX(PriceTable,MATCH($I77,PriceTableMonths,0),4):INDEX(PriceTable,MATCH($J77,PriceTableMonths,0),4)),4))</f>
        <v/>
      </c>
      <c r="Y77" s="370" t="str">
        <f aca="false">IF(P77="no pl",0,IF(D77="ltx",0,IF(Q77="","",(IF(F77="Sell",((K77-Z77)-X77),(X77-(K77+Z77))))*W77)))</f>
        <v/>
      </c>
      <c r="AA77" s="27" t="s">
        <v>147</v>
      </c>
      <c r="AB77" s="27"/>
      <c r="AC77" s="27"/>
    </row>
    <row r="78" customFormat="false" ht="26.25" hidden="false" customHeight="true" outlineLevel="0" collapsed="false">
      <c r="A78" s="26" t="n">
        <v>69</v>
      </c>
      <c r="C78" s="360"/>
      <c r="D78" s="361"/>
      <c r="E78" s="362"/>
      <c r="F78" s="362"/>
      <c r="G78" s="362"/>
      <c r="H78" s="362"/>
      <c r="I78" s="363"/>
      <c r="J78" s="363"/>
      <c r="K78" s="356"/>
      <c r="L78" s="356"/>
      <c r="M78" s="356"/>
      <c r="N78" s="356"/>
      <c r="O78" s="356"/>
      <c r="P78" s="365"/>
      <c r="Q78" s="365"/>
      <c r="R78" s="365"/>
      <c r="S78" s="376"/>
      <c r="T78" s="376"/>
      <c r="U78" s="367" t="str">
        <f aca="false">IF(Q78="","",IF(G78="M","",IF(I78=J78,DAY(EOMONTH(J78,0)),(((EOMONTH(J78,0))-I78)+1))))</f>
        <v/>
      </c>
      <c r="V78" s="368" t="str">
        <f aca="false">IF(Q78="","",IF(G78="D","",IF(I78=J78,1,1+ROUND(((J78-I78)/30.5),0))))</f>
        <v/>
      </c>
      <c r="W78" s="369" t="e">
        <f aca="false">IF(Q78="","",IF(G78="D",(H78*U78),((V78*H78)*10000)))*AVERAGE(INDEX(PriceTable,MATCH($I78,PriceTableMonths,0),3):INDEX(PriceTable,MATCH($J78,PriceTableMonths,0),3))</f>
        <v>#N/A</v>
      </c>
      <c r="X78" s="26" t="str">
        <f aca="false">IF(Q78="","",ROUND(SUMPRODUCT(INDEX(PriceTable,MATCH($I78,PriceTableMonths,0),22):INDEX(PriceTable,MATCH($J78,PriceTableMonths,0),22),INDEX(PriceTable,MATCH($I78,PriceTableMonths,0),3):INDEX(PriceTable,MATCH($J78,PriceTableMonths,0),3),INDEX(PriceTable,MATCH($I78,PriceTableMonths,0),4):INDEX(PriceTable,MATCH($J78,PriceTableMonths,0),4))/SUMPRODUCT(INDEX(PriceTable,MATCH($I78,PriceTableMonths,0),3):INDEX(PriceTable,MATCH($J78,PriceTableMonths,0),3),INDEX(PriceTable,MATCH($I78,PriceTableMonths,0),4):INDEX(PriceTable,MATCH($J78,PriceTableMonths,0),4)),4))</f>
        <v/>
      </c>
      <c r="Y78" s="370" t="str">
        <f aca="false">IF(P78="no pl",0,IF(D78="ltx",0,IF(Q78="","",(IF(F78="Sell",((K78-Z78)-X78),(X78-(K78+Z78))))*W78)))</f>
        <v/>
      </c>
      <c r="AA78" s="27" t="s">
        <v>147</v>
      </c>
      <c r="AB78" s="27"/>
      <c r="AC78" s="27"/>
    </row>
    <row r="79" customFormat="false" ht="26.25" hidden="false" customHeight="true" outlineLevel="0" collapsed="false">
      <c r="A79" s="26" t="n">
        <v>70</v>
      </c>
      <c r="C79" s="360"/>
      <c r="D79" s="361"/>
      <c r="E79" s="362"/>
      <c r="F79" s="362"/>
      <c r="G79" s="362"/>
      <c r="H79" s="362"/>
      <c r="I79" s="363"/>
      <c r="J79" s="363"/>
      <c r="K79" s="356"/>
      <c r="L79" s="356"/>
      <c r="M79" s="356"/>
      <c r="N79" s="356"/>
      <c r="O79" s="356"/>
      <c r="P79" s="365"/>
      <c r="Q79" s="365"/>
      <c r="R79" s="365"/>
      <c r="S79" s="376"/>
      <c r="T79" s="376"/>
      <c r="U79" s="367" t="str">
        <f aca="false">IF(Q79="","",IF(G79="M","",IF(I79=J79,DAY(EOMONTH(J79,0)),(((EOMONTH(J79,0))-I79)+1))))</f>
        <v/>
      </c>
      <c r="V79" s="368" t="str">
        <f aca="false">IF(Q79="","",IF(G79="D","",IF(I79=J79,1,1+ROUND(((J79-I79)/30.5),0))))</f>
        <v/>
      </c>
      <c r="W79" s="369" t="e">
        <f aca="false">IF(Q79="","",IF(G79="D",(H79*U79),((V79*H79)*10000)))*AVERAGE(INDEX(PriceTable,MATCH($I79,PriceTableMonths,0),3):INDEX(PriceTable,MATCH($J79,PriceTableMonths,0),3))</f>
        <v>#N/A</v>
      </c>
      <c r="X79" s="26" t="str">
        <f aca="false">IF(Q79="","",ROUND(SUMPRODUCT(INDEX(PriceTable,MATCH($I79,PriceTableMonths,0),22):INDEX(PriceTable,MATCH($J79,PriceTableMonths,0),22),INDEX(PriceTable,MATCH($I79,PriceTableMonths,0),3):INDEX(PriceTable,MATCH($J79,PriceTableMonths,0),3),INDEX(PriceTable,MATCH($I79,PriceTableMonths,0),4):INDEX(PriceTable,MATCH($J79,PriceTableMonths,0),4))/SUMPRODUCT(INDEX(PriceTable,MATCH($I79,PriceTableMonths,0),3):INDEX(PriceTable,MATCH($J79,PriceTableMonths,0),3),INDEX(PriceTable,MATCH($I79,PriceTableMonths,0),4):INDEX(PriceTable,MATCH($J79,PriceTableMonths,0),4)),4))</f>
        <v/>
      </c>
      <c r="Y79" s="370" t="str">
        <f aca="false">IF(P79="no pl",0,IF(D79="ltx",0,IF(Q79="","",(IF(F79="Sell",((K79-Z79)-X79),(X79-(K79+Z79))))*W79)))</f>
        <v/>
      </c>
      <c r="AA79" s="27" t="s">
        <v>147</v>
      </c>
      <c r="AB79" s="27"/>
      <c r="AC79" s="27"/>
    </row>
    <row r="80" customFormat="false" ht="26.25" hidden="false" customHeight="true" outlineLevel="0" collapsed="false">
      <c r="A80" s="26" t="n">
        <v>71</v>
      </c>
      <c r="C80" s="360"/>
      <c r="D80" s="361"/>
      <c r="E80" s="362"/>
      <c r="F80" s="362"/>
      <c r="G80" s="362"/>
      <c r="H80" s="362"/>
      <c r="I80" s="363"/>
      <c r="J80" s="363"/>
      <c r="K80" s="356"/>
      <c r="L80" s="356"/>
      <c r="M80" s="356"/>
      <c r="N80" s="356"/>
      <c r="O80" s="356"/>
      <c r="P80" s="365"/>
      <c r="Q80" s="365"/>
      <c r="R80" s="365"/>
      <c r="S80" s="376"/>
      <c r="T80" s="376"/>
      <c r="U80" s="367" t="str">
        <f aca="false">IF(Q80="","",IF(G80="M","",IF(I80=J80,DAY(EOMONTH(J80,0)),(((EOMONTH(J80,0))-I80)+1))))</f>
        <v/>
      </c>
      <c r="V80" s="368" t="str">
        <f aca="false">IF(Q80="","",IF(G80="D","",IF(I80=J80,1,1+ROUND(((J80-I80)/30.5),0))))</f>
        <v/>
      </c>
      <c r="W80" s="369" t="e">
        <f aca="false">IF(Q80="","",IF(G80="D",(H80*U80),((V80*H80)*10000)))*AVERAGE(INDEX(PriceTable,MATCH($I80,PriceTableMonths,0),3):INDEX(PriceTable,MATCH($J80,PriceTableMonths,0),3))</f>
        <v>#N/A</v>
      </c>
      <c r="X80" s="26" t="str">
        <f aca="false">IF(Q80="","",ROUND(SUMPRODUCT(INDEX(PriceTable,MATCH($I80,PriceTableMonths,0),22):INDEX(PriceTable,MATCH($J80,PriceTableMonths,0),22),INDEX(PriceTable,MATCH($I80,PriceTableMonths,0),3):INDEX(PriceTable,MATCH($J80,PriceTableMonths,0),3),INDEX(PriceTable,MATCH($I80,PriceTableMonths,0),4):INDEX(PriceTable,MATCH($J80,PriceTableMonths,0),4))/SUMPRODUCT(INDEX(PriceTable,MATCH($I80,PriceTableMonths,0),3):INDEX(PriceTable,MATCH($J80,PriceTableMonths,0),3),INDEX(PriceTable,MATCH($I80,PriceTableMonths,0),4):INDEX(PriceTable,MATCH($J80,PriceTableMonths,0),4)),4))</f>
        <v/>
      </c>
      <c r="Y80" s="370" t="str">
        <f aca="false">IF(P80="no pl",0,IF(D80="ltx",0,IF(Q80="","",(IF(F80="Sell",((K80-Z80)-X80),(X80-(K80+Z80))))*W80)))</f>
        <v/>
      </c>
      <c r="AA80" s="27" t="s">
        <v>147</v>
      </c>
      <c r="AB80" s="27"/>
      <c r="AC80" s="27"/>
    </row>
    <row r="81" customFormat="false" ht="26.25" hidden="false" customHeight="true" outlineLevel="0" collapsed="false">
      <c r="A81" s="26" t="n">
        <v>72</v>
      </c>
      <c r="C81" s="360"/>
      <c r="D81" s="361"/>
      <c r="E81" s="362"/>
      <c r="F81" s="362"/>
      <c r="G81" s="362"/>
      <c r="H81" s="362"/>
      <c r="I81" s="363"/>
      <c r="J81" s="363"/>
      <c r="K81" s="356"/>
      <c r="L81" s="356"/>
      <c r="M81" s="356"/>
      <c r="N81" s="356"/>
      <c r="O81" s="356"/>
      <c r="P81" s="365"/>
      <c r="Q81" s="365"/>
      <c r="R81" s="365"/>
      <c r="S81" s="376"/>
      <c r="T81" s="376"/>
      <c r="U81" s="367" t="str">
        <f aca="false">IF(Q81="","",IF(G81="M","",IF(I81=J81,DAY(EOMONTH(J81,0)),(((EOMONTH(J81,0))-I81)+1))))</f>
        <v/>
      </c>
      <c r="V81" s="368" t="str">
        <f aca="false">IF(Q81="","",IF(G81="D","",IF(I81=J81,1,1+ROUND(((J81-I81)/30.5),0))))</f>
        <v/>
      </c>
      <c r="W81" s="369" t="e">
        <f aca="false">IF(Q81="","",IF(G81="D",(H81*U81),((V81*H81)*10000)))*AVERAGE(INDEX(PriceTable,MATCH($I81,PriceTableMonths,0),3):INDEX(PriceTable,MATCH($J81,PriceTableMonths,0),3))</f>
        <v>#N/A</v>
      </c>
      <c r="X81" s="26" t="str">
        <f aca="false">IF(Q81="","",ROUND(SUMPRODUCT(INDEX(PriceTable,MATCH($I81,PriceTableMonths,0),22):INDEX(PriceTable,MATCH($J81,PriceTableMonths,0),22),INDEX(PriceTable,MATCH($I81,PriceTableMonths,0),3):INDEX(PriceTable,MATCH($J81,PriceTableMonths,0),3),INDEX(PriceTable,MATCH($I81,PriceTableMonths,0),4):INDEX(PriceTable,MATCH($J81,PriceTableMonths,0),4))/SUMPRODUCT(INDEX(PriceTable,MATCH($I81,PriceTableMonths,0),3):INDEX(PriceTable,MATCH($J81,PriceTableMonths,0),3),INDEX(PriceTable,MATCH($I81,PriceTableMonths,0),4):INDEX(PriceTable,MATCH($J81,PriceTableMonths,0),4)),4))</f>
        <v/>
      </c>
      <c r="Y81" s="370" t="str">
        <f aca="false">IF(P81="no pl",0,IF(D81="ltx",0,IF(Q81="","",(IF(F81="Sell",((K81-Z81)-X81),(X81-(K81+Z81))))*W81)))</f>
        <v/>
      </c>
      <c r="AA81" s="27" t="s">
        <v>147</v>
      </c>
      <c r="AB81" s="27"/>
      <c r="AC81" s="27"/>
    </row>
    <row r="82" customFormat="false" ht="26.25" hidden="false" customHeight="true" outlineLevel="0" collapsed="false">
      <c r="A82" s="26" t="n">
        <v>73</v>
      </c>
      <c r="C82" s="360"/>
      <c r="D82" s="361"/>
      <c r="E82" s="362"/>
      <c r="F82" s="362"/>
      <c r="G82" s="362"/>
      <c r="H82" s="362"/>
      <c r="I82" s="363"/>
      <c r="J82" s="363"/>
      <c r="K82" s="356"/>
      <c r="L82" s="356"/>
      <c r="M82" s="356"/>
      <c r="N82" s="356"/>
      <c r="O82" s="356"/>
      <c r="P82" s="365"/>
      <c r="Q82" s="365"/>
      <c r="R82" s="365"/>
      <c r="S82" s="376"/>
      <c r="T82" s="376"/>
      <c r="U82" s="367" t="str">
        <f aca="false">IF(Q82="","",IF(G82="M","",IF(I82=J82,DAY(EOMONTH(J82,0)),(((EOMONTH(J82,0))-I82)+1))))</f>
        <v/>
      </c>
      <c r="V82" s="368" t="str">
        <f aca="false">IF(Q82="","",IF(G82="D","",IF(I82=J82,1,1+ROUND(((J82-I82)/30.5),0))))</f>
        <v/>
      </c>
      <c r="W82" s="369" t="e">
        <f aca="false">IF(Q82="","",IF(G82="D",(H82*U82),((V82*H82)*10000)))*AVERAGE(INDEX(PriceTable,MATCH($I82,PriceTableMonths,0),3):INDEX(PriceTable,MATCH($J82,PriceTableMonths,0),3))</f>
        <v>#N/A</v>
      </c>
      <c r="X82" s="26" t="str">
        <f aca="false">IF(Q82="","",ROUND(SUMPRODUCT(INDEX(PriceTable,MATCH($I82,PriceTableMonths,0),22):INDEX(PriceTable,MATCH($J82,PriceTableMonths,0),22),INDEX(PriceTable,MATCH($I82,PriceTableMonths,0),3):INDEX(PriceTable,MATCH($J82,PriceTableMonths,0),3),INDEX(PriceTable,MATCH($I82,PriceTableMonths,0),4):INDEX(PriceTable,MATCH($J82,PriceTableMonths,0),4))/SUMPRODUCT(INDEX(PriceTable,MATCH($I82,PriceTableMonths,0),3):INDEX(PriceTable,MATCH($J82,PriceTableMonths,0),3),INDEX(PriceTable,MATCH($I82,PriceTableMonths,0),4):INDEX(PriceTable,MATCH($J82,PriceTableMonths,0),4)),4))</f>
        <v/>
      </c>
      <c r="Y82" s="370" t="str">
        <f aca="false">IF(P82="no pl",0,IF(D82="ltx",0,IF(Q82="","",(IF(F82="Sell",((K82-Z82)-X82),(X82-(K82+Z82))))*W82)))</f>
        <v/>
      </c>
      <c r="AA82" s="27" t="s">
        <v>147</v>
      </c>
      <c r="AB82" s="27"/>
      <c r="AC82" s="27"/>
    </row>
    <row r="83" customFormat="false" ht="26.25" hidden="false" customHeight="true" outlineLevel="0" collapsed="false">
      <c r="A83" s="26" t="n">
        <v>74</v>
      </c>
      <c r="C83" s="360"/>
      <c r="D83" s="361"/>
      <c r="E83" s="362"/>
      <c r="F83" s="362"/>
      <c r="G83" s="362"/>
      <c r="H83" s="362"/>
      <c r="I83" s="363"/>
      <c r="J83" s="363"/>
      <c r="K83" s="356"/>
      <c r="L83" s="356"/>
      <c r="M83" s="356"/>
      <c r="N83" s="356"/>
      <c r="O83" s="356"/>
      <c r="P83" s="365"/>
      <c r="Q83" s="365"/>
      <c r="R83" s="365"/>
      <c r="S83" s="376"/>
      <c r="T83" s="376"/>
      <c r="U83" s="367" t="str">
        <f aca="false">IF(Q83="","",IF(G83="M","",IF(I83=J83,DAY(EOMONTH(J83,0)),(((EOMONTH(J83,0))-I83)+1))))</f>
        <v/>
      </c>
      <c r="V83" s="368" t="str">
        <f aca="false">IF(Q83="","",IF(G83="D","",IF(I83=J83,1,1+ROUND(((J83-I83)/30.5),0))))</f>
        <v/>
      </c>
      <c r="W83" s="369" t="e">
        <f aca="false">IF(Q83="","",IF(G83="D",(H83*U83),((V83*H83)*10000)))*AVERAGE(INDEX(PriceTable,MATCH($I83,PriceTableMonths,0),3):INDEX(PriceTable,MATCH($J83,PriceTableMonths,0),3))</f>
        <v>#N/A</v>
      </c>
      <c r="X83" s="26" t="str">
        <f aca="false">IF(Q83="","",ROUND(SUMPRODUCT(INDEX(PriceTable,MATCH($I83,PriceTableMonths,0),22):INDEX(PriceTable,MATCH($J83,PriceTableMonths,0),22),INDEX(PriceTable,MATCH($I83,PriceTableMonths,0),3):INDEX(PriceTable,MATCH($J83,PriceTableMonths,0),3),INDEX(PriceTable,MATCH($I83,PriceTableMonths,0),4):INDEX(PriceTable,MATCH($J83,PriceTableMonths,0),4))/SUMPRODUCT(INDEX(PriceTable,MATCH($I83,PriceTableMonths,0),3):INDEX(PriceTable,MATCH($J83,PriceTableMonths,0),3),INDEX(PriceTable,MATCH($I83,PriceTableMonths,0),4):INDEX(PriceTable,MATCH($J83,PriceTableMonths,0),4)),4))</f>
        <v/>
      </c>
      <c r="Y83" s="370" t="str">
        <f aca="false">IF(P83="no pl",0,IF(D83="ltx",0,IF(Q83="","",(IF(F83="Sell",((K83-Z83)-X83),(X83-(K83+Z83))))*W83)))</f>
        <v/>
      </c>
      <c r="AA83" s="27" t="s">
        <v>147</v>
      </c>
      <c r="AB83" s="27"/>
      <c r="AC83" s="27"/>
    </row>
    <row r="84" customFormat="false" ht="26.25" hidden="false" customHeight="true" outlineLevel="0" collapsed="false">
      <c r="A84" s="26" t="n">
        <v>75</v>
      </c>
      <c r="C84" s="360"/>
      <c r="D84" s="361"/>
      <c r="E84" s="362"/>
      <c r="F84" s="362"/>
      <c r="G84" s="362"/>
      <c r="H84" s="362"/>
      <c r="I84" s="363"/>
      <c r="J84" s="363"/>
      <c r="K84" s="356"/>
      <c r="L84" s="356"/>
      <c r="M84" s="356"/>
      <c r="N84" s="356"/>
      <c r="O84" s="356"/>
      <c r="P84" s="365"/>
      <c r="Q84" s="365"/>
      <c r="R84" s="365"/>
      <c r="S84" s="376"/>
      <c r="T84" s="376"/>
      <c r="U84" s="367" t="str">
        <f aca="false">IF(Q84="","",IF(G84="M","",IF(I84=J84,DAY(EOMONTH(J84,0)),(((EOMONTH(J84,0))-I84)+1))))</f>
        <v/>
      </c>
      <c r="V84" s="368" t="str">
        <f aca="false">IF(Q84="","",IF(G84="D","",IF(I84=J84,1,1+ROUND(((J84-I84)/30.5),0))))</f>
        <v/>
      </c>
      <c r="W84" s="369" t="e">
        <f aca="false">IF(Q84="","",IF(G84="D",(H84*U84),((V84*H84)*10000)))*AVERAGE(INDEX(PriceTable,MATCH($I84,PriceTableMonths,0),3):INDEX(PriceTable,MATCH($J84,PriceTableMonths,0),3))</f>
        <v>#N/A</v>
      </c>
      <c r="X84" s="26" t="str">
        <f aca="false">IF(Q84="","",ROUND(SUMPRODUCT(INDEX(PriceTable,MATCH($I84,PriceTableMonths,0),22):INDEX(PriceTable,MATCH($J84,PriceTableMonths,0),22),INDEX(PriceTable,MATCH($I84,PriceTableMonths,0),3):INDEX(PriceTable,MATCH($J84,PriceTableMonths,0),3),INDEX(PriceTable,MATCH($I84,PriceTableMonths,0),4):INDEX(PriceTable,MATCH($J84,PriceTableMonths,0),4))/SUMPRODUCT(INDEX(PriceTable,MATCH($I84,PriceTableMonths,0),3):INDEX(PriceTable,MATCH($J84,PriceTableMonths,0),3),INDEX(PriceTable,MATCH($I84,PriceTableMonths,0),4):INDEX(PriceTable,MATCH($J84,PriceTableMonths,0),4)),4))</f>
        <v/>
      </c>
      <c r="Y84" s="370" t="str">
        <f aca="false">IF(P84="no pl",0,IF(D84="ltx",0,IF(Q84="","",(IF(F84="Sell",((K84-Z84)-X84),(X84-(K84+Z84))))*W84)))</f>
        <v/>
      </c>
      <c r="AA84" s="27" t="s">
        <v>147</v>
      </c>
      <c r="AB84" s="27"/>
      <c r="AC84" s="27"/>
    </row>
    <row r="85" customFormat="false" ht="26.25" hidden="false" customHeight="true" outlineLevel="0" collapsed="false">
      <c r="A85" s="26" t="n">
        <v>76</v>
      </c>
      <c r="C85" s="360"/>
      <c r="D85" s="361"/>
      <c r="E85" s="362"/>
      <c r="F85" s="362"/>
      <c r="G85" s="362"/>
      <c r="H85" s="362"/>
      <c r="I85" s="363"/>
      <c r="J85" s="363"/>
      <c r="K85" s="356"/>
      <c r="L85" s="356"/>
      <c r="M85" s="356"/>
      <c r="N85" s="356"/>
      <c r="O85" s="356"/>
      <c r="P85" s="365"/>
      <c r="Q85" s="365"/>
      <c r="R85" s="365"/>
      <c r="S85" s="376"/>
      <c r="T85" s="376"/>
      <c r="U85" s="367" t="str">
        <f aca="false">IF(Q85="","",IF(G85="M","",IF(I85=J85,DAY(EOMONTH(J85,0)),(((EOMONTH(J85,0))-I85)+1))))</f>
        <v/>
      </c>
      <c r="V85" s="368" t="str">
        <f aca="false">IF(Q85="","",IF(G85="D","",IF(I85=J85,1,1+ROUND(((J85-I85)/30.5),0))))</f>
        <v/>
      </c>
      <c r="W85" s="369" t="e">
        <f aca="false">IF(Q85="","",IF(G85="D",(H85*U85),((V85*H85)*10000)))*AVERAGE(INDEX(PriceTable,MATCH($I85,PriceTableMonths,0),3):INDEX(PriceTable,MATCH($J85,PriceTableMonths,0),3))</f>
        <v>#N/A</v>
      </c>
      <c r="X85" s="26" t="str">
        <f aca="false">IF(Q85="","",ROUND(SUMPRODUCT(INDEX(PriceTable,MATCH($I85,PriceTableMonths,0),22):INDEX(PriceTable,MATCH($J85,PriceTableMonths,0),22),INDEX(PriceTable,MATCH($I85,PriceTableMonths,0),3):INDEX(PriceTable,MATCH($J85,PriceTableMonths,0),3),INDEX(PriceTable,MATCH($I85,PriceTableMonths,0),4):INDEX(PriceTable,MATCH($J85,PriceTableMonths,0),4))/SUMPRODUCT(INDEX(PriceTable,MATCH($I85,PriceTableMonths,0),3):INDEX(PriceTable,MATCH($J85,PriceTableMonths,0),3),INDEX(PriceTable,MATCH($I85,PriceTableMonths,0),4):INDEX(PriceTable,MATCH($J85,PriceTableMonths,0),4)),4))</f>
        <v/>
      </c>
      <c r="Y85" s="370" t="str">
        <f aca="false">IF(P85="no pl",0,IF(D85="ltx",0,IF(Q85="","",(IF(F85="Sell",((K85-Z85)-X85),(X85-(K85+Z85))))*W85)))</f>
        <v/>
      </c>
      <c r="AA85" s="27" t="s">
        <v>147</v>
      </c>
      <c r="AB85" s="27"/>
      <c r="AC85" s="27"/>
    </row>
    <row r="86" customFormat="false" ht="26.25" hidden="false" customHeight="true" outlineLevel="0" collapsed="false">
      <c r="A86" s="26" t="n">
        <v>77</v>
      </c>
      <c r="C86" s="360"/>
      <c r="D86" s="361"/>
      <c r="E86" s="362"/>
      <c r="F86" s="362"/>
      <c r="G86" s="362"/>
      <c r="H86" s="362"/>
      <c r="I86" s="363"/>
      <c r="J86" s="363"/>
      <c r="K86" s="356"/>
      <c r="L86" s="356"/>
      <c r="M86" s="356"/>
      <c r="N86" s="356"/>
      <c r="O86" s="356"/>
      <c r="P86" s="365"/>
      <c r="Q86" s="365"/>
      <c r="R86" s="365"/>
      <c r="S86" s="376"/>
      <c r="T86" s="376"/>
      <c r="U86" s="367" t="str">
        <f aca="false">IF(Q86="","",IF(G86="M","",IF(I86=J86,DAY(EOMONTH(J86,0)),(((EOMONTH(J86,0))-I86)+1))))</f>
        <v/>
      </c>
      <c r="V86" s="368" t="str">
        <f aca="false">IF(Q86="","",IF(G86="D","",IF(I86=J86,1,1+ROUND(((J86-I86)/30.5),0))))</f>
        <v/>
      </c>
      <c r="W86" s="369" t="e">
        <f aca="false">IF(Q86="","",IF(G86="D",(H86*U86),((V86*H86)*10000)))*AVERAGE(INDEX(PriceTable,MATCH($I86,PriceTableMonths,0),3):INDEX(PriceTable,MATCH($J86,PriceTableMonths,0),3))</f>
        <v>#N/A</v>
      </c>
      <c r="X86" s="26" t="str">
        <f aca="false">IF(Q86="","",ROUND(SUMPRODUCT(INDEX(PriceTable,MATCH($I86,PriceTableMonths,0),22):INDEX(PriceTable,MATCH($J86,PriceTableMonths,0),22),INDEX(PriceTable,MATCH($I86,PriceTableMonths,0),3):INDEX(PriceTable,MATCH($J86,PriceTableMonths,0),3),INDEX(PriceTable,MATCH($I86,PriceTableMonths,0),4):INDEX(PriceTable,MATCH($J86,PriceTableMonths,0),4))/SUMPRODUCT(INDEX(PriceTable,MATCH($I86,PriceTableMonths,0),3):INDEX(PriceTable,MATCH($J86,PriceTableMonths,0),3),INDEX(PriceTable,MATCH($I86,PriceTableMonths,0),4):INDEX(PriceTable,MATCH($J86,PriceTableMonths,0),4)),4))</f>
        <v/>
      </c>
      <c r="Y86" s="370" t="str">
        <f aca="false">IF(P86="no pl",0,IF(D86="ltx",0,IF(Q86="","",(IF(F86="Sell",((K86-Z86)-X86),(X86-(K86+Z86))))*W86)))</f>
        <v/>
      </c>
      <c r="AA86" s="27" t="s">
        <v>147</v>
      </c>
      <c r="AB86" s="27"/>
      <c r="AC86" s="27"/>
    </row>
    <row r="87" customFormat="false" ht="26.25" hidden="false" customHeight="true" outlineLevel="0" collapsed="false">
      <c r="A87" s="26" t="n">
        <v>78</v>
      </c>
      <c r="C87" s="360"/>
      <c r="D87" s="361"/>
      <c r="E87" s="362"/>
      <c r="F87" s="362"/>
      <c r="G87" s="362"/>
      <c r="H87" s="362"/>
      <c r="I87" s="363"/>
      <c r="J87" s="363"/>
      <c r="K87" s="356"/>
      <c r="L87" s="356"/>
      <c r="M87" s="356"/>
      <c r="N87" s="356"/>
      <c r="O87" s="356"/>
      <c r="P87" s="365"/>
      <c r="Q87" s="365"/>
      <c r="R87" s="365"/>
      <c r="S87" s="376"/>
      <c r="T87" s="376"/>
      <c r="U87" s="367" t="str">
        <f aca="false">IF(Q87="","",IF(G87="M","",IF(I87=J87,DAY(EOMONTH(J87,0)),(((EOMONTH(J87,0))-I87)+1))))</f>
        <v/>
      </c>
      <c r="V87" s="368" t="str">
        <f aca="false">IF(Q87="","",IF(G87="D","",IF(I87=J87,1,1+ROUND(((J87-I87)/30.5),0))))</f>
        <v/>
      </c>
      <c r="W87" s="369" t="e">
        <f aca="false">IF(Q87="","",IF(G87="D",(H87*U87),((V87*H87)*10000)))*AVERAGE(INDEX(PriceTable,MATCH($I87,PriceTableMonths,0),3):INDEX(PriceTable,MATCH($J87,PriceTableMonths,0),3))</f>
        <v>#N/A</v>
      </c>
      <c r="X87" s="26" t="str">
        <f aca="false">IF(Q87="","",ROUND(SUMPRODUCT(INDEX(PriceTable,MATCH($I87,PriceTableMonths,0),22):INDEX(PriceTable,MATCH($J87,PriceTableMonths,0),22),INDEX(PriceTable,MATCH($I87,PriceTableMonths,0),3):INDEX(PriceTable,MATCH($J87,PriceTableMonths,0),3),INDEX(PriceTable,MATCH($I87,PriceTableMonths,0),4):INDEX(PriceTable,MATCH($J87,PriceTableMonths,0),4))/SUMPRODUCT(INDEX(PriceTable,MATCH($I87,PriceTableMonths,0),3):INDEX(PriceTable,MATCH($J87,PriceTableMonths,0),3),INDEX(PriceTable,MATCH($I87,PriceTableMonths,0),4):INDEX(PriceTable,MATCH($J87,PriceTableMonths,0),4)),4))</f>
        <v/>
      </c>
      <c r="Y87" s="370" t="str">
        <f aca="false">IF(P87="no pl",0,IF(D87="ltx",0,IF(Q87="","",(IF(F87="Sell",((K87-Z87)-X87),(X87-(K87+Z87))))*W87)))</f>
        <v/>
      </c>
      <c r="AA87" s="27" t="s">
        <v>147</v>
      </c>
      <c r="AB87" s="27"/>
      <c r="AC87" s="27"/>
    </row>
    <row r="88" customFormat="false" ht="26.25" hidden="false" customHeight="true" outlineLevel="0" collapsed="false">
      <c r="A88" s="26" t="n">
        <v>79</v>
      </c>
      <c r="C88" s="360"/>
      <c r="D88" s="361"/>
      <c r="E88" s="362"/>
      <c r="F88" s="362"/>
      <c r="G88" s="362"/>
      <c r="H88" s="362"/>
      <c r="I88" s="363"/>
      <c r="J88" s="363"/>
      <c r="K88" s="356"/>
      <c r="L88" s="356"/>
      <c r="M88" s="356"/>
      <c r="N88" s="356"/>
      <c r="O88" s="356"/>
      <c r="P88" s="365"/>
      <c r="Q88" s="365"/>
      <c r="R88" s="365"/>
      <c r="S88" s="376"/>
      <c r="T88" s="376"/>
      <c r="U88" s="367" t="str">
        <f aca="false">IF(Q88="","",IF(G88="M","",IF(I88=J88,DAY(EOMONTH(J88,0)),(((EOMONTH(J88,0))-I88)+1))))</f>
        <v/>
      </c>
      <c r="V88" s="368" t="str">
        <f aca="false">IF(Q88="","",IF(G88="D","",IF(I88=J88,1,1+ROUND(((J88-I88)/30.5),0))))</f>
        <v/>
      </c>
      <c r="W88" s="369" t="e">
        <f aca="false">IF(Q88="","",IF(G88="D",(H88*U88),((V88*H88)*10000)))*AVERAGE(INDEX(PriceTable,MATCH($I88,PriceTableMonths,0),3):INDEX(PriceTable,MATCH($J88,PriceTableMonths,0),3))</f>
        <v>#N/A</v>
      </c>
      <c r="X88" s="26" t="str">
        <f aca="false">IF(Q88="","",ROUND(SUMPRODUCT(INDEX(PriceTable,MATCH($I88,PriceTableMonths,0),22):INDEX(PriceTable,MATCH($J88,PriceTableMonths,0),22),INDEX(PriceTable,MATCH($I88,PriceTableMonths,0),3):INDEX(PriceTable,MATCH($J88,PriceTableMonths,0),3),INDEX(PriceTable,MATCH($I88,PriceTableMonths,0),4):INDEX(PriceTable,MATCH($J88,PriceTableMonths,0),4))/SUMPRODUCT(INDEX(PriceTable,MATCH($I88,PriceTableMonths,0),3):INDEX(PriceTable,MATCH($J88,PriceTableMonths,0),3),INDEX(PriceTable,MATCH($I88,PriceTableMonths,0),4):INDEX(PriceTable,MATCH($J88,PriceTableMonths,0),4)),4))</f>
        <v/>
      </c>
      <c r="Y88" s="370" t="str">
        <f aca="false">IF(P88="no pl",0,IF(D88="ltx",0,IF(Q88="","",(IF(F88="Sell",((K88-Z88)-X88),(X88-(K88+Z88))))*W88)))</f>
        <v/>
      </c>
      <c r="AA88" s="27" t="s">
        <v>147</v>
      </c>
      <c r="AB88" s="27"/>
      <c r="AC88" s="27"/>
    </row>
    <row r="89" customFormat="false" ht="26.25" hidden="false" customHeight="true" outlineLevel="0" collapsed="false">
      <c r="A89" s="26" t="n">
        <v>80</v>
      </c>
      <c r="C89" s="360"/>
      <c r="D89" s="361"/>
      <c r="E89" s="362"/>
      <c r="F89" s="362"/>
      <c r="G89" s="362"/>
      <c r="H89" s="362"/>
      <c r="I89" s="363"/>
      <c r="J89" s="363"/>
      <c r="K89" s="356"/>
      <c r="L89" s="356"/>
      <c r="M89" s="356"/>
      <c r="N89" s="356"/>
      <c r="O89" s="356"/>
      <c r="P89" s="365"/>
      <c r="Q89" s="365"/>
      <c r="R89" s="365"/>
      <c r="S89" s="376"/>
      <c r="T89" s="376"/>
      <c r="U89" s="367" t="str">
        <f aca="false">IF(Q89="","",IF(G89="M","",IF(I89=J89,DAY(EOMONTH(J89,0)),(((EOMONTH(J89,0))-I89)+1))))</f>
        <v/>
      </c>
      <c r="V89" s="368" t="str">
        <f aca="false">IF(Q89="","",IF(G89="D","",IF(I89=J89,1,1+ROUND(((J89-I89)/30.5),0))))</f>
        <v/>
      </c>
      <c r="W89" s="369" t="e">
        <f aca="false">IF(Q89="","",IF(G89="D",(H89*U89),((V89*H89)*10000)))*AVERAGE(INDEX(PriceTable,MATCH($I89,PriceTableMonths,0),3):INDEX(PriceTable,MATCH($J89,PriceTableMonths,0),3))</f>
        <v>#N/A</v>
      </c>
      <c r="X89" s="26" t="str">
        <f aca="false">IF(Q89="","",ROUND(SUMPRODUCT(INDEX(PriceTable,MATCH($I89,PriceTableMonths,0),22):INDEX(PriceTable,MATCH($J89,PriceTableMonths,0),22),INDEX(PriceTable,MATCH($I89,PriceTableMonths,0),3):INDEX(PriceTable,MATCH($J89,PriceTableMonths,0),3),INDEX(PriceTable,MATCH($I89,PriceTableMonths,0),4):INDEX(PriceTable,MATCH($J89,PriceTableMonths,0),4))/SUMPRODUCT(INDEX(PriceTable,MATCH($I89,PriceTableMonths,0),3):INDEX(PriceTable,MATCH($J89,PriceTableMonths,0),3),INDEX(PriceTable,MATCH($I89,PriceTableMonths,0),4):INDEX(PriceTable,MATCH($J89,PriceTableMonths,0),4)),4))</f>
        <v/>
      </c>
      <c r="Y89" s="370" t="str">
        <f aca="false">IF(P89="no pl",0,IF(D89="ltx",0,IF(Q89="","",(IF(F89="Sell",((K89-Z89)-X89),(X89-(K89+Z89))))*W89)))</f>
        <v/>
      </c>
      <c r="AA89" s="27" t="s">
        <v>147</v>
      </c>
      <c r="AB89" s="27"/>
      <c r="AC89" s="27"/>
    </row>
    <row r="90" customFormat="false" ht="26.25" hidden="false" customHeight="true" outlineLevel="0" collapsed="false">
      <c r="A90" s="26" t="n">
        <v>81</v>
      </c>
      <c r="C90" s="360"/>
      <c r="D90" s="361"/>
      <c r="E90" s="362"/>
      <c r="F90" s="362"/>
      <c r="G90" s="362"/>
      <c r="H90" s="362"/>
      <c r="I90" s="363"/>
      <c r="J90" s="363"/>
      <c r="K90" s="356"/>
      <c r="L90" s="356"/>
      <c r="M90" s="356"/>
      <c r="N90" s="356"/>
      <c r="O90" s="356"/>
      <c r="P90" s="365"/>
      <c r="Q90" s="365"/>
      <c r="R90" s="365"/>
      <c r="S90" s="376"/>
      <c r="T90" s="376"/>
      <c r="U90" s="367" t="str">
        <f aca="false">IF(Q90="","",IF(G90="M","",IF(I90=J90,DAY(EOMONTH(J90,0)),(((EOMONTH(J90,0))-I90)+1))))</f>
        <v/>
      </c>
      <c r="V90" s="368" t="str">
        <f aca="false">IF(Q90="","",IF(G90="D","",IF(I90=J90,1,1+ROUND(((J90-I90)/30.5),0))))</f>
        <v/>
      </c>
      <c r="W90" s="369" t="e">
        <f aca="false">IF(Q90="","",IF(G90="D",(H90*U90),((V90*H90)*10000)))*AVERAGE(INDEX(PriceTable,MATCH($I90,PriceTableMonths,0),3):INDEX(PriceTable,MATCH($J90,PriceTableMonths,0),3))</f>
        <v>#N/A</v>
      </c>
      <c r="X90" s="26" t="str">
        <f aca="false">IF(Q90="","",ROUND(SUMPRODUCT(INDEX(PriceTable,MATCH($I90,PriceTableMonths,0),22):INDEX(PriceTable,MATCH($J90,PriceTableMonths,0),22),INDEX(PriceTable,MATCH($I90,PriceTableMonths,0),3):INDEX(PriceTable,MATCH($J90,PriceTableMonths,0),3),INDEX(PriceTable,MATCH($I90,PriceTableMonths,0),4):INDEX(PriceTable,MATCH($J90,PriceTableMonths,0),4))/SUMPRODUCT(INDEX(PriceTable,MATCH($I90,PriceTableMonths,0),3):INDEX(PriceTable,MATCH($J90,PriceTableMonths,0),3),INDEX(PriceTable,MATCH($I90,PriceTableMonths,0),4):INDEX(PriceTable,MATCH($J90,PriceTableMonths,0),4)),4))</f>
        <v/>
      </c>
      <c r="Y90" s="370" t="str">
        <f aca="false">IF(P90="no pl",0,IF(D90="ltx",0,IF(Q90="","",(IF(F90="Sell",((K90-Z90)-X90),(X90-(K90+Z90))))*W90)))</f>
        <v/>
      </c>
      <c r="AA90" s="27" t="s">
        <v>147</v>
      </c>
      <c r="AB90" s="27"/>
      <c r="AC90" s="27"/>
    </row>
    <row r="91" customFormat="false" ht="26.25" hidden="false" customHeight="true" outlineLevel="0" collapsed="false">
      <c r="A91" s="26" t="n">
        <v>82</v>
      </c>
      <c r="C91" s="360"/>
      <c r="D91" s="361"/>
      <c r="E91" s="362"/>
      <c r="F91" s="362"/>
      <c r="G91" s="362"/>
      <c r="H91" s="362"/>
      <c r="I91" s="363"/>
      <c r="J91" s="363"/>
      <c r="K91" s="356"/>
      <c r="L91" s="356"/>
      <c r="M91" s="356"/>
      <c r="N91" s="356"/>
      <c r="O91" s="356"/>
      <c r="P91" s="365"/>
      <c r="Q91" s="365"/>
      <c r="R91" s="365"/>
      <c r="S91" s="376"/>
      <c r="T91" s="376"/>
      <c r="U91" s="367" t="str">
        <f aca="false">IF(Q91="","",IF(G91="M","",IF(I91=J91,DAY(EOMONTH(J91,0)),(((EOMONTH(J91,0))-I91)+1))))</f>
        <v/>
      </c>
      <c r="V91" s="368" t="str">
        <f aca="false">IF(Q91="","",IF(G91="D","",IF(I91=J91,1,1+ROUND(((J91-I91)/30.5),0))))</f>
        <v/>
      </c>
      <c r="W91" s="369" t="e">
        <f aca="false">IF(Q91="","",IF(G91="D",(H91*U91),((V91*H91)*10000)))*AVERAGE(INDEX(PriceTable,MATCH($I91,PriceTableMonths,0),3):INDEX(PriceTable,MATCH($J91,PriceTableMonths,0),3))</f>
        <v>#N/A</v>
      </c>
      <c r="X91" s="26" t="str">
        <f aca="false">IF(Q91="","",ROUND(SUMPRODUCT(INDEX(PriceTable,MATCH($I91,PriceTableMonths,0),22):INDEX(PriceTable,MATCH($J91,PriceTableMonths,0),22),INDEX(PriceTable,MATCH($I91,PriceTableMonths,0),3):INDEX(PriceTable,MATCH($J91,PriceTableMonths,0),3),INDEX(PriceTable,MATCH($I91,PriceTableMonths,0),4):INDEX(PriceTable,MATCH($J91,PriceTableMonths,0),4))/SUMPRODUCT(INDEX(PriceTable,MATCH($I91,PriceTableMonths,0),3):INDEX(PriceTable,MATCH($J91,PriceTableMonths,0),3),INDEX(PriceTable,MATCH($I91,PriceTableMonths,0),4):INDEX(PriceTable,MATCH($J91,PriceTableMonths,0),4)),4))</f>
        <v/>
      </c>
      <c r="Y91" s="370" t="str">
        <f aca="false">IF(P91="no pl",0,IF(D91="ltx",0,IF(Q91="","",(IF(F91="Sell",((K91-Z91)-X91),(X91-(K91+Z91))))*W91)))</f>
        <v/>
      </c>
      <c r="AA91" s="27" t="s">
        <v>147</v>
      </c>
    </row>
    <row r="92" customFormat="false" ht="26.25" hidden="false" customHeight="true" outlineLevel="0" collapsed="false">
      <c r="A92" s="26" t="n">
        <v>83</v>
      </c>
      <c r="C92" s="360"/>
      <c r="D92" s="361"/>
      <c r="E92" s="362"/>
      <c r="F92" s="362"/>
      <c r="G92" s="362"/>
      <c r="H92" s="362"/>
      <c r="I92" s="363"/>
      <c r="J92" s="363"/>
      <c r="K92" s="356"/>
      <c r="L92" s="356"/>
      <c r="M92" s="356"/>
      <c r="N92" s="356"/>
      <c r="O92" s="356"/>
      <c r="P92" s="365"/>
      <c r="Q92" s="365"/>
      <c r="R92" s="365"/>
      <c r="S92" s="376"/>
      <c r="T92" s="376"/>
      <c r="U92" s="367" t="str">
        <f aca="false">IF(Q92="","",IF(G92="M","",IF(I92=J92,DAY(EOMONTH(J92,0)),(((EOMONTH(J92,0))-I92)+1))))</f>
        <v/>
      </c>
      <c r="V92" s="368" t="str">
        <f aca="false">IF(Q92="","",IF(G92="D","",IF(I92=J92,1,1+ROUND(((J92-I92)/30.5),0))))</f>
        <v/>
      </c>
      <c r="W92" s="369" t="e">
        <f aca="false">IF(Q92="","",IF(G92="D",(H92*U92),((V92*H92)*10000)))*AVERAGE(INDEX(PriceTable,MATCH($I92,PriceTableMonths,0),3):INDEX(PriceTable,MATCH($J92,PriceTableMonths,0),3))</f>
        <v>#N/A</v>
      </c>
      <c r="X92" s="26" t="str">
        <f aca="false">IF(Q92="","",ROUND(SUMPRODUCT(INDEX(PriceTable,MATCH($I92,PriceTableMonths,0),22):INDEX(PriceTable,MATCH($J92,PriceTableMonths,0),22),INDEX(PriceTable,MATCH($I92,PriceTableMonths,0),3):INDEX(PriceTable,MATCH($J92,PriceTableMonths,0),3),INDEX(PriceTable,MATCH($I92,PriceTableMonths,0),4):INDEX(PriceTable,MATCH($J92,PriceTableMonths,0),4))/SUMPRODUCT(INDEX(PriceTable,MATCH($I92,PriceTableMonths,0),3):INDEX(PriceTable,MATCH($J92,PriceTableMonths,0),3),INDEX(PriceTable,MATCH($I92,PriceTableMonths,0),4):INDEX(PriceTable,MATCH($J92,PriceTableMonths,0),4)),4))</f>
        <v/>
      </c>
      <c r="Y92" s="370" t="str">
        <f aca="false">IF(P92="no pl",0,IF(D92="ltx",0,IF(Q92="","",(IF(F92="Sell",((K92-Z92)-X92),(X92-(K92+Z92))))*W92)))</f>
        <v/>
      </c>
      <c r="AA92" s="27" t="s">
        <v>147</v>
      </c>
    </row>
    <row r="93" customFormat="false" ht="26.25" hidden="false" customHeight="true" outlineLevel="0" collapsed="false">
      <c r="A93" s="26" t="n">
        <v>84</v>
      </c>
      <c r="C93" s="360"/>
      <c r="D93" s="361"/>
      <c r="E93" s="362"/>
      <c r="F93" s="362"/>
      <c r="G93" s="362"/>
      <c r="H93" s="362"/>
      <c r="I93" s="363"/>
      <c r="J93" s="363"/>
      <c r="K93" s="356"/>
      <c r="L93" s="356"/>
      <c r="M93" s="356"/>
      <c r="N93" s="356"/>
      <c r="O93" s="356"/>
      <c r="P93" s="365"/>
      <c r="Q93" s="365"/>
      <c r="R93" s="365"/>
      <c r="S93" s="376"/>
      <c r="T93" s="376"/>
      <c r="U93" s="367" t="str">
        <f aca="false">IF(Q93="","",IF(G93="M","",IF(I93=J93,DAY(EOMONTH(J93,0)),(((EOMONTH(J93,0))-I93)+1))))</f>
        <v/>
      </c>
      <c r="V93" s="368" t="str">
        <f aca="false">IF(Q93="","",IF(G93="D","",IF(I93=J93,1,1+ROUND(((J93-I93)/30.5),0))))</f>
        <v/>
      </c>
      <c r="W93" s="369" t="e">
        <f aca="false">IF(Q93="","",IF(G93="D",(H93*U93),((V93*H93)*10000)))*AVERAGE(INDEX(PriceTable,MATCH($I93,PriceTableMonths,0),3):INDEX(PriceTable,MATCH($J93,PriceTableMonths,0),3))</f>
        <v>#N/A</v>
      </c>
      <c r="X93" s="26" t="str">
        <f aca="false">IF(Q93="","",ROUND(SUMPRODUCT(INDEX(PriceTable,MATCH($I93,PriceTableMonths,0),22):INDEX(PriceTable,MATCH($J93,PriceTableMonths,0),22),INDEX(PriceTable,MATCH($I93,PriceTableMonths,0),3):INDEX(PriceTable,MATCH($J93,PriceTableMonths,0),3),INDEX(PriceTable,MATCH($I93,PriceTableMonths,0),4):INDEX(PriceTable,MATCH($J93,PriceTableMonths,0),4))/SUMPRODUCT(INDEX(PriceTable,MATCH($I93,PriceTableMonths,0),3):INDEX(PriceTable,MATCH($J93,PriceTableMonths,0),3),INDEX(PriceTable,MATCH($I93,PriceTableMonths,0),4):INDEX(PriceTable,MATCH($J93,PriceTableMonths,0),4)),4))</f>
        <v/>
      </c>
      <c r="Y93" s="370" t="str">
        <f aca="false">IF(P93="no pl",0,IF(D93="ltx",0,IF(Q93="","",(IF(F93="Sell",((K93-Z93)-X93),(X93-(K93+Z93))))*W93)))</f>
        <v/>
      </c>
      <c r="AA93" s="27" t="s">
        <v>147</v>
      </c>
    </row>
    <row r="94" customFormat="false" ht="26.25" hidden="false" customHeight="true" outlineLevel="0" collapsed="false">
      <c r="A94" s="26" t="n">
        <v>85</v>
      </c>
      <c r="C94" s="360"/>
      <c r="D94" s="361"/>
      <c r="E94" s="362"/>
      <c r="F94" s="362"/>
      <c r="G94" s="362"/>
      <c r="H94" s="362"/>
      <c r="I94" s="363"/>
      <c r="J94" s="363"/>
      <c r="K94" s="356"/>
      <c r="L94" s="356"/>
      <c r="M94" s="356"/>
      <c r="N94" s="356"/>
      <c r="O94" s="356"/>
      <c r="P94" s="365"/>
      <c r="Q94" s="365"/>
      <c r="R94" s="365"/>
      <c r="S94" s="376"/>
      <c r="T94" s="376"/>
      <c r="U94" s="367" t="str">
        <f aca="false">IF(Q94="","",IF(G94="M","",IF(I94=J94,DAY(EOMONTH(J94,0)),(((EOMONTH(J94,0))-I94)+1))))</f>
        <v/>
      </c>
      <c r="V94" s="368" t="str">
        <f aca="false">IF(Q94="","",IF(G94="D","",IF(I94=J94,1,1+ROUND(((J94-I94)/30.5),0))))</f>
        <v/>
      </c>
      <c r="W94" s="369" t="e">
        <f aca="false">IF(Q94="","",IF(G94="D",(H94*U94),((V94*H94)*10000)))*AVERAGE(INDEX(PriceTable,MATCH($I94,PriceTableMonths,0),3):INDEX(PriceTable,MATCH($J94,PriceTableMonths,0),3))</f>
        <v>#N/A</v>
      </c>
      <c r="X94" s="26" t="str">
        <f aca="false">IF(Q94="","",ROUND(SUMPRODUCT(INDEX(PriceTable,MATCH($I94,PriceTableMonths,0),22):INDEX(PriceTable,MATCH($J94,PriceTableMonths,0),22),INDEX(PriceTable,MATCH($I94,PriceTableMonths,0),3):INDEX(PriceTable,MATCH($J94,PriceTableMonths,0),3),INDEX(PriceTable,MATCH($I94,PriceTableMonths,0),4):INDEX(PriceTable,MATCH($J94,PriceTableMonths,0),4))/SUMPRODUCT(INDEX(PriceTable,MATCH($I94,PriceTableMonths,0),3):INDEX(PriceTable,MATCH($J94,PriceTableMonths,0),3),INDEX(PriceTable,MATCH($I94,PriceTableMonths,0),4):INDEX(PriceTable,MATCH($J94,PriceTableMonths,0),4)),4))</f>
        <v/>
      </c>
      <c r="Y94" s="370" t="str">
        <f aca="false">IF(P94="no pl",0,IF(D94="ltx",0,IF(Q94="","",(IF(F94="Sell",((K94-Z94)-X94),(X94-(K94+Z94))))*W94)))</f>
        <v/>
      </c>
      <c r="AA94" s="27" t="s">
        <v>147</v>
      </c>
    </row>
    <row r="95" customFormat="false" ht="26.25" hidden="false" customHeight="true" outlineLevel="0" collapsed="false">
      <c r="A95" s="26" t="n">
        <v>86</v>
      </c>
      <c r="C95" s="360"/>
      <c r="D95" s="361"/>
      <c r="E95" s="362"/>
      <c r="F95" s="362"/>
      <c r="G95" s="362"/>
      <c r="H95" s="362"/>
      <c r="I95" s="363"/>
      <c r="J95" s="363"/>
      <c r="K95" s="356"/>
      <c r="L95" s="356"/>
      <c r="M95" s="356"/>
      <c r="N95" s="356"/>
      <c r="O95" s="356"/>
      <c r="P95" s="365"/>
      <c r="Q95" s="365"/>
      <c r="R95" s="365"/>
      <c r="S95" s="376"/>
      <c r="T95" s="376"/>
      <c r="U95" s="367" t="str">
        <f aca="false">IF(Q95="","",IF(G95="M","",IF(I95=J95,DAY(EOMONTH(J95,0)),(((EOMONTH(J95,0))-I95)+1))))</f>
        <v/>
      </c>
      <c r="V95" s="368" t="str">
        <f aca="false">IF(Q95="","",IF(G95="D","",IF(I95=J95,1,1+ROUND(((J95-I95)/30.5),0))))</f>
        <v/>
      </c>
      <c r="W95" s="369" t="e">
        <f aca="false">IF(Q95="","",IF(G95="D",(H95*U95),((V95*H95)*10000)))*AVERAGE(INDEX(PriceTable,MATCH($I95,PriceTableMonths,0),3):INDEX(PriceTable,MATCH($J95,PriceTableMonths,0),3))</f>
        <v>#N/A</v>
      </c>
      <c r="X95" s="26" t="str">
        <f aca="false">IF(Q95="","",ROUND(SUMPRODUCT(INDEX(PriceTable,MATCH($I95,PriceTableMonths,0),22):INDEX(PriceTable,MATCH($J95,PriceTableMonths,0),22),INDEX(PriceTable,MATCH($I95,PriceTableMonths,0),3):INDEX(PriceTable,MATCH($J95,PriceTableMonths,0),3),INDEX(PriceTable,MATCH($I95,PriceTableMonths,0),4):INDEX(PriceTable,MATCH($J95,PriceTableMonths,0),4))/SUMPRODUCT(INDEX(PriceTable,MATCH($I95,PriceTableMonths,0),3):INDEX(PriceTable,MATCH($J95,PriceTableMonths,0),3),INDEX(PriceTable,MATCH($I95,PriceTableMonths,0),4):INDEX(PriceTable,MATCH($J95,PriceTableMonths,0),4)),4))</f>
        <v/>
      </c>
      <c r="Y95" s="370" t="str">
        <f aca="false">IF(P95="no pl",0,IF(D95="ltx",0,IF(Q95="","",(IF(F95="Sell",((K95-Z95)-X95),(X95-(K95+Z95))))*W95)))</f>
        <v/>
      </c>
      <c r="AA95" s="27" t="s">
        <v>147</v>
      </c>
    </row>
    <row r="96" customFormat="false" ht="26.25" hidden="false" customHeight="true" outlineLevel="0" collapsed="false">
      <c r="A96" s="26" t="n">
        <v>87</v>
      </c>
      <c r="C96" s="360"/>
      <c r="D96" s="361"/>
      <c r="E96" s="362"/>
      <c r="F96" s="362"/>
      <c r="G96" s="362"/>
      <c r="H96" s="362"/>
      <c r="I96" s="363"/>
      <c r="J96" s="363"/>
      <c r="K96" s="356"/>
      <c r="L96" s="356"/>
      <c r="M96" s="356"/>
      <c r="N96" s="356"/>
      <c r="O96" s="356"/>
      <c r="P96" s="365"/>
      <c r="Q96" s="365"/>
      <c r="R96" s="365"/>
      <c r="S96" s="376"/>
      <c r="T96" s="376"/>
      <c r="U96" s="367" t="str">
        <f aca="false">IF(Q96="","",IF(G96="M","",IF(I96=J96,DAY(EOMONTH(J96,0)),(((EOMONTH(J96,0))-I96)+1))))</f>
        <v/>
      </c>
      <c r="V96" s="368" t="str">
        <f aca="false">IF(Q96="","",IF(G96="D","",IF(I96=J96,1,1+ROUND(((J96-I96)/30.5),0))))</f>
        <v/>
      </c>
      <c r="W96" s="369" t="e">
        <f aca="false">IF(Q96="","",IF(G96="D",(H96*U96),((V96*H96)*10000)))*AVERAGE(INDEX(PriceTable,MATCH($I96,PriceTableMonths,0),3):INDEX(PriceTable,MATCH($J96,PriceTableMonths,0),3))</f>
        <v>#N/A</v>
      </c>
      <c r="X96" s="26" t="str">
        <f aca="false">IF(Q96="","",ROUND(SUMPRODUCT(INDEX(PriceTable,MATCH($I96,PriceTableMonths,0),22):INDEX(PriceTable,MATCH($J96,PriceTableMonths,0),22),INDEX(PriceTable,MATCH($I96,PriceTableMonths,0),3):INDEX(PriceTable,MATCH($J96,PriceTableMonths,0),3),INDEX(PriceTable,MATCH($I96,PriceTableMonths,0),4):INDEX(PriceTable,MATCH($J96,PriceTableMonths,0),4))/SUMPRODUCT(INDEX(PriceTable,MATCH($I96,PriceTableMonths,0),3):INDEX(PriceTable,MATCH($J96,PriceTableMonths,0),3),INDEX(PriceTable,MATCH($I96,PriceTableMonths,0),4):INDEX(PriceTable,MATCH($J96,PriceTableMonths,0),4)),4))</f>
        <v/>
      </c>
      <c r="Y96" s="370" t="str">
        <f aca="false">IF(P96="no pl",0,IF(D96="ltx",0,IF(Q96="","",(IF(F96="Sell",((K96-Z96)-X96),(X96-(K96+Z96))))*W96)))</f>
        <v/>
      </c>
      <c r="AA96" s="27" t="s">
        <v>147</v>
      </c>
    </row>
    <row r="97" customFormat="false" ht="26.25" hidden="false" customHeight="true" outlineLevel="0" collapsed="false">
      <c r="A97" s="26" t="n">
        <v>88</v>
      </c>
      <c r="C97" s="360"/>
      <c r="D97" s="361"/>
      <c r="E97" s="362"/>
      <c r="F97" s="362"/>
      <c r="G97" s="362"/>
      <c r="H97" s="362"/>
      <c r="I97" s="363"/>
      <c r="J97" s="363"/>
      <c r="K97" s="356"/>
      <c r="L97" s="356"/>
      <c r="M97" s="356"/>
      <c r="N97" s="356"/>
      <c r="O97" s="356"/>
      <c r="P97" s="365"/>
      <c r="Q97" s="365"/>
      <c r="R97" s="365"/>
      <c r="S97" s="376"/>
      <c r="T97" s="376"/>
      <c r="U97" s="367" t="str">
        <f aca="false">IF(Q97="","",IF(G97="M","",IF(I97=J97,DAY(EOMONTH(J97,0)),(((EOMONTH(J97,0))-I97)+1))))</f>
        <v/>
      </c>
      <c r="V97" s="368" t="str">
        <f aca="false">IF(Q97="","",IF(G97="D","",IF(I97=J97,1,1+ROUND(((J97-I97)/30.5),0))))</f>
        <v/>
      </c>
      <c r="W97" s="369" t="e">
        <f aca="false">IF(Q97="","",IF(G97="D",(H97*U97),((V97*H97)*10000)))*AVERAGE(INDEX(PriceTable,MATCH($I97,PriceTableMonths,0),3):INDEX(PriceTable,MATCH($J97,PriceTableMonths,0),3))</f>
        <v>#N/A</v>
      </c>
      <c r="X97" s="26" t="str">
        <f aca="false">IF(Q97="","",ROUND(SUMPRODUCT(INDEX(PriceTable,MATCH($I97,PriceTableMonths,0),22):INDEX(PriceTable,MATCH($J97,PriceTableMonths,0),22),INDEX(PriceTable,MATCH($I97,PriceTableMonths,0),3):INDEX(PriceTable,MATCH($J97,PriceTableMonths,0),3),INDEX(PriceTable,MATCH($I97,PriceTableMonths,0),4):INDEX(PriceTable,MATCH($J97,PriceTableMonths,0),4))/SUMPRODUCT(INDEX(PriceTable,MATCH($I97,PriceTableMonths,0),3):INDEX(PriceTable,MATCH($J97,PriceTableMonths,0),3),INDEX(PriceTable,MATCH($I97,PriceTableMonths,0),4):INDEX(PriceTable,MATCH($J97,PriceTableMonths,0),4)),4))</f>
        <v/>
      </c>
      <c r="Y97" s="370" t="str">
        <f aca="false">IF(P97="no pl",0,IF(D97="ltx",0,IF(Q97="","",(IF(F97="Sell",((K97-Z97)-X97),(X97-(K97+Z97))))*W97)))</f>
        <v/>
      </c>
      <c r="AA97" s="27" t="s">
        <v>147</v>
      </c>
    </row>
    <row r="98" customFormat="false" ht="26.25" hidden="false" customHeight="true" outlineLevel="0" collapsed="false">
      <c r="A98" s="26" t="n">
        <v>89</v>
      </c>
      <c r="C98" s="360"/>
      <c r="D98" s="361"/>
      <c r="E98" s="362"/>
      <c r="F98" s="362"/>
      <c r="G98" s="362"/>
      <c r="H98" s="362"/>
      <c r="I98" s="363"/>
      <c r="J98" s="363"/>
      <c r="K98" s="356"/>
      <c r="L98" s="356"/>
      <c r="M98" s="356"/>
      <c r="N98" s="356"/>
      <c r="O98" s="356"/>
      <c r="P98" s="365"/>
      <c r="Q98" s="365"/>
      <c r="R98" s="365"/>
      <c r="S98" s="376"/>
      <c r="T98" s="376"/>
      <c r="U98" s="367" t="str">
        <f aca="false">IF(Q98="","",IF(G98="M","",IF(I98=J98,DAY(EOMONTH(J98,0)),(((EOMONTH(J98,0))-I98)+1))))</f>
        <v/>
      </c>
      <c r="V98" s="368" t="str">
        <f aca="false">IF(Q98="","",IF(G98="D","",IF(I98=J98,1,1+ROUND(((J98-I98)/30.5),0))))</f>
        <v/>
      </c>
      <c r="W98" s="369" t="e">
        <f aca="false">IF(Q98="","",IF(G98="D",(H98*U98),((V98*H98)*10000)))*AVERAGE(INDEX(PriceTable,MATCH($I98,PriceTableMonths,0),3):INDEX(PriceTable,MATCH($J98,PriceTableMonths,0),3))</f>
        <v>#N/A</v>
      </c>
      <c r="X98" s="26" t="str">
        <f aca="false">IF(Q98="","",ROUND(SUMPRODUCT(INDEX(PriceTable,MATCH($I98,PriceTableMonths,0),22):INDEX(PriceTable,MATCH($J98,PriceTableMonths,0),22),INDEX(PriceTable,MATCH($I98,PriceTableMonths,0),3):INDEX(PriceTable,MATCH($J98,PriceTableMonths,0),3),INDEX(PriceTable,MATCH($I98,PriceTableMonths,0),4):INDEX(PriceTable,MATCH($J98,PriceTableMonths,0),4))/SUMPRODUCT(INDEX(PriceTable,MATCH($I98,PriceTableMonths,0),3):INDEX(PriceTable,MATCH($J98,PriceTableMonths,0),3),INDEX(PriceTable,MATCH($I98,PriceTableMonths,0),4):INDEX(PriceTable,MATCH($J98,PriceTableMonths,0),4)),4))</f>
        <v/>
      </c>
      <c r="Y98" s="370" t="str">
        <f aca="false">IF(P98="no pl",0,IF(D98="ltx",0,IF(Q98="","",(IF(F98="Sell",((K98-Z98)-X98),(X98-(K98+Z98))))*W98)))</f>
        <v/>
      </c>
      <c r="AA98" s="27" t="s">
        <v>147</v>
      </c>
    </row>
    <row r="99" customFormat="false" ht="26.25" hidden="false" customHeight="true" outlineLevel="0" collapsed="false">
      <c r="A99" s="26" t="n">
        <v>90</v>
      </c>
      <c r="C99" s="360"/>
      <c r="D99" s="361"/>
      <c r="E99" s="362"/>
      <c r="F99" s="362"/>
      <c r="G99" s="362"/>
      <c r="H99" s="362"/>
      <c r="I99" s="363"/>
      <c r="J99" s="363"/>
      <c r="K99" s="356"/>
      <c r="L99" s="356"/>
      <c r="M99" s="356"/>
      <c r="N99" s="356"/>
      <c r="O99" s="356"/>
      <c r="P99" s="365"/>
      <c r="Q99" s="365"/>
      <c r="R99" s="365"/>
      <c r="S99" s="376"/>
      <c r="T99" s="376"/>
      <c r="U99" s="367" t="str">
        <f aca="false">IF(Q99="","",IF(G99="M","",IF(I99=J99,DAY(EOMONTH(J99,0)),(((EOMONTH(J99,0))-I99)+1))))</f>
        <v/>
      </c>
      <c r="V99" s="368" t="str">
        <f aca="false">IF(Q99="","",IF(G99="D","",IF(I99=J99,1,1+ROUND(((J99-I99)/30.5),0))))</f>
        <v/>
      </c>
      <c r="W99" s="369" t="e">
        <f aca="false">IF(Q99="","",IF(G99="D",(H99*U99),((V99*H99)*10000)))*AVERAGE(INDEX(PriceTable,MATCH($I99,PriceTableMonths,0),3):INDEX(PriceTable,MATCH($J99,PriceTableMonths,0),3))</f>
        <v>#N/A</v>
      </c>
      <c r="X99" s="26" t="str">
        <f aca="false">IF(Q99="","",ROUND(SUMPRODUCT(INDEX(PriceTable,MATCH($I99,PriceTableMonths,0),22):INDEX(PriceTable,MATCH($J99,PriceTableMonths,0),22),INDEX(PriceTable,MATCH($I99,PriceTableMonths,0),3):INDEX(PriceTable,MATCH($J99,PriceTableMonths,0),3),INDEX(PriceTable,MATCH($I99,PriceTableMonths,0),4):INDEX(PriceTable,MATCH($J99,PriceTableMonths,0),4))/SUMPRODUCT(INDEX(PriceTable,MATCH($I99,PriceTableMonths,0),3):INDEX(PriceTable,MATCH($J99,PriceTableMonths,0),3),INDEX(PriceTable,MATCH($I99,PriceTableMonths,0),4):INDEX(PriceTable,MATCH($J99,PriceTableMonths,0),4)),4))</f>
        <v/>
      </c>
      <c r="Y99" s="370" t="str">
        <f aca="false">IF(P99="no pl",0,IF(D99="ltx",0,IF(Q99="","",(IF(F99="Sell",((K99-Z99)-X99),(X99-(K99+Z99))))*W99)))</f>
        <v/>
      </c>
      <c r="AA99" s="27" t="s">
        <v>147</v>
      </c>
    </row>
    <row r="100" customFormat="false" ht="26.25" hidden="false" customHeight="true" outlineLevel="0" collapsed="false">
      <c r="A100" s="26" t="n">
        <v>91</v>
      </c>
      <c r="C100" s="360"/>
      <c r="D100" s="361"/>
      <c r="E100" s="362"/>
      <c r="F100" s="362"/>
      <c r="G100" s="362"/>
      <c r="H100" s="362"/>
      <c r="I100" s="363"/>
      <c r="J100" s="363"/>
      <c r="K100" s="356"/>
      <c r="L100" s="356"/>
      <c r="M100" s="356"/>
      <c r="N100" s="356"/>
      <c r="O100" s="356"/>
      <c r="P100" s="365"/>
      <c r="Q100" s="365"/>
      <c r="R100" s="365"/>
      <c r="S100" s="376"/>
      <c r="T100" s="376"/>
      <c r="U100" s="367" t="str">
        <f aca="false">IF(Q100="","",IF(G100="M","",IF(I100=J100,DAY(EOMONTH(J100,0)),(((EOMONTH(J100,0))-I100)+1))))</f>
        <v/>
      </c>
      <c r="V100" s="368" t="str">
        <f aca="false">IF(Q100="","",IF(G100="D","",IF(I100=J100,1,1+ROUND(((J100-I100)/30.5),0))))</f>
        <v/>
      </c>
      <c r="W100" s="369" t="e">
        <f aca="false">IF(Q100="","",IF(G100="D",(H100*U100),((V100*H100)*10000)))*AVERAGE(INDEX(PriceTable,MATCH($I100,PriceTableMonths,0),3):INDEX(PriceTable,MATCH($J100,PriceTableMonths,0),3))</f>
        <v>#N/A</v>
      </c>
      <c r="X100" s="26" t="str">
        <f aca="false">IF(Q100="","",ROUND(SUMPRODUCT(INDEX(PriceTable,MATCH($I100,PriceTableMonths,0),22):INDEX(PriceTable,MATCH($J100,PriceTableMonths,0),22),INDEX(PriceTable,MATCH($I100,PriceTableMonths,0),3):INDEX(PriceTable,MATCH($J100,PriceTableMonths,0),3),INDEX(PriceTable,MATCH($I100,PriceTableMonths,0),4):INDEX(PriceTable,MATCH($J100,PriceTableMonths,0),4))/SUMPRODUCT(INDEX(PriceTable,MATCH($I100,PriceTableMonths,0),3):INDEX(PriceTable,MATCH($J100,PriceTableMonths,0),3),INDEX(PriceTable,MATCH($I100,PriceTableMonths,0),4):INDEX(PriceTable,MATCH($J100,PriceTableMonths,0),4)),4))</f>
        <v/>
      </c>
      <c r="Y100" s="370" t="str">
        <f aca="false">IF(P100="no pl",0,IF(D100="ltx",0,IF(Q100="","",(IF(F100="Sell",((K100-Z100)-X100),(X100-(K100+Z100))))*W100)))</f>
        <v/>
      </c>
      <c r="AA100" s="27" t="s">
        <v>147</v>
      </c>
    </row>
    <row r="101" customFormat="false" ht="26.25" hidden="false" customHeight="true" outlineLevel="0" collapsed="false">
      <c r="A101" s="26" t="n">
        <v>92</v>
      </c>
      <c r="C101" s="360"/>
      <c r="D101" s="361"/>
      <c r="E101" s="362"/>
      <c r="F101" s="362"/>
      <c r="G101" s="362"/>
      <c r="H101" s="362"/>
      <c r="I101" s="363"/>
      <c r="J101" s="363"/>
      <c r="K101" s="356"/>
      <c r="L101" s="356"/>
      <c r="M101" s="356"/>
      <c r="N101" s="356"/>
      <c r="O101" s="356"/>
      <c r="P101" s="365"/>
      <c r="Q101" s="365"/>
      <c r="R101" s="365"/>
      <c r="S101" s="376"/>
      <c r="T101" s="376"/>
      <c r="U101" s="367" t="str">
        <f aca="false">IF(Q101="","",IF(G101="M","",IF(I101=J101,DAY(EOMONTH(J101,0)),(((EOMONTH(J101,0))-I101)+1))))</f>
        <v/>
      </c>
      <c r="V101" s="368" t="str">
        <f aca="false">IF(Q101="","",IF(G101="D","",IF(I101=J101,1,1+ROUND(((J101-I101)/30.5),0))))</f>
        <v/>
      </c>
      <c r="W101" s="369" t="e">
        <f aca="false">IF(Q101="","",IF(G101="D",(H101*U101),((V101*H101)*10000)))*AVERAGE(INDEX(PriceTable,MATCH($I101,PriceTableMonths,0),3):INDEX(PriceTable,MATCH($J101,PriceTableMonths,0),3))</f>
        <v>#N/A</v>
      </c>
      <c r="X101" s="26" t="str">
        <f aca="false">IF(Q101="","",ROUND(SUMPRODUCT(INDEX(PriceTable,MATCH($I101,PriceTableMonths,0),22):INDEX(PriceTable,MATCH($J101,PriceTableMonths,0),22),INDEX(PriceTable,MATCH($I101,PriceTableMonths,0),3):INDEX(PriceTable,MATCH($J101,PriceTableMonths,0),3),INDEX(PriceTable,MATCH($I101,PriceTableMonths,0),4):INDEX(PriceTable,MATCH($J101,PriceTableMonths,0),4))/SUMPRODUCT(INDEX(PriceTable,MATCH($I101,PriceTableMonths,0),3):INDEX(PriceTable,MATCH($J101,PriceTableMonths,0),3),INDEX(PriceTable,MATCH($I101,PriceTableMonths,0),4):INDEX(PriceTable,MATCH($J101,PriceTableMonths,0),4)),4))</f>
        <v/>
      </c>
      <c r="Y101" s="370" t="str">
        <f aca="false">IF(P101="no pl",0,IF(D101="ltx",0,IF(Q101="","",(IF(F101="Sell",((K101-Z101)-X101),(X101-(K101+Z101))))*W101)))</f>
        <v/>
      </c>
      <c r="AA101" s="27" t="s">
        <v>147</v>
      </c>
    </row>
    <row r="102" customFormat="false" ht="26.25" hidden="false" customHeight="true" outlineLevel="0" collapsed="false">
      <c r="A102" s="26" t="n">
        <v>93</v>
      </c>
      <c r="B102" s="371"/>
      <c r="C102" s="360"/>
      <c r="D102" s="361"/>
      <c r="E102" s="362"/>
      <c r="F102" s="362"/>
      <c r="G102" s="362"/>
      <c r="H102" s="362"/>
      <c r="I102" s="363"/>
      <c r="J102" s="363"/>
      <c r="K102" s="356"/>
      <c r="L102" s="356"/>
      <c r="M102" s="356"/>
      <c r="N102" s="356"/>
      <c r="O102" s="356"/>
      <c r="P102" s="365"/>
      <c r="Q102" s="365"/>
      <c r="R102" s="365"/>
      <c r="S102" s="376"/>
      <c r="T102" s="376"/>
      <c r="U102" s="367" t="str">
        <f aca="false">IF(Q102="","",IF(G102="M","",IF(I102=J102,DAY(EOMONTH(J102,0)),(((EOMONTH(J102,0))-I102)+1))))</f>
        <v/>
      </c>
      <c r="V102" s="368" t="str">
        <f aca="false">IF(Q102="","",IF(G102="D","",IF(I102=J102,1,1+ROUND(((J102-I102)/30.5),0))))</f>
        <v/>
      </c>
      <c r="W102" s="369" t="e">
        <f aca="false">IF(Q102="","",IF(G102="D",(H102*U102),((V102*H102)*10000)))*AVERAGE(INDEX(PriceTable,MATCH($I102,PriceTableMonths,0),3):INDEX(PriceTable,MATCH($J102,PriceTableMonths,0),3))</f>
        <v>#N/A</v>
      </c>
      <c r="X102" s="26" t="str">
        <f aca="false">IF(Q102="","",ROUND(SUMPRODUCT(INDEX(PriceTable,MATCH($I102,PriceTableMonths,0),22):INDEX(PriceTable,MATCH($J102,PriceTableMonths,0),22),INDEX(PriceTable,MATCH($I102,PriceTableMonths,0),3):INDEX(PriceTable,MATCH($J102,PriceTableMonths,0),3),INDEX(PriceTable,MATCH($I102,PriceTableMonths,0),4):INDEX(PriceTable,MATCH($J102,PriceTableMonths,0),4))/SUMPRODUCT(INDEX(PriceTable,MATCH($I102,PriceTableMonths,0),3):INDEX(PriceTable,MATCH($J102,PriceTableMonths,0),3),INDEX(PriceTable,MATCH($I102,PriceTableMonths,0),4):INDEX(PriceTable,MATCH($J102,PriceTableMonths,0),4)),4))</f>
        <v/>
      </c>
      <c r="Y102" s="370" t="str">
        <f aca="false">IF(P102="no pl",0,IF(D102="ltx",0,IF(Q102="","",(IF(F102="Sell",((K102-Z102)-X102),(X102-(K102+Z102))))*W102)))</f>
        <v/>
      </c>
      <c r="AA102" s="27" t="s">
        <v>147</v>
      </c>
    </row>
    <row r="103" customFormat="false" ht="26.25" hidden="false" customHeight="true" outlineLevel="0" collapsed="false">
      <c r="A103" s="26" t="n">
        <v>94</v>
      </c>
      <c r="B103" s="371"/>
      <c r="C103" s="360"/>
      <c r="D103" s="361"/>
      <c r="E103" s="362"/>
      <c r="F103" s="362"/>
      <c r="G103" s="362"/>
      <c r="H103" s="362"/>
      <c r="I103" s="363"/>
      <c r="J103" s="363"/>
      <c r="K103" s="356"/>
      <c r="L103" s="356"/>
      <c r="M103" s="356"/>
      <c r="N103" s="356"/>
      <c r="O103" s="356"/>
      <c r="P103" s="365"/>
      <c r="Q103" s="365"/>
      <c r="R103" s="365"/>
      <c r="S103" s="376"/>
      <c r="T103" s="376"/>
      <c r="U103" s="367" t="str">
        <f aca="false">IF(Q103="","",IF(G103="M","",IF(I103=J103,DAY(EOMONTH(J103,0)),(((EOMONTH(J103,0))-I103)+1))))</f>
        <v/>
      </c>
      <c r="V103" s="368" t="str">
        <f aca="false">IF(Q103="","",IF(G103="D","",IF(I103=J103,1,1+ROUND(((J103-I103)/30.5),0))))</f>
        <v/>
      </c>
      <c r="W103" s="369" t="e">
        <f aca="false">IF(Q103="","",IF(G103="D",(H103*U103),((V103*H103)*10000)))*AVERAGE(INDEX(PriceTable,MATCH($I103,PriceTableMonths,0),3):INDEX(PriceTable,MATCH($J103,PriceTableMonths,0),3))</f>
        <v>#N/A</v>
      </c>
      <c r="X103" s="26" t="str">
        <f aca="false">IF(Q103="","",ROUND(SUMPRODUCT(INDEX(PriceTable,MATCH($I103,PriceTableMonths,0),22):INDEX(PriceTable,MATCH($J103,PriceTableMonths,0),22),INDEX(PriceTable,MATCH($I103,PriceTableMonths,0),3):INDEX(PriceTable,MATCH($J103,PriceTableMonths,0),3),INDEX(PriceTable,MATCH($I103,PriceTableMonths,0),4):INDEX(PriceTable,MATCH($J103,PriceTableMonths,0),4))/SUMPRODUCT(INDEX(PriceTable,MATCH($I103,PriceTableMonths,0),3):INDEX(PriceTable,MATCH($J103,PriceTableMonths,0),3),INDEX(PriceTable,MATCH($I103,PriceTableMonths,0),4):INDEX(PriceTable,MATCH($J103,PriceTableMonths,0),4)),4))</f>
        <v/>
      </c>
      <c r="Y103" s="370" t="str">
        <f aca="false">IF(P103="no pl",0,IF(D103="ltx",0,IF(Q103="","",(IF(F103="Sell",((K103-Z103)-X103),(X103-(K103+Z103))))*W103)))</f>
        <v/>
      </c>
      <c r="AA103" s="27" t="s">
        <v>147</v>
      </c>
    </row>
    <row r="104" customFormat="false" ht="26.25" hidden="false" customHeight="true" outlineLevel="0" collapsed="false">
      <c r="A104" s="26" t="n">
        <v>95</v>
      </c>
      <c r="C104" s="360"/>
      <c r="D104" s="361"/>
      <c r="E104" s="362"/>
      <c r="F104" s="362"/>
      <c r="G104" s="362"/>
      <c r="H104" s="362"/>
      <c r="I104" s="363"/>
      <c r="J104" s="363"/>
      <c r="K104" s="356"/>
      <c r="L104" s="356"/>
      <c r="M104" s="356"/>
      <c r="N104" s="356"/>
      <c r="O104" s="356"/>
      <c r="P104" s="365"/>
      <c r="Q104" s="365"/>
      <c r="R104" s="365"/>
      <c r="S104" s="376"/>
      <c r="T104" s="376"/>
      <c r="U104" s="367" t="str">
        <f aca="false">IF(Q104="","",IF(G104="M","",IF(I104=J104,DAY(EOMONTH(J104,0)),(((EOMONTH(J104,0))-I104)+1))))</f>
        <v/>
      </c>
      <c r="V104" s="368" t="str">
        <f aca="false">IF(Q104="","",IF(G104="D","",IF(I104=J104,1,1+ROUND(((J104-I104)/30.5),0))))</f>
        <v/>
      </c>
      <c r="W104" s="369" t="e">
        <f aca="false">IF(Q104="","",IF(G104="D",(H104*U104),((V104*H104)*10000)))*AVERAGE(INDEX(PriceTable,MATCH($I104,PriceTableMonths,0),3):INDEX(PriceTable,MATCH($J104,PriceTableMonths,0),3))</f>
        <v>#N/A</v>
      </c>
      <c r="X104" s="26" t="str">
        <f aca="false">IF(Q104="","",ROUND(SUMPRODUCT(INDEX(PriceTable,MATCH($I104,PriceTableMonths,0),22):INDEX(PriceTable,MATCH($J104,PriceTableMonths,0),22),INDEX(PriceTable,MATCH($I104,PriceTableMonths,0),3):INDEX(PriceTable,MATCH($J104,PriceTableMonths,0),3),INDEX(PriceTable,MATCH($I104,PriceTableMonths,0),4):INDEX(PriceTable,MATCH($J104,PriceTableMonths,0),4))/SUMPRODUCT(INDEX(PriceTable,MATCH($I104,PriceTableMonths,0),3):INDEX(PriceTable,MATCH($J104,PriceTableMonths,0),3),INDEX(PriceTable,MATCH($I104,PriceTableMonths,0),4):INDEX(PriceTable,MATCH($J104,PriceTableMonths,0),4)),4))</f>
        <v/>
      </c>
      <c r="Y104" s="370" t="str">
        <f aca="false">IF(P104="no pl",0,IF(D104="ltx",0,IF(Q104="","",(IF(F104="Sell",((K104-Z104)-X104),(X104-(K104+Z104))))*W104)))</f>
        <v/>
      </c>
      <c r="AA104" s="27" t="s">
        <v>147</v>
      </c>
    </row>
    <row r="105" customFormat="false" ht="26.25" hidden="false" customHeight="true" outlineLevel="0" collapsed="false">
      <c r="A105" s="26" t="n">
        <v>96</v>
      </c>
      <c r="C105" s="360"/>
      <c r="D105" s="361"/>
      <c r="E105" s="362"/>
      <c r="F105" s="362"/>
      <c r="G105" s="362"/>
      <c r="H105" s="362"/>
      <c r="I105" s="363"/>
      <c r="J105" s="363"/>
      <c r="K105" s="356"/>
      <c r="L105" s="356"/>
      <c r="M105" s="356"/>
      <c r="N105" s="356"/>
      <c r="O105" s="356"/>
      <c r="P105" s="365"/>
      <c r="Q105" s="365"/>
      <c r="R105" s="365"/>
      <c r="S105" s="376"/>
      <c r="T105" s="376"/>
      <c r="U105" s="367" t="str">
        <f aca="false">IF(Q105="","",IF(G105="M","",IF(I105=J105,DAY(EOMONTH(J105,0)),(((EOMONTH(J105,0))-I105)+1))))</f>
        <v/>
      </c>
      <c r="V105" s="368" t="str">
        <f aca="false">IF(Q105="","",IF(G105="D","",IF(I105=J105,1,1+ROUND(((J105-I105)/30.5),0))))</f>
        <v/>
      </c>
      <c r="W105" s="369" t="e">
        <f aca="false">IF(Q105="","",IF(G105="D",(H105*U105),((V105*H105)*10000)))*AVERAGE(INDEX(PriceTable,MATCH($I105,PriceTableMonths,0),3):INDEX(PriceTable,MATCH($J105,PriceTableMonths,0),3))</f>
        <v>#N/A</v>
      </c>
      <c r="X105" s="26" t="str">
        <f aca="false">IF(Q105="","",ROUND(SUMPRODUCT(INDEX(PriceTable,MATCH($I105,PriceTableMonths,0),22):INDEX(PriceTable,MATCH($J105,PriceTableMonths,0),22),INDEX(PriceTable,MATCH($I105,PriceTableMonths,0),3):INDEX(PriceTable,MATCH($J105,PriceTableMonths,0),3),INDEX(PriceTable,MATCH($I105,PriceTableMonths,0),4):INDEX(PriceTable,MATCH($J105,PriceTableMonths,0),4))/SUMPRODUCT(INDEX(PriceTable,MATCH($I105,PriceTableMonths,0),3):INDEX(PriceTable,MATCH($J105,PriceTableMonths,0),3),INDEX(PriceTable,MATCH($I105,PriceTableMonths,0),4):INDEX(PriceTable,MATCH($J105,PriceTableMonths,0),4)),4))</f>
        <v/>
      </c>
      <c r="Y105" s="370" t="str">
        <f aca="false">IF(P105="no pl",0,IF(D105="ltx",0,IF(Q105="","",(IF(F105="Sell",((K105-Z105)-X105),(X105-(K105+Z105))))*W105)))</f>
        <v/>
      </c>
      <c r="AA105" s="27" t="s">
        <v>147</v>
      </c>
    </row>
    <row r="106" customFormat="false" ht="26.25" hidden="false" customHeight="true" outlineLevel="0" collapsed="false">
      <c r="A106" s="26" t="n">
        <v>97</v>
      </c>
      <c r="C106" s="360"/>
      <c r="D106" s="361"/>
      <c r="E106" s="362"/>
      <c r="F106" s="362"/>
      <c r="G106" s="362"/>
      <c r="H106" s="362"/>
      <c r="I106" s="363"/>
      <c r="J106" s="363"/>
      <c r="K106" s="356"/>
      <c r="L106" s="356"/>
      <c r="M106" s="356"/>
      <c r="N106" s="356"/>
      <c r="O106" s="356"/>
      <c r="P106" s="365"/>
      <c r="Q106" s="365"/>
      <c r="R106" s="365"/>
      <c r="S106" s="376"/>
      <c r="T106" s="376"/>
      <c r="U106" s="367" t="str">
        <f aca="false">IF(Q106="","",IF(G106="M","",IF(I106=J106,DAY(EOMONTH(J106,0)),(((EOMONTH(J106,0))-I106)+1))))</f>
        <v/>
      </c>
      <c r="V106" s="368" t="str">
        <f aca="false">IF(Q106="","",IF(G106="D","",IF(I106=J106,1,1+ROUND(((J106-I106)/30.5),0))))</f>
        <v/>
      </c>
      <c r="W106" s="369" t="e">
        <f aca="false">IF(Q106="","",IF(G106="D",(H106*U106),((V106*H106)*10000)))*AVERAGE(INDEX(PriceTable,MATCH($I106,PriceTableMonths,0),3):INDEX(PriceTable,MATCH($J106,PriceTableMonths,0),3))</f>
        <v>#N/A</v>
      </c>
      <c r="X106" s="26" t="str">
        <f aca="false">IF(Q106="","",ROUND(SUMPRODUCT(INDEX(PriceTable,MATCH($I106,PriceTableMonths,0),22):INDEX(PriceTable,MATCH($J106,PriceTableMonths,0),22),INDEX(PriceTable,MATCH($I106,PriceTableMonths,0),3):INDEX(PriceTable,MATCH($J106,PriceTableMonths,0),3),INDEX(PriceTable,MATCH($I106,PriceTableMonths,0),4):INDEX(PriceTable,MATCH($J106,PriceTableMonths,0),4))/SUMPRODUCT(INDEX(PriceTable,MATCH($I106,PriceTableMonths,0),3):INDEX(PriceTable,MATCH($J106,PriceTableMonths,0),3),INDEX(PriceTable,MATCH($I106,PriceTableMonths,0),4):INDEX(PriceTable,MATCH($J106,PriceTableMonths,0),4)),4))</f>
        <v/>
      </c>
      <c r="Y106" s="370" t="str">
        <f aca="false">IF(P106="no pl",0,IF(D106="ltx",0,IF(Q106="","",(IF(F106="Sell",((K106-Z106)-X106),(X106-(K106+Z106))))*W106)))</f>
        <v/>
      </c>
      <c r="AA106" s="27" t="s">
        <v>147</v>
      </c>
    </row>
    <row r="107" customFormat="false" ht="26.25" hidden="false" customHeight="true" outlineLevel="0" collapsed="false">
      <c r="A107" s="26" t="n">
        <v>98</v>
      </c>
      <c r="C107" s="360"/>
      <c r="D107" s="361"/>
      <c r="E107" s="362"/>
      <c r="F107" s="362"/>
      <c r="G107" s="362"/>
      <c r="H107" s="362"/>
      <c r="I107" s="363"/>
      <c r="J107" s="363"/>
      <c r="K107" s="356"/>
      <c r="L107" s="356"/>
      <c r="M107" s="356"/>
      <c r="N107" s="356"/>
      <c r="O107" s="356"/>
      <c r="P107" s="365"/>
      <c r="Q107" s="365"/>
      <c r="R107" s="365"/>
      <c r="S107" s="376"/>
      <c r="T107" s="376"/>
      <c r="U107" s="367" t="str">
        <f aca="false">IF(Q107="","",IF(G107="M","",IF(I107=J107,DAY(EOMONTH(J107,0)),(((EOMONTH(J107,0))-I107)+1))))</f>
        <v/>
      </c>
      <c r="V107" s="368" t="str">
        <f aca="false">IF(Q107="","",IF(G107="D","",IF(I107=J107,1,1+ROUND(((J107-I107)/30.5),0))))</f>
        <v/>
      </c>
      <c r="W107" s="369" t="e">
        <f aca="false">IF(Q107="","",IF(G107="D",(H107*U107),((V107*H107)*10000)))*AVERAGE(INDEX(PriceTable,MATCH($I107,PriceTableMonths,0),3):INDEX(PriceTable,MATCH($J107,PriceTableMonths,0),3))</f>
        <v>#N/A</v>
      </c>
      <c r="X107" s="26" t="str">
        <f aca="false">IF(Q107="","",ROUND(SUMPRODUCT(INDEX(PriceTable,MATCH($I107,PriceTableMonths,0),22):INDEX(PriceTable,MATCH($J107,PriceTableMonths,0),22),INDEX(PriceTable,MATCH($I107,PriceTableMonths,0),3):INDEX(PriceTable,MATCH($J107,PriceTableMonths,0),3),INDEX(PriceTable,MATCH($I107,PriceTableMonths,0),4):INDEX(PriceTable,MATCH($J107,PriceTableMonths,0),4))/SUMPRODUCT(INDEX(PriceTable,MATCH($I107,PriceTableMonths,0),3):INDEX(PriceTable,MATCH($J107,PriceTableMonths,0),3),INDEX(PriceTable,MATCH($I107,PriceTableMonths,0),4):INDEX(PriceTable,MATCH($J107,PriceTableMonths,0),4)),4))</f>
        <v/>
      </c>
      <c r="Y107" s="370" t="str">
        <f aca="false">IF(P107="no pl",0,IF(D107="ltx",0,IF(Q107="","",(IF(F107="Sell",((K107-Z107)-X107),(X107-(K107+Z107))))*W107)))</f>
        <v/>
      </c>
      <c r="AA107" s="27" t="s">
        <v>147</v>
      </c>
    </row>
    <row r="108" customFormat="false" ht="26.25" hidden="false" customHeight="true" outlineLevel="0" collapsed="false">
      <c r="A108" s="26" t="n">
        <v>99</v>
      </c>
      <c r="C108" s="360"/>
      <c r="D108" s="361"/>
      <c r="E108" s="362"/>
      <c r="F108" s="362"/>
      <c r="G108" s="362"/>
      <c r="H108" s="362"/>
      <c r="I108" s="363"/>
      <c r="J108" s="363"/>
      <c r="K108" s="356"/>
      <c r="L108" s="356"/>
      <c r="M108" s="356"/>
      <c r="N108" s="356"/>
      <c r="O108" s="356"/>
      <c r="P108" s="365"/>
      <c r="Q108" s="365"/>
      <c r="R108" s="365"/>
      <c r="S108" s="376"/>
      <c r="T108" s="376"/>
      <c r="U108" s="367" t="str">
        <f aca="false">IF(Q108="","",IF(G108="M","",IF(I108=J108,DAY(EOMONTH(J108,0)),(((EOMONTH(J108,0))-I108)+1))))</f>
        <v/>
      </c>
      <c r="V108" s="368" t="str">
        <f aca="false">IF(Q108="","",IF(G108="D","",IF(I108=J108,1,1+ROUND(((J108-I108)/30.5),0))))</f>
        <v/>
      </c>
      <c r="W108" s="369" t="e">
        <f aca="false">IF(Q108="","",IF(G108="D",(H108*U108),((V108*H108)*10000)))*AVERAGE(INDEX(PriceTable,MATCH($I108,PriceTableMonths,0),3):INDEX(PriceTable,MATCH($J108,PriceTableMonths,0),3))</f>
        <v>#N/A</v>
      </c>
      <c r="X108" s="26" t="str">
        <f aca="false">IF(Q108="","",ROUND(SUMPRODUCT(INDEX(PriceTable,MATCH($I108,PriceTableMonths,0),22):INDEX(PriceTable,MATCH($J108,PriceTableMonths,0),22),INDEX(PriceTable,MATCH($I108,PriceTableMonths,0),3):INDEX(PriceTable,MATCH($J108,PriceTableMonths,0),3),INDEX(PriceTable,MATCH($I108,PriceTableMonths,0),4):INDEX(PriceTable,MATCH($J108,PriceTableMonths,0),4))/SUMPRODUCT(INDEX(PriceTable,MATCH($I108,PriceTableMonths,0),3):INDEX(PriceTable,MATCH($J108,PriceTableMonths,0),3),INDEX(PriceTable,MATCH($I108,PriceTableMonths,0),4):INDEX(PriceTable,MATCH($J108,PriceTableMonths,0),4)),4))</f>
        <v/>
      </c>
      <c r="Y108" s="370" t="str">
        <f aca="false">IF(P108="no pl",0,IF(D108="ltx",0,IF(Q108="","",(IF(F108="Sell",((K108-Z108)-X108),(X108-(K108+Z108))))*W108)))</f>
        <v/>
      </c>
      <c r="AA108" s="27" t="s">
        <v>147</v>
      </c>
    </row>
    <row r="109" customFormat="false" ht="26.25" hidden="false" customHeight="true" outlineLevel="0" collapsed="false">
      <c r="A109" s="26" t="n">
        <v>100</v>
      </c>
      <c r="C109" s="360"/>
      <c r="D109" s="361"/>
      <c r="E109" s="362"/>
      <c r="F109" s="362"/>
      <c r="G109" s="362"/>
      <c r="H109" s="362"/>
      <c r="I109" s="363"/>
      <c r="J109" s="363"/>
      <c r="K109" s="356"/>
      <c r="L109" s="356"/>
      <c r="M109" s="356"/>
      <c r="N109" s="356"/>
      <c r="O109" s="356"/>
      <c r="P109" s="365"/>
      <c r="Q109" s="365"/>
      <c r="R109" s="365"/>
      <c r="S109" s="376"/>
      <c r="T109" s="376"/>
      <c r="U109" s="367" t="str">
        <f aca="false">IF(Q109="","",IF(G109="M","",IF(I109=J109,DAY(EOMONTH(J109,0)),(((EOMONTH(J109,0))-I109)+1))))</f>
        <v/>
      </c>
      <c r="V109" s="368" t="str">
        <f aca="false">IF(Q109="","",IF(G109="D","",IF(I109=J109,1,1+ROUND(((J109-I109)/30.5),0))))</f>
        <v/>
      </c>
      <c r="W109" s="369" t="e">
        <f aca="false">IF(Q109="","",IF(G109="D",(H109*U109),((V109*H109)*10000)))*AVERAGE(INDEX(PriceTable,MATCH($I109,PriceTableMonths,0),3):INDEX(PriceTable,MATCH($J109,PriceTableMonths,0),3))</f>
        <v>#N/A</v>
      </c>
      <c r="X109" s="26" t="str">
        <f aca="false">IF(Q109="","",ROUND(SUMPRODUCT(INDEX(PriceTable,MATCH($I109,PriceTableMonths,0),22):INDEX(PriceTable,MATCH($J109,PriceTableMonths,0),22),INDEX(PriceTable,MATCH($I109,PriceTableMonths,0),3):INDEX(PriceTable,MATCH($J109,PriceTableMonths,0),3),INDEX(PriceTable,MATCH($I109,PriceTableMonths,0),4):INDEX(PriceTable,MATCH($J109,PriceTableMonths,0),4))/SUMPRODUCT(INDEX(PriceTable,MATCH($I109,PriceTableMonths,0),3):INDEX(PriceTable,MATCH($J109,PriceTableMonths,0),3),INDEX(PriceTable,MATCH($I109,PriceTableMonths,0),4):INDEX(PriceTable,MATCH($J109,PriceTableMonths,0),4)),4))</f>
        <v/>
      </c>
      <c r="Y109" s="370" t="str">
        <f aca="false">IF(P109="no pl",0,IF(D109="ltx",0,IF(Q109="","",(IF(F109="Sell",((K109-Z109)-X109),(X109-(K109+Z109))))*W109)))</f>
        <v/>
      </c>
      <c r="AA109" s="27" t="s">
        <v>147</v>
      </c>
    </row>
    <row r="110" customFormat="false" ht="26.25" hidden="false" customHeight="true" outlineLevel="0" collapsed="false">
      <c r="A110" s="26" t="n">
        <v>101</v>
      </c>
      <c r="C110" s="360"/>
      <c r="D110" s="361"/>
      <c r="E110" s="362"/>
      <c r="F110" s="362"/>
      <c r="G110" s="362"/>
      <c r="H110" s="362"/>
      <c r="I110" s="363"/>
      <c r="J110" s="363"/>
      <c r="K110" s="356"/>
      <c r="L110" s="356"/>
      <c r="M110" s="356"/>
      <c r="N110" s="356"/>
      <c r="O110" s="356"/>
      <c r="P110" s="365"/>
      <c r="Q110" s="365"/>
      <c r="R110" s="365"/>
      <c r="S110" s="376"/>
      <c r="T110" s="376"/>
      <c r="U110" s="367" t="str">
        <f aca="false">IF(Q110="","",IF(G110="M","",IF(I110=J110,DAY(EOMONTH(J110,0)),(((EOMONTH(J110,0))-I110)+1))))</f>
        <v/>
      </c>
      <c r="V110" s="368" t="str">
        <f aca="false">IF(Q110="","",IF(G110="D","",IF(I110=J110,1,1+ROUND(((J110-I110)/30.5),0))))</f>
        <v/>
      </c>
      <c r="W110" s="369" t="e">
        <f aca="false">IF(Q110="","",IF(G110="D",(H110*U110),((V110*H110)*10000)))*AVERAGE(INDEX(PriceTable,MATCH($I110,PriceTableMonths,0),3):INDEX(PriceTable,MATCH($J110,PriceTableMonths,0),3))</f>
        <v>#N/A</v>
      </c>
      <c r="X110" s="26" t="str">
        <f aca="false">IF(Q110="","",ROUND(SUMPRODUCT(INDEX(PriceTable,MATCH($I110,PriceTableMonths,0),22):INDEX(PriceTable,MATCH($J110,PriceTableMonths,0),22),INDEX(PriceTable,MATCH($I110,PriceTableMonths,0),3):INDEX(PriceTable,MATCH($J110,PriceTableMonths,0),3),INDEX(PriceTable,MATCH($I110,PriceTableMonths,0),4):INDEX(PriceTable,MATCH($J110,PriceTableMonths,0),4))/SUMPRODUCT(INDEX(PriceTable,MATCH($I110,PriceTableMonths,0),3):INDEX(PriceTable,MATCH($J110,PriceTableMonths,0),3),INDEX(PriceTable,MATCH($I110,PriceTableMonths,0),4):INDEX(PriceTable,MATCH($J110,PriceTableMonths,0),4)),4))</f>
        <v/>
      </c>
      <c r="Y110" s="370" t="str">
        <f aca="false">IF(P110="no pl",0,IF(D110="ltx",0,IF(Q110="","",(IF(F110="Sell",((K110-Z110)-X110),(X110-(K110+Z110))))*W110)))</f>
        <v/>
      </c>
      <c r="AA110" s="27" t="s">
        <v>147</v>
      </c>
    </row>
    <row r="111" customFormat="false" ht="26.25" hidden="false" customHeight="true" outlineLevel="0" collapsed="false">
      <c r="A111" s="26" t="n">
        <v>102</v>
      </c>
      <c r="C111" s="360"/>
      <c r="D111" s="361"/>
      <c r="E111" s="362"/>
      <c r="F111" s="362"/>
      <c r="G111" s="362"/>
      <c r="H111" s="362"/>
      <c r="I111" s="363"/>
      <c r="J111" s="363"/>
      <c r="K111" s="356"/>
      <c r="L111" s="356"/>
      <c r="M111" s="356"/>
      <c r="N111" s="356"/>
      <c r="O111" s="356"/>
      <c r="P111" s="365"/>
      <c r="Q111" s="365"/>
      <c r="R111" s="365"/>
      <c r="S111" s="376"/>
      <c r="T111" s="376"/>
      <c r="U111" s="367" t="str">
        <f aca="false">IF(Q111="","",IF(G111="M","",IF(I111=J111,DAY(EOMONTH(J111,0)),(((EOMONTH(J111,0))-I111)+1))))</f>
        <v/>
      </c>
      <c r="V111" s="368" t="str">
        <f aca="false">IF(Q111="","",IF(G111="D","",IF(I111=J111,1,1+ROUND(((J111-I111)/30.5),0))))</f>
        <v/>
      </c>
      <c r="W111" s="369" t="e">
        <f aca="false">IF(Q111="","",IF(G111="D",(H111*U111),((V111*H111)*10000)))*AVERAGE(INDEX(PriceTable,MATCH($I111,PriceTableMonths,0),3):INDEX(PriceTable,MATCH($J111,PriceTableMonths,0),3))</f>
        <v>#N/A</v>
      </c>
      <c r="X111" s="26" t="str">
        <f aca="false">IF(Q111="","",ROUND(SUMPRODUCT(INDEX(PriceTable,MATCH($I111,PriceTableMonths,0),22):INDEX(PriceTable,MATCH($J111,PriceTableMonths,0),22),INDEX(PriceTable,MATCH($I111,PriceTableMonths,0),3):INDEX(PriceTable,MATCH($J111,PriceTableMonths,0),3),INDEX(PriceTable,MATCH($I111,PriceTableMonths,0),4):INDEX(PriceTable,MATCH($J111,PriceTableMonths,0),4))/SUMPRODUCT(INDEX(PriceTable,MATCH($I111,PriceTableMonths,0),3):INDEX(PriceTable,MATCH($J111,PriceTableMonths,0),3),INDEX(PriceTable,MATCH($I111,PriceTableMonths,0),4):INDEX(PriceTable,MATCH($J111,PriceTableMonths,0),4)),4))</f>
        <v/>
      </c>
      <c r="Y111" s="370" t="str">
        <f aca="false">IF(P111="no pl",0,IF(D111="ltx",0,IF(Q111="","",(IF(F111="Sell",((K111-Z111)-X111),(X111-(K111+Z111))))*W111)))</f>
        <v/>
      </c>
      <c r="AA111" s="27" t="s">
        <v>147</v>
      </c>
    </row>
    <row r="112" customFormat="false" ht="26.25" hidden="false" customHeight="true" outlineLevel="0" collapsed="false">
      <c r="A112" s="26" t="n">
        <v>103</v>
      </c>
      <c r="C112" s="360"/>
      <c r="D112" s="361"/>
      <c r="E112" s="362"/>
      <c r="F112" s="362"/>
      <c r="G112" s="362"/>
      <c r="H112" s="362"/>
      <c r="I112" s="363"/>
      <c r="J112" s="363"/>
      <c r="K112" s="356"/>
      <c r="L112" s="356"/>
      <c r="M112" s="356"/>
      <c r="N112" s="356"/>
      <c r="O112" s="356"/>
      <c r="P112" s="365"/>
      <c r="Q112" s="365"/>
      <c r="R112" s="365"/>
      <c r="S112" s="376"/>
      <c r="T112" s="376"/>
      <c r="U112" s="367" t="str">
        <f aca="false">IF(Q112="","",IF(G112="M","",IF(I112=J112,DAY(EOMONTH(J112,0)),(((EOMONTH(J112,0))-I112)+1))))</f>
        <v/>
      </c>
      <c r="V112" s="368" t="str">
        <f aca="false">IF(Q112="","",IF(G112="D","",IF(I112=J112,1,1+ROUND(((J112-I112)/30.5),0))))</f>
        <v/>
      </c>
      <c r="W112" s="369" t="e">
        <f aca="false">IF(Q112="","",IF(G112="D",(H112*U112),((V112*H112)*10000)))*AVERAGE(INDEX(PriceTable,MATCH($I112,PriceTableMonths,0),3):INDEX(PriceTable,MATCH($J112,PriceTableMonths,0),3))</f>
        <v>#N/A</v>
      </c>
      <c r="X112" s="26" t="str">
        <f aca="false">IF(Q112="","",ROUND(SUMPRODUCT(INDEX(PriceTable,MATCH($I112,PriceTableMonths,0),22):INDEX(PriceTable,MATCH($J112,PriceTableMonths,0),22),INDEX(PriceTable,MATCH($I112,PriceTableMonths,0),3):INDEX(PriceTable,MATCH($J112,PriceTableMonths,0),3),INDEX(PriceTable,MATCH($I112,PriceTableMonths,0),4):INDEX(PriceTable,MATCH($J112,PriceTableMonths,0),4))/SUMPRODUCT(INDEX(PriceTable,MATCH($I112,PriceTableMonths,0),3):INDEX(PriceTable,MATCH($J112,PriceTableMonths,0),3),INDEX(PriceTable,MATCH($I112,PriceTableMonths,0),4):INDEX(PriceTable,MATCH($J112,PriceTableMonths,0),4)),4))</f>
        <v/>
      </c>
      <c r="Y112" s="370" t="str">
        <f aca="false">IF(P112="no pl",0,IF(D112="ltx",0,IF(Q112="","",(IF(F112="Sell",((K112-Z112)-X112),(X112-(K112+Z112))))*W112)))</f>
        <v/>
      </c>
      <c r="AA112" s="27" t="s">
        <v>147</v>
      </c>
    </row>
    <row r="113" customFormat="false" ht="26.25" hidden="false" customHeight="true" outlineLevel="0" collapsed="false">
      <c r="A113" s="26" t="n">
        <v>104</v>
      </c>
      <c r="C113" s="360"/>
      <c r="D113" s="361"/>
      <c r="E113" s="362"/>
      <c r="F113" s="362"/>
      <c r="G113" s="362"/>
      <c r="H113" s="362"/>
      <c r="I113" s="363"/>
      <c r="J113" s="363"/>
      <c r="K113" s="356"/>
      <c r="L113" s="356"/>
      <c r="M113" s="356"/>
      <c r="N113" s="356"/>
      <c r="O113" s="356"/>
      <c r="P113" s="365"/>
      <c r="Q113" s="365"/>
      <c r="R113" s="365"/>
      <c r="S113" s="376"/>
      <c r="T113" s="376"/>
      <c r="U113" s="367" t="str">
        <f aca="false">IF(Q113="","",IF(G113="M","",IF(I113=J113,DAY(EOMONTH(J113,0)),(((EOMONTH(J113,0))-I113)+1))))</f>
        <v/>
      </c>
      <c r="V113" s="368" t="str">
        <f aca="false">IF(Q113="","",IF(G113="D","",IF(I113=J113,1,1+ROUND(((J113-I113)/30.5),0))))</f>
        <v/>
      </c>
      <c r="W113" s="369" t="e">
        <f aca="false">IF(Q113="","",IF(G113="D",(H113*U113),((V113*H113)*10000)))*AVERAGE(INDEX(PriceTable,MATCH($I113,PriceTableMonths,0),3):INDEX(PriceTable,MATCH($J113,PriceTableMonths,0),3))</f>
        <v>#N/A</v>
      </c>
      <c r="X113" s="26" t="str">
        <f aca="false">IF(Q113="","",ROUND(SUMPRODUCT(INDEX(PriceTable,MATCH($I113,PriceTableMonths,0),22):INDEX(PriceTable,MATCH($J113,PriceTableMonths,0),22),INDEX(PriceTable,MATCH($I113,PriceTableMonths,0),3):INDEX(PriceTable,MATCH($J113,PriceTableMonths,0),3),INDEX(PriceTable,MATCH($I113,PriceTableMonths,0),4):INDEX(PriceTable,MATCH($J113,PriceTableMonths,0),4))/SUMPRODUCT(INDEX(PriceTable,MATCH($I113,PriceTableMonths,0),3):INDEX(PriceTable,MATCH($J113,PriceTableMonths,0),3),INDEX(PriceTable,MATCH($I113,PriceTableMonths,0),4):INDEX(PriceTable,MATCH($J113,PriceTableMonths,0),4)),4))</f>
        <v/>
      </c>
      <c r="Y113" s="370" t="str">
        <f aca="false">IF(P113="no pl",0,IF(D113="ltx",0,IF(Q113="","",(IF(F113="Sell",((K113-Z113)-X113),(X113-(K113+Z113))))*W113)))</f>
        <v/>
      </c>
      <c r="AA113" s="27" t="s">
        <v>147</v>
      </c>
    </row>
    <row r="114" customFormat="false" ht="26.25" hidden="false" customHeight="true" outlineLevel="0" collapsed="false">
      <c r="A114" s="26" t="n">
        <v>105</v>
      </c>
      <c r="C114" s="360"/>
      <c r="D114" s="361"/>
      <c r="E114" s="362"/>
      <c r="F114" s="362"/>
      <c r="G114" s="362"/>
      <c r="H114" s="362"/>
      <c r="I114" s="363"/>
      <c r="J114" s="363"/>
      <c r="K114" s="356"/>
      <c r="L114" s="356"/>
      <c r="M114" s="356"/>
      <c r="N114" s="356"/>
      <c r="O114" s="356"/>
      <c r="P114" s="365"/>
      <c r="Q114" s="365"/>
      <c r="R114" s="365"/>
      <c r="S114" s="376"/>
      <c r="T114" s="376"/>
      <c r="U114" s="367" t="str">
        <f aca="false">IF(Q114="","",IF(G114="M","",IF(I114=J114,DAY(EOMONTH(J114,0)),(((EOMONTH(J114,0))-I114)+1))))</f>
        <v/>
      </c>
      <c r="V114" s="368" t="str">
        <f aca="false">IF(Q114="","",IF(G114="D","",IF(I114=J114,1,1+ROUND(((J114-I114)/30.5),0))))</f>
        <v/>
      </c>
      <c r="W114" s="369" t="e">
        <f aca="false">IF(Q114="","",IF(G114="D",(H114*U114),((V114*H114)*10000)))*AVERAGE(INDEX(PriceTable,MATCH($I114,PriceTableMonths,0),3):INDEX(PriceTable,MATCH($J114,PriceTableMonths,0),3))</f>
        <v>#N/A</v>
      </c>
      <c r="X114" s="26" t="str">
        <f aca="false">IF(Q114="","",ROUND(SUMPRODUCT(INDEX(PriceTable,MATCH($I114,PriceTableMonths,0),22):INDEX(PriceTable,MATCH($J114,PriceTableMonths,0),22),INDEX(PriceTable,MATCH($I114,PriceTableMonths,0),3):INDEX(PriceTable,MATCH($J114,PriceTableMonths,0),3),INDEX(PriceTable,MATCH($I114,PriceTableMonths,0),4):INDEX(PriceTable,MATCH($J114,PriceTableMonths,0),4))/SUMPRODUCT(INDEX(PriceTable,MATCH($I114,PriceTableMonths,0),3):INDEX(PriceTable,MATCH($J114,PriceTableMonths,0),3),INDEX(PriceTable,MATCH($I114,PriceTableMonths,0),4):INDEX(PriceTable,MATCH($J114,PriceTableMonths,0),4)),4))</f>
        <v/>
      </c>
      <c r="Y114" s="370" t="str">
        <f aca="false">IF(P114="no pl",0,IF(D114="ltx",0,IF(Q114="","",(IF(F114="Sell",((K114-Z114)-X114),(X114-(K114+Z114))))*W114)))</f>
        <v/>
      </c>
      <c r="AA114" s="27" t="s">
        <v>147</v>
      </c>
    </row>
    <row r="115" customFormat="false" ht="26.25" hidden="false" customHeight="true" outlineLevel="0" collapsed="false">
      <c r="A115" s="26" t="n">
        <v>106</v>
      </c>
      <c r="C115" s="360"/>
      <c r="D115" s="361"/>
      <c r="E115" s="362"/>
      <c r="F115" s="362"/>
      <c r="G115" s="362"/>
      <c r="H115" s="362"/>
      <c r="I115" s="363"/>
      <c r="J115" s="363"/>
      <c r="K115" s="356"/>
      <c r="L115" s="356"/>
      <c r="M115" s="356"/>
      <c r="N115" s="356"/>
      <c r="O115" s="356"/>
      <c r="P115" s="365"/>
      <c r="Q115" s="365"/>
      <c r="R115" s="365"/>
      <c r="S115" s="376"/>
      <c r="T115" s="376"/>
      <c r="U115" s="367" t="str">
        <f aca="false">IF(Q115="","",IF(G115="M","",IF(I115=J115,DAY(EOMONTH(J115,0)),(((EOMONTH(J115,0))-I115)+1))))</f>
        <v/>
      </c>
      <c r="V115" s="368" t="str">
        <f aca="false">IF(Q115="","",IF(G115="D","",IF(I115=J115,1,1+ROUND(((J115-I115)/30.5),0))))</f>
        <v/>
      </c>
      <c r="W115" s="369" t="e">
        <f aca="false">IF(Q115="","",IF(G115="D",(H115*U115),((V115*H115)*10000)))*AVERAGE(INDEX(PriceTable,MATCH($I115,PriceTableMonths,0),3):INDEX(PriceTable,MATCH($J115,PriceTableMonths,0),3))</f>
        <v>#N/A</v>
      </c>
      <c r="X115" s="26" t="str">
        <f aca="false">IF(Q115="","",ROUND(SUMPRODUCT(INDEX(PriceTable,MATCH($I115,PriceTableMonths,0),22):INDEX(PriceTable,MATCH($J115,PriceTableMonths,0),22),INDEX(PriceTable,MATCH($I115,PriceTableMonths,0),3):INDEX(PriceTable,MATCH($J115,PriceTableMonths,0),3),INDEX(PriceTable,MATCH($I115,PriceTableMonths,0),4):INDEX(PriceTable,MATCH($J115,PriceTableMonths,0),4))/SUMPRODUCT(INDEX(PriceTable,MATCH($I115,PriceTableMonths,0),3):INDEX(PriceTable,MATCH($J115,PriceTableMonths,0),3),INDEX(PriceTable,MATCH($I115,PriceTableMonths,0),4):INDEX(PriceTable,MATCH($J115,PriceTableMonths,0),4)),4))</f>
        <v/>
      </c>
      <c r="Y115" s="370" t="str">
        <f aca="false">IF(P115="no pl",0,IF(D115="ltx",0,IF(Q115="","",(IF(F115="Sell",((K115-Z115)-X115),(X115-(K115+Z115))))*W115)))</f>
        <v/>
      </c>
      <c r="AA115" s="27" t="s">
        <v>147</v>
      </c>
    </row>
    <row r="116" customFormat="false" ht="26.25" hidden="false" customHeight="true" outlineLevel="0" collapsed="false">
      <c r="A116" s="26" t="n">
        <v>107</v>
      </c>
      <c r="C116" s="360"/>
      <c r="D116" s="361"/>
      <c r="E116" s="362"/>
      <c r="F116" s="362"/>
      <c r="G116" s="362"/>
      <c r="H116" s="362"/>
      <c r="I116" s="363"/>
      <c r="J116" s="363"/>
      <c r="K116" s="356"/>
      <c r="L116" s="356"/>
      <c r="M116" s="356"/>
      <c r="N116" s="356"/>
      <c r="O116" s="356"/>
      <c r="P116" s="365"/>
      <c r="Q116" s="365"/>
      <c r="R116" s="365"/>
      <c r="S116" s="376"/>
      <c r="T116" s="376"/>
      <c r="U116" s="367" t="str">
        <f aca="false">IF(Q116="","",IF(G116="M","",IF(I116=J116,DAY(EOMONTH(J116,0)),(((EOMONTH(J116,0))-I116)+1))))</f>
        <v/>
      </c>
      <c r="V116" s="368" t="str">
        <f aca="false">IF(Q116="","",IF(G116="D","",IF(I116=J116,1,1+ROUND(((J116-I116)/30.5),0))))</f>
        <v/>
      </c>
      <c r="W116" s="369" t="e">
        <f aca="false">IF(Q116="","",IF(G116="D",(H116*U116),((V116*H116)*10000)))*AVERAGE(INDEX(PriceTable,MATCH($I116,PriceTableMonths,0),3):INDEX(PriceTable,MATCH($J116,PriceTableMonths,0),3))</f>
        <v>#N/A</v>
      </c>
      <c r="X116" s="26" t="str">
        <f aca="false">IF(Q116="","",ROUND(SUMPRODUCT(INDEX(PriceTable,MATCH($I116,PriceTableMonths,0),22):INDEX(PriceTable,MATCH($J116,PriceTableMonths,0),22),INDEX(PriceTable,MATCH($I116,PriceTableMonths,0),3):INDEX(PriceTable,MATCH($J116,PriceTableMonths,0),3),INDEX(PriceTable,MATCH($I116,PriceTableMonths,0),4):INDEX(PriceTable,MATCH($J116,PriceTableMonths,0),4))/SUMPRODUCT(INDEX(PriceTable,MATCH($I116,PriceTableMonths,0),3):INDEX(PriceTable,MATCH($J116,PriceTableMonths,0),3),INDEX(PriceTable,MATCH($I116,PriceTableMonths,0),4):INDEX(PriceTable,MATCH($J116,PriceTableMonths,0),4)),4))</f>
        <v/>
      </c>
      <c r="Y116" s="370" t="str">
        <f aca="false">IF(P116="no pl",0,IF(D116="ltx",0,IF(Q116="","",(IF(F116="Sell",((K116-Z116)-X116),(X116-(K116+Z116))))*W116)))</f>
        <v/>
      </c>
      <c r="AA116" s="27" t="s">
        <v>147</v>
      </c>
    </row>
    <row r="117" customFormat="false" ht="26.25" hidden="false" customHeight="true" outlineLevel="0" collapsed="false">
      <c r="A117" s="26" t="n">
        <v>108</v>
      </c>
      <c r="C117" s="360"/>
      <c r="D117" s="361"/>
      <c r="E117" s="362"/>
      <c r="F117" s="362"/>
      <c r="G117" s="362"/>
      <c r="H117" s="362"/>
      <c r="I117" s="363"/>
      <c r="J117" s="363"/>
      <c r="K117" s="356"/>
      <c r="L117" s="356"/>
      <c r="M117" s="356"/>
      <c r="N117" s="356"/>
      <c r="O117" s="356"/>
      <c r="P117" s="365"/>
      <c r="Q117" s="365"/>
      <c r="R117" s="365"/>
      <c r="S117" s="376"/>
      <c r="T117" s="376"/>
      <c r="U117" s="367" t="str">
        <f aca="false">IF(Q117="","",IF(G117="M","",IF(I117=J117,DAY(EOMONTH(J117,0)),(((EOMONTH(J117,0))-I117)+1))))</f>
        <v/>
      </c>
      <c r="V117" s="368" t="str">
        <f aca="false">IF(Q117="","",IF(G117="D","",IF(I117=J117,1,1+ROUND(((J117-I117)/30.5),0))))</f>
        <v/>
      </c>
      <c r="W117" s="369" t="e">
        <f aca="false">IF(Q117="","",IF(G117="D",(H117*U117),((V117*H117)*10000)))*AVERAGE(INDEX(PriceTable,MATCH($I117,PriceTableMonths,0),3):INDEX(PriceTable,MATCH($J117,PriceTableMonths,0),3))</f>
        <v>#N/A</v>
      </c>
      <c r="X117" s="26" t="str">
        <f aca="false">IF(Q117="","",ROUND(SUMPRODUCT(INDEX(PriceTable,MATCH($I117,PriceTableMonths,0),22):INDEX(PriceTable,MATCH($J117,PriceTableMonths,0),22),INDEX(PriceTable,MATCH($I117,PriceTableMonths,0),3):INDEX(PriceTable,MATCH($J117,PriceTableMonths,0),3),INDEX(PriceTable,MATCH($I117,PriceTableMonths,0),4):INDEX(PriceTable,MATCH($J117,PriceTableMonths,0),4))/SUMPRODUCT(INDEX(PriceTable,MATCH($I117,PriceTableMonths,0),3):INDEX(PriceTable,MATCH($J117,PriceTableMonths,0),3),INDEX(PriceTable,MATCH($I117,PriceTableMonths,0),4):INDEX(PriceTable,MATCH($J117,PriceTableMonths,0),4)),4))</f>
        <v/>
      </c>
      <c r="Y117" s="370" t="str">
        <f aca="false">IF(P117="no pl",0,IF(D117="ltx",0,IF(Q117="","",(IF(F117="Sell",((K117-Z117)-X117),(X117-(K117+Z117))))*W117)))</f>
        <v/>
      </c>
      <c r="AA117" s="27" t="s">
        <v>147</v>
      </c>
    </row>
    <row r="118" customFormat="false" ht="26.25" hidden="false" customHeight="true" outlineLevel="0" collapsed="false">
      <c r="A118" s="26" t="n">
        <v>109</v>
      </c>
      <c r="C118" s="360"/>
      <c r="D118" s="361"/>
      <c r="E118" s="362"/>
      <c r="F118" s="362"/>
      <c r="G118" s="362"/>
      <c r="H118" s="362"/>
      <c r="I118" s="363"/>
      <c r="J118" s="363"/>
      <c r="K118" s="356"/>
      <c r="L118" s="356"/>
      <c r="M118" s="356"/>
      <c r="N118" s="356"/>
      <c r="O118" s="356"/>
      <c r="P118" s="365"/>
      <c r="Q118" s="365"/>
      <c r="R118" s="365"/>
      <c r="S118" s="376"/>
      <c r="T118" s="376"/>
      <c r="U118" s="367" t="str">
        <f aca="false">IF(Q118="","",IF(G118="M","",IF(I118=J118,DAY(EOMONTH(J118,0)),(((EOMONTH(J118,0))-I118)+1))))</f>
        <v/>
      </c>
      <c r="V118" s="368" t="str">
        <f aca="false">IF(Q118="","",IF(G118="D","",IF(I118=J118,1,1+ROUND(((J118-I118)/30.5),0))))</f>
        <v/>
      </c>
      <c r="W118" s="369" t="e">
        <f aca="false">IF(Q118="","",IF(G118="D",(H118*U118),((V118*H118)*10000)))*AVERAGE(INDEX(PriceTable,MATCH($I118,PriceTableMonths,0),3):INDEX(PriceTable,MATCH($J118,PriceTableMonths,0),3))</f>
        <v>#N/A</v>
      </c>
      <c r="X118" s="26" t="str">
        <f aca="false">IF(Q118="","",ROUND(SUMPRODUCT(INDEX(PriceTable,MATCH($I118,PriceTableMonths,0),22):INDEX(PriceTable,MATCH($J118,PriceTableMonths,0),22),INDEX(PriceTable,MATCH($I118,PriceTableMonths,0),3):INDEX(PriceTable,MATCH($J118,PriceTableMonths,0),3),INDEX(PriceTable,MATCH($I118,PriceTableMonths,0),4):INDEX(PriceTable,MATCH($J118,PriceTableMonths,0),4))/SUMPRODUCT(INDEX(PriceTable,MATCH($I118,PriceTableMonths,0),3):INDEX(PriceTable,MATCH($J118,PriceTableMonths,0),3),INDEX(PriceTable,MATCH($I118,PriceTableMonths,0),4):INDEX(PriceTable,MATCH($J118,PriceTableMonths,0),4)),4))</f>
        <v/>
      </c>
      <c r="Y118" s="370" t="str">
        <f aca="false">IF(P118="no pl",0,IF(D118="ltx",0,IF(Q118="","",(IF(F118="Sell",((K118-Z118)-X118),(X118-(K118+Z118))))*W118)))</f>
        <v/>
      </c>
      <c r="AA118" s="27" t="s">
        <v>147</v>
      </c>
    </row>
    <row r="119" customFormat="false" ht="26.25" hidden="false" customHeight="true" outlineLevel="0" collapsed="false">
      <c r="A119" s="26" t="n">
        <v>110</v>
      </c>
      <c r="C119" s="360"/>
      <c r="D119" s="361"/>
      <c r="E119" s="362"/>
      <c r="F119" s="362"/>
      <c r="G119" s="362"/>
      <c r="H119" s="362"/>
      <c r="I119" s="363"/>
      <c r="J119" s="363"/>
      <c r="K119" s="356"/>
      <c r="L119" s="356"/>
      <c r="M119" s="356"/>
      <c r="N119" s="356"/>
      <c r="O119" s="356"/>
      <c r="P119" s="365"/>
      <c r="Q119" s="365"/>
      <c r="R119" s="365"/>
      <c r="S119" s="376"/>
      <c r="T119" s="376"/>
      <c r="U119" s="367" t="str">
        <f aca="false">IF(Q119="","",IF(G119="M","",IF(I119=J119,DAY(EOMONTH(J119,0)),(((EOMONTH(J119,0))-I119)+1))))</f>
        <v/>
      </c>
      <c r="V119" s="368" t="str">
        <f aca="false">IF(Q119="","",IF(G119="D","",IF(I119=J119,1,1+ROUND(((J119-I119)/30.5),0))))</f>
        <v/>
      </c>
      <c r="W119" s="369" t="e">
        <f aca="false">IF(Q119="","",IF(G119="D",(H119*U119),((V119*H119)*10000)))*AVERAGE(INDEX(PriceTable,MATCH($I119,PriceTableMonths,0),3):INDEX(PriceTable,MATCH($J119,PriceTableMonths,0),3))</f>
        <v>#N/A</v>
      </c>
      <c r="X119" s="26" t="str">
        <f aca="false">IF(Q119="","",ROUND(SUMPRODUCT(INDEX(PriceTable,MATCH($I119,PriceTableMonths,0),22):INDEX(PriceTable,MATCH($J119,PriceTableMonths,0),22),INDEX(PriceTable,MATCH($I119,PriceTableMonths,0),3):INDEX(PriceTable,MATCH($J119,PriceTableMonths,0),3),INDEX(PriceTable,MATCH($I119,PriceTableMonths,0),4):INDEX(PriceTable,MATCH($J119,PriceTableMonths,0),4))/SUMPRODUCT(INDEX(PriceTable,MATCH($I119,PriceTableMonths,0),3):INDEX(PriceTable,MATCH($J119,PriceTableMonths,0),3),INDEX(PriceTable,MATCH($I119,PriceTableMonths,0),4):INDEX(PriceTable,MATCH($J119,PriceTableMonths,0),4)),4))</f>
        <v/>
      </c>
      <c r="Y119" s="370" t="str">
        <f aca="false">IF(P119="no pl",0,IF(D119="ltx",0,IF(Q119="","",(IF(F119="Sell",((K119-Z119)-X119),(X119-(K119+Z119))))*W119)))</f>
        <v/>
      </c>
      <c r="AA119" s="27" t="s">
        <v>147</v>
      </c>
    </row>
    <row r="120" customFormat="false" ht="26.25" hidden="false" customHeight="true" outlineLevel="0" collapsed="false">
      <c r="A120" s="26" t="n">
        <v>111</v>
      </c>
      <c r="C120" s="360"/>
      <c r="D120" s="361"/>
      <c r="E120" s="362"/>
      <c r="F120" s="362"/>
      <c r="G120" s="362"/>
      <c r="H120" s="362"/>
      <c r="I120" s="363"/>
      <c r="J120" s="363"/>
      <c r="K120" s="356"/>
      <c r="L120" s="356"/>
      <c r="M120" s="356"/>
      <c r="N120" s="356"/>
      <c r="O120" s="356"/>
      <c r="P120" s="365"/>
      <c r="Q120" s="365"/>
      <c r="R120" s="365"/>
      <c r="S120" s="376"/>
      <c r="T120" s="376"/>
      <c r="U120" s="367" t="str">
        <f aca="false">IF(Q120="","",IF(G120="M","",IF(I120=J120,DAY(EOMONTH(J120,0)),(((EOMONTH(J120,0))-I120)+1))))</f>
        <v/>
      </c>
      <c r="V120" s="368" t="str">
        <f aca="false">IF(Q120="","",IF(G120="D","",IF(I120=J120,1,1+ROUND(((J120-I120)/30.5),0))))</f>
        <v/>
      </c>
      <c r="W120" s="369" t="e">
        <f aca="false">IF(Q120="","",IF(G120="D",(H120*U120),((V120*H120)*10000)))*AVERAGE(INDEX(PriceTable,MATCH($I120,PriceTableMonths,0),3):INDEX(PriceTable,MATCH($J120,PriceTableMonths,0),3))</f>
        <v>#N/A</v>
      </c>
      <c r="X120" s="26" t="str">
        <f aca="false">IF(Q120="","",ROUND(SUMPRODUCT(INDEX(PriceTable,MATCH($I120,PriceTableMonths,0),22):INDEX(PriceTable,MATCH($J120,PriceTableMonths,0),22),INDEX(PriceTable,MATCH($I120,PriceTableMonths,0),3):INDEX(PriceTable,MATCH($J120,PriceTableMonths,0),3),INDEX(PriceTable,MATCH($I120,PriceTableMonths,0),4):INDEX(PriceTable,MATCH($J120,PriceTableMonths,0),4))/SUMPRODUCT(INDEX(PriceTable,MATCH($I120,PriceTableMonths,0),3):INDEX(PriceTable,MATCH($J120,PriceTableMonths,0),3),INDEX(PriceTable,MATCH($I120,PriceTableMonths,0),4):INDEX(PriceTable,MATCH($J120,PriceTableMonths,0),4)),4))</f>
        <v/>
      </c>
      <c r="Y120" s="370" t="str">
        <f aca="false">IF(P120="no pl",0,IF(D120="ltx",0,IF(Q120="","",(IF(F120="Sell",((K120-Z120)-X120),(X120-(K120+Z120))))*W120)))</f>
        <v/>
      </c>
      <c r="AA120" s="27" t="s">
        <v>147</v>
      </c>
    </row>
    <row r="121" customFormat="false" ht="26.25" hidden="false" customHeight="true" outlineLevel="0" collapsed="false">
      <c r="A121" s="26" t="n">
        <v>112</v>
      </c>
      <c r="C121" s="360"/>
      <c r="D121" s="361"/>
      <c r="E121" s="362"/>
      <c r="F121" s="362"/>
      <c r="G121" s="362"/>
      <c r="H121" s="362"/>
      <c r="I121" s="363"/>
      <c r="J121" s="363"/>
      <c r="K121" s="356"/>
      <c r="L121" s="356"/>
      <c r="M121" s="356"/>
      <c r="N121" s="356"/>
      <c r="O121" s="356"/>
      <c r="P121" s="365"/>
      <c r="Q121" s="365"/>
      <c r="R121" s="365"/>
      <c r="S121" s="376"/>
      <c r="T121" s="376"/>
      <c r="U121" s="367" t="str">
        <f aca="false">IF(Q121="","",IF(G121="M","",IF(I121=J121,DAY(EOMONTH(J121,0)),(((EOMONTH(J121,0))-I121)+1))))</f>
        <v/>
      </c>
      <c r="V121" s="368" t="str">
        <f aca="false">IF(Q121="","",IF(G121="D","",IF(I121=J121,1,1+ROUND(((J121-I121)/30.5),0))))</f>
        <v/>
      </c>
      <c r="W121" s="369" t="e">
        <f aca="false">IF(Q121="","",IF(G121="D",(H121*U121),((V121*H121)*10000)))*AVERAGE(INDEX(PriceTable,MATCH($I121,PriceTableMonths,0),3):INDEX(PriceTable,MATCH($J121,PriceTableMonths,0),3))</f>
        <v>#N/A</v>
      </c>
      <c r="X121" s="26" t="str">
        <f aca="false">IF(Q121="","",ROUND(SUMPRODUCT(INDEX(PriceTable,MATCH($I121,PriceTableMonths,0),22):INDEX(PriceTable,MATCH($J121,PriceTableMonths,0),22),INDEX(PriceTable,MATCH($I121,PriceTableMonths,0),3):INDEX(PriceTable,MATCH($J121,PriceTableMonths,0),3),INDEX(PriceTable,MATCH($I121,PriceTableMonths,0),4):INDEX(PriceTable,MATCH($J121,PriceTableMonths,0),4))/SUMPRODUCT(INDEX(PriceTable,MATCH($I121,PriceTableMonths,0),3):INDEX(PriceTable,MATCH($J121,PriceTableMonths,0),3),INDEX(PriceTable,MATCH($I121,PriceTableMonths,0),4):INDEX(PriceTable,MATCH($J121,PriceTableMonths,0),4)),4))</f>
        <v/>
      </c>
      <c r="Y121" s="370" t="str">
        <f aca="false">IF(P121="no pl",0,IF(D121="ltx",0,IF(Q121="","",(IF(F121="Sell",((K121-Z121)-X121),(X121-(K121+Z121))))*W121)))</f>
        <v/>
      </c>
      <c r="AA121" s="27" t="s">
        <v>147</v>
      </c>
    </row>
    <row r="122" customFormat="false" ht="26.25" hidden="false" customHeight="true" outlineLevel="0" collapsed="false">
      <c r="A122" s="26" t="n">
        <v>113</v>
      </c>
      <c r="C122" s="360"/>
      <c r="D122" s="361"/>
      <c r="E122" s="362"/>
      <c r="F122" s="362"/>
      <c r="G122" s="362"/>
      <c r="H122" s="362"/>
      <c r="I122" s="363"/>
      <c r="J122" s="363"/>
      <c r="K122" s="356"/>
      <c r="L122" s="356"/>
      <c r="M122" s="356"/>
      <c r="N122" s="356"/>
      <c r="O122" s="356"/>
      <c r="P122" s="365"/>
      <c r="Q122" s="365"/>
      <c r="R122" s="365"/>
      <c r="S122" s="376"/>
      <c r="T122" s="376"/>
      <c r="U122" s="367" t="str">
        <f aca="false">IF(Q122="","",IF(G122="M","",IF(I122=J122,DAY(EOMONTH(J122,0)),(((EOMONTH(J122,0))-I122)+1))))</f>
        <v/>
      </c>
      <c r="V122" s="368" t="str">
        <f aca="false">IF(Q122="","",IF(G122="D","",IF(I122=J122,1,1+ROUND(((J122-I122)/30.5),0))))</f>
        <v/>
      </c>
      <c r="W122" s="369" t="e">
        <f aca="false">IF(Q122="","",IF(G122="D",(H122*U122),((V122*H122)*10000)))*AVERAGE(INDEX(PriceTable,MATCH($I122,PriceTableMonths,0),3):INDEX(PriceTable,MATCH($J122,PriceTableMonths,0),3))</f>
        <v>#N/A</v>
      </c>
      <c r="X122" s="26" t="str">
        <f aca="false">IF(Q122="","",ROUND(SUMPRODUCT(INDEX(PriceTable,MATCH($I122,PriceTableMonths,0),22):INDEX(PriceTable,MATCH($J122,PriceTableMonths,0),22),INDEX(PriceTable,MATCH($I122,PriceTableMonths,0),3):INDEX(PriceTable,MATCH($J122,PriceTableMonths,0),3),INDEX(PriceTable,MATCH($I122,PriceTableMonths,0),4):INDEX(PriceTable,MATCH($J122,PriceTableMonths,0),4))/SUMPRODUCT(INDEX(PriceTable,MATCH($I122,PriceTableMonths,0),3):INDEX(PriceTable,MATCH($J122,PriceTableMonths,0),3),INDEX(PriceTable,MATCH($I122,PriceTableMonths,0),4):INDEX(PriceTable,MATCH($J122,PriceTableMonths,0),4)),4))</f>
        <v/>
      </c>
      <c r="Y122" s="370" t="str">
        <f aca="false">IF(P122="no pl",0,IF(D122="ltx",0,IF(Q122="","",(IF(F122="Sell",((K122-Z122)-X122),(X122-(K122+Z122))))*W122)))</f>
        <v/>
      </c>
      <c r="AA122" s="27" t="s">
        <v>147</v>
      </c>
    </row>
    <row r="123" customFormat="false" ht="26.25" hidden="false" customHeight="true" outlineLevel="0" collapsed="false">
      <c r="A123" s="26" t="n">
        <v>114</v>
      </c>
      <c r="C123" s="360"/>
      <c r="D123" s="361"/>
      <c r="E123" s="362"/>
      <c r="F123" s="362"/>
      <c r="G123" s="362"/>
      <c r="H123" s="362"/>
      <c r="I123" s="363"/>
      <c r="J123" s="363"/>
      <c r="K123" s="356"/>
      <c r="L123" s="356"/>
      <c r="M123" s="356"/>
      <c r="N123" s="356"/>
      <c r="O123" s="356"/>
      <c r="P123" s="365"/>
      <c r="Q123" s="365"/>
      <c r="R123" s="365"/>
      <c r="S123" s="376"/>
      <c r="T123" s="376"/>
      <c r="U123" s="367" t="str">
        <f aca="false">IF(Q123="","",IF(G123="M","",IF(I123=J123,DAY(EOMONTH(J123,0)),(((EOMONTH(J123,0))-I123)+1))))</f>
        <v/>
      </c>
      <c r="V123" s="368" t="str">
        <f aca="false">IF(Q123="","",IF(G123="D","",IF(I123=J123,1,1+ROUND(((J123-I123)/30.5),0))))</f>
        <v/>
      </c>
      <c r="W123" s="369" t="e">
        <f aca="false">IF(Q123="","",IF(G123="D",(H123*U123),((V123*H123)*10000)))*AVERAGE(INDEX(PriceTable,MATCH($I123,PriceTableMonths,0),3):INDEX(PriceTable,MATCH($J123,PriceTableMonths,0),3))</f>
        <v>#N/A</v>
      </c>
      <c r="X123" s="26" t="str">
        <f aca="false">IF(Q123="","",ROUND(SUMPRODUCT(INDEX(PriceTable,MATCH($I123,PriceTableMonths,0),22):INDEX(PriceTable,MATCH($J123,PriceTableMonths,0),22),INDEX(PriceTable,MATCH($I123,PriceTableMonths,0),3):INDEX(PriceTable,MATCH($J123,PriceTableMonths,0),3),INDEX(PriceTable,MATCH($I123,PriceTableMonths,0),4):INDEX(PriceTable,MATCH($J123,PriceTableMonths,0),4))/SUMPRODUCT(INDEX(PriceTable,MATCH($I123,PriceTableMonths,0),3):INDEX(PriceTable,MATCH($J123,PriceTableMonths,0),3),INDEX(PriceTable,MATCH($I123,PriceTableMonths,0),4):INDEX(PriceTable,MATCH($J123,PriceTableMonths,0),4)),4))</f>
        <v/>
      </c>
      <c r="Y123" s="370" t="str">
        <f aca="false">IF(P123="no pl",0,IF(D123="ltx",0,IF(Q123="","",(IF(F123="Sell",((K123-Z123)-X123),(X123-(K123+Z123))))*W123)))</f>
        <v/>
      </c>
      <c r="AA123" s="27" t="s">
        <v>147</v>
      </c>
    </row>
    <row r="124" customFormat="false" ht="26.25" hidden="false" customHeight="true" outlineLevel="0" collapsed="false">
      <c r="A124" s="26" t="n">
        <v>115</v>
      </c>
      <c r="C124" s="360"/>
      <c r="D124" s="361"/>
      <c r="E124" s="362"/>
      <c r="F124" s="362"/>
      <c r="G124" s="362"/>
      <c r="H124" s="362"/>
      <c r="I124" s="363"/>
      <c r="J124" s="363"/>
      <c r="K124" s="356"/>
      <c r="L124" s="356"/>
      <c r="M124" s="356"/>
      <c r="N124" s="356"/>
      <c r="O124" s="356"/>
      <c r="P124" s="365"/>
      <c r="Q124" s="365"/>
      <c r="R124" s="365"/>
      <c r="S124" s="376"/>
      <c r="T124" s="376"/>
      <c r="U124" s="367" t="str">
        <f aca="false">IF(Q124="","",IF(G124="M","",IF(I124=J124,DAY(EOMONTH(J124,0)),(((EOMONTH(J124,0))-I124)+1))))</f>
        <v/>
      </c>
      <c r="V124" s="368" t="str">
        <f aca="false">IF(Q124="","",IF(G124="D","",IF(I124=J124,1,1+ROUND(((J124-I124)/30.5),0))))</f>
        <v/>
      </c>
      <c r="W124" s="369" t="e">
        <f aca="false">IF(Q124="","",IF(G124="D",(H124*U124),((V124*H124)*10000)))*AVERAGE(INDEX(PriceTable,MATCH($I124,PriceTableMonths,0),3):INDEX(PriceTable,MATCH($J124,PriceTableMonths,0),3))</f>
        <v>#N/A</v>
      </c>
      <c r="X124" s="26" t="str">
        <f aca="false">IF(Q124="","",ROUND(SUMPRODUCT(INDEX(PriceTable,MATCH($I124,PriceTableMonths,0),22):INDEX(PriceTable,MATCH($J124,PriceTableMonths,0),22),INDEX(PriceTable,MATCH($I124,PriceTableMonths,0),3):INDEX(PriceTable,MATCH($J124,PriceTableMonths,0),3),INDEX(PriceTable,MATCH($I124,PriceTableMonths,0),4):INDEX(PriceTable,MATCH($J124,PriceTableMonths,0),4))/SUMPRODUCT(INDEX(PriceTable,MATCH($I124,PriceTableMonths,0),3):INDEX(PriceTable,MATCH($J124,PriceTableMonths,0),3),INDEX(PriceTable,MATCH($I124,PriceTableMonths,0),4):INDEX(PriceTable,MATCH($J124,PriceTableMonths,0),4)),4))</f>
        <v/>
      </c>
      <c r="Y124" s="370" t="str">
        <f aca="false">IF(P124="no pl",0,IF(D124="ltx",0,IF(Q124="","",(IF(F124="Sell",((K124-Z124)-X124),(X124-(K124+Z124))))*W124)))</f>
        <v/>
      </c>
      <c r="AA124" s="27" t="s">
        <v>147</v>
      </c>
    </row>
    <row r="125" customFormat="false" ht="26.25" hidden="false" customHeight="true" outlineLevel="0" collapsed="false">
      <c r="A125" s="26" t="n">
        <v>116</v>
      </c>
      <c r="C125" s="360"/>
      <c r="D125" s="361"/>
      <c r="E125" s="362"/>
      <c r="F125" s="362"/>
      <c r="G125" s="362"/>
      <c r="H125" s="362"/>
      <c r="I125" s="363"/>
      <c r="J125" s="363"/>
      <c r="K125" s="356"/>
      <c r="L125" s="356"/>
      <c r="M125" s="356"/>
      <c r="N125" s="356"/>
      <c r="O125" s="356"/>
      <c r="P125" s="365"/>
      <c r="Q125" s="365"/>
      <c r="R125" s="365"/>
      <c r="S125" s="376"/>
      <c r="T125" s="376"/>
      <c r="U125" s="367" t="str">
        <f aca="false">IF(Q125="","",IF(G125="M","",IF(I125=J125,DAY(EOMONTH(J125,0)),(((EOMONTH(J125,0))-I125)+1))))</f>
        <v/>
      </c>
      <c r="V125" s="368" t="str">
        <f aca="false">IF(Q125="","",IF(G125="D","",IF(I125=J125,1,1+ROUND(((J125-I125)/30.5),0))))</f>
        <v/>
      </c>
      <c r="W125" s="369" t="e">
        <f aca="false">IF(Q125="","",IF(G125="D",(H125*U125),((V125*H125)*10000)))*AVERAGE(INDEX(PriceTable,MATCH($I125,PriceTableMonths,0),3):INDEX(PriceTable,MATCH($J125,PriceTableMonths,0),3))</f>
        <v>#N/A</v>
      </c>
      <c r="X125" s="26" t="str">
        <f aca="false">IF(Q125="","",ROUND(SUMPRODUCT(INDEX(PriceTable,MATCH($I125,PriceTableMonths,0),22):INDEX(PriceTable,MATCH($J125,PriceTableMonths,0),22),INDEX(PriceTable,MATCH($I125,PriceTableMonths,0),3):INDEX(PriceTable,MATCH($J125,PriceTableMonths,0),3),INDEX(PriceTable,MATCH($I125,PriceTableMonths,0),4):INDEX(PriceTable,MATCH($J125,PriceTableMonths,0),4))/SUMPRODUCT(INDEX(PriceTable,MATCH($I125,PriceTableMonths,0),3):INDEX(PriceTable,MATCH($J125,PriceTableMonths,0),3),INDEX(PriceTable,MATCH($I125,PriceTableMonths,0),4):INDEX(PriceTable,MATCH($J125,PriceTableMonths,0),4)),4))</f>
        <v/>
      </c>
      <c r="Y125" s="370" t="str">
        <f aca="false">IF(P125="no pl",0,IF(D125="ltx",0,IF(Q125="","",(IF(F125="Sell",((K125-Z125)-X125),(X125-(K125+Z125))))*W125)))</f>
        <v/>
      </c>
      <c r="AA125" s="27" t="s">
        <v>147</v>
      </c>
    </row>
    <row r="126" customFormat="false" ht="26.25" hidden="false" customHeight="true" outlineLevel="0" collapsed="false">
      <c r="A126" s="26" t="n">
        <v>117</v>
      </c>
      <c r="C126" s="360"/>
      <c r="D126" s="361"/>
      <c r="E126" s="362"/>
      <c r="F126" s="362"/>
      <c r="G126" s="362"/>
      <c r="H126" s="362"/>
      <c r="I126" s="363"/>
      <c r="J126" s="363"/>
      <c r="K126" s="356"/>
      <c r="L126" s="356"/>
      <c r="M126" s="356"/>
      <c r="N126" s="356"/>
      <c r="O126" s="356"/>
      <c r="P126" s="365"/>
      <c r="Q126" s="365"/>
      <c r="R126" s="365"/>
      <c r="S126" s="376"/>
      <c r="T126" s="376"/>
      <c r="U126" s="367" t="str">
        <f aca="false">IF(Q126="","",IF(G126="M","",IF(I126=J126,DAY(EOMONTH(J126,0)),(((EOMONTH(J126,0))-I126)+1))))</f>
        <v/>
      </c>
      <c r="V126" s="368" t="str">
        <f aca="false">IF(Q126="","",IF(G126="D","",IF(I126=J126,1,1+ROUND(((J126-I126)/30.5),0))))</f>
        <v/>
      </c>
      <c r="W126" s="369" t="e">
        <f aca="false">IF(Q126="","",IF(G126="D",(H126*U126),((V126*H126)*10000)))*AVERAGE(INDEX(PriceTable,MATCH($I126,PriceTableMonths,0),3):INDEX(PriceTable,MATCH($J126,PriceTableMonths,0),3))</f>
        <v>#N/A</v>
      </c>
      <c r="X126" s="26" t="str">
        <f aca="false">IF(Q126="","",ROUND(SUMPRODUCT(INDEX(PriceTable,MATCH($I126,PriceTableMonths,0),22):INDEX(PriceTable,MATCH($J126,PriceTableMonths,0),22),INDEX(PriceTable,MATCH($I126,PriceTableMonths,0),3):INDEX(PriceTable,MATCH($J126,PriceTableMonths,0),3),INDEX(PriceTable,MATCH($I126,PriceTableMonths,0),4):INDEX(PriceTable,MATCH($J126,PriceTableMonths,0),4))/SUMPRODUCT(INDEX(PriceTable,MATCH($I126,PriceTableMonths,0),3):INDEX(PriceTable,MATCH($J126,PriceTableMonths,0),3),INDEX(PriceTable,MATCH($I126,PriceTableMonths,0),4):INDEX(PriceTable,MATCH($J126,PriceTableMonths,0),4)),4))</f>
        <v/>
      </c>
      <c r="Y126" s="370" t="str">
        <f aca="false">IF(P126="no pl",0,IF(D126="ltx",0,IF(Q126="","",(IF(F126="Sell",((K126-Z126)-X126),(X126-(K126+Z126))))*W126)))</f>
        <v/>
      </c>
      <c r="AA126" s="27" t="s">
        <v>147</v>
      </c>
    </row>
    <row r="127" customFormat="false" ht="26.25" hidden="false" customHeight="true" outlineLevel="0" collapsed="false">
      <c r="A127" s="26" t="n">
        <v>118</v>
      </c>
      <c r="C127" s="360"/>
      <c r="D127" s="361"/>
      <c r="E127" s="362"/>
      <c r="F127" s="362"/>
      <c r="G127" s="362"/>
      <c r="H127" s="362"/>
      <c r="I127" s="363"/>
      <c r="J127" s="363"/>
      <c r="K127" s="356"/>
      <c r="L127" s="356"/>
      <c r="M127" s="356"/>
      <c r="N127" s="356"/>
      <c r="O127" s="356"/>
      <c r="P127" s="365"/>
      <c r="Q127" s="365"/>
      <c r="R127" s="365"/>
      <c r="S127" s="376"/>
      <c r="T127" s="376"/>
      <c r="U127" s="367" t="str">
        <f aca="false">IF(Q127="","",IF(G127="M","",IF(I127=J127,DAY(EOMONTH(J127,0)),(((EOMONTH(J127,0))-I127)+1))))</f>
        <v/>
      </c>
      <c r="V127" s="368" t="str">
        <f aca="false">IF(Q127="","",IF(G127="D","",IF(I127=J127,1,1+ROUND(((J127-I127)/30.5),0))))</f>
        <v/>
      </c>
      <c r="W127" s="369" t="e">
        <f aca="false">IF(Q127="","",IF(G127="D",(H127*U127),((V127*H127)*10000)))*AVERAGE(INDEX(PriceTable,MATCH($I127,PriceTableMonths,0),3):INDEX(PriceTable,MATCH($J127,PriceTableMonths,0),3))</f>
        <v>#N/A</v>
      </c>
      <c r="X127" s="26" t="str">
        <f aca="false">IF(Q127="","",ROUND(SUMPRODUCT(INDEX(PriceTable,MATCH($I127,PriceTableMonths,0),22):INDEX(PriceTable,MATCH($J127,PriceTableMonths,0),22),INDEX(PriceTable,MATCH($I127,PriceTableMonths,0),3):INDEX(PriceTable,MATCH($J127,PriceTableMonths,0),3),INDEX(PriceTable,MATCH($I127,PriceTableMonths,0),4):INDEX(PriceTable,MATCH($J127,PriceTableMonths,0),4))/SUMPRODUCT(INDEX(PriceTable,MATCH($I127,PriceTableMonths,0),3):INDEX(PriceTable,MATCH($J127,PriceTableMonths,0),3),INDEX(PriceTable,MATCH($I127,PriceTableMonths,0),4):INDEX(PriceTable,MATCH($J127,PriceTableMonths,0),4)),4))</f>
        <v/>
      </c>
      <c r="Y127" s="370" t="str">
        <f aca="false">IF(P127="no pl",0,IF(D127="ltx",0,IF(Q127="","",(IF(F127="Sell",((K127-Z127)-X127),(X127-(K127+Z127))))*W127)))</f>
        <v/>
      </c>
      <c r="AA127" s="27" t="s">
        <v>147</v>
      </c>
    </row>
    <row r="128" customFormat="false" ht="26.25" hidden="false" customHeight="true" outlineLevel="0" collapsed="false">
      <c r="A128" s="26" t="n">
        <v>119</v>
      </c>
      <c r="C128" s="360"/>
      <c r="D128" s="361"/>
      <c r="E128" s="362"/>
      <c r="F128" s="362"/>
      <c r="G128" s="362"/>
      <c r="H128" s="362"/>
      <c r="I128" s="363"/>
      <c r="J128" s="363"/>
      <c r="K128" s="356"/>
      <c r="L128" s="356"/>
      <c r="M128" s="356"/>
      <c r="N128" s="356"/>
      <c r="O128" s="356"/>
      <c r="P128" s="365"/>
      <c r="Q128" s="365"/>
      <c r="R128" s="365"/>
      <c r="S128" s="376"/>
      <c r="T128" s="376"/>
      <c r="U128" s="367" t="str">
        <f aca="false">IF(Q128="","",IF(G128="M","",IF(I128=J128,DAY(EOMONTH(J128,0)),(((EOMONTH(J128,0))-I128)+1))))</f>
        <v/>
      </c>
      <c r="V128" s="368" t="str">
        <f aca="false">IF(Q128="","",IF(G128="D","",IF(I128=J128,1,1+ROUND(((J128-I128)/30.5),0))))</f>
        <v/>
      </c>
      <c r="W128" s="369" t="e">
        <f aca="false">IF(Q128="","",IF(G128="D",(H128*U128),((V128*H128)*10000)))*AVERAGE(INDEX(PriceTable,MATCH($I128,PriceTableMonths,0),3):INDEX(PriceTable,MATCH($J128,PriceTableMonths,0),3))</f>
        <v>#N/A</v>
      </c>
      <c r="X128" s="26" t="str">
        <f aca="false">IF(Q128="","",ROUND(SUMPRODUCT(INDEX(PriceTable,MATCH($I128,PriceTableMonths,0),22):INDEX(PriceTable,MATCH($J128,PriceTableMonths,0),22),INDEX(PriceTable,MATCH($I128,PriceTableMonths,0),3):INDEX(PriceTable,MATCH($J128,PriceTableMonths,0),3),INDEX(PriceTable,MATCH($I128,PriceTableMonths,0),4):INDEX(PriceTable,MATCH($J128,PriceTableMonths,0),4))/SUMPRODUCT(INDEX(PriceTable,MATCH($I128,PriceTableMonths,0),3):INDEX(PriceTable,MATCH($J128,PriceTableMonths,0),3),INDEX(PriceTable,MATCH($I128,PriceTableMonths,0),4):INDEX(PriceTable,MATCH($J128,PriceTableMonths,0),4)),4))</f>
        <v/>
      </c>
      <c r="Y128" s="370" t="str">
        <f aca="false">IF(P128="no pl",0,IF(D128="ltx",0,IF(Q128="","",(IF(F128="Sell",((K128-Z128)-X128),(X128-(K128+Z128))))*W128)))</f>
        <v/>
      </c>
      <c r="AA128" s="27" t="s">
        <v>147</v>
      </c>
    </row>
    <row r="129" customFormat="false" ht="26.25" hidden="false" customHeight="true" outlineLevel="0" collapsed="false">
      <c r="A129" s="26" t="n">
        <v>120</v>
      </c>
      <c r="C129" s="360"/>
      <c r="D129" s="361"/>
      <c r="E129" s="362"/>
      <c r="F129" s="362"/>
      <c r="G129" s="362"/>
      <c r="H129" s="362"/>
      <c r="I129" s="363"/>
      <c r="J129" s="363"/>
      <c r="K129" s="356"/>
      <c r="L129" s="356"/>
      <c r="M129" s="356"/>
      <c r="N129" s="356"/>
      <c r="O129" s="356"/>
      <c r="P129" s="365"/>
      <c r="Q129" s="365"/>
      <c r="R129" s="365"/>
      <c r="S129" s="376"/>
      <c r="T129" s="376"/>
      <c r="U129" s="367" t="str">
        <f aca="false">IF(Q129="","",IF(G129="M","",IF(I129=J129,DAY(EOMONTH(J129,0)),(((EOMONTH(J129,0))-I129)+1))))</f>
        <v/>
      </c>
      <c r="V129" s="368" t="str">
        <f aca="false">IF(Q129="","",IF(G129="D","",IF(I129=J129,1,1+ROUND(((J129-I129)/30.5),0))))</f>
        <v/>
      </c>
      <c r="W129" s="369" t="e">
        <f aca="false">IF(Q129="","",IF(G129="D",(H129*U129),((V129*H129)*10000)))*AVERAGE(INDEX(PriceTable,MATCH($I129,PriceTableMonths,0),3):INDEX(PriceTable,MATCH($J129,PriceTableMonths,0),3))</f>
        <v>#N/A</v>
      </c>
      <c r="X129" s="26" t="str">
        <f aca="false">IF(Q129="","",ROUND(SUMPRODUCT(INDEX(PriceTable,MATCH($I129,PriceTableMonths,0),22):INDEX(PriceTable,MATCH($J129,PriceTableMonths,0),22),INDEX(PriceTable,MATCH($I129,PriceTableMonths,0),3):INDEX(PriceTable,MATCH($J129,PriceTableMonths,0),3),INDEX(PriceTable,MATCH($I129,PriceTableMonths,0),4):INDEX(PriceTable,MATCH($J129,PriceTableMonths,0),4))/SUMPRODUCT(INDEX(PriceTable,MATCH($I129,PriceTableMonths,0),3):INDEX(PriceTable,MATCH($J129,PriceTableMonths,0),3),INDEX(PriceTable,MATCH($I129,PriceTableMonths,0),4):INDEX(PriceTable,MATCH($J129,PriceTableMonths,0),4)),4))</f>
        <v/>
      </c>
      <c r="Y129" s="370" t="str">
        <f aca="false">IF(P129="no pl",0,IF(D129="ltx",0,IF(Q129="","",(IF(F129="Sell",((K129-Z129)-X129),(X129-(K129+Z129))))*W129)))</f>
        <v/>
      </c>
      <c r="AA129" s="27" t="s">
        <v>147</v>
      </c>
    </row>
    <row r="130" customFormat="false" ht="26.25" hidden="false" customHeight="true" outlineLevel="0" collapsed="false">
      <c r="A130" s="26" t="n">
        <v>121</v>
      </c>
      <c r="C130" s="360"/>
      <c r="D130" s="361"/>
      <c r="E130" s="362"/>
      <c r="F130" s="362"/>
      <c r="G130" s="362"/>
      <c r="H130" s="362"/>
      <c r="I130" s="363"/>
      <c r="J130" s="363"/>
      <c r="K130" s="356"/>
      <c r="L130" s="356"/>
      <c r="M130" s="356"/>
      <c r="N130" s="356"/>
      <c r="O130" s="356"/>
      <c r="P130" s="365"/>
      <c r="Q130" s="365"/>
      <c r="R130" s="365"/>
      <c r="S130" s="376"/>
      <c r="T130" s="376"/>
      <c r="U130" s="367" t="str">
        <f aca="false">IF(Q130="","",IF(G130="M","",IF(I130=J130,DAY(EOMONTH(J130,0)),(((EOMONTH(J130,0))-I130)+1))))</f>
        <v/>
      </c>
      <c r="V130" s="368" t="str">
        <f aca="false">IF(Q130="","",IF(G130="D","",IF(I130=J130,1,1+ROUND(((J130-I130)/30.5),0))))</f>
        <v/>
      </c>
      <c r="W130" s="369" t="e">
        <f aca="false">IF(Q130="","",IF(G130="D",(H130*U130),((V130*H130)*10000)))*AVERAGE(INDEX(PriceTable,MATCH($I130,PriceTableMonths,0),3):INDEX(PriceTable,MATCH($J130,PriceTableMonths,0),3))</f>
        <v>#N/A</v>
      </c>
      <c r="X130" s="26" t="str">
        <f aca="false">IF(Q130="","",ROUND(SUMPRODUCT(INDEX(PriceTable,MATCH($I130,PriceTableMonths,0),22):INDEX(PriceTable,MATCH($J130,PriceTableMonths,0),22),INDEX(PriceTable,MATCH($I130,PriceTableMonths,0),3):INDEX(PriceTable,MATCH($J130,PriceTableMonths,0),3),INDEX(PriceTable,MATCH($I130,PriceTableMonths,0),4):INDEX(PriceTable,MATCH($J130,PriceTableMonths,0),4))/SUMPRODUCT(INDEX(PriceTable,MATCH($I130,PriceTableMonths,0),3):INDEX(PriceTable,MATCH($J130,PriceTableMonths,0),3),INDEX(PriceTable,MATCH($I130,PriceTableMonths,0),4):INDEX(PriceTable,MATCH($J130,PriceTableMonths,0),4)),4))</f>
        <v/>
      </c>
      <c r="Y130" s="370" t="str">
        <f aca="false">IF(P130="no pl",0,IF(D130="ltx",0,IF(Q130="","",(IF(F130="Sell",((K130-Z130)-X130),(X130-(K130+Z130))))*W130)))</f>
        <v/>
      </c>
      <c r="AA130" s="27" t="s">
        <v>147</v>
      </c>
    </row>
    <row r="131" customFormat="false" ht="26.25" hidden="false" customHeight="true" outlineLevel="0" collapsed="false">
      <c r="A131" s="26" t="n">
        <v>122</v>
      </c>
      <c r="C131" s="360"/>
      <c r="D131" s="361"/>
      <c r="E131" s="362"/>
      <c r="F131" s="362"/>
      <c r="G131" s="362"/>
      <c r="H131" s="362"/>
      <c r="I131" s="363"/>
      <c r="J131" s="363"/>
      <c r="K131" s="356"/>
      <c r="L131" s="356"/>
      <c r="M131" s="356"/>
      <c r="N131" s="356"/>
      <c r="O131" s="356"/>
      <c r="P131" s="365"/>
      <c r="Q131" s="365"/>
      <c r="R131" s="365"/>
      <c r="S131" s="376"/>
      <c r="T131" s="376"/>
      <c r="U131" s="367" t="str">
        <f aca="false">IF(Q131="","",IF(G131="M","",IF(I131=J131,DAY(EOMONTH(J131,0)),(((EOMONTH(J131,0))-I131)+1))))</f>
        <v/>
      </c>
      <c r="V131" s="368" t="str">
        <f aca="false">IF(Q131="","",IF(G131="D","",IF(I131=J131,1,1+ROUND(((J131-I131)/30.5),0))))</f>
        <v/>
      </c>
      <c r="W131" s="369" t="e">
        <f aca="false">IF(Q131="","",IF(G131="D",(H131*U131),((V131*H131)*10000)))*AVERAGE(INDEX(PriceTable,MATCH($I131,PriceTableMonths,0),3):INDEX(PriceTable,MATCH($J131,PriceTableMonths,0),3))</f>
        <v>#N/A</v>
      </c>
      <c r="X131" s="26" t="str">
        <f aca="false">IF(Q131="","",ROUND(SUMPRODUCT(INDEX(PriceTable,MATCH($I131,PriceTableMonths,0),22):INDEX(PriceTable,MATCH($J131,PriceTableMonths,0),22),INDEX(PriceTable,MATCH($I131,PriceTableMonths,0),3):INDEX(PriceTable,MATCH($J131,PriceTableMonths,0),3),INDEX(PriceTable,MATCH($I131,PriceTableMonths,0),4):INDEX(PriceTable,MATCH($J131,PriceTableMonths,0),4))/SUMPRODUCT(INDEX(PriceTable,MATCH($I131,PriceTableMonths,0),3):INDEX(PriceTable,MATCH($J131,PriceTableMonths,0),3),INDEX(PriceTable,MATCH($I131,PriceTableMonths,0),4):INDEX(PriceTable,MATCH($J131,PriceTableMonths,0),4)),4))</f>
        <v/>
      </c>
      <c r="Y131" s="370" t="str">
        <f aca="false">IF(P131="no pl",0,IF(D131="ltx",0,IF(Q131="","",(IF(F131="Sell",((K131-Z131)-X131),(X131-(K131+Z131))))*W131)))</f>
        <v/>
      </c>
      <c r="AA131" s="27" t="s">
        <v>147</v>
      </c>
    </row>
    <row r="132" customFormat="false" ht="26.25" hidden="false" customHeight="true" outlineLevel="0" collapsed="false">
      <c r="A132" s="26" t="n">
        <v>123</v>
      </c>
      <c r="C132" s="360"/>
      <c r="D132" s="361"/>
      <c r="E132" s="362"/>
      <c r="F132" s="362"/>
      <c r="G132" s="362"/>
      <c r="H132" s="362"/>
      <c r="I132" s="363"/>
      <c r="J132" s="363"/>
      <c r="K132" s="356"/>
      <c r="L132" s="356"/>
      <c r="M132" s="356"/>
      <c r="N132" s="356"/>
      <c r="O132" s="356"/>
      <c r="P132" s="365"/>
      <c r="Q132" s="365"/>
      <c r="R132" s="365"/>
      <c r="S132" s="376"/>
      <c r="T132" s="376"/>
      <c r="U132" s="367" t="str">
        <f aca="false">IF(Q132="","",IF(G132="M","",IF(I132=J132,DAY(EOMONTH(J132,0)),(((EOMONTH(J132,0))-I132)+1))))</f>
        <v/>
      </c>
      <c r="V132" s="368" t="str">
        <f aca="false">IF(Q132="","",IF(G132="D","",IF(I132=J132,1,1+ROUND(((J132-I132)/30.5),0))))</f>
        <v/>
      </c>
      <c r="W132" s="369" t="e">
        <f aca="false">IF(Q132="","",IF(G132="D",(H132*U132),((V132*H132)*10000)))*AVERAGE(INDEX(PriceTable,MATCH($I132,PriceTableMonths,0),3):INDEX(PriceTable,MATCH($J132,PriceTableMonths,0),3))</f>
        <v>#N/A</v>
      </c>
      <c r="X132" s="26" t="str">
        <f aca="false">IF(Q132="","",ROUND(SUMPRODUCT(INDEX(PriceTable,MATCH($I132,PriceTableMonths,0),22):INDEX(PriceTable,MATCH($J132,PriceTableMonths,0),22),INDEX(PriceTable,MATCH($I132,PriceTableMonths,0),3):INDEX(PriceTable,MATCH($J132,PriceTableMonths,0),3),INDEX(PriceTable,MATCH($I132,PriceTableMonths,0),4):INDEX(PriceTable,MATCH($J132,PriceTableMonths,0),4))/SUMPRODUCT(INDEX(PriceTable,MATCH($I132,PriceTableMonths,0),3):INDEX(PriceTable,MATCH($J132,PriceTableMonths,0),3),INDEX(PriceTable,MATCH($I132,PriceTableMonths,0),4):INDEX(PriceTable,MATCH($J132,PriceTableMonths,0),4)),4))</f>
        <v/>
      </c>
      <c r="Y132" s="370" t="str">
        <f aca="false">IF(P132="no pl",0,IF(D132="ltx",0,IF(Q132="","",(IF(F132="Sell",((K132-Z132)-X132),(X132-(K132+Z132))))*W132)))</f>
        <v/>
      </c>
      <c r="AA132" s="27" t="s">
        <v>147</v>
      </c>
    </row>
    <row r="133" customFormat="false" ht="26.25" hidden="false" customHeight="true" outlineLevel="0" collapsed="false">
      <c r="A133" s="26" t="n">
        <v>124</v>
      </c>
      <c r="C133" s="360"/>
      <c r="D133" s="361"/>
      <c r="E133" s="362"/>
      <c r="F133" s="362"/>
      <c r="G133" s="362"/>
      <c r="H133" s="362"/>
      <c r="I133" s="363"/>
      <c r="J133" s="363"/>
      <c r="K133" s="356"/>
      <c r="L133" s="356"/>
      <c r="M133" s="356"/>
      <c r="N133" s="356"/>
      <c r="O133" s="356"/>
      <c r="P133" s="365"/>
      <c r="Q133" s="365"/>
      <c r="R133" s="365"/>
      <c r="S133" s="376"/>
      <c r="T133" s="376"/>
      <c r="U133" s="367" t="str">
        <f aca="false">IF(Q133="","",IF(G133="M","",IF(I133=J133,DAY(EOMONTH(J133,0)),(((EOMONTH(J133,0))-I133)+1))))</f>
        <v/>
      </c>
      <c r="V133" s="368" t="str">
        <f aca="false">IF(Q133="","",IF(G133="D","",IF(I133=J133,1,1+ROUND(((J133-I133)/30.5),0))))</f>
        <v/>
      </c>
      <c r="W133" s="369" t="e">
        <f aca="false">IF(Q133="","",IF(G133="D",(H133*U133),((V133*H133)*10000)))*AVERAGE(INDEX(PriceTable,MATCH($I133,PriceTableMonths,0),3):INDEX(PriceTable,MATCH($J133,PriceTableMonths,0),3))</f>
        <v>#N/A</v>
      </c>
      <c r="X133" s="26" t="str">
        <f aca="false">IF(Q133="","",ROUND(SUMPRODUCT(INDEX(PriceTable,MATCH($I133,PriceTableMonths,0),22):INDEX(PriceTable,MATCH($J133,PriceTableMonths,0),22),INDEX(PriceTable,MATCH($I133,PriceTableMonths,0),3):INDEX(PriceTable,MATCH($J133,PriceTableMonths,0),3),INDEX(PriceTable,MATCH($I133,PriceTableMonths,0),4):INDEX(PriceTable,MATCH($J133,PriceTableMonths,0),4))/SUMPRODUCT(INDEX(PriceTable,MATCH($I133,PriceTableMonths,0),3):INDEX(PriceTable,MATCH($J133,PriceTableMonths,0),3),INDEX(PriceTable,MATCH($I133,PriceTableMonths,0),4):INDEX(PriceTable,MATCH($J133,PriceTableMonths,0),4)),4))</f>
        <v/>
      </c>
      <c r="Y133" s="370" t="str">
        <f aca="false">IF(P133="no pl",0,IF(D133="ltx",0,IF(Q133="","",(IF(F133="Sell",((K133-Z133)-X133),(X133-(K133+Z133))))*W133)))</f>
        <v/>
      </c>
      <c r="AA133" s="27" t="s">
        <v>147</v>
      </c>
    </row>
    <row r="134" customFormat="false" ht="26.25" hidden="false" customHeight="true" outlineLevel="0" collapsed="false">
      <c r="A134" s="26" t="n">
        <v>125</v>
      </c>
      <c r="C134" s="360"/>
      <c r="D134" s="361"/>
      <c r="E134" s="362"/>
      <c r="F134" s="362"/>
      <c r="G134" s="362"/>
      <c r="H134" s="362"/>
      <c r="I134" s="363"/>
      <c r="J134" s="363"/>
      <c r="K134" s="356"/>
      <c r="L134" s="356"/>
      <c r="M134" s="356"/>
      <c r="N134" s="356"/>
      <c r="O134" s="356"/>
      <c r="P134" s="365"/>
      <c r="Q134" s="365"/>
      <c r="R134" s="365"/>
      <c r="S134" s="376"/>
      <c r="T134" s="376"/>
      <c r="U134" s="367" t="str">
        <f aca="false">IF(Q134="","",IF(G134="M","",IF(I134=J134,DAY(EOMONTH(J134,0)),(((EOMONTH(J134,0))-I134)+1))))</f>
        <v/>
      </c>
      <c r="V134" s="368" t="str">
        <f aca="false">IF(Q134="","",IF(G134="D","",IF(I134=J134,1,1+ROUND(((J134-I134)/30.5),0))))</f>
        <v/>
      </c>
      <c r="W134" s="369" t="e">
        <f aca="false">IF(Q134="","",IF(G134="D",(H134*U134),((V134*H134)*10000)))*AVERAGE(INDEX(PriceTable,MATCH($I134,PriceTableMonths,0),3):INDEX(PriceTable,MATCH($J134,PriceTableMonths,0),3))</f>
        <v>#N/A</v>
      </c>
      <c r="X134" s="26" t="str">
        <f aca="false">IF(Q134="","",ROUND(SUMPRODUCT(INDEX(PriceTable,MATCH($I134,PriceTableMonths,0),22):INDEX(PriceTable,MATCH($J134,PriceTableMonths,0),22),INDEX(PriceTable,MATCH($I134,PriceTableMonths,0),3):INDEX(PriceTable,MATCH($J134,PriceTableMonths,0),3),INDEX(PriceTable,MATCH($I134,PriceTableMonths,0),4):INDEX(PriceTable,MATCH($J134,PriceTableMonths,0),4))/SUMPRODUCT(INDEX(PriceTable,MATCH($I134,PriceTableMonths,0),3):INDEX(PriceTable,MATCH($J134,PriceTableMonths,0),3),INDEX(PriceTable,MATCH($I134,PriceTableMonths,0),4):INDEX(PriceTable,MATCH($J134,PriceTableMonths,0),4)),4))</f>
        <v/>
      </c>
      <c r="Y134" s="370" t="str">
        <f aca="false">IF(P134="no pl",0,IF(D134="ltx",0,IF(Q134="","",(IF(F134="Sell",((K134-Z134)-X134),(X134-(K134+Z134))))*W134)))</f>
        <v/>
      </c>
      <c r="AA134" s="27" t="s">
        <v>147</v>
      </c>
    </row>
    <row r="135" customFormat="false" ht="26.25" hidden="false" customHeight="true" outlineLevel="0" collapsed="false">
      <c r="A135" s="26" t="n">
        <v>126</v>
      </c>
      <c r="C135" s="360"/>
      <c r="D135" s="361"/>
      <c r="E135" s="362"/>
      <c r="F135" s="362"/>
      <c r="G135" s="362"/>
      <c r="H135" s="362"/>
      <c r="I135" s="363"/>
      <c r="J135" s="363"/>
      <c r="K135" s="356"/>
      <c r="L135" s="356"/>
      <c r="M135" s="356"/>
      <c r="N135" s="356"/>
      <c r="O135" s="356"/>
      <c r="P135" s="365"/>
      <c r="Q135" s="365"/>
      <c r="R135" s="365"/>
      <c r="S135" s="376"/>
      <c r="T135" s="376"/>
      <c r="U135" s="367" t="str">
        <f aca="false">IF(Q135="","",IF(G135="M","",IF(I135=J135,DAY(EOMONTH(J135,0)),(((EOMONTH(J135,0))-I135)+1))))</f>
        <v/>
      </c>
      <c r="V135" s="368" t="str">
        <f aca="false">IF(Q135="","",IF(G135="D","",IF(I135=J135,1,1+ROUND(((J135-I135)/30.5),0))))</f>
        <v/>
      </c>
      <c r="W135" s="369" t="e">
        <f aca="false">IF(Q135="","",IF(G135="D",(H135*U135),((V135*H135)*10000)))*AVERAGE(INDEX(PriceTable,MATCH($I135,PriceTableMonths,0),3):INDEX(PriceTable,MATCH($J135,PriceTableMonths,0),3))</f>
        <v>#N/A</v>
      </c>
      <c r="X135" s="26" t="str">
        <f aca="false">IF(Q135="","",ROUND(SUMPRODUCT(INDEX(PriceTable,MATCH($I135,PriceTableMonths,0),22):INDEX(PriceTable,MATCH($J135,PriceTableMonths,0),22),INDEX(PriceTable,MATCH($I135,PriceTableMonths,0),3):INDEX(PriceTable,MATCH($J135,PriceTableMonths,0),3),INDEX(PriceTable,MATCH($I135,PriceTableMonths,0),4):INDEX(PriceTable,MATCH($J135,PriceTableMonths,0),4))/SUMPRODUCT(INDEX(PriceTable,MATCH($I135,PriceTableMonths,0),3):INDEX(PriceTable,MATCH($J135,PriceTableMonths,0),3),INDEX(PriceTable,MATCH($I135,PriceTableMonths,0),4):INDEX(PriceTable,MATCH($J135,PriceTableMonths,0),4)),4))</f>
        <v/>
      </c>
      <c r="Y135" s="370" t="str">
        <f aca="false">IF(P135="no pl",0,IF(D135="ltx",0,IF(Q135="","",(IF(F135="Sell",((K135-Z135)-X135),(X135-(K135+Z135))))*W135)))</f>
        <v/>
      </c>
      <c r="AA135" s="27" t="s">
        <v>147</v>
      </c>
    </row>
    <row r="136" customFormat="false" ht="26.25" hidden="false" customHeight="true" outlineLevel="0" collapsed="false">
      <c r="A136" s="26" t="n">
        <v>127</v>
      </c>
      <c r="C136" s="360"/>
      <c r="D136" s="361"/>
      <c r="E136" s="362"/>
      <c r="F136" s="362"/>
      <c r="G136" s="362"/>
      <c r="H136" s="362"/>
      <c r="I136" s="363"/>
      <c r="J136" s="363"/>
      <c r="K136" s="356"/>
      <c r="L136" s="356"/>
      <c r="M136" s="356"/>
      <c r="N136" s="356"/>
      <c r="O136" s="356"/>
      <c r="P136" s="365"/>
      <c r="Q136" s="365"/>
      <c r="R136" s="365"/>
      <c r="S136" s="376"/>
      <c r="T136" s="376"/>
      <c r="U136" s="367" t="str">
        <f aca="false">IF(Q136="","",IF(G136="M","",IF(I136=J136,DAY(EOMONTH(J136,0)),(((EOMONTH(J136,0))-I136)+1))))</f>
        <v/>
      </c>
      <c r="V136" s="368" t="str">
        <f aca="false">IF(Q136="","",IF(G136="D","",IF(I136=J136,1,1+ROUND(((J136-I136)/30.5),0))))</f>
        <v/>
      </c>
      <c r="W136" s="369" t="e">
        <f aca="false">IF(Q136="","",IF(G136="D",(H136*U136),((V136*H136)*10000)))*AVERAGE(INDEX(PriceTable,MATCH($I136,PriceTableMonths,0),3):INDEX(PriceTable,MATCH($J136,PriceTableMonths,0),3))</f>
        <v>#N/A</v>
      </c>
      <c r="X136" s="26" t="str">
        <f aca="false">IF(Q136="","",ROUND(SUMPRODUCT(INDEX(PriceTable,MATCH($I136,PriceTableMonths,0),22):INDEX(PriceTable,MATCH($J136,PriceTableMonths,0),22),INDEX(PriceTable,MATCH($I136,PriceTableMonths,0),3):INDEX(PriceTable,MATCH($J136,PriceTableMonths,0),3),INDEX(PriceTable,MATCH($I136,PriceTableMonths,0),4):INDEX(PriceTable,MATCH($J136,PriceTableMonths,0),4))/SUMPRODUCT(INDEX(PriceTable,MATCH($I136,PriceTableMonths,0),3):INDEX(PriceTable,MATCH($J136,PriceTableMonths,0),3),INDEX(PriceTable,MATCH($I136,PriceTableMonths,0),4):INDEX(PriceTable,MATCH($J136,PriceTableMonths,0),4)),4))</f>
        <v/>
      </c>
      <c r="Y136" s="370" t="str">
        <f aca="false">IF(P136="no pl",0,IF(D136="ltx",0,IF(Q136="","",(IF(F136="Sell",((K136-Z136)-X136),(X136-(K136+Z136))))*W136)))</f>
        <v/>
      </c>
      <c r="AA136" s="27" t="s">
        <v>147</v>
      </c>
    </row>
    <row r="137" customFormat="false" ht="26.25" hidden="false" customHeight="true" outlineLevel="0" collapsed="false">
      <c r="A137" s="26" t="n">
        <v>128</v>
      </c>
      <c r="C137" s="360"/>
      <c r="D137" s="361"/>
      <c r="E137" s="362"/>
      <c r="F137" s="362"/>
      <c r="G137" s="362"/>
      <c r="H137" s="362"/>
      <c r="I137" s="363"/>
      <c r="J137" s="363"/>
      <c r="K137" s="356"/>
      <c r="L137" s="356"/>
      <c r="M137" s="356"/>
      <c r="N137" s="356"/>
      <c r="O137" s="356"/>
      <c r="P137" s="365"/>
      <c r="Q137" s="365"/>
      <c r="R137" s="365"/>
      <c r="S137" s="376"/>
      <c r="T137" s="376"/>
      <c r="U137" s="367" t="str">
        <f aca="false">IF(Q137="","",IF(G137="M","",IF(I137=J137,DAY(EOMONTH(J137,0)),(((EOMONTH(J137,0))-I137)+1))))</f>
        <v/>
      </c>
      <c r="V137" s="368" t="str">
        <f aca="false">IF(Q137="","",IF(G137="D","",IF(I137=J137,1,1+ROUND(((J137-I137)/30.5),0))))</f>
        <v/>
      </c>
      <c r="W137" s="369" t="e">
        <f aca="false">IF(Q137="","",IF(G137="D",(H137*U137),((V137*H137)*10000)))*AVERAGE(INDEX(PriceTable,MATCH($I137,PriceTableMonths,0),3):INDEX(PriceTable,MATCH($J137,PriceTableMonths,0),3))</f>
        <v>#N/A</v>
      </c>
      <c r="X137" s="26" t="str">
        <f aca="false">IF(Q137="","",ROUND(SUMPRODUCT(INDEX(PriceTable,MATCH($I137,PriceTableMonths,0),22):INDEX(PriceTable,MATCH($J137,PriceTableMonths,0),22),INDEX(PriceTable,MATCH($I137,PriceTableMonths,0),3):INDEX(PriceTable,MATCH($J137,PriceTableMonths,0),3),INDEX(PriceTable,MATCH($I137,PriceTableMonths,0),4):INDEX(PriceTable,MATCH($J137,PriceTableMonths,0),4))/SUMPRODUCT(INDEX(PriceTable,MATCH($I137,PriceTableMonths,0),3):INDEX(PriceTable,MATCH($J137,PriceTableMonths,0),3),INDEX(PriceTable,MATCH($I137,PriceTableMonths,0),4):INDEX(PriceTable,MATCH($J137,PriceTableMonths,0),4)),4))</f>
        <v/>
      </c>
      <c r="Y137" s="370" t="str">
        <f aca="false">IF(P137="no pl",0,IF(D137="ltx",0,IF(Q137="","",(IF(F137="Sell",((K137-Z137)-X137),(X137-(K137+Z137))))*W137)))</f>
        <v/>
      </c>
      <c r="AA137" s="27" t="s">
        <v>147</v>
      </c>
    </row>
    <row r="138" customFormat="false" ht="26.25" hidden="false" customHeight="true" outlineLevel="0" collapsed="false">
      <c r="A138" s="26" t="n">
        <v>129</v>
      </c>
      <c r="C138" s="360"/>
      <c r="D138" s="361"/>
      <c r="E138" s="362"/>
      <c r="F138" s="362"/>
      <c r="G138" s="362"/>
      <c r="H138" s="362"/>
      <c r="I138" s="363"/>
      <c r="J138" s="363"/>
      <c r="K138" s="356"/>
      <c r="L138" s="356"/>
      <c r="M138" s="356"/>
      <c r="N138" s="356"/>
      <c r="O138" s="356"/>
      <c r="P138" s="365"/>
      <c r="Q138" s="365"/>
      <c r="R138" s="365"/>
      <c r="S138" s="376"/>
      <c r="T138" s="376"/>
      <c r="U138" s="367" t="str">
        <f aca="false">IF(Q138="","",IF(G138="M","",IF(I138=J138,DAY(EOMONTH(J138,0)),(((EOMONTH(J138,0))-I138)+1))))</f>
        <v/>
      </c>
      <c r="V138" s="368" t="str">
        <f aca="false">IF(Q138="","",IF(G138="D","",IF(I138=J138,1,1+ROUND(((J138-I138)/30.5),0))))</f>
        <v/>
      </c>
      <c r="W138" s="369" t="e">
        <f aca="false">IF(Q138="","",IF(G138="D",(H138*U138),((V138*H138)*10000)))*AVERAGE(INDEX(PriceTable,MATCH($I138,PriceTableMonths,0),3):INDEX(PriceTable,MATCH($J138,PriceTableMonths,0),3))</f>
        <v>#N/A</v>
      </c>
      <c r="X138" s="26" t="str">
        <f aca="false">IF(Q138="","",ROUND(SUMPRODUCT(INDEX(PriceTable,MATCH($I138,PriceTableMonths,0),22):INDEX(PriceTable,MATCH($J138,PriceTableMonths,0),22),INDEX(PriceTable,MATCH($I138,PriceTableMonths,0),3):INDEX(PriceTable,MATCH($J138,PriceTableMonths,0),3),INDEX(PriceTable,MATCH($I138,PriceTableMonths,0),4):INDEX(PriceTable,MATCH($J138,PriceTableMonths,0),4))/SUMPRODUCT(INDEX(PriceTable,MATCH($I138,PriceTableMonths,0),3):INDEX(PriceTable,MATCH($J138,PriceTableMonths,0),3),INDEX(PriceTable,MATCH($I138,PriceTableMonths,0),4):INDEX(PriceTable,MATCH($J138,PriceTableMonths,0),4)),4))</f>
        <v/>
      </c>
      <c r="Y138" s="370" t="str">
        <f aca="false">IF(P138="no pl",0,IF(D138="ltx",0,IF(Q138="","",(IF(F138="Sell",((K138-Z138)-X138),(X138-(K138+Z138))))*W138)))</f>
        <v/>
      </c>
      <c r="AA138" s="27" t="s">
        <v>147</v>
      </c>
    </row>
    <row r="139" customFormat="false" ht="26.25" hidden="false" customHeight="true" outlineLevel="0" collapsed="false">
      <c r="A139" s="26" t="n">
        <v>130</v>
      </c>
      <c r="C139" s="360"/>
      <c r="D139" s="361"/>
      <c r="E139" s="362"/>
      <c r="F139" s="362"/>
      <c r="G139" s="362"/>
      <c r="H139" s="362"/>
      <c r="I139" s="363"/>
      <c r="J139" s="363"/>
      <c r="K139" s="356"/>
      <c r="L139" s="356"/>
      <c r="M139" s="356"/>
      <c r="N139" s="356"/>
      <c r="O139" s="356"/>
      <c r="P139" s="365"/>
      <c r="Q139" s="365"/>
      <c r="R139" s="365"/>
      <c r="S139" s="376"/>
      <c r="T139" s="376"/>
      <c r="U139" s="367" t="str">
        <f aca="false">IF(Q139="","",IF(G139="M","",IF(I139=J139,DAY(EOMONTH(J139,0)),(((EOMONTH(J139,0))-I139)+1))))</f>
        <v/>
      </c>
      <c r="V139" s="368" t="str">
        <f aca="false">IF(Q139="","",IF(G139="D","",IF(I139=J139,1,1+ROUND(((J139-I139)/30.5),0))))</f>
        <v/>
      </c>
      <c r="W139" s="369" t="e">
        <f aca="false">IF(Q139="","",IF(G139="D",(H139*U139),((V139*H139)*10000)))*AVERAGE(INDEX(PriceTable,MATCH($I139,PriceTableMonths,0),3):INDEX(PriceTable,MATCH($J139,PriceTableMonths,0),3))</f>
        <v>#N/A</v>
      </c>
      <c r="X139" s="26" t="str">
        <f aca="false">IF(Q139="","",ROUND(SUMPRODUCT(INDEX(PriceTable,MATCH($I139,PriceTableMonths,0),22):INDEX(PriceTable,MATCH($J139,PriceTableMonths,0),22),INDEX(PriceTable,MATCH($I139,PriceTableMonths,0),3):INDEX(PriceTable,MATCH($J139,PriceTableMonths,0),3),INDEX(PriceTable,MATCH($I139,PriceTableMonths,0),4):INDEX(PriceTable,MATCH($J139,PriceTableMonths,0),4))/SUMPRODUCT(INDEX(PriceTable,MATCH($I139,PriceTableMonths,0),3):INDEX(PriceTable,MATCH($J139,PriceTableMonths,0),3),INDEX(PriceTable,MATCH($I139,PriceTableMonths,0),4):INDEX(PriceTable,MATCH($J139,PriceTableMonths,0),4)),4))</f>
        <v/>
      </c>
      <c r="Y139" s="370" t="str">
        <f aca="false">IF(P139="no pl",0,IF(D139="ltx",0,IF(Q139="","",(IF(F139="Sell",((K139-Z139)-X139),(X139-(K139+Z139))))*W139)))</f>
        <v/>
      </c>
      <c r="AA139" s="27" t="s">
        <v>147</v>
      </c>
    </row>
    <row r="140" customFormat="false" ht="26.25" hidden="false" customHeight="true" outlineLevel="0" collapsed="false">
      <c r="A140" s="26" t="n">
        <v>131</v>
      </c>
      <c r="C140" s="360"/>
      <c r="D140" s="361"/>
      <c r="E140" s="362"/>
      <c r="F140" s="362"/>
      <c r="G140" s="362"/>
      <c r="H140" s="362"/>
      <c r="I140" s="363"/>
      <c r="J140" s="363"/>
      <c r="K140" s="356"/>
      <c r="L140" s="356"/>
      <c r="M140" s="356"/>
      <c r="N140" s="356"/>
      <c r="O140" s="356"/>
      <c r="P140" s="365"/>
      <c r="Q140" s="365"/>
      <c r="R140" s="365"/>
      <c r="S140" s="376"/>
      <c r="T140" s="376"/>
      <c r="U140" s="367" t="str">
        <f aca="false">IF(Q140="","",IF(G140="M","",IF(I140=J140,DAY(EOMONTH(J140,0)),(((EOMONTH(J140,0))-I140)+1))))</f>
        <v/>
      </c>
      <c r="V140" s="368" t="str">
        <f aca="false">IF(Q140="","",IF(G140="D","",IF(I140=J140,1,1+ROUND(((J140-I140)/30.5),0))))</f>
        <v/>
      </c>
      <c r="W140" s="369" t="e">
        <f aca="false">IF(Q140="","",IF(G140="D",(H140*U140),((V140*H140)*10000)))*AVERAGE(INDEX(PriceTable,MATCH($I140,PriceTableMonths,0),3):INDEX(PriceTable,MATCH($J140,PriceTableMonths,0),3))</f>
        <v>#N/A</v>
      </c>
      <c r="X140" s="26" t="str">
        <f aca="false">IF(Q140="","",ROUND(SUMPRODUCT(INDEX(PriceTable,MATCH($I140,PriceTableMonths,0),22):INDEX(PriceTable,MATCH($J140,PriceTableMonths,0),22),INDEX(PriceTable,MATCH($I140,PriceTableMonths,0),3):INDEX(PriceTable,MATCH($J140,PriceTableMonths,0),3),INDEX(PriceTable,MATCH($I140,PriceTableMonths,0),4):INDEX(PriceTable,MATCH($J140,PriceTableMonths,0),4))/SUMPRODUCT(INDEX(PriceTable,MATCH($I140,PriceTableMonths,0),3):INDEX(PriceTable,MATCH($J140,PriceTableMonths,0),3),INDEX(PriceTable,MATCH($I140,PriceTableMonths,0),4):INDEX(PriceTable,MATCH($J140,PriceTableMonths,0),4)),4))</f>
        <v/>
      </c>
      <c r="Y140" s="370" t="str">
        <f aca="false">IF(P140="no pl",0,IF(D140="ltx",0,IF(Q140="","",(IF(F140="Sell",((K140-Z140)-X140),(X140-(K140+Z140))))*W140)))</f>
        <v/>
      </c>
      <c r="AA140" s="27" t="s">
        <v>147</v>
      </c>
    </row>
    <row r="141" customFormat="false" ht="26.25" hidden="false" customHeight="true" outlineLevel="0" collapsed="false">
      <c r="A141" s="26" t="n">
        <v>132</v>
      </c>
      <c r="C141" s="360"/>
      <c r="D141" s="361"/>
      <c r="E141" s="362"/>
      <c r="F141" s="362"/>
      <c r="G141" s="362"/>
      <c r="H141" s="362"/>
      <c r="I141" s="363"/>
      <c r="J141" s="363"/>
      <c r="K141" s="356"/>
      <c r="L141" s="356"/>
      <c r="M141" s="356"/>
      <c r="N141" s="356"/>
      <c r="O141" s="356"/>
      <c r="P141" s="365"/>
      <c r="Q141" s="365"/>
      <c r="R141" s="365"/>
      <c r="S141" s="376"/>
      <c r="T141" s="376"/>
      <c r="U141" s="367" t="str">
        <f aca="false">IF(Q141="","",IF(G141="M","",IF(I141=J141,DAY(EOMONTH(J141,0)),(((EOMONTH(J141,0))-I141)+1))))</f>
        <v/>
      </c>
      <c r="V141" s="368" t="str">
        <f aca="false">IF(Q141="","",IF(G141="D","",IF(I141=J141,1,1+ROUND(((J141-I141)/30.5),0))))</f>
        <v/>
      </c>
      <c r="W141" s="369" t="e">
        <f aca="false">IF(Q141="","",IF(G141="D",(H141*U141),((V141*H141)*10000)))*AVERAGE(INDEX(PriceTable,MATCH($I141,PriceTableMonths,0),3):INDEX(PriceTable,MATCH($J141,PriceTableMonths,0),3))</f>
        <v>#N/A</v>
      </c>
      <c r="X141" s="26" t="str">
        <f aca="false">IF(Q141="","",ROUND(SUMPRODUCT(INDEX(PriceTable,MATCH($I141,PriceTableMonths,0),22):INDEX(PriceTable,MATCH($J141,PriceTableMonths,0),22),INDEX(PriceTable,MATCH($I141,PriceTableMonths,0),3):INDEX(PriceTable,MATCH($J141,PriceTableMonths,0),3),INDEX(PriceTable,MATCH($I141,PriceTableMonths,0),4):INDEX(PriceTable,MATCH($J141,PriceTableMonths,0),4))/SUMPRODUCT(INDEX(PriceTable,MATCH($I141,PriceTableMonths,0),3):INDEX(PriceTable,MATCH($J141,PriceTableMonths,0),3),INDEX(PriceTable,MATCH($I141,PriceTableMonths,0),4):INDEX(PriceTable,MATCH($J141,PriceTableMonths,0),4)),4))</f>
        <v/>
      </c>
      <c r="Y141" s="370" t="str">
        <f aca="false">IF(P141="no pl",0,IF(D141="ltx",0,IF(Q141="","",(IF(F141="Sell",((K141-Z141)-X141),(X141-(K141+Z141))))*W141)))</f>
        <v/>
      </c>
      <c r="AA141" s="27" t="s">
        <v>147</v>
      </c>
    </row>
    <row r="142" customFormat="false" ht="26.25" hidden="false" customHeight="true" outlineLevel="0" collapsed="false">
      <c r="A142" s="26" t="n">
        <v>133</v>
      </c>
      <c r="C142" s="360"/>
      <c r="D142" s="361"/>
      <c r="E142" s="362"/>
      <c r="F142" s="362"/>
      <c r="G142" s="362"/>
      <c r="H142" s="362"/>
      <c r="I142" s="363"/>
      <c r="J142" s="363"/>
      <c r="K142" s="356"/>
      <c r="L142" s="356"/>
      <c r="M142" s="356"/>
      <c r="N142" s="356"/>
      <c r="O142" s="356"/>
      <c r="P142" s="365"/>
      <c r="Q142" s="365"/>
      <c r="R142" s="365"/>
      <c r="S142" s="376"/>
      <c r="T142" s="376"/>
      <c r="U142" s="367" t="str">
        <f aca="false">IF(Q142="","",IF(G142="M","",IF(I142=J142,DAY(EOMONTH(J142,0)),(((EOMONTH(J142,0))-I142)+1))))</f>
        <v/>
      </c>
      <c r="V142" s="368" t="str">
        <f aca="false">IF(Q142="","",IF(G142="D","",IF(I142=J142,1,1+ROUND(((J142-I142)/30.5),0))))</f>
        <v/>
      </c>
      <c r="W142" s="369" t="e">
        <f aca="false">IF(Q142="","",IF(G142="D",(H142*U142),((V142*H142)*10000)))*AVERAGE(INDEX(PriceTable,MATCH($I142,PriceTableMonths,0),3):INDEX(PriceTable,MATCH($J142,PriceTableMonths,0),3))</f>
        <v>#N/A</v>
      </c>
      <c r="X142" s="26" t="str">
        <f aca="false">IF(Q142="","",ROUND(SUMPRODUCT(INDEX(PriceTable,MATCH($I142,PriceTableMonths,0),22):INDEX(PriceTable,MATCH($J142,PriceTableMonths,0),22),INDEX(PriceTable,MATCH($I142,PriceTableMonths,0),3):INDEX(PriceTable,MATCH($J142,PriceTableMonths,0),3),INDEX(PriceTable,MATCH($I142,PriceTableMonths,0),4):INDEX(PriceTable,MATCH($J142,PriceTableMonths,0),4))/SUMPRODUCT(INDEX(PriceTable,MATCH($I142,PriceTableMonths,0),3):INDEX(PriceTable,MATCH($J142,PriceTableMonths,0),3),INDEX(PriceTable,MATCH($I142,PriceTableMonths,0),4):INDEX(PriceTable,MATCH($J142,PriceTableMonths,0),4)),4))</f>
        <v/>
      </c>
      <c r="Y142" s="370" t="str">
        <f aca="false">IF(P142="no pl",0,IF(D142="ltx",0,IF(Q142="","",(IF(F142="Sell",((K142-Z142)-X142),(X142-(K142+Z142))))*W142)))</f>
        <v/>
      </c>
      <c r="AA142" s="27" t="s">
        <v>147</v>
      </c>
    </row>
    <row r="143" customFormat="false" ht="26.25" hidden="false" customHeight="true" outlineLevel="0" collapsed="false">
      <c r="A143" s="26" t="n">
        <v>134</v>
      </c>
      <c r="C143" s="360"/>
      <c r="D143" s="361"/>
      <c r="E143" s="362"/>
      <c r="F143" s="362"/>
      <c r="G143" s="362"/>
      <c r="H143" s="362"/>
      <c r="I143" s="363"/>
      <c r="J143" s="363"/>
      <c r="K143" s="356"/>
      <c r="L143" s="356"/>
      <c r="M143" s="356"/>
      <c r="N143" s="356"/>
      <c r="O143" s="356"/>
      <c r="P143" s="365"/>
      <c r="Q143" s="365"/>
      <c r="R143" s="365"/>
      <c r="S143" s="376"/>
      <c r="T143" s="376"/>
      <c r="U143" s="367" t="str">
        <f aca="false">IF(Q143="","",IF(G143="M","",IF(I143=J143,DAY(EOMONTH(J143,0)),(((EOMONTH(J143,0))-I143)+1))))</f>
        <v/>
      </c>
      <c r="V143" s="368" t="str">
        <f aca="false">IF(Q143="","",IF(G143="D","",IF(I143=J143,1,1+ROUND(((J143-I143)/30.5),0))))</f>
        <v/>
      </c>
      <c r="W143" s="369" t="e">
        <f aca="false">IF(Q143="","",IF(G143="D",(H143*U143),((V143*H143)*10000)))*AVERAGE(INDEX(PriceTable,MATCH($I143,PriceTableMonths,0),3):INDEX(PriceTable,MATCH($J143,PriceTableMonths,0),3))</f>
        <v>#N/A</v>
      </c>
      <c r="X143" s="26" t="str">
        <f aca="false">IF(Q143="","",ROUND(SUMPRODUCT(INDEX(PriceTable,MATCH($I143,PriceTableMonths,0),22):INDEX(PriceTable,MATCH($J143,PriceTableMonths,0),22),INDEX(PriceTable,MATCH($I143,PriceTableMonths,0),3):INDEX(PriceTable,MATCH($J143,PriceTableMonths,0),3),INDEX(PriceTable,MATCH($I143,PriceTableMonths,0),4):INDEX(PriceTable,MATCH($J143,PriceTableMonths,0),4))/SUMPRODUCT(INDEX(PriceTable,MATCH($I143,PriceTableMonths,0),3):INDEX(PriceTable,MATCH($J143,PriceTableMonths,0),3),INDEX(PriceTable,MATCH($I143,PriceTableMonths,0),4):INDEX(PriceTable,MATCH($J143,PriceTableMonths,0),4)),4))</f>
        <v/>
      </c>
      <c r="Y143" s="370" t="str">
        <f aca="false">IF(P143="no pl",0,IF(D143="ltx",0,IF(Q143="","",(IF(F143="Sell",((K143-Z143)-X143),(X143-(K143+Z143))))*W143)))</f>
        <v/>
      </c>
      <c r="AA143" s="27" t="s">
        <v>147</v>
      </c>
    </row>
    <row r="144" customFormat="false" ht="26.25" hidden="false" customHeight="true" outlineLevel="0" collapsed="false">
      <c r="A144" s="26" t="n">
        <v>135</v>
      </c>
      <c r="C144" s="360"/>
      <c r="D144" s="361"/>
      <c r="E144" s="362"/>
      <c r="F144" s="362"/>
      <c r="G144" s="362"/>
      <c r="H144" s="362"/>
      <c r="I144" s="363"/>
      <c r="J144" s="363"/>
      <c r="K144" s="356"/>
      <c r="L144" s="356"/>
      <c r="M144" s="356"/>
      <c r="N144" s="356"/>
      <c r="O144" s="356"/>
      <c r="P144" s="365"/>
      <c r="Q144" s="365"/>
      <c r="R144" s="365"/>
      <c r="S144" s="376"/>
      <c r="T144" s="376"/>
      <c r="U144" s="367" t="str">
        <f aca="false">IF(Q144="","",IF(G144="M","",IF(I144=J144,DAY(EOMONTH(J144,0)),(((EOMONTH(J144,0))-I144)+1))))</f>
        <v/>
      </c>
      <c r="V144" s="368" t="str">
        <f aca="false">IF(Q144="","",IF(G144="D","",IF(I144=J144,1,1+ROUND(((J144-I144)/30.5),0))))</f>
        <v/>
      </c>
      <c r="W144" s="369" t="e">
        <f aca="false">IF(Q144="","",IF(G144="D",(H144*U144),((V144*H144)*10000)))*AVERAGE(INDEX(PriceTable,MATCH($I144,PriceTableMonths,0),3):INDEX(PriceTable,MATCH($J144,PriceTableMonths,0),3))</f>
        <v>#N/A</v>
      </c>
      <c r="X144" s="26" t="str">
        <f aca="false">IF(Q144="","",ROUND(SUMPRODUCT(INDEX(PriceTable,MATCH($I144,PriceTableMonths,0),22):INDEX(PriceTable,MATCH($J144,PriceTableMonths,0),22),INDEX(PriceTable,MATCH($I144,PriceTableMonths,0),3):INDEX(PriceTable,MATCH($J144,PriceTableMonths,0),3),INDEX(PriceTable,MATCH($I144,PriceTableMonths,0),4):INDEX(PriceTable,MATCH($J144,PriceTableMonths,0),4))/SUMPRODUCT(INDEX(PriceTable,MATCH($I144,PriceTableMonths,0),3):INDEX(PriceTable,MATCH($J144,PriceTableMonths,0),3),INDEX(PriceTable,MATCH($I144,PriceTableMonths,0),4):INDEX(PriceTable,MATCH($J144,PriceTableMonths,0),4)),4))</f>
        <v/>
      </c>
      <c r="Y144" s="370" t="str">
        <f aca="false">IF(P144="no pl",0,IF(D144="ltx",0,IF(Q144="","",(IF(F144="Sell",((K144-Z144)-X144),(X144-(K144+Z144))))*W144)))</f>
        <v/>
      </c>
      <c r="AA144" s="27" t="s">
        <v>147</v>
      </c>
    </row>
    <row r="145" customFormat="false" ht="26.25" hidden="false" customHeight="true" outlineLevel="0" collapsed="false">
      <c r="A145" s="26" t="n">
        <v>136</v>
      </c>
      <c r="C145" s="360"/>
      <c r="D145" s="361"/>
      <c r="E145" s="362"/>
      <c r="F145" s="362"/>
      <c r="G145" s="362"/>
      <c r="H145" s="362"/>
      <c r="I145" s="363"/>
      <c r="J145" s="363"/>
      <c r="K145" s="356"/>
      <c r="L145" s="356"/>
      <c r="M145" s="356"/>
      <c r="N145" s="356"/>
      <c r="O145" s="356"/>
      <c r="P145" s="365"/>
      <c r="Q145" s="365"/>
      <c r="R145" s="365"/>
      <c r="S145" s="376"/>
      <c r="T145" s="376"/>
      <c r="U145" s="367" t="str">
        <f aca="false">IF(Q145="","",IF(G145="M","",IF(I145=J145,DAY(EOMONTH(J145,0)),(((EOMONTH(J145,0))-I145)+1))))</f>
        <v/>
      </c>
      <c r="V145" s="368" t="str">
        <f aca="false">IF(Q145="","",IF(G145="D","",IF(I145=J145,1,1+ROUND(((J145-I145)/30.5),0))))</f>
        <v/>
      </c>
      <c r="W145" s="369" t="e">
        <f aca="false">IF(Q145="","",IF(G145="D",(H145*U145),((V145*H145)*10000)))*AVERAGE(INDEX(PriceTable,MATCH($I145,PriceTableMonths,0),3):INDEX(PriceTable,MATCH($J145,PriceTableMonths,0),3))</f>
        <v>#N/A</v>
      </c>
      <c r="X145" s="26" t="str">
        <f aca="false">IF(Q145="","",ROUND(SUMPRODUCT(INDEX(PriceTable,MATCH($I145,PriceTableMonths,0),22):INDEX(PriceTable,MATCH($J145,PriceTableMonths,0),22),INDEX(PriceTable,MATCH($I145,PriceTableMonths,0),3):INDEX(PriceTable,MATCH($J145,PriceTableMonths,0),3),INDEX(PriceTable,MATCH($I145,PriceTableMonths,0),4):INDEX(PriceTable,MATCH($J145,PriceTableMonths,0),4))/SUMPRODUCT(INDEX(PriceTable,MATCH($I145,PriceTableMonths,0),3):INDEX(PriceTable,MATCH($J145,PriceTableMonths,0),3),INDEX(PriceTable,MATCH($I145,PriceTableMonths,0),4):INDEX(PriceTable,MATCH($J145,PriceTableMonths,0),4)),4))</f>
        <v/>
      </c>
      <c r="Y145" s="370" t="str">
        <f aca="false">IF(P145="no pl",0,IF(D145="ltx",0,IF(Q145="","",(IF(F145="Sell",((K145-Z145)-X145),(X145-(K145+Z145))))*W145)))</f>
        <v/>
      </c>
      <c r="AA145" s="27" t="s">
        <v>147</v>
      </c>
    </row>
    <row r="146" customFormat="false" ht="26.25" hidden="false" customHeight="true" outlineLevel="0" collapsed="false">
      <c r="A146" s="26" t="n">
        <v>137</v>
      </c>
      <c r="C146" s="360"/>
      <c r="D146" s="361"/>
      <c r="E146" s="362"/>
      <c r="F146" s="362"/>
      <c r="G146" s="362"/>
      <c r="H146" s="362"/>
      <c r="I146" s="363"/>
      <c r="J146" s="363"/>
      <c r="K146" s="356"/>
      <c r="L146" s="356"/>
      <c r="M146" s="356"/>
      <c r="N146" s="356"/>
      <c r="O146" s="356"/>
      <c r="P146" s="365"/>
      <c r="Q146" s="365"/>
      <c r="R146" s="365"/>
      <c r="S146" s="376"/>
      <c r="T146" s="376"/>
      <c r="U146" s="367" t="str">
        <f aca="false">IF(Q146="","",IF(G146="M","",IF(I146=J146,DAY(EOMONTH(J146,0)),(((EOMONTH(J146,0))-I146)+1))))</f>
        <v/>
      </c>
      <c r="V146" s="368" t="str">
        <f aca="false">IF(Q146="","",IF(G146="D","",IF(I146=J146,1,1+ROUND(((J146-I146)/30.5),0))))</f>
        <v/>
      </c>
      <c r="W146" s="369" t="e">
        <f aca="false">IF(Q146="","",IF(G146="D",(H146*U146),((V146*H146)*10000)))*AVERAGE(INDEX(PriceTable,MATCH($I146,PriceTableMonths,0),3):INDEX(PriceTable,MATCH($J146,PriceTableMonths,0),3))</f>
        <v>#N/A</v>
      </c>
      <c r="X146" s="26" t="str">
        <f aca="false">IF(Q146="","",ROUND(SUMPRODUCT(INDEX(PriceTable,MATCH($I146,PriceTableMonths,0),22):INDEX(PriceTable,MATCH($J146,PriceTableMonths,0),22),INDEX(PriceTable,MATCH($I146,PriceTableMonths,0),3):INDEX(PriceTable,MATCH($J146,PriceTableMonths,0),3),INDEX(PriceTable,MATCH($I146,PriceTableMonths,0),4):INDEX(PriceTable,MATCH($J146,PriceTableMonths,0),4))/SUMPRODUCT(INDEX(PriceTable,MATCH($I146,PriceTableMonths,0),3):INDEX(PriceTable,MATCH($J146,PriceTableMonths,0),3),INDEX(PriceTable,MATCH($I146,PriceTableMonths,0),4):INDEX(PriceTable,MATCH($J146,PriceTableMonths,0),4)),4))</f>
        <v/>
      </c>
      <c r="Y146" s="370" t="str">
        <f aca="false">IF(P146="no pl",0,IF(D146="ltx",0,IF(Q146="","",(IF(F146="Sell",((K146-Z146)-X146),(X146-(K146+Z146))))*W146)))</f>
        <v/>
      </c>
      <c r="AA146" s="27" t="s">
        <v>147</v>
      </c>
    </row>
    <row r="147" customFormat="false" ht="26.25" hidden="false" customHeight="true" outlineLevel="0" collapsed="false">
      <c r="A147" s="26" t="n">
        <v>138</v>
      </c>
      <c r="C147" s="360"/>
      <c r="D147" s="361"/>
      <c r="E147" s="362"/>
      <c r="F147" s="362"/>
      <c r="G147" s="362"/>
      <c r="H147" s="362"/>
      <c r="I147" s="363"/>
      <c r="J147" s="363"/>
      <c r="K147" s="356"/>
      <c r="L147" s="356"/>
      <c r="M147" s="356"/>
      <c r="N147" s="356"/>
      <c r="O147" s="356"/>
      <c r="P147" s="365"/>
      <c r="Q147" s="365"/>
      <c r="R147" s="365"/>
      <c r="S147" s="376"/>
      <c r="T147" s="376"/>
      <c r="U147" s="367" t="str">
        <f aca="false">IF(Q147="","",IF(G147="M","",IF(I147=J147,DAY(EOMONTH(J147,0)),(((EOMONTH(J147,0))-I147)+1))))</f>
        <v/>
      </c>
      <c r="V147" s="368" t="str">
        <f aca="false">IF(Q147="","",IF(G147="D","",IF(I147=J147,1,1+ROUND(((J147-I147)/30.5),0))))</f>
        <v/>
      </c>
      <c r="W147" s="369" t="e">
        <f aca="false">IF(Q147="","",IF(G147="D",(H147*U147),((V147*H147)*10000)))*AVERAGE(INDEX(PriceTable,MATCH($I147,PriceTableMonths,0),3):INDEX(PriceTable,MATCH($J147,PriceTableMonths,0),3))</f>
        <v>#N/A</v>
      </c>
      <c r="X147" s="26" t="str">
        <f aca="false">IF(Q147="","",ROUND(SUMPRODUCT(INDEX(PriceTable,MATCH($I147,PriceTableMonths,0),22):INDEX(PriceTable,MATCH($J147,PriceTableMonths,0),22),INDEX(PriceTable,MATCH($I147,PriceTableMonths,0),3):INDEX(PriceTable,MATCH($J147,PriceTableMonths,0),3),INDEX(PriceTable,MATCH($I147,PriceTableMonths,0),4):INDEX(PriceTable,MATCH($J147,PriceTableMonths,0),4))/SUMPRODUCT(INDEX(PriceTable,MATCH($I147,PriceTableMonths,0),3):INDEX(PriceTable,MATCH($J147,PriceTableMonths,0),3),INDEX(PriceTable,MATCH($I147,PriceTableMonths,0),4):INDEX(PriceTable,MATCH($J147,PriceTableMonths,0),4)),4))</f>
        <v/>
      </c>
      <c r="Y147" s="370" t="str">
        <f aca="false">IF(P147="no pl",0,IF(D147="ltx",0,IF(Q147="","",(IF(F147="Sell",((K147-Z147)-X147),(X147-(K147+Z147))))*W147)))</f>
        <v/>
      </c>
      <c r="AA147" s="27" t="s">
        <v>147</v>
      </c>
    </row>
    <row r="148" customFormat="false" ht="26.25" hidden="false" customHeight="true" outlineLevel="0" collapsed="false">
      <c r="A148" s="26" t="n">
        <v>139</v>
      </c>
      <c r="C148" s="360"/>
      <c r="D148" s="361"/>
      <c r="E148" s="362"/>
      <c r="F148" s="362"/>
      <c r="G148" s="362"/>
      <c r="H148" s="362"/>
      <c r="I148" s="363"/>
      <c r="J148" s="363"/>
      <c r="K148" s="356"/>
      <c r="L148" s="356"/>
      <c r="M148" s="356"/>
      <c r="N148" s="356"/>
      <c r="O148" s="356"/>
      <c r="P148" s="365"/>
      <c r="Q148" s="365"/>
      <c r="R148" s="365"/>
      <c r="S148" s="376"/>
      <c r="T148" s="376"/>
      <c r="U148" s="367" t="str">
        <f aca="false">IF(Q148="","",IF(G148="M","",IF(I148=J148,DAY(EOMONTH(J148,0)),(((EOMONTH(J148,0))-I148)+1))))</f>
        <v/>
      </c>
      <c r="V148" s="368" t="str">
        <f aca="false">IF(Q148="","",IF(G148="D","",IF(I148=J148,1,1+ROUND(((J148-I148)/30.5),0))))</f>
        <v/>
      </c>
      <c r="W148" s="369" t="e">
        <f aca="false">IF(Q148="","",IF(G148="D",(H148*U148),((V148*H148)*10000)))*AVERAGE(INDEX(PriceTable,MATCH($I148,PriceTableMonths,0),3):INDEX(PriceTable,MATCH($J148,PriceTableMonths,0),3))</f>
        <v>#N/A</v>
      </c>
      <c r="X148" s="26" t="str">
        <f aca="false">IF(Q148="","",ROUND(SUMPRODUCT(INDEX(PriceTable,MATCH($I148,PriceTableMonths,0),22):INDEX(PriceTable,MATCH($J148,PriceTableMonths,0),22),INDEX(PriceTable,MATCH($I148,PriceTableMonths,0),3):INDEX(PriceTable,MATCH($J148,PriceTableMonths,0),3),INDEX(PriceTable,MATCH($I148,PriceTableMonths,0),4):INDEX(PriceTable,MATCH($J148,PriceTableMonths,0),4))/SUMPRODUCT(INDEX(PriceTable,MATCH($I148,PriceTableMonths,0),3):INDEX(PriceTable,MATCH($J148,PriceTableMonths,0),3),INDEX(PriceTable,MATCH($I148,PriceTableMonths,0),4):INDEX(PriceTable,MATCH($J148,PriceTableMonths,0),4)),4))</f>
        <v/>
      </c>
      <c r="Y148" s="370" t="str">
        <f aca="false">IF(P148="no pl",0,IF(D148="ltx",0,IF(Q148="","",(IF(F148="Sell",((K148-Z148)-X148),(X148-(K148+Z148))))*W148)))</f>
        <v/>
      </c>
      <c r="AA148" s="27" t="s">
        <v>147</v>
      </c>
    </row>
    <row r="149" customFormat="false" ht="26.25" hidden="false" customHeight="true" outlineLevel="0" collapsed="false">
      <c r="A149" s="26" t="n">
        <v>140</v>
      </c>
      <c r="C149" s="360"/>
      <c r="D149" s="361"/>
      <c r="E149" s="362"/>
      <c r="F149" s="362"/>
      <c r="G149" s="362"/>
      <c r="H149" s="362"/>
      <c r="I149" s="363"/>
      <c r="J149" s="363"/>
      <c r="K149" s="356"/>
      <c r="L149" s="356"/>
      <c r="M149" s="356"/>
      <c r="N149" s="356"/>
      <c r="O149" s="356"/>
      <c r="P149" s="365"/>
      <c r="Q149" s="365"/>
      <c r="R149" s="365"/>
      <c r="S149" s="376"/>
      <c r="T149" s="376"/>
      <c r="U149" s="367" t="str">
        <f aca="false">IF(Q149="","",IF(G149="M","",IF(I149=J149,DAY(EOMONTH(J149,0)),(((EOMONTH(J149,0))-I149)+1))))</f>
        <v/>
      </c>
      <c r="V149" s="368" t="str">
        <f aca="false">IF(Q149="","",IF(G149="D","",IF(I149=J149,1,1+ROUND(((J149-I149)/30.5),0))))</f>
        <v/>
      </c>
      <c r="W149" s="369" t="e">
        <f aca="false">IF(Q149="","",IF(G149="D",(H149*U149),((V149*H149)*10000)))*AVERAGE(INDEX(PriceTable,MATCH($I149,PriceTableMonths,0),3):INDEX(PriceTable,MATCH($J149,PriceTableMonths,0),3))</f>
        <v>#N/A</v>
      </c>
      <c r="X149" s="26" t="str">
        <f aca="false">IF(Q149="","",ROUND(SUMPRODUCT(INDEX(PriceTable,MATCH($I149,PriceTableMonths,0),22):INDEX(PriceTable,MATCH($J149,PriceTableMonths,0),22),INDEX(PriceTable,MATCH($I149,PriceTableMonths,0),3):INDEX(PriceTable,MATCH($J149,PriceTableMonths,0),3),INDEX(PriceTable,MATCH($I149,PriceTableMonths,0),4):INDEX(PriceTable,MATCH($J149,PriceTableMonths,0),4))/SUMPRODUCT(INDEX(PriceTable,MATCH($I149,PriceTableMonths,0),3):INDEX(PriceTable,MATCH($J149,PriceTableMonths,0),3),INDEX(PriceTable,MATCH($I149,PriceTableMonths,0),4):INDEX(PriceTable,MATCH($J149,PriceTableMonths,0),4)),4))</f>
        <v/>
      </c>
      <c r="Y149" s="370" t="str">
        <f aca="false">IF(P149="no pl",0,IF(D149="ltx",0,IF(Q149="","",(IF(F149="Sell",((K149-Z149)-X149),(X149-(K149+Z149))))*W149)))</f>
        <v/>
      </c>
      <c r="AA149" s="27" t="s">
        <v>147</v>
      </c>
    </row>
    <row r="150" customFormat="false" ht="26.25" hidden="false" customHeight="true" outlineLevel="0" collapsed="false">
      <c r="A150" s="26" t="n">
        <v>141</v>
      </c>
      <c r="C150" s="360"/>
      <c r="D150" s="361"/>
      <c r="E150" s="362"/>
      <c r="F150" s="362"/>
      <c r="G150" s="362"/>
      <c r="H150" s="362"/>
      <c r="I150" s="363"/>
      <c r="J150" s="363"/>
      <c r="K150" s="356"/>
      <c r="L150" s="356"/>
      <c r="M150" s="356"/>
      <c r="N150" s="356"/>
      <c r="O150" s="356"/>
      <c r="P150" s="365"/>
      <c r="Q150" s="365"/>
      <c r="R150" s="365"/>
      <c r="S150" s="376"/>
      <c r="T150" s="376"/>
      <c r="U150" s="367" t="str">
        <f aca="false">IF(Q150="","",IF(G150="M","",IF(I150=J150,DAY(EOMONTH(J150,0)),(((EOMONTH(J150,0))-I150)+1))))</f>
        <v/>
      </c>
      <c r="V150" s="368" t="str">
        <f aca="false">IF(Q150="","",IF(G150="D","",IF(I150=J150,1,1+ROUND(((J150-I150)/30.5),0))))</f>
        <v/>
      </c>
      <c r="W150" s="369" t="e">
        <f aca="false">IF(Q150="","",IF(G150="D",(H150*U150),((V150*H150)*10000)))*AVERAGE(INDEX(PriceTable,MATCH($I150,PriceTableMonths,0),3):INDEX(PriceTable,MATCH($J150,PriceTableMonths,0),3))</f>
        <v>#N/A</v>
      </c>
      <c r="X150" s="26" t="str">
        <f aca="false">IF(Q150="","",ROUND(SUMPRODUCT(INDEX(PriceTable,MATCH($I150,PriceTableMonths,0),22):INDEX(PriceTable,MATCH($J150,PriceTableMonths,0),22),INDEX(PriceTable,MATCH($I150,PriceTableMonths,0),3):INDEX(PriceTable,MATCH($J150,PriceTableMonths,0),3),INDEX(PriceTable,MATCH($I150,PriceTableMonths,0),4):INDEX(PriceTable,MATCH($J150,PriceTableMonths,0),4))/SUMPRODUCT(INDEX(PriceTable,MATCH($I150,PriceTableMonths,0),3):INDEX(PriceTable,MATCH($J150,PriceTableMonths,0),3),INDEX(PriceTable,MATCH($I150,PriceTableMonths,0),4):INDEX(PriceTable,MATCH($J150,PriceTableMonths,0),4)),4))</f>
        <v/>
      </c>
      <c r="Y150" s="370" t="str">
        <f aca="false">IF(P150="no pl",0,IF(D150="ltx",0,IF(Q150="","",(IF(F150="Sell",((K150-Z150)-X150),(X150-(K150+Z150))))*W150)))</f>
        <v/>
      </c>
      <c r="AA150" s="27" t="s">
        <v>147</v>
      </c>
    </row>
    <row r="151" customFormat="false" ht="26.25" hidden="false" customHeight="true" outlineLevel="0" collapsed="false">
      <c r="A151" s="26" t="n">
        <v>142</v>
      </c>
      <c r="C151" s="360"/>
      <c r="D151" s="361"/>
      <c r="E151" s="362"/>
      <c r="F151" s="362"/>
      <c r="G151" s="362"/>
      <c r="H151" s="362"/>
      <c r="I151" s="363"/>
      <c r="J151" s="363"/>
      <c r="K151" s="356"/>
      <c r="L151" s="356"/>
      <c r="M151" s="356"/>
      <c r="N151" s="356"/>
      <c r="O151" s="356"/>
      <c r="P151" s="365"/>
      <c r="Q151" s="365"/>
      <c r="R151" s="365"/>
      <c r="S151" s="376"/>
      <c r="T151" s="376"/>
      <c r="AA151" s="27" t="s">
        <v>147</v>
      </c>
    </row>
    <row r="152" customFormat="false" ht="26.25" hidden="false" customHeight="true" outlineLevel="0" collapsed="false">
      <c r="A152" s="26" t="n">
        <v>143</v>
      </c>
      <c r="C152" s="360"/>
      <c r="D152" s="361"/>
      <c r="E152" s="362"/>
      <c r="F152" s="362"/>
      <c r="G152" s="362"/>
      <c r="H152" s="362"/>
      <c r="I152" s="363"/>
      <c r="J152" s="363"/>
      <c r="K152" s="356"/>
      <c r="L152" s="356"/>
      <c r="M152" s="356"/>
      <c r="N152" s="356"/>
      <c r="O152" s="356"/>
      <c r="P152" s="365"/>
      <c r="Q152" s="365"/>
      <c r="R152" s="365"/>
      <c r="S152" s="376"/>
      <c r="T152" s="376"/>
      <c r="AA152" s="27" t="s">
        <v>147</v>
      </c>
    </row>
    <row r="153" customFormat="false" ht="26.25" hidden="false" customHeight="true" outlineLevel="0" collapsed="false">
      <c r="A153" s="26" t="n">
        <v>144</v>
      </c>
      <c r="C153" s="360"/>
      <c r="D153" s="361"/>
      <c r="E153" s="362"/>
      <c r="F153" s="362"/>
      <c r="G153" s="362"/>
      <c r="H153" s="362"/>
      <c r="I153" s="363"/>
      <c r="J153" s="363"/>
      <c r="K153" s="356"/>
      <c r="L153" s="356"/>
      <c r="M153" s="356"/>
      <c r="N153" s="356"/>
      <c r="O153" s="356"/>
      <c r="P153" s="365"/>
      <c r="Q153" s="365"/>
      <c r="R153" s="365"/>
      <c r="S153" s="376"/>
      <c r="T153" s="376"/>
      <c r="AA153" s="27" t="s">
        <v>147</v>
      </c>
    </row>
    <row r="154" customFormat="false" ht="26.25" hidden="false" customHeight="true" outlineLevel="0" collapsed="false">
      <c r="A154" s="26" t="n">
        <v>145</v>
      </c>
      <c r="C154" s="360"/>
      <c r="D154" s="361"/>
      <c r="E154" s="362"/>
      <c r="F154" s="362"/>
      <c r="G154" s="362"/>
      <c r="H154" s="362"/>
      <c r="I154" s="363"/>
      <c r="J154" s="363"/>
      <c r="K154" s="356"/>
      <c r="L154" s="356"/>
      <c r="M154" s="356"/>
      <c r="N154" s="356"/>
      <c r="O154" s="356"/>
      <c r="P154" s="365"/>
      <c r="Q154" s="365"/>
      <c r="R154" s="365"/>
      <c r="S154" s="376"/>
      <c r="T154" s="376"/>
      <c r="AA154" s="27" t="s">
        <v>147</v>
      </c>
    </row>
    <row r="155" customFormat="false" ht="26.25" hidden="false" customHeight="true" outlineLevel="0" collapsed="false">
      <c r="A155" s="26" t="n">
        <v>146</v>
      </c>
      <c r="C155" s="360"/>
      <c r="D155" s="361"/>
      <c r="E155" s="362"/>
      <c r="F155" s="362"/>
      <c r="G155" s="362"/>
      <c r="H155" s="362"/>
      <c r="I155" s="363"/>
      <c r="J155" s="363"/>
      <c r="K155" s="356"/>
      <c r="L155" s="356"/>
      <c r="M155" s="356"/>
      <c r="N155" s="356"/>
      <c r="O155" s="356"/>
      <c r="P155" s="365"/>
      <c r="Q155" s="365"/>
      <c r="R155" s="365"/>
      <c r="S155" s="376"/>
      <c r="T155" s="376"/>
      <c r="AA155" s="27" t="s">
        <v>147</v>
      </c>
    </row>
    <row r="156" customFormat="false" ht="26.25" hidden="false" customHeight="true" outlineLevel="0" collapsed="false">
      <c r="A156" s="26" t="n">
        <v>147</v>
      </c>
      <c r="C156" s="360"/>
      <c r="D156" s="361"/>
      <c r="E156" s="362"/>
      <c r="F156" s="362"/>
      <c r="G156" s="362"/>
      <c r="H156" s="362"/>
      <c r="I156" s="363"/>
      <c r="J156" s="363"/>
      <c r="K156" s="356"/>
      <c r="L156" s="356"/>
      <c r="M156" s="356"/>
      <c r="N156" s="356"/>
      <c r="O156" s="356"/>
      <c r="P156" s="365"/>
      <c r="Q156" s="365"/>
      <c r="R156" s="365"/>
      <c r="S156" s="376"/>
      <c r="T156" s="376"/>
      <c r="AA156" s="27" t="s">
        <v>147</v>
      </c>
    </row>
    <row r="157" customFormat="false" ht="26.25" hidden="false" customHeight="true" outlineLevel="0" collapsed="false">
      <c r="A157" s="26" t="n">
        <v>148</v>
      </c>
      <c r="C157" s="360"/>
      <c r="D157" s="361"/>
      <c r="E157" s="362"/>
      <c r="F157" s="362"/>
      <c r="G157" s="362"/>
      <c r="H157" s="362"/>
      <c r="I157" s="363"/>
      <c r="J157" s="363"/>
      <c r="K157" s="356"/>
      <c r="L157" s="356"/>
      <c r="M157" s="356"/>
      <c r="N157" s="356"/>
      <c r="O157" s="356"/>
      <c r="P157" s="365"/>
      <c r="Q157" s="365"/>
      <c r="R157" s="365"/>
      <c r="S157" s="376"/>
      <c r="T157" s="376"/>
      <c r="AA157" s="27" t="s">
        <v>147</v>
      </c>
    </row>
    <row r="158" customFormat="false" ht="26.25" hidden="false" customHeight="true" outlineLevel="0" collapsed="false">
      <c r="A158" s="26" t="n">
        <v>149</v>
      </c>
      <c r="C158" s="360"/>
      <c r="D158" s="361"/>
      <c r="E158" s="362"/>
      <c r="F158" s="362"/>
      <c r="G158" s="362"/>
      <c r="H158" s="362"/>
      <c r="I158" s="363"/>
      <c r="J158" s="363"/>
      <c r="K158" s="356"/>
      <c r="L158" s="356"/>
      <c r="M158" s="356"/>
      <c r="N158" s="356"/>
      <c r="O158" s="356"/>
      <c r="P158" s="365"/>
      <c r="Q158" s="365"/>
      <c r="R158" s="365"/>
      <c r="S158" s="376"/>
      <c r="T158" s="376"/>
      <c r="AA158" s="27" t="s">
        <v>147</v>
      </c>
    </row>
    <row r="159" customFormat="false" ht="26.25" hidden="false" customHeight="true" outlineLevel="0" collapsed="false">
      <c r="A159" s="26" t="n">
        <v>150</v>
      </c>
      <c r="C159" s="360"/>
      <c r="D159" s="361"/>
      <c r="E159" s="362"/>
      <c r="F159" s="362"/>
      <c r="G159" s="362"/>
      <c r="H159" s="362"/>
      <c r="I159" s="363"/>
      <c r="J159" s="363"/>
      <c r="K159" s="356"/>
      <c r="L159" s="356"/>
      <c r="M159" s="356"/>
      <c r="N159" s="356"/>
      <c r="O159" s="356"/>
      <c r="P159" s="365"/>
      <c r="Q159" s="365"/>
      <c r="R159" s="365"/>
      <c r="S159" s="376"/>
      <c r="T159" s="376"/>
      <c r="AA159" s="27" t="s">
        <v>147</v>
      </c>
    </row>
    <row r="160" customFormat="false" ht="26.25" hidden="false" customHeight="true" outlineLevel="0" collapsed="false">
      <c r="A160" s="26" t="n">
        <v>151</v>
      </c>
      <c r="C160" s="360"/>
      <c r="D160" s="361"/>
      <c r="E160" s="362"/>
      <c r="F160" s="362"/>
      <c r="G160" s="362"/>
      <c r="H160" s="362"/>
      <c r="I160" s="363"/>
      <c r="J160" s="363"/>
      <c r="K160" s="356"/>
      <c r="L160" s="356"/>
      <c r="M160" s="356"/>
      <c r="N160" s="356"/>
      <c r="O160" s="356"/>
      <c r="P160" s="365"/>
      <c r="Q160" s="365"/>
      <c r="R160" s="365"/>
      <c r="S160" s="376"/>
      <c r="T160" s="376"/>
      <c r="AA160" s="27" t="s">
        <v>147</v>
      </c>
    </row>
    <row r="161" customFormat="false" ht="26.25" hidden="false" customHeight="true" outlineLevel="0" collapsed="false">
      <c r="A161" s="26" t="n">
        <v>152</v>
      </c>
      <c r="C161" s="360"/>
      <c r="D161" s="361"/>
      <c r="E161" s="362"/>
      <c r="F161" s="362"/>
      <c r="G161" s="362"/>
      <c r="H161" s="362"/>
      <c r="I161" s="363"/>
      <c r="J161" s="363"/>
      <c r="K161" s="356"/>
      <c r="L161" s="356"/>
      <c r="M161" s="356"/>
      <c r="N161" s="356"/>
      <c r="O161" s="356"/>
      <c r="P161" s="365"/>
      <c r="Q161" s="365"/>
      <c r="R161" s="365"/>
      <c r="S161" s="376"/>
      <c r="T161" s="376"/>
      <c r="AA161" s="27" t="s">
        <v>147</v>
      </c>
    </row>
    <row r="162" customFormat="false" ht="26.25" hidden="false" customHeight="true" outlineLevel="0" collapsed="false">
      <c r="A162" s="26" t="n">
        <v>153</v>
      </c>
      <c r="C162" s="360"/>
      <c r="D162" s="361"/>
      <c r="E162" s="362"/>
      <c r="F162" s="362"/>
      <c r="G162" s="362"/>
      <c r="H162" s="362"/>
      <c r="I162" s="363"/>
      <c r="J162" s="363"/>
      <c r="K162" s="356"/>
      <c r="L162" s="356"/>
      <c r="M162" s="356"/>
      <c r="N162" s="356"/>
      <c r="O162" s="356"/>
      <c r="P162" s="365"/>
      <c r="Q162" s="365"/>
      <c r="R162" s="365"/>
      <c r="S162" s="376"/>
      <c r="T162" s="376"/>
      <c r="AA162" s="27" t="s">
        <v>147</v>
      </c>
    </row>
    <row r="163" customFormat="false" ht="26.25" hidden="false" customHeight="true" outlineLevel="0" collapsed="false">
      <c r="A163" s="26" t="n">
        <v>154</v>
      </c>
      <c r="C163" s="360"/>
      <c r="D163" s="361"/>
      <c r="E163" s="362"/>
      <c r="F163" s="362"/>
      <c r="G163" s="362"/>
      <c r="H163" s="362"/>
      <c r="I163" s="363"/>
      <c r="J163" s="363"/>
      <c r="K163" s="356"/>
      <c r="L163" s="356"/>
      <c r="M163" s="356"/>
      <c r="N163" s="356"/>
      <c r="O163" s="356"/>
      <c r="P163" s="365"/>
      <c r="Q163" s="365"/>
      <c r="R163" s="365"/>
      <c r="S163" s="376"/>
      <c r="T163" s="376"/>
      <c r="AA163" s="27" t="s">
        <v>147</v>
      </c>
    </row>
    <row r="164" customFormat="false" ht="26.25" hidden="false" customHeight="true" outlineLevel="0" collapsed="false">
      <c r="A164" s="26" t="n">
        <v>155</v>
      </c>
      <c r="C164" s="360"/>
      <c r="D164" s="361"/>
      <c r="E164" s="362"/>
      <c r="F164" s="362"/>
      <c r="G164" s="362"/>
      <c r="H164" s="362"/>
      <c r="I164" s="363"/>
      <c r="J164" s="363"/>
      <c r="K164" s="356"/>
      <c r="L164" s="356"/>
      <c r="M164" s="356"/>
      <c r="N164" s="356"/>
      <c r="O164" s="356"/>
      <c r="P164" s="365"/>
      <c r="Q164" s="365"/>
      <c r="R164" s="365"/>
      <c r="S164" s="376"/>
      <c r="T164" s="376"/>
      <c r="AA164" s="27" t="s">
        <v>147</v>
      </c>
    </row>
    <row r="165" customFormat="false" ht="26.25" hidden="false" customHeight="true" outlineLevel="0" collapsed="false">
      <c r="A165" s="26" t="n">
        <v>156</v>
      </c>
      <c r="C165" s="360"/>
      <c r="D165" s="361"/>
      <c r="E165" s="362"/>
      <c r="F165" s="362"/>
      <c r="G165" s="362"/>
      <c r="H165" s="362"/>
      <c r="I165" s="363"/>
      <c r="J165" s="363"/>
      <c r="K165" s="356"/>
      <c r="L165" s="356"/>
      <c r="M165" s="356"/>
      <c r="N165" s="356"/>
      <c r="O165" s="356"/>
      <c r="P165" s="365"/>
      <c r="Q165" s="365"/>
      <c r="R165" s="365"/>
      <c r="S165" s="376"/>
      <c r="T165" s="376"/>
      <c r="AA165" s="27" t="s">
        <v>147</v>
      </c>
    </row>
    <row r="166" customFormat="false" ht="26.25" hidden="false" customHeight="true" outlineLevel="0" collapsed="false">
      <c r="A166" s="26" t="n">
        <v>157</v>
      </c>
      <c r="C166" s="360"/>
      <c r="D166" s="361"/>
      <c r="E166" s="362"/>
      <c r="F166" s="362"/>
      <c r="G166" s="362"/>
      <c r="H166" s="362"/>
      <c r="I166" s="363"/>
      <c r="J166" s="363"/>
      <c r="K166" s="356"/>
      <c r="L166" s="356"/>
      <c r="M166" s="356"/>
      <c r="N166" s="356"/>
      <c r="O166" s="356"/>
      <c r="P166" s="365"/>
      <c r="Q166" s="365"/>
      <c r="R166" s="365"/>
      <c r="S166" s="376"/>
      <c r="T166" s="376"/>
      <c r="AA166" s="27" t="s">
        <v>147</v>
      </c>
    </row>
    <row r="167" customFormat="false" ht="26.25" hidden="false" customHeight="true" outlineLevel="0" collapsed="false">
      <c r="A167" s="26" t="n">
        <v>158</v>
      </c>
      <c r="C167" s="360"/>
      <c r="D167" s="361"/>
      <c r="E167" s="362"/>
      <c r="F167" s="362"/>
      <c r="G167" s="362"/>
      <c r="H167" s="362"/>
      <c r="I167" s="363"/>
      <c r="J167" s="363"/>
      <c r="K167" s="356"/>
      <c r="L167" s="356"/>
      <c r="M167" s="356"/>
      <c r="N167" s="356"/>
      <c r="O167" s="356"/>
      <c r="P167" s="365"/>
      <c r="Q167" s="365"/>
      <c r="R167" s="365"/>
      <c r="S167" s="376"/>
      <c r="T167" s="376"/>
      <c r="AA167" s="27" t="s">
        <v>147</v>
      </c>
    </row>
    <row r="168" customFormat="false" ht="26.25" hidden="false" customHeight="true" outlineLevel="0" collapsed="false">
      <c r="A168" s="26" t="n">
        <v>159</v>
      </c>
      <c r="C168" s="360"/>
      <c r="D168" s="361"/>
      <c r="E168" s="362"/>
      <c r="F168" s="362"/>
      <c r="G168" s="362"/>
      <c r="H168" s="362"/>
      <c r="I168" s="363"/>
      <c r="J168" s="363"/>
      <c r="K168" s="356"/>
      <c r="L168" s="356"/>
      <c r="M168" s="356"/>
      <c r="N168" s="356"/>
      <c r="O168" s="356"/>
      <c r="P168" s="365"/>
      <c r="Q168" s="365"/>
      <c r="R168" s="365"/>
      <c r="S168" s="376"/>
      <c r="T168" s="376"/>
      <c r="AA168" s="27" t="s">
        <v>147</v>
      </c>
    </row>
    <row r="169" customFormat="false" ht="26.25" hidden="false" customHeight="true" outlineLevel="0" collapsed="false">
      <c r="A169" s="26" t="n">
        <v>160</v>
      </c>
      <c r="C169" s="360"/>
      <c r="D169" s="361"/>
      <c r="E169" s="362"/>
      <c r="F169" s="362"/>
      <c r="G169" s="362"/>
      <c r="H169" s="362"/>
      <c r="I169" s="363"/>
      <c r="J169" s="363"/>
      <c r="K169" s="356"/>
      <c r="L169" s="356"/>
      <c r="M169" s="356"/>
      <c r="N169" s="356"/>
      <c r="O169" s="356"/>
      <c r="P169" s="365"/>
      <c r="Q169" s="365"/>
      <c r="R169" s="365"/>
      <c r="S169" s="376"/>
      <c r="T169" s="376"/>
      <c r="AA169" s="27" t="s">
        <v>147</v>
      </c>
    </row>
    <row r="170" customFormat="false" ht="26.25" hidden="false" customHeight="true" outlineLevel="0" collapsed="false">
      <c r="A170" s="26" t="n">
        <v>161</v>
      </c>
      <c r="C170" s="360"/>
      <c r="D170" s="361"/>
      <c r="E170" s="362"/>
      <c r="F170" s="362"/>
      <c r="G170" s="362"/>
      <c r="H170" s="362"/>
      <c r="I170" s="363"/>
      <c r="J170" s="363"/>
      <c r="K170" s="356"/>
      <c r="L170" s="356"/>
      <c r="M170" s="356"/>
      <c r="N170" s="356"/>
      <c r="O170" s="356"/>
      <c r="P170" s="365"/>
      <c r="Q170" s="365"/>
      <c r="R170" s="365"/>
      <c r="S170" s="376"/>
      <c r="T170" s="376"/>
      <c r="AA170" s="27" t="s">
        <v>147</v>
      </c>
    </row>
    <row r="171" customFormat="false" ht="26.25" hidden="false" customHeight="true" outlineLevel="0" collapsed="false">
      <c r="A171" s="26" t="n">
        <v>162</v>
      </c>
      <c r="C171" s="360"/>
      <c r="D171" s="361"/>
      <c r="E171" s="362"/>
      <c r="F171" s="362"/>
      <c r="G171" s="362"/>
      <c r="H171" s="362"/>
      <c r="I171" s="363"/>
      <c r="J171" s="363"/>
      <c r="K171" s="356"/>
      <c r="L171" s="356"/>
      <c r="M171" s="356"/>
      <c r="N171" s="356"/>
      <c r="O171" s="356"/>
      <c r="P171" s="365"/>
      <c r="Q171" s="365"/>
      <c r="R171" s="365"/>
      <c r="S171" s="376"/>
      <c r="T171" s="376"/>
      <c r="AA171" s="27" t="s">
        <v>147</v>
      </c>
    </row>
    <row r="172" customFormat="false" ht="26.25" hidden="false" customHeight="true" outlineLevel="0" collapsed="false">
      <c r="A172" s="26" t="n">
        <v>163</v>
      </c>
      <c r="C172" s="360"/>
      <c r="D172" s="361"/>
      <c r="E172" s="362"/>
      <c r="F172" s="362"/>
      <c r="G172" s="362"/>
      <c r="H172" s="362"/>
      <c r="I172" s="363"/>
      <c r="J172" s="363"/>
      <c r="K172" s="356"/>
      <c r="L172" s="356"/>
      <c r="M172" s="356"/>
      <c r="N172" s="356"/>
      <c r="O172" s="356"/>
      <c r="P172" s="365"/>
      <c r="Q172" s="365"/>
      <c r="R172" s="365"/>
      <c r="S172" s="376"/>
      <c r="T172" s="376"/>
      <c r="AA172" s="27" t="s">
        <v>147</v>
      </c>
    </row>
    <row r="173" customFormat="false" ht="26.25" hidden="false" customHeight="true" outlineLevel="0" collapsed="false">
      <c r="A173" s="26" t="n">
        <v>164</v>
      </c>
      <c r="C173" s="360"/>
      <c r="D173" s="361"/>
      <c r="E173" s="362"/>
      <c r="F173" s="362"/>
      <c r="G173" s="362"/>
      <c r="H173" s="362"/>
      <c r="I173" s="363"/>
      <c r="J173" s="363"/>
      <c r="K173" s="356"/>
      <c r="L173" s="356"/>
      <c r="M173" s="356"/>
      <c r="N173" s="356"/>
      <c r="O173" s="356"/>
      <c r="P173" s="365"/>
      <c r="Q173" s="365"/>
      <c r="R173" s="365"/>
      <c r="S173" s="376"/>
      <c r="T173" s="376"/>
      <c r="AA173" s="27" t="s">
        <v>147</v>
      </c>
    </row>
    <row r="174" customFormat="false" ht="26.25" hidden="false" customHeight="true" outlineLevel="0" collapsed="false">
      <c r="A174" s="26" t="n">
        <v>165</v>
      </c>
      <c r="C174" s="360"/>
      <c r="D174" s="361"/>
      <c r="E174" s="362"/>
      <c r="F174" s="362"/>
      <c r="G174" s="362"/>
      <c r="H174" s="362"/>
      <c r="I174" s="363"/>
      <c r="J174" s="363"/>
      <c r="K174" s="356"/>
      <c r="L174" s="356"/>
      <c r="M174" s="356"/>
      <c r="N174" s="356"/>
      <c r="O174" s="356"/>
      <c r="P174" s="365"/>
      <c r="Q174" s="365"/>
      <c r="R174" s="365"/>
      <c r="S174" s="376"/>
      <c r="T174" s="376"/>
      <c r="AA174" s="27" t="s">
        <v>147</v>
      </c>
    </row>
    <row r="175" customFormat="false" ht="26.25" hidden="false" customHeight="true" outlineLevel="0" collapsed="false">
      <c r="A175" s="26" t="n">
        <v>166</v>
      </c>
      <c r="C175" s="360"/>
      <c r="D175" s="361"/>
      <c r="E175" s="362"/>
      <c r="F175" s="362"/>
      <c r="G175" s="362"/>
      <c r="H175" s="362"/>
      <c r="I175" s="363"/>
      <c r="J175" s="363"/>
      <c r="K175" s="356"/>
      <c r="L175" s="356"/>
      <c r="M175" s="356"/>
      <c r="N175" s="356"/>
      <c r="O175" s="356"/>
      <c r="P175" s="365"/>
      <c r="Q175" s="365"/>
      <c r="R175" s="365"/>
      <c r="S175" s="376"/>
      <c r="T175" s="376"/>
      <c r="AA175" s="27" t="s">
        <v>147</v>
      </c>
    </row>
    <row r="176" customFormat="false" ht="26.25" hidden="false" customHeight="true" outlineLevel="0" collapsed="false">
      <c r="A176" s="26" t="n">
        <v>167</v>
      </c>
      <c r="C176" s="360"/>
      <c r="D176" s="361"/>
      <c r="E176" s="362"/>
      <c r="F176" s="362"/>
      <c r="G176" s="362"/>
      <c r="H176" s="362"/>
      <c r="I176" s="363"/>
      <c r="J176" s="363"/>
      <c r="K176" s="356"/>
      <c r="L176" s="356"/>
      <c r="M176" s="356"/>
      <c r="N176" s="356"/>
      <c r="O176" s="356"/>
      <c r="P176" s="365"/>
      <c r="Q176" s="365"/>
      <c r="R176" s="365"/>
      <c r="S176" s="376"/>
      <c r="T176" s="376"/>
      <c r="AA176" s="27" t="s">
        <v>147</v>
      </c>
    </row>
    <row r="177" customFormat="false" ht="26.25" hidden="false" customHeight="true" outlineLevel="0" collapsed="false">
      <c r="A177" s="26" t="n">
        <v>168</v>
      </c>
      <c r="C177" s="360"/>
      <c r="D177" s="361"/>
      <c r="E177" s="362"/>
      <c r="F177" s="362"/>
      <c r="G177" s="362"/>
      <c r="H177" s="362"/>
      <c r="I177" s="363"/>
      <c r="J177" s="363"/>
      <c r="K177" s="356"/>
      <c r="L177" s="356"/>
      <c r="M177" s="356"/>
      <c r="N177" s="356"/>
      <c r="O177" s="356"/>
      <c r="P177" s="365"/>
      <c r="Q177" s="365"/>
      <c r="R177" s="365"/>
      <c r="S177" s="376"/>
      <c r="T177" s="376"/>
      <c r="AA177" s="27" t="s">
        <v>147</v>
      </c>
    </row>
    <row r="178" customFormat="false" ht="26.25" hidden="false" customHeight="true" outlineLevel="0" collapsed="false">
      <c r="A178" s="26" t="n">
        <v>169</v>
      </c>
      <c r="C178" s="360"/>
      <c r="D178" s="361"/>
      <c r="E178" s="362"/>
      <c r="F178" s="362"/>
      <c r="G178" s="362"/>
      <c r="H178" s="362"/>
      <c r="I178" s="363"/>
      <c r="J178" s="363"/>
      <c r="K178" s="356"/>
      <c r="L178" s="356"/>
      <c r="M178" s="356"/>
      <c r="N178" s="356"/>
      <c r="O178" s="356"/>
      <c r="P178" s="365"/>
      <c r="Q178" s="365"/>
      <c r="R178" s="365"/>
      <c r="S178" s="376"/>
      <c r="T178" s="376"/>
      <c r="AA178" s="27" t="s">
        <v>147</v>
      </c>
    </row>
    <row r="179" customFormat="false" ht="26.25" hidden="false" customHeight="true" outlineLevel="0" collapsed="false">
      <c r="A179" s="26" t="n">
        <v>170</v>
      </c>
      <c r="C179" s="360"/>
      <c r="D179" s="361"/>
      <c r="E179" s="362"/>
      <c r="F179" s="362"/>
      <c r="G179" s="362"/>
      <c r="H179" s="362"/>
      <c r="I179" s="363"/>
      <c r="J179" s="363"/>
      <c r="K179" s="356"/>
      <c r="L179" s="356"/>
      <c r="M179" s="356"/>
      <c r="N179" s="356"/>
      <c r="O179" s="356"/>
      <c r="P179" s="365"/>
      <c r="Q179" s="365"/>
      <c r="R179" s="365"/>
      <c r="S179" s="376"/>
      <c r="T179" s="376"/>
      <c r="AA179" s="27" t="s">
        <v>147</v>
      </c>
    </row>
    <row r="180" customFormat="false" ht="26.25" hidden="false" customHeight="true" outlineLevel="0" collapsed="false">
      <c r="A180" s="26" t="n">
        <v>171</v>
      </c>
      <c r="C180" s="360"/>
      <c r="D180" s="361"/>
      <c r="E180" s="362"/>
      <c r="F180" s="362"/>
      <c r="G180" s="362"/>
      <c r="H180" s="362"/>
      <c r="I180" s="363"/>
      <c r="J180" s="363"/>
      <c r="K180" s="356"/>
      <c r="L180" s="356"/>
      <c r="M180" s="356"/>
      <c r="N180" s="356"/>
      <c r="O180" s="356"/>
      <c r="P180" s="365"/>
      <c r="Q180" s="365"/>
      <c r="R180" s="365"/>
      <c r="S180" s="376"/>
      <c r="T180" s="376"/>
      <c r="AA180" s="27" t="s">
        <v>147</v>
      </c>
    </row>
    <row r="181" customFormat="false" ht="26.25" hidden="false" customHeight="true" outlineLevel="0" collapsed="false">
      <c r="A181" s="26" t="n">
        <v>172</v>
      </c>
      <c r="C181" s="360"/>
      <c r="D181" s="361"/>
      <c r="E181" s="362"/>
      <c r="F181" s="362"/>
      <c r="G181" s="362"/>
      <c r="H181" s="362"/>
      <c r="I181" s="363"/>
      <c r="J181" s="363"/>
      <c r="K181" s="356"/>
      <c r="L181" s="356"/>
      <c r="M181" s="356"/>
      <c r="N181" s="356"/>
      <c r="O181" s="356"/>
      <c r="P181" s="365"/>
      <c r="Q181" s="365"/>
      <c r="R181" s="365"/>
      <c r="S181" s="376"/>
      <c r="T181" s="376"/>
      <c r="AA181" s="27" t="s">
        <v>147</v>
      </c>
    </row>
    <row r="182" customFormat="false" ht="26.25" hidden="false" customHeight="true" outlineLevel="0" collapsed="false">
      <c r="A182" s="26" t="n">
        <v>173</v>
      </c>
      <c r="C182" s="360"/>
      <c r="D182" s="361"/>
      <c r="E182" s="362"/>
      <c r="F182" s="362"/>
      <c r="G182" s="362"/>
      <c r="H182" s="362"/>
      <c r="I182" s="363"/>
      <c r="J182" s="363"/>
      <c r="K182" s="356"/>
      <c r="L182" s="356"/>
      <c r="M182" s="356"/>
      <c r="N182" s="356"/>
      <c r="O182" s="356"/>
      <c r="P182" s="365"/>
      <c r="Q182" s="365"/>
      <c r="R182" s="365"/>
      <c r="S182" s="376"/>
      <c r="T182" s="376"/>
      <c r="AA182" s="27" t="s">
        <v>147</v>
      </c>
    </row>
    <row r="183" customFormat="false" ht="26.25" hidden="false" customHeight="true" outlineLevel="0" collapsed="false">
      <c r="A183" s="26" t="n">
        <v>174</v>
      </c>
      <c r="C183" s="360"/>
      <c r="D183" s="361"/>
      <c r="E183" s="362"/>
      <c r="F183" s="362"/>
      <c r="G183" s="362"/>
      <c r="H183" s="362"/>
      <c r="I183" s="363"/>
      <c r="J183" s="363"/>
      <c r="K183" s="356"/>
      <c r="L183" s="356"/>
      <c r="M183" s="356"/>
      <c r="N183" s="356"/>
      <c r="O183" s="356"/>
      <c r="P183" s="365"/>
      <c r="Q183" s="365"/>
      <c r="R183" s="365"/>
      <c r="S183" s="376"/>
      <c r="T183" s="376"/>
      <c r="AA183" s="27" t="s">
        <v>147</v>
      </c>
    </row>
    <row r="184" customFormat="false" ht="26.25" hidden="false" customHeight="true" outlineLevel="0" collapsed="false">
      <c r="A184" s="26" t="n">
        <v>175</v>
      </c>
      <c r="C184" s="360"/>
      <c r="D184" s="361"/>
      <c r="E184" s="362"/>
      <c r="F184" s="362"/>
      <c r="G184" s="362"/>
      <c r="H184" s="362"/>
      <c r="I184" s="363"/>
      <c r="J184" s="363"/>
      <c r="K184" s="356"/>
      <c r="L184" s="356"/>
      <c r="M184" s="356"/>
      <c r="N184" s="356"/>
      <c r="O184" s="356"/>
      <c r="P184" s="365"/>
      <c r="Q184" s="365"/>
      <c r="R184" s="365"/>
      <c r="S184" s="376"/>
      <c r="T184" s="376"/>
      <c r="AA184" s="27" t="s">
        <v>147</v>
      </c>
    </row>
    <row r="185" customFormat="false" ht="26.25" hidden="false" customHeight="true" outlineLevel="0" collapsed="false">
      <c r="A185" s="26" t="n">
        <v>176</v>
      </c>
      <c r="C185" s="360"/>
      <c r="D185" s="361"/>
      <c r="E185" s="362"/>
      <c r="F185" s="362"/>
      <c r="G185" s="362"/>
      <c r="H185" s="362"/>
      <c r="I185" s="363"/>
      <c r="J185" s="363"/>
      <c r="K185" s="356"/>
      <c r="L185" s="356"/>
      <c r="M185" s="356"/>
      <c r="N185" s="356"/>
      <c r="O185" s="356"/>
      <c r="P185" s="365"/>
      <c r="Q185" s="365"/>
      <c r="R185" s="365"/>
      <c r="S185" s="376"/>
      <c r="T185" s="376"/>
      <c r="AA185" s="27" t="s">
        <v>147</v>
      </c>
    </row>
    <row r="186" customFormat="false" ht="26.25" hidden="false" customHeight="true" outlineLevel="0" collapsed="false">
      <c r="A186" s="26" t="n">
        <v>177</v>
      </c>
      <c r="C186" s="360"/>
      <c r="D186" s="361"/>
      <c r="E186" s="362"/>
      <c r="F186" s="362"/>
      <c r="G186" s="362"/>
      <c r="H186" s="362"/>
      <c r="I186" s="363"/>
      <c r="J186" s="363"/>
      <c r="K186" s="356"/>
      <c r="L186" s="356"/>
      <c r="M186" s="356"/>
      <c r="N186" s="356"/>
      <c r="O186" s="356"/>
      <c r="P186" s="365"/>
      <c r="Q186" s="365"/>
      <c r="R186" s="365"/>
      <c r="S186" s="376"/>
      <c r="T186" s="376"/>
      <c r="AA186" s="27" t="s">
        <v>147</v>
      </c>
    </row>
    <row r="187" customFormat="false" ht="26.25" hidden="false" customHeight="true" outlineLevel="0" collapsed="false">
      <c r="A187" s="26" t="n">
        <v>178</v>
      </c>
      <c r="C187" s="360"/>
      <c r="D187" s="361"/>
      <c r="E187" s="362"/>
      <c r="F187" s="362"/>
      <c r="G187" s="362"/>
      <c r="H187" s="362"/>
      <c r="I187" s="363"/>
      <c r="J187" s="363"/>
      <c r="K187" s="356"/>
      <c r="L187" s="356"/>
      <c r="M187" s="356"/>
      <c r="N187" s="356"/>
      <c r="O187" s="356"/>
      <c r="P187" s="365"/>
      <c r="Q187" s="365"/>
      <c r="R187" s="365"/>
      <c r="S187" s="376"/>
      <c r="T187" s="376"/>
      <c r="AA187" s="27" t="s">
        <v>147</v>
      </c>
    </row>
    <row r="188" customFormat="false" ht="26.25" hidden="false" customHeight="true" outlineLevel="0" collapsed="false">
      <c r="A188" s="26" t="n">
        <v>179</v>
      </c>
      <c r="C188" s="360"/>
      <c r="D188" s="361"/>
      <c r="E188" s="362"/>
      <c r="F188" s="362"/>
      <c r="G188" s="362"/>
      <c r="H188" s="362"/>
      <c r="I188" s="363"/>
      <c r="J188" s="363"/>
      <c r="K188" s="356"/>
      <c r="L188" s="356"/>
      <c r="M188" s="356"/>
      <c r="N188" s="356"/>
      <c r="O188" s="356"/>
      <c r="P188" s="365"/>
      <c r="Q188" s="365"/>
      <c r="R188" s="365"/>
      <c r="S188" s="376"/>
      <c r="T188" s="376"/>
      <c r="AA188" s="27" t="s">
        <v>147</v>
      </c>
    </row>
    <row r="189" customFormat="false" ht="26.25" hidden="false" customHeight="true" outlineLevel="0" collapsed="false">
      <c r="A189" s="26" t="n">
        <v>180</v>
      </c>
      <c r="C189" s="360"/>
      <c r="D189" s="361"/>
      <c r="E189" s="362"/>
      <c r="F189" s="362"/>
      <c r="G189" s="362"/>
      <c r="H189" s="362"/>
      <c r="I189" s="363"/>
      <c r="J189" s="363"/>
      <c r="K189" s="356"/>
      <c r="L189" s="356"/>
      <c r="M189" s="356"/>
      <c r="N189" s="356"/>
      <c r="O189" s="356"/>
      <c r="P189" s="365"/>
      <c r="Q189" s="365"/>
      <c r="R189" s="365"/>
      <c r="S189" s="376"/>
      <c r="T189" s="376"/>
      <c r="AA189" s="27" t="s">
        <v>147</v>
      </c>
    </row>
    <row r="190" customFormat="false" ht="26.25" hidden="false" customHeight="true" outlineLevel="0" collapsed="false">
      <c r="A190" s="26" t="n">
        <v>181</v>
      </c>
      <c r="C190" s="360"/>
      <c r="D190" s="361"/>
      <c r="E190" s="362"/>
      <c r="F190" s="362"/>
      <c r="G190" s="362"/>
      <c r="H190" s="362"/>
      <c r="I190" s="363"/>
      <c r="J190" s="363"/>
      <c r="K190" s="356"/>
      <c r="L190" s="356"/>
      <c r="M190" s="356"/>
      <c r="N190" s="356"/>
      <c r="O190" s="356"/>
      <c r="P190" s="365"/>
      <c r="Q190" s="365"/>
      <c r="R190" s="365"/>
      <c r="S190" s="376"/>
      <c r="T190" s="376"/>
      <c r="AA190" s="27" t="s">
        <v>147</v>
      </c>
    </row>
    <row r="191" customFormat="false" ht="26.25" hidden="false" customHeight="true" outlineLevel="0" collapsed="false">
      <c r="A191" s="26" t="n">
        <v>182</v>
      </c>
      <c r="C191" s="360"/>
      <c r="D191" s="361"/>
      <c r="E191" s="362"/>
      <c r="F191" s="362"/>
      <c r="G191" s="362"/>
      <c r="H191" s="362"/>
      <c r="I191" s="363"/>
      <c r="J191" s="363"/>
      <c r="K191" s="356"/>
      <c r="L191" s="356"/>
      <c r="M191" s="356"/>
      <c r="N191" s="356"/>
      <c r="O191" s="356"/>
      <c r="P191" s="365"/>
      <c r="Q191" s="365"/>
      <c r="R191" s="365"/>
      <c r="S191" s="376"/>
      <c r="T191" s="376"/>
      <c r="AA191" s="27" t="s">
        <v>147</v>
      </c>
    </row>
    <row r="192" customFormat="false" ht="26.25" hidden="false" customHeight="true" outlineLevel="0" collapsed="false">
      <c r="A192" s="26" t="n">
        <v>183</v>
      </c>
      <c r="C192" s="360"/>
      <c r="D192" s="361"/>
      <c r="E192" s="362"/>
      <c r="F192" s="362"/>
      <c r="G192" s="362"/>
      <c r="H192" s="362"/>
      <c r="I192" s="363"/>
      <c r="J192" s="363"/>
      <c r="K192" s="356"/>
      <c r="L192" s="356"/>
      <c r="M192" s="356"/>
      <c r="N192" s="356"/>
      <c r="O192" s="356"/>
      <c r="P192" s="365"/>
      <c r="Q192" s="365"/>
      <c r="R192" s="365"/>
      <c r="S192" s="376"/>
      <c r="T192" s="376"/>
      <c r="AA192" s="27" t="s">
        <v>147</v>
      </c>
    </row>
    <row r="193" customFormat="false" ht="26.25" hidden="false" customHeight="true" outlineLevel="0" collapsed="false">
      <c r="A193" s="26" t="n">
        <v>184</v>
      </c>
      <c r="C193" s="360"/>
      <c r="D193" s="361"/>
      <c r="E193" s="362"/>
      <c r="F193" s="362"/>
      <c r="G193" s="362"/>
      <c r="H193" s="362"/>
      <c r="I193" s="363"/>
      <c r="J193" s="363"/>
      <c r="K193" s="356"/>
      <c r="L193" s="356"/>
      <c r="M193" s="356"/>
      <c r="N193" s="356"/>
      <c r="O193" s="356"/>
      <c r="P193" s="365"/>
      <c r="Q193" s="365"/>
      <c r="R193" s="365"/>
      <c r="S193" s="376"/>
      <c r="T193" s="376"/>
      <c r="AA193" s="27" t="s">
        <v>147</v>
      </c>
    </row>
    <row r="194" customFormat="false" ht="26.25" hidden="false" customHeight="true" outlineLevel="0" collapsed="false">
      <c r="A194" s="26" t="n">
        <v>185</v>
      </c>
      <c r="C194" s="360"/>
      <c r="D194" s="361"/>
      <c r="E194" s="362"/>
      <c r="F194" s="362"/>
      <c r="G194" s="362"/>
      <c r="H194" s="362"/>
      <c r="I194" s="363"/>
      <c r="J194" s="363"/>
      <c r="K194" s="356"/>
      <c r="L194" s="356"/>
      <c r="M194" s="356"/>
      <c r="N194" s="356"/>
      <c r="O194" s="356"/>
      <c r="P194" s="365"/>
      <c r="Q194" s="365"/>
      <c r="R194" s="365"/>
      <c r="S194" s="376"/>
      <c r="T194" s="376"/>
      <c r="AA194" s="27" t="s">
        <v>147</v>
      </c>
    </row>
    <row r="195" customFormat="false" ht="26.25" hidden="false" customHeight="true" outlineLevel="0" collapsed="false">
      <c r="A195" s="26" t="n">
        <v>186</v>
      </c>
      <c r="C195" s="360"/>
      <c r="D195" s="361"/>
      <c r="E195" s="362"/>
      <c r="F195" s="362"/>
      <c r="G195" s="362"/>
      <c r="H195" s="362"/>
      <c r="I195" s="363"/>
      <c r="J195" s="363"/>
      <c r="K195" s="356"/>
      <c r="L195" s="356"/>
      <c r="M195" s="356"/>
      <c r="N195" s="356"/>
      <c r="O195" s="356"/>
      <c r="P195" s="365"/>
      <c r="Q195" s="365"/>
      <c r="R195" s="365"/>
      <c r="S195" s="376"/>
      <c r="T195" s="376"/>
      <c r="AA195" s="27" t="s">
        <v>147</v>
      </c>
    </row>
    <row r="196" customFormat="false" ht="26.25" hidden="false" customHeight="true" outlineLevel="0" collapsed="false">
      <c r="A196" s="26" t="n">
        <v>187</v>
      </c>
      <c r="C196" s="360"/>
      <c r="D196" s="361"/>
      <c r="E196" s="362"/>
      <c r="F196" s="362"/>
      <c r="G196" s="362"/>
      <c r="H196" s="362"/>
      <c r="I196" s="363"/>
      <c r="J196" s="363"/>
      <c r="K196" s="356"/>
      <c r="L196" s="356"/>
      <c r="M196" s="356"/>
      <c r="N196" s="356"/>
      <c r="O196" s="356"/>
      <c r="P196" s="365"/>
      <c r="Q196" s="365"/>
      <c r="R196" s="365"/>
      <c r="S196" s="376"/>
      <c r="T196" s="376"/>
      <c r="AA196" s="27" t="s">
        <v>147</v>
      </c>
    </row>
    <row r="197" customFormat="false" ht="26.25" hidden="false" customHeight="true" outlineLevel="0" collapsed="false">
      <c r="A197" s="26" t="n">
        <v>188</v>
      </c>
      <c r="C197" s="360"/>
      <c r="D197" s="361"/>
      <c r="E197" s="362"/>
      <c r="F197" s="362"/>
      <c r="G197" s="362"/>
      <c r="H197" s="362"/>
      <c r="I197" s="363"/>
      <c r="J197" s="363"/>
      <c r="K197" s="356"/>
      <c r="L197" s="356"/>
      <c r="M197" s="356"/>
      <c r="N197" s="356"/>
      <c r="O197" s="356"/>
      <c r="P197" s="365"/>
      <c r="Q197" s="365"/>
      <c r="R197" s="365"/>
      <c r="S197" s="376"/>
      <c r="T197" s="376"/>
      <c r="AA197" s="27" t="s">
        <v>147</v>
      </c>
    </row>
    <row r="198" customFormat="false" ht="26.25" hidden="false" customHeight="true" outlineLevel="0" collapsed="false">
      <c r="A198" s="26" t="n">
        <v>189</v>
      </c>
      <c r="C198" s="360"/>
      <c r="D198" s="361"/>
      <c r="E198" s="362"/>
      <c r="F198" s="362"/>
      <c r="G198" s="362"/>
      <c r="H198" s="362"/>
      <c r="I198" s="363"/>
      <c r="J198" s="363"/>
      <c r="K198" s="356"/>
      <c r="L198" s="356"/>
      <c r="M198" s="356"/>
      <c r="N198" s="356"/>
      <c r="O198" s="356"/>
      <c r="P198" s="365"/>
      <c r="Q198" s="365"/>
      <c r="R198" s="365"/>
      <c r="S198" s="376"/>
      <c r="T198" s="376"/>
      <c r="AA198" s="27" t="s">
        <v>147</v>
      </c>
    </row>
    <row r="199" customFormat="false" ht="26.25" hidden="false" customHeight="true" outlineLevel="0" collapsed="false">
      <c r="A199" s="26" t="n">
        <v>190</v>
      </c>
      <c r="C199" s="360"/>
      <c r="D199" s="361"/>
      <c r="E199" s="362"/>
      <c r="F199" s="362"/>
      <c r="G199" s="362"/>
      <c r="H199" s="362"/>
      <c r="I199" s="363"/>
      <c r="J199" s="363"/>
      <c r="K199" s="356"/>
      <c r="L199" s="356"/>
      <c r="M199" s="356"/>
      <c r="N199" s="356"/>
      <c r="O199" s="356"/>
      <c r="P199" s="365"/>
      <c r="Q199" s="365"/>
      <c r="R199" s="365"/>
      <c r="S199" s="376"/>
      <c r="T199" s="376"/>
      <c r="AA199" s="27" t="s">
        <v>147</v>
      </c>
    </row>
    <row r="200" customFormat="false" ht="26.25" hidden="false" customHeight="true" outlineLevel="0" collapsed="false">
      <c r="A200" s="26" t="n">
        <v>191</v>
      </c>
      <c r="C200" s="360"/>
      <c r="D200" s="361"/>
      <c r="E200" s="362"/>
      <c r="F200" s="362"/>
      <c r="G200" s="362"/>
      <c r="H200" s="362"/>
      <c r="I200" s="363"/>
      <c r="J200" s="363"/>
      <c r="K200" s="356"/>
      <c r="L200" s="356"/>
      <c r="M200" s="356"/>
      <c r="N200" s="356"/>
      <c r="O200" s="356"/>
      <c r="P200" s="365"/>
      <c r="Q200" s="365"/>
      <c r="R200" s="365"/>
      <c r="S200" s="376"/>
      <c r="T200" s="376"/>
      <c r="AA200" s="27" t="s">
        <v>147</v>
      </c>
    </row>
    <row r="201" customFormat="false" ht="26.25" hidden="false" customHeight="true" outlineLevel="0" collapsed="false">
      <c r="A201" s="26" t="n">
        <v>192</v>
      </c>
      <c r="C201" s="360"/>
      <c r="D201" s="361"/>
      <c r="E201" s="362"/>
      <c r="F201" s="362"/>
      <c r="G201" s="362"/>
      <c r="H201" s="362"/>
      <c r="I201" s="363"/>
      <c r="J201" s="363"/>
      <c r="K201" s="356"/>
      <c r="L201" s="356"/>
      <c r="M201" s="356"/>
      <c r="N201" s="356"/>
      <c r="O201" s="356"/>
      <c r="P201" s="365"/>
      <c r="Q201" s="365"/>
      <c r="R201" s="365"/>
      <c r="S201" s="376"/>
      <c r="T201" s="376"/>
      <c r="AA201" s="27" t="s">
        <v>147</v>
      </c>
    </row>
    <row r="202" customFormat="false" ht="26.25" hidden="false" customHeight="true" outlineLevel="0" collapsed="false">
      <c r="A202" s="26" t="n">
        <v>193</v>
      </c>
      <c r="C202" s="360"/>
      <c r="D202" s="361"/>
      <c r="E202" s="362"/>
      <c r="F202" s="362"/>
      <c r="G202" s="362"/>
      <c r="H202" s="362"/>
      <c r="I202" s="363"/>
      <c r="J202" s="363"/>
      <c r="K202" s="356"/>
      <c r="L202" s="356"/>
      <c r="M202" s="356"/>
      <c r="N202" s="356"/>
      <c r="O202" s="356"/>
      <c r="P202" s="365"/>
      <c r="Q202" s="365"/>
      <c r="R202" s="365"/>
      <c r="S202" s="376"/>
      <c r="T202" s="376"/>
      <c r="AA202" s="27" t="s">
        <v>147</v>
      </c>
    </row>
    <row r="203" customFormat="false" ht="26.25" hidden="false" customHeight="true" outlineLevel="0" collapsed="false">
      <c r="A203" s="26" t="n">
        <v>194</v>
      </c>
      <c r="C203" s="360"/>
      <c r="D203" s="361"/>
      <c r="E203" s="362"/>
      <c r="F203" s="362"/>
      <c r="G203" s="362"/>
      <c r="H203" s="362"/>
      <c r="I203" s="363"/>
      <c r="J203" s="363"/>
      <c r="K203" s="356"/>
      <c r="L203" s="356"/>
      <c r="M203" s="356"/>
      <c r="N203" s="356"/>
      <c r="O203" s="356"/>
      <c r="P203" s="365"/>
      <c r="Q203" s="365"/>
      <c r="R203" s="365"/>
      <c r="S203" s="376"/>
      <c r="T203" s="376"/>
      <c r="AA203" s="27" t="s">
        <v>147</v>
      </c>
    </row>
    <row r="204" customFormat="false" ht="26.25" hidden="false" customHeight="true" outlineLevel="0" collapsed="false">
      <c r="A204" s="26" t="n">
        <v>195</v>
      </c>
      <c r="C204" s="360"/>
      <c r="D204" s="361"/>
      <c r="E204" s="362"/>
      <c r="F204" s="362"/>
      <c r="G204" s="362"/>
      <c r="H204" s="362"/>
      <c r="I204" s="363"/>
      <c r="J204" s="363"/>
      <c r="K204" s="356"/>
      <c r="L204" s="356"/>
      <c r="M204" s="356"/>
      <c r="N204" s="356"/>
      <c r="O204" s="356"/>
      <c r="P204" s="365"/>
      <c r="Q204" s="365"/>
      <c r="R204" s="365"/>
      <c r="S204" s="376"/>
      <c r="T204" s="376"/>
      <c r="AA204" s="27" t="s">
        <v>147</v>
      </c>
    </row>
    <row r="205" customFormat="false" ht="26.25" hidden="false" customHeight="true" outlineLevel="0" collapsed="false">
      <c r="A205" s="26" t="n">
        <v>196</v>
      </c>
      <c r="C205" s="360"/>
      <c r="D205" s="361"/>
      <c r="E205" s="362"/>
      <c r="F205" s="362"/>
      <c r="G205" s="362"/>
      <c r="H205" s="362"/>
      <c r="I205" s="363"/>
      <c r="J205" s="363"/>
      <c r="K205" s="356"/>
      <c r="L205" s="356"/>
      <c r="M205" s="356"/>
      <c r="N205" s="356"/>
      <c r="O205" s="356"/>
      <c r="P205" s="365"/>
      <c r="Q205" s="365"/>
      <c r="R205" s="365"/>
      <c r="S205" s="376"/>
      <c r="T205" s="376"/>
      <c r="AA205" s="27" t="s">
        <v>147</v>
      </c>
    </row>
    <row r="206" customFormat="false" ht="26.25" hidden="false" customHeight="true" outlineLevel="0" collapsed="false">
      <c r="A206" s="26" t="n">
        <v>197</v>
      </c>
      <c r="C206" s="360"/>
      <c r="D206" s="361"/>
      <c r="E206" s="362"/>
      <c r="F206" s="362"/>
      <c r="G206" s="362"/>
      <c r="H206" s="362"/>
      <c r="I206" s="363"/>
      <c r="J206" s="363"/>
      <c r="K206" s="356"/>
      <c r="L206" s="356"/>
      <c r="M206" s="356"/>
      <c r="N206" s="356"/>
      <c r="O206" s="356"/>
      <c r="P206" s="365"/>
      <c r="Q206" s="365"/>
      <c r="R206" s="365"/>
      <c r="S206" s="376"/>
      <c r="T206" s="376"/>
      <c r="AA206" s="27" t="s">
        <v>147</v>
      </c>
    </row>
    <row r="207" customFormat="false" ht="26.25" hidden="false" customHeight="true" outlineLevel="0" collapsed="false">
      <c r="A207" s="26" t="n">
        <v>198</v>
      </c>
      <c r="C207" s="360"/>
      <c r="D207" s="361"/>
      <c r="E207" s="362"/>
      <c r="F207" s="362"/>
      <c r="G207" s="362"/>
      <c r="H207" s="362"/>
      <c r="I207" s="363"/>
      <c r="J207" s="363"/>
      <c r="K207" s="356"/>
      <c r="L207" s="356"/>
      <c r="M207" s="356"/>
      <c r="N207" s="356"/>
      <c r="O207" s="356"/>
      <c r="P207" s="365"/>
      <c r="Q207" s="365"/>
      <c r="R207" s="365"/>
      <c r="S207" s="376"/>
      <c r="T207" s="376"/>
      <c r="AA207" s="27" t="s">
        <v>147</v>
      </c>
    </row>
    <row r="208" customFormat="false" ht="26.25" hidden="false" customHeight="true" outlineLevel="0" collapsed="false">
      <c r="A208" s="26" t="n">
        <v>199</v>
      </c>
      <c r="C208" s="360"/>
      <c r="D208" s="361"/>
      <c r="E208" s="362"/>
      <c r="F208" s="362"/>
      <c r="G208" s="362"/>
      <c r="H208" s="362"/>
      <c r="I208" s="363"/>
      <c r="J208" s="363"/>
      <c r="K208" s="356"/>
      <c r="L208" s="356"/>
      <c r="M208" s="356"/>
      <c r="N208" s="356"/>
      <c r="O208" s="356"/>
      <c r="P208" s="365"/>
      <c r="Q208" s="365"/>
      <c r="R208" s="365"/>
      <c r="S208" s="376"/>
      <c r="T208" s="376"/>
      <c r="AA208" s="27" t="s">
        <v>147</v>
      </c>
    </row>
    <row r="209" customFormat="false" ht="26.25" hidden="false" customHeight="true" outlineLevel="0" collapsed="false">
      <c r="A209" s="26" t="n">
        <v>200</v>
      </c>
      <c r="C209" s="360"/>
      <c r="D209" s="361"/>
      <c r="E209" s="362"/>
      <c r="F209" s="362"/>
      <c r="G209" s="362"/>
      <c r="H209" s="362"/>
      <c r="I209" s="363"/>
      <c r="J209" s="363"/>
      <c r="K209" s="356"/>
      <c r="L209" s="356"/>
      <c r="M209" s="356"/>
      <c r="N209" s="356"/>
      <c r="O209" s="356"/>
      <c r="P209" s="365"/>
      <c r="Q209" s="365"/>
      <c r="R209" s="365"/>
      <c r="S209" s="376"/>
      <c r="T209" s="376"/>
      <c r="AA209" s="27" t="s">
        <v>147</v>
      </c>
    </row>
    <row r="210" customFormat="false" ht="26.25" hidden="false" customHeight="true" outlineLevel="0" collapsed="false">
      <c r="A210" s="26" t="n">
        <v>201</v>
      </c>
      <c r="C210" s="360"/>
      <c r="D210" s="361"/>
      <c r="E210" s="362"/>
      <c r="F210" s="362"/>
      <c r="G210" s="362"/>
      <c r="H210" s="362"/>
      <c r="I210" s="363"/>
      <c r="J210" s="363"/>
      <c r="K210" s="356"/>
      <c r="L210" s="356"/>
      <c r="M210" s="356"/>
      <c r="N210" s="356"/>
      <c r="O210" s="356"/>
      <c r="P210" s="365"/>
      <c r="Q210" s="365"/>
      <c r="R210" s="365"/>
      <c r="S210" s="376"/>
      <c r="T210" s="376"/>
      <c r="AA210" s="27" t="s">
        <v>147</v>
      </c>
    </row>
    <row r="211" customFormat="false" ht="26.25" hidden="false" customHeight="true" outlineLevel="0" collapsed="false">
      <c r="A211" s="26" t="n">
        <v>202</v>
      </c>
      <c r="C211" s="360"/>
      <c r="D211" s="361"/>
      <c r="E211" s="362"/>
      <c r="F211" s="362"/>
      <c r="G211" s="362"/>
      <c r="H211" s="362"/>
      <c r="I211" s="363"/>
      <c r="J211" s="363"/>
      <c r="K211" s="356"/>
      <c r="L211" s="356"/>
      <c r="M211" s="356"/>
      <c r="N211" s="356"/>
      <c r="O211" s="356"/>
      <c r="P211" s="365"/>
      <c r="Q211" s="365"/>
      <c r="R211" s="365"/>
      <c r="S211" s="376"/>
      <c r="T211" s="376"/>
      <c r="AA211" s="27" t="s">
        <v>147</v>
      </c>
    </row>
    <row r="212" customFormat="false" ht="26.25" hidden="false" customHeight="true" outlineLevel="0" collapsed="false">
      <c r="A212" s="26" t="n">
        <v>203</v>
      </c>
      <c r="C212" s="360"/>
      <c r="D212" s="361"/>
      <c r="E212" s="362"/>
      <c r="F212" s="362"/>
      <c r="G212" s="362"/>
      <c r="H212" s="362"/>
      <c r="I212" s="363"/>
      <c r="J212" s="363"/>
      <c r="K212" s="356"/>
      <c r="L212" s="356"/>
      <c r="M212" s="356"/>
      <c r="N212" s="356"/>
      <c r="O212" s="356"/>
      <c r="P212" s="365"/>
      <c r="Q212" s="365"/>
      <c r="R212" s="365"/>
      <c r="S212" s="376"/>
      <c r="T212" s="376"/>
      <c r="AA212" s="27" t="s">
        <v>147</v>
      </c>
    </row>
    <row r="213" customFormat="false" ht="26.25" hidden="false" customHeight="true" outlineLevel="0" collapsed="false">
      <c r="A213" s="26" t="n">
        <v>204</v>
      </c>
      <c r="C213" s="360"/>
      <c r="D213" s="361"/>
      <c r="E213" s="362"/>
      <c r="F213" s="362"/>
      <c r="G213" s="362"/>
      <c r="H213" s="362"/>
      <c r="I213" s="363"/>
      <c r="J213" s="363"/>
      <c r="K213" s="356"/>
      <c r="L213" s="356"/>
      <c r="M213" s="356"/>
      <c r="N213" s="356"/>
      <c r="O213" s="356"/>
      <c r="P213" s="365"/>
      <c r="Q213" s="365"/>
      <c r="R213" s="365"/>
      <c r="S213" s="376"/>
      <c r="T213" s="376"/>
      <c r="AA213" s="27" t="s">
        <v>147</v>
      </c>
    </row>
    <row r="214" customFormat="false" ht="26.25" hidden="false" customHeight="true" outlineLevel="0" collapsed="false">
      <c r="A214" s="26" t="n">
        <v>205</v>
      </c>
      <c r="C214" s="360"/>
      <c r="D214" s="361"/>
      <c r="E214" s="362"/>
      <c r="F214" s="362"/>
      <c r="G214" s="362"/>
      <c r="H214" s="362"/>
      <c r="I214" s="363"/>
      <c r="J214" s="363"/>
      <c r="K214" s="356"/>
      <c r="L214" s="356"/>
      <c r="M214" s="356"/>
      <c r="N214" s="356"/>
      <c r="O214" s="356"/>
      <c r="P214" s="365"/>
      <c r="Q214" s="365"/>
      <c r="R214" s="365"/>
      <c r="S214" s="376"/>
      <c r="T214" s="376"/>
      <c r="AA214" s="27" t="s">
        <v>147</v>
      </c>
    </row>
    <row r="215" customFormat="false" ht="26.25" hidden="false" customHeight="true" outlineLevel="0" collapsed="false">
      <c r="A215" s="26" t="n">
        <v>206</v>
      </c>
      <c r="C215" s="360"/>
      <c r="D215" s="361"/>
      <c r="E215" s="362"/>
      <c r="F215" s="362"/>
      <c r="G215" s="362"/>
      <c r="H215" s="362"/>
      <c r="I215" s="363"/>
      <c r="J215" s="363"/>
      <c r="K215" s="356"/>
      <c r="L215" s="356"/>
      <c r="M215" s="356"/>
      <c r="N215" s="356"/>
      <c r="O215" s="356"/>
      <c r="P215" s="365"/>
      <c r="Q215" s="365"/>
      <c r="R215" s="365"/>
      <c r="S215" s="376"/>
      <c r="T215" s="376"/>
      <c r="AA215" s="27" t="s">
        <v>147</v>
      </c>
    </row>
    <row r="216" customFormat="false" ht="26.25" hidden="false" customHeight="true" outlineLevel="0" collapsed="false">
      <c r="A216" s="26" t="n">
        <v>207</v>
      </c>
      <c r="C216" s="360"/>
      <c r="D216" s="361"/>
      <c r="E216" s="362"/>
      <c r="F216" s="362"/>
      <c r="G216" s="362"/>
      <c r="H216" s="362"/>
      <c r="I216" s="363"/>
      <c r="J216" s="363"/>
      <c r="K216" s="356"/>
      <c r="L216" s="356"/>
      <c r="M216" s="356"/>
      <c r="N216" s="356"/>
      <c r="O216" s="356"/>
      <c r="P216" s="365"/>
      <c r="Q216" s="365"/>
      <c r="R216" s="365"/>
      <c r="S216" s="376"/>
      <c r="T216" s="376"/>
      <c r="AA216" s="27" t="s">
        <v>147</v>
      </c>
    </row>
    <row r="217" customFormat="false" ht="26.25" hidden="false" customHeight="true" outlineLevel="0" collapsed="false">
      <c r="A217" s="26" t="n">
        <v>208</v>
      </c>
      <c r="C217" s="360"/>
      <c r="D217" s="361"/>
      <c r="E217" s="362"/>
      <c r="F217" s="362"/>
      <c r="G217" s="362"/>
      <c r="H217" s="362"/>
      <c r="I217" s="363"/>
      <c r="J217" s="363"/>
      <c r="K217" s="356"/>
      <c r="L217" s="356"/>
      <c r="M217" s="356"/>
      <c r="N217" s="356"/>
      <c r="O217" s="356"/>
      <c r="P217" s="365"/>
      <c r="Q217" s="365"/>
      <c r="R217" s="365"/>
      <c r="S217" s="376"/>
      <c r="T217" s="376"/>
      <c r="AA217" s="27" t="s">
        <v>147</v>
      </c>
    </row>
    <row r="218" customFormat="false" ht="26.25" hidden="false" customHeight="true" outlineLevel="0" collapsed="false">
      <c r="A218" s="26" t="n">
        <v>209</v>
      </c>
      <c r="C218" s="360"/>
      <c r="D218" s="361"/>
      <c r="E218" s="362"/>
      <c r="F218" s="362"/>
      <c r="G218" s="362"/>
      <c r="H218" s="362"/>
      <c r="I218" s="363"/>
      <c r="J218" s="363"/>
      <c r="K218" s="356"/>
      <c r="L218" s="356"/>
      <c r="M218" s="356"/>
      <c r="N218" s="356"/>
      <c r="O218" s="356"/>
      <c r="P218" s="365"/>
      <c r="Q218" s="365"/>
      <c r="R218" s="365"/>
      <c r="S218" s="376"/>
      <c r="T218" s="376"/>
      <c r="AA218" s="27" t="s">
        <v>147</v>
      </c>
    </row>
    <row r="219" customFormat="false" ht="26.25" hidden="false" customHeight="true" outlineLevel="0" collapsed="false">
      <c r="A219" s="26" t="n">
        <v>210</v>
      </c>
      <c r="C219" s="360"/>
      <c r="D219" s="361"/>
      <c r="E219" s="362"/>
      <c r="F219" s="362"/>
      <c r="G219" s="362"/>
      <c r="H219" s="362"/>
      <c r="I219" s="363"/>
      <c r="J219" s="363"/>
      <c r="K219" s="356"/>
      <c r="L219" s="356"/>
      <c r="M219" s="356"/>
      <c r="N219" s="356"/>
      <c r="O219" s="356"/>
      <c r="P219" s="365"/>
      <c r="Q219" s="365"/>
      <c r="R219" s="365"/>
      <c r="S219" s="376"/>
      <c r="T219" s="376"/>
      <c r="AA219" s="27" t="s">
        <v>147</v>
      </c>
    </row>
    <row r="220" customFormat="false" ht="26.25" hidden="false" customHeight="true" outlineLevel="0" collapsed="false">
      <c r="A220" s="26" t="n">
        <v>211</v>
      </c>
      <c r="C220" s="360"/>
      <c r="D220" s="361"/>
      <c r="E220" s="362"/>
      <c r="F220" s="362"/>
      <c r="G220" s="362"/>
      <c r="H220" s="362"/>
      <c r="I220" s="363"/>
      <c r="J220" s="363"/>
      <c r="K220" s="356"/>
      <c r="L220" s="356"/>
      <c r="M220" s="356"/>
      <c r="N220" s="356"/>
      <c r="O220" s="356"/>
      <c r="P220" s="365"/>
      <c r="Q220" s="365"/>
      <c r="R220" s="365"/>
      <c r="S220" s="376"/>
      <c r="T220" s="376"/>
      <c r="AA220" s="27" t="s">
        <v>147</v>
      </c>
    </row>
    <row r="221" customFormat="false" ht="26.25" hidden="false" customHeight="true" outlineLevel="0" collapsed="false">
      <c r="A221" s="26" t="n">
        <v>212</v>
      </c>
      <c r="C221" s="360"/>
      <c r="D221" s="361"/>
      <c r="E221" s="362"/>
      <c r="F221" s="362"/>
      <c r="G221" s="362"/>
      <c r="H221" s="362"/>
      <c r="I221" s="363"/>
      <c r="J221" s="363"/>
      <c r="K221" s="356"/>
      <c r="L221" s="356"/>
      <c r="M221" s="356"/>
      <c r="N221" s="356"/>
      <c r="O221" s="356"/>
      <c r="P221" s="365"/>
      <c r="Q221" s="365"/>
      <c r="R221" s="365"/>
      <c r="S221" s="376"/>
      <c r="T221" s="376"/>
      <c r="AA221" s="27" t="s">
        <v>147</v>
      </c>
    </row>
    <row r="222" customFormat="false" ht="26.25" hidden="false" customHeight="true" outlineLevel="0" collapsed="false">
      <c r="A222" s="26" t="n">
        <v>213</v>
      </c>
      <c r="C222" s="360"/>
      <c r="D222" s="361"/>
      <c r="E222" s="362"/>
      <c r="F222" s="362"/>
      <c r="G222" s="362"/>
      <c r="H222" s="362"/>
      <c r="I222" s="363"/>
      <c r="J222" s="363"/>
      <c r="K222" s="356"/>
      <c r="L222" s="356"/>
      <c r="M222" s="356"/>
      <c r="N222" s="356"/>
      <c r="O222" s="356"/>
      <c r="P222" s="365"/>
      <c r="Q222" s="365"/>
      <c r="R222" s="365"/>
      <c r="S222" s="376"/>
      <c r="T222" s="376"/>
      <c r="AA222" s="27" t="s">
        <v>147</v>
      </c>
    </row>
    <row r="223" customFormat="false" ht="26.25" hidden="false" customHeight="true" outlineLevel="0" collapsed="false">
      <c r="A223" s="26" t="n">
        <v>214</v>
      </c>
      <c r="C223" s="360"/>
      <c r="D223" s="361"/>
      <c r="E223" s="362"/>
      <c r="F223" s="362"/>
      <c r="G223" s="362"/>
      <c r="H223" s="362"/>
      <c r="I223" s="363"/>
      <c r="J223" s="363"/>
      <c r="K223" s="356"/>
      <c r="L223" s="356"/>
      <c r="M223" s="356"/>
      <c r="N223" s="356"/>
      <c r="O223" s="356"/>
      <c r="P223" s="365"/>
      <c r="Q223" s="365"/>
      <c r="R223" s="365"/>
      <c r="S223" s="376"/>
      <c r="T223" s="376"/>
      <c r="AA223" s="27" t="s">
        <v>147</v>
      </c>
    </row>
    <row r="224" customFormat="false" ht="26.25" hidden="false" customHeight="true" outlineLevel="0" collapsed="false">
      <c r="A224" s="26" t="n">
        <v>215</v>
      </c>
      <c r="C224" s="360"/>
      <c r="D224" s="361"/>
      <c r="E224" s="362"/>
      <c r="F224" s="362"/>
      <c r="G224" s="362"/>
      <c r="H224" s="362"/>
      <c r="I224" s="363"/>
      <c r="J224" s="363"/>
      <c r="K224" s="356"/>
      <c r="L224" s="356"/>
      <c r="M224" s="356"/>
      <c r="N224" s="356"/>
      <c r="O224" s="356"/>
      <c r="P224" s="365"/>
      <c r="Q224" s="365"/>
      <c r="R224" s="365"/>
      <c r="S224" s="376"/>
      <c r="T224" s="376"/>
      <c r="AA224" s="27" t="s">
        <v>147</v>
      </c>
    </row>
    <row r="225" customFormat="false" ht="26.25" hidden="false" customHeight="true" outlineLevel="0" collapsed="false">
      <c r="A225" s="26" t="n">
        <v>216</v>
      </c>
      <c r="C225" s="360"/>
      <c r="D225" s="361"/>
      <c r="E225" s="362"/>
      <c r="F225" s="362"/>
      <c r="G225" s="362"/>
      <c r="H225" s="362"/>
      <c r="I225" s="363"/>
      <c r="J225" s="363"/>
      <c r="K225" s="356"/>
      <c r="L225" s="356"/>
      <c r="M225" s="356"/>
      <c r="N225" s="356"/>
      <c r="O225" s="356"/>
      <c r="P225" s="365"/>
      <c r="Q225" s="365"/>
      <c r="R225" s="365"/>
      <c r="S225" s="376"/>
      <c r="T225" s="376"/>
      <c r="AA225" s="27" t="s">
        <v>147</v>
      </c>
    </row>
    <row r="226" customFormat="false" ht="26.25" hidden="false" customHeight="true" outlineLevel="0" collapsed="false">
      <c r="A226" s="26" t="n">
        <v>217</v>
      </c>
      <c r="C226" s="360"/>
      <c r="D226" s="361"/>
      <c r="E226" s="362"/>
      <c r="F226" s="362"/>
      <c r="G226" s="362"/>
      <c r="H226" s="362"/>
      <c r="I226" s="363"/>
      <c r="J226" s="363"/>
      <c r="K226" s="356"/>
      <c r="L226" s="356"/>
      <c r="M226" s="356"/>
      <c r="N226" s="356"/>
      <c r="O226" s="356"/>
      <c r="P226" s="365"/>
      <c r="Q226" s="365"/>
      <c r="R226" s="365"/>
      <c r="S226" s="376"/>
      <c r="T226" s="376"/>
      <c r="AA226" s="27" t="s">
        <v>147</v>
      </c>
    </row>
    <row r="227" customFormat="false" ht="26.25" hidden="false" customHeight="true" outlineLevel="0" collapsed="false">
      <c r="A227" s="26" t="n">
        <v>218</v>
      </c>
      <c r="C227" s="360"/>
      <c r="D227" s="361"/>
      <c r="E227" s="362"/>
      <c r="F227" s="362"/>
      <c r="G227" s="362"/>
      <c r="H227" s="362"/>
      <c r="I227" s="363"/>
      <c r="J227" s="363"/>
      <c r="K227" s="356"/>
      <c r="L227" s="356"/>
      <c r="M227" s="356"/>
      <c r="N227" s="356"/>
      <c r="O227" s="356"/>
      <c r="P227" s="365"/>
      <c r="Q227" s="365"/>
      <c r="R227" s="365"/>
      <c r="S227" s="376"/>
      <c r="T227" s="376"/>
      <c r="AA227" s="27" t="s">
        <v>147</v>
      </c>
    </row>
    <row r="228" customFormat="false" ht="26.25" hidden="false" customHeight="true" outlineLevel="0" collapsed="false">
      <c r="A228" s="26" t="n">
        <v>219</v>
      </c>
      <c r="C228" s="360"/>
      <c r="D228" s="361"/>
      <c r="E228" s="362"/>
      <c r="F228" s="362"/>
      <c r="G228" s="362"/>
      <c r="H228" s="362"/>
      <c r="I228" s="363"/>
      <c r="J228" s="363"/>
      <c r="K228" s="356"/>
      <c r="L228" s="356"/>
      <c r="M228" s="356"/>
      <c r="N228" s="356"/>
      <c r="O228" s="356"/>
      <c r="P228" s="365"/>
      <c r="Q228" s="365"/>
      <c r="R228" s="365"/>
      <c r="S228" s="376"/>
      <c r="T228" s="376"/>
      <c r="AA228" s="27" t="s">
        <v>147</v>
      </c>
    </row>
    <row r="229" customFormat="false" ht="26.25" hidden="false" customHeight="true" outlineLevel="0" collapsed="false">
      <c r="A229" s="26" t="n">
        <v>220</v>
      </c>
      <c r="C229" s="360"/>
      <c r="D229" s="361"/>
      <c r="E229" s="362"/>
      <c r="F229" s="362"/>
      <c r="G229" s="362"/>
      <c r="H229" s="362"/>
      <c r="I229" s="363"/>
      <c r="J229" s="363"/>
      <c r="K229" s="356"/>
      <c r="L229" s="356"/>
      <c r="M229" s="356"/>
      <c r="N229" s="356"/>
      <c r="O229" s="356"/>
      <c r="P229" s="365"/>
      <c r="Q229" s="365"/>
      <c r="R229" s="365"/>
      <c r="S229" s="376"/>
      <c r="T229" s="376"/>
      <c r="AA229" s="27" t="s">
        <v>147</v>
      </c>
    </row>
    <row r="230" customFormat="false" ht="26.25" hidden="false" customHeight="true" outlineLevel="0" collapsed="false">
      <c r="A230" s="26" t="n">
        <v>221</v>
      </c>
      <c r="C230" s="360"/>
      <c r="D230" s="361"/>
      <c r="E230" s="362"/>
      <c r="F230" s="362"/>
      <c r="G230" s="362"/>
      <c r="H230" s="362"/>
      <c r="I230" s="363"/>
      <c r="J230" s="363"/>
      <c r="K230" s="356"/>
      <c r="L230" s="356"/>
      <c r="M230" s="356"/>
      <c r="N230" s="356"/>
      <c r="O230" s="356"/>
      <c r="P230" s="365"/>
      <c r="Q230" s="365"/>
      <c r="R230" s="365"/>
      <c r="S230" s="376"/>
      <c r="T230" s="376"/>
      <c r="AA230" s="27" t="s">
        <v>147</v>
      </c>
    </row>
    <row r="231" customFormat="false" ht="26.25" hidden="false" customHeight="true" outlineLevel="0" collapsed="false">
      <c r="A231" s="26" t="n">
        <v>222</v>
      </c>
      <c r="C231" s="360"/>
      <c r="D231" s="361"/>
      <c r="E231" s="362"/>
      <c r="F231" s="362"/>
      <c r="G231" s="362"/>
      <c r="H231" s="362"/>
      <c r="I231" s="363"/>
      <c r="J231" s="363"/>
      <c r="K231" s="356"/>
      <c r="L231" s="356"/>
      <c r="M231" s="356"/>
      <c r="N231" s="356"/>
      <c r="O231" s="356"/>
      <c r="P231" s="365"/>
      <c r="Q231" s="365"/>
      <c r="R231" s="365"/>
      <c r="S231" s="376"/>
      <c r="T231" s="376"/>
      <c r="AA231" s="27" t="s">
        <v>147</v>
      </c>
    </row>
    <row r="232" customFormat="false" ht="26.25" hidden="false" customHeight="true" outlineLevel="0" collapsed="false">
      <c r="A232" s="26" t="n">
        <v>223</v>
      </c>
      <c r="C232" s="360"/>
      <c r="D232" s="361"/>
      <c r="E232" s="362"/>
      <c r="F232" s="362"/>
      <c r="G232" s="362"/>
      <c r="H232" s="362"/>
      <c r="I232" s="363"/>
      <c r="J232" s="363"/>
      <c r="K232" s="356"/>
      <c r="L232" s="356"/>
      <c r="M232" s="356"/>
      <c r="N232" s="356"/>
      <c r="O232" s="356"/>
      <c r="P232" s="365"/>
      <c r="Q232" s="365"/>
      <c r="R232" s="365"/>
      <c r="S232" s="376"/>
      <c r="T232" s="376"/>
      <c r="AA232" s="27" t="s">
        <v>147</v>
      </c>
    </row>
    <row r="233" customFormat="false" ht="26.25" hidden="false" customHeight="true" outlineLevel="0" collapsed="false">
      <c r="A233" s="26" t="n">
        <v>224</v>
      </c>
      <c r="C233" s="360"/>
      <c r="D233" s="361"/>
      <c r="E233" s="362"/>
      <c r="F233" s="362"/>
      <c r="G233" s="362"/>
      <c r="H233" s="362"/>
      <c r="I233" s="363"/>
      <c r="J233" s="363"/>
      <c r="K233" s="356"/>
      <c r="L233" s="356"/>
      <c r="M233" s="356"/>
      <c r="N233" s="356"/>
      <c r="O233" s="356"/>
      <c r="P233" s="365"/>
      <c r="Q233" s="365"/>
      <c r="R233" s="365"/>
      <c r="S233" s="376"/>
      <c r="T233" s="376"/>
      <c r="AA233" s="27" t="s">
        <v>147</v>
      </c>
    </row>
    <row r="234" customFormat="false" ht="26.25" hidden="false" customHeight="true" outlineLevel="0" collapsed="false">
      <c r="A234" s="26" t="n">
        <v>225</v>
      </c>
      <c r="C234" s="360"/>
      <c r="D234" s="361"/>
      <c r="E234" s="362"/>
      <c r="F234" s="362"/>
      <c r="G234" s="362"/>
      <c r="H234" s="362"/>
      <c r="I234" s="363"/>
      <c r="J234" s="363"/>
      <c r="K234" s="356"/>
      <c r="L234" s="356"/>
      <c r="M234" s="356"/>
      <c r="N234" s="356"/>
      <c r="O234" s="356"/>
      <c r="P234" s="365"/>
      <c r="Q234" s="365"/>
      <c r="R234" s="365"/>
      <c r="S234" s="376"/>
      <c r="T234" s="376"/>
      <c r="AA234" s="27" t="s">
        <v>147</v>
      </c>
    </row>
    <row r="235" customFormat="false" ht="26.25" hidden="false" customHeight="true" outlineLevel="0" collapsed="false">
      <c r="A235" s="26" t="n">
        <v>226</v>
      </c>
      <c r="C235" s="360"/>
      <c r="D235" s="361"/>
      <c r="E235" s="362"/>
      <c r="F235" s="362"/>
      <c r="G235" s="362"/>
      <c r="H235" s="362"/>
      <c r="I235" s="363"/>
      <c r="J235" s="363"/>
      <c r="K235" s="356"/>
      <c r="L235" s="356"/>
      <c r="M235" s="356"/>
      <c r="N235" s="356"/>
      <c r="O235" s="356"/>
      <c r="P235" s="365"/>
      <c r="Q235" s="365"/>
      <c r="R235" s="365"/>
      <c r="S235" s="376"/>
      <c r="T235" s="376"/>
      <c r="AA235" s="27" t="s">
        <v>147</v>
      </c>
    </row>
    <row r="236" customFormat="false" ht="26.25" hidden="false" customHeight="true" outlineLevel="0" collapsed="false">
      <c r="A236" s="26" t="n">
        <v>227</v>
      </c>
      <c r="C236" s="360"/>
      <c r="D236" s="361"/>
      <c r="E236" s="362"/>
      <c r="F236" s="362"/>
      <c r="G236" s="362"/>
      <c r="H236" s="362"/>
      <c r="I236" s="363"/>
      <c r="J236" s="363"/>
      <c r="K236" s="356"/>
      <c r="L236" s="356"/>
      <c r="M236" s="356"/>
      <c r="N236" s="356"/>
      <c r="O236" s="356"/>
      <c r="P236" s="365"/>
      <c r="Q236" s="365"/>
      <c r="R236" s="365"/>
      <c r="S236" s="376"/>
      <c r="T236" s="376"/>
      <c r="AA236" s="27" t="s">
        <v>147</v>
      </c>
    </row>
    <row r="237" customFormat="false" ht="26.25" hidden="false" customHeight="true" outlineLevel="0" collapsed="false">
      <c r="A237" s="26" t="n">
        <v>228</v>
      </c>
      <c r="C237" s="360"/>
      <c r="D237" s="361"/>
      <c r="E237" s="362"/>
      <c r="F237" s="362"/>
      <c r="G237" s="362"/>
      <c r="H237" s="362"/>
      <c r="I237" s="363"/>
      <c r="J237" s="363"/>
      <c r="K237" s="356"/>
      <c r="L237" s="356"/>
      <c r="M237" s="356"/>
      <c r="N237" s="356"/>
      <c r="O237" s="356"/>
      <c r="P237" s="365"/>
      <c r="Q237" s="365"/>
      <c r="R237" s="365"/>
      <c r="S237" s="376"/>
      <c r="T237" s="376"/>
      <c r="AA237" s="27" t="s">
        <v>147</v>
      </c>
    </row>
    <row r="238" customFormat="false" ht="26.25" hidden="false" customHeight="true" outlineLevel="0" collapsed="false">
      <c r="A238" s="26" t="n">
        <v>229</v>
      </c>
      <c r="C238" s="360"/>
      <c r="D238" s="361"/>
      <c r="E238" s="362"/>
      <c r="F238" s="362"/>
      <c r="G238" s="362"/>
      <c r="H238" s="362"/>
      <c r="I238" s="363"/>
      <c r="J238" s="363"/>
      <c r="K238" s="356"/>
      <c r="L238" s="356"/>
      <c r="M238" s="356"/>
      <c r="N238" s="356"/>
      <c r="O238" s="356"/>
      <c r="P238" s="365"/>
      <c r="Q238" s="365"/>
      <c r="R238" s="365"/>
      <c r="S238" s="376"/>
      <c r="T238" s="376"/>
      <c r="AA238" s="27" t="s">
        <v>147</v>
      </c>
    </row>
    <row r="239" customFormat="false" ht="26.25" hidden="false" customHeight="true" outlineLevel="0" collapsed="false">
      <c r="A239" s="26" t="n">
        <v>230</v>
      </c>
      <c r="C239" s="360"/>
      <c r="D239" s="361"/>
      <c r="E239" s="362"/>
      <c r="F239" s="362"/>
      <c r="G239" s="362"/>
      <c r="H239" s="362"/>
      <c r="I239" s="363"/>
      <c r="J239" s="363"/>
      <c r="K239" s="356"/>
      <c r="L239" s="356"/>
      <c r="M239" s="356"/>
      <c r="N239" s="356"/>
      <c r="O239" s="356"/>
      <c r="P239" s="365"/>
      <c r="Q239" s="365"/>
      <c r="R239" s="365"/>
      <c r="S239" s="376"/>
      <c r="T239" s="376"/>
      <c r="AA239" s="27" t="s">
        <v>147</v>
      </c>
    </row>
    <row r="240" customFormat="false" ht="26.25" hidden="false" customHeight="true" outlineLevel="0" collapsed="false">
      <c r="A240" s="26" t="n">
        <v>231</v>
      </c>
      <c r="C240" s="360"/>
      <c r="D240" s="361"/>
      <c r="E240" s="362"/>
      <c r="F240" s="362"/>
      <c r="G240" s="362"/>
      <c r="H240" s="362"/>
      <c r="I240" s="363"/>
      <c r="J240" s="363"/>
      <c r="K240" s="356"/>
      <c r="L240" s="356"/>
      <c r="M240" s="356"/>
      <c r="N240" s="356"/>
      <c r="O240" s="356"/>
      <c r="P240" s="365"/>
      <c r="Q240" s="365"/>
      <c r="R240" s="365"/>
      <c r="S240" s="376"/>
      <c r="T240" s="376"/>
      <c r="AA240" s="27" t="s">
        <v>147</v>
      </c>
    </row>
    <row r="241" customFormat="false" ht="26.25" hidden="false" customHeight="true" outlineLevel="0" collapsed="false">
      <c r="A241" s="26" t="n">
        <v>232</v>
      </c>
      <c r="C241" s="360"/>
      <c r="D241" s="361"/>
      <c r="E241" s="362"/>
      <c r="F241" s="362"/>
      <c r="G241" s="362"/>
      <c r="H241" s="362"/>
      <c r="I241" s="363"/>
      <c r="J241" s="363"/>
      <c r="K241" s="356"/>
      <c r="L241" s="356"/>
      <c r="M241" s="356"/>
      <c r="N241" s="356"/>
      <c r="O241" s="356"/>
      <c r="P241" s="365"/>
      <c r="Q241" s="365"/>
      <c r="R241" s="365"/>
      <c r="S241" s="376"/>
      <c r="T241" s="376"/>
      <c r="AA241" s="27" t="s">
        <v>147</v>
      </c>
    </row>
    <row r="242" customFormat="false" ht="26.25" hidden="false" customHeight="true" outlineLevel="0" collapsed="false">
      <c r="A242" s="26" t="n">
        <v>233</v>
      </c>
      <c r="C242" s="360"/>
      <c r="D242" s="361"/>
      <c r="E242" s="362"/>
      <c r="F242" s="362"/>
      <c r="G242" s="362"/>
      <c r="H242" s="362"/>
      <c r="I242" s="363"/>
      <c r="J242" s="363"/>
      <c r="K242" s="356"/>
      <c r="L242" s="356"/>
      <c r="M242" s="356"/>
      <c r="N242" s="356"/>
      <c r="O242" s="356"/>
      <c r="P242" s="365"/>
      <c r="Q242" s="365"/>
      <c r="R242" s="365"/>
      <c r="S242" s="376"/>
      <c r="T242" s="376"/>
      <c r="AA242" s="27" t="s">
        <v>147</v>
      </c>
    </row>
    <row r="243" customFormat="false" ht="26.25" hidden="false" customHeight="true" outlineLevel="0" collapsed="false">
      <c r="A243" s="26" t="n">
        <v>234</v>
      </c>
      <c r="C243" s="360"/>
      <c r="D243" s="361"/>
      <c r="E243" s="362"/>
      <c r="F243" s="362"/>
      <c r="G243" s="362"/>
      <c r="H243" s="362"/>
      <c r="I243" s="363"/>
      <c r="J243" s="363"/>
      <c r="K243" s="356"/>
      <c r="L243" s="356"/>
      <c r="M243" s="356"/>
      <c r="N243" s="356"/>
      <c r="O243" s="356"/>
      <c r="P243" s="365"/>
      <c r="Q243" s="365"/>
      <c r="R243" s="365"/>
      <c r="S243" s="376"/>
      <c r="T243" s="376"/>
      <c r="AA243" s="27" t="s">
        <v>147</v>
      </c>
    </row>
    <row r="244" customFormat="false" ht="26.25" hidden="false" customHeight="true" outlineLevel="0" collapsed="false">
      <c r="A244" s="26" t="n">
        <v>235</v>
      </c>
      <c r="C244" s="360"/>
      <c r="D244" s="361"/>
      <c r="E244" s="362"/>
      <c r="F244" s="362"/>
      <c r="G244" s="362"/>
      <c r="H244" s="362"/>
      <c r="I244" s="363"/>
      <c r="J244" s="363"/>
      <c r="K244" s="356"/>
      <c r="L244" s="356"/>
      <c r="M244" s="356"/>
      <c r="N244" s="356"/>
      <c r="O244" s="356"/>
      <c r="P244" s="365"/>
      <c r="Q244" s="365"/>
      <c r="R244" s="365"/>
      <c r="S244" s="376"/>
      <c r="T244" s="376"/>
      <c r="AA244" s="27" t="s">
        <v>147</v>
      </c>
    </row>
    <row r="245" customFormat="false" ht="26.25" hidden="false" customHeight="true" outlineLevel="0" collapsed="false">
      <c r="A245" s="26" t="n">
        <v>236</v>
      </c>
      <c r="C245" s="360"/>
      <c r="D245" s="361"/>
      <c r="E245" s="362"/>
      <c r="F245" s="362"/>
      <c r="G245" s="362"/>
      <c r="H245" s="362"/>
      <c r="I245" s="363"/>
      <c r="J245" s="363"/>
      <c r="K245" s="356"/>
      <c r="L245" s="356"/>
      <c r="M245" s="356"/>
      <c r="N245" s="356"/>
      <c r="O245" s="356"/>
      <c r="P245" s="365"/>
      <c r="Q245" s="365"/>
      <c r="R245" s="365"/>
      <c r="S245" s="376"/>
      <c r="T245" s="376"/>
      <c r="AA245" s="27" t="s">
        <v>147</v>
      </c>
    </row>
    <row r="246" customFormat="false" ht="26.25" hidden="false" customHeight="true" outlineLevel="0" collapsed="false">
      <c r="A246" s="26" t="n">
        <v>237</v>
      </c>
      <c r="C246" s="360"/>
      <c r="D246" s="361"/>
      <c r="E246" s="362"/>
      <c r="F246" s="362"/>
      <c r="G246" s="362"/>
      <c r="H246" s="362"/>
      <c r="I246" s="363"/>
      <c r="J246" s="363"/>
      <c r="K246" s="356"/>
      <c r="L246" s="356"/>
      <c r="M246" s="356"/>
      <c r="N246" s="356"/>
      <c r="O246" s="356"/>
      <c r="P246" s="365"/>
      <c r="Q246" s="365"/>
      <c r="R246" s="365"/>
      <c r="S246" s="376"/>
      <c r="T246" s="376"/>
      <c r="AA246" s="27" t="s">
        <v>147</v>
      </c>
    </row>
    <row r="247" customFormat="false" ht="26.25" hidden="false" customHeight="true" outlineLevel="0" collapsed="false">
      <c r="A247" s="26" t="n">
        <v>238</v>
      </c>
      <c r="C247" s="360"/>
      <c r="D247" s="361"/>
      <c r="E247" s="362"/>
      <c r="F247" s="362"/>
      <c r="G247" s="362"/>
      <c r="H247" s="362"/>
      <c r="I247" s="363"/>
      <c r="J247" s="363"/>
      <c r="K247" s="356"/>
      <c r="L247" s="356"/>
      <c r="M247" s="356"/>
      <c r="N247" s="356"/>
      <c r="O247" s="356"/>
      <c r="P247" s="365"/>
      <c r="Q247" s="365"/>
      <c r="R247" s="365"/>
      <c r="S247" s="376"/>
      <c r="T247" s="376"/>
      <c r="AA247" s="27" t="s">
        <v>147</v>
      </c>
    </row>
    <row r="248" customFormat="false" ht="26.25" hidden="false" customHeight="true" outlineLevel="0" collapsed="false">
      <c r="A248" s="26" t="n">
        <v>239</v>
      </c>
      <c r="C248" s="360"/>
      <c r="D248" s="361"/>
      <c r="E248" s="362"/>
      <c r="F248" s="362"/>
      <c r="G248" s="362"/>
      <c r="H248" s="362"/>
      <c r="I248" s="363"/>
      <c r="J248" s="363"/>
      <c r="K248" s="356"/>
      <c r="L248" s="356"/>
      <c r="M248" s="356"/>
      <c r="N248" s="356"/>
      <c r="O248" s="356"/>
      <c r="P248" s="365"/>
      <c r="Q248" s="365"/>
      <c r="R248" s="365"/>
      <c r="S248" s="376"/>
      <c r="T248" s="376"/>
      <c r="AA248" s="27" t="s">
        <v>147</v>
      </c>
    </row>
    <row r="249" customFormat="false" ht="26.25" hidden="false" customHeight="true" outlineLevel="0" collapsed="false">
      <c r="A249" s="26" t="n">
        <v>240</v>
      </c>
      <c r="C249" s="360"/>
      <c r="D249" s="361"/>
      <c r="E249" s="362"/>
      <c r="F249" s="362"/>
      <c r="G249" s="362"/>
      <c r="H249" s="362"/>
      <c r="I249" s="363"/>
      <c r="J249" s="363"/>
      <c r="K249" s="356"/>
      <c r="L249" s="356"/>
      <c r="M249" s="356"/>
      <c r="N249" s="356"/>
      <c r="O249" s="356"/>
      <c r="P249" s="365"/>
      <c r="Q249" s="365"/>
      <c r="R249" s="365"/>
      <c r="S249" s="376"/>
      <c r="T249" s="376"/>
      <c r="AA249" s="27" t="s">
        <v>147</v>
      </c>
    </row>
    <row r="250" customFormat="false" ht="26.25" hidden="false" customHeight="true" outlineLevel="0" collapsed="false">
      <c r="A250" s="26" t="n">
        <v>241</v>
      </c>
      <c r="C250" s="360"/>
      <c r="D250" s="361"/>
      <c r="E250" s="362"/>
      <c r="F250" s="362"/>
      <c r="G250" s="362"/>
      <c r="H250" s="362"/>
      <c r="I250" s="363"/>
      <c r="J250" s="363"/>
      <c r="K250" s="356"/>
      <c r="L250" s="356"/>
      <c r="M250" s="356"/>
      <c r="N250" s="356"/>
      <c r="O250" s="356"/>
      <c r="P250" s="365"/>
      <c r="Q250" s="365"/>
      <c r="R250" s="365"/>
      <c r="S250" s="376"/>
      <c r="T250" s="376"/>
      <c r="AA250" s="27" t="s">
        <v>147</v>
      </c>
    </row>
    <row r="251" customFormat="false" ht="26.25" hidden="false" customHeight="true" outlineLevel="0" collapsed="false">
      <c r="A251" s="26" t="n">
        <v>242</v>
      </c>
      <c r="C251" s="360"/>
      <c r="D251" s="361"/>
      <c r="E251" s="362"/>
      <c r="F251" s="362"/>
      <c r="G251" s="362"/>
      <c r="H251" s="362"/>
      <c r="I251" s="363"/>
      <c r="J251" s="363"/>
      <c r="K251" s="356"/>
      <c r="L251" s="356"/>
      <c r="M251" s="356"/>
      <c r="N251" s="356"/>
      <c r="O251" s="356"/>
      <c r="P251" s="365"/>
      <c r="Q251" s="365"/>
      <c r="R251" s="365"/>
      <c r="S251" s="376"/>
      <c r="T251" s="376"/>
      <c r="AA251" s="27" t="s">
        <v>147</v>
      </c>
    </row>
    <row r="252" customFormat="false" ht="26.25" hidden="false" customHeight="true" outlineLevel="0" collapsed="false">
      <c r="A252" s="26" t="n">
        <v>243</v>
      </c>
      <c r="C252" s="360"/>
      <c r="D252" s="361"/>
      <c r="E252" s="362"/>
      <c r="F252" s="362"/>
      <c r="G252" s="362"/>
      <c r="H252" s="362"/>
      <c r="I252" s="363"/>
      <c r="J252" s="363"/>
      <c r="K252" s="356"/>
      <c r="L252" s="356"/>
      <c r="M252" s="356"/>
      <c r="N252" s="356"/>
      <c r="O252" s="356"/>
      <c r="P252" s="365"/>
      <c r="Q252" s="365"/>
      <c r="R252" s="365"/>
      <c r="S252" s="376"/>
      <c r="T252" s="376"/>
      <c r="AA252" s="27" t="s">
        <v>147</v>
      </c>
    </row>
    <row r="253" customFormat="false" ht="26.25" hidden="false" customHeight="true" outlineLevel="0" collapsed="false">
      <c r="A253" s="26" t="n">
        <v>244</v>
      </c>
      <c r="C253" s="360"/>
      <c r="D253" s="361"/>
      <c r="E253" s="362"/>
      <c r="F253" s="362"/>
      <c r="G253" s="362"/>
      <c r="H253" s="362"/>
      <c r="I253" s="363"/>
      <c r="J253" s="363"/>
      <c r="K253" s="356"/>
      <c r="L253" s="356"/>
      <c r="M253" s="356"/>
      <c r="N253" s="356"/>
      <c r="O253" s="356"/>
      <c r="P253" s="365"/>
      <c r="Q253" s="365"/>
      <c r="R253" s="365"/>
      <c r="S253" s="376"/>
      <c r="T253" s="376"/>
      <c r="AA253" s="27" t="s">
        <v>147</v>
      </c>
    </row>
    <row r="254" customFormat="false" ht="26.25" hidden="false" customHeight="true" outlineLevel="0" collapsed="false">
      <c r="A254" s="26" t="n">
        <v>245</v>
      </c>
      <c r="C254" s="360"/>
      <c r="D254" s="361"/>
      <c r="E254" s="362"/>
      <c r="F254" s="362"/>
      <c r="G254" s="362"/>
      <c r="H254" s="362"/>
      <c r="I254" s="363"/>
      <c r="J254" s="363"/>
      <c r="K254" s="356"/>
      <c r="L254" s="356"/>
      <c r="M254" s="356"/>
      <c r="N254" s="356"/>
      <c r="O254" s="356"/>
      <c r="P254" s="365"/>
      <c r="Q254" s="365"/>
      <c r="R254" s="365"/>
      <c r="S254" s="376"/>
      <c r="T254" s="376"/>
      <c r="AA254" s="27" t="s">
        <v>147</v>
      </c>
    </row>
    <row r="255" customFormat="false" ht="26.25" hidden="false" customHeight="true" outlineLevel="0" collapsed="false">
      <c r="A255" s="26" t="n">
        <v>246</v>
      </c>
      <c r="C255" s="360"/>
      <c r="D255" s="361"/>
      <c r="E255" s="362"/>
      <c r="F255" s="362"/>
      <c r="G255" s="362"/>
      <c r="H255" s="362"/>
      <c r="I255" s="363"/>
      <c r="J255" s="363"/>
      <c r="K255" s="356"/>
      <c r="L255" s="356"/>
      <c r="M255" s="356"/>
      <c r="N255" s="356"/>
      <c r="O255" s="356"/>
      <c r="P255" s="365"/>
      <c r="Q255" s="365"/>
      <c r="R255" s="365"/>
      <c r="S255" s="376"/>
      <c r="T255" s="376"/>
      <c r="AA255" s="27" t="s">
        <v>147</v>
      </c>
    </row>
    <row r="256" customFormat="false" ht="26.25" hidden="false" customHeight="true" outlineLevel="0" collapsed="false">
      <c r="A256" s="26" t="n">
        <v>247</v>
      </c>
      <c r="C256" s="360"/>
      <c r="D256" s="361"/>
      <c r="E256" s="362"/>
      <c r="F256" s="362"/>
      <c r="G256" s="362"/>
      <c r="H256" s="362"/>
      <c r="I256" s="363"/>
      <c r="J256" s="363"/>
      <c r="K256" s="356"/>
      <c r="L256" s="356"/>
      <c r="M256" s="356"/>
      <c r="N256" s="356"/>
      <c r="O256" s="356"/>
      <c r="P256" s="365"/>
      <c r="Q256" s="365"/>
      <c r="R256" s="365"/>
      <c r="S256" s="376"/>
      <c r="T256" s="376"/>
      <c r="AA256" s="27" t="s">
        <v>147</v>
      </c>
    </row>
    <row r="257" customFormat="false" ht="26.25" hidden="false" customHeight="true" outlineLevel="0" collapsed="false">
      <c r="A257" s="26" t="n">
        <v>248</v>
      </c>
      <c r="C257" s="360"/>
      <c r="D257" s="361"/>
      <c r="E257" s="362"/>
      <c r="F257" s="362"/>
      <c r="G257" s="362"/>
      <c r="H257" s="362"/>
      <c r="I257" s="363"/>
      <c r="J257" s="363"/>
      <c r="K257" s="356"/>
      <c r="L257" s="356"/>
      <c r="M257" s="356"/>
      <c r="N257" s="356"/>
      <c r="O257" s="356"/>
      <c r="P257" s="365"/>
      <c r="Q257" s="365"/>
      <c r="R257" s="365"/>
      <c r="S257" s="376"/>
      <c r="T257" s="376"/>
      <c r="AA257" s="27" t="s">
        <v>147</v>
      </c>
    </row>
    <row r="258" customFormat="false" ht="26.25" hidden="false" customHeight="true" outlineLevel="0" collapsed="false">
      <c r="A258" s="26" t="n">
        <v>249</v>
      </c>
      <c r="C258" s="360"/>
      <c r="D258" s="361"/>
      <c r="E258" s="362"/>
      <c r="F258" s="362"/>
      <c r="G258" s="362"/>
      <c r="H258" s="362"/>
      <c r="I258" s="363"/>
      <c r="J258" s="363"/>
      <c r="K258" s="356"/>
      <c r="L258" s="356"/>
      <c r="M258" s="356"/>
      <c r="N258" s="356"/>
      <c r="O258" s="356"/>
      <c r="P258" s="365"/>
      <c r="Q258" s="365"/>
      <c r="R258" s="365"/>
      <c r="S258" s="376"/>
      <c r="T258" s="376"/>
      <c r="AA258" s="27" t="s">
        <v>147</v>
      </c>
    </row>
    <row r="259" customFormat="false" ht="26.25" hidden="false" customHeight="true" outlineLevel="0" collapsed="false">
      <c r="A259" s="26" t="n">
        <v>250</v>
      </c>
      <c r="C259" s="360"/>
      <c r="D259" s="361"/>
      <c r="E259" s="362"/>
      <c r="F259" s="362"/>
      <c r="G259" s="362"/>
      <c r="H259" s="362"/>
      <c r="I259" s="363"/>
      <c r="J259" s="363"/>
      <c r="K259" s="356"/>
      <c r="L259" s="356"/>
      <c r="M259" s="356"/>
      <c r="N259" s="356"/>
      <c r="O259" s="356"/>
      <c r="P259" s="365"/>
      <c r="Q259" s="365"/>
      <c r="R259" s="365"/>
      <c r="S259" s="376"/>
      <c r="T259" s="376"/>
      <c r="AA259" s="27" t="s">
        <v>147</v>
      </c>
    </row>
    <row r="260" customFormat="false" ht="26.25" hidden="false" customHeight="true" outlineLevel="0" collapsed="false">
      <c r="A260" s="26" t="n">
        <v>251</v>
      </c>
      <c r="C260" s="360"/>
      <c r="D260" s="361"/>
      <c r="E260" s="362"/>
      <c r="F260" s="362"/>
      <c r="G260" s="362"/>
      <c r="H260" s="362"/>
      <c r="I260" s="363"/>
      <c r="J260" s="363"/>
      <c r="K260" s="356"/>
      <c r="L260" s="356"/>
      <c r="M260" s="356"/>
      <c r="N260" s="356"/>
      <c r="O260" s="356"/>
      <c r="P260" s="365"/>
      <c r="Q260" s="365"/>
      <c r="R260" s="365"/>
      <c r="S260" s="376"/>
      <c r="T260" s="376"/>
      <c r="AA260" s="27" t="s">
        <v>147</v>
      </c>
    </row>
    <row r="261" customFormat="false" ht="26.25" hidden="false" customHeight="true" outlineLevel="0" collapsed="false">
      <c r="A261" s="26" t="n">
        <v>252</v>
      </c>
      <c r="C261" s="360"/>
      <c r="D261" s="361"/>
      <c r="E261" s="362"/>
      <c r="F261" s="362"/>
      <c r="G261" s="362"/>
      <c r="H261" s="362"/>
      <c r="I261" s="363"/>
      <c r="J261" s="363"/>
      <c r="K261" s="356"/>
      <c r="L261" s="356"/>
      <c r="M261" s="356"/>
      <c r="N261" s="356"/>
      <c r="O261" s="356"/>
      <c r="P261" s="365"/>
      <c r="Q261" s="365"/>
      <c r="R261" s="365"/>
      <c r="S261" s="376"/>
      <c r="T261" s="376"/>
      <c r="AA261" s="27" t="s">
        <v>147</v>
      </c>
    </row>
    <row r="262" customFormat="false" ht="26.25" hidden="false" customHeight="true" outlineLevel="0" collapsed="false">
      <c r="A262" s="26" t="n">
        <v>253</v>
      </c>
      <c r="C262" s="360"/>
      <c r="D262" s="361"/>
      <c r="E262" s="362"/>
      <c r="F262" s="362"/>
      <c r="G262" s="362"/>
      <c r="H262" s="362"/>
      <c r="I262" s="363"/>
      <c r="J262" s="363"/>
      <c r="K262" s="356"/>
      <c r="L262" s="356"/>
      <c r="M262" s="356"/>
      <c r="N262" s="356"/>
      <c r="O262" s="356"/>
      <c r="P262" s="365"/>
      <c r="Q262" s="365"/>
      <c r="R262" s="365"/>
      <c r="S262" s="376"/>
      <c r="T262" s="376"/>
      <c r="AA262" s="27" t="s">
        <v>147</v>
      </c>
    </row>
    <row r="263" customFormat="false" ht="26.25" hidden="false" customHeight="true" outlineLevel="0" collapsed="false">
      <c r="A263" s="26" t="n">
        <v>254</v>
      </c>
      <c r="C263" s="360"/>
      <c r="D263" s="361"/>
      <c r="E263" s="362"/>
      <c r="F263" s="362"/>
      <c r="G263" s="362"/>
      <c r="H263" s="362"/>
      <c r="I263" s="363"/>
      <c r="J263" s="363"/>
      <c r="K263" s="356"/>
      <c r="L263" s="356"/>
      <c r="M263" s="356"/>
      <c r="N263" s="356"/>
      <c r="O263" s="356"/>
      <c r="P263" s="365"/>
      <c r="Q263" s="365"/>
      <c r="R263" s="365"/>
      <c r="S263" s="376"/>
      <c r="T263" s="376"/>
      <c r="AA263" s="27" t="s">
        <v>147</v>
      </c>
    </row>
    <row r="264" customFormat="false" ht="26.25" hidden="false" customHeight="true" outlineLevel="0" collapsed="false">
      <c r="A264" s="26" t="n">
        <v>255</v>
      </c>
      <c r="C264" s="360"/>
      <c r="D264" s="361"/>
      <c r="E264" s="362"/>
      <c r="F264" s="362"/>
      <c r="G264" s="362"/>
      <c r="H264" s="362"/>
      <c r="I264" s="363"/>
      <c r="J264" s="363"/>
      <c r="K264" s="356"/>
      <c r="L264" s="356"/>
      <c r="M264" s="356"/>
      <c r="N264" s="356"/>
      <c r="O264" s="356"/>
      <c r="P264" s="365"/>
      <c r="Q264" s="365"/>
      <c r="R264" s="365"/>
      <c r="S264" s="376"/>
      <c r="T264" s="376"/>
      <c r="AA264" s="27" t="s">
        <v>147</v>
      </c>
    </row>
    <row r="265" customFormat="false" ht="26.25" hidden="false" customHeight="true" outlineLevel="0" collapsed="false">
      <c r="A265" s="26" t="n">
        <v>256</v>
      </c>
      <c r="C265" s="360"/>
      <c r="D265" s="361"/>
      <c r="E265" s="362"/>
      <c r="F265" s="362"/>
      <c r="G265" s="362"/>
      <c r="H265" s="362"/>
      <c r="I265" s="363"/>
      <c r="J265" s="363"/>
      <c r="K265" s="356"/>
      <c r="L265" s="356"/>
      <c r="M265" s="356"/>
      <c r="N265" s="356"/>
      <c r="O265" s="356"/>
      <c r="P265" s="365"/>
      <c r="Q265" s="365"/>
      <c r="R265" s="365"/>
      <c r="S265" s="376"/>
      <c r="T265" s="376"/>
      <c r="AA265" s="27" t="s">
        <v>147</v>
      </c>
    </row>
    <row r="266" customFormat="false" ht="26.25" hidden="false" customHeight="true" outlineLevel="0" collapsed="false">
      <c r="A266" s="26" t="n">
        <v>257</v>
      </c>
      <c r="C266" s="360"/>
      <c r="D266" s="361"/>
      <c r="E266" s="362"/>
      <c r="F266" s="362"/>
      <c r="G266" s="362"/>
      <c r="H266" s="362"/>
      <c r="I266" s="363"/>
      <c r="J266" s="363"/>
      <c r="K266" s="356"/>
      <c r="L266" s="356"/>
      <c r="M266" s="356"/>
      <c r="N266" s="356"/>
      <c r="O266" s="356"/>
      <c r="P266" s="365"/>
      <c r="Q266" s="365"/>
      <c r="R266" s="365"/>
      <c r="S266" s="376"/>
      <c r="T266" s="376"/>
      <c r="AA266" s="27" t="s">
        <v>147</v>
      </c>
    </row>
    <row r="267" customFormat="false" ht="26.25" hidden="false" customHeight="true" outlineLevel="0" collapsed="false">
      <c r="A267" s="26" t="n">
        <v>258</v>
      </c>
      <c r="C267" s="360"/>
      <c r="D267" s="361"/>
      <c r="E267" s="362"/>
      <c r="F267" s="362"/>
      <c r="G267" s="362"/>
      <c r="H267" s="362"/>
      <c r="I267" s="363"/>
      <c r="J267" s="363"/>
      <c r="K267" s="356"/>
      <c r="L267" s="356"/>
      <c r="M267" s="356"/>
      <c r="N267" s="356"/>
      <c r="O267" s="356"/>
      <c r="P267" s="365"/>
      <c r="Q267" s="365"/>
      <c r="R267" s="365"/>
      <c r="S267" s="376"/>
      <c r="T267" s="376"/>
      <c r="AA267" s="27" t="s">
        <v>147</v>
      </c>
    </row>
    <row r="268" customFormat="false" ht="26.25" hidden="false" customHeight="true" outlineLevel="0" collapsed="false">
      <c r="A268" s="26" t="n">
        <v>259</v>
      </c>
      <c r="C268" s="360"/>
      <c r="D268" s="361"/>
      <c r="E268" s="362"/>
      <c r="F268" s="362"/>
      <c r="G268" s="362"/>
      <c r="H268" s="362"/>
      <c r="I268" s="363"/>
      <c r="J268" s="363"/>
      <c r="K268" s="356"/>
      <c r="L268" s="356"/>
      <c r="M268" s="356"/>
      <c r="N268" s="356"/>
      <c r="O268" s="356"/>
      <c r="P268" s="365"/>
      <c r="Q268" s="365"/>
      <c r="R268" s="365"/>
      <c r="S268" s="376"/>
      <c r="T268" s="376"/>
      <c r="AA268" s="27" t="s">
        <v>147</v>
      </c>
    </row>
    <row r="269" customFormat="false" ht="26.25" hidden="false" customHeight="true" outlineLevel="0" collapsed="false">
      <c r="A269" s="26" t="n">
        <v>260</v>
      </c>
      <c r="C269" s="360"/>
      <c r="D269" s="361"/>
      <c r="E269" s="362"/>
      <c r="F269" s="362"/>
      <c r="G269" s="362"/>
      <c r="H269" s="362"/>
      <c r="I269" s="363"/>
      <c r="J269" s="363"/>
      <c r="K269" s="356"/>
      <c r="L269" s="356"/>
      <c r="M269" s="356"/>
      <c r="N269" s="356"/>
      <c r="O269" s="356"/>
      <c r="P269" s="365"/>
      <c r="Q269" s="365"/>
      <c r="R269" s="365"/>
      <c r="S269" s="376"/>
      <c r="T269" s="376"/>
      <c r="AA269" s="27" t="s">
        <v>147</v>
      </c>
    </row>
    <row r="270" customFormat="false" ht="26.25" hidden="false" customHeight="true" outlineLevel="0" collapsed="false">
      <c r="A270" s="26" t="n">
        <v>261</v>
      </c>
      <c r="C270" s="360"/>
      <c r="D270" s="361"/>
      <c r="E270" s="362"/>
      <c r="F270" s="362"/>
      <c r="G270" s="362"/>
      <c r="H270" s="362"/>
      <c r="I270" s="363"/>
      <c r="J270" s="363"/>
      <c r="K270" s="356"/>
      <c r="L270" s="356"/>
      <c r="M270" s="356"/>
      <c r="N270" s="356"/>
      <c r="O270" s="356"/>
      <c r="P270" s="365"/>
      <c r="Q270" s="365"/>
      <c r="R270" s="365"/>
      <c r="S270" s="376"/>
      <c r="T270" s="376"/>
      <c r="AA270" s="27" t="s">
        <v>147</v>
      </c>
    </row>
    <row r="271" customFormat="false" ht="26.25" hidden="false" customHeight="true" outlineLevel="0" collapsed="false">
      <c r="A271" s="26" t="n">
        <v>262</v>
      </c>
      <c r="C271" s="360"/>
      <c r="D271" s="361"/>
      <c r="E271" s="362"/>
      <c r="F271" s="362"/>
      <c r="G271" s="362"/>
      <c r="H271" s="362"/>
      <c r="I271" s="363"/>
      <c r="J271" s="363"/>
      <c r="K271" s="356"/>
      <c r="L271" s="356"/>
      <c r="M271" s="356"/>
      <c r="N271" s="356"/>
      <c r="O271" s="356"/>
      <c r="P271" s="365"/>
      <c r="Q271" s="365"/>
      <c r="R271" s="365"/>
      <c r="S271" s="376"/>
      <c r="T271" s="376"/>
      <c r="AA271" s="27" t="s">
        <v>147</v>
      </c>
    </row>
    <row r="272" customFormat="false" ht="26.25" hidden="false" customHeight="true" outlineLevel="0" collapsed="false">
      <c r="A272" s="26" t="n">
        <v>263</v>
      </c>
      <c r="C272" s="360"/>
      <c r="D272" s="361"/>
      <c r="E272" s="362"/>
      <c r="F272" s="362"/>
      <c r="G272" s="362"/>
      <c r="H272" s="362"/>
      <c r="I272" s="363"/>
      <c r="J272" s="363"/>
      <c r="K272" s="356"/>
      <c r="L272" s="356"/>
      <c r="M272" s="356"/>
      <c r="N272" s="356"/>
      <c r="O272" s="356"/>
      <c r="P272" s="365"/>
      <c r="Q272" s="365"/>
      <c r="R272" s="365"/>
      <c r="S272" s="376"/>
      <c r="T272" s="376"/>
      <c r="AA272" s="27" t="s">
        <v>147</v>
      </c>
    </row>
    <row r="273" customFormat="false" ht="26.25" hidden="false" customHeight="true" outlineLevel="0" collapsed="false">
      <c r="A273" s="26" t="n">
        <v>264</v>
      </c>
      <c r="C273" s="360"/>
      <c r="D273" s="361"/>
      <c r="E273" s="362"/>
      <c r="F273" s="362"/>
      <c r="G273" s="362"/>
      <c r="H273" s="362"/>
      <c r="I273" s="363"/>
      <c r="J273" s="363"/>
      <c r="K273" s="356"/>
      <c r="L273" s="356"/>
      <c r="M273" s="356"/>
      <c r="N273" s="356"/>
      <c r="O273" s="356"/>
      <c r="P273" s="365"/>
      <c r="Q273" s="365"/>
      <c r="R273" s="365"/>
      <c r="S273" s="376"/>
      <c r="T273" s="376"/>
      <c r="AA273" s="27" t="s">
        <v>147</v>
      </c>
    </row>
    <row r="274" customFormat="false" ht="26.25" hidden="false" customHeight="true" outlineLevel="0" collapsed="false">
      <c r="A274" s="26" t="n">
        <v>265</v>
      </c>
      <c r="C274" s="360"/>
      <c r="D274" s="361"/>
      <c r="E274" s="362"/>
      <c r="F274" s="362"/>
      <c r="G274" s="362"/>
      <c r="H274" s="362"/>
      <c r="I274" s="363"/>
      <c r="J274" s="363"/>
      <c r="K274" s="356"/>
      <c r="L274" s="356"/>
      <c r="M274" s="356"/>
      <c r="N274" s="356"/>
      <c r="O274" s="356"/>
      <c r="P274" s="365"/>
      <c r="Q274" s="365"/>
      <c r="R274" s="365"/>
      <c r="S274" s="376"/>
      <c r="T274" s="376"/>
      <c r="AA274" s="27" t="s">
        <v>147</v>
      </c>
    </row>
    <row r="275" customFormat="false" ht="26.25" hidden="false" customHeight="true" outlineLevel="0" collapsed="false">
      <c r="A275" s="26" t="n">
        <v>266</v>
      </c>
      <c r="C275" s="360"/>
      <c r="D275" s="361"/>
      <c r="E275" s="362"/>
      <c r="F275" s="362"/>
      <c r="G275" s="362"/>
      <c r="H275" s="362"/>
      <c r="I275" s="363"/>
      <c r="J275" s="363"/>
      <c r="K275" s="356"/>
      <c r="L275" s="356"/>
      <c r="M275" s="356"/>
      <c r="N275" s="356"/>
      <c r="O275" s="356"/>
      <c r="P275" s="365"/>
      <c r="Q275" s="365"/>
      <c r="R275" s="365"/>
      <c r="S275" s="376"/>
      <c r="T275" s="376"/>
      <c r="AA275" s="27" t="s">
        <v>147</v>
      </c>
    </row>
    <row r="276" customFormat="false" ht="26.25" hidden="false" customHeight="true" outlineLevel="0" collapsed="false">
      <c r="A276" s="26" t="n">
        <v>267</v>
      </c>
      <c r="C276" s="360"/>
      <c r="D276" s="361"/>
      <c r="E276" s="362"/>
      <c r="F276" s="362"/>
      <c r="G276" s="362"/>
      <c r="H276" s="362"/>
      <c r="I276" s="363"/>
      <c r="J276" s="363"/>
      <c r="K276" s="356"/>
      <c r="L276" s="356"/>
      <c r="M276" s="356"/>
      <c r="N276" s="356"/>
      <c r="O276" s="356"/>
      <c r="P276" s="365"/>
      <c r="Q276" s="365"/>
      <c r="R276" s="365"/>
      <c r="S276" s="376"/>
      <c r="T276" s="376"/>
      <c r="AA276" s="27" t="s">
        <v>147</v>
      </c>
    </row>
    <row r="277" customFormat="false" ht="26.25" hidden="false" customHeight="true" outlineLevel="0" collapsed="false">
      <c r="A277" s="26" t="n">
        <v>268</v>
      </c>
      <c r="C277" s="360"/>
      <c r="D277" s="361"/>
      <c r="E277" s="362"/>
      <c r="F277" s="362"/>
      <c r="G277" s="362"/>
      <c r="H277" s="362"/>
      <c r="I277" s="363"/>
      <c r="J277" s="363"/>
      <c r="K277" s="356"/>
      <c r="L277" s="356"/>
      <c r="M277" s="356"/>
      <c r="N277" s="356"/>
      <c r="O277" s="356"/>
      <c r="P277" s="365"/>
      <c r="Q277" s="365"/>
      <c r="R277" s="365"/>
      <c r="S277" s="376"/>
      <c r="T277" s="376"/>
      <c r="AA277" s="27" t="s">
        <v>147</v>
      </c>
    </row>
    <row r="278" customFormat="false" ht="26.25" hidden="false" customHeight="true" outlineLevel="0" collapsed="false">
      <c r="A278" s="26" t="n">
        <v>269</v>
      </c>
      <c r="C278" s="360"/>
      <c r="D278" s="361"/>
      <c r="E278" s="362"/>
      <c r="F278" s="362"/>
      <c r="G278" s="362"/>
      <c r="H278" s="362"/>
      <c r="I278" s="363"/>
      <c r="J278" s="363"/>
      <c r="K278" s="356"/>
      <c r="L278" s="356"/>
      <c r="M278" s="356"/>
      <c r="N278" s="356"/>
      <c r="O278" s="356"/>
      <c r="P278" s="365"/>
      <c r="Q278" s="365"/>
      <c r="R278" s="365"/>
      <c r="S278" s="376"/>
      <c r="T278" s="376"/>
      <c r="AA278" s="27" t="s">
        <v>147</v>
      </c>
    </row>
    <row r="279" customFormat="false" ht="26.25" hidden="false" customHeight="true" outlineLevel="0" collapsed="false">
      <c r="A279" s="26" t="n">
        <v>270</v>
      </c>
      <c r="C279" s="360"/>
      <c r="D279" s="361"/>
      <c r="E279" s="362"/>
      <c r="F279" s="362"/>
      <c r="G279" s="362"/>
      <c r="H279" s="362"/>
      <c r="I279" s="363"/>
      <c r="J279" s="363"/>
      <c r="K279" s="356"/>
      <c r="L279" s="356"/>
      <c r="M279" s="356"/>
      <c r="N279" s="356"/>
      <c r="O279" s="356"/>
      <c r="P279" s="365"/>
      <c r="Q279" s="365"/>
      <c r="R279" s="365"/>
      <c r="S279" s="376"/>
      <c r="T279" s="376"/>
      <c r="AA279" s="27" t="s">
        <v>147</v>
      </c>
    </row>
    <row r="280" customFormat="false" ht="26.25" hidden="false" customHeight="true" outlineLevel="0" collapsed="false">
      <c r="A280" s="26" t="n">
        <v>271</v>
      </c>
      <c r="C280" s="360"/>
      <c r="D280" s="361"/>
      <c r="E280" s="362"/>
      <c r="F280" s="362"/>
      <c r="G280" s="362"/>
      <c r="H280" s="362"/>
      <c r="I280" s="363"/>
      <c r="J280" s="363"/>
      <c r="K280" s="356"/>
      <c r="L280" s="356"/>
      <c r="M280" s="356"/>
      <c r="N280" s="356"/>
      <c r="O280" s="356"/>
      <c r="P280" s="365"/>
      <c r="Q280" s="365"/>
      <c r="R280" s="365"/>
      <c r="S280" s="376"/>
      <c r="T280" s="376"/>
      <c r="AA280" s="27" t="s">
        <v>147</v>
      </c>
    </row>
    <row r="281" customFormat="false" ht="26.25" hidden="false" customHeight="true" outlineLevel="0" collapsed="false">
      <c r="A281" s="26" t="n">
        <v>272</v>
      </c>
      <c r="C281" s="360"/>
      <c r="D281" s="361"/>
      <c r="E281" s="362"/>
      <c r="F281" s="362"/>
      <c r="G281" s="362"/>
      <c r="H281" s="362"/>
      <c r="I281" s="363"/>
      <c r="J281" s="363"/>
      <c r="K281" s="356"/>
      <c r="L281" s="356"/>
      <c r="M281" s="356"/>
      <c r="N281" s="356"/>
      <c r="O281" s="356"/>
      <c r="P281" s="365"/>
      <c r="Q281" s="365"/>
      <c r="R281" s="365"/>
      <c r="S281" s="376"/>
      <c r="T281" s="376"/>
      <c r="AA281" s="27" t="s">
        <v>147</v>
      </c>
    </row>
    <row r="282" customFormat="false" ht="26.25" hidden="false" customHeight="true" outlineLevel="0" collapsed="false">
      <c r="A282" s="26" t="n">
        <v>273</v>
      </c>
      <c r="C282" s="360"/>
      <c r="D282" s="361"/>
      <c r="E282" s="362"/>
      <c r="F282" s="362"/>
      <c r="G282" s="362"/>
      <c r="H282" s="362"/>
      <c r="I282" s="363"/>
      <c r="J282" s="363"/>
      <c r="K282" s="356"/>
      <c r="L282" s="356"/>
      <c r="M282" s="356"/>
      <c r="N282" s="356"/>
      <c r="O282" s="356"/>
      <c r="P282" s="365"/>
      <c r="Q282" s="365"/>
      <c r="R282" s="365"/>
      <c r="S282" s="376"/>
      <c r="T282" s="376"/>
      <c r="AA282" s="27" t="s">
        <v>147</v>
      </c>
    </row>
    <row r="283" customFormat="false" ht="26.25" hidden="false" customHeight="true" outlineLevel="0" collapsed="false">
      <c r="A283" s="26" t="n">
        <v>274</v>
      </c>
      <c r="C283" s="360"/>
      <c r="D283" s="361"/>
      <c r="E283" s="362"/>
      <c r="F283" s="362"/>
      <c r="G283" s="362"/>
      <c r="H283" s="362"/>
      <c r="I283" s="363"/>
      <c r="J283" s="363"/>
      <c r="K283" s="356"/>
      <c r="L283" s="356"/>
      <c r="M283" s="356"/>
      <c r="N283" s="356"/>
      <c r="O283" s="356"/>
      <c r="P283" s="365"/>
      <c r="Q283" s="365"/>
      <c r="R283" s="365"/>
      <c r="S283" s="376"/>
      <c r="T283" s="376"/>
      <c r="AA283" s="27" t="s">
        <v>147</v>
      </c>
    </row>
    <row r="284" customFormat="false" ht="26.25" hidden="false" customHeight="true" outlineLevel="0" collapsed="false">
      <c r="A284" s="26" t="n">
        <v>275</v>
      </c>
      <c r="C284" s="360"/>
      <c r="D284" s="361"/>
      <c r="E284" s="362"/>
      <c r="F284" s="362"/>
      <c r="G284" s="362"/>
      <c r="H284" s="362"/>
      <c r="I284" s="363"/>
      <c r="J284" s="363"/>
      <c r="K284" s="356"/>
      <c r="L284" s="356"/>
      <c r="M284" s="356"/>
      <c r="N284" s="356"/>
      <c r="O284" s="356"/>
      <c r="P284" s="365"/>
      <c r="Q284" s="365"/>
      <c r="R284" s="365"/>
      <c r="S284" s="376"/>
      <c r="T284" s="376"/>
      <c r="AA284" s="27" t="s">
        <v>147</v>
      </c>
    </row>
    <row r="285" customFormat="false" ht="26.25" hidden="false" customHeight="true" outlineLevel="0" collapsed="false">
      <c r="A285" s="26" t="n">
        <v>276</v>
      </c>
      <c r="C285" s="360"/>
      <c r="D285" s="361"/>
      <c r="E285" s="362"/>
      <c r="F285" s="362"/>
      <c r="G285" s="362"/>
      <c r="H285" s="362"/>
      <c r="I285" s="363"/>
      <c r="J285" s="363"/>
      <c r="K285" s="356"/>
      <c r="L285" s="356"/>
      <c r="M285" s="356"/>
      <c r="N285" s="356"/>
      <c r="O285" s="356"/>
      <c r="P285" s="365"/>
      <c r="Q285" s="365"/>
      <c r="R285" s="365"/>
      <c r="S285" s="376"/>
      <c r="T285" s="376"/>
      <c r="AA285" s="27" t="s">
        <v>147</v>
      </c>
    </row>
    <row r="286" customFormat="false" ht="26.25" hidden="false" customHeight="true" outlineLevel="0" collapsed="false">
      <c r="A286" s="26" t="n">
        <v>277</v>
      </c>
      <c r="C286" s="360"/>
      <c r="D286" s="361"/>
      <c r="E286" s="362"/>
      <c r="F286" s="362"/>
      <c r="G286" s="362"/>
      <c r="H286" s="362"/>
      <c r="I286" s="363"/>
      <c r="J286" s="363"/>
      <c r="K286" s="356"/>
      <c r="L286" s="356"/>
      <c r="M286" s="356"/>
      <c r="N286" s="356"/>
      <c r="O286" s="356"/>
      <c r="P286" s="365"/>
      <c r="Q286" s="365"/>
      <c r="R286" s="365"/>
      <c r="S286" s="376"/>
      <c r="T286" s="376"/>
      <c r="AA286" s="27" t="s">
        <v>147</v>
      </c>
    </row>
    <row r="287" customFormat="false" ht="26.25" hidden="false" customHeight="true" outlineLevel="0" collapsed="false">
      <c r="A287" s="26" t="n">
        <v>278</v>
      </c>
      <c r="C287" s="360"/>
      <c r="D287" s="361"/>
      <c r="E287" s="362"/>
      <c r="F287" s="362"/>
      <c r="G287" s="362"/>
      <c r="H287" s="362"/>
      <c r="I287" s="363"/>
      <c r="J287" s="363"/>
      <c r="K287" s="356"/>
      <c r="L287" s="356"/>
      <c r="M287" s="356"/>
      <c r="N287" s="356"/>
      <c r="O287" s="356"/>
      <c r="P287" s="365"/>
      <c r="Q287" s="365"/>
      <c r="R287" s="365"/>
      <c r="S287" s="376"/>
      <c r="T287" s="376"/>
      <c r="AA287" s="27" t="s">
        <v>147</v>
      </c>
    </row>
    <row r="288" customFormat="false" ht="26.25" hidden="false" customHeight="true" outlineLevel="0" collapsed="false">
      <c r="A288" s="26" t="n">
        <v>279</v>
      </c>
      <c r="C288" s="360"/>
      <c r="D288" s="361"/>
      <c r="E288" s="362"/>
      <c r="F288" s="362"/>
      <c r="G288" s="362"/>
      <c r="H288" s="362"/>
      <c r="I288" s="363"/>
      <c r="J288" s="363"/>
      <c r="K288" s="356"/>
      <c r="L288" s="356"/>
      <c r="M288" s="356"/>
      <c r="N288" s="356"/>
      <c r="O288" s="356"/>
      <c r="P288" s="365"/>
      <c r="Q288" s="365"/>
      <c r="R288" s="365"/>
      <c r="S288" s="376"/>
      <c r="T288" s="376"/>
      <c r="AA288" s="27" t="s">
        <v>147</v>
      </c>
    </row>
    <row r="289" customFormat="false" ht="26.25" hidden="false" customHeight="true" outlineLevel="0" collapsed="false">
      <c r="A289" s="26" t="n">
        <v>280</v>
      </c>
      <c r="C289" s="360"/>
      <c r="D289" s="361"/>
      <c r="E289" s="362"/>
      <c r="F289" s="362"/>
      <c r="G289" s="362"/>
      <c r="H289" s="362"/>
      <c r="I289" s="363"/>
      <c r="J289" s="363"/>
      <c r="K289" s="356"/>
      <c r="L289" s="356"/>
      <c r="M289" s="356"/>
      <c r="N289" s="356"/>
      <c r="O289" s="356"/>
      <c r="P289" s="365"/>
      <c r="Q289" s="365"/>
      <c r="R289" s="365"/>
      <c r="S289" s="376"/>
      <c r="T289" s="376"/>
      <c r="AA289" s="27" t="s">
        <v>147</v>
      </c>
    </row>
    <row r="290" customFormat="false" ht="26.25" hidden="false" customHeight="true" outlineLevel="0" collapsed="false">
      <c r="A290" s="26" t="n">
        <v>281</v>
      </c>
      <c r="C290" s="360"/>
      <c r="D290" s="361"/>
      <c r="E290" s="362"/>
      <c r="F290" s="362"/>
      <c r="G290" s="362"/>
      <c r="H290" s="362"/>
      <c r="I290" s="363"/>
      <c r="J290" s="363"/>
      <c r="K290" s="356"/>
      <c r="L290" s="356"/>
      <c r="M290" s="356"/>
      <c r="N290" s="356"/>
      <c r="O290" s="356"/>
      <c r="P290" s="365"/>
      <c r="Q290" s="365"/>
      <c r="R290" s="365"/>
      <c r="S290" s="376"/>
      <c r="T290" s="376"/>
      <c r="AA290" s="27" t="s">
        <v>147</v>
      </c>
    </row>
    <row r="291" customFormat="false" ht="26.25" hidden="false" customHeight="true" outlineLevel="0" collapsed="false">
      <c r="A291" s="26" t="n">
        <v>282</v>
      </c>
      <c r="C291" s="360"/>
      <c r="D291" s="361"/>
      <c r="E291" s="362"/>
      <c r="F291" s="362"/>
      <c r="G291" s="362"/>
      <c r="H291" s="362"/>
      <c r="I291" s="363"/>
      <c r="J291" s="363"/>
      <c r="K291" s="356"/>
      <c r="L291" s="356"/>
      <c r="M291" s="356"/>
      <c r="N291" s="356"/>
      <c r="O291" s="356"/>
      <c r="P291" s="365"/>
      <c r="Q291" s="365"/>
      <c r="R291" s="365"/>
      <c r="S291" s="376"/>
      <c r="T291" s="376"/>
      <c r="AA291" s="27" t="s">
        <v>147</v>
      </c>
    </row>
    <row r="292" customFormat="false" ht="26.25" hidden="false" customHeight="true" outlineLevel="0" collapsed="false">
      <c r="A292" s="26" t="n">
        <v>283</v>
      </c>
      <c r="C292" s="360"/>
      <c r="D292" s="361"/>
      <c r="E292" s="362"/>
      <c r="F292" s="362"/>
      <c r="G292" s="362"/>
      <c r="H292" s="362"/>
      <c r="I292" s="363"/>
      <c r="J292" s="363"/>
      <c r="K292" s="356"/>
      <c r="L292" s="356"/>
      <c r="M292" s="356"/>
      <c r="N292" s="356"/>
      <c r="O292" s="356"/>
      <c r="P292" s="365"/>
      <c r="Q292" s="365"/>
      <c r="R292" s="365"/>
      <c r="S292" s="376"/>
      <c r="T292" s="376"/>
      <c r="AA292" s="27" t="s">
        <v>147</v>
      </c>
    </row>
    <row r="293" customFormat="false" ht="26.25" hidden="false" customHeight="true" outlineLevel="0" collapsed="false">
      <c r="A293" s="26" t="n">
        <v>284</v>
      </c>
      <c r="C293" s="360"/>
      <c r="D293" s="361"/>
      <c r="E293" s="362"/>
      <c r="F293" s="362"/>
      <c r="G293" s="362"/>
      <c r="H293" s="362"/>
      <c r="I293" s="363"/>
      <c r="J293" s="363"/>
      <c r="K293" s="356"/>
      <c r="L293" s="356"/>
      <c r="M293" s="356"/>
      <c r="N293" s="356"/>
      <c r="O293" s="356"/>
      <c r="P293" s="365"/>
      <c r="Q293" s="365"/>
      <c r="R293" s="365"/>
      <c r="S293" s="376"/>
      <c r="T293" s="376"/>
      <c r="AA293" s="27" t="s">
        <v>147</v>
      </c>
    </row>
    <row r="294" customFormat="false" ht="26.25" hidden="false" customHeight="true" outlineLevel="0" collapsed="false">
      <c r="A294" s="26" t="n">
        <v>285</v>
      </c>
      <c r="C294" s="360"/>
      <c r="D294" s="361"/>
      <c r="E294" s="362"/>
      <c r="F294" s="362"/>
      <c r="G294" s="362"/>
      <c r="H294" s="362"/>
      <c r="I294" s="363"/>
      <c r="J294" s="363"/>
      <c r="K294" s="356"/>
      <c r="L294" s="356"/>
      <c r="M294" s="356"/>
      <c r="N294" s="356"/>
      <c r="O294" s="356"/>
      <c r="P294" s="365"/>
      <c r="Q294" s="365"/>
      <c r="R294" s="365"/>
      <c r="S294" s="376"/>
      <c r="T294" s="376"/>
      <c r="AA294" s="27" t="s">
        <v>147</v>
      </c>
    </row>
    <row r="295" customFormat="false" ht="26.25" hidden="false" customHeight="true" outlineLevel="0" collapsed="false">
      <c r="A295" s="26" t="n">
        <v>286</v>
      </c>
      <c r="C295" s="360"/>
      <c r="D295" s="361"/>
      <c r="E295" s="362"/>
      <c r="F295" s="362"/>
      <c r="G295" s="362"/>
      <c r="H295" s="362"/>
      <c r="I295" s="363"/>
      <c r="J295" s="363"/>
      <c r="K295" s="356"/>
      <c r="L295" s="356"/>
      <c r="M295" s="356"/>
      <c r="N295" s="356"/>
      <c r="O295" s="356"/>
      <c r="P295" s="365"/>
      <c r="Q295" s="365"/>
      <c r="R295" s="365"/>
      <c r="S295" s="376"/>
      <c r="T295" s="376"/>
      <c r="AA295" s="27" t="s">
        <v>147</v>
      </c>
    </row>
    <row r="296" customFormat="false" ht="26.25" hidden="false" customHeight="true" outlineLevel="0" collapsed="false">
      <c r="A296" s="26" t="n">
        <v>287</v>
      </c>
      <c r="C296" s="360"/>
      <c r="D296" s="361"/>
      <c r="E296" s="362"/>
      <c r="F296" s="362"/>
      <c r="G296" s="362"/>
      <c r="H296" s="362"/>
      <c r="I296" s="363"/>
      <c r="J296" s="363"/>
      <c r="K296" s="356"/>
      <c r="L296" s="356"/>
      <c r="M296" s="356"/>
      <c r="N296" s="356"/>
      <c r="O296" s="356"/>
      <c r="P296" s="365"/>
      <c r="Q296" s="365"/>
      <c r="R296" s="365"/>
      <c r="S296" s="376"/>
      <c r="T296" s="376"/>
      <c r="AA296" s="27" t="s">
        <v>147</v>
      </c>
    </row>
    <row r="297" customFormat="false" ht="26.25" hidden="false" customHeight="true" outlineLevel="0" collapsed="false">
      <c r="A297" s="26" t="n">
        <v>288</v>
      </c>
      <c r="C297" s="360"/>
      <c r="D297" s="361"/>
      <c r="E297" s="362"/>
      <c r="F297" s="362"/>
      <c r="G297" s="362"/>
      <c r="H297" s="362"/>
      <c r="I297" s="363"/>
      <c r="J297" s="363"/>
      <c r="K297" s="356"/>
      <c r="L297" s="356"/>
      <c r="M297" s="356"/>
      <c r="N297" s="356"/>
      <c r="O297" s="356"/>
      <c r="P297" s="365"/>
      <c r="Q297" s="365"/>
      <c r="R297" s="365"/>
      <c r="S297" s="376"/>
      <c r="T297" s="376"/>
      <c r="AA297" s="27" t="s">
        <v>147</v>
      </c>
    </row>
    <row r="298" customFormat="false" ht="26.25" hidden="false" customHeight="true" outlineLevel="0" collapsed="false">
      <c r="A298" s="26" t="n">
        <v>289</v>
      </c>
      <c r="C298" s="360"/>
      <c r="D298" s="361"/>
      <c r="E298" s="362"/>
      <c r="F298" s="362"/>
      <c r="G298" s="362"/>
      <c r="H298" s="362"/>
      <c r="I298" s="363"/>
      <c r="J298" s="363"/>
      <c r="K298" s="356"/>
      <c r="L298" s="356"/>
      <c r="M298" s="356"/>
      <c r="N298" s="356"/>
      <c r="O298" s="356"/>
      <c r="P298" s="365"/>
      <c r="Q298" s="365"/>
      <c r="R298" s="365"/>
      <c r="S298" s="376"/>
      <c r="T298" s="376"/>
      <c r="AA298" s="27" t="s">
        <v>147</v>
      </c>
    </row>
    <row r="299" customFormat="false" ht="26.25" hidden="false" customHeight="true" outlineLevel="0" collapsed="false">
      <c r="A299" s="26" t="n">
        <v>290</v>
      </c>
      <c r="C299" s="360"/>
      <c r="D299" s="361"/>
      <c r="E299" s="362"/>
      <c r="F299" s="362"/>
      <c r="G299" s="362"/>
      <c r="H299" s="362"/>
      <c r="I299" s="363"/>
      <c r="J299" s="363"/>
      <c r="K299" s="356"/>
      <c r="L299" s="356"/>
      <c r="M299" s="356"/>
      <c r="N299" s="356"/>
      <c r="O299" s="356"/>
      <c r="P299" s="365"/>
      <c r="Q299" s="365"/>
      <c r="R299" s="365"/>
      <c r="S299" s="376"/>
      <c r="T299" s="376"/>
      <c r="AA299" s="27" t="s">
        <v>147</v>
      </c>
    </row>
    <row r="300" customFormat="false" ht="26.25" hidden="false" customHeight="true" outlineLevel="0" collapsed="false">
      <c r="A300" s="26" t="n">
        <v>291</v>
      </c>
      <c r="C300" s="360"/>
      <c r="D300" s="361"/>
      <c r="E300" s="362"/>
      <c r="F300" s="362"/>
      <c r="G300" s="362"/>
      <c r="H300" s="362"/>
      <c r="I300" s="363"/>
      <c r="J300" s="363"/>
      <c r="K300" s="356"/>
      <c r="L300" s="356"/>
      <c r="M300" s="356"/>
      <c r="N300" s="356"/>
      <c r="O300" s="356"/>
      <c r="P300" s="365"/>
      <c r="Q300" s="365"/>
      <c r="R300" s="365"/>
      <c r="S300" s="376"/>
      <c r="T300" s="376"/>
      <c r="AA300" s="27" t="s">
        <v>147</v>
      </c>
    </row>
    <row r="301" customFormat="false" ht="12.75" hidden="false" customHeight="false" outlineLevel="0" collapsed="false">
      <c r="I301" s="374"/>
      <c r="J301" s="374"/>
    </row>
    <row r="302" customFormat="false" ht="12.75" hidden="false" customHeight="false" outlineLevel="0" collapsed="false">
      <c r="I302" s="374"/>
      <c r="J302" s="374"/>
    </row>
    <row r="303" customFormat="false" ht="12.75" hidden="false" customHeight="false" outlineLevel="0" collapsed="false">
      <c r="I303" s="374"/>
      <c r="J303" s="374"/>
    </row>
    <row r="304" customFormat="false" ht="12.75" hidden="false" customHeight="false" outlineLevel="0" collapsed="false">
      <c r="I304" s="374"/>
      <c r="J304" s="374"/>
    </row>
    <row r="305" customFormat="false" ht="12.75" hidden="false" customHeight="false" outlineLevel="0" collapsed="false">
      <c r="I305" s="374"/>
      <c r="J305" s="374"/>
    </row>
    <row r="306" customFormat="false" ht="12.75" hidden="false" customHeight="false" outlineLevel="0" collapsed="false">
      <c r="I306" s="374"/>
      <c r="J306" s="374"/>
    </row>
    <row r="307" customFormat="false" ht="12.75" hidden="false" customHeight="false" outlineLevel="0" collapsed="false">
      <c r="I307" s="374"/>
      <c r="J307" s="374"/>
    </row>
    <row r="308" customFormat="false" ht="12.75" hidden="false" customHeight="false" outlineLevel="0" collapsed="false">
      <c r="I308" s="374"/>
      <c r="J308" s="374"/>
    </row>
    <row r="309" customFormat="false" ht="12.75" hidden="false" customHeight="false" outlineLevel="0" collapsed="false">
      <c r="I309" s="374"/>
      <c r="J309" s="374"/>
    </row>
    <row r="310" customFormat="false" ht="12.75" hidden="false" customHeight="false" outlineLevel="0" collapsed="false">
      <c r="I310" s="374"/>
      <c r="J310" s="374"/>
    </row>
    <row r="311" customFormat="false" ht="12.75" hidden="false" customHeight="false" outlineLevel="0" collapsed="false">
      <c r="I311" s="374"/>
      <c r="J311" s="374"/>
    </row>
    <row r="312" customFormat="false" ht="12.75" hidden="false" customHeight="false" outlineLevel="0" collapsed="false">
      <c r="I312" s="374"/>
      <c r="J312" s="374"/>
    </row>
    <row r="313" customFormat="false" ht="12.75" hidden="false" customHeight="false" outlineLevel="0" collapsed="false">
      <c r="I313" s="374"/>
      <c r="J313" s="374"/>
    </row>
    <row r="314" customFormat="false" ht="12.75" hidden="false" customHeight="false" outlineLevel="0" collapsed="false">
      <c r="I314" s="374"/>
      <c r="J314" s="374"/>
    </row>
    <row r="315" customFormat="false" ht="12.75" hidden="false" customHeight="false" outlineLevel="0" collapsed="false">
      <c r="I315" s="374"/>
      <c r="J315" s="374"/>
    </row>
    <row r="316" customFormat="false" ht="12.75" hidden="false" customHeight="false" outlineLevel="0" collapsed="false">
      <c r="I316" s="374"/>
      <c r="J316" s="374"/>
    </row>
    <row r="317" customFormat="false" ht="12.75" hidden="false" customHeight="false" outlineLevel="0" collapsed="false">
      <c r="I317" s="374"/>
      <c r="J317" s="374"/>
    </row>
    <row r="318" customFormat="false" ht="12.75" hidden="false" customHeight="false" outlineLevel="0" collapsed="false">
      <c r="I318" s="374"/>
      <c r="J318" s="374"/>
    </row>
    <row r="319" customFormat="false" ht="12.75" hidden="false" customHeight="false" outlineLevel="0" collapsed="false">
      <c r="I319" s="374"/>
      <c r="J319" s="374"/>
    </row>
    <row r="320" customFormat="false" ht="12.75" hidden="false" customHeight="false" outlineLevel="0" collapsed="false">
      <c r="I320" s="374"/>
      <c r="J320" s="374"/>
    </row>
    <row r="321" customFormat="false" ht="12.75" hidden="false" customHeight="false" outlineLevel="0" collapsed="false">
      <c r="I321" s="374"/>
      <c r="J321" s="374"/>
    </row>
    <row r="322" customFormat="false" ht="12.75" hidden="false" customHeight="false" outlineLevel="0" collapsed="false">
      <c r="I322" s="374"/>
      <c r="J322" s="374"/>
    </row>
    <row r="323" customFormat="false" ht="12.75" hidden="false" customHeight="false" outlineLevel="0" collapsed="false">
      <c r="I323" s="374"/>
      <c r="J323" s="374"/>
    </row>
    <row r="324" customFormat="false" ht="12.75" hidden="false" customHeight="false" outlineLevel="0" collapsed="false">
      <c r="I324" s="374"/>
      <c r="J324" s="374"/>
    </row>
    <row r="325" customFormat="false" ht="12.75" hidden="false" customHeight="false" outlineLevel="0" collapsed="false">
      <c r="I325" s="374"/>
      <c r="J325" s="374"/>
    </row>
    <row r="326" customFormat="false" ht="12.75" hidden="false" customHeight="false" outlineLevel="0" collapsed="false">
      <c r="I326" s="374"/>
      <c r="J326" s="374"/>
    </row>
    <row r="327" customFormat="false" ht="12.75" hidden="false" customHeight="false" outlineLevel="0" collapsed="false">
      <c r="I327" s="374"/>
      <c r="J327" s="374"/>
    </row>
    <row r="328" customFormat="false" ht="12.75" hidden="false" customHeight="false" outlineLevel="0" collapsed="false">
      <c r="I328" s="374"/>
      <c r="J328" s="374"/>
    </row>
    <row r="329" customFormat="false" ht="12.75" hidden="false" customHeight="false" outlineLevel="0" collapsed="false">
      <c r="I329" s="374"/>
      <c r="J329" s="374"/>
    </row>
    <row r="330" customFormat="false" ht="12.75" hidden="false" customHeight="false" outlineLevel="0" collapsed="false">
      <c r="I330" s="374"/>
      <c r="J330" s="374"/>
    </row>
    <row r="331" customFormat="false" ht="12.75" hidden="false" customHeight="false" outlineLevel="0" collapsed="false">
      <c r="I331" s="374"/>
      <c r="J331" s="374"/>
    </row>
    <row r="332" customFormat="false" ht="12.75" hidden="false" customHeight="false" outlineLevel="0" collapsed="false">
      <c r="I332" s="374"/>
      <c r="J332" s="374"/>
    </row>
    <row r="333" customFormat="false" ht="12.75" hidden="false" customHeight="false" outlineLevel="0" collapsed="false">
      <c r="I333" s="374"/>
      <c r="J333" s="374"/>
    </row>
    <row r="334" customFormat="false" ht="12.75" hidden="false" customHeight="false" outlineLevel="0" collapsed="false">
      <c r="I334" s="374"/>
      <c r="J334" s="374"/>
    </row>
    <row r="335" customFormat="false" ht="12.75" hidden="false" customHeight="false" outlineLevel="0" collapsed="false">
      <c r="I335" s="374"/>
      <c r="J335" s="374"/>
    </row>
    <row r="336" customFormat="false" ht="12.75" hidden="false" customHeight="false" outlineLevel="0" collapsed="false">
      <c r="I336" s="374"/>
      <c r="J336" s="374"/>
    </row>
    <row r="337" customFormat="false" ht="12.75" hidden="false" customHeight="false" outlineLevel="0" collapsed="false">
      <c r="I337" s="374"/>
      <c r="J337" s="374"/>
    </row>
    <row r="338" customFormat="false" ht="12.75" hidden="false" customHeight="false" outlineLevel="0" collapsed="false">
      <c r="I338" s="374"/>
      <c r="J338" s="374"/>
    </row>
    <row r="339" customFormat="false" ht="12.75" hidden="false" customHeight="false" outlineLevel="0" collapsed="false">
      <c r="I339" s="374"/>
      <c r="J339" s="374"/>
    </row>
    <row r="340" customFormat="false" ht="12.75" hidden="false" customHeight="false" outlineLevel="0" collapsed="false">
      <c r="I340" s="374"/>
      <c r="J340" s="374"/>
    </row>
    <row r="341" customFormat="false" ht="12.75" hidden="false" customHeight="false" outlineLevel="0" collapsed="false">
      <c r="I341" s="374"/>
      <c r="J341" s="374"/>
    </row>
    <row r="342" customFormat="false" ht="12.75" hidden="false" customHeight="false" outlineLevel="0" collapsed="false">
      <c r="I342" s="374"/>
      <c r="J342" s="374"/>
    </row>
    <row r="343" customFormat="false" ht="12.75" hidden="false" customHeight="false" outlineLevel="0" collapsed="false">
      <c r="I343" s="374"/>
      <c r="J343" s="374"/>
    </row>
    <row r="344" customFormat="false" ht="12.75" hidden="false" customHeight="false" outlineLevel="0" collapsed="false">
      <c r="I344" s="374"/>
      <c r="J344" s="374"/>
    </row>
    <row r="345" customFormat="false" ht="12.75" hidden="false" customHeight="false" outlineLevel="0" collapsed="false">
      <c r="I345" s="374"/>
      <c r="J345" s="374"/>
    </row>
    <row r="346" customFormat="false" ht="12.75" hidden="false" customHeight="false" outlineLevel="0" collapsed="false">
      <c r="I346" s="374"/>
      <c r="J346" s="374"/>
    </row>
    <row r="347" customFormat="false" ht="12.75" hidden="false" customHeight="false" outlineLevel="0" collapsed="false">
      <c r="I347" s="374"/>
      <c r="J347" s="374"/>
    </row>
    <row r="348" customFormat="false" ht="12.75" hidden="false" customHeight="false" outlineLevel="0" collapsed="false">
      <c r="I348" s="374"/>
      <c r="J348" s="374"/>
    </row>
    <row r="349" customFormat="false" ht="12.75" hidden="false" customHeight="false" outlineLevel="0" collapsed="false">
      <c r="I349" s="374"/>
      <c r="J349" s="374"/>
    </row>
    <row r="350" customFormat="false" ht="12.75" hidden="false" customHeight="false" outlineLevel="0" collapsed="false">
      <c r="I350" s="374"/>
      <c r="J350" s="374"/>
    </row>
    <row r="351" customFormat="false" ht="12.75" hidden="false" customHeight="false" outlineLevel="0" collapsed="false">
      <c r="I351" s="374"/>
      <c r="J351" s="374"/>
    </row>
    <row r="352" customFormat="false" ht="12.75" hidden="false" customHeight="false" outlineLevel="0" collapsed="false">
      <c r="I352" s="374"/>
      <c r="J352" s="374"/>
    </row>
    <row r="353" customFormat="false" ht="12.75" hidden="false" customHeight="false" outlineLevel="0" collapsed="false">
      <c r="I353" s="374"/>
      <c r="J353" s="374"/>
    </row>
    <row r="354" customFormat="false" ht="12.75" hidden="false" customHeight="false" outlineLevel="0" collapsed="false">
      <c r="I354" s="374"/>
      <c r="J354" s="374"/>
    </row>
    <row r="355" customFormat="false" ht="12.75" hidden="false" customHeight="false" outlineLevel="0" collapsed="false">
      <c r="I355" s="374"/>
      <c r="J355" s="374"/>
    </row>
    <row r="356" customFormat="false" ht="12.75" hidden="false" customHeight="false" outlineLevel="0" collapsed="false">
      <c r="I356" s="374"/>
      <c r="J356" s="374"/>
    </row>
    <row r="357" customFormat="false" ht="12.75" hidden="false" customHeight="false" outlineLevel="0" collapsed="false">
      <c r="I357" s="374"/>
      <c r="J357" s="374"/>
    </row>
    <row r="358" customFormat="false" ht="12.75" hidden="false" customHeight="false" outlineLevel="0" collapsed="false">
      <c r="I358" s="374"/>
      <c r="J358" s="374"/>
    </row>
    <row r="359" customFormat="false" ht="12.75" hidden="false" customHeight="false" outlineLevel="0" collapsed="false">
      <c r="I359" s="374"/>
      <c r="J359" s="374"/>
    </row>
    <row r="360" customFormat="false" ht="12.75" hidden="false" customHeight="false" outlineLevel="0" collapsed="false">
      <c r="I360" s="374"/>
      <c r="J360" s="374"/>
    </row>
    <row r="361" customFormat="false" ht="12.75" hidden="false" customHeight="false" outlineLevel="0" collapsed="false">
      <c r="I361" s="374"/>
      <c r="J361" s="374"/>
    </row>
    <row r="362" customFormat="false" ht="12.75" hidden="false" customHeight="false" outlineLevel="0" collapsed="false">
      <c r="I362" s="374"/>
      <c r="J362" s="374"/>
    </row>
    <row r="363" customFormat="false" ht="12.75" hidden="false" customHeight="false" outlineLevel="0" collapsed="false">
      <c r="I363" s="374"/>
      <c r="J363" s="374"/>
    </row>
    <row r="364" customFormat="false" ht="12.75" hidden="false" customHeight="false" outlineLevel="0" collapsed="false">
      <c r="I364" s="374"/>
      <c r="J364" s="374"/>
    </row>
    <row r="365" customFormat="false" ht="12.75" hidden="false" customHeight="false" outlineLevel="0" collapsed="false">
      <c r="I365" s="374"/>
      <c r="J365" s="374"/>
    </row>
    <row r="366" customFormat="false" ht="12.75" hidden="false" customHeight="false" outlineLevel="0" collapsed="false">
      <c r="I366" s="374"/>
      <c r="J366" s="374"/>
    </row>
    <row r="367" customFormat="false" ht="12.75" hidden="false" customHeight="false" outlineLevel="0" collapsed="false">
      <c r="I367" s="374"/>
      <c r="J367" s="374"/>
    </row>
    <row r="368" customFormat="false" ht="12.75" hidden="false" customHeight="false" outlineLevel="0" collapsed="false">
      <c r="I368" s="374"/>
      <c r="J368" s="374"/>
    </row>
    <row r="369" customFormat="false" ht="12.75" hidden="false" customHeight="false" outlineLevel="0" collapsed="false">
      <c r="I369" s="374"/>
      <c r="J369" s="374"/>
    </row>
    <row r="370" customFormat="false" ht="12.75" hidden="false" customHeight="false" outlineLevel="0" collapsed="false">
      <c r="I370" s="374"/>
      <c r="J370" s="374"/>
    </row>
    <row r="371" customFormat="false" ht="12.75" hidden="false" customHeight="false" outlineLevel="0" collapsed="false">
      <c r="I371" s="374"/>
      <c r="J371" s="374"/>
    </row>
    <row r="372" customFormat="false" ht="12.75" hidden="false" customHeight="false" outlineLevel="0" collapsed="false">
      <c r="I372" s="374"/>
      <c r="J372" s="374"/>
    </row>
    <row r="373" customFormat="false" ht="12.75" hidden="false" customHeight="false" outlineLevel="0" collapsed="false">
      <c r="I373" s="374"/>
      <c r="J373" s="374"/>
    </row>
    <row r="374" customFormat="false" ht="12.75" hidden="false" customHeight="false" outlineLevel="0" collapsed="false">
      <c r="I374" s="374"/>
      <c r="J374" s="374"/>
    </row>
    <row r="375" customFormat="false" ht="12.75" hidden="false" customHeight="false" outlineLevel="0" collapsed="false">
      <c r="I375" s="374"/>
      <c r="J375" s="374"/>
    </row>
    <row r="376" customFormat="false" ht="12.75" hidden="false" customHeight="false" outlineLevel="0" collapsed="false">
      <c r="I376" s="374"/>
      <c r="J376" s="374"/>
    </row>
    <row r="377" customFormat="false" ht="12.75" hidden="false" customHeight="false" outlineLevel="0" collapsed="false">
      <c r="I377" s="374"/>
      <c r="J377" s="374"/>
    </row>
    <row r="378" customFormat="false" ht="12.75" hidden="false" customHeight="false" outlineLevel="0" collapsed="false">
      <c r="I378" s="374"/>
      <c r="J378" s="374"/>
    </row>
    <row r="379" customFormat="false" ht="12.75" hidden="false" customHeight="false" outlineLevel="0" collapsed="false">
      <c r="I379" s="374"/>
      <c r="J379" s="374"/>
    </row>
    <row r="380" customFormat="false" ht="12.75" hidden="false" customHeight="false" outlineLevel="0" collapsed="false">
      <c r="I380" s="374"/>
      <c r="J380" s="374"/>
    </row>
    <row r="381" customFormat="false" ht="12.75" hidden="false" customHeight="false" outlineLevel="0" collapsed="false">
      <c r="I381" s="374"/>
      <c r="J381" s="374"/>
    </row>
    <row r="382" customFormat="false" ht="12.75" hidden="false" customHeight="false" outlineLevel="0" collapsed="false">
      <c r="I382" s="374"/>
      <c r="J382" s="374"/>
    </row>
    <row r="383" customFormat="false" ht="12.75" hidden="false" customHeight="false" outlineLevel="0" collapsed="false">
      <c r="I383" s="374"/>
      <c r="J383" s="374"/>
    </row>
    <row r="384" customFormat="false" ht="12.75" hidden="false" customHeight="false" outlineLevel="0" collapsed="false">
      <c r="I384" s="374"/>
      <c r="J384" s="374"/>
    </row>
    <row r="385" customFormat="false" ht="12.75" hidden="false" customHeight="false" outlineLevel="0" collapsed="false">
      <c r="I385" s="374"/>
      <c r="J385" s="374"/>
    </row>
    <row r="386" customFormat="false" ht="12.75" hidden="false" customHeight="false" outlineLevel="0" collapsed="false">
      <c r="I386" s="374"/>
      <c r="J386" s="374"/>
    </row>
    <row r="387" customFormat="false" ht="12.75" hidden="false" customHeight="false" outlineLevel="0" collapsed="false">
      <c r="I387" s="374"/>
      <c r="J387" s="374"/>
    </row>
    <row r="388" customFormat="false" ht="12.75" hidden="false" customHeight="false" outlineLevel="0" collapsed="false">
      <c r="I388" s="374"/>
      <c r="J388" s="374"/>
    </row>
    <row r="389" customFormat="false" ht="12.75" hidden="false" customHeight="false" outlineLevel="0" collapsed="false">
      <c r="I389" s="374"/>
      <c r="J389" s="374"/>
    </row>
    <row r="390" customFormat="false" ht="12.75" hidden="false" customHeight="false" outlineLevel="0" collapsed="false">
      <c r="I390" s="374"/>
      <c r="J390" s="374"/>
    </row>
    <row r="391" customFormat="false" ht="12.75" hidden="false" customHeight="false" outlineLevel="0" collapsed="false">
      <c r="I391" s="374"/>
      <c r="J391" s="374"/>
    </row>
    <row r="392" customFormat="false" ht="12.75" hidden="false" customHeight="false" outlineLevel="0" collapsed="false">
      <c r="I392" s="374"/>
      <c r="J392" s="374"/>
    </row>
    <row r="393" customFormat="false" ht="12.75" hidden="false" customHeight="false" outlineLevel="0" collapsed="false">
      <c r="I393" s="374"/>
      <c r="J393" s="374"/>
    </row>
    <row r="394" customFormat="false" ht="12.75" hidden="false" customHeight="false" outlineLevel="0" collapsed="false">
      <c r="I394" s="374"/>
      <c r="J394" s="374"/>
    </row>
    <row r="395" customFormat="false" ht="12.75" hidden="false" customHeight="false" outlineLevel="0" collapsed="false">
      <c r="I395" s="374"/>
      <c r="J395" s="374"/>
    </row>
    <row r="396" customFormat="false" ht="12.75" hidden="false" customHeight="false" outlineLevel="0" collapsed="false">
      <c r="I396" s="374"/>
      <c r="J396" s="374"/>
    </row>
    <row r="397" customFormat="false" ht="12.75" hidden="false" customHeight="false" outlineLevel="0" collapsed="false">
      <c r="I397" s="374"/>
      <c r="J397" s="374"/>
    </row>
    <row r="398" customFormat="false" ht="12.75" hidden="false" customHeight="false" outlineLevel="0" collapsed="false">
      <c r="I398" s="374"/>
      <c r="J398" s="374"/>
    </row>
    <row r="399" customFormat="false" ht="12.75" hidden="false" customHeight="false" outlineLevel="0" collapsed="false">
      <c r="I399" s="374"/>
      <c r="J399" s="374"/>
    </row>
    <row r="400" customFormat="false" ht="12.75" hidden="false" customHeight="false" outlineLevel="0" collapsed="false">
      <c r="I400" s="374"/>
      <c r="J400" s="374"/>
    </row>
    <row r="401" customFormat="false" ht="12.75" hidden="false" customHeight="false" outlineLevel="0" collapsed="false">
      <c r="I401" s="374"/>
      <c r="J401" s="374"/>
    </row>
    <row r="402" customFormat="false" ht="12.75" hidden="false" customHeight="false" outlineLevel="0" collapsed="false">
      <c r="I402" s="374"/>
      <c r="J402" s="374"/>
    </row>
    <row r="403" customFormat="false" ht="12.75" hidden="false" customHeight="false" outlineLevel="0" collapsed="false">
      <c r="I403" s="374"/>
      <c r="J403" s="374"/>
    </row>
    <row r="404" customFormat="false" ht="12.75" hidden="false" customHeight="false" outlineLevel="0" collapsed="false">
      <c r="I404" s="374"/>
      <c r="J404" s="374"/>
    </row>
    <row r="405" customFormat="false" ht="12.75" hidden="false" customHeight="false" outlineLevel="0" collapsed="false">
      <c r="I405" s="374"/>
      <c r="J405" s="374"/>
    </row>
    <row r="406" customFormat="false" ht="12.75" hidden="false" customHeight="false" outlineLevel="0" collapsed="false">
      <c r="I406" s="374"/>
      <c r="J406" s="374"/>
    </row>
    <row r="407" customFormat="false" ht="12.75" hidden="false" customHeight="false" outlineLevel="0" collapsed="false">
      <c r="I407" s="374"/>
      <c r="J407" s="374"/>
    </row>
    <row r="408" customFormat="false" ht="12.75" hidden="false" customHeight="false" outlineLevel="0" collapsed="false">
      <c r="I408" s="374"/>
      <c r="J408" s="374"/>
    </row>
    <row r="409" customFormat="false" ht="12.75" hidden="false" customHeight="false" outlineLevel="0" collapsed="false">
      <c r="I409" s="374"/>
      <c r="J409" s="374"/>
    </row>
    <row r="410" customFormat="false" ht="12.75" hidden="false" customHeight="false" outlineLevel="0" collapsed="false">
      <c r="I410" s="374"/>
      <c r="J410" s="374"/>
    </row>
    <row r="411" customFormat="false" ht="12.75" hidden="false" customHeight="false" outlineLevel="0" collapsed="false">
      <c r="I411" s="374"/>
      <c r="J411" s="374"/>
    </row>
    <row r="412" customFormat="false" ht="12.75" hidden="false" customHeight="false" outlineLevel="0" collapsed="false">
      <c r="I412" s="374"/>
      <c r="J412" s="374"/>
    </row>
    <row r="413" customFormat="false" ht="12.75" hidden="false" customHeight="false" outlineLevel="0" collapsed="false">
      <c r="I413" s="374"/>
      <c r="J413" s="374"/>
    </row>
    <row r="414" customFormat="false" ht="12.75" hidden="false" customHeight="false" outlineLevel="0" collapsed="false">
      <c r="I414" s="374"/>
      <c r="J414" s="374"/>
    </row>
    <row r="415" customFormat="false" ht="12.75" hidden="false" customHeight="false" outlineLevel="0" collapsed="false">
      <c r="I415" s="374"/>
      <c r="J415" s="374"/>
    </row>
    <row r="416" customFormat="false" ht="12.75" hidden="false" customHeight="false" outlineLevel="0" collapsed="false">
      <c r="I416" s="374"/>
      <c r="J416" s="374"/>
    </row>
    <row r="417" customFormat="false" ht="12.75" hidden="false" customHeight="false" outlineLevel="0" collapsed="false">
      <c r="I417" s="374"/>
      <c r="J417" s="374"/>
    </row>
    <row r="418" customFormat="false" ht="12.75" hidden="false" customHeight="false" outlineLevel="0" collapsed="false">
      <c r="I418" s="374"/>
      <c r="J418" s="374"/>
    </row>
    <row r="419" customFormat="false" ht="12.75" hidden="false" customHeight="false" outlineLevel="0" collapsed="false">
      <c r="I419" s="374"/>
      <c r="J419" s="374"/>
    </row>
    <row r="420" customFormat="false" ht="12.75" hidden="false" customHeight="false" outlineLevel="0" collapsed="false">
      <c r="I420" s="374"/>
      <c r="J420" s="374"/>
    </row>
    <row r="421" customFormat="false" ht="12.75" hidden="false" customHeight="false" outlineLevel="0" collapsed="false">
      <c r="I421" s="374"/>
      <c r="J421" s="374"/>
    </row>
    <row r="422" customFormat="false" ht="12.75" hidden="false" customHeight="false" outlineLevel="0" collapsed="false">
      <c r="I422" s="374"/>
      <c r="J422" s="374"/>
    </row>
    <row r="423" customFormat="false" ht="12.75" hidden="false" customHeight="false" outlineLevel="0" collapsed="false">
      <c r="I423" s="374"/>
      <c r="J423" s="374"/>
    </row>
    <row r="424" customFormat="false" ht="12.75" hidden="false" customHeight="false" outlineLevel="0" collapsed="false">
      <c r="I424" s="374"/>
      <c r="J424" s="374"/>
    </row>
    <row r="425" customFormat="false" ht="12.75" hidden="false" customHeight="false" outlineLevel="0" collapsed="false">
      <c r="I425" s="374"/>
      <c r="J425" s="374"/>
    </row>
    <row r="426" customFormat="false" ht="12.75" hidden="false" customHeight="false" outlineLevel="0" collapsed="false">
      <c r="I426" s="374"/>
      <c r="J426" s="374"/>
    </row>
    <row r="427" customFormat="false" ht="12.75" hidden="false" customHeight="false" outlineLevel="0" collapsed="false">
      <c r="I427" s="374"/>
      <c r="J427" s="374"/>
    </row>
    <row r="428" customFormat="false" ht="12.75" hidden="false" customHeight="false" outlineLevel="0" collapsed="false">
      <c r="I428" s="374"/>
      <c r="J428" s="374"/>
    </row>
    <row r="429" customFormat="false" ht="12.75" hidden="false" customHeight="false" outlineLevel="0" collapsed="false">
      <c r="I429" s="374"/>
      <c r="J429" s="374"/>
    </row>
    <row r="430" customFormat="false" ht="12.75" hidden="false" customHeight="false" outlineLevel="0" collapsed="false">
      <c r="I430" s="374"/>
      <c r="J430" s="374"/>
    </row>
    <row r="431" customFormat="false" ht="12.75" hidden="false" customHeight="false" outlineLevel="0" collapsed="false">
      <c r="I431" s="374"/>
      <c r="J431" s="374"/>
    </row>
    <row r="432" customFormat="false" ht="12.75" hidden="false" customHeight="false" outlineLevel="0" collapsed="false">
      <c r="I432" s="374"/>
      <c r="J432" s="374"/>
    </row>
    <row r="433" customFormat="false" ht="12.75" hidden="false" customHeight="false" outlineLevel="0" collapsed="false">
      <c r="I433" s="374"/>
      <c r="J433" s="374"/>
    </row>
    <row r="434" customFormat="false" ht="12.75" hidden="false" customHeight="false" outlineLevel="0" collapsed="false">
      <c r="I434" s="374"/>
      <c r="J434" s="374"/>
    </row>
    <row r="435" customFormat="false" ht="12.75" hidden="false" customHeight="false" outlineLevel="0" collapsed="false">
      <c r="I435" s="374"/>
      <c r="J435" s="374"/>
    </row>
    <row r="436" customFormat="false" ht="12.75" hidden="false" customHeight="false" outlineLevel="0" collapsed="false">
      <c r="I436" s="374"/>
      <c r="J436" s="374"/>
    </row>
    <row r="437" customFormat="false" ht="12.75" hidden="false" customHeight="false" outlineLevel="0" collapsed="false">
      <c r="I437" s="374"/>
      <c r="J437" s="374"/>
    </row>
    <row r="438" customFormat="false" ht="12.75" hidden="false" customHeight="false" outlineLevel="0" collapsed="false">
      <c r="I438" s="374"/>
      <c r="J438" s="374"/>
    </row>
    <row r="439" customFormat="false" ht="12.75" hidden="false" customHeight="false" outlineLevel="0" collapsed="false">
      <c r="I439" s="374"/>
      <c r="J439" s="374"/>
    </row>
    <row r="440" customFormat="false" ht="12.75" hidden="false" customHeight="false" outlineLevel="0" collapsed="false">
      <c r="I440" s="374"/>
      <c r="J440" s="374"/>
    </row>
    <row r="441" customFormat="false" ht="12.75" hidden="false" customHeight="false" outlineLevel="0" collapsed="false">
      <c r="I441" s="374"/>
      <c r="J441" s="374"/>
    </row>
    <row r="442" customFormat="false" ht="12.75" hidden="false" customHeight="false" outlineLevel="0" collapsed="false">
      <c r="I442" s="374"/>
      <c r="J442" s="374"/>
    </row>
    <row r="443" customFormat="false" ht="12.75" hidden="false" customHeight="false" outlineLevel="0" collapsed="false">
      <c r="I443" s="374"/>
      <c r="J443" s="374"/>
    </row>
    <row r="444" customFormat="false" ht="12.75" hidden="false" customHeight="false" outlineLevel="0" collapsed="false">
      <c r="I444" s="374"/>
      <c r="J444" s="374"/>
    </row>
    <row r="445" customFormat="false" ht="12.75" hidden="false" customHeight="false" outlineLevel="0" collapsed="false">
      <c r="I445" s="374"/>
      <c r="J445" s="374"/>
    </row>
    <row r="446" customFormat="false" ht="12.75" hidden="false" customHeight="false" outlineLevel="0" collapsed="false">
      <c r="I446" s="374"/>
      <c r="J446" s="374"/>
    </row>
    <row r="447" customFormat="false" ht="12.75" hidden="false" customHeight="false" outlineLevel="0" collapsed="false">
      <c r="I447" s="374"/>
      <c r="J447" s="374"/>
    </row>
    <row r="448" customFormat="false" ht="12.75" hidden="false" customHeight="false" outlineLevel="0" collapsed="false">
      <c r="I448" s="374"/>
      <c r="J448" s="374"/>
    </row>
    <row r="449" customFormat="false" ht="12.75" hidden="false" customHeight="false" outlineLevel="0" collapsed="false">
      <c r="I449" s="374"/>
      <c r="J449" s="374"/>
    </row>
    <row r="450" customFormat="false" ht="12.75" hidden="false" customHeight="false" outlineLevel="0" collapsed="false">
      <c r="I450" s="374"/>
      <c r="J450" s="374"/>
    </row>
    <row r="451" customFormat="false" ht="12.75" hidden="false" customHeight="false" outlineLevel="0" collapsed="false">
      <c r="I451" s="374"/>
      <c r="J451" s="374"/>
    </row>
    <row r="452" customFormat="false" ht="12.75" hidden="false" customHeight="false" outlineLevel="0" collapsed="false">
      <c r="I452" s="374"/>
      <c r="J452" s="374"/>
    </row>
    <row r="453" customFormat="false" ht="12.75" hidden="false" customHeight="false" outlineLevel="0" collapsed="false">
      <c r="I453" s="374"/>
      <c r="J453" s="374"/>
    </row>
    <row r="454" customFormat="false" ht="12.75" hidden="false" customHeight="false" outlineLevel="0" collapsed="false">
      <c r="I454" s="374"/>
      <c r="J454" s="374"/>
    </row>
    <row r="455" customFormat="false" ht="12.75" hidden="false" customHeight="false" outlineLevel="0" collapsed="false">
      <c r="I455" s="374"/>
      <c r="J455" s="374"/>
    </row>
    <row r="456" customFormat="false" ht="12.75" hidden="false" customHeight="false" outlineLevel="0" collapsed="false">
      <c r="I456" s="374"/>
      <c r="J456" s="374"/>
    </row>
    <row r="457" customFormat="false" ht="12.75" hidden="false" customHeight="false" outlineLevel="0" collapsed="false">
      <c r="I457" s="374"/>
      <c r="J457" s="374"/>
    </row>
    <row r="458" customFormat="false" ht="12.75" hidden="false" customHeight="false" outlineLevel="0" collapsed="false">
      <c r="I458" s="374"/>
      <c r="J458" s="374"/>
    </row>
    <row r="459" customFormat="false" ht="12.75" hidden="false" customHeight="false" outlineLevel="0" collapsed="false">
      <c r="I459" s="374"/>
      <c r="J459" s="374"/>
    </row>
    <row r="460" customFormat="false" ht="12.75" hidden="false" customHeight="false" outlineLevel="0" collapsed="false">
      <c r="I460" s="374"/>
      <c r="J460" s="374"/>
    </row>
    <row r="461" customFormat="false" ht="12.75" hidden="false" customHeight="false" outlineLevel="0" collapsed="false">
      <c r="I461" s="374"/>
      <c r="J461" s="374"/>
    </row>
    <row r="462" customFormat="false" ht="12.75" hidden="false" customHeight="false" outlineLevel="0" collapsed="false">
      <c r="I462" s="374"/>
      <c r="J462" s="374"/>
    </row>
    <row r="463" customFormat="false" ht="12.75" hidden="false" customHeight="false" outlineLevel="0" collapsed="false">
      <c r="I463" s="374"/>
      <c r="J463" s="374"/>
    </row>
    <row r="464" customFormat="false" ht="12.75" hidden="false" customHeight="false" outlineLevel="0" collapsed="false">
      <c r="I464" s="374"/>
      <c r="J464" s="374"/>
    </row>
    <row r="465" customFormat="false" ht="12.75" hidden="false" customHeight="false" outlineLevel="0" collapsed="false">
      <c r="I465" s="374"/>
      <c r="J465" s="374"/>
    </row>
    <row r="466" customFormat="false" ht="12.75" hidden="false" customHeight="false" outlineLevel="0" collapsed="false">
      <c r="I466" s="374"/>
      <c r="J466" s="374"/>
    </row>
    <row r="467" customFormat="false" ht="12.75" hidden="false" customHeight="false" outlineLevel="0" collapsed="false">
      <c r="I467" s="374"/>
      <c r="J467" s="374"/>
    </row>
    <row r="468" customFormat="false" ht="12.75" hidden="false" customHeight="false" outlineLevel="0" collapsed="false">
      <c r="I468" s="374"/>
      <c r="J468" s="374"/>
    </row>
    <row r="469" customFormat="false" ht="12.75" hidden="false" customHeight="false" outlineLevel="0" collapsed="false">
      <c r="I469" s="374"/>
      <c r="J469" s="374"/>
    </row>
    <row r="470" customFormat="false" ht="12.75" hidden="false" customHeight="false" outlineLevel="0" collapsed="false">
      <c r="I470" s="374"/>
      <c r="J470" s="374"/>
    </row>
    <row r="471" customFormat="false" ht="12.75" hidden="false" customHeight="false" outlineLevel="0" collapsed="false">
      <c r="I471" s="374"/>
      <c r="J471" s="374"/>
    </row>
    <row r="472" customFormat="false" ht="12.75" hidden="false" customHeight="false" outlineLevel="0" collapsed="false">
      <c r="I472" s="374"/>
      <c r="J472" s="374"/>
    </row>
    <row r="473" customFormat="false" ht="12.75" hidden="false" customHeight="false" outlineLevel="0" collapsed="false">
      <c r="I473" s="374"/>
      <c r="J473" s="374"/>
    </row>
    <row r="474" customFormat="false" ht="12.75" hidden="false" customHeight="false" outlineLevel="0" collapsed="false">
      <c r="I474" s="374"/>
      <c r="J474" s="374"/>
    </row>
    <row r="475" customFormat="false" ht="12.75" hidden="false" customHeight="false" outlineLevel="0" collapsed="false">
      <c r="I475" s="374"/>
      <c r="J475" s="374"/>
    </row>
    <row r="476" customFormat="false" ht="12.75" hidden="false" customHeight="false" outlineLevel="0" collapsed="false">
      <c r="I476" s="374"/>
      <c r="J476" s="374"/>
    </row>
    <row r="477" customFormat="false" ht="12.75" hidden="false" customHeight="false" outlineLevel="0" collapsed="false">
      <c r="I477" s="374"/>
      <c r="J477" s="374"/>
    </row>
    <row r="478" customFormat="false" ht="12.75" hidden="false" customHeight="false" outlineLevel="0" collapsed="false">
      <c r="I478" s="374"/>
      <c r="J478" s="374"/>
    </row>
    <row r="479" customFormat="false" ht="12.75" hidden="false" customHeight="false" outlineLevel="0" collapsed="false">
      <c r="I479" s="374"/>
      <c r="J479" s="374"/>
    </row>
    <row r="480" customFormat="false" ht="12.75" hidden="false" customHeight="false" outlineLevel="0" collapsed="false">
      <c r="I480" s="374"/>
      <c r="J480" s="374"/>
    </row>
    <row r="481" customFormat="false" ht="12.75" hidden="false" customHeight="false" outlineLevel="0" collapsed="false">
      <c r="I481" s="374"/>
      <c r="J481" s="374"/>
    </row>
    <row r="482" customFormat="false" ht="12.75" hidden="false" customHeight="false" outlineLevel="0" collapsed="false">
      <c r="I482" s="374"/>
      <c r="J482" s="374"/>
    </row>
    <row r="483" customFormat="false" ht="12.75" hidden="false" customHeight="false" outlineLevel="0" collapsed="false">
      <c r="I483" s="374"/>
      <c r="J483" s="374"/>
    </row>
    <row r="484" customFormat="false" ht="12.75" hidden="false" customHeight="false" outlineLevel="0" collapsed="false">
      <c r="I484" s="374"/>
      <c r="J484" s="374"/>
    </row>
    <row r="485" customFormat="false" ht="12.75" hidden="false" customHeight="false" outlineLevel="0" collapsed="false">
      <c r="I485" s="374"/>
      <c r="J485" s="374"/>
    </row>
    <row r="486" customFormat="false" ht="12.75" hidden="false" customHeight="false" outlineLevel="0" collapsed="false">
      <c r="I486" s="374"/>
      <c r="J486" s="374"/>
    </row>
    <row r="487" customFormat="false" ht="12.75" hidden="false" customHeight="false" outlineLevel="0" collapsed="false">
      <c r="I487" s="374"/>
      <c r="J487" s="374"/>
    </row>
    <row r="488" customFormat="false" ht="12.75" hidden="false" customHeight="false" outlineLevel="0" collapsed="false">
      <c r="I488" s="374"/>
      <c r="J488" s="374"/>
    </row>
    <row r="489" customFormat="false" ht="12.75" hidden="false" customHeight="false" outlineLevel="0" collapsed="false">
      <c r="I489" s="374"/>
      <c r="J489" s="374"/>
    </row>
    <row r="490" customFormat="false" ht="12.75" hidden="false" customHeight="false" outlineLevel="0" collapsed="false">
      <c r="I490" s="374"/>
      <c r="J490" s="374"/>
    </row>
    <row r="491" customFormat="false" ht="12.75" hidden="false" customHeight="false" outlineLevel="0" collapsed="false">
      <c r="I491" s="374"/>
      <c r="J491" s="374"/>
    </row>
    <row r="492" customFormat="false" ht="12.75" hidden="false" customHeight="false" outlineLevel="0" collapsed="false">
      <c r="I492" s="374"/>
      <c r="J492" s="374"/>
    </row>
    <row r="493" customFormat="false" ht="12.75" hidden="false" customHeight="false" outlineLevel="0" collapsed="false">
      <c r="I493" s="374"/>
      <c r="J493" s="374"/>
    </row>
    <row r="494" customFormat="false" ht="12.75" hidden="false" customHeight="false" outlineLevel="0" collapsed="false">
      <c r="I494" s="374"/>
      <c r="J494" s="374"/>
    </row>
    <row r="495" customFormat="false" ht="12.75" hidden="false" customHeight="false" outlineLevel="0" collapsed="false">
      <c r="I495" s="374"/>
      <c r="J495" s="374"/>
    </row>
    <row r="496" customFormat="false" ht="12.75" hidden="false" customHeight="false" outlineLevel="0" collapsed="false">
      <c r="I496" s="374"/>
      <c r="J496" s="374"/>
    </row>
    <row r="497" customFormat="false" ht="12.75" hidden="false" customHeight="false" outlineLevel="0" collapsed="false">
      <c r="I497" s="374"/>
      <c r="J497" s="374"/>
    </row>
    <row r="498" customFormat="false" ht="12.75" hidden="false" customHeight="false" outlineLevel="0" collapsed="false">
      <c r="I498" s="374"/>
      <c r="J498" s="374"/>
    </row>
    <row r="499" customFormat="false" ht="12.75" hidden="false" customHeight="false" outlineLevel="0" collapsed="false">
      <c r="I499" s="374"/>
      <c r="J499" s="374"/>
    </row>
    <row r="500" customFormat="false" ht="12.75" hidden="false" customHeight="false" outlineLevel="0" collapsed="false">
      <c r="I500" s="374"/>
      <c r="J500" s="374"/>
    </row>
    <row r="501" customFormat="false" ht="12.75" hidden="false" customHeight="false" outlineLevel="0" collapsed="false">
      <c r="I501" s="374"/>
      <c r="J501" s="374"/>
    </row>
    <row r="502" customFormat="false" ht="12.75" hidden="false" customHeight="false" outlineLevel="0" collapsed="false">
      <c r="I502" s="374"/>
      <c r="J502" s="374"/>
    </row>
    <row r="503" customFormat="false" ht="12.75" hidden="false" customHeight="false" outlineLevel="0" collapsed="false">
      <c r="I503" s="374"/>
      <c r="J503" s="374"/>
    </row>
    <row r="504" customFormat="false" ht="12.75" hidden="false" customHeight="false" outlineLevel="0" collapsed="false">
      <c r="I504" s="374"/>
      <c r="J504" s="374"/>
    </row>
    <row r="505" customFormat="false" ht="12.75" hidden="false" customHeight="false" outlineLevel="0" collapsed="false">
      <c r="I505" s="374"/>
      <c r="J505" s="374"/>
    </row>
    <row r="506" customFormat="false" ht="12.75" hidden="false" customHeight="false" outlineLevel="0" collapsed="false">
      <c r="I506" s="374"/>
      <c r="J506" s="374"/>
    </row>
    <row r="507" customFormat="false" ht="12.75" hidden="false" customHeight="false" outlineLevel="0" collapsed="false">
      <c r="I507" s="374"/>
      <c r="J507" s="374"/>
    </row>
    <row r="508" customFormat="false" ht="12.75" hidden="false" customHeight="false" outlineLevel="0" collapsed="false">
      <c r="I508" s="374"/>
      <c r="J508" s="374"/>
    </row>
    <row r="509" customFormat="false" ht="12.75" hidden="false" customHeight="false" outlineLevel="0" collapsed="false">
      <c r="I509" s="374"/>
      <c r="J509" s="374"/>
    </row>
    <row r="510" customFormat="false" ht="12.75" hidden="false" customHeight="false" outlineLevel="0" collapsed="false">
      <c r="I510" s="374"/>
      <c r="J510" s="374"/>
    </row>
    <row r="511" customFormat="false" ht="12.75" hidden="false" customHeight="false" outlineLevel="0" collapsed="false">
      <c r="I511" s="374"/>
      <c r="J511" s="374"/>
    </row>
    <row r="512" customFormat="false" ht="12.75" hidden="false" customHeight="false" outlineLevel="0" collapsed="false">
      <c r="I512" s="374"/>
      <c r="J512" s="374"/>
    </row>
    <row r="513" customFormat="false" ht="12.75" hidden="false" customHeight="false" outlineLevel="0" collapsed="false">
      <c r="I513" s="374"/>
      <c r="J513" s="374"/>
    </row>
    <row r="514" customFormat="false" ht="12.75" hidden="false" customHeight="false" outlineLevel="0" collapsed="false">
      <c r="I514" s="374"/>
      <c r="J514" s="374"/>
    </row>
    <row r="515" customFormat="false" ht="12.75" hidden="false" customHeight="false" outlineLevel="0" collapsed="false">
      <c r="I515" s="374"/>
      <c r="J515" s="374"/>
    </row>
    <row r="516" customFormat="false" ht="12.75" hidden="false" customHeight="false" outlineLevel="0" collapsed="false">
      <c r="I516" s="374"/>
      <c r="J516" s="374"/>
    </row>
    <row r="517" customFormat="false" ht="12.75" hidden="false" customHeight="false" outlineLevel="0" collapsed="false">
      <c r="I517" s="374"/>
      <c r="J517" s="374"/>
    </row>
    <row r="518" customFormat="false" ht="12.75" hidden="false" customHeight="false" outlineLevel="0" collapsed="false">
      <c r="I518" s="374"/>
      <c r="J518" s="374"/>
    </row>
    <row r="519" customFormat="false" ht="12.75" hidden="false" customHeight="false" outlineLevel="0" collapsed="false">
      <c r="I519" s="374"/>
      <c r="J519" s="374"/>
    </row>
    <row r="520" customFormat="false" ht="12.75" hidden="false" customHeight="false" outlineLevel="0" collapsed="false">
      <c r="I520" s="374"/>
      <c r="J520" s="374"/>
    </row>
    <row r="521" customFormat="false" ht="12.75" hidden="false" customHeight="false" outlineLevel="0" collapsed="false">
      <c r="I521" s="374"/>
      <c r="J521" s="374"/>
    </row>
    <row r="522" customFormat="false" ht="12.75" hidden="false" customHeight="false" outlineLevel="0" collapsed="false">
      <c r="I522" s="374"/>
      <c r="J522" s="374"/>
    </row>
    <row r="523" customFormat="false" ht="12.75" hidden="false" customHeight="false" outlineLevel="0" collapsed="false">
      <c r="I523" s="374"/>
      <c r="J523" s="374"/>
    </row>
    <row r="524" customFormat="false" ht="12.75" hidden="false" customHeight="false" outlineLevel="0" collapsed="false">
      <c r="I524" s="374"/>
      <c r="J524" s="374"/>
    </row>
    <row r="525" customFormat="false" ht="12.75" hidden="false" customHeight="false" outlineLevel="0" collapsed="false">
      <c r="I525" s="374"/>
      <c r="J525" s="374"/>
    </row>
    <row r="526" customFormat="false" ht="12.75" hidden="false" customHeight="false" outlineLevel="0" collapsed="false">
      <c r="I526" s="374"/>
      <c r="J526" s="374"/>
    </row>
    <row r="527" customFormat="false" ht="12.75" hidden="false" customHeight="false" outlineLevel="0" collapsed="false">
      <c r="I527" s="374"/>
      <c r="J527" s="374"/>
    </row>
    <row r="528" customFormat="false" ht="12.75" hidden="false" customHeight="false" outlineLevel="0" collapsed="false">
      <c r="I528" s="374"/>
      <c r="J528" s="374"/>
    </row>
    <row r="529" customFormat="false" ht="12.75" hidden="false" customHeight="false" outlineLevel="0" collapsed="false">
      <c r="I529" s="374"/>
      <c r="J529" s="374"/>
    </row>
    <row r="530" customFormat="false" ht="12.75" hidden="false" customHeight="false" outlineLevel="0" collapsed="false">
      <c r="I530" s="374"/>
      <c r="J530" s="374"/>
    </row>
    <row r="531" customFormat="false" ht="12.75" hidden="false" customHeight="false" outlineLevel="0" collapsed="false">
      <c r="I531" s="374"/>
      <c r="J531" s="374"/>
    </row>
    <row r="532" customFormat="false" ht="12.75" hidden="false" customHeight="false" outlineLevel="0" collapsed="false">
      <c r="I532" s="374"/>
      <c r="J532" s="374"/>
    </row>
    <row r="533" customFormat="false" ht="12.75" hidden="false" customHeight="false" outlineLevel="0" collapsed="false">
      <c r="I533" s="374"/>
      <c r="J533" s="374"/>
    </row>
    <row r="534" customFormat="false" ht="12.75" hidden="false" customHeight="false" outlineLevel="0" collapsed="false">
      <c r="I534" s="374"/>
      <c r="J534" s="374"/>
    </row>
    <row r="535" customFormat="false" ht="12.75" hidden="false" customHeight="false" outlineLevel="0" collapsed="false">
      <c r="I535" s="374"/>
      <c r="J535" s="374"/>
    </row>
    <row r="536" customFormat="false" ht="12.75" hidden="false" customHeight="false" outlineLevel="0" collapsed="false">
      <c r="I536" s="374"/>
      <c r="J536" s="374"/>
    </row>
    <row r="537" customFormat="false" ht="12.75" hidden="false" customHeight="false" outlineLevel="0" collapsed="false">
      <c r="I537" s="374"/>
      <c r="J537" s="374"/>
    </row>
    <row r="538" customFormat="false" ht="12.75" hidden="false" customHeight="false" outlineLevel="0" collapsed="false">
      <c r="I538" s="374"/>
      <c r="J538" s="374"/>
    </row>
    <row r="539" customFormat="false" ht="12.75" hidden="false" customHeight="false" outlineLevel="0" collapsed="false">
      <c r="I539" s="374"/>
      <c r="J539" s="374"/>
    </row>
    <row r="540" customFormat="false" ht="12.75" hidden="false" customHeight="false" outlineLevel="0" collapsed="false">
      <c r="I540" s="374"/>
      <c r="J540" s="374"/>
    </row>
    <row r="541" customFormat="false" ht="12.75" hidden="false" customHeight="false" outlineLevel="0" collapsed="false">
      <c r="I541" s="374"/>
      <c r="J541" s="374"/>
    </row>
    <row r="542" customFormat="false" ht="12.75" hidden="false" customHeight="false" outlineLevel="0" collapsed="false">
      <c r="I542" s="374"/>
      <c r="J542" s="374"/>
    </row>
    <row r="543" customFormat="false" ht="12.75" hidden="false" customHeight="false" outlineLevel="0" collapsed="false">
      <c r="I543" s="374"/>
      <c r="J543" s="374"/>
    </row>
    <row r="544" customFormat="false" ht="12.75" hidden="false" customHeight="false" outlineLevel="0" collapsed="false">
      <c r="I544" s="374"/>
      <c r="J544" s="374"/>
    </row>
    <row r="545" customFormat="false" ht="12.75" hidden="false" customHeight="false" outlineLevel="0" collapsed="false">
      <c r="I545" s="374"/>
      <c r="J545" s="374"/>
    </row>
    <row r="546" customFormat="false" ht="12.75" hidden="false" customHeight="false" outlineLevel="0" collapsed="false">
      <c r="I546" s="374"/>
      <c r="J546" s="374"/>
    </row>
    <row r="547" customFormat="false" ht="12.75" hidden="false" customHeight="false" outlineLevel="0" collapsed="false">
      <c r="I547" s="374"/>
      <c r="J547" s="374"/>
    </row>
    <row r="548" customFormat="false" ht="12.75" hidden="false" customHeight="false" outlineLevel="0" collapsed="false">
      <c r="I548" s="374"/>
      <c r="J548" s="374"/>
    </row>
    <row r="549" customFormat="false" ht="12.75" hidden="false" customHeight="false" outlineLevel="0" collapsed="false">
      <c r="I549" s="374"/>
      <c r="J549" s="374"/>
    </row>
    <row r="550" customFormat="false" ht="12.75" hidden="false" customHeight="false" outlineLevel="0" collapsed="false">
      <c r="I550" s="374"/>
      <c r="J550" s="374"/>
    </row>
    <row r="551" customFormat="false" ht="12.75" hidden="false" customHeight="false" outlineLevel="0" collapsed="false">
      <c r="I551" s="374"/>
      <c r="J551" s="374"/>
    </row>
    <row r="552" customFormat="false" ht="12.75" hidden="false" customHeight="false" outlineLevel="0" collapsed="false">
      <c r="I552" s="374"/>
      <c r="J552" s="374"/>
    </row>
    <row r="553" customFormat="false" ht="12.75" hidden="false" customHeight="false" outlineLevel="0" collapsed="false">
      <c r="I553" s="374"/>
      <c r="J553" s="374"/>
    </row>
    <row r="554" customFormat="false" ht="12.75" hidden="false" customHeight="false" outlineLevel="0" collapsed="false">
      <c r="I554" s="374"/>
      <c r="J554" s="374"/>
    </row>
    <row r="555" customFormat="false" ht="12.75" hidden="false" customHeight="false" outlineLevel="0" collapsed="false">
      <c r="I555" s="374"/>
      <c r="J555" s="374"/>
    </row>
    <row r="556" customFormat="false" ht="12.75" hidden="false" customHeight="false" outlineLevel="0" collapsed="false">
      <c r="I556" s="374"/>
      <c r="J556" s="374"/>
    </row>
    <row r="557" customFormat="false" ht="12.75" hidden="false" customHeight="false" outlineLevel="0" collapsed="false">
      <c r="I557" s="374"/>
      <c r="J557" s="374"/>
    </row>
    <row r="558" customFormat="false" ht="12.75" hidden="false" customHeight="false" outlineLevel="0" collapsed="false">
      <c r="I558" s="374"/>
      <c r="J558" s="374"/>
    </row>
    <row r="559" customFormat="false" ht="12.75" hidden="false" customHeight="false" outlineLevel="0" collapsed="false">
      <c r="I559" s="374"/>
      <c r="J559" s="374"/>
    </row>
    <row r="560" customFormat="false" ht="12.75" hidden="false" customHeight="false" outlineLevel="0" collapsed="false">
      <c r="I560" s="374"/>
      <c r="J560" s="374"/>
    </row>
    <row r="561" customFormat="false" ht="12.75" hidden="false" customHeight="false" outlineLevel="0" collapsed="false">
      <c r="I561" s="374"/>
      <c r="J561" s="374"/>
    </row>
    <row r="562" customFormat="false" ht="12.75" hidden="false" customHeight="false" outlineLevel="0" collapsed="false">
      <c r="I562" s="374"/>
      <c r="J562" s="374"/>
    </row>
    <row r="563" customFormat="false" ht="12.75" hidden="false" customHeight="false" outlineLevel="0" collapsed="false">
      <c r="I563" s="374"/>
      <c r="J563" s="374"/>
    </row>
    <row r="564" customFormat="false" ht="12.75" hidden="false" customHeight="false" outlineLevel="0" collapsed="false">
      <c r="I564" s="374"/>
      <c r="J564" s="374"/>
    </row>
    <row r="565" customFormat="false" ht="12.75" hidden="false" customHeight="false" outlineLevel="0" collapsed="false">
      <c r="I565" s="374"/>
      <c r="J565" s="374"/>
    </row>
    <row r="566" customFormat="false" ht="12.75" hidden="false" customHeight="false" outlineLevel="0" collapsed="false">
      <c r="I566" s="374"/>
      <c r="J566" s="374"/>
    </row>
    <row r="567" customFormat="false" ht="12.75" hidden="false" customHeight="false" outlineLevel="0" collapsed="false">
      <c r="I567" s="374"/>
      <c r="J567" s="374"/>
    </row>
    <row r="568" customFormat="false" ht="12.75" hidden="false" customHeight="false" outlineLevel="0" collapsed="false">
      <c r="I568" s="374"/>
      <c r="J568" s="374"/>
    </row>
    <row r="569" customFormat="false" ht="12.75" hidden="false" customHeight="false" outlineLevel="0" collapsed="false">
      <c r="I569" s="374"/>
      <c r="J569" s="374"/>
    </row>
    <row r="570" customFormat="false" ht="12.75" hidden="false" customHeight="false" outlineLevel="0" collapsed="false">
      <c r="I570" s="374"/>
      <c r="J570" s="374"/>
    </row>
    <row r="571" customFormat="false" ht="12.75" hidden="false" customHeight="false" outlineLevel="0" collapsed="false">
      <c r="I571" s="374"/>
      <c r="J571" s="374"/>
    </row>
    <row r="572" customFormat="false" ht="12.75" hidden="false" customHeight="false" outlineLevel="0" collapsed="false">
      <c r="I572" s="374"/>
      <c r="J572" s="374"/>
    </row>
    <row r="573" customFormat="false" ht="12.75" hidden="false" customHeight="false" outlineLevel="0" collapsed="false">
      <c r="I573" s="374"/>
      <c r="J573" s="374"/>
    </row>
    <row r="574" customFormat="false" ht="12.75" hidden="false" customHeight="false" outlineLevel="0" collapsed="false">
      <c r="I574" s="374"/>
      <c r="J574" s="374"/>
    </row>
    <row r="575" customFormat="false" ht="12.75" hidden="false" customHeight="false" outlineLevel="0" collapsed="false">
      <c r="I575" s="374"/>
      <c r="J575" s="374"/>
    </row>
    <row r="576" customFormat="false" ht="12.75" hidden="false" customHeight="false" outlineLevel="0" collapsed="false">
      <c r="I576" s="374"/>
      <c r="J576" s="374"/>
    </row>
    <row r="577" customFormat="false" ht="12.75" hidden="false" customHeight="false" outlineLevel="0" collapsed="false">
      <c r="I577" s="374"/>
      <c r="J577" s="374"/>
    </row>
    <row r="578" customFormat="false" ht="12.75" hidden="false" customHeight="false" outlineLevel="0" collapsed="false">
      <c r="I578" s="374"/>
      <c r="J578" s="374"/>
    </row>
    <row r="579" customFormat="false" ht="12.75" hidden="false" customHeight="false" outlineLevel="0" collapsed="false">
      <c r="I579" s="374"/>
      <c r="J579" s="374"/>
    </row>
    <row r="580" customFormat="false" ht="12.75" hidden="false" customHeight="false" outlineLevel="0" collapsed="false">
      <c r="I580" s="374"/>
      <c r="J580" s="374"/>
    </row>
    <row r="581" customFormat="false" ht="12.75" hidden="false" customHeight="false" outlineLevel="0" collapsed="false">
      <c r="I581" s="374"/>
      <c r="J581" s="374"/>
    </row>
    <row r="582" customFormat="false" ht="12.75" hidden="false" customHeight="false" outlineLevel="0" collapsed="false">
      <c r="I582" s="374"/>
      <c r="J582" s="374"/>
    </row>
    <row r="583" customFormat="false" ht="12.75" hidden="false" customHeight="false" outlineLevel="0" collapsed="false">
      <c r="I583" s="374"/>
      <c r="J583" s="374"/>
    </row>
    <row r="584" customFormat="false" ht="12.75" hidden="false" customHeight="false" outlineLevel="0" collapsed="false">
      <c r="I584" s="374"/>
      <c r="J584" s="374"/>
    </row>
    <row r="585" customFormat="false" ht="12.75" hidden="false" customHeight="false" outlineLevel="0" collapsed="false">
      <c r="I585" s="374"/>
      <c r="J585" s="374"/>
    </row>
    <row r="586" customFormat="false" ht="12.75" hidden="false" customHeight="false" outlineLevel="0" collapsed="false">
      <c r="I586" s="374"/>
      <c r="J586" s="374"/>
    </row>
    <row r="587" customFormat="false" ht="12.75" hidden="false" customHeight="false" outlineLevel="0" collapsed="false">
      <c r="I587" s="374"/>
      <c r="J587" s="374"/>
    </row>
    <row r="588" customFormat="false" ht="12.75" hidden="false" customHeight="false" outlineLevel="0" collapsed="false">
      <c r="I588" s="374"/>
      <c r="J588" s="374"/>
    </row>
    <row r="589" customFormat="false" ht="12.75" hidden="false" customHeight="false" outlineLevel="0" collapsed="false">
      <c r="I589" s="374"/>
      <c r="J589" s="374"/>
    </row>
    <row r="590" customFormat="false" ht="12.75" hidden="false" customHeight="false" outlineLevel="0" collapsed="false">
      <c r="I590" s="374"/>
      <c r="J590" s="374"/>
    </row>
    <row r="591" customFormat="false" ht="12.75" hidden="false" customHeight="false" outlineLevel="0" collapsed="false">
      <c r="I591" s="374"/>
      <c r="J591" s="374"/>
    </row>
    <row r="592" customFormat="false" ht="12.75" hidden="false" customHeight="false" outlineLevel="0" collapsed="false">
      <c r="I592" s="374"/>
      <c r="J592" s="374"/>
    </row>
    <row r="593" customFormat="false" ht="12.75" hidden="false" customHeight="false" outlineLevel="0" collapsed="false">
      <c r="I593" s="374"/>
      <c r="J593" s="374"/>
    </row>
    <row r="594" customFormat="false" ht="12.75" hidden="false" customHeight="false" outlineLevel="0" collapsed="false">
      <c r="I594" s="374"/>
      <c r="J594" s="374"/>
    </row>
    <row r="595" customFormat="false" ht="12.75" hidden="false" customHeight="false" outlineLevel="0" collapsed="false">
      <c r="I595" s="374"/>
      <c r="J595" s="374"/>
    </row>
    <row r="596" customFormat="false" ht="12.75" hidden="false" customHeight="false" outlineLevel="0" collapsed="false">
      <c r="I596" s="374"/>
      <c r="J596" s="374"/>
    </row>
    <row r="597" customFormat="false" ht="12.75" hidden="false" customHeight="false" outlineLevel="0" collapsed="false">
      <c r="I597" s="374"/>
      <c r="J597" s="374"/>
    </row>
    <row r="598" customFormat="false" ht="12.75" hidden="false" customHeight="false" outlineLevel="0" collapsed="false">
      <c r="I598" s="374"/>
      <c r="J598" s="374"/>
    </row>
    <row r="599" customFormat="false" ht="12.75" hidden="false" customHeight="false" outlineLevel="0" collapsed="false">
      <c r="I599" s="374"/>
      <c r="J599" s="374"/>
    </row>
    <row r="600" customFormat="false" ht="12.75" hidden="false" customHeight="false" outlineLevel="0" collapsed="false">
      <c r="I600" s="374"/>
      <c r="J600" s="374"/>
    </row>
    <row r="601" customFormat="false" ht="12.75" hidden="false" customHeight="false" outlineLevel="0" collapsed="false">
      <c r="I601" s="374"/>
      <c r="J601" s="374"/>
    </row>
    <row r="602" customFormat="false" ht="12.75" hidden="false" customHeight="false" outlineLevel="0" collapsed="false">
      <c r="I602" s="374"/>
      <c r="J602" s="374"/>
    </row>
    <row r="603" customFormat="false" ht="12.75" hidden="false" customHeight="false" outlineLevel="0" collapsed="false">
      <c r="I603" s="374"/>
      <c r="J603" s="374"/>
    </row>
    <row r="604" customFormat="false" ht="12.75" hidden="false" customHeight="false" outlineLevel="0" collapsed="false">
      <c r="I604" s="374"/>
      <c r="J604" s="374"/>
    </row>
    <row r="605" customFormat="false" ht="12.75" hidden="false" customHeight="false" outlineLevel="0" collapsed="false">
      <c r="I605" s="374"/>
      <c r="J605" s="374"/>
    </row>
    <row r="606" customFormat="false" ht="12.75" hidden="false" customHeight="false" outlineLevel="0" collapsed="false">
      <c r="I606" s="374"/>
      <c r="J606" s="374"/>
    </row>
    <row r="607" customFormat="false" ht="12.75" hidden="false" customHeight="false" outlineLevel="0" collapsed="false">
      <c r="I607" s="374"/>
      <c r="J607" s="374"/>
    </row>
    <row r="608" customFormat="false" ht="12.75" hidden="false" customHeight="false" outlineLevel="0" collapsed="false">
      <c r="I608" s="374"/>
      <c r="J608" s="374"/>
    </row>
    <row r="609" customFormat="false" ht="12.75" hidden="false" customHeight="false" outlineLevel="0" collapsed="false">
      <c r="I609" s="374"/>
      <c r="J609" s="374"/>
    </row>
    <row r="610" customFormat="false" ht="12.75" hidden="false" customHeight="false" outlineLevel="0" collapsed="false">
      <c r="I610" s="374"/>
      <c r="J610" s="374"/>
    </row>
    <row r="611" customFormat="false" ht="12.75" hidden="false" customHeight="false" outlineLevel="0" collapsed="false">
      <c r="I611" s="374"/>
      <c r="J611" s="374"/>
    </row>
    <row r="612" customFormat="false" ht="12.75" hidden="false" customHeight="false" outlineLevel="0" collapsed="false">
      <c r="I612" s="374"/>
      <c r="J612" s="374"/>
    </row>
    <row r="613" customFormat="false" ht="12.75" hidden="false" customHeight="false" outlineLevel="0" collapsed="false">
      <c r="I613" s="374"/>
      <c r="J613" s="374"/>
    </row>
    <row r="614" customFormat="false" ht="12.75" hidden="false" customHeight="false" outlineLevel="0" collapsed="false">
      <c r="I614" s="374"/>
      <c r="J614" s="374"/>
    </row>
    <row r="615" customFormat="false" ht="12.75" hidden="false" customHeight="false" outlineLevel="0" collapsed="false">
      <c r="I615" s="374"/>
      <c r="J615" s="374"/>
    </row>
    <row r="616" customFormat="false" ht="12.75" hidden="false" customHeight="false" outlineLevel="0" collapsed="false">
      <c r="I616" s="374"/>
      <c r="J616" s="374"/>
    </row>
    <row r="617" customFormat="false" ht="12.75" hidden="false" customHeight="false" outlineLevel="0" collapsed="false">
      <c r="I617" s="374"/>
      <c r="J617" s="374"/>
    </row>
    <row r="618" customFormat="false" ht="12.75" hidden="false" customHeight="false" outlineLevel="0" collapsed="false">
      <c r="I618" s="374"/>
      <c r="J618" s="374"/>
    </row>
    <row r="619" customFormat="false" ht="12.75" hidden="false" customHeight="false" outlineLevel="0" collapsed="false">
      <c r="I619" s="374"/>
      <c r="J619" s="374"/>
    </row>
    <row r="620" customFormat="false" ht="12.75" hidden="false" customHeight="false" outlineLevel="0" collapsed="false">
      <c r="I620" s="374"/>
      <c r="J620" s="374"/>
    </row>
    <row r="621" customFormat="false" ht="12.75" hidden="false" customHeight="false" outlineLevel="0" collapsed="false">
      <c r="I621" s="374"/>
      <c r="J621" s="374"/>
    </row>
    <row r="622" customFormat="false" ht="12.75" hidden="false" customHeight="false" outlineLevel="0" collapsed="false">
      <c r="I622" s="374"/>
      <c r="J622" s="374"/>
    </row>
    <row r="623" customFormat="false" ht="12.75" hidden="false" customHeight="false" outlineLevel="0" collapsed="false">
      <c r="I623" s="374"/>
      <c r="J623" s="374"/>
    </row>
    <row r="624" customFormat="false" ht="12.75" hidden="false" customHeight="false" outlineLevel="0" collapsed="false">
      <c r="I624" s="374"/>
      <c r="J624" s="374"/>
    </row>
    <row r="625" customFormat="false" ht="12.75" hidden="false" customHeight="false" outlineLevel="0" collapsed="false">
      <c r="I625" s="374"/>
      <c r="J625" s="374"/>
    </row>
    <row r="626" customFormat="false" ht="12.75" hidden="false" customHeight="false" outlineLevel="0" collapsed="false">
      <c r="I626" s="374"/>
      <c r="J626" s="374"/>
    </row>
    <row r="627" customFormat="false" ht="12.75" hidden="false" customHeight="false" outlineLevel="0" collapsed="false">
      <c r="I627" s="374"/>
      <c r="J627" s="374"/>
    </row>
    <row r="628" customFormat="false" ht="12.75" hidden="false" customHeight="false" outlineLevel="0" collapsed="false">
      <c r="I628" s="374"/>
      <c r="J628" s="374"/>
    </row>
    <row r="629" customFormat="false" ht="12.75" hidden="false" customHeight="false" outlineLevel="0" collapsed="false">
      <c r="I629" s="374"/>
      <c r="J629" s="374"/>
    </row>
    <row r="630" customFormat="false" ht="12.75" hidden="false" customHeight="false" outlineLevel="0" collapsed="false">
      <c r="I630" s="374"/>
      <c r="J630" s="374"/>
    </row>
    <row r="631" customFormat="false" ht="12.75" hidden="false" customHeight="false" outlineLevel="0" collapsed="false">
      <c r="I631" s="374"/>
      <c r="J631" s="374"/>
    </row>
    <row r="632" customFormat="false" ht="12.75" hidden="false" customHeight="false" outlineLevel="0" collapsed="false">
      <c r="I632" s="374"/>
      <c r="J632" s="374"/>
    </row>
    <row r="633" customFormat="false" ht="12.75" hidden="false" customHeight="false" outlineLevel="0" collapsed="false">
      <c r="I633" s="374"/>
      <c r="J633" s="374"/>
    </row>
    <row r="634" customFormat="false" ht="12.75" hidden="false" customHeight="false" outlineLevel="0" collapsed="false">
      <c r="I634" s="374"/>
      <c r="J634" s="374"/>
    </row>
    <row r="635" customFormat="false" ht="12.75" hidden="false" customHeight="false" outlineLevel="0" collapsed="false">
      <c r="I635" s="374"/>
      <c r="J635" s="374"/>
    </row>
    <row r="636" customFormat="false" ht="12.75" hidden="false" customHeight="false" outlineLevel="0" collapsed="false">
      <c r="I636" s="374"/>
      <c r="J636" s="374"/>
    </row>
    <row r="637" customFormat="false" ht="12.75" hidden="false" customHeight="false" outlineLevel="0" collapsed="false">
      <c r="I637" s="374"/>
      <c r="J637" s="374"/>
    </row>
    <row r="638" customFormat="false" ht="12.75" hidden="false" customHeight="false" outlineLevel="0" collapsed="false">
      <c r="I638" s="374"/>
      <c r="J638" s="374"/>
    </row>
    <row r="639" customFormat="false" ht="12.75" hidden="false" customHeight="false" outlineLevel="0" collapsed="false">
      <c r="I639" s="374"/>
      <c r="J639" s="374"/>
    </row>
    <row r="640" customFormat="false" ht="12.75" hidden="false" customHeight="false" outlineLevel="0" collapsed="false">
      <c r="I640" s="374"/>
      <c r="J640" s="374"/>
    </row>
    <row r="641" customFormat="false" ht="12.75" hidden="false" customHeight="false" outlineLevel="0" collapsed="false">
      <c r="I641" s="374"/>
      <c r="J641" s="374"/>
    </row>
    <row r="642" customFormat="false" ht="12.75" hidden="false" customHeight="false" outlineLevel="0" collapsed="false">
      <c r="I642" s="374"/>
      <c r="J642" s="374"/>
    </row>
    <row r="643" customFormat="false" ht="12.75" hidden="false" customHeight="false" outlineLevel="0" collapsed="false">
      <c r="I643" s="374"/>
      <c r="J643" s="374"/>
    </row>
    <row r="644" customFormat="false" ht="12.75" hidden="false" customHeight="false" outlineLevel="0" collapsed="false">
      <c r="I644" s="374"/>
      <c r="J644" s="374"/>
    </row>
    <row r="645" customFormat="false" ht="12.75" hidden="false" customHeight="false" outlineLevel="0" collapsed="false">
      <c r="I645" s="374"/>
      <c r="J645" s="374"/>
    </row>
    <row r="646" customFormat="false" ht="12.75" hidden="false" customHeight="false" outlineLevel="0" collapsed="false">
      <c r="I646" s="374"/>
      <c r="J646" s="374"/>
    </row>
    <row r="647" customFormat="false" ht="12.75" hidden="false" customHeight="false" outlineLevel="0" collapsed="false">
      <c r="I647" s="374"/>
      <c r="J647" s="374"/>
    </row>
    <row r="648" customFormat="false" ht="12.75" hidden="false" customHeight="false" outlineLevel="0" collapsed="false">
      <c r="I648" s="374"/>
      <c r="J648" s="374"/>
    </row>
    <row r="649" customFormat="false" ht="12.75" hidden="false" customHeight="false" outlineLevel="0" collapsed="false">
      <c r="I649" s="374"/>
      <c r="J649" s="374"/>
    </row>
    <row r="650" customFormat="false" ht="12.75" hidden="false" customHeight="false" outlineLevel="0" collapsed="false">
      <c r="I650" s="374"/>
      <c r="J650" s="374"/>
    </row>
    <row r="651" customFormat="false" ht="12.75" hidden="false" customHeight="false" outlineLevel="0" collapsed="false">
      <c r="I651" s="374"/>
      <c r="J651" s="374"/>
    </row>
    <row r="652" customFormat="false" ht="12.75" hidden="false" customHeight="false" outlineLevel="0" collapsed="false">
      <c r="I652" s="374"/>
      <c r="J652" s="374"/>
    </row>
    <row r="653" customFormat="false" ht="12.75" hidden="false" customHeight="false" outlineLevel="0" collapsed="false">
      <c r="I653" s="374"/>
      <c r="J653" s="374"/>
    </row>
    <row r="654" customFormat="false" ht="12.75" hidden="false" customHeight="false" outlineLevel="0" collapsed="false">
      <c r="I654" s="374"/>
      <c r="J654" s="374"/>
    </row>
    <row r="655" customFormat="false" ht="12.75" hidden="false" customHeight="false" outlineLevel="0" collapsed="false">
      <c r="I655" s="374"/>
      <c r="J655" s="374"/>
    </row>
    <row r="656" customFormat="false" ht="12.75" hidden="false" customHeight="false" outlineLevel="0" collapsed="false">
      <c r="I656" s="374"/>
      <c r="J656" s="374"/>
    </row>
    <row r="657" customFormat="false" ht="12.75" hidden="false" customHeight="false" outlineLevel="0" collapsed="false">
      <c r="I657" s="374"/>
      <c r="J657" s="374"/>
    </row>
    <row r="658" customFormat="false" ht="12.75" hidden="false" customHeight="false" outlineLevel="0" collapsed="false">
      <c r="I658" s="374"/>
      <c r="J658" s="374"/>
    </row>
    <row r="659" customFormat="false" ht="12.75" hidden="false" customHeight="false" outlineLevel="0" collapsed="false">
      <c r="I659" s="374"/>
      <c r="J659" s="374"/>
    </row>
    <row r="660" customFormat="false" ht="12.75" hidden="false" customHeight="false" outlineLevel="0" collapsed="false">
      <c r="I660" s="374"/>
      <c r="J660" s="374"/>
    </row>
    <row r="661" customFormat="false" ht="12.75" hidden="false" customHeight="false" outlineLevel="0" collapsed="false">
      <c r="I661" s="374"/>
      <c r="J661" s="374"/>
    </row>
    <row r="662" customFormat="false" ht="12.75" hidden="false" customHeight="false" outlineLevel="0" collapsed="false">
      <c r="I662" s="374"/>
      <c r="J662" s="374"/>
    </row>
    <row r="663" customFormat="false" ht="12.75" hidden="false" customHeight="false" outlineLevel="0" collapsed="false">
      <c r="I663" s="374"/>
      <c r="J663" s="374"/>
    </row>
    <row r="664" customFormat="false" ht="12.75" hidden="false" customHeight="false" outlineLevel="0" collapsed="false">
      <c r="I664" s="374"/>
      <c r="J664" s="374"/>
    </row>
    <row r="665" customFormat="false" ht="12.75" hidden="false" customHeight="false" outlineLevel="0" collapsed="false">
      <c r="I665" s="374"/>
      <c r="J665" s="374"/>
    </row>
    <row r="666" customFormat="false" ht="12.75" hidden="false" customHeight="false" outlineLevel="0" collapsed="false">
      <c r="I666" s="374"/>
      <c r="J666" s="374"/>
    </row>
    <row r="667" customFormat="false" ht="12.75" hidden="false" customHeight="false" outlineLevel="0" collapsed="false">
      <c r="I667" s="374"/>
      <c r="J667" s="374"/>
    </row>
    <row r="668" customFormat="false" ht="12.75" hidden="false" customHeight="false" outlineLevel="0" collapsed="false">
      <c r="I668" s="374"/>
      <c r="J668" s="374"/>
    </row>
    <row r="669" customFormat="false" ht="12.75" hidden="false" customHeight="false" outlineLevel="0" collapsed="false">
      <c r="I669" s="374"/>
      <c r="J669" s="374"/>
    </row>
    <row r="670" customFormat="false" ht="12.75" hidden="false" customHeight="false" outlineLevel="0" collapsed="false">
      <c r="I670" s="374"/>
      <c r="J670" s="374"/>
    </row>
    <row r="671" customFormat="false" ht="12.75" hidden="false" customHeight="false" outlineLevel="0" collapsed="false">
      <c r="I671" s="374"/>
      <c r="J671" s="374"/>
    </row>
    <row r="672" customFormat="false" ht="12.75" hidden="false" customHeight="false" outlineLevel="0" collapsed="false">
      <c r="I672" s="374"/>
      <c r="J672" s="374"/>
    </row>
    <row r="673" customFormat="false" ht="12.75" hidden="false" customHeight="false" outlineLevel="0" collapsed="false">
      <c r="I673" s="374"/>
      <c r="J673" s="374"/>
    </row>
    <row r="674" customFormat="false" ht="12.75" hidden="false" customHeight="false" outlineLevel="0" collapsed="false">
      <c r="I674" s="374"/>
      <c r="J674" s="374"/>
    </row>
    <row r="675" customFormat="false" ht="12.75" hidden="false" customHeight="false" outlineLevel="0" collapsed="false">
      <c r="I675" s="374"/>
      <c r="J675" s="374"/>
    </row>
    <row r="676" customFormat="false" ht="12.75" hidden="false" customHeight="false" outlineLevel="0" collapsed="false">
      <c r="I676" s="374"/>
      <c r="J676" s="374"/>
    </row>
    <row r="677" customFormat="false" ht="12.75" hidden="false" customHeight="false" outlineLevel="0" collapsed="false">
      <c r="I677" s="374"/>
      <c r="J677" s="374"/>
    </row>
    <row r="678" customFormat="false" ht="12.75" hidden="false" customHeight="false" outlineLevel="0" collapsed="false">
      <c r="I678" s="374"/>
      <c r="J678" s="374"/>
    </row>
    <row r="679" customFormat="false" ht="12.75" hidden="false" customHeight="false" outlineLevel="0" collapsed="false">
      <c r="I679" s="374"/>
      <c r="J679" s="374"/>
    </row>
    <row r="680" customFormat="false" ht="12.75" hidden="false" customHeight="false" outlineLevel="0" collapsed="false">
      <c r="I680" s="374"/>
      <c r="J680" s="374"/>
    </row>
    <row r="681" customFormat="false" ht="12.75" hidden="false" customHeight="false" outlineLevel="0" collapsed="false">
      <c r="I681" s="374"/>
      <c r="J681" s="374"/>
    </row>
    <row r="682" customFormat="false" ht="12.75" hidden="false" customHeight="false" outlineLevel="0" collapsed="false">
      <c r="I682" s="374"/>
      <c r="J682" s="374"/>
    </row>
    <row r="683" customFormat="false" ht="12.75" hidden="false" customHeight="false" outlineLevel="0" collapsed="false">
      <c r="I683" s="374"/>
      <c r="J683" s="374"/>
    </row>
    <row r="684" customFormat="false" ht="12.75" hidden="false" customHeight="false" outlineLevel="0" collapsed="false">
      <c r="I684" s="374"/>
      <c r="J684" s="374"/>
    </row>
    <row r="685" customFormat="false" ht="12.75" hidden="false" customHeight="false" outlineLevel="0" collapsed="false">
      <c r="I685" s="374"/>
      <c r="J685" s="374"/>
    </row>
    <row r="686" customFormat="false" ht="12.75" hidden="false" customHeight="false" outlineLevel="0" collapsed="false">
      <c r="I686" s="374"/>
      <c r="J686" s="374"/>
    </row>
    <row r="687" customFormat="false" ht="12.75" hidden="false" customHeight="false" outlineLevel="0" collapsed="false">
      <c r="I687" s="374"/>
      <c r="J687" s="374"/>
    </row>
    <row r="688" customFormat="false" ht="12.75" hidden="false" customHeight="false" outlineLevel="0" collapsed="false">
      <c r="I688" s="374"/>
      <c r="J688" s="374"/>
    </row>
    <row r="689" customFormat="false" ht="12.75" hidden="false" customHeight="false" outlineLevel="0" collapsed="false">
      <c r="I689" s="374"/>
      <c r="J689" s="374"/>
    </row>
    <row r="690" customFormat="false" ht="12.75" hidden="false" customHeight="false" outlineLevel="0" collapsed="false">
      <c r="I690" s="374"/>
      <c r="J690" s="374"/>
    </row>
    <row r="691" customFormat="false" ht="12.75" hidden="false" customHeight="false" outlineLevel="0" collapsed="false">
      <c r="I691" s="374"/>
      <c r="J691" s="374"/>
    </row>
    <row r="692" customFormat="false" ht="12.75" hidden="false" customHeight="false" outlineLevel="0" collapsed="false">
      <c r="I692" s="374"/>
      <c r="J692" s="374"/>
    </row>
    <row r="693" customFormat="false" ht="12.75" hidden="false" customHeight="false" outlineLevel="0" collapsed="false">
      <c r="I693" s="374"/>
      <c r="J693" s="374"/>
    </row>
    <row r="694" customFormat="false" ht="12.75" hidden="false" customHeight="false" outlineLevel="0" collapsed="false">
      <c r="I694" s="374"/>
      <c r="J694" s="374"/>
    </row>
    <row r="695" customFormat="false" ht="12.75" hidden="false" customHeight="false" outlineLevel="0" collapsed="false">
      <c r="I695" s="374"/>
      <c r="J695" s="374"/>
    </row>
    <row r="696" customFormat="false" ht="12.75" hidden="false" customHeight="false" outlineLevel="0" collapsed="false">
      <c r="I696" s="374"/>
      <c r="J696" s="374"/>
    </row>
    <row r="697" customFormat="false" ht="12.75" hidden="false" customHeight="false" outlineLevel="0" collapsed="false">
      <c r="I697" s="374"/>
      <c r="J697" s="374"/>
    </row>
    <row r="698" customFormat="false" ht="12.75" hidden="false" customHeight="false" outlineLevel="0" collapsed="false">
      <c r="I698" s="374"/>
      <c r="J698" s="374"/>
    </row>
    <row r="699" customFormat="false" ht="12.75" hidden="false" customHeight="false" outlineLevel="0" collapsed="false">
      <c r="I699" s="374"/>
      <c r="J699" s="374"/>
    </row>
    <row r="700" customFormat="false" ht="12.75" hidden="false" customHeight="false" outlineLevel="0" collapsed="false">
      <c r="I700" s="374"/>
      <c r="J700" s="374"/>
    </row>
    <row r="701" customFormat="false" ht="12.75" hidden="false" customHeight="false" outlineLevel="0" collapsed="false">
      <c r="I701" s="374"/>
      <c r="J701" s="374"/>
    </row>
    <row r="702" customFormat="false" ht="12.75" hidden="false" customHeight="false" outlineLevel="0" collapsed="false">
      <c r="I702" s="374"/>
      <c r="J702" s="374"/>
    </row>
  </sheetData>
  <printOptions headings="false" gridLines="false" gridLinesSet="true" horizontalCentered="false" verticalCentered="false"/>
  <pageMargins left="0.25" right="0" top="0.984027777777778" bottom="0.5" header="0.511811023622047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8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 macro="UpdatingBlotter.UpdateBothWithTrueUp">
                <anchor moveWithCells="true" sizeWithCells="false">
                  <from>
                    <xdr:col>19</xdr:col>
                    <xdr:colOff>101160</xdr:colOff>
                    <xdr:row>1</xdr:row>
                    <xdr:rowOff>95400</xdr:rowOff>
                  </from>
                  <to>
                    <xdr:col>20</xdr:col>
                    <xdr:colOff>352080</xdr:colOff>
                    <xdr:row>3</xdr:row>
                    <xdr:rowOff>124200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9">
              <controlPr defaultSize="0" print="false" autoFill="0" autoPict="0" macro="Sort.DealSortAZ">
                <anchor moveWithCells="true" sizeWithCells="false">
                  <from>
                    <xdr:col>3</xdr:col>
                    <xdr:colOff>553680</xdr:colOff>
                    <xdr:row>1</xdr:row>
                    <xdr:rowOff>56880</xdr:rowOff>
                  </from>
                  <to>
                    <xdr:col>5</xdr:col>
                    <xdr:colOff>422640</xdr:colOff>
                    <xdr:row>3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 macro="Sort.DealSortNumber">
                <anchor moveWithCells="true" sizeWithCells="false">
                  <from>
                    <xdr:col>7</xdr:col>
                    <xdr:colOff>512280</xdr:colOff>
                    <xdr:row>1</xdr:row>
                    <xdr:rowOff>66240</xdr:rowOff>
                  </from>
                  <to>
                    <xdr:col>10</xdr:col>
                    <xdr:colOff>182160</xdr:colOff>
                    <xdr:row>3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43"/>
  <sheetViews>
    <sheetView showFormulas="false" showGridLines="true" showRowColHeaders="true" showZeros="true" rightToLeft="false" tabSelected="false" showOutlineSymbols="true" defaultGridColor="true" view="normal" topLeftCell="A137" colorId="64" zoomScale="100" zoomScaleNormal="100" zoomScalePageLayoutView="100" workbookViewId="0">
      <selection pane="topLeft" activeCell="N164" activeCellId="0" sqref="N164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3" min="1" style="341" width="9.14"/>
    <col collapsed="false" customWidth="true" hidden="false" outlineLevel="0" max="4" min="4" style="341" width="10.13"/>
    <col collapsed="false" customWidth="true" hidden="false" outlineLevel="0" max="5" min="5" style="381" width="1.85"/>
    <col collapsed="false" customWidth="true" hidden="false" outlineLevel="0" max="6" min="6" style="0" width="13.41"/>
    <col collapsed="false" customWidth="true" hidden="false" outlineLevel="0" max="7" min="7" style="0" width="9.06"/>
    <col collapsed="false" customWidth="true" hidden="false" outlineLevel="0" max="8" min="8" style="0" width="12.14"/>
    <col collapsed="false" customWidth="true" hidden="false" outlineLevel="0" max="9" min="9" style="0" width="9.99"/>
    <col collapsed="false" customWidth="true" hidden="false" outlineLevel="0" max="10" min="10" style="0" width="10.41"/>
    <col collapsed="false" customWidth="true" hidden="false" outlineLevel="0" max="11" min="11" style="0" width="9.99"/>
    <col collapsed="false" customWidth="true" hidden="false" outlineLevel="0" max="12" min="12" style="0" width="10.56"/>
    <col collapsed="false" customWidth="true" hidden="false" outlineLevel="0" max="13" min="13" style="0" width="10.13"/>
    <col collapsed="false" customWidth="true" hidden="false" outlineLevel="0" max="14" min="14" style="0" width="9.7"/>
    <col collapsed="false" customWidth="true" hidden="false" outlineLevel="0" max="15" min="15" style="0" width="10.28"/>
    <col collapsed="false" customWidth="true" hidden="false" outlineLevel="0" max="16" min="16" style="0" width="10.13"/>
    <col collapsed="false" customWidth="true" hidden="false" outlineLevel="0" max="17" min="17" style="0" width="9.99"/>
    <col collapsed="false" customWidth="true" hidden="false" outlineLevel="0" max="19" min="18" style="0" width="10.13"/>
    <col collapsed="false" customWidth="true" hidden="false" outlineLevel="0" max="21" min="20" style="0" width="9.99"/>
    <col collapsed="false" customWidth="true" hidden="false" outlineLevel="0" max="22" min="22" style="0" width="10.41"/>
    <col collapsed="false" customWidth="true" hidden="false" outlineLevel="0" max="23" min="23" style="0" width="9.99"/>
    <col collapsed="false" customWidth="true" hidden="false" outlineLevel="0" max="24" min="24" style="0" width="10.56"/>
    <col collapsed="false" customWidth="true" hidden="false" outlineLevel="0" max="25" min="25" style="0" width="10.13"/>
    <col collapsed="false" customWidth="true" hidden="false" outlineLevel="0" max="26" min="26" style="0" width="9.7"/>
    <col collapsed="false" customWidth="true" hidden="false" outlineLevel="0" max="27" min="27" style="0" width="10.28"/>
    <col collapsed="false" customWidth="true" hidden="false" outlineLevel="0" max="28" min="28" style="0" width="10.13"/>
    <col collapsed="false" customWidth="true" hidden="false" outlineLevel="0" max="29" min="29" style="0" width="9.99"/>
    <col collapsed="false" customWidth="true" hidden="false" outlineLevel="0" max="31" min="30" style="0" width="10.13"/>
    <col collapsed="false" customWidth="true" hidden="false" outlineLevel="0" max="33" min="32" style="0" width="9.99"/>
    <col collapsed="false" customWidth="true" hidden="false" outlineLevel="0" max="34" min="34" style="0" width="10.41"/>
    <col collapsed="false" customWidth="true" hidden="false" outlineLevel="0" max="35" min="35" style="0" width="9.99"/>
    <col collapsed="false" customWidth="true" hidden="false" outlineLevel="0" max="36" min="36" style="0" width="10.56"/>
    <col collapsed="false" customWidth="true" hidden="false" outlineLevel="0" max="37" min="37" style="0" width="10.13"/>
    <col collapsed="false" customWidth="true" hidden="false" outlineLevel="0" max="38" min="38" style="0" width="9.7"/>
    <col collapsed="false" customWidth="true" hidden="false" outlineLevel="0" max="39" min="39" style="0" width="10.28"/>
    <col collapsed="false" customWidth="true" hidden="false" outlineLevel="0" max="40" min="40" style="0" width="10.13"/>
    <col collapsed="false" customWidth="true" hidden="false" outlineLevel="0" max="41" min="41" style="0" width="9.99"/>
    <col collapsed="false" customWidth="true" hidden="false" outlineLevel="0" max="43" min="42" style="0" width="10.13"/>
    <col collapsed="false" customWidth="true" hidden="false" outlineLevel="0" max="45" min="44" style="0" width="9.99"/>
    <col collapsed="false" customWidth="true" hidden="false" outlineLevel="0" max="46" min="46" style="0" width="10.41"/>
    <col collapsed="false" customWidth="true" hidden="false" outlineLevel="0" max="47" min="47" style="0" width="9.99"/>
    <col collapsed="false" customWidth="true" hidden="false" outlineLevel="0" max="48" min="48" style="0" width="10.56"/>
    <col collapsed="false" customWidth="true" hidden="false" outlineLevel="0" max="49" min="49" style="0" width="10.13"/>
    <col collapsed="false" customWidth="true" hidden="false" outlineLevel="0" max="50" min="50" style="0" width="9.7"/>
    <col collapsed="false" customWidth="true" hidden="false" outlineLevel="0" max="51" min="51" style="0" width="10.28"/>
    <col collapsed="false" customWidth="true" hidden="false" outlineLevel="0" max="52" min="52" style="0" width="10.13"/>
    <col collapsed="false" customWidth="true" hidden="false" outlineLevel="0" max="53" min="53" style="0" width="9.99"/>
    <col collapsed="false" customWidth="true" hidden="false" outlineLevel="0" max="55" min="54" style="0" width="10.13"/>
    <col collapsed="false" customWidth="true" hidden="false" outlineLevel="0" max="57" min="56" style="0" width="9.99"/>
    <col collapsed="false" customWidth="true" hidden="false" outlineLevel="0" max="58" min="58" style="0" width="10.41"/>
    <col collapsed="false" customWidth="true" hidden="false" outlineLevel="0" max="59" min="59" style="0" width="9.99"/>
    <col collapsed="false" customWidth="true" hidden="false" outlineLevel="0" max="60" min="60" style="0" width="10.56"/>
    <col collapsed="false" customWidth="true" hidden="false" outlineLevel="0" max="61" min="61" style="0" width="10.13"/>
    <col collapsed="false" customWidth="true" hidden="false" outlineLevel="0" max="62" min="62" style="0" width="9.7"/>
    <col collapsed="false" customWidth="true" hidden="false" outlineLevel="0" max="63" min="63" style="0" width="10.28"/>
    <col collapsed="false" customWidth="true" hidden="false" outlineLevel="0" max="64" min="64" style="0" width="10.13"/>
    <col collapsed="false" customWidth="true" hidden="false" outlineLevel="0" max="65" min="65" style="0" width="9.99"/>
    <col collapsed="false" customWidth="true" hidden="false" outlineLevel="0" max="67" min="66" style="0" width="10.13"/>
    <col collapsed="false" customWidth="true" hidden="false" outlineLevel="0" max="234" min="68" style="0" width="9.06"/>
    <col collapsed="false" customWidth="false" hidden="false" outlineLevel="0" max="257" min="235" style="382" width="9.14"/>
  </cols>
  <sheetData>
    <row r="1" customFormat="false" ht="12.75" hidden="false" customHeight="false" outlineLevel="0" collapsed="false">
      <c r="D1" s="341" t="s">
        <v>149</v>
      </c>
      <c r="F1" s="383" t="n">
        <f aca="false">COUNTA(F10:F65506)</f>
        <v>155</v>
      </c>
      <c r="G1" s="341" t="s">
        <v>150</v>
      </c>
      <c r="H1" s="341"/>
      <c r="I1" s="341"/>
      <c r="J1" s="341"/>
      <c r="K1" s="384" t="n">
        <f aca="false">A!A18</f>
        <v>37104</v>
      </c>
      <c r="L1" s="341" t="s">
        <v>151</v>
      </c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1"/>
      <c r="AL1" s="341"/>
      <c r="AM1" s="341"/>
      <c r="AN1" s="341"/>
      <c r="AO1" s="341"/>
      <c r="AP1" s="341"/>
      <c r="AQ1" s="341"/>
      <c r="AR1" s="341"/>
      <c r="AS1" s="341"/>
      <c r="AT1" s="341"/>
      <c r="AU1" s="341"/>
      <c r="AV1" s="341"/>
      <c r="AW1" s="341"/>
      <c r="AX1" s="341"/>
      <c r="AY1" s="341"/>
      <c r="AZ1" s="341"/>
      <c r="BA1" s="341"/>
      <c r="BB1" s="341"/>
      <c r="BC1" s="341"/>
      <c r="BD1" s="341"/>
      <c r="BE1" s="341"/>
      <c r="BF1" s="341"/>
      <c r="BG1" s="341"/>
      <c r="BH1" s="341"/>
      <c r="BI1" s="341"/>
      <c r="BJ1" s="341"/>
      <c r="BK1" s="341"/>
      <c r="BL1" s="341"/>
      <c r="BM1" s="341"/>
      <c r="BN1" s="341"/>
      <c r="BO1" s="341"/>
      <c r="BP1" s="341"/>
      <c r="BQ1" s="341"/>
      <c r="BR1" s="341"/>
      <c r="BS1" s="341"/>
      <c r="BT1" s="341"/>
      <c r="BU1" s="341"/>
      <c r="BV1" s="341"/>
      <c r="BW1" s="341"/>
      <c r="BX1" s="341"/>
      <c r="BY1" s="341"/>
      <c r="BZ1" s="341"/>
      <c r="CA1" s="341"/>
      <c r="CB1" s="341"/>
      <c r="CC1" s="341"/>
      <c r="CD1" s="341"/>
      <c r="CE1" s="341"/>
      <c r="CF1" s="341"/>
      <c r="CG1" s="341"/>
      <c r="CH1" s="341"/>
      <c r="CI1" s="341"/>
      <c r="CJ1" s="341"/>
      <c r="CK1" s="341"/>
      <c r="CL1" s="341"/>
      <c r="CM1" s="341"/>
      <c r="CN1" s="341"/>
      <c r="CO1" s="341"/>
      <c r="CP1" s="341"/>
      <c r="CQ1" s="341"/>
      <c r="CR1" s="341"/>
      <c r="CS1" s="341"/>
      <c r="CT1" s="341"/>
      <c r="CU1" s="341"/>
      <c r="CV1" s="341"/>
      <c r="CW1" s="341"/>
      <c r="CX1" s="341"/>
      <c r="CY1" s="341"/>
      <c r="CZ1" s="341"/>
      <c r="DA1" s="341"/>
      <c r="DB1" s="341"/>
      <c r="DC1" s="341"/>
      <c r="DD1" s="341"/>
      <c r="DE1" s="341"/>
      <c r="DF1" s="341"/>
      <c r="DG1" s="341"/>
      <c r="DH1" s="341"/>
      <c r="DI1" s="341"/>
      <c r="DJ1" s="341"/>
      <c r="DK1" s="341"/>
      <c r="DL1" s="341"/>
      <c r="DM1" s="341"/>
      <c r="DN1" s="341"/>
      <c r="DO1" s="341"/>
      <c r="DP1" s="341"/>
      <c r="DQ1" s="341"/>
      <c r="DR1" s="341"/>
      <c r="DS1" s="341"/>
      <c r="DT1" s="341"/>
      <c r="DU1" s="341"/>
      <c r="DV1" s="341"/>
      <c r="DW1" s="341"/>
      <c r="DX1" s="341"/>
      <c r="DY1" s="341"/>
      <c r="DZ1" s="341"/>
      <c r="EA1" s="341"/>
      <c r="EB1" s="341"/>
      <c r="EC1" s="341"/>
      <c r="ED1" s="341"/>
      <c r="EE1" s="341"/>
      <c r="EF1" s="341"/>
      <c r="EG1" s="341"/>
      <c r="EH1" s="341"/>
      <c r="EI1" s="341"/>
      <c r="EJ1" s="341"/>
      <c r="EK1" s="341"/>
      <c r="EL1" s="341"/>
      <c r="EM1" s="341"/>
      <c r="EN1" s="341"/>
      <c r="EO1" s="341"/>
      <c r="EP1" s="341"/>
      <c r="EQ1" s="341"/>
      <c r="ER1" s="341"/>
      <c r="ES1" s="341"/>
      <c r="ET1" s="341"/>
      <c r="EU1" s="341"/>
      <c r="EV1" s="341"/>
      <c r="EW1" s="341"/>
      <c r="EX1" s="341"/>
      <c r="EY1" s="341"/>
      <c r="EZ1" s="341"/>
      <c r="FA1" s="341"/>
      <c r="FB1" s="341"/>
      <c r="FC1" s="341"/>
      <c r="FD1" s="341"/>
      <c r="FE1" s="341"/>
      <c r="FF1" s="341"/>
      <c r="FG1" s="341"/>
      <c r="FH1" s="341"/>
      <c r="FI1" s="341"/>
      <c r="FJ1" s="341"/>
      <c r="FK1" s="341"/>
      <c r="FL1" s="341"/>
      <c r="FM1" s="341"/>
      <c r="FN1" s="341"/>
      <c r="FO1" s="341"/>
      <c r="FP1" s="341"/>
      <c r="FQ1" s="341"/>
      <c r="FR1" s="341"/>
      <c r="FS1" s="341"/>
      <c r="FT1" s="341"/>
      <c r="FU1" s="341"/>
      <c r="FV1" s="341"/>
      <c r="FW1" s="341"/>
      <c r="FX1" s="341"/>
      <c r="FY1" s="341"/>
      <c r="FZ1" s="341"/>
      <c r="GA1" s="341"/>
      <c r="GB1" s="341"/>
      <c r="GC1" s="341"/>
      <c r="GD1" s="341"/>
      <c r="GE1" s="341"/>
      <c r="GF1" s="341"/>
      <c r="GG1" s="341"/>
      <c r="GH1" s="341"/>
      <c r="GI1" s="341"/>
      <c r="GJ1" s="341"/>
      <c r="GK1" s="341"/>
      <c r="GL1" s="341"/>
      <c r="GM1" s="341"/>
      <c r="GN1" s="341"/>
      <c r="GO1" s="341"/>
      <c r="GP1" s="341"/>
      <c r="GQ1" s="341"/>
      <c r="GR1" s="341"/>
      <c r="GS1" s="341"/>
      <c r="GT1" s="341"/>
      <c r="GU1" s="341"/>
      <c r="GV1" s="341"/>
      <c r="GW1" s="341"/>
      <c r="GX1" s="341"/>
      <c r="GY1" s="341"/>
      <c r="GZ1" s="341"/>
      <c r="HA1" s="341"/>
      <c r="HB1" s="341"/>
      <c r="HC1" s="341"/>
      <c r="HD1" s="341"/>
      <c r="HE1" s="341"/>
      <c r="HF1" s="341"/>
      <c r="HG1" s="341"/>
      <c r="HH1" s="341"/>
      <c r="HI1" s="341"/>
      <c r="HJ1" s="341"/>
      <c r="HK1" s="341"/>
      <c r="HL1" s="341"/>
      <c r="HM1" s="341"/>
      <c r="HN1" s="341"/>
      <c r="HO1" s="341"/>
      <c r="HP1" s="341"/>
      <c r="HQ1" s="341"/>
      <c r="HR1" s="341"/>
      <c r="HS1" s="341"/>
      <c r="HT1" s="341"/>
      <c r="HU1" s="341"/>
      <c r="HV1" s="341"/>
      <c r="HW1" s="341"/>
      <c r="HX1" s="341"/>
      <c r="HY1" s="341"/>
      <c r="HZ1" s="341"/>
      <c r="IW1" s="341"/>
    </row>
    <row r="2" customFormat="false" ht="12.75" hidden="false" customHeight="false" outlineLevel="0" collapsed="false">
      <c r="D2" s="385" t="n">
        <f aca="false">CurveData</f>
        <v>37084</v>
      </c>
      <c r="F2" s="386" t="n">
        <v>15</v>
      </c>
      <c r="G2" s="341" t="s">
        <v>152</v>
      </c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1"/>
      <c r="AL2" s="341"/>
      <c r="AM2" s="341"/>
      <c r="AN2" s="341"/>
      <c r="AO2" s="341"/>
      <c r="AP2" s="341"/>
      <c r="AQ2" s="341"/>
      <c r="AR2" s="341"/>
      <c r="AS2" s="341"/>
      <c r="AT2" s="341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H2" s="341"/>
      <c r="BI2" s="341"/>
      <c r="BJ2" s="341"/>
      <c r="BK2" s="341"/>
      <c r="BL2" s="341"/>
      <c r="BM2" s="341"/>
      <c r="BN2" s="341"/>
      <c r="BO2" s="341"/>
      <c r="BP2" s="341"/>
      <c r="BQ2" s="341"/>
      <c r="BR2" s="341"/>
      <c r="BS2" s="341"/>
      <c r="BT2" s="341"/>
      <c r="BU2" s="341"/>
      <c r="BV2" s="341"/>
      <c r="BW2" s="341"/>
      <c r="BX2" s="341"/>
      <c r="BY2" s="341"/>
      <c r="BZ2" s="341"/>
      <c r="CA2" s="341"/>
      <c r="CB2" s="341"/>
      <c r="CC2" s="341"/>
      <c r="CD2" s="341"/>
      <c r="CE2" s="341"/>
      <c r="CF2" s="341"/>
      <c r="CG2" s="341"/>
      <c r="CH2" s="341"/>
      <c r="CI2" s="341"/>
      <c r="CJ2" s="341"/>
      <c r="CK2" s="341"/>
      <c r="CL2" s="341"/>
      <c r="CM2" s="341"/>
      <c r="CN2" s="341"/>
      <c r="CO2" s="341"/>
      <c r="CP2" s="341"/>
      <c r="CQ2" s="341"/>
      <c r="CR2" s="341"/>
      <c r="CS2" s="341"/>
      <c r="CT2" s="341"/>
      <c r="CU2" s="341"/>
      <c r="CV2" s="341"/>
      <c r="CW2" s="341"/>
      <c r="CX2" s="341"/>
      <c r="CY2" s="341"/>
      <c r="CZ2" s="341"/>
      <c r="DA2" s="341"/>
      <c r="DB2" s="341"/>
      <c r="DC2" s="341"/>
      <c r="DD2" s="341"/>
      <c r="DE2" s="341"/>
      <c r="DF2" s="341"/>
      <c r="DG2" s="341"/>
      <c r="DH2" s="341"/>
      <c r="DI2" s="341"/>
      <c r="DJ2" s="341"/>
      <c r="DK2" s="341"/>
      <c r="DL2" s="341"/>
      <c r="DM2" s="341"/>
      <c r="DN2" s="341"/>
      <c r="DO2" s="341"/>
      <c r="DP2" s="341"/>
      <c r="DQ2" s="341"/>
      <c r="DR2" s="341"/>
      <c r="DS2" s="341"/>
      <c r="DT2" s="341"/>
      <c r="DU2" s="341"/>
      <c r="DV2" s="341"/>
      <c r="DW2" s="341"/>
      <c r="DX2" s="341"/>
      <c r="DY2" s="341"/>
      <c r="DZ2" s="341"/>
      <c r="EA2" s="341"/>
      <c r="EB2" s="341"/>
      <c r="EC2" s="341"/>
      <c r="ED2" s="341"/>
      <c r="EE2" s="341"/>
      <c r="EF2" s="341"/>
      <c r="EG2" s="341"/>
      <c r="EH2" s="341"/>
      <c r="EI2" s="341"/>
      <c r="EJ2" s="341"/>
      <c r="EK2" s="341"/>
      <c r="EL2" s="341"/>
      <c r="EM2" s="341"/>
      <c r="EN2" s="341"/>
      <c r="EO2" s="341"/>
      <c r="EP2" s="341"/>
      <c r="EQ2" s="341"/>
      <c r="ER2" s="341"/>
      <c r="ES2" s="341"/>
      <c r="ET2" s="341"/>
      <c r="EU2" s="341"/>
      <c r="EV2" s="341"/>
      <c r="EW2" s="341"/>
      <c r="EX2" s="341"/>
      <c r="EY2" s="341"/>
      <c r="EZ2" s="341"/>
      <c r="FA2" s="341"/>
      <c r="FB2" s="341"/>
      <c r="FC2" s="341"/>
      <c r="FD2" s="341"/>
      <c r="FE2" s="341"/>
      <c r="FF2" s="341"/>
      <c r="FG2" s="341"/>
      <c r="FH2" s="341"/>
      <c r="FI2" s="341"/>
      <c r="FJ2" s="341"/>
      <c r="FK2" s="341"/>
      <c r="FL2" s="341"/>
      <c r="FM2" s="341"/>
      <c r="FN2" s="341"/>
      <c r="FO2" s="341"/>
      <c r="FP2" s="341"/>
      <c r="FQ2" s="341"/>
      <c r="FR2" s="341"/>
      <c r="FS2" s="341"/>
      <c r="FT2" s="341"/>
      <c r="FU2" s="341"/>
      <c r="FV2" s="341"/>
      <c r="FW2" s="341"/>
      <c r="FX2" s="341"/>
      <c r="FY2" s="341"/>
      <c r="FZ2" s="341"/>
      <c r="GA2" s="341"/>
      <c r="GB2" s="341"/>
      <c r="GC2" s="341"/>
      <c r="GD2" s="341"/>
      <c r="GE2" s="341"/>
      <c r="GF2" s="341"/>
      <c r="GG2" s="341"/>
      <c r="GH2" s="341"/>
      <c r="GI2" s="341"/>
      <c r="GJ2" s="341"/>
      <c r="GK2" s="341"/>
      <c r="GL2" s="341"/>
      <c r="GM2" s="341"/>
      <c r="GN2" s="341"/>
      <c r="GO2" s="341"/>
      <c r="GP2" s="341"/>
      <c r="GQ2" s="341"/>
      <c r="GR2" s="341"/>
      <c r="GS2" s="341"/>
      <c r="GT2" s="341"/>
      <c r="GU2" s="341"/>
      <c r="GV2" s="341"/>
      <c r="GW2" s="341"/>
      <c r="GX2" s="341"/>
      <c r="GY2" s="341"/>
      <c r="GZ2" s="341"/>
      <c r="HA2" s="341"/>
      <c r="HB2" s="341"/>
      <c r="HC2" s="341"/>
      <c r="HD2" s="341"/>
      <c r="HE2" s="341"/>
      <c r="HF2" s="341"/>
      <c r="HG2" s="341"/>
      <c r="HH2" s="341"/>
      <c r="HI2" s="341"/>
      <c r="HJ2" s="341"/>
      <c r="HK2" s="341"/>
      <c r="HL2" s="341"/>
      <c r="HM2" s="341"/>
      <c r="HN2" s="341"/>
      <c r="HO2" s="341"/>
      <c r="HP2" s="341"/>
      <c r="HQ2" s="341"/>
      <c r="HR2" s="341"/>
      <c r="HS2" s="341"/>
      <c r="HT2" s="341"/>
      <c r="HU2" s="341"/>
      <c r="HV2" s="341"/>
      <c r="HW2" s="341"/>
      <c r="HX2" s="341"/>
      <c r="HY2" s="341"/>
      <c r="HZ2" s="341"/>
      <c r="IW2" s="341"/>
    </row>
    <row r="3" customFormat="false" ht="12.75" hidden="false" customHeight="false" outlineLevel="0" collapsed="false">
      <c r="A3" s="341" t="s">
        <v>106</v>
      </c>
      <c r="B3" s="341" t="s">
        <v>153</v>
      </c>
      <c r="C3" s="341" t="s">
        <v>154</v>
      </c>
      <c r="F3" s="387"/>
      <c r="G3" s="388"/>
      <c r="H3" s="341" t="str">
        <f aca="false">IF(H9&lt;PromptMonth,"",IF(H9=PromptMonth,1,G3+1))</f>
        <v/>
      </c>
      <c r="I3" s="341" t="str">
        <f aca="false">IF(I9&lt;PromptMonth,"",IF(I9=PromptMonth,1,H3+1))</f>
        <v/>
      </c>
      <c r="J3" s="341" t="str">
        <f aca="false">IF(J9&lt;PromptMonth,"",IF(J9=PromptMonth,1,I3+1))</f>
        <v/>
      </c>
      <c r="K3" s="341" t="str">
        <f aca="false">IF(K9&lt;PromptMonth,"",IF(K9=PromptMonth,1,J3+1))</f>
        <v/>
      </c>
      <c r="L3" s="341" t="str">
        <f aca="false">IF(L9&lt;PromptMonth,"",IF(L9=PromptMonth,1,K3+1))</f>
        <v/>
      </c>
      <c r="M3" s="341" t="str">
        <f aca="false">IF(M9&lt;PromptMonth,"",IF(M9=PromptMonth,1,L3+1))</f>
        <v/>
      </c>
      <c r="N3" s="341" t="str">
        <f aca="false">IF(N9&lt;PromptMonth,"",IF(N9=PromptMonth,1,M3+1))</f>
        <v/>
      </c>
      <c r="O3" s="341" t="n">
        <f aca="false">IF(O9&lt;PromptMonth,"",IF(O9=PromptMonth,1,N3+1))</f>
        <v>1</v>
      </c>
      <c r="P3" s="341" t="n">
        <f aca="false">IF(P9&lt;PromptMonth,"",IF(P9=PromptMonth,1,O3+1))</f>
        <v>2</v>
      </c>
      <c r="Q3" s="341" t="n">
        <f aca="false">IF(Q9&lt;PromptMonth,"",IF(Q9=PromptMonth,1,P3+1))</f>
        <v>3</v>
      </c>
      <c r="R3" s="341" t="n">
        <f aca="false">IF(R9&lt;PromptMonth,"",IF(R9=PromptMonth,1,Q3+1))</f>
        <v>4</v>
      </c>
      <c r="S3" s="341" t="n">
        <f aca="false">IF(S9&lt;PromptMonth,"",IF(S9=PromptMonth,1,R3+1))</f>
        <v>5</v>
      </c>
      <c r="T3" s="341" t="n">
        <f aca="false">IF(T9&lt;PromptMonth,"",IF(T9=PromptMonth,1,S3+1))</f>
        <v>6</v>
      </c>
      <c r="U3" s="341" t="n">
        <f aca="false">IF(U9&lt;PromptMonth,"",IF(U9=PromptMonth,1,T3+1))</f>
        <v>7</v>
      </c>
      <c r="V3" s="341" t="n">
        <f aca="false">IF(V9&lt;PromptMonth,"",IF(V9=PromptMonth,1,U3+1))</f>
        <v>8</v>
      </c>
      <c r="W3" s="341" t="n">
        <f aca="false">IF(W9&lt;PromptMonth,"",IF(W9=PromptMonth,1,V3+1))</f>
        <v>9</v>
      </c>
      <c r="X3" s="341" t="n">
        <f aca="false">IF(X9&lt;PromptMonth,"",IF(X9=PromptMonth,1,W3+1))</f>
        <v>10</v>
      </c>
      <c r="Y3" s="341" t="n">
        <f aca="false">IF(Y9&lt;PromptMonth,"",IF(Y9=PromptMonth,1,X3+1))</f>
        <v>11</v>
      </c>
      <c r="Z3" s="341" t="n">
        <f aca="false">IF(Z9&lt;PromptMonth,"",IF(Z9=PromptMonth,1,Y3+1))</f>
        <v>12</v>
      </c>
      <c r="AA3" s="341" t="n">
        <f aca="false">IF(AA9&lt;PromptMonth,"",IF(AA9=PromptMonth,1,Z3+1))</f>
        <v>13</v>
      </c>
      <c r="AB3" s="341" t="n">
        <f aca="false">IF(AB9&lt;PromptMonth,"",IF(AB9=PromptMonth,1,AA3+1))</f>
        <v>14</v>
      </c>
      <c r="AC3" s="341" t="n">
        <f aca="false">IF(AC9&lt;PromptMonth,"",IF(AC9=PromptMonth,1,AB3+1))</f>
        <v>15</v>
      </c>
      <c r="AD3" s="341" t="n">
        <f aca="false">IF(AD9&lt;PromptMonth,"",IF(AD9=PromptMonth,1,AC3+1))</f>
        <v>16</v>
      </c>
      <c r="AE3" s="341" t="n">
        <f aca="false">IF(AE9&lt;PromptMonth,"",IF(AE9=PromptMonth,1,AD3+1))</f>
        <v>17</v>
      </c>
      <c r="AF3" s="341" t="n">
        <f aca="false">IF(AF9&lt;PromptMonth,"",IF(AF9=PromptMonth,1,AE3+1))</f>
        <v>18</v>
      </c>
      <c r="AG3" s="341" t="n">
        <f aca="false">IF(AG9&lt;PromptMonth,"",IF(AG9=PromptMonth,1,AF3+1))</f>
        <v>19</v>
      </c>
      <c r="AH3" s="341" t="n">
        <f aca="false">IF(AH9&lt;PromptMonth,"",IF(AH9=PromptMonth,1,AG3+1))</f>
        <v>20</v>
      </c>
      <c r="AI3" s="341" t="n">
        <f aca="false">IF(AI9&lt;PromptMonth,"",IF(AI9=PromptMonth,1,AH3+1))</f>
        <v>21</v>
      </c>
      <c r="AJ3" s="341" t="n">
        <f aca="false">IF(AJ9&lt;PromptMonth,"",IF(AJ9=PromptMonth,1,AI3+1))</f>
        <v>22</v>
      </c>
      <c r="AK3" s="341" t="n">
        <f aca="false">IF(AK9&lt;PromptMonth,"",IF(AK9=PromptMonth,1,AJ3+1))</f>
        <v>23</v>
      </c>
      <c r="AL3" s="341" t="n">
        <f aca="false">IF(AL9&lt;PromptMonth,"",IF(AL9=PromptMonth,1,AK3+1))</f>
        <v>24</v>
      </c>
      <c r="AM3" s="341" t="n">
        <f aca="false">IF(AM9&lt;PromptMonth,"",IF(AM9=PromptMonth,1,AL3+1))</f>
        <v>25</v>
      </c>
      <c r="AN3" s="341" t="n">
        <f aca="false">IF(AN9&lt;PromptMonth,"",IF(AN9=PromptMonth,1,AM3+1))</f>
        <v>26</v>
      </c>
      <c r="AO3" s="341" t="n">
        <f aca="false">IF(AO9&lt;PromptMonth,"",IF(AO9=PromptMonth,1,AN3+1))</f>
        <v>27</v>
      </c>
      <c r="AP3" s="341" t="n">
        <f aca="false">IF(AP9&lt;PromptMonth,"",IF(AP9=PromptMonth,1,AO3+1))</f>
        <v>28</v>
      </c>
      <c r="AQ3" s="341" t="n">
        <f aca="false">IF(AQ9&lt;PromptMonth,"",IF(AQ9=PromptMonth,1,AP3+1))</f>
        <v>29</v>
      </c>
      <c r="AR3" s="341" t="n">
        <f aca="false">IF(AR9&lt;PromptMonth,"",IF(AR9=PromptMonth,1,AQ3+1))</f>
        <v>30</v>
      </c>
      <c r="AS3" s="341" t="n">
        <f aca="false">IF(AS9&lt;PromptMonth,"",IF(AS9=PromptMonth,1,AR3+1))</f>
        <v>31</v>
      </c>
      <c r="AT3" s="341" t="n">
        <f aca="false">IF(AT9&lt;PromptMonth,"",IF(AT9=PromptMonth,1,AS3+1))</f>
        <v>32</v>
      </c>
      <c r="AU3" s="341" t="n">
        <f aca="false">IF(AU9&lt;PromptMonth,"",IF(AU9=PromptMonth,1,AT3+1))</f>
        <v>33</v>
      </c>
      <c r="AV3" s="341" t="n">
        <f aca="false">IF(AV9&lt;PromptMonth,"",IF(AV9=PromptMonth,1,AU3+1))</f>
        <v>34</v>
      </c>
      <c r="AW3" s="341" t="n">
        <f aca="false">IF(AW9&lt;PromptMonth,"",IF(AW9=PromptMonth,1,AV3+1))</f>
        <v>35</v>
      </c>
      <c r="AX3" s="341" t="n">
        <f aca="false">IF(AX9&lt;PromptMonth,"",IF(AX9=PromptMonth,1,AW3+1))</f>
        <v>36</v>
      </c>
      <c r="AY3" s="341" t="n">
        <f aca="false">IF(AY9&lt;PromptMonth,"",IF(AY9=PromptMonth,1,AX3+1))</f>
        <v>37</v>
      </c>
      <c r="AZ3" s="341" t="n">
        <f aca="false">IF(AZ9&lt;PromptMonth,"",IF(AZ9=PromptMonth,1,AY3+1))</f>
        <v>38</v>
      </c>
      <c r="BA3" s="341" t="n">
        <f aca="false">IF(BA9&lt;PromptMonth,"",IF(BA9=PromptMonth,1,AZ3+1))</f>
        <v>39</v>
      </c>
      <c r="BB3" s="341" t="n">
        <f aca="false">IF(BB9&lt;PromptMonth,"",IF(BB9=PromptMonth,1,BA3+1))</f>
        <v>40</v>
      </c>
      <c r="BC3" s="341" t="n">
        <f aca="false">IF(BC9&lt;PromptMonth,"",IF(BC9=PromptMonth,1,BB3+1))</f>
        <v>41</v>
      </c>
      <c r="BD3" s="341" t="n">
        <f aca="false">IF(BD9&lt;PromptMonth,"",IF(BD9=PromptMonth,1,BC3+1))</f>
        <v>42</v>
      </c>
      <c r="BE3" s="341" t="n">
        <f aca="false">IF(BE9&lt;PromptMonth,"",IF(BE9=PromptMonth,1,BD3+1))</f>
        <v>43</v>
      </c>
      <c r="BF3" s="341" t="n">
        <f aca="false">IF(BF9&lt;PromptMonth,"",IF(BF9=PromptMonth,1,BE3+1))</f>
        <v>44</v>
      </c>
      <c r="BG3" s="341" t="n">
        <f aca="false">IF(BG9&lt;PromptMonth,"",IF(BG9=PromptMonth,1,BF3+1))</f>
        <v>45</v>
      </c>
      <c r="BH3" s="341" t="n">
        <f aca="false">IF(BH9&lt;PromptMonth,"",IF(BH9=PromptMonth,1,BG3+1))</f>
        <v>46</v>
      </c>
      <c r="BI3" s="341" t="n">
        <f aca="false">IF(BI9&lt;PromptMonth,"",IF(BI9=PromptMonth,1,BH3+1))</f>
        <v>47</v>
      </c>
      <c r="BJ3" s="341" t="n">
        <f aca="false">IF(BJ9&lt;PromptMonth,"",IF(BJ9=PromptMonth,1,BI3+1))</f>
        <v>48</v>
      </c>
      <c r="BK3" s="341" t="n">
        <f aca="false">IF(BK9&lt;PromptMonth,"",IF(BK9=PromptMonth,1,BJ3+1))</f>
        <v>49</v>
      </c>
      <c r="BL3" s="341" t="n">
        <f aca="false">IF(BL9&lt;PromptMonth,"",IF(BL9=PromptMonth,1,BK3+1))</f>
        <v>50</v>
      </c>
      <c r="BM3" s="341" t="n">
        <f aca="false">IF(BM9&lt;PromptMonth,"",IF(BM9=PromptMonth,1,BL3+1))</f>
        <v>51</v>
      </c>
      <c r="BN3" s="341" t="n">
        <f aca="false">IF(BN9&lt;PromptMonth,"",IF(BN9=PromptMonth,1,BM3+1))</f>
        <v>52</v>
      </c>
      <c r="BO3" s="341" t="n">
        <f aca="false">IF(BO9&lt;PromptMonth,"",IF(BO9=PromptMonth,1,BN3+1))</f>
        <v>53</v>
      </c>
      <c r="BP3" s="341" t="n">
        <f aca="false">IF(BP9&lt;PromptMonth,"",IF(BP9=PromptMonth,1,BO3+1))</f>
        <v>54</v>
      </c>
      <c r="BQ3" s="341" t="n">
        <f aca="false">IF(BQ9&lt;PromptMonth,"",IF(BQ9=PromptMonth,1,BP3+1))</f>
        <v>55</v>
      </c>
      <c r="BR3" s="341" t="n">
        <f aca="false">IF(BR9&lt;PromptMonth,"",IF(BR9=PromptMonth,1,BQ3+1))</f>
        <v>56</v>
      </c>
      <c r="BS3" s="341" t="n">
        <f aca="false">IF(BS9&lt;PromptMonth,"",IF(BS9=PromptMonth,1,BR3+1))</f>
        <v>57</v>
      </c>
      <c r="BT3" s="341" t="n">
        <f aca="false">IF(BT9&lt;PromptMonth,"",IF(BT9=PromptMonth,1,BS3+1))</f>
        <v>58</v>
      </c>
      <c r="BU3" s="341" t="n">
        <f aca="false">IF(BU9&lt;PromptMonth,"",IF(BU9=PromptMonth,1,BT3+1))</f>
        <v>59</v>
      </c>
      <c r="BV3" s="341" t="n">
        <f aca="false">IF(BV9&lt;PromptMonth,"",IF(BV9=PromptMonth,1,BU3+1))</f>
        <v>60</v>
      </c>
      <c r="BW3" s="341" t="n">
        <f aca="false">IF(BW9&lt;PromptMonth,"",IF(BW9=PromptMonth,1,BV3+1))</f>
        <v>61</v>
      </c>
      <c r="BX3" s="341" t="n">
        <f aca="false">IF(BX9&lt;PromptMonth,"",IF(BX9=PromptMonth,1,BW3+1))</f>
        <v>62</v>
      </c>
      <c r="BY3" s="341" t="n">
        <f aca="false">IF(BY9&lt;PromptMonth,"",IF(BY9=PromptMonth,1,BX3+1))</f>
        <v>63</v>
      </c>
      <c r="BZ3" s="341" t="n">
        <f aca="false">IF(BZ9&lt;PromptMonth,"",IF(BZ9=PromptMonth,1,BY3+1))</f>
        <v>64</v>
      </c>
      <c r="CA3" s="341" t="n">
        <f aca="false">IF(CA9&lt;PromptMonth,"",IF(CA9=PromptMonth,1,BZ3+1))</f>
        <v>65</v>
      </c>
      <c r="CB3" s="341" t="n">
        <f aca="false">IF(CB9&lt;PromptMonth,"",IF(CB9=PromptMonth,1,CA3+1))</f>
        <v>66</v>
      </c>
      <c r="CC3" s="341" t="n">
        <f aca="false">IF(CC9&lt;PromptMonth,"",IF(CC9=PromptMonth,1,CB3+1))</f>
        <v>67</v>
      </c>
      <c r="CD3" s="341" t="n">
        <f aca="false">IF(CD9&lt;PromptMonth,"",IF(CD9=PromptMonth,1,CC3+1))</f>
        <v>68</v>
      </c>
      <c r="CE3" s="341" t="n">
        <f aca="false">IF(CE9&lt;PromptMonth,"",IF(CE9=PromptMonth,1,CD3+1))</f>
        <v>69</v>
      </c>
      <c r="CF3" s="341" t="n">
        <f aca="false">IF(CF9&lt;PromptMonth,"",IF(CF9=PromptMonth,1,CE3+1))</f>
        <v>70</v>
      </c>
      <c r="CG3" s="341" t="n">
        <f aca="false">IF(CG9&lt;PromptMonth,"",IF(CG9=PromptMonth,1,CF3+1))</f>
        <v>71</v>
      </c>
      <c r="CH3" s="341" t="n">
        <f aca="false">IF(CH9&lt;PromptMonth,"",IF(CH9=PromptMonth,1,CG3+1))</f>
        <v>72</v>
      </c>
      <c r="CI3" s="341" t="n">
        <f aca="false">IF(CI9&lt;PromptMonth,"",IF(CI9=PromptMonth,1,CH3+1))</f>
        <v>73</v>
      </c>
      <c r="CJ3" s="341" t="n">
        <f aca="false">IF(CJ9&lt;PromptMonth,"",IF(CJ9=PromptMonth,1,CI3+1))</f>
        <v>74</v>
      </c>
      <c r="CK3" s="341" t="n">
        <f aca="false">IF(CK9&lt;PromptMonth,"",IF(CK9=PromptMonth,1,CJ3+1))</f>
        <v>75</v>
      </c>
      <c r="CL3" s="341" t="n">
        <f aca="false">IF(CL9&lt;PromptMonth,"",IF(CL9=PromptMonth,1,CK3+1))</f>
        <v>76</v>
      </c>
      <c r="CM3" s="341" t="n">
        <f aca="false">IF(CM9&lt;PromptMonth,"",IF(CM9=PromptMonth,1,CL3+1))</f>
        <v>77</v>
      </c>
      <c r="CN3" s="341" t="n">
        <f aca="false">IF(CN9&lt;PromptMonth,"",IF(CN9=PromptMonth,1,CM3+1))</f>
        <v>78</v>
      </c>
      <c r="CO3" s="341" t="n">
        <f aca="false">IF(CO9&lt;PromptMonth,"",IF(CO9=PromptMonth,1,CN3+1))</f>
        <v>79</v>
      </c>
      <c r="CP3" s="341" t="n">
        <f aca="false">IF(CP9&lt;PromptMonth,"",IF(CP9=PromptMonth,1,CO3+1))</f>
        <v>80</v>
      </c>
      <c r="CQ3" s="341" t="n">
        <f aca="false">IF(CQ9&lt;PromptMonth,"",IF(CQ9=PromptMonth,1,CP3+1))</f>
        <v>81</v>
      </c>
      <c r="CR3" s="341" t="n">
        <f aca="false">IF(CR9&lt;PromptMonth,"",IF(CR9=PromptMonth,1,CQ3+1))</f>
        <v>82</v>
      </c>
      <c r="CS3" s="341" t="n">
        <f aca="false">IF(CS9&lt;PromptMonth,"",IF(CS9=PromptMonth,1,CR3+1))</f>
        <v>83</v>
      </c>
      <c r="CT3" s="341" t="n">
        <f aca="false">IF(CT9&lt;PromptMonth,"",IF(CT9=PromptMonth,1,CS3+1))</f>
        <v>84</v>
      </c>
      <c r="CU3" s="341" t="n">
        <f aca="false">IF(CU9&lt;PromptMonth,"",IF(CU9=PromptMonth,1,CT3+1))</f>
        <v>85</v>
      </c>
      <c r="CV3" s="341" t="n">
        <f aca="false">IF(CV9&lt;PromptMonth,"",IF(CV9=PromptMonth,1,CU3+1))</f>
        <v>86</v>
      </c>
      <c r="CW3" s="341" t="n">
        <f aca="false">IF(CW9&lt;PromptMonth,"",IF(CW9=PromptMonth,1,CV3+1))</f>
        <v>87</v>
      </c>
      <c r="CX3" s="341" t="n">
        <f aca="false">IF(CX9&lt;PromptMonth,"",IF(CX9=PromptMonth,1,CW3+1))</f>
        <v>88</v>
      </c>
      <c r="CY3" s="341" t="n">
        <f aca="false">IF(CY9&lt;PromptMonth,"",IF(CY9=PromptMonth,1,CX3+1))</f>
        <v>89</v>
      </c>
      <c r="CZ3" s="341" t="n">
        <f aca="false">IF(CZ9&lt;PromptMonth,"",IF(CZ9=PromptMonth,1,CY3+1))</f>
        <v>90</v>
      </c>
      <c r="DA3" s="341" t="n">
        <f aca="false">IF(DA9&lt;PromptMonth,"",IF(DA9=PromptMonth,1,CZ3+1))</f>
        <v>91</v>
      </c>
      <c r="DB3" s="341" t="n">
        <f aca="false">IF(DB9&lt;PromptMonth,"",IF(DB9=PromptMonth,1,DA3+1))</f>
        <v>92</v>
      </c>
      <c r="DC3" s="341" t="n">
        <f aca="false">IF(DC9&lt;PromptMonth,"",IF(DC9=PromptMonth,1,DB3+1))</f>
        <v>93</v>
      </c>
      <c r="DD3" s="341" t="n">
        <f aca="false">IF(DD9&lt;PromptMonth,"",IF(DD9=PromptMonth,1,DC3+1))</f>
        <v>94</v>
      </c>
      <c r="DE3" s="341" t="n">
        <f aca="false">IF(DE9&lt;PromptMonth,"",IF(DE9=PromptMonth,1,DD3+1))</f>
        <v>95</v>
      </c>
      <c r="DF3" s="341" t="n">
        <f aca="false">IF(DF9&lt;PromptMonth,"",IF(DF9=PromptMonth,1,DE3+1))</f>
        <v>96</v>
      </c>
      <c r="DG3" s="341" t="n">
        <f aca="false">IF(DG9&lt;PromptMonth,"",IF(DG9=PromptMonth,1,DF3+1))</f>
        <v>97</v>
      </c>
      <c r="DH3" s="341" t="n">
        <f aca="false">IF(DH9&lt;PromptMonth,"",IF(DH9=PromptMonth,1,DG3+1))</f>
        <v>98</v>
      </c>
      <c r="DI3" s="341" t="n">
        <f aca="false">IF(DI9&lt;PromptMonth,"",IF(DI9=PromptMonth,1,DH3+1))</f>
        <v>99</v>
      </c>
      <c r="DJ3" s="341" t="n">
        <f aca="false">IF(DJ9&lt;PromptMonth,"",IF(DJ9=PromptMonth,1,DI3+1))</f>
        <v>100</v>
      </c>
      <c r="DK3" s="341" t="n">
        <f aca="false">IF(DK9&lt;PromptMonth,"",IF(DK9=PromptMonth,1,DJ3+1))</f>
        <v>101</v>
      </c>
      <c r="DL3" s="341" t="n">
        <f aca="false">IF(DL9&lt;PromptMonth,"",IF(DL9=PromptMonth,1,DK3+1))</f>
        <v>102</v>
      </c>
      <c r="DM3" s="341" t="n">
        <f aca="false">IF(DM9&lt;PromptMonth,"",IF(DM9=PromptMonth,1,DL3+1))</f>
        <v>103</v>
      </c>
      <c r="DN3" s="341" t="n">
        <f aca="false">IF(DN9&lt;PromptMonth,"",IF(DN9=PromptMonth,1,DM3+1))</f>
        <v>104</v>
      </c>
      <c r="DO3" s="341" t="n">
        <f aca="false">IF(DO9&lt;PromptMonth,"",IF(DO9=PromptMonth,1,DN3+1))</f>
        <v>105</v>
      </c>
      <c r="DP3" s="341" t="n">
        <f aca="false">IF(DP9&lt;PromptMonth,"",IF(DP9=PromptMonth,1,DO3+1))</f>
        <v>106</v>
      </c>
      <c r="DQ3" s="341" t="n">
        <f aca="false">IF(DQ9&lt;PromptMonth,"",IF(DQ9=PromptMonth,1,DP3+1))</f>
        <v>107</v>
      </c>
      <c r="DR3" s="341" t="n">
        <f aca="false">IF(DR9&lt;PromptMonth,"",IF(DR9=PromptMonth,1,DQ3+1))</f>
        <v>108</v>
      </c>
      <c r="DS3" s="341" t="n">
        <f aca="false">IF(DS9&lt;PromptMonth,"",IF(DS9=PromptMonth,1,DR3+1))</f>
        <v>109</v>
      </c>
      <c r="DT3" s="341" t="n">
        <f aca="false">IF(DT9&lt;PromptMonth,"",IF(DT9=PromptMonth,1,DS3+1))</f>
        <v>110</v>
      </c>
      <c r="DU3" s="341" t="n">
        <f aca="false">IF(DU9&lt;PromptMonth,"",IF(DU9=PromptMonth,1,DT3+1))</f>
        <v>111</v>
      </c>
      <c r="DV3" s="341" t="n">
        <f aca="false">IF(DV9&lt;PromptMonth,"",IF(DV9=PromptMonth,1,DU3+1))</f>
        <v>112</v>
      </c>
      <c r="DW3" s="341" t="n">
        <f aca="false">IF(DW9&lt;PromptMonth,"",IF(DW9=PromptMonth,1,DV3+1))</f>
        <v>113</v>
      </c>
      <c r="DX3" s="341" t="n">
        <f aca="false">IF(DX9&lt;PromptMonth,"",IF(DX9=PromptMonth,1,DW3+1))</f>
        <v>114</v>
      </c>
      <c r="DY3" s="341" t="n">
        <f aca="false">IF(DY9&lt;PromptMonth,"",IF(DY9=PromptMonth,1,DX3+1))</f>
        <v>115</v>
      </c>
      <c r="DZ3" s="341" t="n">
        <f aca="false">IF(DZ9&lt;PromptMonth,"",IF(DZ9=PromptMonth,1,DY3+1))</f>
        <v>116</v>
      </c>
      <c r="EA3" s="341" t="n">
        <f aca="false">IF(EA9&lt;PromptMonth,"",IF(EA9=PromptMonth,1,DZ3+1))</f>
        <v>117</v>
      </c>
      <c r="EB3" s="341" t="n">
        <f aca="false">IF(EB9&lt;PromptMonth,"",IF(EB9=PromptMonth,1,EA3+1))</f>
        <v>118</v>
      </c>
      <c r="EC3" s="341" t="n">
        <f aca="false">IF(EC9&lt;PromptMonth,"",IF(EC9=PromptMonth,1,EB3+1))</f>
        <v>119</v>
      </c>
      <c r="ED3" s="341" t="n">
        <f aca="false">IF(ED9&lt;PromptMonth,"",IF(ED9=PromptMonth,1,EC3+1))</f>
        <v>120</v>
      </c>
      <c r="EE3" s="341" t="n">
        <f aca="false">IF(EE9&lt;PromptMonth,"",IF(EE9=PromptMonth,1,ED3+1))</f>
        <v>121</v>
      </c>
      <c r="EF3" s="341" t="n">
        <f aca="false">IF(EF9&lt;PromptMonth,"",IF(EF9=PromptMonth,1,EE3+1))</f>
        <v>122</v>
      </c>
      <c r="EG3" s="341" t="n">
        <f aca="false">IF(EG9&lt;PromptMonth,"",IF(EG9=PromptMonth,1,EF3+1))</f>
        <v>123</v>
      </c>
      <c r="EH3" s="341" t="n">
        <f aca="false">IF(EH9&lt;PromptMonth,"",IF(EH9=PromptMonth,1,EG3+1))</f>
        <v>124</v>
      </c>
      <c r="EI3" s="341" t="n">
        <f aca="false">IF(EI9&lt;PromptMonth,"",IF(EI9=PromptMonth,1,EH3+1))</f>
        <v>125</v>
      </c>
      <c r="EJ3" s="341" t="n">
        <f aca="false">IF(EJ9&lt;PromptMonth,"",IF(EJ9=PromptMonth,1,EI3+1))</f>
        <v>126</v>
      </c>
      <c r="EK3" s="341" t="n">
        <f aca="false">IF(EK9&lt;PromptMonth,"",IF(EK9=PromptMonth,1,EJ3+1))</f>
        <v>127</v>
      </c>
      <c r="EL3" s="341" t="n">
        <f aca="false">IF(EL9&lt;PromptMonth,"",IF(EL9=PromptMonth,1,EK3+1))</f>
        <v>128</v>
      </c>
      <c r="EM3" s="341" t="n">
        <f aca="false">IF(EM9&lt;PromptMonth,"",IF(EM9=PromptMonth,1,EL3+1))</f>
        <v>129</v>
      </c>
      <c r="EN3" s="341" t="n">
        <f aca="false">IF(EN9&lt;PromptMonth,"",IF(EN9=PromptMonth,1,EM3+1))</f>
        <v>130</v>
      </c>
      <c r="EO3" s="341" t="n">
        <f aca="false">IF(EO9&lt;PromptMonth,"",IF(EO9=PromptMonth,1,EN3+1))</f>
        <v>131</v>
      </c>
      <c r="EP3" s="341" t="n">
        <f aca="false">IF(EP9&lt;PromptMonth,"",IF(EP9=PromptMonth,1,EO3+1))</f>
        <v>132</v>
      </c>
      <c r="EQ3" s="341" t="n">
        <f aca="false">IF(EQ9&lt;PromptMonth,"",IF(EQ9=PromptMonth,1,EP3+1))</f>
        <v>133</v>
      </c>
      <c r="ER3" s="341" t="n">
        <f aca="false">IF(ER9&lt;PromptMonth,"",IF(ER9=PromptMonth,1,EQ3+1))</f>
        <v>134</v>
      </c>
      <c r="ES3" s="341" t="n">
        <f aca="false">IF(ES9&lt;PromptMonth,"",IF(ES9=PromptMonth,1,ER3+1))</f>
        <v>135</v>
      </c>
      <c r="ET3" s="341" t="n">
        <f aca="false">IF(ET9&lt;PromptMonth,"",IF(ET9=PromptMonth,1,ES3+1))</f>
        <v>136</v>
      </c>
      <c r="EU3" s="341" t="n">
        <f aca="false">IF(EU9&lt;PromptMonth,"",IF(EU9=PromptMonth,1,ET3+1))</f>
        <v>137</v>
      </c>
      <c r="EV3" s="341" t="n">
        <f aca="false">IF(EV9&lt;PromptMonth,"",IF(EV9=PromptMonth,1,EU3+1))</f>
        <v>138</v>
      </c>
      <c r="EW3" s="341" t="n">
        <f aca="false">IF(EW9&lt;PromptMonth,"",IF(EW9=PromptMonth,1,EV3+1))</f>
        <v>139</v>
      </c>
      <c r="EX3" s="341" t="n">
        <f aca="false">IF(EX9&lt;PromptMonth,"",IF(EX9=PromptMonth,1,EW3+1))</f>
        <v>140</v>
      </c>
      <c r="EY3" s="341" t="n">
        <f aca="false">IF(EY9&lt;PromptMonth,"",IF(EY9=PromptMonth,1,EX3+1))</f>
        <v>141</v>
      </c>
      <c r="EZ3" s="341" t="n">
        <f aca="false">IF(EZ9&lt;PromptMonth,"",IF(EZ9=PromptMonth,1,EY3+1))</f>
        <v>142</v>
      </c>
      <c r="FA3" s="341" t="n">
        <f aca="false">IF(FA9&lt;PromptMonth,"",IF(FA9=PromptMonth,1,EZ3+1))</f>
        <v>143</v>
      </c>
      <c r="FB3" s="341" t="n">
        <f aca="false">IF(FB9&lt;PromptMonth,"",IF(FB9=PromptMonth,1,FA3+1))</f>
        <v>144</v>
      </c>
      <c r="FC3" s="341" t="n">
        <f aca="false">IF(FC9&lt;PromptMonth,"",IF(FC9=PromptMonth,1,FB3+1))</f>
        <v>145</v>
      </c>
      <c r="FD3" s="341" t="n">
        <f aca="false">IF(FD9&lt;PromptMonth,"",IF(FD9=PromptMonth,1,FC3+1))</f>
        <v>146</v>
      </c>
      <c r="FE3" s="341" t="n">
        <f aca="false">IF(FE9&lt;PromptMonth,"",IF(FE9=PromptMonth,1,FD3+1))</f>
        <v>147</v>
      </c>
      <c r="FF3" s="341" t="n">
        <f aca="false">IF(FF9&lt;PromptMonth,"",IF(FF9=PromptMonth,1,FE3+1))</f>
        <v>148</v>
      </c>
      <c r="FG3" s="341" t="n">
        <f aca="false">IF(FG9&lt;PromptMonth,"",IF(FG9=PromptMonth,1,FF3+1))</f>
        <v>149</v>
      </c>
      <c r="FH3" s="341" t="n">
        <f aca="false">IF(FH9&lt;PromptMonth,"",IF(FH9=PromptMonth,1,FG3+1))</f>
        <v>150</v>
      </c>
      <c r="FI3" s="341" t="n">
        <f aca="false">IF(FI9&lt;PromptMonth,"",IF(FI9=PromptMonth,1,FH3+1))</f>
        <v>151</v>
      </c>
      <c r="FJ3" s="341" t="n">
        <f aca="false">IF(FJ9&lt;PromptMonth,"",IF(FJ9=PromptMonth,1,FI3+1))</f>
        <v>152</v>
      </c>
      <c r="FK3" s="341" t="n">
        <f aca="false">IF(FK9&lt;PromptMonth,"",IF(FK9=PromptMonth,1,FJ3+1))</f>
        <v>153</v>
      </c>
      <c r="FL3" s="341" t="n">
        <f aca="false">IF(FL9&lt;PromptMonth,"",IF(FL9=PromptMonth,1,FK3+1))</f>
        <v>154</v>
      </c>
      <c r="FM3" s="341" t="n">
        <f aca="false">IF(FM9&lt;PromptMonth,"",IF(FM9=PromptMonth,1,FL3+1))</f>
        <v>155</v>
      </c>
      <c r="FN3" s="341" t="n">
        <f aca="false">IF(FN9&lt;PromptMonth,"",IF(FN9=PromptMonth,1,FM3+1))</f>
        <v>156</v>
      </c>
      <c r="FO3" s="341" t="n">
        <f aca="false">IF(FO9&lt;PromptMonth,"",IF(FO9=PromptMonth,1,FN3+1))</f>
        <v>157</v>
      </c>
      <c r="FP3" s="341" t="n">
        <f aca="false">IF(FP9&lt;PromptMonth,"",IF(FP9=PromptMonth,1,FO3+1))</f>
        <v>158</v>
      </c>
      <c r="FQ3" s="341" t="n">
        <f aca="false">IF(FQ9&lt;PromptMonth,"",IF(FQ9=PromptMonth,1,FP3+1))</f>
        <v>159</v>
      </c>
      <c r="FR3" s="341" t="n">
        <f aca="false">IF(FR9&lt;PromptMonth,"",IF(FR9=PromptMonth,1,FQ3+1))</f>
        <v>160</v>
      </c>
      <c r="FS3" s="341" t="n">
        <f aca="false">IF(FS9&lt;PromptMonth,"",IF(FS9=PromptMonth,1,FR3+1))</f>
        <v>161</v>
      </c>
      <c r="FT3" s="341" t="n">
        <f aca="false">IF(FT9&lt;PromptMonth,"",IF(FT9=PromptMonth,1,FS3+1))</f>
        <v>162</v>
      </c>
      <c r="FU3" s="341" t="n">
        <f aca="false">IF(FU9&lt;PromptMonth,"",IF(FU9=PromptMonth,1,FT3+1))</f>
        <v>163</v>
      </c>
      <c r="FV3" s="341" t="n">
        <f aca="false">IF(FV9&lt;PromptMonth,"",IF(FV9=PromptMonth,1,FU3+1))</f>
        <v>164</v>
      </c>
      <c r="FW3" s="341" t="n">
        <f aca="false">IF(FW9&lt;PromptMonth,"",IF(FW9=PromptMonth,1,FV3+1))</f>
        <v>165</v>
      </c>
      <c r="FX3" s="341" t="n">
        <f aca="false">IF(FX9&lt;PromptMonth,"",IF(FX9=PromptMonth,1,FW3+1))</f>
        <v>166</v>
      </c>
      <c r="FY3" s="341" t="n">
        <f aca="false">IF(FY9&lt;PromptMonth,"",IF(FY9=PromptMonth,1,FX3+1))</f>
        <v>167</v>
      </c>
      <c r="FZ3" s="341" t="n">
        <f aca="false">IF(FZ9&lt;PromptMonth,"",IF(FZ9=PromptMonth,1,FY3+1))</f>
        <v>168</v>
      </c>
      <c r="GA3" s="341" t="n">
        <f aca="false">IF(GA9&lt;PromptMonth,"",IF(GA9=PromptMonth,1,FZ3+1))</f>
        <v>169</v>
      </c>
      <c r="GB3" s="341" t="n">
        <f aca="false">IF(GB9&lt;PromptMonth,"",IF(GB9=PromptMonth,1,GA3+1))</f>
        <v>170</v>
      </c>
      <c r="GC3" s="341" t="n">
        <f aca="false">IF(GC9&lt;PromptMonth,"",IF(GC9=PromptMonth,1,GB3+1))</f>
        <v>171</v>
      </c>
      <c r="GD3" s="341" t="n">
        <f aca="false">IF(GD9&lt;PromptMonth,"",IF(GD9=PromptMonth,1,GC3+1))</f>
        <v>172</v>
      </c>
      <c r="GE3" s="341" t="n">
        <f aca="false">IF(GE9&lt;PromptMonth,"",IF(GE9=PromptMonth,1,GD3+1))</f>
        <v>173</v>
      </c>
      <c r="GF3" s="341" t="n">
        <f aca="false">IF(GF9&lt;PromptMonth,"",IF(GF9=PromptMonth,1,GE3+1))</f>
        <v>174</v>
      </c>
      <c r="GG3" s="341" t="n">
        <f aca="false">IF(GG9&lt;PromptMonth,"",IF(GG9=PromptMonth,1,GF3+1))</f>
        <v>175</v>
      </c>
      <c r="GH3" s="341" t="n">
        <f aca="false">IF(GH9&lt;PromptMonth,"",IF(GH9=PromptMonth,1,GG3+1))</f>
        <v>176</v>
      </c>
      <c r="GI3" s="341" t="n">
        <f aca="false">IF(GI9&lt;PromptMonth,"",IF(GI9=PromptMonth,1,GH3+1))</f>
        <v>177</v>
      </c>
      <c r="GJ3" s="341" t="n">
        <f aca="false">IF(GJ9&lt;PromptMonth,"",IF(GJ9=PromptMonth,1,GI3+1))</f>
        <v>178</v>
      </c>
      <c r="GK3" s="341" t="n">
        <f aca="false">IF(GK9&lt;PromptMonth,"",IF(GK9=PromptMonth,1,GJ3+1))</f>
        <v>179</v>
      </c>
      <c r="GL3" s="341" t="n">
        <f aca="false">IF(GL9&lt;PromptMonth,"",IF(GL9=PromptMonth,1,GK3+1))</f>
        <v>180</v>
      </c>
      <c r="GM3" s="341" t="n">
        <f aca="false">IF(GM9&lt;PromptMonth,"",IF(GM9=PromptMonth,1,GL3+1))</f>
        <v>181</v>
      </c>
      <c r="GN3" s="341" t="n">
        <f aca="false">IF(GN9&lt;PromptMonth,"",IF(GN9=PromptMonth,1,GM3+1))</f>
        <v>182</v>
      </c>
      <c r="GO3" s="341" t="n">
        <f aca="false">IF(GO9&lt;PromptMonth,"",IF(GO9=PromptMonth,1,GN3+1))</f>
        <v>183</v>
      </c>
      <c r="GP3" s="341" t="n">
        <f aca="false">IF(GP9&lt;PromptMonth,"",IF(GP9=PromptMonth,1,GO3+1))</f>
        <v>184</v>
      </c>
      <c r="GQ3" s="341" t="n">
        <f aca="false">IF(GQ9&lt;PromptMonth,"",IF(GQ9=PromptMonth,1,GP3+1))</f>
        <v>185</v>
      </c>
      <c r="GR3" s="341" t="n">
        <f aca="false">IF(GR9&lt;PromptMonth,"",IF(GR9=PromptMonth,1,GQ3+1))</f>
        <v>186</v>
      </c>
      <c r="GS3" s="341" t="n">
        <f aca="false">IF(GS9&lt;PromptMonth,"",IF(GS9=PromptMonth,1,GR3+1))</f>
        <v>187</v>
      </c>
      <c r="GT3" s="341" t="n">
        <f aca="false">IF(GT9&lt;PromptMonth,"",IF(GT9=PromptMonth,1,GS3+1))</f>
        <v>188</v>
      </c>
      <c r="GU3" s="341" t="n">
        <f aca="false">IF(GU9&lt;PromptMonth,"",IF(GU9=PromptMonth,1,GT3+1))</f>
        <v>189</v>
      </c>
      <c r="GV3" s="341" t="n">
        <f aca="false">IF(GV9&lt;PromptMonth,"",IF(GV9=PromptMonth,1,GU3+1))</f>
        <v>190</v>
      </c>
      <c r="GW3" s="341" t="n">
        <f aca="false">IF(GW9&lt;PromptMonth,"",IF(GW9=PromptMonth,1,GV3+1))</f>
        <v>191</v>
      </c>
      <c r="GX3" s="341" t="n">
        <f aca="false">IF(GX9&lt;PromptMonth,"",IF(GX9=PromptMonth,1,GW3+1))</f>
        <v>192</v>
      </c>
      <c r="GY3" s="341" t="n">
        <f aca="false">IF(GY9&lt;PromptMonth,"",IF(GY9=PromptMonth,1,GX3+1))</f>
        <v>193</v>
      </c>
      <c r="GZ3" s="341" t="n">
        <f aca="false">IF(GZ9&lt;PromptMonth,"",IF(GZ9=PromptMonth,1,GY3+1))</f>
        <v>194</v>
      </c>
      <c r="HA3" s="341" t="n">
        <f aca="false">IF(HA9&lt;PromptMonth,"",IF(HA9=PromptMonth,1,GZ3+1))</f>
        <v>195</v>
      </c>
      <c r="HB3" s="341" t="n">
        <f aca="false">IF(HB9&lt;PromptMonth,"",IF(HB9=PromptMonth,1,HA3+1))</f>
        <v>196</v>
      </c>
      <c r="HC3" s="341" t="n">
        <f aca="false">IF(HC9&lt;PromptMonth,"",IF(HC9=PromptMonth,1,HB3+1))</f>
        <v>197</v>
      </c>
      <c r="HD3" s="341" t="n">
        <f aca="false">IF(HD9&lt;PromptMonth,"",IF(HD9=PromptMonth,1,HC3+1))</f>
        <v>198</v>
      </c>
      <c r="HE3" s="341" t="n">
        <f aca="false">IF(HE9&lt;PromptMonth,"",IF(HE9=PromptMonth,1,HD3+1))</f>
        <v>199</v>
      </c>
      <c r="HF3" s="341" t="n">
        <f aca="false">IF(HF9&lt;PromptMonth,"",IF(HF9=PromptMonth,1,HE3+1))</f>
        <v>200</v>
      </c>
      <c r="HG3" s="341" t="n">
        <f aca="false">IF(HG9&lt;PromptMonth,"",IF(HG9=PromptMonth,1,HF3+1))</f>
        <v>201</v>
      </c>
      <c r="HH3" s="341" t="n">
        <f aca="false">IF(HH9&lt;PromptMonth,"",IF(HH9=PromptMonth,1,HG3+1))</f>
        <v>202</v>
      </c>
      <c r="HI3" s="341" t="n">
        <f aca="false">IF(HI9&lt;PromptMonth,"",IF(HI9=PromptMonth,1,HH3+1))</f>
        <v>203</v>
      </c>
      <c r="HJ3" s="341" t="n">
        <f aca="false">IF(HJ9&lt;PromptMonth,"",IF(HJ9=PromptMonth,1,HI3+1))</f>
        <v>204</v>
      </c>
      <c r="HK3" s="341" t="n">
        <f aca="false">IF(HK9&lt;PromptMonth,"",IF(HK9=PromptMonth,1,HJ3+1))</f>
        <v>205</v>
      </c>
      <c r="HL3" s="341" t="n">
        <f aca="false">IF(HL9&lt;PromptMonth,"",IF(HL9=PromptMonth,1,HK3+1))</f>
        <v>206</v>
      </c>
      <c r="HM3" s="341" t="n">
        <f aca="false">IF(HM9&lt;PromptMonth,"",IF(HM9=PromptMonth,1,HL3+1))</f>
        <v>207</v>
      </c>
      <c r="HN3" s="341" t="n">
        <f aca="false">IF(HN9&lt;PromptMonth,"",IF(HN9=PromptMonth,1,HM3+1))</f>
        <v>208</v>
      </c>
      <c r="HO3" s="341" t="n">
        <f aca="false">IF(HO9&lt;PromptMonth,"",IF(HO9=PromptMonth,1,HN3+1))</f>
        <v>209</v>
      </c>
      <c r="HP3" s="341" t="n">
        <f aca="false">IF(HP9&lt;PromptMonth,"",IF(HP9=PromptMonth,1,HO3+1))</f>
        <v>210</v>
      </c>
      <c r="HQ3" s="341" t="n">
        <f aca="false">IF(HQ9&lt;PromptMonth,"",IF(HQ9=PromptMonth,1,HP3+1))</f>
        <v>211</v>
      </c>
      <c r="HR3" s="341" t="n">
        <f aca="false">IF(HR9&lt;PromptMonth,"",IF(HR9=PromptMonth,1,HQ3+1))</f>
        <v>212</v>
      </c>
      <c r="HS3" s="341" t="n">
        <f aca="false">IF(HS9&lt;PromptMonth,"",IF(HS9=PromptMonth,1,HR3+1))</f>
        <v>213</v>
      </c>
      <c r="HT3" s="341" t="n">
        <f aca="false">IF(HT9&lt;PromptMonth,"",IF(HT9=PromptMonth,1,HS3+1))</f>
        <v>214</v>
      </c>
      <c r="HU3" s="341" t="n">
        <f aca="false">IF(HU9&lt;PromptMonth,"",IF(HU9=PromptMonth,1,HT3+1))</f>
        <v>215</v>
      </c>
      <c r="HV3" s="341" t="n">
        <f aca="false">IF(HV9&lt;PromptMonth,"",IF(HV9=PromptMonth,1,HU3+1))</f>
        <v>216</v>
      </c>
      <c r="HW3" s="341" t="n">
        <f aca="false">IF(HW9&lt;PromptMonth,"",IF(HW9=PromptMonth,1,HV3+1))</f>
        <v>217</v>
      </c>
      <c r="HX3" s="341" t="n">
        <f aca="false">IF(HX9&lt;PromptMonth,"",IF(HX9=PromptMonth,1,HW3+1))</f>
        <v>218</v>
      </c>
      <c r="HY3" s="341" t="n">
        <f aca="false">IF(HY9&lt;PromptMonth,"",IF(HY9=PromptMonth,1,HX3+1))</f>
        <v>219</v>
      </c>
      <c r="HZ3" s="341" t="n">
        <f aca="false">IF(HZ9&lt;PromptMonth,"",IF(HZ9=PromptMonth,1,HY3+1))</f>
        <v>220</v>
      </c>
      <c r="IW3" s="341"/>
    </row>
    <row r="4" customFormat="false" ht="12.75" hidden="false" customHeight="false" outlineLevel="0" collapsed="false">
      <c r="A4" s="389" t="n">
        <f aca="false">A!A18</f>
        <v>37104</v>
      </c>
      <c r="B4" s="390" t="n">
        <f aca="false">INDEX(RelationshipPriceTable,MATCH(A4,RelationshipMonth,0),2)</f>
        <v>3.428</v>
      </c>
      <c r="C4" s="390" t="n">
        <v>3.342</v>
      </c>
      <c r="D4" s="391" t="n">
        <f aca="false">B4-C4</f>
        <v>0.0859999999999999</v>
      </c>
      <c r="F4" s="392" t="s">
        <v>155</v>
      </c>
      <c r="G4" s="393"/>
      <c r="H4" s="394"/>
      <c r="I4" s="395"/>
      <c r="J4" s="395"/>
      <c r="K4" s="395"/>
      <c r="L4" s="395"/>
      <c r="M4" s="395"/>
      <c r="N4" s="395"/>
      <c r="O4" s="395" t="n">
        <f aca="true">IF(O3=1,1,LINEST(OFFSET(O$9,ABS($F$2-$F$1)+1,0):OFFSET(O$9,$F$1,0),OFFSET($N$9,ABS($F$2-$F$1)+1,0):OFFSET($N9,$F$1,0)))</f>
        <v>1</v>
      </c>
      <c r="P4" s="395" t="n">
        <f aca="true">IF(P3=1,1,LINEST(OFFSET(P$9,ABS($F$2-$F$1)+1,0):OFFSET(P$9,$F$1,0),OFFSET($O$9,ABS($F$2-$F$1)+1,0):OFFSET($O9,$F$1,0)))</f>
        <v>0.965930902111324</v>
      </c>
      <c r="Q4" s="395" t="n">
        <f aca="true">IF(Q3=1,1,LINEST(OFFSET(Q$9,ABS($F$2-$F$1)+1,0):OFFSET(Q$9,$F$1,0),OFFSET($O$9,ABS($F$2-$F$1)+1,0):OFFSET($O9,$F$1,0)))</f>
        <v>0.930922883897933</v>
      </c>
      <c r="R4" s="395" t="n">
        <f aca="true">IF(R3=1,1,LINEST(OFFSET(R$9,ABS($F$2-$F$1)+1,0):OFFSET(R$9,$F$1,0),OFFSET($O$9,ABS($F$2-$F$1)+1,0):OFFSET($O9,$F$1,0)))</f>
        <v>0.84721460561192</v>
      </c>
      <c r="S4" s="395" t="n">
        <f aca="true">IF(S3=1,1,LINEST(OFFSET(S$9,ABS($F$2-$F$1)+1,0):OFFSET(S$9,$F$1,0),OFFSET($O$9,ABS($F$2-$F$1)+1,0):OFFSET($O9,$F$1,0)))</f>
        <v>0.770270915904313</v>
      </c>
      <c r="T4" s="395" t="n">
        <f aca="true">IF(T3=1,1,LINEST(OFFSET(T$9,ABS($F$2-$F$1)+1,0):OFFSET(T$9,$F$1,0),OFFSET($O$9,ABS($F$2-$F$1)+1,0):OFFSET($O9,$F$1,0)))</f>
        <v>0.753554187335377</v>
      </c>
      <c r="U4" s="395" t="n">
        <f aca="true">IF(U3=1,1,LINEST(OFFSET(U$9,ABS($F$2-$F$1)+1,0):OFFSET(U$9,$F$1,0),OFFSET($O$9,ABS($F$2-$F$1)+1,0):OFFSET($O9,$F$1,0)))</f>
        <v>0.725734518200929</v>
      </c>
      <c r="V4" s="395" t="n">
        <f aca="true">IF(V3=1,1,LINEST(OFFSET(V$9,ABS($F$2-$F$1)+1,0):OFFSET(V$9,$F$1,0),OFFSET($O$9,ABS($F$2-$F$1)+1,0):OFFSET($O9,$F$1,0)))</f>
        <v>0.70131324210019</v>
      </c>
      <c r="W4" s="395" t="n">
        <f aca="true">IF(W3=1,1,LINEST(OFFSET(W$9,ABS($F$2-$F$1)+1,0):OFFSET(W$9,$F$1,0),OFFSET($O$9,ABS($F$2-$F$1)+1,0):OFFSET($O9,$F$1,0)))</f>
        <v>0.555753587423453</v>
      </c>
      <c r="X4" s="395" t="n">
        <f aca="true">IF(X3=1,1,LINEST(OFFSET(X$9,ABS($F$2-$F$1)+1,0):OFFSET(X$9,$F$1,0),OFFSET($O$9,ABS($F$2-$F$1)+1,0):OFFSET($O9,$F$1,0)))</f>
        <v>0.515739378983141</v>
      </c>
      <c r="Y4" s="395" t="n">
        <f aca="true">IF(Y3=1,1,LINEST(OFFSET(Y$9,ABS($F$2-$F$1)+1,0):OFFSET(Y$9,$F$1,0),OFFSET($O$9,ABS($F$2-$F$1)+1,0):OFFSET($O9,$F$1,0)))</f>
        <v>0.516637792789425</v>
      </c>
      <c r="Z4" s="395" t="n">
        <f aca="true">IF(Z3=1,1,LINEST(OFFSET(Z$9,ABS($F$2-$F$1)+1,0):OFFSET(Z$9,$F$1,0),OFFSET($O$9,ABS($F$2-$F$1)+1,0):OFFSET($O9,$F$1,0)))</f>
        <v>0.504537768693238</v>
      </c>
      <c r="AA4" s="395" t="n">
        <f aca="true">IF(AA3=1,1,LINEST(OFFSET(AA$9,ABS($F$2-$F$1)+1,0):OFFSET(AA$9,$F$1,0),OFFSET($O$9,ABS($F$2-$F$1)+1,0):OFFSET($O9,$F$1,0)))</f>
        <v>0.496485280554378</v>
      </c>
      <c r="AB4" s="395" t="n">
        <f aca="true">IF(AB3=1,1,LINEST(OFFSET(AB$9,ABS($F$2-$F$1)+1,0):OFFSET(AB$9,$F$1,0),OFFSET($O$9,ABS($F$2-$F$1)+1,0):OFFSET($O9,$F$1,0)))</f>
        <v>0.494339473706077</v>
      </c>
      <c r="AC4" s="395" t="n">
        <f aca="true">IF(AC3=1,1,LINEST(OFFSET(AC$9,ABS($F$2-$F$1)+1,0):OFFSET(AC$9,$F$1,0),OFFSET($O$9,ABS($F$2-$F$1)+1,0):OFFSET($O9,$F$1,0)))</f>
        <v>0.485323138154232</v>
      </c>
      <c r="AD4" s="395" t="n">
        <f aca="true">IF(AD3=1,1,LINEST(OFFSET(AD$9,ABS($F$2-$F$1)+1,0):OFFSET(AD$9,$F$1,0),OFFSET($O$9,ABS($F$2-$F$1)+1,0):OFFSET($O9,$F$1,0)))</f>
        <v>0.454813420744323</v>
      </c>
      <c r="AE4" s="395" t="n">
        <f aca="true">IF(AE3=1,1,LINEST(OFFSET(AE$9,ABS($F$2-$F$1)+1,0):OFFSET(AE$9,$F$1,0),OFFSET($O$9,ABS($F$2-$F$1)+1,0):OFFSET($O9,$F$1,0)))</f>
        <v>0.433982683982683</v>
      </c>
      <c r="AF4" s="395" t="n">
        <f aca="true">IF(AF3=1,1,LINEST(OFFSET(AF$9,ABS($F$2-$F$1)+1,0):OFFSET(AF$9,$F$1,0),OFFSET($O$9,ABS($F$2-$F$1)+1,0):OFFSET($O9,$F$1,0)))</f>
        <v>0.432570148980897</v>
      </c>
      <c r="AG4" s="395" t="n">
        <f aca="true">IF(AG3=1,1,LINEST(OFFSET(AG$9,ABS($F$2-$F$1)+1,0):OFFSET(AG$9,$F$1,0),OFFSET($O$9,ABS($F$2-$F$1)+1,0):OFFSET($O9,$F$1,0)))</f>
        <v>0.432299066895996</v>
      </c>
      <c r="AH4" s="395" t="n">
        <f aca="true">IF(AH3=1,1,LINEST(OFFSET(AH$9,ABS($F$2-$F$1)+1,0):OFFSET(AH$9,$F$1,0),OFFSET($O$9,ABS($F$2-$F$1)+1,0):OFFSET($O9,$F$1,0)))</f>
        <v>0.431666542031225</v>
      </c>
      <c r="AI4" s="395" t="n">
        <f aca="true">IF(AI3=1,1,LINEST(OFFSET(AI$9,ABS($F$2-$F$1)+1,0):OFFSET(AI$9,$F$1,0),OFFSET($O$9,ABS($F$2-$F$1)+1,0):OFFSET($O9,$F$1,0)))</f>
        <v>0.405315493847164</v>
      </c>
      <c r="AJ4" s="395" t="n">
        <f aca="true">IF(AJ3=1,1,LINEST(OFFSET(AJ$9,ABS($F$2-$F$1)+1,0):OFFSET(AJ$9,$F$1,0),OFFSET($O$9,ABS($F$2-$F$1)+1,0):OFFSET($O9,$F$1,0)))</f>
        <v>0.405568919244544</v>
      </c>
      <c r="AK4" s="395" t="n">
        <f aca="true">IF(AK3=1,1,LINEST(OFFSET(AK$9,ABS($F$2-$F$1)+1,0):OFFSET(AK$9,$F$1,0),OFFSET($O$9,ABS($F$2-$F$1)+1,0):OFFSET($O9,$F$1,0)))</f>
        <v>0.405568919244544</v>
      </c>
      <c r="AL4" s="395" t="n">
        <f aca="true">IF(AL3=1,1,LINEST(OFFSET(AL$9,ABS($F$2-$F$1)+1,0):OFFSET(AL$9,$F$1,0),OFFSET($O$9,ABS($F$2-$F$1)+1,0):OFFSET($O9,$F$1,0)))</f>
        <v>0.405568919244544</v>
      </c>
      <c r="AM4" s="395" t="n">
        <f aca="true">IF(AM3=1,1,LINEST(OFFSET(AM$9,ABS($F$2-$F$1)+1,0):OFFSET(AM$9,$F$1,0),OFFSET($O$9,ABS($F$2-$F$1)+1,0):OFFSET($O9,$F$1,0)))</f>
        <v>0.405568919244542</v>
      </c>
      <c r="AN4" s="395" t="n">
        <f aca="true">IF(AN3=1,1,LINEST(OFFSET(AN$9,ABS($F$2-$F$1)+1,0):OFFSET(AN$9,$F$1,0),OFFSET($O$9,ABS($F$2-$F$1)+1,0):OFFSET($O9,$F$1,0)))</f>
        <v>0.405568919244544</v>
      </c>
      <c r="AO4" s="395" t="n">
        <f aca="true">IF(AO3=1,1,LINEST(OFFSET(AO$9,ABS($F$2-$F$1)+1,0):OFFSET(AO$9,$F$1,0),OFFSET($O$9,ABS($F$2-$F$1)+1,0):OFFSET($O9,$F$1,0)))</f>
        <v>0.405568919244544</v>
      </c>
      <c r="AP4" s="395" t="n">
        <f aca="true">IF(AP3=1,1,LINEST(OFFSET(AP$9,ABS($F$2-$F$1)+1,0):OFFSET(AP$9,$F$1,0),OFFSET($O$9,ABS($F$2-$F$1)+1,0):OFFSET($O9,$F$1,0)))</f>
        <v>0.405568919244543</v>
      </c>
      <c r="AQ4" s="395" t="n">
        <f aca="true">IF(AQ3=1,1,LINEST(OFFSET(AQ$9,ABS($F$2-$F$1)+1,0):OFFSET(AQ$9,$F$1,0),OFFSET($O$9,ABS($F$2-$F$1)+1,0):OFFSET($O9,$F$1,0)))</f>
        <v>0.405568919244543</v>
      </c>
      <c r="AR4" s="395" t="n">
        <f aca="true">IF(AR3=1,1,LINEST(OFFSET(AR$9,ABS($F$2-$F$1)+1,0):OFFSET(AR$9,$F$1,0),OFFSET($O$9,ABS($F$2-$F$1)+1,0):OFFSET($O9,$F$1,0)))</f>
        <v>0.405568919244543</v>
      </c>
      <c r="AS4" s="395" t="n">
        <f aca="true">IF(AS3=1,1,LINEST(OFFSET(AS$9,ABS($F$2-$F$1)+1,0):OFFSET(AS$9,$F$1,0),OFFSET($O$9,ABS($F$2-$F$1)+1,0):OFFSET($O9,$F$1,0)))</f>
        <v>0.405568919244544</v>
      </c>
      <c r="AT4" s="395" t="n">
        <f aca="true">IF(AT3=1,1,LINEST(OFFSET(AT$9,ABS($F$2-$F$1)+1,0):OFFSET(AT$9,$F$1,0),OFFSET($O$9,ABS($F$2-$F$1)+1,0):OFFSET($O9,$F$1,0)))</f>
        <v>0.405568919244544</v>
      </c>
      <c r="AU4" s="395" t="n">
        <f aca="true">IF(AU3=1,1,LINEST(OFFSET(AU$9,ABS($F$2-$F$1)+1,0):OFFSET(AU$9,$F$1,0),OFFSET($O$9,ABS($F$2-$F$1)+1,0):OFFSET($O9,$F$1,0)))</f>
        <v>0.404883424317205</v>
      </c>
      <c r="AV4" s="395" t="n">
        <f aca="true">IF(AV3=1,1,LINEST(OFFSET(AV$9,ABS($F$2-$F$1)+1,0):OFFSET(AV$9,$F$1,0),OFFSET($O$9,ABS($F$2-$F$1)+1,0):OFFSET($O9,$F$1,0)))</f>
        <v>0.404883424317206</v>
      </c>
      <c r="AW4" s="395" t="n">
        <f aca="true">IF(AW3=1,1,LINEST(OFFSET(AW$9,ABS($F$2-$F$1)+1,0):OFFSET(AW$9,$F$1,0),OFFSET($O$9,ABS($F$2-$F$1)+1,0):OFFSET($O9,$F$1,0)))</f>
        <v>0.404883424317206</v>
      </c>
      <c r="AX4" s="395" t="n">
        <f aca="true">IF(AX3=1,1,LINEST(OFFSET(AX$9,ABS($F$2-$F$1)+1,0):OFFSET(AX$9,$F$1,0),OFFSET($O$9,ABS($F$2-$F$1)+1,0):OFFSET($O9,$F$1,0)))</f>
        <v>0.393101220596421</v>
      </c>
      <c r="AY4" s="395" t="n">
        <f aca="true">IF(AY3=1,1,LINEST(OFFSET(AY$9,ABS($F$2-$F$1)+1,0):OFFSET(AY$9,$F$1,0),OFFSET($O$9,ABS($F$2-$F$1)+1,0):OFFSET($O9,$F$1,0)))</f>
        <v>0.382043979692732</v>
      </c>
      <c r="AZ4" s="395" t="n">
        <f aca="true">IF(AZ3=1,1,LINEST(OFFSET(AZ$9,ABS($F$2-$F$1)+1,0):OFFSET(AZ$9,$F$1,0),OFFSET($O$9,ABS($F$2-$F$1)+1,0):OFFSET($O9,$F$1,0)))</f>
        <v>0.382043979692732</v>
      </c>
      <c r="BA4" s="395" t="n">
        <f aca="true">IF(BA3=1,1,LINEST(OFFSET(BA$9,ABS($F$2-$F$1)+1,0):OFFSET(BA$9,$F$1,0),OFFSET($O$9,ABS($F$2-$F$1)+1,0):OFFSET($O9,$F$1,0)))</f>
        <v>0.382043979692732</v>
      </c>
      <c r="BB4" s="395" t="n">
        <f aca="true">IF(BB3=1,1,LINEST(OFFSET(BB$9,ABS($F$2-$F$1)+1,0):OFFSET(BB$9,$F$1,0),OFFSET($O$9,ABS($F$2-$F$1)+1,0):OFFSET($O9,$F$1,0)))</f>
        <v>0.382043979692732</v>
      </c>
      <c r="BC4" s="395" t="n">
        <f aca="true">IF(BC3=1,1,LINEST(OFFSET(BC$9,ABS($F$2-$F$1)+1,0):OFFSET(BC$9,$F$1,0),OFFSET($O$9,ABS($F$2-$F$1)+1,0):OFFSET($O9,$F$1,0)))</f>
        <v>0.382547714601458</v>
      </c>
      <c r="BD4" s="395" t="n">
        <f aca="true">IF(BD3=1,1,LINEST(OFFSET(BD$9,ABS($F$2-$F$1)+1,0):OFFSET(BD$9,$F$1,0),OFFSET($O$9,ABS($F$2-$F$1)+1,0):OFFSET($O9,$F$1,0)))</f>
        <v>0.396917142358601</v>
      </c>
      <c r="BE4" s="395" t="n">
        <f aca="true">IF(BE3=1,1,LINEST(OFFSET(BE$9,ABS($F$2-$F$1)+1,0):OFFSET(BE$9,$F$1,0),OFFSET($O$9,ABS($F$2-$F$1)+1,0):OFFSET($O9,$F$1,0)))</f>
        <v>0.396917142358601</v>
      </c>
      <c r="BF4" s="395" t="n">
        <f aca="true">IF(BF3=1,1,LINEST(OFFSET(BF$9,ABS($F$2-$F$1)+1,0):OFFSET(BF$9,$F$1,0),OFFSET($O$9,ABS($F$2-$F$1)+1,0):OFFSET($O9,$F$1,0)))</f>
        <v>0.396917142358601</v>
      </c>
      <c r="BG4" s="395" t="n">
        <f aca="true">IF(BG3=1,1,LINEST(OFFSET(BG$9,ABS($F$2-$F$1)+1,0):OFFSET(BG$9,$F$1,0),OFFSET($O$9,ABS($F$2-$F$1)+1,0):OFFSET($O9,$F$1,0)))</f>
        <v>0.396231647431264</v>
      </c>
      <c r="BH4" s="395" t="n">
        <f aca="true">IF(BH3=1,1,LINEST(OFFSET(BH$9,ABS($F$2-$F$1)+1,0):OFFSET(BH$9,$F$1,0),OFFSET($O$9,ABS($F$2-$F$1)+1,0):OFFSET($O9,$F$1,0)))</f>
        <v>0.396231647431263</v>
      </c>
      <c r="BI4" s="395" t="n">
        <f aca="true">IF(BI3=1,1,LINEST(OFFSET(BI$9,ABS($F$2-$F$1)+1,0):OFFSET(BI$9,$F$1,0),OFFSET($O$9,ABS($F$2-$F$1)+1,0):OFFSET($O9,$F$1,0)))</f>
        <v>0.396231647431263</v>
      </c>
      <c r="BJ4" s="395" t="n">
        <f aca="true">IF(BJ3=1,1,LINEST(OFFSET(BJ$9,ABS($F$2-$F$1)+1,0):OFFSET(BJ$9,$F$1,0),OFFSET($O$9,ABS($F$2-$F$1)+1,0):OFFSET($O9,$F$1,0)))</f>
        <v>0.38444944371048</v>
      </c>
      <c r="BK4" s="395" t="n">
        <f aca="true">IF(BK3=1,1,LINEST(OFFSET(BK$9,ABS($F$2-$F$1)+1,0):OFFSET(BK$9,$F$1,0),OFFSET($O$9,ABS($F$2-$F$1)+1,0):OFFSET($O9,$F$1,0)))</f>
        <v>0.373392202806791</v>
      </c>
      <c r="BL4" s="395" t="n">
        <f aca="true">IF(BL3=1,1,LINEST(OFFSET(BL$9,ABS($F$2-$F$1)+1,0):OFFSET(BL$9,$F$1,0),OFFSET($O$9,ABS($F$2-$F$1)+1,0):OFFSET($O9,$F$1,0)))</f>
        <v>0.373392202806789</v>
      </c>
      <c r="BM4" s="395" t="n">
        <f aca="true">IF(BM3=1,1,LINEST(OFFSET(BM$9,ABS($F$2-$F$1)+1,0):OFFSET(BM$9,$F$1,0),OFFSET($O$9,ABS($F$2-$F$1)+1,0):OFFSET($O9,$F$1,0)))</f>
        <v>0.37339220280679</v>
      </c>
      <c r="BN4" s="395" t="n">
        <f aca="true">IF(BN3=1,1,LINEST(OFFSET(BN$9,ABS($F$2-$F$1)+1,0):OFFSET(BN$9,$F$1,0),OFFSET($O$9,ABS($F$2-$F$1)+1,0):OFFSET($O9,$F$1,0)))</f>
        <v>0.373392202806789</v>
      </c>
      <c r="BO4" s="395" t="n">
        <f aca="true">IF(BO3=1,1,LINEST(OFFSET(BO$9,ABS($F$2-$F$1)+1,0):OFFSET(BO$9,$F$1,0),OFFSET($O$9,ABS($F$2-$F$1)+1,0):OFFSET($O9,$F$1,0)))</f>
        <v>0.373895937715515</v>
      </c>
      <c r="BP4" s="395" t="n">
        <f aca="true">IF(BP3=1,1,LINEST(OFFSET(BP$9,ABS($F$2-$F$1)+1,0):OFFSET(BP$9,$F$1,0),OFFSET($O$9,ABS($F$2-$F$1)+1,0):OFFSET($O9,$F$1,0)))</f>
        <v>0.388265365472659</v>
      </c>
      <c r="BQ4" s="395" t="n">
        <f aca="true">IF(BQ3=1,1,LINEST(OFFSET(BQ$9,ABS($F$2-$F$1)+1,0):OFFSET(BQ$9,$F$1,0),OFFSET($O$9,ABS($F$2-$F$1)+1,0):OFFSET($O9,$F$1,0)))</f>
        <v>0.388265365472659</v>
      </c>
      <c r="BR4" s="395" t="n">
        <f aca="true">IF(BR3=1,1,LINEST(OFFSET(BR$9,ABS($F$2-$F$1)+1,0):OFFSET(BR$9,$F$1,0),OFFSET($O$9,ABS($F$2-$F$1)+1,0):OFFSET($O9,$F$1,0)))</f>
        <v>0.388265365472658</v>
      </c>
      <c r="BS4" s="395" t="n">
        <f aca="true">IF(BS3=1,1,LINEST(OFFSET(BS$9,ABS($F$2-$F$1)+1,0):OFFSET(BS$9,$F$1,0),OFFSET($O$9,ABS($F$2-$F$1)+1,0):OFFSET($O9,$F$1,0)))</f>
        <v>0.387579870545322</v>
      </c>
      <c r="BT4" s="395" t="n">
        <f aca="true">IF(BT3=1,1,LINEST(OFFSET(BT$9,ABS($F$2-$F$1)+1,0):OFFSET(BT$9,$F$1,0),OFFSET($O$9,ABS($F$2-$F$1)+1,0):OFFSET($O9,$F$1,0)))</f>
        <v>0.387579870545321</v>
      </c>
      <c r="BU4" s="395" t="n">
        <f aca="true">IF(BU3=1,1,LINEST(OFFSET(BU$9,ABS($F$2-$F$1)+1,0):OFFSET(BU$9,$F$1,0),OFFSET($O$9,ABS($F$2-$F$1)+1,0):OFFSET($O9,$F$1,0)))</f>
        <v>0.387579870545321</v>
      </c>
      <c r="BV4" s="395" t="n">
        <f aca="true">IF(BV3=1,1,LINEST(OFFSET(BV$9,ABS($F$2-$F$1)+1,0):OFFSET(BV$9,$F$1,0),OFFSET($O$9,ABS($F$2-$F$1)+1,0):OFFSET($O9,$F$1,0)))</f>
        <v>0.375797666824538</v>
      </c>
      <c r="BW4" s="395" t="n">
        <f aca="true">IF(BW3=1,1,LINEST(OFFSET(BW$9,ABS($F$2-$F$1)+1,0):OFFSET(BW$9,$F$1,0),OFFSET($O$9,ABS($F$2-$F$1)+1,0):OFFSET($O9,$F$1,0)))</f>
        <v>0.364740425920849</v>
      </c>
      <c r="BX4" s="395" t="n">
        <f aca="true">IF(BX3=1,1,LINEST(OFFSET(BX$9,ABS($F$2-$F$1)+1,0):OFFSET(BX$9,$F$1,0),OFFSET($O$9,ABS($F$2-$F$1)+1,0):OFFSET($O9,$F$1,0)))</f>
        <v>0.364740425920848</v>
      </c>
      <c r="BY4" s="395" t="n">
        <f aca="true">IF(BY3=1,1,LINEST(OFFSET(BY$9,ABS($F$2-$F$1)+1,0):OFFSET(BY$9,$F$1,0),OFFSET($O$9,ABS($F$2-$F$1)+1,0):OFFSET($O9,$F$1,0)))</f>
        <v>0.364740425920848</v>
      </c>
      <c r="BZ4" s="395" t="n">
        <f aca="true">IF(BZ3=1,1,LINEST(OFFSET(BZ$9,ABS($F$2-$F$1)+1,0):OFFSET(BZ$9,$F$1,0),OFFSET($O$9,ABS($F$2-$F$1)+1,0):OFFSET($O9,$F$1,0)))</f>
        <v>0.364740425920847</v>
      </c>
      <c r="CA4" s="395" t="n">
        <f aca="true">IF(CA3=1,1,LINEST(OFFSET(CA$9,ABS($F$2-$F$1)+1,0):OFFSET(CA$9,$F$1,0),OFFSET($O$9,ABS($F$2-$F$1)+1,0):OFFSET($O9,$F$1,0)))</f>
        <v>0.365244160829574</v>
      </c>
      <c r="CB4" s="395" t="n">
        <f aca="true">IF(CB3=1,1,LINEST(OFFSET(CB$9,ABS($F$2-$F$1)+1,0):OFFSET(CB$9,$F$1,0),OFFSET($O$9,ABS($F$2-$F$1)+1,0):OFFSET($O9,$F$1,0)))</f>
        <v>0.379847280039219</v>
      </c>
      <c r="CC4" s="395" t="n">
        <f aca="true">IF(CC3=1,1,LINEST(OFFSET(CC$9,ABS($F$2-$F$1)+1,0):OFFSET(CC$9,$F$1,0),OFFSET($O$9,ABS($F$2-$F$1)+1,0):OFFSET($O9,$F$1,0)))</f>
        <v>0.379847280039219</v>
      </c>
      <c r="CD4" s="395" t="n">
        <f aca="true">IF(CD3=1,1,LINEST(OFFSET(CD$9,ABS($F$2-$F$1)+1,0):OFFSET(CD$9,$F$1,0),OFFSET($O$9,ABS($F$2-$F$1)+1,0):OFFSET($O9,$F$1,0)))</f>
        <v>0.379847280039218</v>
      </c>
      <c r="CE4" s="395" t="n">
        <f aca="true">IF(CE3=1,1,LINEST(OFFSET(CE$9,ABS($F$2-$F$1)+1,0):OFFSET(CE$9,$F$1,0),OFFSET($O$9,ABS($F$2-$F$1)+1,0):OFFSET($O9,$F$1,0)))</f>
        <v>0.379161785111882</v>
      </c>
      <c r="CF4" s="395" t="n">
        <f aca="true">IF(CF3=1,1,LINEST(OFFSET(CF$9,ABS($F$2-$F$1)+1,0):OFFSET(CF$9,$F$1,0),OFFSET($O$9,ABS($F$2-$F$1)+1,0):OFFSET($O9,$F$1,0)))</f>
        <v>0.37916178511188</v>
      </c>
      <c r="CG4" s="395" t="n">
        <f aca="true">IF(CG3=1,1,LINEST(OFFSET(CG$9,ABS($F$2-$F$1)+1,0):OFFSET(CG$9,$F$1,0),OFFSET($O$9,ABS($F$2-$F$1)+1,0):OFFSET($O9,$F$1,0)))</f>
        <v>0.37916178511188</v>
      </c>
      <c r="CH4" s="395" t="n">
        <f aca="true">IF(CH3=1,1,LINEST(OFFSET(CH$9,ABS($F$2-$F$1)+1,0):OFFSET(CH$9,$F$1,0),OFFSET($O$9,ABS($F$2-$F$1)+1,0):OFFSET($O9,$F$1,0)))</f>
        <v>0.367379581391098</v>
      </c>
      <c r="CI4" s="395" t="n">
        <f aca="true">IF(CI3=1,1,LINEST(OFFSET(CI$9,ABS($F$2-$F$1)+1,0):OFFSET(CI$9,$F$1,0),OFFSET($O$9,ABS($F$2-$F$1)+1,0):OFFSET($O9,$F$1,0)))</f>
        <v>0.356322340487407</v>
      </c>
      <c r="CJ4" s="395" t="n">
        <f aca="true">IF(CJ3=1,1,LINEST(OFFSET(CJ$9,ABS($F$2-$F$1)+1,0):OFFSET(CJ$9,$F$1,0),OFFSET($O$9,ABS($F$2-$F$1)+1,0):OFFSET($O9,$F$1,0)))</f>
        <v>0.356322340487408</v>
      </c>
      <c r="CK4" s="395" t="n">
        <f aca="true">IF(CK3=1,1,LINEST(OFFSET(CK$9,ABS($F$2-$F$1)+1,0):OFFSET(CK$9,$F$1,0),OFFSET($O$9,ABS($F$2-$F$1)+1,0):OFFSET($O9,$F$1,0)))</f>
        <v>0.356322340487408</v>
      </c>
      <c r="CL4" s="395" t="n">
        <f aca="true">IF(CL3=1,1,LINEST(OFFSET(CL$9,ABS($F$2-$F$1)+1,0):OFFSET(CL$9,$F$1,0),OFFSET($O$9,ABS($F$2-$F$1)+1,0):OFFSET($O9,$F$1,0)))</f>
        <v>0.356322340487408</v>
      </c>
      <c r="CM4" s="395" t="n">
        <f aca="true">IF(CM3=1,1,LINEST(OFFSET(CM$9,ABS($F$2-$F$1)+1,0):OFFSET(CM$9,$F$1,0),OFFSET($O$9,ABS($F$2-$F$1)+1,0):OFFSET($O9,$F$1,0)))</f>
        <v>0.356826075396132</v>
      </c>
      <c r="CN4" s="395" t="n">
        <f aca="true">IF(CN3=1,1,LINEST(OFFSET(CN$9,ABS($F$2-$F$1)+1,0):OFFSET(CN$9,$F$1,0),OFFSET($O$9,ABS($F$2-$F$1)+1,0):OFFSET($O9,$F$1,0)))</f>
        <v>0.37527731385697</v>
      </c>
      <c r="CO4" s="395" t="n">
        <f aca="true">IF(CO3=1,1,LINEST(OFFSET(CO$9,ABS($F$2-$F$1)+1,0):OFFSET(CO$9,$F$1,0),OFFSET($O$9,ABS($F$2-$F$1)+1,0):OFFSET($O9,$F$1,0)))</f>
        <v>0.375277313856968</v>
      </c>
      <c r="CP4" s="395" t="n">
        <f aca="true">IF(CP3=1,1,LINEST(OFFSET(CP$9,ABS($F$2-$F$1)+1,0):OFFSET(CP$9,$F$1,0),OFFSET($O$9,ABS($F$2-$F$1)+1,0):OFFSET($O9,$F$1,0)))</f>
        <v>0.375277313856968</v>
      </c>
      <c r="CQ4" s="395" t="n">
        <f aca="true">IF(CQ3=1,1,LINEST(OFFSET(CQ$9,ABS($F$2-$F$1)+1,0):OFFSET(CQ$9,$F$1,0),OFFSET($O$9,ABS($F$2-$F$1)+1,0):OFFSET($O9,$F$1,0)))</f>
        <v>0.374591818929631</v>
      </c>
      <c r="CR4" s="395" t="n">
        <f aca="true">IF(CR3=1,1,LINEST(OFFSET(CR$9,ABS($F$2-$F$1)+1,0):OFFSET(CR$9,$F$1,0),OFFSET($O$9,ABS($F$2-$F$1)+1,0):OFFSET($O9,$F$1,0)))</f>
        <v>0.37459181892963</v>
      </c>
      <c r="CS4" s="395" t="n">
        <f aca="true">IF(CS3=1,1,LINEST(OFFSET(CS$9,ABS($F$2-$F$1)+1,0):OFFSET(CS$9,$F$1,0),OFFSET($O$9,ABS($F$2-$F$1)+1,0):OFFSET($O9,$F$1,0)))</f>
        <v>0.37459181892963</v>
      </c>
      <c r="CT4" s="395" t="n">
        <f aca="true">IF(CT3=1,1,LINEST(OFFSET(CT$9,ABS($F$2-$F$1)+1,0):OFFSET(CT$9,$F$1,0),OFFSET($O$9,ABS($F$2-$F$1)+1,0):OFFSET($O9,$F$1,0)))</f>
        <v>0.362809615208847</v>
      </c>
      <c r="CU4" s="395" t="n">
        <f aca="true">IF(CU3=1,1,LINEST(OFFSET(CU$9,ABS($F$2-$F$1)+1,0):OFFSET(CU$9,$F$1,0),OFFSET($O$9,ABS($F$2-$F$1)+1,0):OFFSET($O9,$F$1,0)))</f>
        <v>0.351752374305158</v>
      </c>
      <c r="CV4" s="395" t="n">
        <f aca="true">IF(CV3=1,1,LINEST(OFFSET(CV$9,ABS($F$2-$F$1)+1,0):OFFSET(CV$9,$F$1,0),OFFSET($O$9,ABS($F$2-$F$1)+1,0):OFFSET($O9,$F$1,0)))</f>
        <v>0.351752374305158</v>
      </c>
      <c r="CW4" s="395" t="n">
        <f aca="true">IF(CW3=1,1,LINEST(OFFSET(CW$9,ABS($F$2-$F$1)+1,0):OFFSET(CW$9,$F$1,0),OFFSET($O$9,ABS($F$2-$F$1)+1,0):OFFSET($O9,$F$1,0)))</f>
        <v>0.351752374305158</v>
      </c>
      <c r="CX4" s="395" t="n">
        <f aca="true">IF(CX3=1,1,LINEST(OFFSET(CX$9,ABS($F$2-$F$1)+1,0):OFFSET(CX$9,$F$1,0),OFFSET($O$9,ABS($F$2-$F$1)+1,0):OFFSET($O9,$F$1,0)))</f>
        <v>0.351752374305157</v>
      </c>
      <c r="CY4" s="395" t="n">
        <f aca="true">IF(CY3=1,1,LINEST(OFFSET(CY$9,ABS($F$2-$F$1)+1,0):OFFSET(CY$9,$F$1,0),OFFSET($O$9,ABS($F$2-$F$1)+1,0):OFFSET($O9,$F$1,0)))</f>
        <v>0.352256109213882</v>
      </c>
      <c r="CZ4" s="395" t="n">
        <f aca="true">IF(CZ3=1,1,LINEST(OFFSET(CZ$9,ABS($F$2-$F$1)+1,0):OFFSET(CZ$9,$F$1,0),OFFSET($O$9,ABS($F$2-$F$1)+1,0):OFFSET($O9,$F$1,0)))</f>
        <v>0.370707347674719</v>
      </c>
      <c r="DA4" s="395" t="n">
        <f aca="true">IF(DA3=1,1,LINEST(OFFSET(DA$9,ABS($F$2-$F$1)+1,0):OFFSET(DA$9,$F$1,0),OFFSET($O$9,ABS($F$2-$F$1)+1,0):OFFSET($O9,$F$1,0)))</f>
        <v>0.370707347674718</v>
      </c>
      <c r="DB4" s="395" t="n">
        <f aca="true">IF(DB3=1,1,LINEST(OFFSET(DB$9,ABS($F$2-$F$1)+1,0):OFFSET(DB$9,$F$1,0),OFFSET($O$9,ABS($F$2-$F$1)+1,0):OFFSET($O9,$F$1,0)))</f>
        <v>0.370707347674718</v>
      </c>
      <c r="DC4" s="395" t="n">
        <f aca="true">IF(DC3=1,1,LINEST(OFFSET(DC$9,ABS($F$2-$F$1)+1,0):OFFSET(DC$9,$F$1,0),OFFSET($O$9,ABS($F$2-$F$1)+1,0):OFFSET($O9,$F$1,0)))</f>
        <v>0.37002185274738</v>
      </c>
      <c r="DD4" s="395" t="n">
        <f aca="true">IF(DD3=1,1,LINEST(OFFSET(DD$9,ABS($F$2-$F$1)+1,0):OFFSET(DD$9,$F$1,0),OFFSET($O$9,ABS($F$2-$F$1)+1,0):OFFSET($O9,$F$1,0)))</f>
        <v>0.37002185274738</v>
      </c>
      <c r="DE4" s="395" t="n">
        <f aca="true">IF(DE3=1,1,LINEST(OFFSET(DE$9,ABS($F$2-$F$1)+1,0):OFFSET(DE$9,$F$1,0),OFFSET($O$9,ABS($F$2-$F$1)+1,0):OFFSET($O9,$F$1,0)))</f>
        <v>0.370021852747381</v>
      </c>
      <c r="DF4" s="395" t="n">
        <f aca="true">IF(DF3=1,1,LINEST(OFFSET(DF$9,ABS($F$2-$F$1)+1,0):OFFSET(DF$9,$F$1,0),OFFSET($O$9,ABS($F$2-$F$1)+1,0):OFFSET($O9,$F$1,0)))</f>
        <v>0.358239649026597</v>
      </c>
      <c r="DG4" s="395" t="n">
        <f aca="true">IF(DG3=1,1,LINEST(OFFSET(DG$9,ABS($F$2-$F$1)+1,0):OFFSET(DG$9,$F$1,0),OFFSET($O$9,ABS($F$2-$F$1)+1,0):OFFSET($O9,$F$1,0)))</f>
        <v>0.347182408122908</v>
      </c>
      <c r="DH4" s="395" t="n">
        <f aca="true">IF(DH3=1,1,LINEST(OFFSET(DH$9,ABS($F$2-$F$1)+1,0):OFFSET(DH$9,$F$1,0),OFFSET($O$9,ABS($F$2-$F$1)+1,0):OFFSET($O9,$F$1,0)))</f>
        <v>0.347182408122907</v>
      </c>
      <c r="DI4" s="395" t="n">
        <f aca="true">IF(DI3=1,1,LINEST(OFFSET(DI$9,ABS($F$2-$F$1)+1,0):OFFSET(DI$9,$F$1,0),OFFSET($O$9,ABS($F$2-$F$1)+1,0):OFFSET($O9,$F$1,0)))</f>
        <v>0.347182408122907</v>
      </c>
      <c r="DJ4" s="395" t="n">
        <f aca="true">IF(DJ3=1,1,LINEST(OFFSET(DJ$9,ABS($F$2-$F$1)+1,0):OFFSET(DJ$9,$F$1,0),OFFSET($O$9,ABS($F$2-$F$1)+1,0):OFFSET($O9,$F$1,0)))</f>
        <v>0.347182408122907</v>
      </c>
      <c r="DK4" s="395" t="n">
        <f aca="true">IF(DK3=1,1,LINEST(OFFSET(DK$9,ABS($F$2-$F$1)+1,0):OFFSET(DK$9,$F$1,0),OFFSET($O$9,ABS($F$2-$F$1)+1,0):OFFSET($O9,$F$1,0)))</f>
        <v>0.347686143031632</v>
      </c>
      <c r="DL4" s="395" t="n">
        <f aca="true">IF(DL3=1,1,LINEST(OFFSET(DL$9,ABS($F$2-$F$1)+1,0):OFFSET(DL$9,$F$1,0),OFFSET($O$9,ABS($F$2-$F$1)+1,0):OFFSET($O9,$F$1,0)))</f>
        <v>0.366137381492469</v>
      </c>
      <c r="DM4" s="395" t="n">
        <f aca="true">IF(DM3=1,1,LINEST(OFFSET(DM$9,ABS($F$2-$F$1)+1,0):OFFSET(DM$9,$F$1,0),OFFSET($O$9,ABS($F$2-$F$1)+1,0):OFFSET($O9,$F$1,0)))</f>
        <v>0.366137381492468</v>
      </c>
      <c r="DN4" s="395" t="n">
        <f aca="true">IF(DN3=1,1,LINEST(OFFSET(DN$9,ABS($F$2-$F$1)+1,0):OFFSET(DN$9,$F$1,0),OFFSET($O$9,ABS($F$2-$F$1)+1,0):OFFSET($O9,$F$1,0)))</f>
        <v>0.366137381492468</v>
      </c>
      <c r="DO4" s="395" t="n">
        <f aca="true">IF(DO3=1,1,LINEST(OFFSET(DO$9,ABS($F$2-$F$1)+1,0):OFFSET(DO$9,$F$1,0),OFFSET($O$9,ABS($F$2-$F$1)+1,0):OFFSET($O9,$F$1,0)))</f>
        <v>0.365451886565131</v>
      </c>
      <c r="DP4" s="395" t="n">
        <f aca="true">IF(DP3=1,1,LINEST(OFFSET(DP$9,ABS($F$2-$F$1)+1,0):OFFSET(DP$9,$F$1,0),OFFSET($O$9,ABS($F$2-$F$1)+1,0):OFFSET($O9,$F$1,0)))</f>
        <v>0.36545188656513</v>
      </c>
      <c r="DQ4" s="395" t="n">
        <f aca="true">IF(DQ3=1,1,LINEST(OFFSET(DQ$9,ABS($F$2-$F$1)+1,0):OFFSET(DQ$9,$F$1,0),OFFSET($O$9,ABS($F$2-$F$1)+1,0):OFFSET($O9,$F$1,0)))</f>
        <v>0.36545188656513</v>
      </c>
      <c r="DR4" s="395" t="n">
        <f aca="true">IF(DR3=1,1,LINEST(OFFSET(DR$9,ABS($F$2-$F$1)+1,0):OFFSET(DR$9,$F$1,0),OFFSET($O$9,ABS($F$2-$F$1)+1,0):OFFSET($O9,$F$1,0)))</f>
        <v>0.353669682844346</v>
      </c>
      <c r="DS4" s="395" t="n">
        <f aca="true">IF(DS3=1,1,LINEST(OFFSET(DS$9,ABS($F$2-$F$1)+1,0):OFFSET(DS$9,$F$1,0),OFFSET($O$9,ABS($F$2-$F$1)+1,0):OFFSET($O9,$F$1,0)))</f>
        <v>0.342612441940658</v>
      </c>
      <c r="DT4" s="395" t="n">
        <f aca="true">IF(DT3=1,1,LINEST(OFFSET(DT$9,ABS($F$2-$F$1)+1,0):OFFSET(DT$9,$F$1,0),OFFSET($O$9,ABS($F$2-$F$1)+1,0):OFFSET($O9,$F$1,0)))</f>
        <v>0.342612441940657</v>
      </c>
      <c r="DU4" s="395" t="n">
        <f aca="true">IF(DU3=1,1,LINEST(OFFSET(DU$9,ABS($F$2-$F$1)+1,0):OFFSET(DU$9,$F$1,0),OFFSET($O$9,ABS($F$2-$F$1)+1,0):OFFSET($O9,$F$1,0)))</f>
        <v>0.342612441940658</v>
      </c>
      <c r="DV4" s="395" t="n">
        <f aca="true">IF(DV3=1,1,LINEST(OFFSET(DV$9,ABS($F$2-$F$1)+1,0):OFFSET(DV$9,$F$1,0),OFFSET($O$9,ABS($F$2-$F$1)+1,0):OFFSET($O9,$F$1,0)))</f>
        <v>0.342612441940657</v>
      </c>
      <c r="DW4" s="395" t="n">
        <f aca="true">IF(DW3=1,1,LINEST(OFFSET(DW$9,ABS($F$2-$F$1)+1,0):OFFSET(DW$9,$F$1,0),OFFSET($O$9,ABS($F$2-$F$1)+1,0):OFFSET($O9,$F$1,0)))</f>
        <v>0.343116176849382</v>
      </c>
      <c r="DX4" s="395" t="n">
        <f aca="true">IF(DX3=1,1,LINEST(OFFSET(DX$9,ABS($F$2-$F$1)+1,0):OFFSET(DX$9,$F$1,0),OFFSET($O$9,ABS($F$2-$F$1)+1,0):OFFSET($O9,$F$1,0)))</f>
        <v>0.361567415310217</v>
      </c>
      <c r="DY4" s="395" t="n">
        <f aca="true">IF(DY3=1,1,LINEST(OFFSET(DY$9,ABS($F$2-$F$1)+1,0):OFFSET(DY$9,$F$1,0),OFFSET($O$9,ABS($F$2-$F$1)+1,0):OFFSET($O9,$F$1,0)))</f>
        <v>0.361567415310217</v>
      </c>
      <c r="DZ4" s="395" t="n">
        <f aca="true">IF(DZ3=1,1,LINEST(OFFSET(DZ$9,ABS($F$2-$F$1)+1,0):OFFSET(DZ$9,$F$1,0),OFFSET($O$9,ABS($F$2-$F$1)+1,0):OFFSET($O9,$F$1,0)))</f>
        <v>0.361567415310218</v>
      </c>
      <c r="EA4" s="395" t="n">
        <f aca="true">IF(EA3=1,1,LINEST(OFFSET(EA$9,ABS($F$2-$F$1)+1,0):OFFSET(EA$9,$F$1,0),OFFSET($O$9,ABS($F$2-$F$1)+1,0):OFFSET($O9,$F$1,0)))</f>
        <v>0.360881920382881</v>
      </c>
      <c r="EB4" s="395" t="n">
        <f aca="true">IF(EB3=1,1,LINEST(OFFSET(EB$9,ABS($F$2-$F$1)+1,0):OFFSET(EB$9,$F$1,0),OFFSET($O$9,ABS($F$2-$F$1)+1,0):OFFSET($O9,$F$1,0)))</f>
        <v>0.360881920382879</v>
      </c>
      <c r="EC4" s="395" t="n">
        <f aca="true">IF(EC3=1,1,LINEST(OFFSET(EC$9,ABS($F$2-$F$1)+1,0):OFFSET(EC$9,$F$1,0),OFFSET($O$9,ABS($F$2-$F$1)+1,0):OFFSET($O9,$F$1,0)))</f>
        <v>0.36088192038288</v>
      </c>
      <c r="ED4" s="395" t="n">
        <f aca="true">IF(ED3=1,1,LINEST(OFFSET(ED$9,ABS($F$2-$F$1)+1,0):OFFSET(ED$9,$F$1,0),OFFSET($O$9,ABS($F$2-$F$1)+1,0):OFFSET($O9,$F$1,0)))</f>
        <v>0.349099716662097</v>
      </c>
      <c r="EE4" s="395" t="n">
        <f aca="true">IF(EE3=1,1,LINEST(OFFSET(EE$9,ABS($F$2-$F$1)+1,0):OFFSET(EE$9,$F$1,0),OFFSET($O$9,ABS($F$2-$F$1)+1,0):OFFSET($O9,$F$1,0)))</f>
        <v>0.338042475758406</v>
      </c>
      <c r="EF4" s="395" t="n">
        <f aca="true">IF(EF3=1,1,LINEST(OFFSET(EF$9,ABS($F$2-$F$1)+1,0):OFFSET(EF$9,$F$1,0),OFFSET($O$9,ABS($F$2-$F$1)+1,0):OFFSET($O9,$F$1,0)))</f>
        <v>0.338042475758407</v>
      </c>
      <c r="EG4" s="395" t="n">
        <f aca="true">IF(EG3=1,1,LINEST(OFFSET(EG$9,ABS($F$2-$F$1)+1,0):OFFSET(EG$9,$F$1,0),OFFSET($O$9,ABS($F$2-$F$1)+1,0):OFFSET($O9,$F$1,0)))</f>
        <v>0.338042475758407</v>
      </c>
      <c r="EH4" s="395" t="n">
        <f aca="true">IF(EH3=1,1,LINEST(OFFSET(EH$9,ABS($F$2-$F$1)+1,0):OFFSET(EH$9,$F$1,0),OFFSET($O$9,ABS($F$2-$F$1)+1,0):OFFSET($O9,$F$1,0)))</f>
        <v>0.338042475758406</v>
      </c>
      <c r="EI4" s="395" t="n">
        <f aca="true">IF(EI3=1,1,LINEST(OFFSET(EI$9,ABS($F$2-$F$1)+1,0):OFFSET(EI$9,$F$1,0),OFFSET($O$9,ABS($F$2-$F$1)+1,0):OFFSET($O9,$F$1,0)))</f>
        <v>0.338546210667132</v>
      </c>
      <c r="EJ4" s="395" t="n">
        <f aca="true">IF(EJ3=1,1,LINEST(OFFSET(EJ$9,ABS($F$2-$F$1)+1,0):OFFSET(EJ$9,$F$1,0),OFFSET($O$9,ABS($F$2-$F$1)+1,0):OFFSET($O9,$F$1,0)))</f>
        <v>0.356997449127969</v>
      </c>
      <c r="EK4" s="395" t="n">
        <f aca="true">IF(EK3=1,1,LINEST(OFFSET(EK$9,ABS($F$2-$F$1)+1,0):OFFSET(EK$9,$F$1,0),OFFSET($O$9,ABS($F$2-$F$1)+1,0):OFFSET($O9,$F$1,0)))</f>
        <v>0.356997449127968</v>
      </c>
      <c r="EL4" s="395" t="n">
        <f aca="true">IF(EL3=1,1,LINEST(OFFSET(EL$9,ABS($F$2-$F$1)+1,0):OFFSET(EL$9,$F$1,0),OFFSET($O$9,ABS($F$2-$F$1)+1,0):OFFSET($O9,$F$1,0)))</f>
        <v>0.356997449127968</v>
      </c>
      <c r="EM4" s="395" t="n">
        <f aca="true">IF(EM3=1,1,LINEST(OFFSET(EM$9,ABS($F$2-$F$1)+1,0):OFFSET(EM$9,$F$1,0),OFFSET($O$9,ABS($F$2-$F$1)+1,0):OFFSET($O9,$F$1,0)))</f>
        <v>0.35631195420063</v>
      </c>
      <c r="EN4" s="395" t="n">
        <f aca="true">IF(EN3=1,1,LINEST(OFFSET(EN$9,ABS($F$2-$F$1)+1,0):OFFSET(EN$9,$F$1,0),OFFSET($O$9,ABS($F$2-$F$1)+1,0):OFFSET($O9,$F$1,0)))</f>
        <v>0.356311954200629</v>
      </c>
      <c r="EO4" s="395" t="n">
        <f aca="true">IF(EO3=1,1,LINEST(OFFSET(EO$9,ABS($F$2-$F$1)+1,0):OFFSET(EO$9,$F$1,0),OFFSET($O$9,ABS($F$2-$F$1)+1,0):OFFSET($O9,$F$1,0)))</f>
        <v>0.35631195420063</v>
      </c>
      <c r="EP4" s="395" t="n">
        <f aca="true">IF(EP3=1,1,LINEST(OFFSET(EP$9,ABS($F$2-$F$1)+1,0):OFFSET(EP$9,$F$1,0),OFFSET($O$9,ABS($F$2-$F$1)+1,0):OFFSET($O9,$F$1,0)))</f>
        <v>0.344529750479846</v>
      </c>
      <c r="EQ4" s="395" t="n">
        <f aca="true">IF(EQ3=1,1,LINEST(OFFSET(EQ$9,ABS($F$2-$F$1)+1,0):OFFSET(EQ$9,$F$1,0),OFFSET($O$9,ABS($F$2-$F$1)+1,0):OFFSET($O9,$F$1,0)))</f>
        <v>0.333472509576156</v>
      </c>
      <c r="ER4" s="395" t="n">
        <f aca="true">IF(ER3=1,1,LINEST(OFFSET(ER$9,ABS($F$2-$F$1)+1,0):OFFSET(ER$9,$F$1,0),OFFSET($O$9,ABS($F$2-$F$1)+1,0):OFFSET($O9,$F$1,0)))</f>
        <v>0.333472509576157</v>
      </c>
      <c r="ES4" s="395" t="n">
        <f aca="true">IF(ES3=1,1,LINEST(OFFSET(ES$9,ABS($F$2-$F$1)+1,0):OFFSET(ES$9,$F$1,0),OFFSET($O$9,ABS($F$2-$F$1)+1,0):OFFSET($O9,$F$1,0)))</f>
        <v>0.333472509576157</v>
      </c>
      <c r="ET4" s="395" t="n">
        <f aca="true">IF(ET3=1,1,LINEST(OFFSET(ET$9,ABS($F$2-$F$1)+1,0):OFFSET(ET$9,$F$1,0),OFFSET($O$9,ABS($F$2-$F$1)+1,0):OFFSET($O9,$F$1,0)))</f>
        <v>0.333472509576157</v>
      </c>
      <c r="EU4" s="395" t="n">
        <f aca="true">IF(EU3=1,1,LINEST(OFFSET(EU$9,ABS($F$2-$F$1)+1,0):OFFSET(EU$9,$F$1,0),OFFSET($O$9,ABS($F$2-$F$1)+1,0):OFFSET($O9,$F$1,0)))</f>
        <v>0.333976244484882</v>
      </c>
      <c r="EV4" s="395" t="n">
        <f aca="true">IF(EV3=1,1,LINEST(OFFSET(EV$9,ABS($F$2-$F$1)+1,0):OFFSET(EV$9,$F$1,0),OFFSET($O$9,ABS($F$2-$F$1)+1,0):OFFSET($O9,$F$1,0)))</f>
        <v>0.352427482945719</v>
      </c>
      <c r="EW4" s="395" t="n">
        <f aca="true">IF(EW3=1,1,LINEST(OFFSET(EW$9,ABS($F$2-$F$1)+1,0):OFFSET(EW$9,$F$1,0),OFFSET($O$9,ABS($F$2-$F$1)+1,0):OFFSET($O9,$F$1,0)))</f>
        <v>0.352427482945717</v>
      </c>
      <c r="EX4" s="395" t="n">
        <f aca="true">IF(EX3=1,1,LINEST(OFFSET(EX$9,ABS($F$2-$F$1)+1,0):OFFSET(EX$9,$F$1,0),OFFSET($O$9,ABS($F$2-$F$1)+1,0):OFFSET($O9,$F$1,0)))</f>
        <v>0.352427482945717</v>
      </c>
      <c r="EY4" s="395" t="n">
        <f aca="true">IF(EY3=1,1,LINEST(OFFSET(EY$9,ABS($F$2-$F$1)+1,0):OFFSET(EY$9,$F$1,0),OFFSET($O$9,ABS($F$2-$F$1)+1,0):OFFSET($O9,$F$1,0)))</f>
        <v>0.351741988018379</v>
      </c>
      <c r="EZ4" s="395" t="n">
        <f aca="true">IF(EZ3=1,1,LINEST(OFFSET(EZ$9,ABS($F$2-$F$1)+1,0):OFFSET(EZ$9,$F$1,0),OFFSET($O$9,ABS($F$2-$F$1)+1,0):OFFSET($O9,$F$1,0)))</f>
        <v>0.35174198801838</v>
      </c>
      <c r="FA4" s="395" t="n">
        <f aca="true">IF(FA3=1,1,LINEST(OFFSET(FA$9,ABS($F$2-$F$1)+1,0):OFFSET(FA$9,$F$1,0),OFFSET($O$9,ABS($F$2-$F$1)+1,0):OFFSET($O9,$F$1,0)))</f>
        <v>0.35174198801838</v>
      </c>
      <c r="FB4" s="395" t="n">
        <f aca="true">IF(FB3=1,1,LINEST(OFFSET(FB$9,ABS($F$2-$F$1)+1,0):OFFSET(FB$9,$F$1,0),OFFSET($O$9,ABS($F$2-$F$1)+1,0):OFFSET($O9,$F$1,0)))</f>
        <v>0.339959784297596</v>
      </c>
      <c r="FC4" s="395" t="n">
        <f aca="true">IF(FC3=1,1,LINEST(OFFSET(FC$9,ABS($F$2-$F$1)+1,0):OFFSET(FC$9,$F$1,0),OFFSET($O$9,ABS($F$2-$F$1)+1,0):OFFSET($O9,$F$1,0)))</f>
        <v>0.328902543393907</v>
      </c>
      <c r="FD4" s="395" t="n">
        <f aca="true">IF(FD3=1,1,LINEST(OFFSET(FD$9,ABS($F$2-$F$1)+1,0):OFFSET(FD$9,$F$1,0),OFFSET($O$9,ABS($F$2-$F$1)+1,0):OFFSET($O9,$F$1,0)))</f>
        <v>0.328902543393907</v>
      </c>
      <c r="FE4" s="395" t="n">
        <f aca="true">IF(FE3=1,1,LINEST(OFFSET(FE$9,ABS($F$2-$F$1)+1,0):OFFSET(FE$9,$F$1,0),OFFSET($O$9,ABS($F$2-$F$1)+1,0):OFFSET($O9,$F$1,0)))</f>
        <v>0.328902543393907</v>
      </c>
      <c r="FF4" s="395" t="n">
        <f aca="true">IF(FF3=1,1,LINEST(OFFSET(FF$9,ABS($F$2-$F$1)+1,0):OFFSET(FF$9,$F$1,0),OFFSET($O$9,ABS($F$2-$F$1)+1,0):OFFSET($O9,$F$1,0)))</f>
        <v>0.328902543393906</v>
      </c>
      <c r="FG4" s="395" t="n">
        <f aca="true">IF(FG3=1,1,LINEST(OFFSET(FG$9,ABS($F$2-$F$1)+1,0):OFFSET(FG$9,$F$1,0),OFFSET($O$9,ABS($F$2-$F$1)+1,0):OFFSET($O9,$F$1,0)))</f>
        <v>0.329406278302631</v>
      </c>
      <c r="FH4" s="395" t="n">
        <f aca="true">IF(FH3=1,1,LINEST(OFFSET(FH$9,ABS($F$2-$F$1)+1,0):OFFSET(FH$9,$F$1,0),OFFSET($O$9,ABS($F$2-$F$1)+1,0):OFFSET($O9,$F$1,0)))</f>
        <v>0.347857516763466</v>
      </c>
      <c r="FI4" s="395" t="n">
        <f aca="true">IF(FI3=1,1,LINEST(OFFSET(FI$9,ABS($F$2-$F$1)+1,0):OFFSET(FI$9,$F$1,0),OFFSET($O$9,ABS($F$2-$F$1)+1,0):OFFSET($O9,$F$1,0)))</f>
        <v>0.347857516763467</v>
      </c>
      <c r="FJ4" s="395" t="n">
        <f aca="true">IF(FJ3=1,1,LINEST(OFFSET(FJ$9,ABS($F$2-$F$1)+1,0):OFFSET(FJ$9,$F$1,0),OFFSET($O$9,ABS($F$2-$F$1)+1,0):OFFSET($O9,$F$1,0)))</f>
        <v>0.347857516763467</v>
      </c>
      <c r="FK4" s="395" t="n">
        <f aca="true">IF(FK3=1,1,LINEST(OFFSET(FK$9,ABS($F$2-$F$1)+1,0):OFFSET(FK$9,$F$1,0),OFFSET($O$9,ABS($F$2-$F$1)+1,0):OFFSET($O9,$F$1,0)))</f>
        <v>0.347172021836129</v>
      </c>
      <c r="FL4" s="395" t="n">
        <f aca="true">IF(FL3=1,1,LINEST(OFFSET(FL$9,ABS($F$2-$F$1)+1,0):OFFSET(FL$9,$F$1,0),OFFSET($O$9,ABS($F$2-$F$1)+1,0):OFFSET($O9,$F$1,0)))</f>
        <v>0.34717202183613</v>
      </c>
      <c r="FM4" s="395" t="n">
        <f aca="true">IF(FM3=1,1,LINEST(OFFSET(FM$9,ABS($F$2-$F$1)+1,0):OFFSET(FM$9,$F$1,0),OFFSET($O$9,ABS($F$2-$F$1)+1,0):OFFSET($O9,$F$1,0)))</f>
        <v>0.347172021836129</v>
      </c>
      <c r="FN4" s="395" t="n">
        <f aca="true">IF(FN3=1,1,LINEST(OFFSET(FN$9,ABS($F$2-$F$1)+1,0):OFFSET(FN$9,$F$1,0),OFFSET($O$9,ABS($F$2-$F$1)+1,0):OFFSET($O9,$F$1,0)))</f>
        <v>0.335389818115347</v>
      </c>
      <c r="FO4" s="395" t="n">
        <f aca="true">IF(FO3=1,1,LINEST(OFFSET(FO$9,ABS($F$2-$F$1)+1,0):OFFSET(FO$9,$F$1,0),OFFSET($O$9,ABS($F$2-$F$1)+1,0):OFFSET($O9,$F$1,0)))</f>
        <v>0.324332577211656</v>
      </c>
      <c r="FP4" s="395" t="n">
        <f aca="true">IF(FP3=1,1,LINEST(OFFSET(FP$9,ABS($F$2-$F$1)+1,0):OFFSET(FP$9,$F$1,0),OFFSET($O$9,ABS($F$2-$F$1)+1,0):OFFSET($O9,$F$1,0)))</f>
        <v>0.324332577211656</v>
      </c>
      <c r="FQ4" s="395" t="n">
        <f aca="true">IF(FQ3=1,1,LINEST(OFFSET(FQ$9,ABS($F$2-$F$1)+1,0):OFFSET(FQ$9,$F$1,0),OFFSET($O$9,ABS($F$2-$F$1)+1,0):OFFSET($O9,$F$1,0)))</f>
        <v>0.324332577211657</v>
      </c>
      <c r="FR4" s="395" t="n">
        <f aca="true">IF(FR3=1,1,LINEST(OFFSET(FR$9,ABS($F$2-$F$1)+1,0):OFFSET(FR$9,$F$1,0),OFFSET($O$9,ABS($F$2-$F$1)+1,0):OFFSET($O9,$F$1,0)))</f>
        <v>0.324332577211655</v>
      </c>
      <c r="FS4" s="395" t="n">
        <f aca="true">IF(FS3=1,1,LINEST(OFFSET(FS$9,ABS($F$2-$F$1)+1,0):OFFSET(FS$9,$F$1,0),OFFSET($O$9,ABS($F$2-$F$1)+1,0):OFFSET($O9,$F$1,0)))</f>
        <v>0.324836312120381</v>
      </c>
      <c r="FT4" s="395" t="n">
        <f aca="true">IF(FT3=1,1,LINEST(OFFSET(FT$9,ABS($F$2-$F$1)+1,0):OFFSET(FT$9,$F$1,0),OFFSET($O$9,ABS($F$2-$F$1)+1,0):OFFSET($O9,$F$1,0)))</f>
        <v>0.343287550581216</v>
      </c>
      <c r="FU4" s="395" t="n">
        <f aca="true">IF(FU3=1,1,LINEST(OFFSET(FU$9,ABS($F$2-$F$1)+1,0):OFFSET(FU$9,$F$1,0),OFFSET($O$9,ABS($F$2-$F$1)+1,0):OFFSET($O9,$F$1,0)))</f>
        <v>0.343287550581216</v>
      </c>
      <c r="FV4" s="395" t="n">
        <f aca="true">IF(FV3=1,1,LINEST(OFFSET(FV$9,ABS($F$2-$F$1)+1,0):OFFSET(FV$9,$F$1,0),OFFSET($O$9,ABS($F$2-$F$1)+1,0):OFFSET($O9,$F$1,0)))</f>
        <v>0.343287550581216</v>
      </c>
      <c r="FW4" s="395" t="n">
        <f aca="true">IF(FW3=1,1,LINEST(OFFSET(FW$9,ABS($F$2-$F$1)+1,0):OFFSET(FW$9,$F$1,0),OFFSET($O$9,ABS($F$2-$F$1)+1,0):OFFSET($O9,$F$1,0)))</f>
        <v>0.342602055653878</v>
      </c>
      <c r="FX4" s="395" t="n">
        <f aca="true">IF(FX3=1,1,LINEST(OFFSET(FX$9,ABS($F$2-$F$1)+1,0):OFFSET(FX$9,$F$1,0),OFFSET($O$9,ABS($F$2-$F$1)+1,0):OFFSET($O9,$F$1,0)))</f>
        <v>0.342602055653879</v>
      </c>
      <c r="FY4" s="395" t="n">
        <f aca="true">IF(FY3=1,1,LINEST(OFFSET(FY$9,ABS($F$2-$F$1)+1,0):OFFSET(FY$9,$F$1,0),OFFSET($O$9,ABS($F$2-$F$1)+1,0):OFFSET($O9,$F$1,0)))</f>
        <v>0.342602055653879</v>
      </c>
      <c r="FZ4" s="395" t="n">
        <f aca="true">IF(FZ3=1,1,LINEST(OFFSET(FZ$9,ABS($F$2-$F$1)+1,0):OFFSET(FZ$9,$F$1,0),OFFSET($O$9,ABS($F$2-$F$1)+1,0):OFFSET($O9,$F$1,0)))</f>
        <v>0.330819851933095</v>
      </c>
      <c r="GA4" s="395" t="n">
        <f aca="true">IF(GA3=1,1,LINEST(OFFSET(GA$9,ABS($F$2-$F$1)+1,0):OFFSET(GA$9,$F$1,0),OFFSET($O$9,ABS($F$2-$F$1)+1,0):OFFSET($O9,$F$1,0)))</f>
        <v>0.319762611029407</v>
      </c>
      <c r="GB4" s="395" t="n">
        <f aca="true">IF(GB3=1,1,LINEST(OFFSET(GB$9,ABS($F$2-$F$1)+1,0):OFFSET(GB$9,$F$1,0),OFFSET($O$9,ABS($F$2-$F$1)+1,0):OFFSET($O9,$F$1,0)))</f>
        <v>0.319762611029406</v>
      </c>
      <c r="GC4" s="395" t="n">
        <f aca="true">IF(GC3=1,1,LINEST(OFFSET(GC$9,ABS($F$2-$F$1)+1,0):OFFSET(GC$9,$F$1,0),OFFSET($O$9,ABS($F$2-$F$1)+1,0):OFFSET($O9,$F$1,0)))</f>
        <v>0.319762611029407</v>
      </c>
      <c r="GD4" s="395" t="n">
        <f aca="true">IF(GD3=1,1,LINEST(OFFSET(GD$9,ABS($F$2-$F$1)+1,0):OFFSET(GD$9,$F$1,0),OFFSET($O$9,ABS($F$2-$F$1)+1,0):OFFSET($O9,$F$1,0)))</f>
        <v>0.319762611029404</v>
      </c>
      <c r="GE4" s="395" t="n">
        <f aca="true">IF(GE3=1,1,LINEST(OFFSET(GE$9,ABS($F$2-$F$1)+1,0):OFFSET(GE$9,$F$1,0),OFFSET($O$9,ABS($F$2-$F$1)+1,0):OFFSET($O9,$F$1,0)))</f>
        <v>0.32026634593813</v>
      </c>
      <c r="GF4" s="395" t="n">
        <f aca="true">IF(GF3=1,1,LINEST(OFFSET(GF$9,ABS($F$2-$F$1)+1,0):OFFSET(GF$9,$F$1,0),OFFSET($O$9,ABS($F$2-$F$1)+1,0):OFFSET($O9,$F$1,0)))</f>
        <v>0.338717584398966</v>
      </c>
      <c r="GG4" s="395" t="n">
        <f aca="true">IF(GG3=1,1,LINEST(OFFSET(GG$9,ABS($F$2-$F$1)+1,0):OFFSET(GG$9,$F$1,0),OFFSET($O$9,ABS($F$2-$F$1)+1,0):OFFSET($O9,$F$1,0)))</f>
        <v>0.338717584398966</v>
      </c>
      <c r="GH4" s="395" t="n">
        <f aca="true">IF(GH3=1,1,LINEST(OFFSET(GH$9,ABS($F$2-$F$1)+1,0):OFFSET(GH$9,$F$1,0),OFFSET($O$9,ABS($F$2-$F$1)+1,0):OFFSET($O9,$F$1,0)))</f>
        <v>0.338717584398966</v>
      </c>
      <c r="GI4" s="395" t="n">
        <f aca="true">IF(GI3=1,1,LINEST(OFFSET(GI$9,ABS($F$2-$F$1)+1,0):OFFSET(GI$9,$F$1,0),OFFSET($O$9,ABS($F$2-$F$1)+1,0):OFFSET($O9,$F$1,0)))</f>
        <v>0.338032089471628</v>
      </c>
      <c r="GJ4" s="395" t="n">
        <f aca="true">IF(GJ3=1,1,LINEST(OFFSET(GJ$9,ABS($F$2-$F$1)+1,0):OFFSET(GJ$9,$F$1,0),OFFSET($O$9,ABS($F$2-$F$1)+1,0):OFFSET($O9,$F$1,0)))</f>
        <v>0.33803208947163</v>
      </c>
      <c r="GK4" s="395" t="n">
        <f aca="true">IF(GK3=1,1,LINEST(OFFSET(GK$9,ABS($F$2-$F$1)+1,0):OFFSET(GK$9,$F$1,0),OFFSET($O$9,ABS($F$2-$F$1)+1,0):OFFSET($O9,$F$1,0)))</f>
        <v>0.33803208947163</v>
      </c>
      <c r="GL4" s="395" t="n">
        <f aca="true">IF(GL3=1,1,LINEST(OFFSET(GL$9,ABS($F$2-$F$1)+1,0):OFFSET(GL$9,$F$1,0),OFFSET($O$9,ABS($F$2-$F$1)+1,0):OFFSET($O9,$F$1,0)))</f>
        <v>0.326249885750845</v>
      </c>
      <c r="GM4" s="395" t="n">
        <f aca="true">IF(GM3=1,1,LINEST(OFFSET(GM$9,ABS($F$2-$F$1)+1,0):OFFSET(GM$9,$F$1,0),OFFSET($O$9,ABS($F$2-$F$1)+1,0):OFFSET($O9,$F$1,0)))</f>
        <v>0.315192644847156</v>
      </c>
      <c r="GN4" s="395" t="n">
        <f aca="true">IF(GN3=1,1,LINEST(OFFSET(GN$9,ABS($F$2-$F$1)+1,0):OFFSET(GN$9,$F$1,0),OFFSET($O$9,ABS($F$2-$F$1)+1,0):OFFSET($O9,$F$1,0)))</f>
        <v>0.315192644847156</v>
      </c>
      <c r="GO4" s="395" t="n">
        <f aca="true">IF(GO3=1,1,LINEST(OFFSET(GO$9,ABS($F$2-$F$1)+1,0):OFFSET(GO$9,$F$1,0),OFFSET($O$9,ABS($F$2-$F$1)+1,0):OFFSET($O9,$F$1,0)))</f>
        <v>0.315192644847156</v>
      </c>
      <c r="GP4" s="395" t="n">
        <f aca="true">IF(GP3=1,1,LINEST(OFFSET(GP$9,ABS($F$2-$F$1)+1,0):OFFSET(GP$9,$F$1,0),OFFSET($O$9,ABS($F$2-$F$1)+1,0):OFFSET($O9,$F$1,0)))</f>
        <v>0.315192644847155</v>
      </c>
      <c r="GQ4" s="395" t="n">
        <f aca="true">IF(GQ3=1,1,LINEST(OFFSET(GQ$9,ABS($F$2-$F$1)+1,0):OFFSET(GQ$9,$F$1,0),OFFSET($O$9,ABS($F$2-$F$1)+1,0):OFFSET($O9,$F$1,0)))</f>
        <v>0.315696379755881</v>
      </c>
      <c r="GR4" s="395" t="n">
        <f aca="true">IF(GR3=1,1,LINEST(OFFSET(GR$9,ABS($F$2-$F$1)+1,0):OFFSET(GR$9,$F$1,0),OFFSET($O$9,ABS($F$2-$F$1)+1,0):OFFSET($O9,$F$1,0)))</f>
        <v>0.334147618216716</v>
      </c>
      <c r="GS4" s="395" t="n">
        <f aca="true">IF(GS3=1,1,LINEST(OFFSET(GS$9,ABS($F$2-$F$1)+1,0):OFFSET(GS$9,$F$1,0),OFFSET($O$9,ABS($F$2-$F$1)+1,0):OFFSET($O9,$F$1,0)))</f>
        <v>0.334147618216716</v>
      </c>
      <c r="GT4" s="395" t="n">
        <f aca="true">IF(GT3=1,1,LINEST(OFFSET(GT$9,ABS($F$2-$F$1)+1,0):OFFSET(GT$9,$F$1,0),OFFSET($O$9,ABS($F$2-$F$1)+1,0):OFFSET($O9,$F$1,0)))</f>
        <v>0.334147618216716</v>
      </c>
      <c r="GU4" s="395" t="n">
        <f aca="true">IF(GU3=1,1,LINEST(OFFSET(GU$9,ABS($F$2-$F$1)+1,0):OFFSET(GU$9,$F$1,0),OFFSET($O$9,ABS($F$2-$F$1)+1,0):OFFSET($O9,$F$1,0)))</f>
        <v>0.333462123289378</v>
      </c>
      <c r="GV4" s="395" t="n">
        <f aca="true">IF(GV3=1,1,LINEST(OFFSET(GV$9,ABS($F$2-$F$1)+1,0):OFFSET(GV$9,$F$1,0),OFFSET($O$9,ABS($F$2-$F$1)+1,0):OFFSET($O9,$F$1,0)))</f>
        <v>0.33346212328938</v>
      </c>
      <c r="GW4" s="395" t="n">
        <f aca="true">IF(GW3=1,1,LINEST(OFFSET(GW$9,ABS($F$2-$F$1)+1,0):OFFSET(GW$9,$F$1,0),OFFSET($O$9,ABS($F$2-$F$1)+1,0):OFFSET($O9,$F$1,0)))</f>
        <v>0.333462123289379</v>
      </c>
      <c r="GX4" s="395" t="n">
        <f aca="true">IF(GX3=1,1,LINEST(OFFSET(GX$9,ABS($F$2-$F$1)+1,0):OFFSET(GX$9,$F$1,0),OFFSET($O$9,ABS($F$2-$F$1)+1,0):OFFSET($O9,$F$1,0)))</f>
        <v>0.321679919568595</v>
      </c>
      <c r="GY4" s="395" t="n">
        <f aca="true">IF(GY3=1,1,LINEST(OFFSET(GY$9,ABS($F$2-$F$1)+1,0):OFFSET(GY$9,$F$1,0),OFFSET($O$9,ABS($F$2-$F$1)+1,0):OFFSET($O9,$F$1,0)))</f>
        <v>0.310622678664905</v>
      </c>
      <c r="GZ4" s="395" t="n">
        <f aca="true">IF(GZ3=1,1,LINEST(OFFSET(GZ$9,ABS($F$2-$F$1)+1,0):OFFSET(GZ$9,$F$1,0),OFFSET($O$9,ABS($F$2-$F$1)+1,0):OFFSET($O9,$F$1,0)))</f>
        <v>0.310622678664904</v>
      </c>
      <c r="HA4" s="395" t="n">
        <f aca="true">IF(HA3=1,1,LINEST(OFFSET(HA$9,ABS($F$2-$F$1)+1,0):OFFSET(HA$9,$F$1,0),OFFSET($O$9,ABS($F$2-$F$1)+1,0):OFFSET($O9,$F$1,0)))</f>
        <v>0.310622678664905</v>
      </c>
      <c r="HB4" s="395" t="n">
        <f aca="true">IF(HB3=1,1,LINEST(OFFSET(HB$9,ABS($F$2-$F$1)+1,0):OFFSET(HB$9,$F$1,0),OFFSET($O$9,ABS($F$2-$F$1)+1,0):OFFSET($O9,$F$1,0)))</f>
        <v>0.310622678664906</v>
      </c>
      <c r="HC4" s="395" t="n">
        <f aca="true">IF(HC3=1,1,LINEST(OFFSET(HC$9,ABS($F$2-$F$1)+1,0):OFFSET(HC$9,$F$1,0),OFFSET($O$9,ABS($F$2-$F$1)+1,0):OFFSET($O9,$F$1,0)))</f>
        <v>0.31112641357363</v>
      </c>
      <c r="HD4" s="395" t="n">
        <f aca="true">IF(HD3=1,1,LINEST(OFFSET(HD$9,ABS($F$2-$F$1)+1,0):OFFSET(HD$9,$F$1,0),OFFSET($O$9,ABS($F$2-$F$1)+1,0):OFFSET($O9,$F$1,0)))</f>
        <v>0.329577652034467</v>
      </c>
      <c r="HE4" s="395" t="n">
        <f aca="true">IF(HE3=1,1,LINEST(OFFSET(HE$9,ABS($F$2-$F$1)+1,0):OFFSET(HE$9,$F$1,0),OFFSET($O$9,ABS($F$2-$F$1)+1,0):OFFSET($O9,$F$1,0)))</f>
        <v>0.329577652034467</v>
      </c>
      <c r="HF4" s="395" t="n">
        <f aca="true">IF(HF3=1,1,LINEST(OFFSET(HF$9,ABS($F$2-$F$1)+1,0):OFFSET(HF$9,$F$1,0),OFFSET($O$9,ABS($F$2-$F$1)+1,0):OFFSET($O9,$F$1,0)))</f>
        <v>0.329577652034467</v>
      </c>
      <c r="HG4" s="395" t="n">
        <f aca="true">IF(HG3=1,1,LINEST(OFFSET(HG$9,ABS($F$2-$F$1)+1,0):OFFSET(HG$9,$F$1,0),OFFSET($O$9,ABS($F$2-$F$1)+1,0):OFFSET($O9,$F$1,0)))</f>
        <v>0.328892157107128</v>
      </c>
      <c r="HH4" s="395" t="n">
        <f aca="true">IF(HH3=1,1,LINEST(OFFSET(HH$9,ABS($F$2-$F$1)+1,0):OFFSET(HH$9,$F$1,0),OFFSET($O$9,ABS($F$2-$F$1)+1,0):OFFSET($O9,$F$1,0)))</f>
        <v>0.328892157107129</v>
      </c>
      <c r="HI4" s="395" t="n">
        <f aca="true">IF(HI3=1,1,LINEST(OFFSET(HI$9,ABS($F$2-$F$1)+1,0):OFFSET(HI$9,$F$1,0),OFFSET($O$9,ABS($F$2-$F$1)+1,0):OFFSET($O9,$F$1,0)))</f>
        <v>0.328892157107128</v>
      </c>
      <c r="HJ4" s="395" t="n">
        <f aca="true">IF(HJ3=1,1,LINEST(OFFSET(HJ$9,ABS($F$2-$F$1)+1,0):OFFSET(HJ$9,$F$1,0),OFFSET($O$9,ABS($F$2-$F$1)+1,0):OFFSET($O9,$F$1,0)))</f>
        <v>0.317109953386343</v>
      </c>
      <c r="HK4" s="395" t="n">
        <f aca="true">IF(HK3=1,1,LINEST(OFFSET(HK$9,ABS($F$2-$F$1)+1,0):OFFSET(HK$9,$F$1,0),OFFSET($O$9,ABS($F$2-$F$1)+1,0):OFFSET($O9,$F$1,0)))</f>
        <v>0.306052712482654</v>
      </c>
      <c r="HL4" s="395" t="n">
        <f aca="true">IF(HL3=1,1,LINEST(OFFSET(HL$9,ABS($F$2-$F$1)+1,0):OFFSET(HL$9,$F$1,0),OFFSET($O$9,ABS($F$2-$F$1)+1,0):OFFSET($O9,$F$1,0)))</f>
        <v>0.306052712482655</v>
      </c>
      <c r="HM4" s="395" t="n">
        <f aca="true">IF(HM3=1,1,LINEST(OFFSET(HM$9,ABS($F$2-$F$1)+1,0):OFFSET(HM$9,$F$1,0),OFFSET($O$9,ABS($F$2-$F$1)+1,0):OFFSET($O9,$F$1,0)))</f>
        <v>0.306052712482654</v>
      </c>
      <c r="HN4" s="395" t="n">
        <f aca="true">IF(HN3=1,1,LINEST(OFFSET(HN$9,ABS($F$2-$F$1)+1,0):OFFSET(HN$9,$F$1,0),OFFSET($O$9,ABS($F$2-$F$1)+1,0):OFFSET($O9,$F$1,0)))</f>
        <v>0.306052712482656</v>
      </c>
      <c r="HO4" s="395" t="n">
        <f aca="true">IF(HO3=1,1,LINEST(OFFSET(HO$9,ABS($F$2-$F$1)+1,0):OFFSET(HO$9,$F$1,0),OFFSET($O$9,ABS($F$2-$F$1)+1,0):OFFSET($O9,$F$1,0)))</f>
        <v>0.30655644739138</v>
      </c>
      <c r="HP4" s="395" t="n">
        <f aca="true">IF(HP3=1,1,LINEST(OFFSET(HP$9,ABS($F$2-$F$1)+1,0):OFFSET(HP$9,$F$1,0),OFFSET($O$9,ABS($F$2-$F$1)+1,0):OFFSET($O9,$F$1,0)))</f>
        <v>0.325007685852216</v>
      </c>
      <c r="HQ4" s="395" t="n">
        <f aca="true">IF(HQ3=1,1,LINEST(OFFSET(HQ$9,ABS($F$2-$F$1)+1,0):OFFSET(HQ$9,$F$1,0),OFFSET($O$9,ABS($F$2-$F$1)+1,0):OFFSET($O9,$F$1,0)))</f>
        <v>0.325007685852215</v>
      </c>
      <c r="HR4" s="395" t="n">
        <f aca="true">IF(HR3=1,1,LINEST(OFFSET(HR$9,ABS($F$2-$F$1)+1,0):OFFSET(HR$9,$F$1,0),OFFSET($O$9,ABS($F$2-$F$1)+1,0):OFFSET($O9,$F$1,0)))</f>
        <v>0.325007685852215</v>
      </c>
      <c r="HS4" s="395" t="n">
        <f aca="true">IF(HS3=1,1,LINEST(OFFSET(HS$9,ABS($F$2-$F$1)+1,0):OFFSET(HS$9,$F$1,0),OFFSET($O$9,ABS($F$2-$F$1)+1,0):OFFSET($O9,$F$1,0)))</f>
        <v>0.324322190924879</v>
      </c>
      <c r="HT4" s="395" t="n">
        <f aca="true">IF(HT3=1,1,LINEST(OFFSET(HT$9,ABS($F$2-$F$1)+1,0):OFFSET(HT$9,$F$1,0),OFFSET($O$9,ABS($F$2-$F$1)+1,0):OFFSET($O9,$F$1,0)))</f>
        <v>0.324322190924877</v>
      </c>
      <c r="HU4" s="395" t="n">
        <f aca="true">IF(HU3=1,1,LINEST(OFFSET(HU$9,ABS($F$2-$F$1)+1,0):OFFSET(HU$9,$F$1,0),OFFSET($O$9,ABS($F$2-$F$1)+1,0):OFFSET($O9,$F$1,0)))</f>
        <v>0.324322190924878</v>
      </c>
      <c r="HV4" s="395" t="n">
        <f aca="true">IF(HV3=1,1,LINEST(OFFSET(HV$9,ABS($F$2-$F$1)+1,0):OFFSET(HV$9,$F$1,0),OFFSET($O$9,ABS($F$2-$F$1)+1,0):OFFSET($O9,$F$1,0)))</f>
        <v>0.312539987204094</v>
      </c>
      <c r="HW4" s="395" t="n">
        <f aca="true">IF(HW3=1,1,LINEST(OFFSET(HW$9,ABS($F$2-$F$1)+1,0):OFFSET(HW$9,$F$1,0),OFFSET($O$9,ABS($F$2-$F$1)+1,0):OFFSET($O9,$F$1,0)))</f>
        <v>0.301482746300405</v>
      </c>
      <c r="HX4" s="395" t="n">
        <f aca="true">IF(HX3=1,1,LINEST(OFFSET(HX$9,ABS($F$2-$F$1)+1,0):OFFSET(HX$9,$F$1,0),OFFSET($O$9,ABS($F$2-$F$1)+1,0):OFFSET($O9,$F$1,0)))</f>
        <v>0.301482746300405</v>
      </c>
      <c r="HY4" s="395" t="n">
        <f aca="true">IF(HY3=1,1,LINEST(OFFSET(HY$9,ABS($F$2-$F$1)+1,0):OFFSET(HY$9,$F$1,0),OFFSET($O$9,ABS($F$2-$F$1)+1,0):OFFSET($O9,$F$1,0)))</f>
        <v>0.301482746300405</v>
      </c>
      <c r="HZ4" s="395" t="n">
        <f aca="true">IF(HZ3=1,1,LINEST(OFFSET(HZ$9,ABS($F$2-$F$1)+1,0):OFFSET(HZ$9,$F$1,0),OFFSET($O$9,ABS($F$2-$F$1)+1,0):OFFSET($O9,$F$1,0)))</f>
        <v>0.301482746300406</v>
      </c>
    </row>
    <row r="5" customFormat="false" ht="12.75" hidden="false" customHeight="false" outlineLevel="0" collapsed="false">
      <c r="A5" s="389" t="n">
        <f aca="false">A!A19</f>
        <v>37135</v>
      </c>
      <c r="B5" s="390" t="n">
        <f aca="false">INDEX(RelationshipPriceTable,MATCH(A5,RelationshipMonth,0),2)</f>
        <v>3.502</v>
      </c>
      <c r="C5" s="390" t="n">
        <v>3.41</v>
      </c>
      <c r="D5" s="391" t="n">
        <f aca="false">B5-C5</f>
        <v>0.0919999999999996</v>
      </c>
      <c r="F5" s="392" t="s">
        <v>156</v>
      </c>
      <c r="G5" s="396" t="n">
        <f aca="false">SUM(H5:IA5)</f>
        <v>3166.22075401</v>
      </c>
      <c r="H5" s="397"/>
      <c r="I5" s="397"/>
      <c r="J5" s="397" t="str">
        <f aca="true">IF(ISERROR(OFFSET(A!$F$17,J$3,0)),"",OFFSET(A!$F$17,J$3,0))</f>
        <v/>
      </c>
      <c r="K5" s="397" t="str">
        <f aca="true">IF(ISERROR(OFFSET(A!$F$17,K$3,0)),"",OFFSET(A!$F$17,K$3,0))</f>
        <v/>
      </c>
      <c r="L5" s="397" t="str">
        <f aca="true">IF(ISERROR(OFFSET(A!$F$17,L$3,0)),"",OFFSET(A!$F$17,L$3,0))</f>
        <v/>
      </c>
      <c r="M5" s="397" t="str">
        <f aca="true">IF(ISERROR(OFFSET(A!$F$17,M$3,0)),"",OFFSET(A!$F$17,M$3,0))</f>
        <v/>
      </c>
      <c r="N5" s="397" t="str">
        <f aca="true">IF(ISERROR(OFFSET(A!$F$17,N$3,0)),"",OFFSET(A!$F$17,N$3,0))</f>
        <v/>
      </c>
      <c r="O5" s="397" t="n">
        <f aca="true">IF(ISERROR(OFFSET(A!$F$17,O$3,0)),"",OFFSET(A!$F$17,O$3,0))</f>
        <v>2978.51441429</v>
      </c>
      <c r="P5" s="397" t="n">
        <f aca="true">IF(ISERROR(OFFSET(A!$F$17,P$3,0)),"",OFFSET(A!$F$17,P$3,0))</f>
        <v>-12574.82673402</v>
      </c>
      <c r="Q5" s="397" t="n">
        <f aca="true">IF(ISERROR(OFFSET(A!$F$17,Q$3,0)),"",OFFSET(A!$F$17,Q$3,0))</f>
        <v>3940.51312967</v>
      </c>
      <c r="R5" s="397" t="n">
        <f aca="true">IF(ISERROR(OFFSET(A!$F$17,R$3,0)),"",OFFSET(A!$F$17,R$3,0))</f>
        <v>-1651.21350744</v>
      </c>
      <c r="S5" s="397" t="n">
        <f aca="true">IF(ISERROR(OFFSET(A!$F$17,S$3,0)),"",OFFSET(A!$F$17,S$3,0))</f>
        <v>4773.40642587</v>
      </c>
      <c r="T5" s="397" t="n">
        <f aca="true">IF(ISERROR(OFFSET(A!$F$17,T$3,0)),"",OFFSET(A!$F$17,T$3,0))</f>
        <v>5708.37628872</v>
      </c>
      <c r="U5" s="397" t="n">
        <f aca="true">IF(ISERROR(OFFSET(A!$F$17,U$3,0)),"",OFFSET(A!$F$17,U$3,0))</f>
        <v>-1841.57156141</v>
      </c>
      <c r="V5" s="397" t="n">
        <f aca="true">IF(ISERROR(OFFSET(A!$F$17,V$3,0)),"",OFFSET(A!$F$17,V$3,0))</f>
        <v>-6320.36282808</v>
      </c>
      <c r="W5" s="397" t="n">
        <f aca="true">IF(ISERROR(OFFSET(A!$F$17,W$3,0)),"",OFFSET(A!$F$17,W$3,0))</f>
        <v>-3278.29275006</v>
      </c>
      <c r="X5" s="397" t="n">
        <f aca="true">IF(ISERROR(OFFSET(A!$F$17,X$3,0)),"",OFFSET(A!$F$17,X$3,0))</f>
        <v>-4402.72147815</v>
      </c>
      <c r="Y5" s="397" t="n">
        <f aca="true">IF(ISERROR(OFFSET(A!$F$17,Y$3,0)),"",OFFSET(A!$F$17,Y$3,0))</f>
        <v>-4461.63779969</v>
      </c>
      <c r="Z5" s="397" t="n">
        <f aca="true">IF(ISERROR(OFFSET(A!$F$17,Z$3,0)),"",OFFSET(A!$F$17,Z$3,0))</f>
        <v>360.11646592</v>
      </c>
      <c r="AA5" s="397" t="n">
        <f aca="true">IF(ISERROR(OFFSET(A!$F$17,AA$3,0)),"",OFFSET(A!$F$17,AA$3,0))</f>
        <v>-5836.58295135</v>
      </c>
      <c r="AB5" s="397" t="n">
        <f aca="true">IF(ISERROR(OFFSET(A!$F$17,AB$3,0)),"",OFFSET(A!$F$17,AB$3,0))</f>
        <v>3428.41259925</v>
      </c>
      <c r="AC5" s="397" t="n">
        <f aca="true">IF(ISERROR(OFFSET(A!$F$17,AC$3,0)),"",OFFSET(A!$F$17,AC$3,0))</f>
        <v>10723.23257207</v>
      </c>
      <c r="AD5" s="397" t="n">
        <f aca="true">IF(ISERROR(OFFSET(A!$F$17,AD$3,0)),"",OFFSET(A!$F$17,AD$3,0))</f>
        <v>-3341.00452602</v>
      </c>
      <c r="AE5" s="397" t="n">
        <f aca="true">IF(ISERROR(OFFSET(A!$F$17,AE$3,0)),"",OFFSET(A!$F$17,AE$3,0))</f>
        <v>4954.85923712</v>
      </c>
      <c r="AF5" s="397" t="n">
        <f aca="true">IF(ISERROR(OFFSET(A!$F$17,AF$3,0)),"",OFFSET(A!$F$17,AF$3,0))</f>
        <v>-1725.32927306</v>
      </c>
      <c r="AG5" s="397" t="n">
        <f aca="true">IF(ISERROR(OFFSET(A!$F$17,AG$3,0)),"",OFFSET(A!$F$17,AG$3,0))</f>
        <v>2256.83126933</v>
      </c>
      <c r="AH5" s="397" t="n">
        <f aca="true">IF(ISERROR(OFFSET(A!$F$17,AH$3,0)),"",OFFSET(A!$F$17,AH$3,0))</f>
        <v>2495.04085646</v>
      </c>
      <c r="AI5" s="397" t="n">
        <f aca="true">IF(ISERROR(OFFSET(A!$F$17,AI$3,0)),"",OFFSET(A!$F$17,AI$3,0))</f>
        <v>-6915.92216117</v>
      </c>
      <c r="AJ5" s="397" t="n">
        <f aca="true">IF(ISERROR(OFFSET(A!$F$17,AJ$3,0)),"",OFFSET(A!$F$17,AJ$3,0))</f>
        <v>-1735.57889895</v>
      </c>
      <c r="AK5" s="397" t="n">
        <f aca="true">IF(ISERROR(OFFSET(A!$F$17,AK$3,0)),"",OFFSET(A!$F$17,AK$3,0))</f>
        <v>654.59429043</v>
      </c>
      <c r="AL5" s="397" t="n">
        <f aca="true">IF(ISERROR(OFFSET(A!$F$17,AL$3,0)),"",OFFSET(A!$F$17,AL$3,0))</f>
        <v>4273.81944926</v>
      </c>
      <c r="AM5" s="397" t="n">
        <f aca="true">IF(ISERROR(OFFSET(A!$F$17,AM$3,0)),"",OFFSET(A!$F$17,AM$3,0))</f>
        <v>1519.70466472</v>
      </c>
      <c r="AN5" s="397" t="n">
        <f aca="true">IF(ISERROR(OFFSET(A!$F$17,AN$3,0)),"",OFFSET(A!$F$17,AN$3,0))</f>
        <v>1026.88023942</v>
      </c>
      <c r="AO5" s="397" t="n">
        <f aca="true">IF(ISERROR(OFFSET(A!$F$17,AO$3,0)),"",OFFSET(A!$F$17,AO$3,0))</f>
        <v>3737.33803594</v>
      </c>
      <c r="AP5" s="397" t="n">
        <f aca="true">IF(ISERROR(OFFSET(A!$F$17,AP$3,0)),"",OFFSET(A!$F$17,AP$3,0))</f>
        <v>-309.13596457</v>
      </c>
      <c r="AQ5" s="397" t="n">
        <f aca="true">IF(ISERROR(OFFSET(A!$F$17,AQ$3,0)),"",OFFSET(A!$F$17,AQ$3,0))</f>
        <v>657.65482955</v>
      </c>
      <c r="AR5" s="397" t="n">
        <f aca="true">IF(ISERROR(OFFSET(A!$F$17,AR$3,0)),"",OFFSET(A!$F$17,AR$3,0))</f>
        <v>-49.31663289</v>
      </c>
      <c r="AS5" s="397" t="n">
        <f aca="true">IF(ISERROR(OFFSET(A!$F$17,AS$3,0)),"",OFFSET(A!$F$17,AS$3,0))</f>
        <v>3356.12427477</v>
      </c>
      <c r="AT5" s="397" t="n">
        <f aca="true">IF(ISERROR(OFFSET(A!$F$17,AT$3,0)),"",OFFSET(A!$F$17,AT$3,0))</f>
        <v>-170.55380509</v>
      </c>
      <c r="AU5" s="397" t="n">
        <f aca="true">IF(ISERROR(OFFSET(A!$F$17,AU$3,0)),"",OFFSET(A!$F$17,AU$3,0))</f>
        <v>-1137.33168068</v>
      </c>
      <c r="AV5" s="397" t="n">
        <f aca="true">IF(ISERROR(OFFSET(A!$F$17,AV$3,0)),"",OFFSET(A!$F$17,AV$3,0))</f>
        <v>-398.03707445</v>
      </c>
      <c r="AW5" s="397" t="n">
        <f aca="true">IF(ISERROR(OFFSET(A!$F$17,AW$3,0)),"",OFFSET(A!$F$17,AW$3,0))</f>
        <v>-322.70341231</v>
      </c>
      <c r="AX5" s="397" t="n">
        <f aca="true">IF(ISERROR(OFFSET(A!$F$17,AX$3,0)),"",OFFSET(A!$F$17,AX$3,0))</f>
        <v>-321.60077653</v>
      </c>
      <c r="AY5" s="397" t="n">
        <f aca="true">IF(ISERROR(OFFSET(A!$F$17,AY$3,0)),"",OFFSET(A!$F$17,AY$3,0))</f>
        <v>-2880.92352663</v>
      </c>
      <c r="AZ5" s="397" t="n">
        <f aca="true">IF(ISERROR(OFFSET(A!$F$17,AZ$3,0)),"",OFFSET(A!$F$17,AZ$3,0))</f>
        <v>-172.89400906</v>
      </c>
      <c r="BA5" s="397" t="n">
        <f aca="true">IF(ISERROR(OFFSET(A!$F$17,BA$3,0)),"",OFFSET(A!$F$17,BA$3,0))</f>
        <v>2373.59610193</v>
      </c>
      <c r="BB5" s="397" t="n">
        <f aca="true">IF(ISERROR(OFFSET(A!$F$17,BB$3,0)),"",OFFSET(A!$F$17,BB$3,0))</f>
        <v>-166.98540968</v>
      </c>
      <c r="BC5" s="397" t="n">
        <f aca="true">IF(ISERROR(OFFSET(A!$F$17,BC$3,0)),"",OFFSET(A!$F$17,BC$3,0))</f>
        <v>-184.23953516</v>
      </c>
      <c r="BD5" s="397" t="n">
        <f aca="true">IF(ISERROR(OFFSET(A!$F$17,BD$3,0)),"",OFFSET(A!$F$17,BD$3,0))</f>
        <v>200.62458243</v>
      </c>
      <c r="BE5" s="397" t="n">
        <f aca="true">IF(ISERROR(OFFSET(A!$F$17,BE$3,0)),"",OFFSET(A!$F$17,BE$3,0))</f>
        <v>-15.16466655</v>
      </c>
      <c r="BF5" s="397" t="n">
        <f aca="true">IF(ISERROR(OFFSET(A!$F$17,BF$3,0)),"",OFFSET(A!$F$17,BF$3,0))</f>
        <v>-20.05661646</v>
      </c>
      <c r="BG5" s="397" t="n">
        <f aca="true">IF(ISERROR(OFFSET(A!$F$17,BG$3,0)),"",OFFSET(A!$F$17,BG$3,0))</f>
        <v>291.34968032</v>
      </c>
      <c r="BH5" s="397" t="n">
        <f aca="true">IF(ISERROR(OFFSET(A!$F$17,BH$3,0)),"",OFFSET(A!$F$17,BH$3,0))</f>
        <v>321.37487774</v>
      </c>
      <c r="BI5" s="397" t="n">
        <f aca="true">IF(ISERROR(OFFSET(A!$F$17,BI$3,0)),"",OFFSET(A!$F$17,BI$3,0))</f>
        <v>311.7814046</v>
      </c>
      <c r="BJ5" s="397" t="n">
        <f aca="true">IF(ISERROR(OFFSET(A!$F$17,BJ$3,0)),"",OFFSET(A!$F$17,BJ$3,0))</f>
        <v>320.13909011</v>
      </c>
      <c r="BK5" s="397" t="n">
        <f aca="true">IF(ISERROR(OFFSET(A!$F$17,BK$3,0)),"",OFFSET(A!$F$17,BK$3,0))</f>
        <v>234.84094864</v>
      </c>
      <c r="BL5" s="397" t="n">
        <f aca="true">IF(ISERROR(OFFSET(A!$F$17,BL$3,0)),"",OFFSET(A!$F$17,BL$3,0))</f>
        <v>48.75385871</v>
      </c>
      <c r="BM5" s="397" t="n">
        <f aca="true">IF(ISERROR(OFFSET(A!$F$17,BM$3,0)),"",OFFSET(A!$F$17,BM$3,0))</f>
        <v>75.38939375</v>
      </c>
      <c r="BN5" s="397" t="n">
        <f aca="true">IF(ISERROR(OFFSET(A!$F$17,BN$3,0)),"",OFFSET(A!$F$17,BN$3,0))</f>
        <v>140.84447446</v>
      </c>
      <c r="BO5" s="397" t="n">
        <f aca="true">IF(ISERROR(OFFSET(A!$F$17,BO$3,0)),"",OFFSET(A!$F$17,BO$3,0))</f>
        <v>-40.08194205</v>
      </c>
      <c r="BP5" s="397" t="n">
        <f aca="true">IF(ISERROR(OFFSET(A!$F$17,BP$3,0)),"",OFFSET(A!$F$17,BP$3,0))</f>
        <v>149.14013111</v>
      </c>
      <c r="BQ5" s="397" t="n">
        <f aca="true">IF(ISERROR(OFFSET(A!$F$17,BQ$3,0)),"",OFFSET(A!$F$17,BQ$3,0))</f>
        <v>-17.03632268</v>
      </c>
      <c r="BR5" s="397" t="n">
        <f aca="true">IF(ISERROR(OFFSET(A!$F$17,BR$3,0)),"",OFFSET(A!$F$17,BR$3,0))</f>
        <v>-48.03936137</v>
      </c>
      <c r="BS5" s="397" t="n">
        <f aca="true">IF(ISERROR(OFFSET(A!$F$17,BS$3,0)),"",OFFSET(A!$F$17,BS$3,0))</f>
        <v>-46.672647</v>
      </c>
      <c r="BT5" s="397" t="n">
        <f aca="true">IF(ISERROR(OFFSET(A!$F$17,BT$3,0)),"",OFFSET(A!$F$17,BT$3,0))</f>
        <v>-47.15974212</v>
      </c>
      <c r="BU5" s="397" t="n">
        <f aca="true">IF(ISERROR(OFFSET(A!$F$17,BU$3,0)),"",OFFSET(A!$F$17,BU$3,0))</f>
        <v>-15.84264636</v>
      </c>
      <c r="BV5" s="397" t="n">
        <f aca="true">IF(ISERROR(OFFSET(A!$F$17,BV$3,0)),"",OFFSET(A!$F$17,BV$3,0))</f>
        <v>-27.19217113</v>
      </c>
      <c r="BW5" s="397" t="n">
        <f aca="true">IF(ISERROR(OFFSET(A!$F$17,BW$3,0)),"",OFFSET(A!$F$17,BW$3,0))</f>
        <v>-25.71429819</v>
      </c>
      <c r="BX5" s="397" t="n">
        <f aca="true">IF(ISERROR(OFFSET(A!$F$17,BX$3,0)),"",OFFSET(A!$F$17,BX$3,0))</f>
        <v>-7.00942482</v>
      </c>
      <c r="BY5" s="397" t="n">
        <f aca="true">IF(ISERROR(OFFSET(A!$F$17,BY$3,0)),"",OFFSET(A!$F$17,BY$3,0))</f>
        <v>17.46003506</v>
      </c>
      <c r="BZ5" s="397" t="n">
        <f aca="true">IF(ISERROR(OFFSET(A!$F$17,BZ$3,0)),"",OFFSET(A!$F$17,BZ$3,0))</f>
        <v>21.41158397</v>
      </c>
      <c r="CA5" s="397" t="n">
        <f aca="true">IF(ISERROR(OFFSET(A!$F$17,CA$3,0)),"",OFFSET(A!$F$17,CA$3,0))</f>
        <v>-132.05879587</v>
      </c>
      <c r="CB5" s="397" t="n">
        <f aca="true">IF(ISERROR(OFFSET(A!$F$17,CB$3,0)),"",OFFSET(A!$F$17,CB$3,0))</f>
        <v>393.32074225</v>
      </c>
      <c r="CC5" s="397" t="n">
        <f aca="true">IF(ISERROR(OFFSET(A!$F$17,CC$3,0)),"",OFFSET(A!$F$17,CC$3,0))</f>
        <v>233.53449119</v>
      </c>
      <c r="CD5" s="397" t="n">
        <f aca="true">IF(ISERROR(OFFSET(A!$F$17,CD$3,0)),"",OFFSET(A!$F$17,CD$3,0))</f>
        <v>241.39343297</v>
      </c>
      <c r="CE5" s="397" t="n">
        <f aca="true">IF(ISERROR(OFFSET(A!$F$17,CE$3,0)),"",OFFSET(A!$F$17,CE$3,0))</f>
        <v>240.84263059</v>
      </c>
      <c r="CF5" s="397" t="n">
        <f aca="true">IF(ISERROR(OFFSET(A!$F$17,CF$3,0)),"",OFFSET(A!$F$17,CF$3,0))</f>
        <v>247.70423843</v>
      </c>
      <c r="CG5" s="397" t="n">
        <f aca="true">IF(ISERROR(OFFSET(A!$F$17,CG$3,0)),"",OFFSET(A!$F$17,CG$3,0))</f>
        <v>241.17550336</v>
      </c>
      <c r="CH5" s="397" t="n">
        <f aca="true">IF(ISERROR(OFFSET(A!$F$17,CH$3,0)),"",OFFSET(A!$F$17,CH$3,0))</f>
        <v>247.03580825</v>
      </c>
      <c r="CI5" s="397" t="n">
        <f aca="true">IF(ISERROR(OFFSET(A!$F$17,CI$3,0)),"",OFFSET(A!$F$17,CI$3,0))</f>
        <v>246.68985917</v>
      </c>
      <c r="CJ5" s="397" t="n">
        <f aca="true">IF(ISERROR(OFFSET(A!$F$17,CJ$3,0)),"",OFFSET(A!$F$17,CJ$3,0))</f>
        <v>258.27977614</v>
      </c>
      <c r="CK5" s="397" t="n">
        <f aca="true">IF(ISERROR(OFFSET(A!$F$17,CK$3,0)),"",OFFSET(A!$F$17,CK$3,0))</f>
        <v>260.66891727</v>
      </c>
      <c r="CL5" s="397" t="n">
        <f aca="true">IF(ISERROR(OFFSET(A!$F$17,CL$3,0)),"",OFFSET(A!$F$17,CL$3,0))</f>
        <v>266.56269569</v>
      </c>
      <c r="CM5" s="397" t="n">
        <f aca="true">IF(ISERROR(OFFSET(A!$F$17,CM$3,0)),"",OFFSET(A!$F$17,CM$3,0))</f>
        <v>-416.63847286</v>
      </c>
      <c r="CN5" s="397" t="n">
        <f aca="true">IF(ISERROR(OFFSET(A!$F$17,CN$3,0)),"",OFFSET(A!$F$17,CN$3,0))</f>
        <v>328.5812177</v>
      </c>
      <c r="CO5" s="397" t="n">
        <f aca="true">IF(ISERROR(OFFSET(A!$F$17,CO$3,0)),"",OFFSET(A!$F$17,CO$3,0))</f>
        <v>-323.93158878</v>
      </c>
      <c r="CP5" s="397" t="n">
        <f aca="true">IF(ISERROR(OFFSET(A!$F$17,CP$3,0)),"",OFFSET(A!$F$17,CP$3,0))</f>
        <v>-351.82314207</v>
      </c>
      <c r="CQ5" s="397" t="n">
        <f aca="true">IF(ISERROR(OFFSET(A!$F$17,CQ$3,0)),"",OFFSET(A!$F$17,CQ$3,0))</f>
        <v>-330.44460015</v>
      </c>
      <c r="CR5" s="397" t="n">
        <f aca="true">IF(ISERROR(OFFSET(A!$F$17,CR$3,0)),"",OFFSET(A!$F$17,CR$3,0))</f>
        <v>-340.38780579</v>
      </c>
      <c r="CS5" s="397" t="n">
        <f aca="true">IF(ISERROR(OFFSET(A!$F$17,CS$3,0)),"",OFFSET(A!$F$17,CS$3,0))</f>
        <v>-324.60871489</v>
      </c>
      <c r="CT5" s="397" t="n">
        <f aca="true">IF(ISERROR(OFFSET(A!$F$17,CT$3,0)),"",OFFSET(A!$F$17,CT$3,0))</f>
        <v>-338.87197031</v>
      </c>
      <c r="CU5" s="397" t="n">
        <f aca="true">IF(ISERROR(OFFSET(A!$F$17,CU$3,0)),"",OFFSET(A!$F$17,CU$3,0))</f>
        <v>-335.98990847</v>
      </c>
      <c r="CV5" s="397" t="n">
        <f aca="true">IF(ISERROR(OFFSET(A!$F$17,CV$3,0)),"",OFFSET(A!$F$17,CV$3,0))</f>
        <v>-319.28902695</v>
      </c>
      <c r="CW5" s="397" t="n">
        <f aca="true">IF(ISERROR(OFFSET(A!$F$17,CW$3,0)),"",OFFSET(A!$F$17,CW$3,0))</f>
        <v>-332.9589715</v>
      </c>
      <c r="CX5" s="397" t="n">
        <f aca="true">IF(ISERROR(OFFSET(A!$F$17,CX$3,0)),"",OFFSET(A!$F$17,CX$3,0))</f>
        <v>-320.9511887</v>
      </c>
      <c r="CY5" s="397" t="n">
        <f aca="true">IF(ISERROR(OFFSET(A!$F$17,CY$3,0)),"",OFFSET(A!$F$17,CY$3,0))</f>
        <v>-982.98921266</v>
      </c>
      <c r="CZ5" s="397" t="n">
        <f aca="true">IF(ISERROR(OFFSET(A!$F$17,CZ$3,0)),"",OFFSET(A!$F$17,CZ$3,0))</f>
        <v>767.43859716</v>
      </c>
      <c r="DA5" s="397" t="n">
        <f aca="true">IF(ISERROR(OFFSET(A!$F$17,DA$3,0)),"",OFFSET(A!$F$17,DA$3,0))</f>
        <v>119.60290653</v>
      </c>
      <c r="DB5" s="397" t="n">
        <f aca="true">IF(ISERROR(OFFSET(A!$F$17,DB$3,0)),"",OFFSET(A!$F$17,DB$3,0))</f>
        <v>126.82899828</v>
      </c>
      <c r="DC5" s="397" t="n">
        <f aca="true">IF(ISERROR(OFFSET(A!$F$17,DC$3,0)),"",OFFSET(A!$F$17,DC$3,0))</f>
        <v>82.45573075</v>
      </c>
      <c r="DD5" s="397" t="n">
        <f aca="true">IF(ISERROR(OFFSET(A!$F$17,DD$3,0)),"",OFFSET(A!$F$17,DD$3,0))</f>
        <v>85.9562242</v>
      </c>
      <c r="DE5" s="397" t="n">
        <f aca="true">IF(ISERROR(OFFSET(A!$F$17,DE$3,0)),"",OFFSET(A!$F$17,DE$3,0))</f>
        <v>84.08328315</v>
      </c>
      <c r="DF5" s="397" t="n">
        <f aca="true">IF(ISERROR(OFFSET(A!$F$17,DF$3,0)),"",OFFSET(A!$F$17,DF$3,0))</f>
        <v>83.40516387</v>
      </c>
      <c r="DG5" s="397" t="n">
        <f aca="true">IF(ISERROR(OFFSET(A!$F$17,DG$3,0)),"",OFFSET(A!$F$17,DG$3,0))</f>
        <v>84.46793315</v>
      </c>
      <c r="DH5" s="397" t="n">
        <f aca="true">IF(ISERROR(OFFSET(A!$F$17,DH$3,0)),"",OFFSET(A!$F$17,DH$3,0))</f>
        <v>84.00304293</v>
      </c>
      <c r="DI5" s="397" t="n">
        <f aca="true">IF(ISERROR(OFFSET(A!$F$17,DI$3,0)),"",OFFSET(A!$F$17,DI$3,0))</f>
        <v>85.17144992</v>
      </c>
      <c r="DJ5" s="397" t="n">
        <f aca="true">IF(ISERROR(OFFSET(A!$F$17,DJ$3,0)),"",OFFSET(A!$F$17,DJ$3,0))</f>
        <v>79.34890653</v>
      </c>
      <c r="DK5" s="397" t="n">
        <f aca="true">IF(ISERROR(OFFSET(A!$F$17,DK$3,0)),"",OFFSET(A!$F$17,DK$3,0))</f>
        <v>76.8606748</v>
      </c>
      <c r="DL5" s="397" t="n">
        <f aca="true">IF(ISERROR(OFFSET(A!$F$17,DL$3,0)),"",OFFSET(A!$F$17,DL$3,0))</f>
        <v>-120.4290911</v>
      </c>
      <c r="DM5" s="397" t="n">
        <f aca="true">IF(ISERROR(OFFSET(A!$F$17,DM$3,0)),"",OFFSET(A!$F$17,DM$3,0))</f>
        <v>-101.72328094</v>
      </c>
      <c r="DN5" s="397" t="n">
        <f aca="true">IF(ISERROR(OFFSET(A!$F$17,DN$3,0)),"",OFFSET(A!$F$17,DN$3,0))</f>
        <v>-116.81140427</v>
      </c>
      <c r="DO5" s="397" t="n">
        <f aca="true">IF(ISERROR(OFFSET(A!$F$17,DO$3,0)),"",OFFSET(A!$F$17,DO$3,0))</f>
        <v>-107.87650435</v>
      </c>
      <c r="DP5" s="397" t="n">
        <f aca="true">IF(ISERROR(OFFSET(A!$F$17,DP$3,0)),"",OFFSET(A!$F$17,DP$3,0))</f>
        <v>-101.92490043</v>
      </c>
      <c r="DQ5" s="397" t="n">
        <f aca="true">IF(ISERROR(OFFSET(A!$F$17,DQ$3,0)),"",OFFSET(A!$F$17,DQ$3,0))</f>
        <v>-96.41500187</v>
      </c>
      <c r="DR5" s="397" t="n">
        <f aca="true">IF(ISERROR(OFFSET(A!$F$17,DR$3,0)),"",OFFSET(A!$F$17,DR$3,0))</f>
        <v>-100.68277743</v>
      </c>
      <c r="DS5" s="397" t="n">
        <f aca="true">IF(ISERROR(OFFSET(A!$F$17,DS$3,0)),"",OFFSET(A!$F$17,DS$3,0))</f>
        <v>-106.51892188</v>
      </c>
      <c r="DT5" s="397" t="n">
        <f aca="true">IF(ISERROR(OFFSET(A!$F$17,DT$3,0)),"",OFFSET(A!$F$17,DT$3,0))</f>
        <v>-100.77400491</v>
      </c>
      <c r="DU5" s="397" t="n">
        <f aca="true">IF(ISERROR(OFFSET(A!$F$17,DU$3,0)),"",OFFSET(A!$F$17,DU$3,0))</f>
        <v>-105.94195771</v>
      </c>
      <c r="DV5" s="397" t="n">
        <f aca="true">IF(ISERROR(OFFSET(A!$F$17,DV$3,0)),"",OFFSET(A!$F$17,DV$3,0))</f>
        <v>-92.99060973</v>
      </c>
      <c r="DW5" s="397" t="n">
        <f aca="true">IF(ISERROR(OFFSET(A!$F$17,DW$3,0)),"",OFFSET(A!$F$17,DW$3,0))</f>
        <v>-97.66827048</v>
      </c>
      <c r="DX5" s="397" t="n">
        <f aca="true">IF(ISERROR(OFFSET(A!$F$17,DX$3,0)),"",OFFSET(A!$F$17,DX$3,0))</f>
        <v>57.46149659</v>
      </c>
      <c r="DY5" s="397" t="n">
        <f aca="true">IF(ISERROR(OFFSET(A!$F$17,DY$3,0)),"",OFFSET(A!$F$17,DY$3,0))</f>
        <v>56.03222626</v>
      </c>
      <c r="DZ5" s="397" t="n">
        <f aca="true">IF(ISERROR(OFFSET(A!$F$17,DZ$3,0)),"",OFFSET(A!$F$17,DZ$3,0))</f>
        <v>56.28147561</v>
      </c>
      <c r="EA5" s="397" t="n">
        <f aca="true">IF(ISERROR(OFFSET(A!$F$17,EA$3,0)),"",OFFSET(A!$F$17,EA$3,0))</f>
        <v>58.16185541</v>
      </c>
      <c r="EB5" s="397" t="n">
        <f aca="true">IF(ISERROR(OFFSET(A!$F$17,EB$3,0)),"",OFFSET(A!$F$17,EB$3,0))</f>
        <v>59.34007156</v>
      </c>
      <c r="EC5" s="397" t="n">
        <f aca="true">IF(ISERROR(OFFSET(A!$F$17,EC$3,0)),"",OFFSET(A!$F$17,EC$3,0))</f>
        <v>58.25337044</v>
      </c>
      <c r="ED5" s="397" t="n">
        <f aca="true">IF(ISERROR(OFFSET(A!$F$17,ED$3,0)),"",OFFSET(A!$F$17,ED$3,0))</f>
        <v>58.80441596</v>
      </c>
      <c r="EE5" s="397" t="n">
        <f aca="true">IF(ISERROR(OFFSET(A!$F$17,EE$3,0)),"",OFFSET(A!$F$17,EE$3,0))</f>
        <v>59.30884811</v>
      </c>
      <c r="EF5" s="397" t="n">
        <f aca="true">IF(ISERROR(OFFSET(A!$F$17,EF$3,0)),"",OFFSET(A!$F$17,EF$3,0))</f>
        <v>58.4417456</v>
      </c>
      <c r="EG5" s="397" t="n">
        <f aca="true">IF(ISERROR(OFFSET(A!$F$17,EG$3,0)),"",OFFSET(A!$F$17,EG$3,0))</f>
        <v>59.12032742</v>
      </c>
      <c r="EH5" s="397" t="n">
        <f aca="true">IF(ISERROR(OFFSET(A!$F$17,EH$3,0)),"",OFFSET(A!$F$17,EH$3,0))</f>
        <v>56.51656846</v>
      </c>
      <c r="EI5" s="397" t="n">
        <f aca="true">IF(ISERROR(OFFSET(A!$F$17,EI$3,0)),"",OFFSET(A!$F$17,EI$3,0))</f>
        <v>56.29671414</v>
      </c>
      <c r="EJ5" s="397" t="n">
        <f aca="true">IF(ISERROR(OFFSET(A!$F$17,EJ$3,0)),"",OFFSET(A!$F$17,EJ$3,0))</f>
        <v>54.27924614</v>
      </c>
      <c r="EK5" s="397" t="n">
        <f aca="true">IF(ISERROR(OFFSET(A!$F$17,EK$3,0)),"",OFFSET(A!$F$17,EK$3,0))</f>
        <v>53.2630992</v>
      </c>
      <c r="EL5" s="397" t="n">
        <f aca="true">IF(ISERROR(OFFSET(A!$F$17,EL$3,0)),"",OFFSET(A!$F$17,EL$3,0))</f>
        <v>52.6442155</v>
      </c>
      <c r="EM5" s="397" t="n">
        <f aca="true">IF(ISERROR(OFFSET(A!$F$17,EM$3,0)),"",OFFSET(A!$F$17,EM$3,0))</f>
        <v>54.22914695</v>
      </c>
      <c r="EN5" s="397" t="n">
        <f aca="true">IF(ISERROR(OFFSET(A!$F$17,EN$3,0)),"",OFFSET(A!$F$17,EN$3,0))</f>
        <v>55.51055157</v>
      </c>
      <c r="EO5" s="397" t="n">
        <f aca="true">IF(ISERROR(OFFSET(A!$F$17,EO$3,0)),"",OFFSET(A!$F$17,EO$3,0))</f>
        <v>54.44615485</v>
      </c>
      <c r="EP5" s="397" t="n">
        <f aca="true">IF(ISERROR(OFFSET(A!$F$17,EP$3,0)),"",OFFSET(A!$F$17,EP$3,0))</f>
        <v>74.49909734</v>
      </c>
      <c r="EQ5" s="397" t="n">
        <f aca="true">IF(ISERROR(OFFSET(A!$F$17,EQ$3,0)),"",OFFSET(A!$F$17,EQ$3,0))</f>
        <v>74.85957607</v>
      </c>
      <c r="ER5" s="397" t="n">
        <f aca="true">IF(ISERROR(OFFSET(A!$F$17,ER$3,0)),"",OFFSET(A!$F$17,ER$3,0))</f>
        <v>73.24863317</v>
      </c>
      <c r="ES5" s="397" t="n">
        <f aca="true">IF(ISERROR(OFFSET(A!$F$17,ES$3,0)),"",OFFSET(A!$F$17,ES$3,0))</f>
        <v>76.88514248</v>
      </c>
      <c r="ET5" s="397" t="n">
        <f aca="true">IF(ISERROR(OFFSET(A!$F$17,ET$3,0)),"",OFFSET(A!$F$17,ET$3,0))</f>
        <v>70.71706922</v>
      </c>
      <c r="EU5" s="397" t="n">
        <f aca="true">IF(ISERROR(OFFSET(A!$F$17,EU$3,0)),"",OFFSET(A!$F$17,EU$3,0))</f>
        <v>70.906254</v>
      </c>
      <c r="EV5" s="397" t="n">
        <f aca="true">IF(ISERROR(OFFSET(A!$F$17,EV$3,0)),"",OFFSET(A!$F$17,EV$3,0))</f>
        <v>65.67367808</v>
      </c>
      <c r="EW5" s="397" t="n">
        <f aca="true">IF(ISERROR(OFFSET(A!$F$17,EW$3,0)),"",OFFSET(A!$F$17,EW$3,0))</f>
        <v>59.07135669</v>
      </c>
      <c r="EX5" s="397" t="n">
        <f aca="true">IF(ISERROR(OFFSET(A!$F$17,EX$3,0)),"",OFFSET(A!$F$17,EX$3,0))</f>
        <v>64.25507815</v>
      </c>
      <c r="EY5" s="397" t="n">
        <f aca="true">IF(ISERROR(OFFSET(A!$F$17,EY$3,0)),"",OFFSET(A!$F$17,EY$3,0))</f>
        <v>62.75647264</v>
      </c>
      <c r="EZ5" s="397" t="n">
        <f aca="true">IF(ISERROR(OFFSET(A!$F$17,EZ$3,0)),"",OFFSET(A!$F$17,EZ$3,0))</f>
        <v>64.98347108</v>
      </c>
      <c r="FA5" s="397" t="n">
        <f aca="true">IF(ISERROR(OFFSET(A!$F$17,FA$3,0)),"",OFFSET(A!$F$17,FA$3,0))</f>
        <v>62.4862999</v>
      </c>
      <c r="FB5" s="397" t="n">
        <f aca="true">IF(ISERROR(OFFSET(A!$F$17,FB$3,0)),"",OFFSET(A!$F$17,FB$3,0))</f>
        <v>64.15175627</v>
      </c>
      <c r="FC5" s="397" t="n">
        <f aca="true">IF(ISERROR(OFFSET(A!$F$17,FC$3,0)),"",OFFSET(A!$F$17,FC$3,0))</f>
        <v>64.17101355</v>
      </c>
      <c r="FD5" s="397" t="n">
        <f aca="true">IF(ISERROR(OFFSET(A!$F$17,FD$3,0)),"",OFFSET(A!$F$17,FD$3,0))</f>
        <v>61.88002168</v>
      </c>
      <c r="FE5" s="397" t="n">
        <f aca="true">IF(ISERROR(OFFSET(A!$F$17,FE$3,0)),"",OFFSET(A!$F$17,FE$3,0))</f>
        <v>62.7550403</v>
      </c>
      <c r="FF5" s="397" t="n">
        <f aca="true">IF(ISERROR(OFFSET(A!$F$17,FF$3,0)),"",OFFSET(A!$F$17,FF$3,0))</f>
        <v>59.94134748</v>
      </c>
      <c r="FG5" s="397" t="n">
        <f aca="true">IF(ISERROR(OFFSET(A!$F$17,FG$3,0)),"",OFFSET(A!$F$17,FG$3,0))</f>
        <v>61.65568083</v>
      </c>
      <c r="FH5" s="397" t="n">
        <f aca="true">IF(ISERROR(OFFSET(A!$F$17,FH$3,0)),"",OFFSET(A!$F$17,FH$3,0))</f>
        <v>75.52818374</v>
      </c>
      <c r="FI5" s="397" t="n">
        <f aca="true">IF(ISERROR(OFFSET(A!$F$17,FI$3,0)),"",OFFSET(A!$F$17,FI$3,0))</f>
        <v>67.89991987</v>
      </c>
      <c r="FJ5" s="397" t="n">
        <f aca="true">IF(ISERROR(OFFSET(A!$F$17,FJ$3,0)),"",OFFSET(A!$F$17,FJ$3,0))</f>
        <v>74.03971737</v>
      </c>
      <c r="FK5" s="397" t="n">
        <f aca="true">IF(ISERROR(OFFSET(A!$F$17,FK$3,0)),"",OFFSET(A!$F$17,FK$3,0))</f>
        <v>72.21911237</v>
      </c>
      <c r="FL5" s="397" t="n">
        <f aca="true">IF(ISERROR(OFFSET(A!$F$17,FL$3,0)),"",OFFSET(A!$F$17,FL$3,0))</f>
        <v>70.44184384</v>
      </c>
      <c r="FM5" s="397" t="n">
        <f aca="true">IF(ISERROR(OFFSET(A!$F$17,FM$3,0)),"",OFFSET(A!$F$17,FM$3,0))</f>
        <v>67.73705812</v>
      </c>
      <c r="FN5" s="397" t="n">
        <f aca="true">IF(ISERROR(OFFSET(A!$F$17,FN$3,0)),"",OFFSET(A!$F$17,FN$3,0))</f>
        <v>69.54739367</v>
      </c>
      <c r="FO5" s="397" t="n">
        <f aca="true">IF(ISERROR(OFFSET(A!$F$17,FO$3,0)),"",OFFSET(A!$F$17,FO$3,0))</f>
        <v>69.50642934</v>
      </c>
      <c r="FP5" s="397" t="n">
        <f aca="true">IF(ISERROR(OFFSET(A!$F$17,FP$3,0)),"",OFFSET(A!$F$17,FP$3,0))</f>
        <v>67.00092461</v>
      </c>
      <c r="FQ5" s="397" t="n">
        <f aca="true">IF(ISERROR(OFFSET(A!$F$17,FQ$3,0)),"",OFFSET(A!$F$17,FQ$3,0))</f>
        <v>68.06766596</v>
      </c>
      <c r="FR5" s="397" t="n">
        <f aca="true">IF(ISERROR(OFFSET(A!$F$17,FR$3,0)),"",OFFSET(A!$F$17,FR$3,0))</f>
        <v>23.46702907</v>
      </c>
      <c r="FS5" s="397" t="n">
        <f aca="true">IF(ISERROR(OFFSET(A!$F$17,FS$3,0)),"",OFFSET(A!$F$17,FS$3,0))</f>
        <v>24.16796395</v>
      </c>
      <c r="FT5" s="397" t="n">
        <f aca="true">IF(ISERROR(OFFSET(A!$F$17,FT$3,0)),"",OFFSET(A!$F$17,FT$3,0))</f>
        <v>24.02858051</v>
      </c>
      <c r="FU5" s="397" t="n">
        <f aca="true">IF(ISERROR(OFFSET(A!$F$17,FU$3,0)),"",OFFSET(A!$F$17,FU$3,0))</f>
        <v>21.64350902</v>
      </c>
      <c r="FV5" s="397" t="n">
        <f aca="true">IF(ISERROR(OFFSET(A!$F$17,FV$3,0)),"",OFFSET(A!$F$17,FV$3,0))</f>
        <v>23.13915446</v>
      </c>
      <c r="FW5" s="397" t="n">
        <f aca="true">IF(ISERROR(OFFSET(A!$F$17,FW$3,0)),"",OFFSET(A!$F$17,FW$3,0))</f>
        <v>23.17642246</v>
      </c>
      <c r="FX5" s="397" t="n">
        <f aca="true">IF(ISERROR(OFFSET(A!$F$17,FX$3,0)),"",OFFSET(A!$F$17,FX$3,0))</f>
        <v>24.24290686</v>
      </c>
      <c r="FY5" s="397" t="n">
        <f aca="true">IF(ISERROR(OFFSET(A!$F$17,FY$3,0)),"",OFFSET(A!$F$17,FY$3,0))</f>
        <v>23.28570889</v>
      </c>
      <c r="FZ5" s="397" t="n">
        <f aca="true">IF(ISERROR(OFFSET(A!$F$17,FZ$3,0)),"",OFFSET(A!$F$17,FZ$3,0))</f>
        <v>23.87157388</v>
      </c>
      <c r="GA5" s="397" t="n">
        <f aca="true">IF(ISERROR(OFFSET(A!$F$17,GA$3,0)),"",OFFSET(A!$F$17,GA$3,0))</f>
        <v>23.06089345</v>
      </c>
      <c r="GB5" s="397" t="n">
        <f aca="true">IF(ISERROR(OFFSET(A!$F$17,GB$3,0)),"",OFFSET(A!$F$17,GB$3,0))</f>
        <v>21.32880331</v>
      </c>
      <c r="GC5" s="397" t="n">
        <f aca="true">IF(ISERROR(OFFSET(A!$F$17,GC$3,0)),"",OFFSET(A!$F$17,GC$3,0))</f>
        <v>20.19081199</v>
      </c>
      <c r="GD5" s="397" t="n">
        <f aca="true">IF(ISERROR(OFFSET(A!$F$17,GD$3,0)),"",OFFSET(A!$F$17,GD$3,0))</f>
        <v>19.03834005</v>
      </c>
      <c r="GE5" s="397" t="n">
        <f aca="true">IF(ISERROR(OFFSET(A!$F$17,GE$3,0)),"",OFFSET(A!$F$17,GE$3,0))</f>
        <v>19.61233435</v>
      </c>
      <c r="GF5" s="397" t="n">
        <f aca="true">IF(ISERROR(OFFSET(A!$F$17,GF$3,0)),"",OFFSET(A!$F$17,GF$3,0))</f>
        <v>7.08597704</v>
      </c>
      <c r="GG5" s="397" t="n">
        <f aca="true">IF(ISERROR(OFFSET(A!$F$17,GG$3,0)),"",OFFSET(A!$F$17,GG$3,0))</f>
        <v>6.59667562</v>
      </c>
      <c r="GH5" s="397" t="n">
        <f aca="true">IF(ISERROR(OFFSET(A!$F$17,GH$3,0)),"",OFFSET(A!$F$17,GH$3,0))</f>
        <v>6.42172734</v>
      </c>
      <c r="GI5" s="397" t="n">
        <f aca="true">IF(ISERROR(OFFSET(A!$F$17,GI$3,0)),"",OFFSET(A!$F$17,GI$3,0))</f>
        <v>7.03060905</v>
      </c>
      <c r="GJ5" s="397" t="n">
        <f aca="true">IF(ISERROR(OFFSET(A!$F$17,GJ$3,0)),"",OFFSET(A!$F$17,GJ$3,0))</f>
        <v>7.62337538</v>
      </c>
      <c r="GK5" s="397" t="n">
        <f aca="true">IF(ISERROR(OFFSET(A!$F$17,GK$3,0)),"",OFFSET(A!$F$17,GK$3,0))</f>
        <v>7.29761586</v>
      </c>
      <c r="GL5" s="397" t="n">
        <f aca="true">IF(ISERROR(OFFSET(A!$F$17,GL$3,0)),"",OFFSET(A!$F$17,GL$3,0))</f>
        <v>7.4464923</v>
      </c>
      <c r="GM5" s="397" t="n">
        <f aca="true">IF(ISERROR(OFFSET(A!$F$17,GM$3,0)),"",OFFSET(A!$F$17,GM$3,0))</f>
        <v>7.71497611</v>
      </c>
      <c r="GN5" s="397" t="n">
        <f aca="true">IF(ISERROR(OFFSET(A!$F$17,GN$3,0)),"",OFFSET(A!$F$17,GN$3,0))</f>
        <v>7.52947725</v>
      </c>
      <c r="GO5" s="397" t="n">
        <f aca="true">IF(ISERROR(OFFSET(A!$F$17,GO$3,0)),"",OFFSET(A!$F$17,GO$3,0))</f>
        <v>7.05532451</v>
      </c>
      <c r="GP5" s="397" t="n">
        <f aca="true">IF(ISERROR(OFFSET(A!$F$17,GP$3,0)),"",OFFSET(A!$F$17,GP$3,0))</f>
        <v>6.42610406</v>
      </c>
      <c r="GQ5" s="397" t="n">
        <f aca="true">IF(ISERROR(OFFSET(A!$F$17,GQ$3,0)),"",OFFSET(A!$F$17,GQ$3,0))</f>
        <v>6.6493984</v>
      </c>
      <c r="GR5" s="397" t="n">
        <f aca="true">IF(ISERROR(OFFSET(A!$F$17,GR$3,0)),"",OFFSET(A!$F$17,GR$3,0))</f>
        <v>6.61016242</v>
      </c>
      <c r="GS5" s="397" t="n">
        <f aca="true">IF(ISERROR(OFFSET(A!$F$17,GS$3,0)),"",OFFSET(A!$F$17,GS$3,0))</f>
        <v>5.99231066</v>
      </c>
      <c r="GT5" s="397" t="n">
        <f aca="true">IF(ISERROR(OFFSET(A!$F$17,GT$3,0)),"",OFFSET(A!$F$17,GT$3,0))</f>
        <v>5.99088376</v>
      </c>
      <c r="GU5" s="397" t="n">
        <f aca="true">IF(ISERROR(OFFSET(A!$F$17,GU$3,0)),"",OFFSET(A!$F$17,GU$3,0))</f>
        <v>6.55847531</v>
      </c>
      <c r="GV5" s="397" t="n">
        <f aca="true">IF(ISERROR(OFFSET(A!$F$17,GV$3,0)),"",OFFSET(A!$F$17,GV$3,0))</f>
        <v>7.11097404</v>
      </c>
      <c r="GW5" s="397" t="n">
        <f aca="true">IF(ISERROR(OFFSET(A!$F$17,GW$3,0)),"",OFFSET(A!$F$17,GW$3,0))</f>
        <v>6.80665434</v>
      </c>
      <c r="GX5" s="397" t="n">
        <f aca="true">IF(ISERROR(OFFSET(A!$F$17,GX$3,0)),"",OFFSET(A!$F$17,GX$3,0))</f>
        <v>6.94506463</v>
      </c>
      <c r="GY5" s="397" t="n">
        <f aca="true">IF(ISERROR(OFFSET(A!$F$17,GY$3,0)),"",OFFSET(A!$F$17,GY$3,0))</f>
        <v>7.19498749</v>
      </c>
      <c r="GZ5" s="397" t="n">
        <f aca="true">IF(ISERROR(OFFSET(A!$F$17,GZ$3,0)),"",OFFSET(A!$F$17,GZ$3,0))</f>
        <v>7.02152094</v>
      </c>
      <c r="HA5" s="397" t="n">
        <f aca="true">IF(ISERROR(OFFSET(A!$F$17,HA$3,0)),"",OFFSET(A!$F$17,HA$3,0))</f>
        <v>6.57892921</v>
      </c>
      <c r="HB5" s="397" t="n">
        <f aca="true">IF(ISERROR(OFFSET(A!$F$17,HB$3,0)),"",OFFSET(A!$F$17,HB$3,0))</f>
        <v>2.53152072</v>
      </c>
      <c r="HC5" s="397" t="n">
        <f aca="true">IF(ISERROR(OFFSET(A!$F$17,HC$3,0)),"",OFFSET(A!$F$17,HC$3,0))</f>
        <v>2.60081114</v>
      </c>
      <c r="HD5" s="397" t="n">
        <f aca="true">IF(ISERROR(OFFSET(A!$F$17,HD$3,0)),"",OFFSET(A!$F$17,HD$3,0))</f>
        <v>2.58529144</v>
      </c>
      <c r="HE5" s="397" t="n">
        <f aca="true">IF(ISERROR(OFFSET(A!$F$17,HE$3,0)),"",OFFSET(A!$F$17,HE$3,0))</f>
        <v>2.32115459</v>
      </c>
      <c r="HF5" s="397" t="n">
        <f aca="true">IF(ISERROR(OFFSET(A!$F$17,HF$3,0)),"",OFFSET(A!$F$17,HF$3,0))</f>
        <v>2.55596917</v>
      </c>
      <c r="HG5" s="397" t="n">
        <f aca="true">IF(ISERROR(OFFSET(A!$F$17,HG$3,0)),"",OFFSET(A!$F$17,HG$3,0))</f>
        <v>3.27794825</v>
      </c>
      <c r="HH5" s="397" t="n">
        <f aca="true">IF(ISERROR(OFFSET(A!$F$17,HH$3,0)),"",OFFSET(A!$F$17,HH$3,0))</f>
        <v>3.81054262</v>
      </c>
      <c r="HI5" s="397" t="n">
        <f aca="true">IF(ISERROR(OFFSET(A!$F$17,HI$3,0)),"",OFFSET(A!$F$17,HI$3,0))</f>
        <v>4.04900965</v>
      </c>
      <c r="HJ5" s="397" t="n">
        <f aca="true">IF(ISERROR(OFFSET(A!$F$17,HJ$3,0)),"",OFFSET(A!$F$17,HJ$3,0))</f>
        <v>4.1596788</v>
      </c>
      <c r="HK5" s="397" t="n">
        <f aca="true">IF(ISERROR(OFFSET(A!$F$17,HK$3,0)),"",OFFSET(A!$F$17,HK$3,0))</f>
        <v>4.13469613</v>
      </c>
      <c r="HL5" s="397" t="n">
        <f aca="true">IF(ISERROR(OFFSET(A!$F$17,HL$3,0)),"",OFFSET(A!$F$17,HL$3,0))</f>
        <v>3.60056557</v>
      </c>
      <c r="HM5" s="397" t="n">
        <f aca="true">IF(ISERROR(OFFSET(A!$F$17,HM$3,0)),"",OFFSET(A!$F$17,HM$3,0))</f>
        <v>3.05393584</v>
      </c>
      <c r="HN5" s="397" t="n">
        <f aca="true">IF(ISERROR(OFFSET(A!$F$17,HN$3,0)),"",OFFSET(A!$F$17,HN$3,0))</f>
        <v>2.35856694</v>
      </c>
      <c r="HO5" s="397" t="n">
        <f aca="true">IF(ISERROR(OFFSET(A!$F$17,HO$3,0)),"",OFFSET(A!$F$17,HO$3,0))</f>
        <v>2.42296644</v>
      </c>
      <c r="HP5" s="397" t="n">
        <f aca="true">IF(ISERROR(OFFSET(A!$F$17,HP$3,0)),"",OFFSET(A!$F$17,HP$3,0))</f>
        <v>2.40834673</v>
      </c>
      <c r="HQ5" s="397" t="n">
        <f aca="true">IF(ISERROR(OFFSET(A!$F$17,HQ$3,0)),"",OFFSET(A!$F$17,HQ$3,0))</f>
        <v>2.1621434</v>
      </c>
      <c r="HR5" s="397" t="n">
        <f aca="true">IF(ISERROR(OFFSET(A!$F$17,HR$3,0)),"",OFFSET(A!$F$17,HR$3,0))</f>
        <v>2.38072799</v>
      </c>
      <c r="HS5" s="397" t="n">
        <f aca="true">IF(ISERROR(OFFSET(A!$F$17,HS$3,0)),"",OFFSET(A!$F$17,HS$3,0))</f>
        <v>3.05300269</v>
      </c>
      <c r="HT5" s="397" t="n">
        <f aca="true">IF(ISERROR(OFFSET(A!$F$17,HT$3,0)),"",OFFSET(A!$F$17,HT$3,0))</f>
        <v>3.54881844</v>
      </c>
      <c r="HU5" s="397" t="n">
        <f aca="true">IF(ISERROR(OFFSET(A!$F$17,HU$3,0)),"",OFFSET(A!$F$17,HU$3,0))</f>
        <v>3.77065412</v>
      </c>
      <c r="HV5" s="397" t="n">
        <f aca="true">IF(ISERROR(OFFSET(A!$F$17,HV$3,0)),"",OFFSET(A!$F$17,HV$3,0))</f>
        <v>3.87346421</v>
      </c>
      <c r="HW5" s="397" t="n">
        <f aca="true">IF(ISERROR(OFFSET(A!$F$17,HW$3,0)),"",OFFSET(A!$F$17,HW$3,0))</f>
        <v>3.8499428</v>
      </c>
      <c r="HX5" s="397" t="n">
        <f aca="true">IF(ISERROR(OFFSET(A!$F$17,HX$3,0)),"",OFFSET(A!$F$17,HX$3,0))</f>
        <v>3.35237299</v>
      </c>
      <c r="HY5" s="397" t="n">
        <f aca="true">IF(ISERROR(OFFSET(A!$F$17,HY$3,0)),"",OFFSET(A!$F$17,HY$3,0))</f>
        <v>2.84323912</v>
      </c>
      <c r="HZ5" s="397" t="n">
        <f aca="true">IF(ISERROR(OFFSET(A!$F$17,HZ$3,0)),"",OFFSET(A!$F$17,HZ$3,0))</f>
        <v>2.19569804</v>
      </c>
    </row>
    <row r="6" customFormat="false" ht="12.75" hidden="false" customHeight="false" outlineLevel="0" collapsed="false">
      <c r="A6" s="389" t="n">
        <f aca="false">A!A20</f>
        <v>37165</v>
      </c>
      <c r="B6" s="390" t="n">
        <f aca="false">INDEX(RelationshipPriceTable,MATCH(A6,RelationshipMonth,0),2)</f>
        <v>3.578</v>
      </c>
      <c r="C6" s="390" t="n">
        <v>3.49</v>
      </c>
      <c r="D6" s="391" t="n">
        <f aca="false">B6-C6</f>
        <v>0.0879999999999996</v>
      </c>
      <c r="F6" s="398" t="s">
        <v>58</v>
      </c>
      <c r="G6" s="399" t="n">
        <f aca="false">SUM(H6:IA6)</f>
        <v>-2264.4</v>
      </c>
      <c r="H6" s="400"/>
      <c r="I6" s="400"/>
      <c r="J6" s="400" t="str">
        <f aca="false">IF(ISERROR(ROUND(J5*J4,1)),"",ROUND(J5*J4,1))</f>
        <v/>
      </c>
      <c r="K6" s="400" t="str">
        <f aca="false">IF(ISERROR(ROUND(K5*K4,1)),"",ROUND(K5*K4,1))</f>
        <v/>
      </c>
      <c r="L6" s="400" t="str">
        <f aca="false">IF(ISERROR(ROUND(L5*L4,1)),"",ROUND(L5*L4,1))</f>
        <v/>
      </c>
      <c r="M6" s="400" t="str">
        <f aca="false">IF(ISERROR(ROUND(M5*M4,1)),"",ROUND(M5*M4,1))</f>
        <v/>
      </c>
      <c r="N6" s="400" t="str">
        <f aca="false">IF(ISERROR(ROUND(N5*N4,1)),"",ROUND(N5*N4,1))</f>
        <v/>
      </c>
      <c r="O6" s="400" t="n">
        <f aca="false">IF(ISERROR(ROUND(O5*O4,1)),"",ROUND(O5*O4,1))</f>
        <v>2978.5</v>
      </c>
      <c r="P6" s="400" t="n">
        <f aca="false">IF(ISERROR(ROUND(P5*P4,1)),"",ROUND(P5*P4,1))</f>
        <v>-12146.4</v>
      </c>
      <c r="Q6" s="400" t="n">
        <f aca="false">IF(ISERROR(ROUND(Q5*Q4,1)),"",ROUND(Q5*Q4,1))</f>
        <v>3668.3</v>
      </c>
      <c r="R6" s="400" t="n">
        <f aca="false">IF(ISERROR(ROUND(R5*R4,1)),"",ROUND(R5*R4,1))</f>
        <v>-1398.9</v>
      </c>
      <c r="S6" s="400" t="n">
        <f aca="false">IF(ISERROR(ROUND(S5*S4,1)),"",ROUND(S5*S4,1))</f>
        <v>3676.8</v>
      </c>
      <c r="T6" s="400" t="n">
        <f aca="false">IF(ISERROR(ROUND(T5*T4,1)),"",ROUND(T5*T4,1))</f>
        <v>4301.6</v>
      </c>
      <c r="U6" s="400" t="n">
        <f aca="false">IF(ISERROR(ROUND(U5*U4,1)),"",ROUND(U5*U4,1))</f>
        <v>-1336.5</v>
      </c>
      <c r="V6" s="400" t="n">
        <f aca="false">IF(ISERROR(ROUND(V5*V4,1)),"",ROUND(V5*V4,1))</f>
        <v>-4432.6</v>
      </c>
      <c r="W6" s="400" t="n">
        <f aca="false">IF(ISERROR(ROUND(W5*W4,1)),"",ROUND(W5*W4,1))</f>
        <v>-1821.9</v>
      </c>
      <c r="X6" s="400" t="n">
        <f aca="false">IF(ISERROR(ROUND(X5*X4,1)),"",ROUND(X5*X4,1))</f>
        <v>-2270.7</v>
      </c>
      <c r="Y6" s="400" t="n">
        <f aca="false">IF(ISERROR(ROUND(Y5*Y4,1)),"",ROUND(Y5*Y4,1))</f>
        <v>-2305.1</v>
      </c>
      <c r="Z6" s="400" t="n">
        <f aca="false">IF(ISERROR(ROUND(Z5*Z4,1)),"",ROUND(Z5*Z4,1))</f>
        <v>181.7</v>
      </c>
      <c r="AA6" s="400" t="n">
        <f aca="false">IF(ISERROR(ROUND(AA5*AA4,1)),"",ROUND(AA5*AA4,1))</f>
        <v>-2897.8</v>
      </c>
      <c r="AB6" s="400" t="n">
        <f aca="false">IF(ISERROR(ROUND(AB5*AB4,1)),"",ROUND(AB5*AB4,1))</f>
        <v>1694.8</v>
      </c>
      <c r="AC6" s="400" t="n">
        <f aca="false">IF(ISERROR(ROUND(AC5*AC4,1)),"",ROUND(AC5*AC4,1))</f>
        <v>5204.2</v>
      </c>
      <c r="AD6" s="400" t="n">
        <f aca="false">IF(ISERROR(ROUND(AD5*AD4,1)),"",ROUND(AD5*AD4,1))</f>
        <v>-1519.5</v>
      </c>
      <c r="AE6" s="400" t="n">
        <f aca="false">IF(ISERROR(ROUND(AE5*AE4,1)),"",ROUND(AE5*AE4,1))</f>
        <v>2150.3</v>
      </c>
      <c r="AF6" s="400" t="n">
        <f aca="false">IF(ISERROR(ROUND(AF5*AF4,1)),"",ROUND(AF5*AF4,1))</f>
        <v>-746.3</v>
      </c>
      <c r="AG6" s="400" t="n">
        <f aca="false">IF(ISERROR(ROUND(AG5*AG4,1)),"",ROUND(AG5*AG4,1))</f>
        <v>975.6</v>
      </c>
      <c r="AH6" s="400" t="n">
        <f aca="false">IF(ISERROR(ROUND(AH5*AH4,1)),"",ROUND(AH5*AH4,1))</f>
        <v>1077</v>
      </c>
      <c r="AI6" s="400" t="n">
        <f aca="false">IF(ISERROR(ROUND(AI5*AI4,1)),"",ROUND(AI5*AI4,1))</f>
        <v>-2803.1</v>
      </c>
      <c r="AJ6" s="400" t="n">
        <f aca="false">IF(ISERROR(ROUND(AJ5*AJ4,1)),"",ROUND(AJ5*AJ4,1))</f>
        <v>-703.9</v>
      </c>
      <c r="AK6" s="400" t="n">
        <f aca="false">IF(ISERROR(ROUND(AK5*AK4,1)),"",ROUND(AK5*AK4,1))</f>
        <v>265.5</v>
      </c>
      <c r="AL6" s="400" t="n">
        <f aca="false">IF(ISERROR(ROUND(AL5*AL4,1)),"",ROUND(AL5*AL4,1))</f>
        <v>1733.3</v>
      </c>
      <c r="AM6" s="400" t="n">
        <f aca="false">IF(ISERROR(ROUND(AM5*AM4,1)),"",ROUND(AM5*AM4,1))</f>
        <v>616.3</v>
      </c>
      <c r="AN6" s="400" t="n">
        <f aca="false">IF(ISERROR(ROUND(AN5*AN4,1)),"",ROUND(AN5*AN4,1))</f>
        <v>416.5</v>
      </c>
      <c r="AO6" s="400" t="n">
        <f aca="false">IF(ISERROR(ROUND(AO5*AO4,1)),"",ROUND(AO5*AO4,1))</f>
        <v>1515.7</v>
      </c>
      <c r="AP6" s="400" t="n">
        <f aca="false">IF(ISERROR(ROUND(AP5*AP4,1)),"",ROUND(AP5*AP4,1))</f>
        <v>-125.4</v>
      </c>
      <c r="AQ6" s="400" t="n">
        <f aca="false">IF(ISERROR(ROUND(AQ5*AQ4,1)),"",ROUND(AQ5*AQ4,1))</f>
        <v>266.7</v>
      </c>
      <c r="AR6" s="400" t="n">
        <f aca="false">IF(ISERROR(ROUND(AR5*AR4,1)),"",ROUND(AR5*AR4,1))</f>
        <v>-20</v>
      </c>
      <c r="AS6" s="400" t="n">
        <f aca="false">IF(ISERROR(ROUND(AS5*AS4,1)),"",ROUND(AS5*AS4,1))</f>
        <v>1361.1</v>
      </c>
      <c r="AT6" s="400" t="n">
        <f aca="false">IF(ISERROR(ROUND(AT5*AT4,1)),"",ROUND(AT5*AT4,1))</f>
        <v>-69.2</v>
      </c>
      <c r="AU6" s="400" t="n">
        <f aca="false">IF(ISERROR(ROUND(AU5*AU4,1)),"",ROUND(AU5*AU4,1))</f>
        <v>-460.5</v>
      </c>
      <c r="AV6" s="400" t="n">
        <f aca="false">IF(ISERROR(ROUND(AV5*AV4,1)),"",ROUND(AV5*AV4,1))</f>
        <v>-161.2</v>
      </c>
      <c r="AW6" s="400" t="n">
        <f aca="false">IF(ISERROR(ROUND(AW5*AW4,1)),"",ROUND(AW5*AW4,1))</f>
        <v>-130.7</v>
      </c>
      <c r="AX6" s="400" t="n">
        <f aca="false">IF(ISERROR(ROUND(AX5*AX4,1)),"",ROUND(AX5*AX4,1))</f>
        <v>-126.4</v>
      </c>
      <c r="AY6" s="400" t="n">
        <f aca="false">IF(ISERROR(ROUND(AY5*AY4,1)),"",ROUND(AY5*AY4,1))</f>
        <v>-1100.6</v>
      </c>
      <c r="AZ6" s="400" t="n">
        <f aca="false">IF(ISERROR(ROUND(AZ5*AZ4,1)),"",ROUND(AZ5*AZ4,1))</f>
        <v>-66.1</v>
      </c>
      <c r="BA6" s="400" t="n">
        <f aca="false">IF(ISERROR(ROUND(BA5*BA4,1)),"",ROUND(BA5*BA4,1))</f>
        <v>906.8</v>
      </c>
      <c r="BB6" s="400" t="n">
        <f aca="false">IF(ISERROR(ROUND(BB5*BB4,1)),"",ROUND(BB5*BB4,1))</f>
        <v>-63.8</v>
      </c>
      <c r="BC6" s="400" t="n">
        <f aca="false">IF(ISERROR(ROUND(BC5*BC4,1)),"",ROUND(BC5*BC4,1))</f>
        <v>-70.5</v>
      </c>
      <c r="BD6" s="400" t="n">
        <f aca="false">IF(ISERROR(ROUND(BD5*BD4,1)),"",ROUND(BD5*BD4,1))</f>
        <v>79.6</v>
      </c>
      <c r="BE6" s="400" t="n">
        <f aca="false">IF(ISERROR(ROUND(BE5*BE4,1)),"",ROUND(BE5*BE4,1))</f>
        <v>-6</v>
      </c>
      <c r="BF6" s="400" t="n">
        <f aca="false">IF(ISERROR(ROUND(BF5*BF4,1)),"",ROUND(BF5*BF4,1))</f>
        <v>-8</v>
      </c>
      <c r="BG6" s="400" t="n">
        <f aca="false">IF(ISERROR(ROUND(BG5*BG4,1)),"",ROUND(BG5*BG4,1))</f>
        <v>115.4</v>
      </c>
      <c r="BH6" s="400" t="n">
        <f aca="false">IF(ISERROR(ROUND(BH5*BH4,1)),"",ROUND(BH5*BH4,1))</f>
        <v>127.3</v>
      </c>
      <c r="BI6" s="400" t="n">
        <f aca="false">IF(ISERROR(ROUND(BI5*BI4,1)),"",ROUND(BI5*BI4,1))</f>
        <v>123.5</v>
      </c>
      <c r="BJ6" s="400" t="n">
        <f aca="false">IF(ISERROR(ROUND(BJ5*BJ4,1)),"",ROUND(BJ5*BJ4,1))</f>
        <v>123.1</v>
      </c>
      <c r="BK6" s="400" t="n">
        <f aca="false">IF(ISERROR(ROUND(BK5*BK4,1)),"",ROUND(BK5*BK4,1))</f>
        <v>87.7</v>
      </c>
      <c r="BL6" s="400" t="n">
        <f aca="false">IF(ISERROR(ROUND(BL5*BL4,1)),"",ROUND(BL5*BL4,1))</f>
        <v>18.2</v>
      </c>
      <c r="BM6" s="400" t="n">
        <f aca="false">IF(ISERROR(ROUND(BM5*BM4,1)),"",ROUND(BM5*BM4,1))</f>
        <v>28.1</v>
      </c>
      <c r="BN6" s="400" t="n">
        <f aca="false">IF(ISERROR(ROUND(BN5*BN4,1)),"",ROUND(BN5*BN4,1))</f>
        <v>52.6</v>
      </c>
      <c r="BO6" s="400" t="n">
        <f aca="false">IF(ISERROR(ROUND(BO5*BO4,1)),"",ROUND(BO5*BO4,1))</f>
        <v>-15</v>
      </c>
      <c r="BP6" s="400" t="n">
        <f aca="false">IF(ISERROR(ROUND(BP5*BP4,1)),"",ROUND(BP5*BP4,1))</f>
        <v>57.9</v>
      </c>
      <c r="BQ6" s="400" t="n">
        <f aca="false">IF(ISERROR(ROUND(BQ5*BQ4,1)),"",ROUND(BQ5*BQ4,1))</f>
        <v>-6.6</v>
      </c>
      <c r="BR6" s="400" t="n">
        <f aca="false">IF(ISERROR(ROUND(BR5*BR4,1)),"",ROUND(BR5*BR4,1))</f>
        <v>-18.7</v>
      </c>
      <c r="BS6" s="400" t="n">
        <f aca="false">IF(ISERROR(ROUND(BS5*BS4,1)),"",ROUND(BS5*BS4,1))</f>
        <v>-18.1</v>
      </c>
      <c r="BT6" s="400" t="n">
        <f aca="false">IF(ISERROR(ROUND(BT5*BT4,1)),"",ROUND(BT5*BT4,1))</f>
        <v>-18.3</v>
      </c>
      <c r="BU6" s="400" t="n">
        <f aca="false">IF(ISERROR(ROUND(BU5*BU4,1)),"",ROUND(BU5*BU4,1))</f>
        <v>-6.1</v>
      </c>
      <c r="BV6" s="400" t="n">
        <f aca="false">IF(ISERROR(ROUND(BV5*BV4,1)),"",ROUND(BV5*BV4,1))</f>
        <v>-10.2</v>
      </c>
      <c r="BW6" s="400" t="n">
        <f aca="false">IF(ISERROR(ROUND(BW5*BW4,1)),"",ROUND(BW5*BW4,1))</f>
        <v>-9.4</v>
      </c>
      <c r="BX6" s="400" t="n">
        <f aca="false">IF(ISERROR(ROUND(BX5*BX4,1)),"",ROUND(BX5*BX4,1))</f>
        <v>-2.6</v>
      </c>
      <c r="BY6" s="400" t="n">
        <f aca="false">IF(ISERROR(ROUND(BY5*BY4,1)),"",ROUND(BY5*BY4,1))</f>
        <v>6.4</v>
      </c>
      <c r="BZ6" s="400" t="n">
        <f aca="false">IF(ISERROR(ROUND(BZ5*BZ4,1)),"",ROUND(BZ5*BZ4,1))</f>
        <v>7.8</v>
      </c>
      <c r="CA6" s="400" t="n">
        <f aca="false">IF(ISERROR(ROUND(CA5*CA4,1)),"",ROUND(CA5*CA4,1))</f>
        <v>-48.2</v>
      </c>
      <c r="CB6" s="400" t="n">
        <f aca="false">IF(ISERROR(ROUND(CB5*CB4,1)),"",ROUND(CB5*CB4,1))</f>
        <v>149.4</v>
      </c>
      <c r="CC6" s="400" t="n">
        <f aca="false">IF(ISERROR(ROUND(CC5*CC4,1)),"",ROUND(CC5*CC4,1))</f>
        <v>88.7</v>
      </c>
      <c r="CD6" s="400" t="n">
        <f aca="false">IF(ISERROR(ROUND(CD5*CD4,1)),"",ROUND(CD5*CD4,1))</f>
        <v>91.7</v>
      </c>
      <c r="CE6" s="400" t="n">
        <f aca="false">IF(ISERROR(ROUND(CE5*CE4,1)),"",ROUND(CE5*CE4,1))</f>
        <v>91.3</v>
      </c>
      <c r="CF6" s="400" t="n">
        <f aca="false">IF(ISERROR(ROUND(CF5*CF4,1)),"",ROUND(CF5*CF4,1))</f>
        <v>93.9</v>
      </c>
      <c r="CG6" s="400" t="n">
        <f aca="false">IF(ISERROR(ROUND(CG5*CG4,1)),"",ROUND(CG5*CG4,1))</f>
        <v>91.4</v>
      </c>
      <c r="CH6" s="400" t="n">
        <f aca="false">IF(ISERROR(ROUND(CH5*CH4,1)),"",ROUND(CH5*CH4,1))</f>
        <v>90.8</v>
      </c>
      <c r="CI6" s="400" t="n">
        <f aca="false">IF(ISERROR(ROUND(CI5*CI4,1)),"",ROUND(CI5*CI4,1))</f>
        <v>87.9</v>
      </c>
      <c r="CJ6" s="400" t="n">
        <f aca="false">IF(ISERROR(ROUND(CJ5*CJ4,1)),"",ROUND(CJ5*CJ4,1))</f>
        <v>92</v>
      </c>
      <c r="CK6" s="400" t="n">
        <f aca="false">IF(ISERROR(ROUND(CK5*CK4,1)),"",ROUND(CK5*CK4,1))</f>
        <v>92.9</v>
      </c>
      <c r="CL6" s="400" t="n">
        <f aca="false">IF(ISERROR(ROUND(CL5*CL4,1)),"",ROUND(CL5*CL4,1))</f>
        <v>95</v>
      </c>
      <c r="CM6" s="400" t="n">
        <f aca="false">IF(ISERROR(ROUND(CM5*CM4,1)),"",ROUND(CM5*CM4,1))</f>
        <v>-148.7</v>
      </c>
      <c r="CN6" s="400" t="n">
        <f aca="false">IF(ISERROR(ROUND(CN5*CN4,1)),"",ROUND(CN5*CN4,1))</f>
        <v>123.3</v>
      </c>
      <c r="CO6" s="400" t="n">
        <f aca="false">IF(ISERROR(ROUND(CO5*CO4,1)),"",ROUND(CO5*CO4,1))</f>
        <v>-121.6</v>
      </c>
      <c r="CP6" s="400" t="n">
        <f aca="false">IF(ISERROR(ROUND(CP5*CP4,1)),"",ROUND(CP5*CP4,1))</f>
        <v>-132</v>
      </c>
      <c r="CQ6" s="400" t="n">
        <f aca="false">IF(ISERROR(ROUND(CQ5*CQ4,1)),"",ROUND(CQ5*CQ4,1))</f>
        <v>-123.8</v>
      </c>
      <c r="CR6" s="400" t="n">
        <f aca="false">IF(ISERROR(ROUND(CR5*CR4,1)),"",ROUND(CR5*CR4,1))</f>
        <v>-127.5</v>
      </c>
      <c r="CS6" s="400" t="n">
        <f aca="false">IF(ISERROR(ROUND(CS5*CS4,1)),"",ROUND(CS5*CS4,1))</f>
        <v>-121.6</v>
      </c>
      <c r="CT6" s="400" t="n">
        <f aca="false">IF(ISERROR(ROUND(CT5*CT4,1)),"",ROUND(CT5*CT4,1))</f>
        <v>-122.9</v>
      </c>
      <c r="CU6" s="400" t="n">
        <f aca="false">IF(ISERROR(ROUND(CU5*CU4,1)),"",ROUND(CU5*CU4,1))</f>
        <v>-118.2</v>
      </c>
      <c r="CV6" s="400" t="n">
        <f aca="false">IF(ISERROR(ROUND(CV5*CV4,1)),"",ROUND(CV5*CV4,1))</f>
        <v>-112.3</v>
      </c>
      <c r="CW6" s="400" t="n">
        <f aca="false">IF(ISERROR(ROUND(CW5*CW4,1)),"",ROUND(CW5*CW4,1))</f>
        <v>-117.1</v>
      </c>
      <c r="CX6" s="400" t="n">
        <f aca="false">IF(ISERROR(ROUND(CX5*CX4,1)),"",ROUND(CX5*CX4,1))</f>
        <v>-112.9</v>
      </c>
      <c r="CY6" s="400" t="n">
        <f aca="false">IF(ISERROR(ROUND(CY5*CY4,1)),"",ROUND(CY5*CY4,1))</f>
        <v>-346.3</v>
      </c>
      <c r="CZ6" s="400" t="n">
        <f aca="false">IF(ISERROR(ROUND(CZ5*CZ4,1)),"",ROUND(CZ5*CZ4,1))</f>
        <v>284.5</v>
      </c>
      <c r="DA6" s="400" t="n">
        <f aca="false">IF(ISERROR(ROUND(DA5*DA4,1)),"",ROUND(DA5*DA4,1))</f>
        <v>44.3</v>
      </c>
      <c r="DB6" s="400" t="n">
        <f aca="false">IF(ISERROR(ROUND(DB5*DB4,1)),"",ROUND(DB5*DB4,1))</f>
        <v>47</v>
      </c>
      <c r="DC6" s="400" t="n">
        <f aca="false">IF(ISERROR(ROUND(DC5*DC4,1)),"",ROUND(DC5*DC4,1))</f>
        <v>30.5</v>
      </c>
      <c r="DD6" s="400" t="n">
        <f aca="false">IF(ISERROR(ROUND(DD5*DD4,1)),"",ROUND(DD5*DD4,1))</f>
        <v>31.8</v>
      </c>
      <c r="DE6" s="400" t="n">
        <f aca="false">IF(ISERROR(ROUND(DE5*DE4,1)),"",ROUND(DE5*DE4,1))</f>
        <v>31.1</v>
      </c>
      <c r="DF6" s="400" t="n">
        <f aca="false">IF(ISERROR(ROUND(DF5*DF4,1)),"",ROUND(DF5*DF4,1))</f>
        <v>29.9</v>
      </c>
      <c r="DG6" s="400" t="n">
        <f aca="false">IF(ISERROR(ROUND(DG5*DG4,1)),"",ROUND(DG5*DG4,1))</f>
        <v>29.3</v>
      </c>
      <c r="DH6" s="400" t="n">
        <f aca="false">IF(ISERROR(ROUND(DH5*DH4,1)),"",ROUND(DH5*DH4,1))</f>
        <v>29.2</v>
      </c>
      <c r="DI6" s="400" t="n">
        <f aca="false">IF(ISERROR(ROUND(DI5*DI4,1)),"",ROUND(DI5*DI4,1))</f>
        <v>29.6</v>
      </c>
      <c r="DJ6" s="400" t="n">
        <f aca="false">IF(ISERROR(ROUND(DJ5*DJ4,1)),"",ROUND(DJ5*DJ4,1))</f>
        <v>27.5</v>
      </c>
      <c r="DK6" s="400" t="n">
        <f aca="false">IF(ISERROR(ROUND(DK5*DK4,1)),"",ROUND(DK5*DK4,1))</f>
        <v>26.7</v>
      </c>
      <c r="DL6" s="400" t="n">
        <f aca="false">IF(ISERROR(ROUND(DL5*DL4,1)),"",ROUND(DL5*DL4,1))</f>
        <v>-44.1</v>
      </c>
      <c r="DM6" s="400" t="n">
        <f aca="false">IF(ISERROR(ROUND(DM5*DM4,1)),"",ROUND(DM5*DM4,1))</f>
        <v>-37.2</v>
      </c>
      <c r="DN6" s="400" t="n">
        <f aca="false">IF(ISERROR(ROUND(DN5*DN4,1)),"",ROUND(DN5*DN4,1))</f>
        <v>-42.8</v>
      </c>
      <c r="DO6" s="400" t="n">
        <f aca="false">IF(ISERROR(ROUND(DO5*DO4,1)),"",ROUND(DO5*DO4,1))</f>
        <v>-39.4</v>
      </c>
      <c r="DP6" s="400" t="n">
        <f aca="false">IF(ISERROR(ROUND(DP5*DP4,1)),"",ROUND(DP5*DP4,1))</f>
        <v>-37.2</v>
      </c>
      <c r="DQ6" s="400" t="n">
        <f aca="false">IF(ISERROR(ROUND(DQ5*DQ4,1)),"",ROUND(DQ5*DQ4,1))</f>
        <v>-35.2</v>
      </c>
      <c r="DR6" s="400" t="n">
        <f aca="false">IF(ISERROR(ROUND(DR5*DR4,1)),"",ROUND(DR5*DR4,1))</f>
        <v>-35.6</v>
      </c>
      <c r="DS6" s="400" t="n">
        <f aca="false">IF(ISERROR(ROUND(DS5*DS4,1)),"",ROUND(DS5*DS4,1))</f>
        <v>-36.5</v>
      </c>
      <c r="DT6" s="400" t="n">
        <f aca="false">IF(ISERROR(ROUND(DT5*DT4,1)),"",ROUND(DT5*DT4,1))</f>
        <v>-34.5</v>
      </c>
      <c r="DU6" s="400" t="n">
        <f aca="false">IF(ISERROR(ROUND(DU5*DU4,1)),"",ROUND(DU5*DU4,1))</f>
        <v>-36.3</v>
      </c>
      <c r="DV6" s="400" t="n">
        <f aca="false">IF(ISERROR(ROUND(DV5*DV4,1)),"",ROUND(DV5*DV4,1))</f>
        <v>-31.9</v>
      </c>
      <c r="DW6" s="400" t="n">
        <f aca="false">IF(ISERROR(ROUND(DW5*DW4,1)),"",ROUND(DW5*DW4,1))</f>
        <v>-33.5</v>
      </c>
      <c r="DX6" s="400" t="n">
        <f aca="false">IF(ISERROR(ROUND(DX5*DX4,1)),"",ROUND(DX5*DX4,1))</f>
        <v>20.8</v>
      </c>
      <c r="DY6" s="400" t="n">
        <f aca="false">IF(ISERROR(ROUND(DY5*DY4,1)),"",ROUND(DY5*DY4,1))</f>
        <v>20.3</v>
      </c>
      <c r="DZ6" s="400" t="n">
        <f aca="false">IF(ISERROR(ROUND(DZ5*DZ4,1)),"",ROUND(DZ5*DZ4,1))</f>
        <v>20.3</v>
      </c>
      <c r="EA6" s="400" t="n">
        <f aca="false">IF(ISERROR(ROUND(EA5*EA4,1)),"",ROUND(EA5*EA4,1))</f>
        <v>21</v>
      </c>
      <c r="EB6" s="400" t="n">
        <f aca="false">IF(ISERROR(ROUND(EB5*EB4,1)),"",ROUND(EB5*EB4,1))</f>
        <v>21.4</v>
      </c>
      <c r="EC6" s="400" t="n">
        <f aca="false">IF(ISERROR(ROUND(EC5*EC4,1)),"",ROUND(EC5*EC4,1))</f>
        <v>21</v>
      </c>
      <c r="ED6" s="400" t="n">
        <f aca="false">IF(ISERROR(ROUND(ED5*ED4,1)),"",ROUND(ED5*ED4,1))</f>
        <v>20.5</v>
      </c>
      <c r="EE6" s="400" t="n">
        <f aca="false">IF(ISERROR(ROUND(EE5*EE4,1)),"",ROUND(EE5*EE4,1))</f>
        <v>20</v>
      </c>
      <c r="EF6" s="400" t="n">
        <f aca="false">IF(ISERROR(ROUND(EF5*EF4,1)),"",ROUND(EF5*EF4,1))</f>
        <v>19.8</v>
      </c>
      <c r="EG6" s="400" t="n">
        <f aca="false">IF(ISERROR(ROUND(EG5*EG4,1)),"",ROUND(EG5*EG4,1))</f>
        <v>20</v>
      </c>
      <c r="EH6" s="400" t="n">
        <f aca="false">IF(ISERROR(ROUND(EH5*EH4,1)),"",ROUND(EH5*EH4,1))</f>
        <v>19.1</v>
      </c>
      <c r="EI6" s="400" t="n">
        <f aca="false">IF(ISERROR(ROUND(EI5*EI4,1)),"",ROUND(EI5*EI4,1))</f>
        <v>19.1</v>
      </c>
      <c r="EJ6" s="400" t="n">
        <f aca="false">IF(ISERROR(ROUND(EJ5*EJ4,1)),"",ROUND(EJ5*EJ4,1))</f>
        <v>19.4</v>
      </c>
      <c r="EK6" s="400" t="n">
        <f aca="false">IF(ISERROR(ROUND(EK5*EK4,1)),"",ROUND(EK5*EK4,1))</f>
        <v>19</v>
      </c>
      <c r="EL6" s="400" t="n">
        <f aca="false">IF(ISERROR(ROUND(EL5*EL4,1)),"",ROUND(EL5*EL4,1))</f>
        <v>18.8</v>
      </c>
      <c r="EM6" s="400" t="n">
        <f aca="false">IF(ISERROR(ROUND(EM5*EM4,1)),"",ROUND(EM5*EM4,1))</f>
        <v>19.3</v>
      </c>
      <c r="EN6" s="400" t="n">
        <f aca="false">IF(ISERROR(ROUND(EN5*EN4,1)),"",ROUND(EN5*EN4,1))</f>
        <v>19.8</v>
      </c>
      <c r="EO6" s="400" t="n">
        <f aca="false">IF(ISERROR(ROUND(EO5*EO4,1)),"",ROUND(EO5*EO4,1))</f>
        <v>19.4</v>
      </c>
      <c r="EP6" s="400" t="n">
        <f aca="false">IF(ISERROR(ROUND(EP5*EP4,1)),"",ROUND(EP5*EP4,1))</f>
        <v>25.7</v>
      </c>
      <c r="EQ6" s="400" t="n">
        <f aca="false">IF(ISERROR(ROUND(EQ5*EQ4,1)),"",ROUND(EQ5*EQ4,1))</f>
        <v>25</v>
      </c>
      <c r="ER6" s="400" t="n">
        <f aca="false">IF(ISERROR(ROUND(ER5*ER4,1)),"",ROUND(ER5*ER4,1))</f>
        <v>24.4</v>
      </c>
      <c r="ES6" s="400" t="n">
        <f aca="false">IF(ISERROR(ROUND(ES5*ES4,1)),"",ROUND(ES5*ES4,1))</f>
        <v>25.6</v>
      </c>
      <c r="ET6" s="400" t="n">
        <f aca="false">IF(ISERROR(ROUND(ET5*ET4,1)),"",ROUND(ET5*ET4,1))</f>
        <v>23.6</v>
      </c>
      <c r="EU6" s="400" t="n">
        <f aca="false">IF(ISERROR(ROUND(EU5*EU4,1)),"",ROUND(EU5*EU4,1))</f>
        <v>23.7</v>
      </c>
      <c r="EV6" s="400" t="n">
        <f aca="false">IF(ISERROR(ROUND(EV5*EV4,1)),"",ROUND(EV5*EV4,1))</f>
        <v>23.1</v>
      </c>
      <c r="EW6" s="400" t="n">
        <f aca="false">IF(ISERROR(ROUND(EW5*EW4,1)),"",ROUND(EW5*EW4,1))</f>
        <v>20.8</v>
      </c>
      <c r="EX6" s="400" t="n">
        <f aca="false">IF(ISERROR(ROUND(EX5*EX4,1)),"",ROUND(EX5*EX4,1))</f>
        <v>22.6</v>
      </c>
      <c r="EY6" s="400" t="n">
        <f aca="false">IF(ISERROR(ROUND(EY5*EY4,1)),"",ROUND(EY5*EY4,1))</f>
        <v>22.1</v>
      </c>
      <c r="EZ6" s="400" t="n">
        <f aca="false">IF(ISERROR(ROUND(EZ5*EZ4,1)),"",ROUND(EZ5*EZ4,1))</f>
        <v>22.9</v>
      </c>
      <c r="FA6" s="400" t="n">
        <f aca="false">IF(ISERROR(ROUND(FA5*FA4,1)),"",ROUND(FA5*FA4,1))</f>
        <v>22</v>
      </c>
      <c r="FB6" s="400" t="n">
        <f aca="false">IF(ISERROR(ROUND(FB5*FB4,1)),"",ROUND(FB5*FB4,1))</f>
        <v>21.8</v>
      </c>
      <c r="FC6" s="400" t="n">
        <f aca="false">IF(ISERROR(ROUND(FC5*FC4,1)),"",ROUND(FC5*FC4,1))</f>
        <v>21.1</v>
      </c>
      <c r="FD6" s="400" t="n">
        <f aca="false">IF(ISERROR(ROUND(FD5*FD4,1)),"",ROUND(FD5*FD4,1))</f>
        <v>20.4</v>
      </c>
      <c r="FE6" s="400" t="n">
        <f aca="false">IF(ISERROR(ROUND(FE5*FE4,1)),"",ROUND(FE5*FE4,1))</f>
        <v>20.6</v>
      </c>
      <c r="FF6" s="400" t="n">
        <f aca="false">IF(ISERROR(ROUND(FF5*FF4,1)),"",ROUND(FF5*FF4,1))</f>
        <v>19.7</v>
      </c>
      <c r="FG6" s="400" t="n">
        <f aca="false">IF(ISERROR(ROUND(FG5*FG4,1)),"",ROUND(FG5*FG4,1))</f>
        <v>20.3</v>
      </c>
      <c r="FH6" s="400" t="n">
        <f aca="false">IF(ISERROR(ROUND(FH5*FH4,1)),"",ROUND(FH5*FH4,1))</f>
        <v>26.3</v>
      </c>
      <c r="FI6" s="400" t="n">
        <f aca="false">IF(ISERROR(ROUND(FI5*FI4,1)),"",ROUND(FI5*FI4,1))</f>
        <v>23.6</v>
      </c>
      <c r="FJ6" s="400" t="n">
        <f aca="false">IF(ISERROR(ROUND(FJ5*FJ4,1)),"",ROUND(FJ5*FJ4,1))</f>
        <v>25.8</v>
      </c>
      <c r="FK6" s="400" t="n">
        <f aca="false">IF(ISERROR(ROUND(FK5*FK4,1)),"",ROUND(FK5*FK4,1))</f>
        <v>25.1</v>
      </c>
      <c r="FL6" s="400" t="n">
        <f aca="false">IF(ISERROR(ROUND(FL5*FL4,1)),"",ROUND(FL5*FL4,1))</f>
        <v>24.5</v>
      </c>
      <c r="FM6" s="400" t="n">
        <f aca="false">IF(ISERROR(ROUND(FM5*FM4,1)),"",ROUND(FM5*FM4,1))</f>
        <v>23.5</v>
      </c>
      <c r="FN6" s="400" t="n">
        <f aca="false">IF(ISERROR(ROUND(FN5*FN4,1)),"",ROUND(FN5*FN4,1))</f>
        <v>23.3</v>
      </c>
      <c r="FO6" s="400" t="n">
        <f aca="false">IF(ISERROR(ROUND(FO5*FO4,1)),"",ROUND(FO5*FO4,1))</f>
        <v>22.5</v>
      </c>
      <c r="FP6" s="400" t="n">
        <f aca="false">IF(ISERROR(ROUND(FP5*FP4,1)),"",ROUND(FP5*FP4,1))</f>
        <v>21.7</v>
      </c>
      <c r="FQ6" s="400" t="n">
        <f aca="false">IF(ISERROR(ROUND(FQ5*FQ4,1)),"",ROUND(FQ5*FQ4,1))</f>
        <v>22.1</v>
      </c>
      <c r="FR6" s="400" t="n">
        <f aca="false">IF(ISERROR(ROUND(FR5*FR4,1)),"",ROUND(FR5*FR4,1))</f>
        <v>7.6</v>
      </c>
      <c r="FS6" s="400" t="n">
        <f aca="false">IF(ISERROR(ROUND(FS5*FS4,1)),"",ROUND(FS5*FS4,1))</f>
        <v>7.9</v>
      </c>
      <c r="FT6" s="400" t="n">
        <f aca="false">IF(ISERROR(ROUND(FT5*FT4,1)),"",ROUND(FT5*FT4,1))</f>
        <v>8.2</v>
      </c>
      <c r="FU6" s="400" t="n">
        <f aca="false">IF(ISERROR(ROUND(FU5*FU4,1)),"",ROUND(FU5*FU4,1))</f>
        <v>7.4</v>
      </c>
      <c r="FV6" s="400" t="n">
        <f aca="false">IF(ISERROR(ROUND(FV5*FV4,1)),"",ROUND(FV5*FV4,1))</f>
        <v>7.9</v>
      </c>
      <c r="FW6" s="400" t="n">
        <f aca="false">IF(ISERROR(ROUND(FW5*FW4,1)),"",ROUND(FW5*FW4,1))</f>
        <v>7.9</v>
      </c>
      <c r="FX6" s="400" t="n">
        <f aca="false">IF(ISERROR(ROUND(FX5*FX4,1)),"",ROUND(FX5*FX4,1))</f>
        <v>8.3</v>
      </c>
      <c r="FY6" s="400" t="n">
        <f aca="false">IF(ISERROR(ROUND(FY5*FY4,1)),"",ROUND(FY5*FY4,1))</f>
        <v>8</v>
      </c>
      <c r="FZ6" s="400" t="n">
        <f aca="false">IF(ISERROR(ROUND(FZ5*FZ4,1)),"",ROUND(FZ5*FZ4,1))</f>
        <v>7.9</v>
      </c>
      <c r="GA6" s="400" t="n">
        <f aca="false">IF(ISERROR(ROUND(GA5*GA4,1)),"",ROUND(GA5*GA4,1))</f>
        <v>7.4</v>
      </c>
      <c r="GB6" s="400" t="n">
        <f aca="false">IF(ISERROR(ROUND(GB5*GB4,1)),"",ROUND(GB5*GB4,1))</f>
        <v>6.8</v>
      </c>
      <c r="GC6" s="400" t="n">
        <f aca="false">IF(ISERROR(ROUND(GC5*GC4,1)),"",ROUND(GC5*GC4,1))</f>
        <v>6.5</v>
      </c>
      <c r="GD6" s="400" t="n">
        <f aca="false">IF(ISERROR(ROUND(GD5*GD4,1)),"",ROUND(GD5*GD4,1))</f>
        <v>6.1</v>
      </c>
      <c r="GE6" s="400" t="n">
        <f aca="false">IF(ISERROR(ROUND(GE5*GE4,1)),"",ROUND(GE5*GE4,1))</f>
        <v>6.3</v>
      </c>
      <c r="GF6" s="400" t="n">
        <f aca="false">IF(ISERROR(ROUND(GF5*GF4,1)),"",ROUND(GF5*GF4,1))</f>
        <v>2.4</v>
      </c>
      <c r="GG6" s="400" t="n">
        <f aca="false">IF(ISERROR(ROUND(GG5*GG4,1)),"",ROUND(GG5*GG4,1))</f>
        <v>2.2</v>
      </c>
      <c r="GH6" s="400" t="n">
        <f aca="false">IF(ISERROR(ROUND(GH5*GH4,1)),"",ROUND(GH5*GH4,1))</f>
        <v>2.2</v>
      </c>
      <c r="GI6" s="400" t="n">
        <f aca="false">IF(ISERROR(ROUND(GI5*GI4,1)),"",ROUND(GI5*GI4,1))</f>
        <v>2.4</v>
      </c>
      <c r="GJ6" s="400" t="n">
        <f aca="false">IF(ISERROR(ROUND(GJ5*GJ4,1)),"",ROUND(GJ5*GJ4,1))</f>
        <v>2.6</v>
      </c>
      <c r="GK6" s="400" t="n">
        <f aca="false">IF(ISERROR(ROUND(GK5*GK4,1)),"",ROUND(GK5*GK4,1))</f>
        <v>2.5</v>
      </c>
      <c r="GL6" s="400" t="n">
        <f aca="false">IF(ISERROR(ROUND(GL5*GL4,1)),"",ROUND(GL5*GL4,1))</f>
        <v>2.4</v>
      </c>
      <c r="GM6" s="400" t="n">
        <f aca="false">IF(ISERROR(ROUND(GM5*GM4,1)),"",ROUND(GM5*GM4,1))</f>
        <v>2.4</v>
      </c>
      <c r="GN6" s="400" t="n">
        <f aca="false">IF(ISERROR(ROUND(GN5*GN4,1)),"",ROUND(GN5*GN4,1))</f>
        <v>2.4</v>
      </c>
      <c r="GO6" s="400" t="n">
        <f aca="false">IF(ISERROR(ROUND(GO5*GO4,1)),"",ROUND(GO5*GO4,1))</f>
        <v>2.2</v>
      </c>
      <c r="GP6" s="400" t="n">
        <f aca="false">IF(ISERROR(ROUND(GP5*GP4,1)),"",ROUND(GP5*GP4,1))</f>
        <v>2</v>
      </c>
      <c r="GQ6" s="400" t="n">
        <f aca="false">IF(ISERROR(ROUND(GQ5*GQ4,1)),"",ROUND(GQ5*GQ4,1))</f>
        <v>2.1</v>
      </c>
      <c r="GR6" s="400" t="n">
        <f aca="false">IF(ISERROR(ROUND(GR5*GR4,1)),"",ROUND(GR5*GR4,1))</f>
        <v>2.2</v>
      </c>
      <c r="GS6" s="400" t="n">
        <f aca="false">IF(ISERROR(ROUND(GS5*GS4,1)),"",ROUND(GS5*GS4,1))</f>
        <v>2</v>
      </c>
      <c r="GT6" s="400" t="n">
        <f aca="false">IF(ISERROR(ROUND(GT5*GT4,1)),"",ROUND(GT5*GT4,1))</f>
        <v>2</v>
      </c>
      <c r="GU6" s="400" t="n">
        <f aca="false">IF(ISERROR(ROUND(GU5*GU4,1)),"",ROUND(GU5*GU4,1))</f>
        <v>2.2</v>
      </c>
      <c r="GV6" s="400" t="n">
        <f aca="false">IF(ISERROR(ROUND(GV5*GV4,1)),"",ROUND(GV5*GV4,1))</f>
        <v>2.4</v>
      </c>
      <c r="GW6" s="400" t="n">
        <f aca="false">IF(ISERROR(ROUND(GW5*GW4,1)),"",ROUND(GW5*GW4,1))</f>
        <v>2.3</v>
      </c>
      <c r="GX6" s="400" t="n">
        <f aca="false">IF(ISERROR(ROUND(GX5*GX4,1)),"",ROUND(GX5*GX4,1))</f>
        <v>2.2</v>
      </c>
      <c r="GY6" s="400" t="n">
        <f aca="false">IF(ISERROR(ROUND(GY5*GY4,1)),"",ROUND(GY5*GY4,1))</f>
        <v>2.2</v>
      </c>
      <c r="GZ6" s="400" t="n">
        <f aca="false">IF(ISERROR(ROUND(GZ5*GZ4,1)),"",ROUND(GZ5*GZ4,1))</f>
        <v>2.2</v>
      </c>
      <c r="HA6" s="400" t="n">
        <f aca="false">IF(ISERROR(ROUND(HA5*HA4,1)),"",ROUND(HA5*HA4,1))</f>
        <v>2</v>
      </c>
      <c r="HB6" s="400" t="n">
        <f aca="false">IF(ISERROR(ROUND(HB5*HB4,1)),"",ROUND(HB5*HB4,1))</f>
        <v>0.8</v>
      </c>
      <c r="HC6" s="400" t="n">
        <f aca="false">IF(ISERROR(ROUND(HC5*HC4,1)),"",ROUND(HC5*HC4,1))</f>
        <v>0.8</v>
      </c>
      <c r="HD6" s="400" t="n">
        <f aca="false">IF(ISERROR(ROUND(HD5*HD4,1)),"",ROUND(HD5*HD4,1))</f>
        <v>0.9</v>
      </c>
      <c r="HE6" s="400" t="n">
        <f aca="false">IF(ISERROR(ROUND(HE5*HE4,1)),"",ROUND(HE5*HE4,1))</f>
        <v>0.8</v>
      </c>
      <c r="HF6" s="400" t="n">
        <f aca="false">IF(ISERROR(ROUND(HF5*HF4,1)),"",ROUND(HF5*HF4,1))</f>
        <v>0.8</v>
      </c>
      <c r="HG6" s="400" t="n">
        <f aca="false">IF(ISERROR(ROUND(HG5*HG4,1)),"",ROUND(HG5*HG4,1))</f>
        <v>1.1</v>
      </c>
      <c r="HH6" s="400" t="n">
        <f aca="false">IF(ISERROR(ROUND(HH5*HH4,1)),"",ROUND(HH5*HH4,1))</f>
        <v>1.3</v>
      </c>
      <c r="HI6" s="400" t="n">
        <f aca="false">IF(ISERROR(ROUND(HI5*HI4,1)),"",ROUND(HI5*HI4,1))</f>
        <v>1.3</v>
      </c>
      <c r="HJ6" s="400" t="n">
        <f aca="false">IF(ISERROR(ROUND(HJ5*HJ4,1)),"",ROUND(HJ5*HJ4,1))</f>
        <v>1.3</v>
      </c>
      <c r="HK6" s="400" t="n">
        <f aca="false">IF(ISERROR(ROUND(HK5*HK4,1)),"",ROUND(HK5*HK4,1))</f>
        <v>1.3</v>
      </c>
      <c r="HL6" s="400" t="n">
        <f aca="false">IF(ISERROR(ROUND(HL5*HL4,1)),"",ROUND(HL5*HL4,1))</f>
        <v>1.1</v>
      </c>
      <c r="HM6" s="400" t="n">
        <f aca="false">IF(ISERROR(ROUND(HM5*HM4,1)),"",ROUND(HM5*HM4,1))</f>
        <v>0.9</v>
      </c>
      <c r="HN6" s="400" t="n">
        <f aca="false">IF(ISERROR(ROUND(HN5*HN4,1)),"",ROUND(HN5*HN4,1))</f>
        <v>0.7</v>
      </c>
      <c r="HO6" s="400" t="n">
        <f aca="false">IF(ISERROR(ROUND(HO5*HO4,1)),"",ROUND(HO5*HO4,1))</f>
        <v>0.7</v>
      </c>
      <c r="HP6" s="400" t="n">
        <f aca="false">IF(ISERROR(ROUND(HP5*HP4,1)),"",ROUND(HP5*HP4,1))</f>
        <v>0.8</v>
      </c>
      <c r="HQ6" s="400" t="n">
        <f aca="false">IF(ISERROR(ROUND(HQ5*HQ4,1)),"",ROUND(HQ5*HQ4,1))</f>
        <v>0.7</v>
      </c>
      <c r="HR6" s="400" t="n">
        <f aca="false">IF(ISERROR(ROUND(HR5*HR4,1)),"",ROUND(HR5*HR4,1))</f>
        <v>0.8</v>
      </c>
      <c r="HS6" s="400" t="n">
        <f aca="false">IF(ISERROR(ROUND(HS5*HS4,1)),"",ROUND(HS5*HS4,1))</f>
        <v>1</v>
      </c>
      <c r="HT6" s="400" t="n">
        <f aca="false">IF(ISERROR(ROUND(HT5*HT4,1)),"",ROUND(HT5*HT4,1))</f>
        <v>1.2</v>
      </c>
      <c r="HU6" s="400" t="n">
        <f aca="false">IF(ISERROR(ROUND(HU5*HU4,1)),"",ROUND(HU5*HU4,1))</f>
        <v>1.2</v>
      </c>
      <c r="HV6" s="400" t="n">
        <f aca="false">IF(ISERROR(ROUND(HV5*HV4,1)),"",ROUND(HV5*HV4,1))</f>
        <v>1.2</v>
      </c>
      <c r="HW6" s="400" t="n">
        <f aca="false">IF(ISERROR(ROUND(HW5*HW4,1)),"",ROUND(HW5*HW4,1))</f>
        <v>1.2</v>
      </c>
      <c r="HX6" s="400" t="n">
        <f aca="false">IF(ISERROR(ROUND(HX5*HX4,1)),"",ROUND(HX5*HX4,1))</f>
        <v>1</v>
      </c>
      <c r="HY6" s="400" t="n">
        <f aca="false">IF(ISERROR(ROUND(HY5*HY4,1)),"",ROUND(HY5*HY4,1))</f>
        <v>0.9</v>
      </c>
      <c r="HZ6" s="400" t="n">
        <f aca="false">IF(ISERROR(ROUND(HZ5*HZ4,1)),"",ROUND(HZ5*HZ4,1))</f>
        <v>0.7</v>
      </c>
    </row>
    <row r="7" customFormat="false" ht="12.75" hidden="false" customHeight="false" outlineLevel="0" collapsed="false">
      <c r="A7" s="389" t="n">
        <f aca="false">A!A21</f>
        <v>37196</v>
      </c>
      <c r="B7" s="390" t="n">
        <f aca="false">INDEX(RelationshipPriceTable,MATCH(A7,RelationshipMonth,0),2)</f>
        <v>3.812</v>
      </c>
      <c r="C7" s="390" t="n">
        <v>3.738</v>
      </c>
      <c r="D7" s="391" t="n">
        <f aca="false">B7-C7</f>
        <v>0.0739999999999998</v>
      </c>
      <c r="F7" s="401" t="s">
        <v>157</v>
      </c>
      <c r="G7" s="402"/>
      <c r="H7" s="403"/>
      <c r="I7" s="403"/>
      <c r="J7" s="404"/>
      <c r="K7" s="405" t="n">
        <f aca="false">SUM(K6:Q6)</f>
        <v>-5499.6</v>
      </c>
      <c r="L7" s="405"/>
      <c r="M7" s="405"/>
      <c r="N7" s="405"/>
      <c r="O7" s="405"/>
      <c r="P7" s="405"/>
      <c r="Q7" s="405"/>
      <c r="R7" s="406" t="n">
        <f aca="false">SUM(R6:V6)</f>
        <v>810.4</v>
      </c>
      <c r="S7" s="406"/>
      <c r="T7" s="406"/>
      <c r="U7" s="406"/>
      <c r="V7" s="406"/>
      <c r="W7" s="405" t="n">
        <f aca="false">SUM(W6:AC6)</f>
        <v>-2214.8</v>
      </c>
      <c r="X7" s="405"/>
      <c r="Y7" s="405"/>
      <c r="Z7" s="405"/>
      <c r="AA7" s="405"/>
      <c r="AB7" s="405"/>
      <c r="AC7" s="405"/>
      <c r="AD7" s="406" t="n">
        <f aca="false">SUM(AD6:AH6)</f>
        <v>1937.1</v>
      </c>
      <c r="AE7" s="406"/>
      <c r="AF7" s="406"/>
      <c r="AG7" s="406"/>
      <c r="AH7" s="406"/>
      <c r="AI7" s="405" t="n">
        <f aca="false">SUM(AI6:AO6)</f>
        <v>1040.3</v>
      </c>
      <c r="AJ7" s="405"/>
      <c r="AK7" s="405"/>
      <c r="AL7" s="405"/>
      <c r="AM7" s="405"/>
      <c r="AN7" s="405"/>
      <c r="AO7" s="405"/>
      <c r="AP7" s="406" t="n">
        <f aca="false">SUM(AP6:AT6)</f>
        <v>1413.2</v>
      </c>
      <c r="AQ7" s="406"/>
      <c r="AR7" s="406"/>
      <c r="AS7" s="406"/>
      <c r="AT7" s="406"/>
      <c r="AU7" s="405" t="n">
        <f aca="false">SUM(AU6:BA6)</f>
        <v>-1138.7</v>
      </c>
      <c r="AV7" s="405"/>
      <c r="AW7" s="405"/>
      <c r="AX7" s="405"/>
      <c r="AY7" s="405"/>
      <c r="AZ7" s="405"/>
      <c r="BA7" s="405"/>
      <c r="BB7" s="406" t="n">
        <f aca="false">SUM(BB6:BF6)</f>
        <v>-68.7</v>
      </c>
      <c r="BC7" s="406"/>
      <c r="BD7" s="406"/>
      <c r="BE7" s="406"/>
      <c r="BF7" s="406"/>
      <c r="BG7" s="405" t="n">
        <f aca="false">SUM(BG6:BM6)</f>
        <v>623.3</v>
      </c>
      <c r="BH7" s="405"/>
      <c r="BI7" s="405"/>
      <c r="BJ7" s="405"/>
      <c r="BK7" s="405"/>
      <c r="BL7" s="405"/>
      <c r="BM7" s="405"/>
      <c r="BN7" s="406" t="n">
        <f aca="false">SUM(BN6:BR6)</f>
        <v>70.2</v>
      </c>
      <c r="BO7" s="406"/>
      <c r="BP7" s="406"/>
      <c r="BQ7" s="406"/>
      <c r="BR7" s="406"/>
      <c r="BS7" s="405" t="n">
        <f aca="false">SUM(BS6:BY6)</f>
        <v>-58.3</v>
      </c>
      <c r="BT7" s="405"/>
      <c r="BU7" s="405"/>
      <c r="BV7" s="405"/>
      <c r="BW7" s="405"/>
      <c r="BX7" s="405"/>
      <c r="BY7" s="405"/>
      <c r="BZ7" s="406" t="n">
        <f aca="false">SUM(BZ6:CD6)</f>
        <v>289.4</v>
      </c>
      <c r="CA7" s="406"/>
      <c r="CB7" s="406"/>
      <c r="CC7" s="406"/>
      <c r="CD7" s="406"/>
      <c r="CE7" s="405" t="n">
        <f aca="false">SUM(CE6:CK6)</f>
        <v>640.2</v>
      </c>
      <c r="CF7" s="405"/>
      <c r="CG7" s="405"/>
      <c r="CH7" s="405"/>
      <c r="CI7" s="405"/>
      <c r="CJ7" s="405"/>
      <c r="CK7" s="405"/>
      <c r="CL7" s="406" t="n">
        <f aca="false">SUM(CL6:CP6)</f>
        <v>-184</v>
      </c>
      <c r="CM7" s="406"/>
      <c r="CN7" s="406"/>
      <c r="CO7" s="406"/>
      <c r="CP7" s="406"/>
      <c r="CQ7" s="405" t="n">
        <f aca="false">SUM(CQ6:CW6)</f>
        <v>-843.4</v>
      </c>
      <c r="CR7" s="405"/>
      <c r="CS7" s="405"/>
      <c r="CT7" s="405"/>
      <c r="CU7" s="405"/>
      <c r="CV7" s="405"/>
      <c r="CW7" s="405"/>
      <c r="CX7" s="406" t="n">
        <f aca="false">SUM(CX6:DB6)</f>
        <v>-83.4</v>
      </c>
      <c r="CY7" s="406"/>
      <c r="CZ7" s="406"/>
      <c r="DA7" s="406"/>
      <c r="DB7" s="406"/>
      <c r="DC7" s="405" t="n">
        <f aca="false">SUM(DC6:DI6)</f>
        <v>211.4</v>
      </c>
      <c r="DD7" s="405"/>
      <c r="DE7" s="405"/>
      <c r="DF7" s="405"/>
      <c r="DG7" s="405"/>
      <c r="DH7" s="405"/>
      <c r="DI7" s="405"/>
      <c r="DJ7" s="406" t="n">
        <f aca="false">SUM(DJ6:DN6)</f>
        <v>-69.9</v>
      </c>
      <c r="DK7" s="406"/>
      <c r="DL7" s="406"/>
      <c r="DM7" s="406"/>
      <c r="DN7" s="406"/>
      <c r="DO7" s="405" t="n">
        <f aca="false">SUM(DO6:DU6)</f>
        <v>-254.7</v>
      </c>
      <c r="DP7" s="405"/>
      <c r="DQ7" s="405"/>
      <c r="DR7" s="405"/>
      <c r="DS7" s="405"/>
      <c r="DT7" s="405"/>
      <c r="DU7" s="405"/>
      <c r="DV7" s="406" t="n">
        <f aca="false">SUM(DV6:DZ6)</f>
        <v>-4</v>
      </c>
      <c r="DW7" s="406"/>
      <c r="DX7" s="406"/>
      <c r="DY7" s="406"/>
      <c r="DZ7" s="406"/>
      <c r="EA7" s="405" t="n">
        <f aca="false">SUM(EA6:EG6)</f>
        <v>143.7</v>
      </c>
      <c r="EB7" s="405"/>
      <c r="EC7" s="405"/>
      <c r="ED7" s="405"/>
      <c r="EE7" s="405"/>
      <c r="EF7" s="405"/>
      <c r="EG7" s="405"/>
      <c r="EH7" s="406" t="n">
        <f aca="false">SUM(EH6:EL6)</f>
        <v>95.4</v>
      </c>
      <c r="EI7" s="406"/>
      <c r="EJ7" s="406"/>
      <c r="EK7" s="406"/>
      <c r="EL7" s="406"/>
      <c r="EM7" s="405" t="n">
        <f aca="false">SUM(EM6:ES6)</f>
        <v>159.2</v>
      </c>
      <c r="EN7" s="405"/>
      <c r="EO7" s="405"/>
      <c r="EP7" s="405"/>
      <c r="EQ7" s="405"/>
      <c r="ER7" s="405"/>
      <c r="ES7" s="405"/>
      <c r="ET7" s="406" t="n">
        <f aca="false">SUM(ET6:EX6)</f>
        <v>113.8</v>
      </c>
      <c r="EU7" s="406"/>
      <c r="EV7" s="406"/>
      <c r="EW7" s="406"/>
      <c r="EX7" s="406"/>
      <c r="EY7" s="405" t="n">
        <f aca="false">SUM(EY6:FE6)</f>
        <v>150.9</v>
      </c>
      <c r="EZ7" s="405"/>
      <c r="FA7" s="405"/>
      <c r="FB7" s="405"/>
      <c r="FC7" s="405"/>
      <c r="FD7" s="405"/>
      <c r="FE7" s="405"/>
      <c r="FF7" s="406" t="n">
        <f aca="false">SUM(FF6:FJ6)</f>
        <v>115.7</v>
      </c>
      <c r="FG7" s="406"/>
      <c r="FH7" s="406"/>
      <c r="FI7" s="406"/>
      <c r="FJ7" s="406"/>
      <c r="FK7" s="405" t="n">
        <f aca="false">SUM(FK6:FQ6)</f>
        <v>162.7</v>
      </c>
      <c r="FL7" s="405"/>
      <c r="FM7" s="405"/>
      <c r="FN7" s="405"/>
      <c r="FO7" s="405"/>
      <c r="FP7" s="405"/>
      <c r="FQ7" s="405"/>
      <c r="FR7" s="406" t="n">
        <f aca="false">SUM(FR6:FV6)</f>
        <v>39</v>
      </c>
      <c r="FS7" s="406"/>
      <c r="FT7" s="406"/>
      <c r="FU7" s="406"/>
      <c r="FV7" s="406"/>
      <c r="FW7" s="405" t="n">
        <f aca="false">SUM(FW6:GC6)</f>
        <v>52.8</v>
      </c>
      <c r="FX7" s="405"/>
      <c r="FY7" s="405"/>
      <c r="FZ7" s="405"/>
      <c r="GA7" s="405"/>
      <c r="GB7" s="405"/>
      <c r="GC7" s="405"/>
      <c r="GD7" s="406" t="n">
        <f aca="false">SUM(GD6:GH6)</f>
        <v>19.2</v>
      </c>
      <c r="GE7" s="406"/>
      <c r="GF7" s="406"/>
      <c r="GG7" s="406"/>
      <c r="GH7" s="406"/>
      <c r="GI7" s="405" t="n">
        <f aca="false">SUM(GI6:GO6)</f>
        <v>16.9</v>
      </c>
      <c r="GJ7" s="405"/>
      <c r="GK7" s="405"/>
      <c r="GL7" s="405"/>
      <c r="GM7" s="405"/>
      <c r="GN7" s="405"/>
      <c r="GO7" s="405"/>
      <c r="GP7" s="406" t="n">
        <f aca="false">SUM(GP6:GT6)</f>
        <v>10.3</v>
      </c>
      <c r="GQ7" s="406"/>
      <c r="GR7" s="406"/>
      <c r="GS7" s="406"/>
      <c r="GT7" s="406"/>
      <c r="GU7" s="405" t="n">
        <f aca="false">SUM(GU6:HA6)</f>
        <v>15.5</v>
      </c>
      <c r="GV7" s="405"/>
      <c r="GW7" s="405"/>
      <c r="GX7" s="405"/>
      <c r="GY7" s="405"/>
      <c r="GZ7" s="405"/>
      <c r="HA7" s="405"/>
      <c r="HB7" s="406" t="n">
        <f aca="false">SUM(HB6:HF6)</f>
        <v>4.1</v>
      </c>
      <c r="HC7" s="406"/>
      <c r="HD7" s="406"/>
      <c r="HE7" s="406"/>
      <c r="HF7" s="406"/>
      <c r="HG7" s="405" t="n">
        <f aca="false">SUM(HG6:HM6)</f>
        <v>8.3</v>
      </c>
      <c r="HH7" s="405"/>
      <c r="HI7" s="405"/>
      <c r="HJ7" s="405"/>
      <c r="HK7" s="405"/>
      <c r="HL7" s="405"/>
      <c r="HM7" s="405"/>
      <c r="HN7" s="406" t="n">
        <f aca="false">SUM(HN6:HR6)</f>
        <v>3.7</v>
      </c>
      <c r="HO7" s="406"/>
      <c r="HP7" s="406"/>
      <c r="HQ7" s="406"/>
      <c r="HR7" s="406"/>
      <c r="HS7" s="405" t="n">
        <f aca="false">SUM(HS6:HY6)</f>
        <v>7.7</v>
      </c>
      <c r="HT7" s="405"/>
      <c r="HU7" s="405"/>
      <c r="HV7" s="405"/>
      <c r="HW7" s="405"/>
      <c r="HX7" s="405"/>
      <c r="HY7" s="405"/>
      <c r="HZ7" s="407"/>
    </row>
    <row r="8" customFormat="false" ht="12.75" hidden="false" customHeight="false" outlineLevel="0" collapsed="false">
      <c r="A8" s="389" t="n">
        <f aca="false">A!A22</f>
        <v>37226</v>
      </c>
      <c r="B8" s="390" t="n">
        <f aca="false">INDEX(RelationshipPriceTable,MATCH(A8,RelationshipMonth,0),2)</f>
        <v>4.056</v>
      </c>
      <c r="C8" s="390" t="n">
        <v>3.99</v>
      </c>
      <c r="D8" s="391" t="n">
        <f aca="false">B8-C8</f>
        <v>0.0659999999999998</v>
      </c>
      <c r="F8" s="401" t="s">
        <v>158</v>
      </c>
      <c r="G8" s="408"/>
      <c r="H8" s="409"/>
      <c r="I8" s="409" t="n">
        <f aca="false">SUM(I6:S6)</f>
        <v>-3221.7</v>
      </c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 t="n">
        <f aca="false">SUM(T6:AE6)</f>
        <v>-3051.5</v>
      </c>
      <c r="U8" s="409"/>
      <c r="V8" s="409"/>
      <c r="W8" s="409"/>
      <c r="X8" s="409"/>
      <c r="Y8" s="409"/>
      <c r="Z8" s="409"/>
      <c r="AA8" s="409"/>
      <c r="AB8" s="409"/>
      <c r="AC8" s="409"/>
      <c r="AD8" s="409"/>
      <c r="AE8" s="409"/>
      <c r="AF8" s="409" t="n">
        <f aca="false">SUM(AF6:AQ6)</f>
        <v>2487.9</v>
      </c>
      <c r="AG8" s="409"/>
      <c r="AH8" s="409"/>
      <c r="AI8" s="409"/>
      <c r="AJ8" s="409"/>
      <c r="AK8" s="409"/>
      <c r="AL8" s="409"/>
      <c r="AM8" s="409"/>
      <c r="AN8" s="409"/>
      <c r="AO8" s="409"/>
      <c r="AP8" s="409"/>
      <c r="AQ8" s="409"/>
      <c r="AR8" s="409" t="n">
        <f aca="false">SUM(AR6:BC6)</f>
        <v>-1.10000000000002</v>
      </c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 t="n">
        <f aca="false">SUM(BD6:BO6)</f>
        <v>726.5</v>
      </c>
      <c r="BE8" s="409"/>
      <c r="BF8" s="409"/>
      <c r="BG8" s="409"/>
      <c r="BH8" s="409"/>
      <c r="BI8" s="409"/>
      <c r="BJ8" s="409"/>
      <c r="BK8" s="409"/>
      <c r="BL8" s="409"/>
      <c r="BM8" s="409"/>
      <c r="BN8" s="409"/>
      <c r="BO8" s="409"/>
      <c r="BP8" s="409" t="n">
        <f aca="false">SUM(BP6:CA6)</f>
        <v>-66.1</v>
      </c>
      <c r="BQ8" s="409"/>
      <c r="BR8" s="409"/>
      <c r="BS8" s="409"/>
      <c r="BT8" s="409"/>
      <c r="BU8" s="409"/>
      <c r="BV8" s="409"/>
      <c r="BW8" s="409"/>
      <c r="BX8" s="409"/>
      <c r="BY8" s="409"/>
      <c r="BZ8" s="409"/>
      <c r="CA8" s="409"/>
      <c r="CB8" s="409" t="n">
        <f aca="false">SUM(CB6:CM6)</f>
        <v>916.3</v>
      </c>
      <c r="CC8" s="409"/>
      <c r="CD8" s="409"/>
      <c r="CE8" s="409"/>
      <c r="CF8" s="409"/>
      <c r="CG8" s="409"/>
      <c r="CH8" s="409"/>
      <c r="CI8" s="409"/>
      <c r="CJ8" s="409"/>
      <c r="CK8" s="409"/>
      <c r="CL8" s="409"/>
      <c r="CM8" s="409"/>
      <c r="CN8" s="409" t="n">
        <f aca="false">SUM(CN6:CY6)</f>
        <v>-1432.9</v>
      </c>
      <c r="CO8" s="409"/>
      <c r="CP8" s="409"/>
      <c r="CQ8" s="409"/>
      <c r="CR8" s="409"/>
      <c r="CS8" s="409"/>
      <c r="CT8" s="409"/>
      <c r="CU8" s="409"/>
      <c r="CV8" s="409"/>
      <c r="CW8" s="409"/>
      <c r="CX8" s="409"/>
      <c r="CY8" s="409"/>
      <c r="CZ8" s="409" t="n">
        <f aca="false">SUM(CZ6:DK6)</f>
        <v>641.4</v>
      </c>
      <c r="DA8" s="409"/>
      <c r="DB8" s="409"/>
      <c r="DC8" s="409"/>
      <c r="DD8" s="409"/>
      <c r="DE8" s="409"/>
      <c r="DF8" s="409"/>
      <c r="DG8" s="409"/>
      <c r="DH8" s="409"/>
      <c r="DI8" s="409"/>
      <c r="DJ8" s="409"/>
      <c r="DK8" s="409"/>
      <c r="DL8" s="409" t="n">
        <f aca="false">SUM(DL6:DW6)</f>
        <v>-444.2</v>
      </c>
      <c r="DM8" s="409"/>
      <c r="DN8" s="409"/>
      <c r="DO8" s="409"/>
      <c r="DP8" s="409"/>
      <c r="DQ8" s="409"/>
      <c r="DR8" s="409"/>
      <c r="DS8" s="409"/>
      <c r="DT8" s="409"/>
      <c r="DU8" s="409"/>
      <c r="DV8" s="409"/>
      <c r="DW8" s="409"/>
      <c r="DX8" s="409" t="n">
        <f aca="false">SUM(DX6:EI6)</f>
        <v>243.3</v>
      </c>
      <c r="DY8" s="409"/>
      <c r="DZ8" s="409"/>
      <c r="EA8" s="409"/>
      <c r="EB8" s="409"/>
      <c r="EC8" s="409"/>
      <c r="ED8" s="409"/>
      <c r="EE8" s="409"/>
      <c r="EF8" s="409"/>
      <c r="EG8" s="409"/>
      <c r="EH8" s="409"/>
      <c r="EI8" s="409"/>
      <c r="EJ8" s="409" t="n">
        <f aca="false">SUM(EJ6:EU6)</f>
        <v>263.7</v>
      </c>
      <c r="EK8" s="409"/>
      <c r="EL8" s="409"/>
      <c r="EM8" s="409"/>
      <c r="EN8" s="409"/>
      <c r="EO8" s="409"/>
      <c r="EP8" s="409"/>
      <c r="EQ8" s="409"/>
      <c r="ER8" s="409"/>
      <c r="ES8" s="409"/>
      <c r="ET8" s="409"/>
      <c r="EU8" s="409"/>
      <c r="EV8" s="409" t="n">
        <f aca="false">SUM(EV6:FG6)</f>
        <v>257.4</v>
      </c>
      <c r="EW8" s="409"/>
      <c r="EX8" s="409"/>
      <c r="EY8" s="409"/>
      <c r="EZ8" s="409"/>
      <c r="FA8" s="409"/>
      <c r="FB8" s="409"/>
      <c r="FC8" s="409"/>
      <c r="FD8" s="409"/>
      <c r="FE8" s="409"/>
      <c r="FF8" s="409"/>
      <c r="FG8" s="409"/>
      <c r="FH8" s="409" t="n">
        <f aca="false">SUM(FH6:FS6)</f>
        <v>253.9</v>
      </c>
      <c r="FI8" s="409"/>
      <c r="FJ8" s="409"/>
      <c r="FK8" s="409"/>
      <c r="FL8" s="409"/>
      <c r="FM8" s="409"/>
      <c r="FN8" s="409"/>
      <c r="FO8" s="409"/>
      <c r="FP8" s="409"/>
      <c r="FQ8" s="409"/>
      <c r="FR8" s="409"/>
      <c r="FS8" s="409"/>
      <c r="FT8" s="409" t="n">
        <f aca="false">SUM(FT6:GE6)</f>
        <v>88.7</v>
      </c>
      <c r="FU8" s="409"/>
      <c r="FV8" s="409"/>
      <c r="FW8" s="409"/>
      <c r="FX8" s="409"/>
      <c r="FY8" s="409"/>
      <c r="FZ8" s="409"/>
      <c r="GA8" s="409"/>
      <c r="GB8" s="409"/>
      <c r="GC8" s="409"/>
      <c r="GD8" s="409"/>
      <c r="GE8" s="409"/>
      <c r="GF8" s="409" t="n">
        <f aca="false">SUM(GF6:GQ6)</f>
        <v>27.8</v>
      </c>
      <c r="GG8" s="409"/>
      <c r="GH8" s="409"/>
      <c r="GI8" s="409"/>
      <c r="GJ8" s="409"/>
      <c r="GK8" s="409"/>
      <c r="GL8" s="409"/>
      <c r="GM8" s="409"/>
      <c r="GN8" s="409"/>
      <c r="GO8" s="409"/>
      <c r="GP8" s="409"/>
      <c r="GQ8" s="409"/>
      <c r="GR8" s="409" t="n">
        <f aca="false">SUM(GR6:HC6)</f>
        <v>23.3</v>
      </c>
      <c r="GS8" s="409"/>
      <c r="GT8" s="409"/>
      <c r="GU8" s="409"/>
      <c r="GV8" s="409"/>
      <c r="GW8" s="409"/>
      <c r="GX8" s="409"/>
      <c r="GY8" s="409"/>
      <c r="GZ8" s="409"/>
      <c r="HA8" s="409"/>
      <c r="HB8" s="409"/>
      <c r="HC8" s="409"/>
      <c r="HD8" s="409" t="n">
        <f aca="false">SUM(HD6:HO6)</f>
        <v>12.2</v>
      </c>
      <c r="HE8" s="409"/>
      <c r="HF8" s="409"/>
      <c r="HG8" s="409"/>
      <c r="HH8" s="409"/>
      <c r="HI8" s="409"/>
      <c r="HJ8" s="409"/>
      <c r="HK8" s="409"/>
      <c r="HL8" s="409"/>
      <c r="HM8" s="409"/>
      <c r="HN8" s="409"/>
      <c r="HO8" s="409"/>
      <c r="HP8" s="409" t="n">
        <f aca="false">SUM(HP6:IA6)</f>
        <v>10.7</v>
      </c>
      <c r="HQ8" s="409"/>
      <c r="HR8" s="409"/>
      <c r="HS8" s="409"/>
      <c r="HT8" s="409"/>
      <c r="HU8" s="409"/>
      <c r="HV8" s="409"/>
      <c r="HW8" s="409"/>
      <c r="HX8" s="409"/>
      <c r="HY8" s="409"/>
      <c r="HZ8" s="410"/>
      <c r="IA8" s="411"/>
    </row>
    <row r="9" customFormat="false" ht="12.75" hidden="false" customHeight="false" outlineLevel="0" collapsed="false">
      <c r="A9" s="389" t="n">
        <f aca="false">A!A23</f>
        <v>37257</v>
      </c>
      <c r="B9" s="390" t="n">
        <f aca="false">INDEX(RelationshipPriceTable,MATCH(A9,RelationshipMonth,0),2)</f>
        <v>4.151</v>
      </c>
      <c r="C9" s="390" t="n">
        <v>4.09</v>
      </c>
      <c r="D9" s="391" t="n">
        <f aca="false">B9-C9</f>
        <v>0.0609999999999999</v>
      </c>
      <c r="F9" s="401" t="s">
        <v>159</v>
      </c>
      <c r="G9" s="408"/>
      <c r="H9" s="412" t="n">
        <v>36892</v>
      </c>
      <c r="I9" s="412" t="n">
        <v>36923</v>
      </c>
      <c r="J9" s="412" t="n">
        <v>36951</v>
      </c>
      <c r="K9" s="412" t="n">
        <v>36982</v>
      </c>
      <c r="L9" s="412" t="n">
        <v>37012</v>
      </c>
      <c r="M9" s="412" t="n">
        <v>37043</v>
      </c>
      <c r="N9" s="412" t="n">
        <v>37073</v>
      </c>
      <c r="O9" s="412" t="n">
        <v>37104</v>
      </c>
      <c r="P9" s="412" t="n">
        <v>37135</v>
      </c>
      <c r="Q9" s="412" t="n">
        <v>37165</v>
      </c>
      <c r="R9" s="412" t="n">
        <v>37196</v>
      </c>
      <c r="S9" s="412" t="n">
        <v>37226</v>
      </c>
      <c r="T9" s="412" t="n">
        <v>37257</v>
      </c>
      <c r="U9" s="412" t="n">
        <v>37288</v>
      </c>
      <c r="V9" s="412" t="n">
        <v>37316</v>
      </c>
      <c r="W9" s="412" t="n">
        <v>37347</v>
      </c>
      <c r="X9" s="412" t="n">
        <v>37377</v>
      </c>
      <c r="Y9" s="413" t="n">
        <v>37408</v>
      </c>
      <c r="Z9" s="412" t="n">
        <v>37438</v>
      </c>
      <c r="AA9" s="412" t="n">
        <v>37469</v>
      </c>
      <c r="AB9" s="412" t="n">
        <v>37500</v>
      </c>
      <c r="AC9" s="412" t="n">
        <v>37530</v>
      </c>
      <c r="AD9" s="412" t="n">
        <v>37561</v>
      </c>
      <c r="AE9" s="412" t="n">
        <v>37591</v>
      </c>
      <c r="AF9" s="412" t="n">
        <v>37622</v>
      </c>
      <c r="AG9" s="412" t="n">
        <v>37653</v>
      </c>
      <c r="AH9" s="412" t="n">
        <v>37681</v>
      </c>
      <c r="AI9" s="412" t="n">
        <v>37712</v>
      </c>
      <c r="AJ9" s="412" t="n">
        <v>37742</v>
      </c>
      <c r="AK9" s="412" t="n">
        <v>37773</v>
      </c>
      <c r="AL9" s="412" t="n">
        <v>37803</v>
      </c>
      <c r="AM9" s="412" t="n">
        <v>37834</v>
      </c>
      <c r="AN9" s="412" t="n">
        <v>37865</v>
      </c>
      <c r="AO9" s="412" t="n">
        <v>37895</v>
      </c>
      <c r="AP9" s="412" t="n">
        <v>37926</v>
      </c>
      <c r="AQ9" s="412" t="n">
        <v>37956</v>
      </c>
      <c r="AR9" s="412" t="n">
        <v>37987</v>
      </c>
      <c r="AS9" s="412" t="n">
        <v>38018</v>
      </c>
      <c r="AT9" s="412" t="n">
        <v>38047</v>
      </c>
      <c r="AU9" s="412" t="n">
        <v>38078</v>
      </c>
      <c r="AV9" s="412" t="n">
        <v>38108</v>
      </c>
      <c r="AW9" s="412" t="n">
        <v>38139</v>
      </c>
      <c r="AX9" s="412" t="n">
        <v>38169</v>
      </c>
      <c r="AY9" s="412" t="n">
        <v>38200</v>
      </c>
      <c r="AZ9" s="412" t="n">
        <v>38231</v>
      </c>
      <c r="BA9" s="412" t="n">
        <v>38261</v>
      </c>
      <c r="BB9" s="412" t="n">
        <v>38292</v>
      </c>
      <c r="BC9" s="412" t="n">
        <v>38322</v>
      </c>
      <c r="BD9" s="412" t="n">
        <v>38353</v>
      </c>
      <c r="BE9" s="412" t="n">
        <v>38384</v>
      </c>
      <c r="BF9" s="412" t="n">
        <v>38412</v>
      </c>
      <c r="BG9" s="412" t="n">
        <v>38443</v>
      </c>
      <c r="BH9" s="412" t="n">
        <v>38473</v>
      </c>
      <c r="BI9" s="412" t="n">
        <v>38504</v>
      </c>
      <c r="BJ9" s="412" t="n">
        <v>38534</v>
      </c>
      <c r="BK9" s="412" t="n">
        <v>38565</v>
      </c>
      <c r="BL9" s="412" t="n">
        <v>38596</v>
      </c>
      <c r="BM9" s="412" t="n">
        <v>38626</v>
      </c>
      <c r="BN9" s="412" t="n">
        <v>38657</v>
      </c>
      <c r="BO9" s="412" t="n">
        <v>38687</v>
      </c>
      <c r="BP9" s="412" t="n">
        <v>38718</v>
      </c>
      <c r="BQ9" s="412" t="n">
        <v>38749</v>
      </c>
      <c r="BR9" s="412" t="n">
        <v>38777</v>
      </c>
      <c r="BS9" s="412" t="n">
        <v>38808</v>
      </c>
      <c r="BT9" s="412" t="n">
        <v>38838</v>
      </c>
      <c r="BU9" s="412" t="n">
        <v>38869</v>
      </c>
      <c r="BV9" s="412" t="n">
        <v>38899</v>
      </c>
      <c r="BW9" s="412" t="n">
        <v>38930</v>
      </c>
      <c r="BX9" s="412" t="n">
        <v>38961</v>
      </c>
      <c r="BY9" s="412" t="n">
        <v>38991</v>
      </c>
      <c r="BZ9" s="412" t="n">
        <v>39022</v>
      </c>
      <c r="CA9" s="412" t="n">
        <v>39052</v>
      </c>
      <c r="CB9" s="412" t="n">
        <v>39083</v>
      </c>
      <c r="CC9" s="412" t="n">
        <v>39114</v>
      </c>
      <c r="CD9" s="412" t="n">
        <v>39142</v>
      </c>
      <c r="CE9" s="412" t="n">
        <v>39173</v>
      </c>
      <c r="CF9" s="412" t="n">
        <v>39203</v>
      </c>
      <c r="CG9" s="412" t="n">
        <v>39234</v>
      </c>
      <c r="CH9" s="412" t="n">
        <v>39264</v>
      </c>
      <c r="CI9" s="412" t="n">
        <v>39295</v>
      </c>
      <c r="CJ9" s="412" t="n">
        <v>39326</v>
      </c>
      <c r="CK9" s="412" t="n">
        <v>39356</v>
      </c>
      <c r="CL9" s="412" t="n">
        <v>39387</v>
      </c>
      <c r="CM9" s="412" t="n">
        <v>39417</v>
      </c>
      <c r="CN9" s="412" t="n">
        <v>39448</v>
      </c>
      <c r="CO9" s="412" t="n">
        <v>39479</v>
      </c>
      <c r="CP9" s="412" t="n">
        <v>39508</v>
      </c>
      <c r="CQ9" s="412" t="n">
        <v>39539</v>
      </c>
      <c r="CR9" s="412" t="n">
        <v>39569</v>
      </c>
      <c r="CS9" s="412" t="n">
        <v>39600</v>
      </c>
      <c r="CT9" s="412" t="n">
        <v>39630</v>
      </c>
      <c r="CU9" s="412" t="n">
        <v>39661</v>
      </c>
      <c r="CV9" s="412" t="n">
        <v>39692</v>
      </c>
      <c r="CW9" s="412" t="n">
        <v>39722</v>
      </c>
      <c r="CX9" s="412" t="n">
        <v>39753</v>
      </c>
      <c r="CY9" s="412" t="n">
        <v>39783</v>
      </c>
      <c r="CZ9" s="412" t="n">
        <v>39814</v>
      </c>
      <c r="DA9" s="412" t="n">
        <v>39845</v>
      </c>
      <c r="DB9" s="412" t="n">
        <v>39873</v>
      </c>
      <c r="DC9" s="412" t="n">
        <v>39904</v>
      </c>
      <c r="DD9" s="412" t="n">
        <v>39934</v>
      </c>
      <c r="DE9" s="412" t="n">
        <v>39965</v>
      </c>
      <c r="DF9" s="412" t="n">
        <v>39995</v>
      </c>
      <c r="DG9" s="412" t="n">
        <v>40026</v>
      </c>
      <c r="DH9" s="412" t="n">
        <v>40057</v>
      </c>
      <c r="DI9" s="412" t="n">
        <v>40087</v>
      </c>
      <c r="DJ9" s="412" t="n">
        <v>40118</v>
      </c>
      <c r="DK9" s="412" t="n">
        <v>40148</v>
      </c>
      <c r="DL9" s="412" t="n">
        <v>40179</v>
      </c>
      <c r="DM9" s="412" t="n">
        <v>40210</v>
      </c>
      <c r="DN9" s="412" t="n">
        <v>40238</v>
      </c>
      <c r="DO9" s="412" t="n">
        <v>40269</v>
      </c>
      <c r="DP9" s="412" t="n">
        <v>40299</v>
      </c>
      <c r="DQ9" s="412" t="n">
        <v>40330</v>
      </c>
      <c r="DR9" s="412" t="n">
        <v>40360</v>
      </c>
      <c r="DS9" s="412" t="n">
        <v>40391</v>
      </c>
      <c r="DT9" s="412" t="n">
        <v>40422</v>
      </c>
      <c r="DU9" s="412" t="n">
        <v>40452</v>
      </c>
      <c r="DV9" s="412" t="n">
        <v>40483</v>
      </c>
      <c r="DW9" s="412" t="n">
        <v>40513</v>
      </c>
      <c r="DX9" s="412" t="n">
        <v>40544</v>
      </c>
      <c r="DY9" s="412" t="n">
        <v>40575</v>
      </c>
      <c r="DZ9" s="412" t="n">
        <v>40603</v>
      </c>
      <c r="EA9" s="412" t="n">
        <v>40634</v>
      </c>
      <c r="EB9" s="412" t="n">
        <v>40664</v>
      </c>
      <c r="EC9" s="412" t="n">
        <v>40695</v>
      </c>
      <c r="ED9" s="412" t="n">
        <v>40725</v>
      </c>
      <c r="EE9" s="412" t="n">
        <v>40756</v>
      </c>
      <c r="EF9" s="412" t="n">
        <v>40787</v>
      </c>
      <c r="EG9" s="412" t="n">
        <v>40817</v>
      </c>
      <c r="EH9" s="412" t="n">
        <v>40848</v>
      </c>
      <c r="EI9" s="412" t="n">
        <v>40878</v>
      </c>
      <c r="EJ9" s="412" t="n">
        <v>40909</v>
      </c>
      <c r="EK9" s="412" t="n">
        <v>40940</v>
      </c>
      <c r="EL9" s="412" t="n">
        <v>40969</v>
      </c>
      <c r="EM9" s="412" t="n">
        <v>41000</v>
      </c>
      <c r="EN9" s="412" t="n">
        <v>41030</v>
      </c>
      <c r="EO9" s="412" t="n">
        <v>41061</v>
      </c>
      <c r="EP9" s="412" t="n">
        <v>41091</v>
      </c>
      <c r="EQ9" s="412" t="n">
        <v>41122</v>
      </c>
      <c r="ER9" s="412" t="n">
        <v>41153</v>
      </c>
      <c r="ES9" s="412" t="n">
        <v>41183</v>
      </c>
      <c r="ET9" s="412" t="n">
        <v>41214</v>
      </c>
      <c r="EU9" s="412" t="n">
        <v>41244</v>
      </c>
      <c r="EV9" s="412" t="n">
        <v>41275</v>
      </c>
      <c r="EW9" s="412" t="n">
        <v>41306</v>
      </c>
      <c r="EX9" s="412" t="n">
        <v>41334</v>
      </c>
      <c r="EY9" s="412" t="n">
        <v>41365</v>
      </c>
      <c r="EZ9" s="412" t="n">
        <v>41395</v>
      </c>
      <c r="FA9" s="412" t="n">
        <v>41426</v>
      </c>
      <c r="FB9" s="412" t="n">
        <v>41456</v>
      </c>
      <c r="FC9" s="412" t="n">
        <v>41487</v>
      </c>
      <c r="FD9" s="412" t="n">
        <v>41518</v>
      </c>
      <c r="FE9" s="412" t="n">
        <v>41548</v>
      </c>
      <c r="FF9" s="412" t="n">
        <v>41579</v>
      </c>
      <c r="FG9" s="412" t="n">
        <v>41609</v>
      </c>
      <c r="FH9" s="412" t="n">
        <v>41640</v>
      </c>
      <c r="FI9" s="412" t="n">
        <v>41671</v>
      </c>
      <c r="FJ9" s="412" t="n">
        <v>41699</v>
      </c>
      <c r="FK9" s="412" t="n">
        <v>41730</v>
      </c>
      <c r="FL9" s="412" t="n">
        <v>41760</v>
      </c>
      <c r="FM9" s="412" t="n">
        <v>41791</v>
      </c>
      <c r="FN9" s="412" t="n">
        <v>41821</v>
      </c>
      <c r="FO9" s="412" t="n">
        <v>41852</v>
      </c>
      <c r="FP9" s="412" t="n">
        <v>41883</v>
      </c>
      <c r="FQ9" s="412" t="n">
        <v>41913</v>
      </c>
      <c r="FR9" s="412" t="n">
        <v>41944</v>
      </c>
      <c r="FS9" s="412" t="n">
        <v>41974</v>
      </c>
      <c r="FT9" s="412" t="n">
        <v>42005</v>
      </c>
      <c r="FU9" s="412" t="n">
        <v>42036</v>
      </c>
      <c r="FV9" s="412" t="n">
        <v>42064</v>
      </c>
      <c r="FW9" s="412" t="n">
        <v>42095</v>
      </c>
      <c r="FX9" s="412" t="n">
        <v>42125</v>
      </c>
      <c r="FY9" s="412" t="n">
        <v>42156</v>
      </c>
      <c r="FZ9" s="412" t="n">
        <v>42186</v>
      </c>
      <c r="GA9" s="412" t="n">
        <v>42217</v>
      </c>
      <c r="GB9" s="412" t="n">
        <v>42248</v>
      </c>
      <c r="GC9" s="412" t="n">
        <v>42278</v>
      </c>
      <c r="GD9" s="412" t="n">
        <v>42309</v>
      </c>
      <c r="GE9" s="412" t="n">
        <v>42339</v>
      </c>
      <c r="GF9" s="412" t="n">
        <v>42370</v>
      </c>
      <c r="GG9" s="412" t="n">
        <v>42401</v>
      </c>
      <c r="GH9" s="412" t="n">
        <v>42430</v>
      </c>
      <c r="GI9" s="412" t="n">
        <v>42461</v>
      </c>
      <c r="GJ9" s="412" t="n">
        <v>42491</v>
      </c>
      <c r="GK9" s="412" t="n">
        <v>42522</v>
      </c>
      <c r="GL9" s="412" t="n">
        <v>42552</v>
      </c>
      <c r="GM9" s="412" t="n">
        <v>42583</v>
      </c>
      <c r="GN9" s="412" t="n">
        <v>42614</v>
      </c>
      <c r="GO9" s="412" t="n">
        <v>42644</v>
      </c>
      <c r="GP9" s="412" t="n">
        <v>42675</v>
      </c>
      <c r="GQ9" s="412" t="n">
        <v>42705</v>
      </c>
      <c r="GR9" s="412" t="n">
        <v>42736</v>
      </c>
      <c r="GS9" s="412" t="n">
        <v>42767</v>
      </c>
      <c r="GT9" s="412" t="n">
        <v>42795</v>
      </c>
      <c r="GU9" s="412" t="n">
        <v>42826</v>
      </c>
      <c r="GV9" s="412" t="n">
        <v>42856</v>
      </c>
      <c r="GW9" s="412" t="n">
        <v>42887</v>
      </c>
      <c r="GX9" s="412" t="n">
        <v>42917</v>
      </c>
      <c r="GY9" s="412" t="n">
        <v>42948</v>
      </c>
      <c r="GZ9" s="412" t="n">
        <v>42979</v>
      </c>
      <c r="HA9" s="412" t="n">
        <v>43009</v>
      </c>
      <c r="HB9" s="412" t="n">
        <v>43040</v>
      </c>
      <c r="HC9" s="412" t="n">
        <v>43070</v>
      </c>
      <c r="HD9" s="412" t="n">
        <v>43101</v>
      </c>
      <c r="HE9" s="412" t="n">
        <v>43132</v>
      </c>
      <c r="HF9" s="412" t="n">
        <v>43160</v>
      </c>
      <c r="HG9" s="412" t="n">
        <v>43191</v>
      </c>
      <c r="HH9" s="412" t="n">
        <v>43221</v>
      </c>
      <c r="HI9" s="412" t="n">
        <v>43252</v>
      </c>
      <c r="HJ9" s="412" t="n">
        <v>43282</v>
      </c>
      <c r="HK9" s="412" t="n">
        <v>43313</v>
      </c>
      <c r="HL9" s="412" t="n">
        <v>43344</v>
      </c>
      <c r="HM9" s="412" t="n">
        <v>43374</v>
      </c>
      <c r="HN9" s="412" t="n">
        <v>43405</v>
      </c>
      <c r="HO9" s="412" t="n">
        <v>43435</v>
      </c>
      <c r="HP9" s="412" t="n">
        <v>43466</v>
      </c>
      <c r="HQ9" s="412" t="n">
        <v>43497</v>
      </c>
      <c r="HR9" s="412" t="n">
        <v>43525</v>
      </c>
      <c r="HS9" s="412" t="n">
        <v>43556</v>
      </c>
      <c r="HT9" s="412" t="n">
        <v>43586</v>
      </c>
      <c r="HU9" s="412" t="n">
        <v>43617</v>
      </c>
      <c r="HV9" s="412" t="n">
        <v>43647</v>
      </c>
      <c r="HW9" s="412" t="n">
        <v>43678</v>
      </c>
      <c r="HX9" s="412" t="n">
        <v>43709</v>
      </c>
      <c r="HY9" s="412" t="n">
        <v>43739</v>
      </c>
      <c r="HZ9" s="412" t="n">
        <v>43770</v>
      </c>
    </row>
    <row r="10" customFormat="false" ht="12.75" hidden="false" customHeight="false" outlineLevel="0" collapsed="false">
      <c r="A10" s="389" t="n">
        <f aca="false">A!A24</f>
        <v>37288</v>
      </c>
      <c r="B10" s="390" t="n">
        <f aca="false">INDEX(RelationshipPriceTable,MATCH(A10,RelationshipMonth,0),2)</f>
        <v>4.061</v>
      </c>
      <c r="C10" s="390" t="n">
        <v>4</v>
      </c>
      <c r="D10" s="391" t="n">
        <f aca="false">B10-C10</f>
        <v>0.0609999999999999</v>
      </c>
      <c r="F10" s="414" t="n">
        <v>36860</v>
      </c>
      <c r="G10" s="414"/>
      <c r="H10" s="0" t="n">
        <v>0.408</v>
      </c>
      <c r="I10" s="0" t="n">
        <v>0.392</v>
      </c>
      <c r="J10" s="0" t="n">
        <v>0.300000000000001</v>
      </c>
      <c r="K10" s="0" t="n">
        <v>0.254</v>
      </c>
      <c r="L10" s="0" t="n">
        <v>0.194999999999999</v>
      </c>
      <c r="M10" s="0" t="n">
        <v>0.185</v>
      </c>
      <c r="N10" s="0" t="n">
        <v>0.18</v>
      </c>
      <c r="O10" s="0" t="n">
        <v>0.175000000000001</v>
      </c>
      <c r="P10" s="0" t="n">
        <v>0.175</v>
      </c>
      <c r="Q10" s="0" t="n">
        <v>0.175</v>
      </c>
      <c r="R10" s="0" t="n">
        <v>0.17</v>
      </c>
      <c r="S10" s="0" t="n">
        <v>0.155</v>
      </c>
      <c r="T10" s="0" t="n">
        <v>0.155</v>
      </c>
      <c r="U10" s="0" t="n">
        <v>0.155</v>
      </c>
      <c r="V10" s="0" t="n">
        <v>0.115</v>
      </c>
      <c r="W10" s="0" t="n">
        <v>0.114999999999999</v>
      </c>
      <c r="X10" s="0" t="n">
        <v>0.114999999999999</v>
      </c>
      <c r="Y10" s="0" t="n">
        <v>0.11</v>
      </c>
      <c r="Z10" s="0" t="n">
        <v>0.107</v>
      </c>
      <c r="AA10" s="0" t="n">
        <v>0.107</v>
      </c>
      <c r="AB10" s="0" t="n">
        <v>0.107</v>
      </c>
      <c r="AC10" s="0" t="n">
        <v>0.107</v>
      </c>
      <c r="AD10" s="0" t="n">
        <v>0.107</v>
      </c>
      <c r="AE10" s="0" t="n">
        <v>0.107</v>
      </c>
      <c r="AF10" s="0" t="n">
        <v>0.107</v>
      </c>
      <c r="AG10" s="0" t="n">
        <v>0.107</v>
      </c>
      <c r="AH10" s="0" t="n">
        <v>0.102</v>
      </c>
      <c r="AI10" s="0" t="n">
        <v>0.102</v>
      </c>
      <c r="AJ10" s="0" t="n">
        <v>0.102</v>
      </c>
      <c r="AK10" s="0" t="n">
        <v>0.0950000000000002</v>
      </c>
      <c r="AL10" s="0" t="n">
        <v>0.085</v>
      </c>
      <c r="AM10" s="0" t="n">
        <v>0.0800000000000001</v>
      </c>
      <c r="AN10" s="0" t="n">
        <v>0.0720000000000001</v>
      </c>
      <c r="AO10" s="0" t="n">
        <v>0.0719999999999996</v>
      </c>
      <c r="AP10" s="0" t="n">
        <v>0.0719999999999996</v>
      </c>
      <c r="AQ10" s="0" t="n">
        <v>0.0720000000000001</v>
      </c>
      <c r="AR10" s="0" t="n">
        <v>0.106999999999999</v>
      </c>
      <c r="AS10" s="0" t="n">
        <v>0.112</v>
      </c>
      <c r="AT10" s="0" t="n">
        <v>0.107</v>
      </c>
      <c r="AU10" s="0" t="n">
        <v>0.107</v>
      </c>
      <c r="AV10" s="0" t="n">
        <v>0.107</v>
      </c>
      <c r="AW10" s="0" t="n">
        <v>0.0949999999999998</v>
      </c>
      <c r="AX10" s="0" t="n">
        <v>0.0850000000000004</v>
      </c>
      <c r="AY10" s="0" t="n">
        <v>0.0800000000000001</v>
      </c>
      <c r="AZ10" s="0" t="n">
        <v>0.0720000000000001</v>
      </c>
      <c r="BA10" s="0" t="n">
        <v>0.0720000000000001</v>
      </c>
      <c r="BB10" s="0" t="n">
        <v>0.0720000000000001</v>
      </c>
      <c r="BC10" s="0" t="n">
        <v>0.0720000000000001</v>
      </c>
      <c r="BD10" s="0" t="n">
        <v>0.106999999999999</v>
      </c>
      <c r="BE10" s="0" t="n">
        <v>0.112</v>
      </c>
      <c r="BF10" s="0" t="n">
        <v>0.107</v>
      </c>
      <c r="BG10" s="0" t="n">
        <v>0.107</v>
      </c>
      <c r="BH10" s="0" t="n">
        <v>0.107</v>
      </c>
      <c r="BI10" s="0" t="n">
        <v>0.0949999999999998</v>
      </c>
      <c r="BJ10" s="0" t="n">
        <v>0.0850000000000004</v>
      </c>
      <c r="BK10" s="0" t="n">
        <v>0.0800000000000001</v>
      </c>
      <c r="BL10" s="0" t="n">
        <v>0.0720000000000001</v>
      </c>
      <c r="BM10" s="0" t="n">
        <v>0.0720000000000001</v>
      </c>
      <c r="BN10" s="0" t="n">
        <v>0.0720000000000001</v>
      </c>
      <c r="BO10" s="0" t="n">
        <v>0.0720000000000001</v>
      </c>
      <c r="BP10" s="0" t="n">
        <v>0.107</v>
      </c>
      <c r="BQ10" s="0" t="n">
        <v>0.112</v>
      </c>
      <c r="BR10" s="0" t="n">
        <v>0.107</v>
      </c>
      <c r="BS10" s="0" t="n">
        <v>0.107</v>
      </c>
      <c r="BT10" s="0" t="n">
        <v>0.107</v>
      </c>
      <c r="BU10" s="0" t="n">
        <v>0.0950000000000002</v>
      </c>
      <c r="BV10" s="0" t="n">
        <v>0.085</v>
      </c>
      <c r="BW10" s="0" t="n">
        <v>0.0800000000000001</v>
      </c>
      <c r="BX10" s="0" t="n">
        <v>0.0720000000000001</v>
      </c>
      <c r="BY10" s="0" t="n">
        <v>0.0719999999999996</v>
      </c>
      <c r="BZ10" s="0" t="n">
        <v>0.0719999999999996</v>
      </c>
      <c r="CA10" s="0" t="n">
        <v>0.0720000000000001</v>
      </c>
      <c r="CB10" s="0" t="n">
        <v>0.106999999999999</v>
      </c>
      <c r="CC10" s="0" t="n">
        <v>0.112</v>
      </c>
      <c r="CD10" s="0" t="n">
        <v>0.107</v>
      </c>
      <c r="CE10" s="0" t="n">
        <v>0.107</v>
      </c>
      <c r="CF10" s="0" t="n">
        <v>0.107</v>
      </c>
      <c r="CG10" s="0" t="n">
        <v>0.0949999999999998</v>
      </c>
      <c r="CH10" s="0" t="n">
        <v>0.085</v>
      </c>
      <c r="CI10" s="0" t="n">
        <v>0.0800000000000001</v>
      </c>
      <c r="CJ10" s="0" t="n">
        <v>0.0719999999999996</v>
      </c>
      <c r="CK10" s="0" t="n">
        <v>0.0720000000000001</v>
      </c>
      <c r="CL10" s="0" t="n">
        <v>0.0720000000000001</v>
      </c>
      <c r="CM10" s="0" t="n">
        <v>0.0720000000000001</v>
      </c>
      <c r="CN10" s="0" t="n">
        <v>0.107</v>
      </c>
      <c r="CO10" s="0" t="n">
        <v>0.111999999999999</v>
      </c>
      <c r="CP10" s="0" t="n">
        <v>0.107</v>
      </c>
      <c r="CQ10" s="0" t="n">
        <v>0.107</v>
      </c>
      <c r="CR10" s="0" t="n">
        <v>0.107</v>
      </c>
      <c r="CS10" s="0" t="n">
        <v>0.0950000000000002</v>
      </c>
      <c r="CT10" s="0" t="n">
        <v>0.085</v>
      </c>
      <c r="CU10" s="0" t="n">
        <v>0.0800000000000001</v>
      </c>
      <c r="CV10" s="0" t="n">
        <v>0.0720000000000001</v>
      </c>
      <c r="CW10" s="0" t="n">
        <v>0.0720000000000001</v>
      </c>
      <c r="CX10" s="0" t="n">
        <v>0.0720000000000001</v>
      </c>
      <c r="CY10" s="0" t="n">
        <v>0.0720000000000001</v>
      </c>
      <c r="CZ10" s="0" t="n">
        <v>0.107</v>
      </c>
      <c r="DA10" s="0" t="n">
        <v>0.112</v>
      </c>
      <c r="DB10" s="0" t="n">
        <v>0.107</v>
      </c>
      <c r="DC10" s="0" t="n">
        <v>0.107</v>
      </c>
      <c r="DD10" s="0" t="n">
        <v>0.107</v>
      </c>
      <c r="DE10" s="0" t="n">
        <v>0.0949999999999998</v>
      </c>
      <c r="DF10" s="0" t="n">
        <v>0.0849999999999995</v>
      </c>
      <c r="DG10" s="0" t="n">
        <v>0.0800000000000005</v>
      </c>
      <c r="DH10" s="0" t="n">
        <v>0.0719999999999996</v>
      </c>
      <c r="DI10" s="0" t="n">
        <v>0.0719999999999996</v>
      </c>
      <c r="DJ10" s="0" t="n">
        <v>0.0720000000000001</v>
      </c>
      <c r="DK10" s="0" t="n">
        <v>0.0720000000000001</v>
      </c>
      <c r="DL10" s="0" t="n">
        <v>0.107</v>
      </c>
      <c r="DM10" s="0" t="n">
        <v>0.112</v>
      </c>
      <c r="DN10" s="0" t="n">
        <v>0.107</v>
      </c>
      <c r="DO10" s="0" t="n">
        <v>0.107</v>
      </c>
      <c r="DP10" s="0" t="n">
        <v>0.107</v>
      </c>
      <c r="DQ10" s="0" t="n">
        <v>0.0949999999999998</v>
      </c>
      <c r="DR10" s="0" t="n">
        <v>0.085</v>
      </c>
      <c r="DS10" s="0" t="n">
        <v>0.0800000000000001</v>
      </c>
      <c r="DT10" s="0" t="n">
        <v>0.0720000000000001</v>
      </c>
      <c r="DU10" s="0" t="n">
        <v>0.0720000000000001</v>
      </c>
      <c r="DV10" s="0" t="n">
        <v>0.0720000000000001</v>
      </c>
      <c r="DW10" s="0" t="n">
        <v>0.0720000000000001</v>
      </c>
      <c r="DX10" s="0" t="n">
        <v>0.106999999999999</v>
      </c>
      <c r="DY10" s="0" t="n">
        <v>0.112</v>
      </c>
      <c r="DZ10" s="0" t="n">
        <v>0.106999999999999</v>
      </c>
      <c r="EA10" s="0" t="n">
        <v>0.106999999999999</v>
      </c>
      <c r="EB10" s="0" t="n">
        <v>0.107</v>
      </c>
      <c r="EC10" s="0" t="n">
        <v>0.0950000000000006</v>
      </c>
      <c r="ED10" s="0" t="n">
        <v>0.085</v>
      </c>
      <c r="EE10" s="0" t="n">
        <v>0.0800000000000001</v>
      </c>
      <c r="EF10" s="0" t="n">
        <v>0.0720000000000001</v>
      </c>
      <c r="EG10" s="0" t="n">
        <v>0.0720000000000001</v>
      </c>
      <c r="EH10" s="0" t="n">
        <v>0.0720000000000001</v>
      </c>
      <c r="EI10" s="0" t="n">
        <v>0.0720000000000001</v>
      </c>
      <c r="EJ10" s="0" t="n">
        <v>0.107</v>
      </c>
      <c r="EK10" s="0" t="n">
        <v>0.112</v>
      </c>
      <c r="EL10" s="0" t="n">
        <v>0.106999999999999</v>
      </c>
      <c r="EM10" s="0" t="n">
        <v>0.107</v>
      </c>
      <c r="EN10" s="0" t="n">
        <v>0.107</v>
      </c>
      <c r="EO10" s="0" t="n">
        <v>0.0949999999999998</v>
      </c>
      <c r="EP10" s="0" t="n">
        <v>0.085</v>
      </c>
      <c r="EQ10" s="0" t="n">
        <v>0.0800000000000001</v>
      </c>
      <c r="ER10" s="0" t="n">
        <v>0.0720000000000001</v>
      </c>
      <c r="ES10" s="0" t="n">
        <v>0.0720000000000001</v>
      </c>
      <c r="ET10" s="0" t="n">
        <v>0.0720000000000001</v>
      </c>
      <c r="EU10" s="0" t="n">
        <v>0.0720000000000001</v>
      </c>
      <c r="EV10" s="0" t="n">
        <v>0.106999999999999</v>
      </c>
      <c r="EW10" s="0" t="n">
        <v>0.112</v>
      </c>
      <c r="EX10" s="0" t="n">
        <v>0.107</v>
      </c>
      <c r="EY10" s="0" t="n">
        <v>0.106999999999999</v>
      </c>
      <c r="EZ10" s="0" t="n">
        <v>0.106999999999999</v>
      </c>
      <c r="FA10" s="0" t="n">
        <v>0.0950000000000006</v>
      </c>
      <c r="FB10" s="0" t="n">
        <v>0.085</v>
      </c>
      <c r="FC10" s="0" t="n">
        <v>0.0800000000000001</v>
      </c>
      <c r="FD10" s="0" t="n">
        <v>0.0720000000000001</v>
      </c>
      <c r="FE10" s="0" t="n">
        <v>0.0720000000000001</v>
      </c>
      <c r="FF10" s="0" t="n">
        <v>0.0720000000000001</v>
      </c>
      <c r="FG10" s="0" t="n">
        <v>0.0720000000000001</v>
      </c>
      <c r="FH10" s="0" t="n">
        <v>0.107</v>
      </c>
      <c r="FI10" s="0" t="n">
        <v>0.112</v>
      </c>
      <c r="FJ10" s="0" t="n">
        <v>0.107</v>
      </c>
      <c r="FK10" s="0" t="n">
        <v>0.107</v>
      </c>
      <c r="FL10" s="0" t="n">
        <v>0.107</v>
      </c>
      <c r="FM10" s="0" t="n">
        <v>0.0949999999999998</v>
      </c>
      <c r="FN10" s="0" t="n">
        <v>0.085</v>
      </c>
      <c r="FO10" s="0" t="n">
        <v>0.0800000000000001</v>
      </c>
      <c r="FP10" s="0" t="n">
        <v>0.0720000000000001</v>
      </c>
      <c r="FQ10" s="0" t="n">
        <v>0.0720000000000001</v>
      </c>
      <c r="FR10" s="0" t="n">
        <v>0.0719999999999992</v>
      </c>
      <c r="FS10" s="0" t="n">
        <v>0.0720000000000001</v>
      </c>
      <c r="FT10" s="0" t="n">
        <v>0.106999999999999</v>
      </c>
      <c r="FU10" s="0" t="n">
        <v>0.112</v>
      </c>
      <c r="FV10" s="0" t="n">
        <v>0.106999999999999</v>
      </c>
      <c r="FW10" s="0" t="n">
        <v>0.106999999999999</v>
      </c>
      <c r="FX10" s="0" t="n">
        <v>0.107</v>
      </c>
      <c r="FY10" s="0" t="n">
        <v>0.0950000000000006</v>
      </c>
      <c r="FZ10" s="0" t="n">
        <v>0.085</v>
      </c>
      <c r="GA10" s="0" t="n">
        <v>0.0800000000000001</v>
      </c>
      <c r="GB10" s="0" t="n">
        <v>0.0719999999999992</v>
      </c>
      <c r="GC10" s="0" t="n">
        <v>0.0720000000000001</v>
      </c>
      <c r="GD10" s="0" t="n">
        <v>0.0720000000000001</v>
      </c>
      <c r="GE10" s="0" t="n">
        <v>0.0720000000000001</v>
      </c>
      <c r="GF10" s="0" t="n">
        <v>0.107</v>
      </c>
      <c r="GG10" s="0" t="n">
        <v>0.112</v>
      </c>
      <c r="GH10" s="0" t="n">
        <v>0.107</v>
      </c>
      <c r="GI10" s="0" t="n">
        <v>0.107</v>
      </c>
      <c r="GJ10" s="0" t="n">
        <v>0.107</v>
      </c>
      <c r="GK10" s="0" t="n">
        <v>0.0949999999999998</v>
      </c>
      <c r="GL10" s="0" t="n">
        <v>0.085</v>
      </c>
      <c r="GM10" s="0" t="n">
        <v>0.0799999999999992</v>
      </c>
      <c r="GN10" s="0" t="n">
        <v>0.0720000000000001</v>
      </c>
      <c r="GO10" s="0" t="n">
        <v>0.0720000000000001</v>
      </c>
      <c r="GP10" s="0" t="n">
        <v>0.0720000000000001</v>
      </c>
      <c r="GQ10" s="0" t="n">
        <v>0.0720000000000001</v>
      </c>
      <c r="GR10" s="0" t="n">
        <v>0.107</v>
      </c>
      <c r="GS10" s="0" t="n">
        <v>0.112</v>
      </c>
      <c r="GT10" s="0" t="n">
        <v>0.107</v>
      </c>
      <c r="GU10" s="0" t="n">
        <v>0.107</v>
      </c>
      <c r="GV10" s="0" t="n">
        <v>0.107</v>
      </c>
      <c r="GW10" s="0" t="n">
        <v>0.0949999999999998</v>
      </c>
      <c r="GX10" s="0" t="n">
        <v>0.085</v>
      </c>
      <c r="GY10" s="0" t="n">
        <v>0.0800000000000001</v>
      </c>
      <c r="GZ10" s="0" t="n">
        <v>0.0720000000000001</v>
      </c>
      <c r="HA10" s="0" t="n">
        <v>0.0719999999999992</v>
      </c>
      <c r="HB10" s="0" t="n">
        <v>0.0720000000000001</v>
      </c>
      <c r="HC10" s="0" t="n">
        <v>0.0720000000000001</v>
      </c>
      <c r="HD10" s="0" t="n">
        <v>0.107</v>
      </c>
      <c r="HE10" s="0" t="n">
        <v>0.112</v>
      </c>
      <c r="HF10" s="0" t="n">
        <v>0.107</v>
      </c>
      <c r="HG10" s="0" t="n">
        <v>0.107</v>
      </c>
      <c r="HH10" s="0" t="n">
        <v>0.107</v>
      </c>
      <c r="HI10" s="0" t="n">
        <v>0.0949999999999998</v>
      </c>
      <c r="HJ10" s="0" t="n">
        <v>0.085</v>
      </c>
      <c r="HK10" s="0" t="n">
        <v>0.0800000000000001</v>
      </c>
      <c r="HL10" s="0" t="n">
        <v>0.0720000000000001</v>
      </c>
      <c r="HM10" s="0" t="n">
        <v>0.0720000000000001</v>
      </c>
      <c r="HN10" s="0" t="n">
        <v>0.0719999999999992</v>
      </c>
      <c r="HO10" s="0" t="n">
        <v>0.0720000000000001</v>
      </c>
      <c r="HP10" s="0" t="n">
        <v>0.107</v>
      </c>
      <c r="HQ10" s="0" t="n">
        <v>0.112</v>
      </c>
      <c r="HR10" s="0" t="n">
        <v>0.107</v>
      </c>
      <c r="HS10" s="0" t="n">
        <v>0.107</v>
      </c>
      <c r="HT10" s="0" t="n">
        <v>0.107</v>
      </c>
      <c r="HU10" s="0" t="n">
        <v>0.0949999999999998</v>
      </c>
      <c r="HV10" s="0" t="n">
        <v>0.085</v>
      </c>
      <c r="HW10" s="0" t="n">
        <v>0.0800000000000001</v>
      </c>
      <c r="HX10" s="0" t="n">
        <v>0.0720000000000001</v>
      </c>
      <c r="HY10" s="0" t="n">
        <v>0.0719999999999992</v>
      </c>
      <c r="HZ10" s="0" t="n">
        <v>0.0720000000000001</v>
      </c>
    </row>
    <row r="11" customFormat="false" ht="12.75" hidden="false" customHeight="false" outlineLevel="0" collapsed="false">
      <c r="A11" s="389" t="n">
        <f aca="false">A!A25</f>
        <v>37316</v>
      </c>
      <c r="B11" s="390" t="n">
        <f aca="false">INDEX(RelationshipPriceTable,MATCH(A11,RelationshipMonth,0),2)</f>
        <v>3.912</v>
      </c>
      <c r="C11" s="390" t="n">
        <v>3.845</v>
      </c>
      <c r="D11" s="391" t="n">
        <f aca="false">B11-C11</f>
        <v>0.0669999999999997</v>
      </c>
      <c r="F11" s="414" t="n">
        <v>36861</v>
      </c>
      <c r="G11" s="414"/>
      <c r="H11" s="0" t="n">
        <v>0.0839999999999996</v>
      </c>
      <c r="I11" s="0" t="n">
        <v>0.115</v>
      </c>
      <c r="J11" s="0" t="n">
        <v>0.207</v>
      </c>
      <c r="K11" s="0" t="n">
        <v>0.153</v>
      </c>
      <c r="L11" s="0" t="n">
        <v>0.113</v>
      </c>
      <c r="M11" s="0" t="n">
        <v>0.113</v>
      </c>
      <c r="N11" s="0" t="n">
        <v>0.115</v>
      </c>
      <c r="O11" s="0" t="n">
        <v>0.114999999999999</v>
      </c>
      <c r="P11" s="0" t="n">
        <v>0.115</v>
      </c>
      <c r="Q11" s="0" t="n">
        <v>0.115</v>
      </c>
      <c r="R11" s="0" t="n">
        <v>0.11</v>
      </c>
      <c r="S11" s="0" t="n">
        <v>0.115</v>
      </c>
      <c r="T11" s="0" t="n">
        <v>0.11</v>
      </c>
      <c r="U11" s="0" t="n">
        <v>0.12</v>
      </c>
      <c r="V11" s="0" t="n">
        <v>0.105</v>
      </c>
      <c r="W11" s="0" t="n">
        <v>0.100000000000001</v>
      </c>
      <c r="X11" s="0" t="n">
        <v>0.0950000000000006</v>
      </c>
      <c r="Y11" s="0" t="n">
        <v>0.0949999999999998</v>
      </c>
      <c r="Z11" s="0" t="n">
        <v>0.0949999999999998</v>
      </c>
      <c r="AA11" s="0" t="n">
        <v>0.093</v>
      </c>
      <c r="AB11" s="0" t="n">
        <v>0.093</v>
      </c>
      <c r="AC11" s="0" t="n">
        <v>0.0880000000000001</v>
      </c>
      <c r="AD11" s="0" t="n">
        <v>0.0880000000000001</v>
      </c>
      <c r="AE11" s="0" t="n">
        <v>0.0779999999999994</v>
      </c>
      <c r="AF11" s="0" t="n">
        <v>0.0780000000000003</v>
      </c>
      <c r="AG11" s="0" t="n">
        <v>0.0729999999999995</v>
      </c>
      <c r="AH11" s="0" t="n">
        <v>0.0679999999999996</v>
      </c>
      <c r="AI11" s="0" t="n">
        <v>0.0600000000000001</v>
      </c>
      <c r="AJ11" s="0" t="n">
        <v>0.0509999999999997</v>
      </c>
      <c r="AK11" s="0" t="n">
        <v>0.0510000000000002</v>
      </c>
      <c r="AL11" s="0" t="n">
        <v>0.0510000000000002</v>
      </c>
      <c r="AM11" s="0" t="n">
        <v>0.0510000000000002</v>
      </c>
      <c r="AN11" s="0" t="n">
        <v>0.0510000000000002</v>
      </c>
      <c r="AO11" s="0" t="n">
        <v>0.0510000000000002</v>
      </c>
      <c r="AP11" s="0" t="n">
        <v>0.0510000000000002</v>
      </c>
      <c r="AQ11" s="0" t="n">
        <v>0.0509999999999993</v>
      </c>
      <c r="AR11" s="0" t="n">
        <v>0.0830000000000002</v>
      </c>
      <c r="AS11" s="0" t="n">
        <v>0.0730000000000004</v>
      </c>
      <c r="AT11" s="0" t="n">
        <v>0.0680000000000001</v>
      </c>
      <c r="AU11" s="0" t="n">
        <v>0.0600000000000001</v>
      </c>
      <c r="AV11" s="0" t="n">
        <v>0.0509999999999997</v>
      </c>
      <c r="AW11" s="0" t="n">
        <v>0.0510000000000002</v>
      </c>
      <c r="AX11" s="0" t="n">
        <v>0.0509999999999997</v>
      </c>
      <c r="AY11" s="0" t="n">
        <v>0.0510000000000002</v>
      </c>
      <c r="AZ11" s="0" t="n">
        <v>0.0510000000000002</v>
      </c>
      <c r="BA11" s="0" t="n">
        <v>0.0509999999999997</v>
      </c>
      <c r="BB11" s="0" t="n">
        <v>0.0510000000000002</v>
      </c>
      <c r="BC11" s="0" t="n">
        <v>0.0510000000000002</v>
      </c>
      <c r="BD11" s="0" t="n">
        <v>0.0730000000000004</v>
      </c>
      <c r="BE11" s="0" t="n">
        <v>0.0630000000000006</v>
      </c>
      <c r="BF11" s="0" t="n">
        <v>0.0580000000000003</v>
      </c>
      <c r="BG11" s="0" t="n">
        <v>0.0499999999999998</v>
      </c>
      <c r="BH11" s="0" t="n">
        <v>0.0409999999999999</v>
      </c>
      <c r="BI11" s="0" t="n">
        <v>0.0409999999999999</v>
      </c>
      <c r="BJ11" s="0" t="n">
        <v>0.0409999999999999</v>
      </c>
      <c r="BK11" s="0" t="n">
        <v>0.0409999999999999</v>
      </c>
      <c r="BL11" s="0" t="n">
        <v>0.0409999999999999</v>
      </c>
      <c r="BM11" s="0" t="n">
        <v>0.0409999999999999</v>
      </c>
      <c r="BN11" s="0" t="n">
        <v>0.0410000000000004</v>
      </c>
      <c r="BO11" s="0" t="n">
        <v>0.0409999999999995</v>
      </c>
      <c r="BP11" s="0" t="n">
        <v>0.0679999999999996</v>
      </c>
      <c r="BQ11" s="0" t="n">
        <v>0.0579999999999998</v>
      </c>
      <c r="BR11" s="0" t="n">
        <v>0.0529999999999999</v>
      </c>
      <c r="BS11" s="0" t="n">
        <v>0.0449999999999999</v>
      </c>
      <c r="BT11" s="0" t="n">
        <v>0.036</v>
      </c>
      <c r="BU11" s="0" t="n">
        <v>0.036</v>
      </c>
      <c r="BV11" s="0" t="n">
        <v>0.036</v>
      </c>
      <c r="BW11" s="0" t="n">
        <v>0.036</v>
      </c>
      <c r="BX11" s="0" t="n">
        <v>0.036</v>
      </c>
      <c r="BY11" s="0" t="n">
        <v>0.036</v>
      </c>
      <c r="BZ11" s="0" t="n">
        <v>0.0360000000000005</v>
      </c>
      <c r="CA11" s="0" t="n">
        <v>0.0360000000000005</v>
      </c>
      <c r="CB11" s="0" t="n">
        <v>0.0680000000000005</v>
      </c>
      <c r="CC11" s="0" t="n">
        <v>0.0580000000000007</v>
      </c>
      <c r="CD11" s="0" t="n">
        <v>0.0529999999999999</v>
      </c>
      <c r="CE11" s="0" t="n">
        <v>0.0449999999999999</v>
      </c>
      <c r="CF11" s="0" t="n">
        <v>0.036</v>
      </c>
      <c r="CG11" s="0" t="n">
        <v>0.036</v>
      </c>
      <c r="CH11" s="0" t="n">
        <v>0.036</v>
      </c>
      <c r="CI11" s="0" t="n">
        <v>0.036</v>
      </c>
      <c r="CJ11" s="0" t="n">
        <v>0.036</v>
      </c>
      <c r="CK11" s="0" t="n">
        <v>0.036</v>
      </c>
      <c r="CL11" s="0" t="n">
        <v>0.0360000000000005</v>
      </c>
      <c r="CM11" s="0" t="n">
        <v>0.0359999999999996</v>
      </c>
      <c r="CN11" s="0" t="n">
        <v>0.0679999999999996</v>
      </c>
      <c r="CO11" s="0" t="n">
        <v>0.0580000000000007</v>
      </c>
      <c r="CP11" s="0" t="n">
        <v>0.0529999999999999</v>
      </c>
      <c r="CQ11" s="0" t="n">
        <v>0.0449999999999999</v>
      </c>
      <c r="CR11" s="0" t="n">
        <v>0.036</v>
      </c>
      <c r="CS11" s="0" t="n">
        <v>0.036</v>
      </c>
      <c r="CT11" s="0" t="n">
        <v>0.036</v>
      </c>
      <c r="CU11" s="0" t="n">
        <v>0.036</v>
      </c>
      <c r="CV11" s="0" t="n">
        <v>0.0359999999999996</v>
      </c>
      <c r="CW11" s="0" t="n">
        <v>0.0359999999999996</v>
      </c>
      <c r="CX11" s="0" t="n">
        <v>0.0360000000000005</v>
      </c>
      <c r="CY11" s="0" t="n">
        <v>0.0359999999999996</v>
      </c>
      <c r="CZ11" s="0" t="n">
        <v>0.0679999999999996</v>
      </c>
      <c r="DA11" s="0" t="n">
        <v>0.0579999999999998</v>
      </c>
      <c r="DB11" s="0" t="n">
        <v>0.0529999999999999</v>
      </c>
      <c r="DC11" s="0" t="n">
        <v>0.0449999999999999</v>
      </c>
      <c r="DD11" s="0" t="n">
        <v>0.0359999999999996</v>
      </c>
      <c r="DE11" s="0" t="n">
        <v>0.0360000000000005</v>
      </c>
      <c r="DF11" s="0" t="n">
        <v>0.0360000000000005</v>
      </c>
      <c r="DG11" s="0" t="n">
        <v>0.0359999999999996</v>
      </c>
      <c r="DH11" s="0" t="n">
        <v>0.0360000000000005</v>
      </c>
      <c r="DI11" s="0" t="n">
        <v>0.0360000000000005</v>
      </c>
      <c r="DJ11" s="0" t="n">
        <v>0.0359999999999996</v>
      </c>
      <c r="DK11" s="0" t="n">
        <v>0.0360000000000005</v>
      </c>
      <c r="DL11" s="0" t="n">
        <v>0.0679999999999996</v>
      </c>
      <c r="DM11" s="0" t="n">
        <v>0.0579999999999998</v>
      </c>
      <c r="DN11" s="0" t="n">
        <v>0.0529999999999999</v>
      </c>
      <c r="DO11" s="0" t="n">
        <v>0.0449999999999999</v>
      </c>
      <c r="DP11" s="0" t="n">
        <v>0.0359999999999996</v>
      </c>
      <c r="DQ11" s="0" t="n">
        <v>0.0360000000000005</v>
      </c>
      <c r="DR11" s="0" t="n">
        <v>0.0360000000000005</v>
      </c>
      <c r="DS11" s="0" t="n">
        <v>0.0359999999999996</v>
      </c>
      <c r="DT11" s="0" t="n">
        <v>0.0360000000000005</v>
      </c>
      <c r="DU11" s="0" t="n">
        <v>0.0360000000000005</v>
      </c>
      <c r="DV11" s="0" t="n">
        <v>0.0359999999999996</v>
      </c>
      <c r="DW11" s="0" t="n">
        <v>0.0360000000000005</v>
      </c>
      <c r="DX11" s="0" t="n">
        <v>0.0680000000000005</v>
      </c>
      <c r="DY11" s="0" t="n">
        <v>0.0579999999999998</v>
      </c>
      <c r="DZ11" s="0" t="n">
        <v>0.0530000000000008</v>
      </c>
      <c r="EA11" s="0" t="n">
        <v>0.0449999999999999</v>
      </c>
      <c r="EB11" s="0" t="n">
        <v>0.0360000000000005</v>
      </c>
      <c r="EC11" s="0" t="n">
        <v>0.0359999999999996</v>
      </c>
      <c r="ED11" s="0" t="n">
        <v>0.0359999999999996</v>
      </c>
      <c r="EE11" s="0" t="n">
        <v>0.0359999999999996</v>
      </c>
      <c r="EF11" s="0" t="n">
        <v>0.0359999999999996</v>
      </c>
      <c r="EG11" s="0" t="n">
        <v>0.0359999999999996</v>
      </c>
      <c r="EH11" s="0" t="n">
        <v>0.0359999999999996</v>
      </c>
      <c r="EI11" s="0" t="n">
        <v>0.0359999999999996</v>
      </c>
      <c r="EJ11" s="0" t="n">
        <v>0.0680000000000005</v>
      </c>
      <c r="EK11" s="0" t="n">
        <v>0.0579999999999998</v>
      </c>
      <c r="EL11" s="0" t="n">
        <v>0.0529999999999999</v>
      </c>
      <c r="EM11" s="0" t="n">
        <v>0.0449999999999999</v>
      </c>
      <c r="EN11" s="0" t="n">
        <v>0.0360000000000005</v>
      </c>
      <c r="EO11" s="0" t="n">
        <v>0.0360000000000005</v>
      </c>
      <c r="EP11" s="0" t="n">
        <v>0.0359999999999996</v>
      </c>
      <c r="EQ11" s="0" t="n">
        <v>0.0359999999999996</v>
      </c>
      <c r="ER11" s="0" t="n">
        <v>0.0360000000000005</v>
      </c>
      <c r="ES11" s="0" t="n">
        <v>0.0359999999999996</v>
      </c>
      <c r="ET11" s="0" t="n">
        <v>0.0359999999999996</v>
      </c>
      <c r="EU11" s="0" t="n">
        <v>0.0359999999999996</v>
      </c>
      <c r="EV11" s="0" t="n">
        <v>0.0680000000000005</v>
      </c>
      <c r="EW11" s="0" t="n">
        <v>0.0580000000000007</v>
      </c>
      <c r="EX11" s="0" t="n">
        <v>0.0529999999999999</v>
      </c>
      <c r="EY11" s="0" t="n">
        <v>0.0450000000000008</v>
      </c>
      <c r="EZ11" s="0" t="n">
        <v>0.0360000000000005</v>
      </c>
      <c r="FA11" s="0" t="n">
        <v>0.0359999999999996</v>
      </c>
      <c r="FB11" s="0" t="n">
        <v>0.0359999999999996</v>
      </c>
      <c r="FC11" s="0" t="n">
        <v>0.0360000000000005</v>
      </c>
      <c r="FD11" s="0" t="n">
        <v>0.0359999999999996</v>
      </c>
      <c r="FE11" s="0" t="n">
        <v>0.0359999999999996</v>
      </c>
      <c r="FF11" s="0" t="n">
        <v>0.0360000000000005</v>
      </c>
      <c r="FG11" s="0" t="n">
        <v>0.0359999999999996</v>
      </c>
      <c r="FH11" s="0" t="n">
        <v>0.0679999999999996</v>
      </c>
      <c r="FI11" s="0" t="n">
        <v>0.0579999999999998</v>
      </c>
      <c r="FJ11" s="0" t="n">
        <v>0.0529999999999999</v>
      </c>
      <c r="FK11" s="0" t="n">
        <v>0.0449999999999999</v>
      </c>
      <c r="FL11" s="0" t="n">
        <v>0.0359999999999996</v>
      </c>
      <c r="FM11" s="0" t="n">
        <v>0.0360000000000005</v>
      </c>
      <c r="FN11" s="0" t="n">
        <v>0.0360000000000005</v>
      </c>
      <c r="FO11" s="0" t="n">
        <v>0.0360000000000005</v>
      </c>
      <c r="FP11" s="0" t="n">
        <v>0.0359999999999996</v>
      </c>
      <c r="FQ11" s="0" t="n">
        <v>0.0360000000000005</v>
      </c>
      <c r="FR11" s="0" t="n">
        <v>0.0360000000000005</v>
      </c>
      <c r="FS11" s="0" t="n">
        <v>0.0360000000000005</v>
      </c>
      <c r="FT11" s="0" t="n">
        <v>0.0680000000000005</v>
      </c>
      <c r="FU11" s="0" t="n">
        <v>0.0579999999999998</v>
      </c>
      <c r="FV11" s="0" t="n">
        <v>0.0529999999999999</v>
      </c>
      <c r="FW11" s="0" t="n">
        <v>0.0449999999999999</v>
      </c>
      <c r="FX11" s="0" t="n">
        <v>0.0360000000000005</v>
      </c>
      <c r="FY11" s="0" t="n">
        <v>0.0359999999999996</v>
      </c>
      <c r="FZ11" s="0" t="n">
        <v>0.0359999999999996</v>
      </c>
      <c r="GA11" s="0" t="n">
        <v>0.0359999999999996</v>
      </c>
      <c r="GB11" s="0" t="n">
        <v>0.0360000000000005</v>
      </c>
      <c r="GC11" s="0" t="n">
        <v>0.0359999999999996</v>
      </c>
      <c r="GD11" s="0" t="n">
        <v>0.0359999999999996</v>
      </c>
      <c r="GE11" s="0" t="n">
        <v>0.0359999999999996</v>
      </c>
      <c r="GF11" s="0" t="n">
        <v>0.0679999999999996</v>
      </c>
      <c r="GG11" s="0" t="n">
        <v>0.0579999999999998</v>
      </c>
      <c r="GH11" s="0" t="n">
        <v>0.0529999999999999</v>
      </c>
      <c r="GI11" s="0" t="n">
        <v>0.0449999999999999</v>
      </c>
      <c r="GJ11" s="0" t="n">
        <v>0.0359999999999996</v>
      </c>
      <c r="GK11" s="0" t="n">
        <v>0.0360000000000005</v>
      </c>
      <c r="GL11" s="0" t="n">
        <v>0.0360000000000005</v>
      </c>
      <c r="GM11" s="0" t="n">
        <v>0.0360000000000005</v>
      </c>
      <c r="GN11" s="0" t="n">
        <v>0.0360000000000005</v>
      </c>
      <c r="GO11" s="0" t="n">
        <v>0.0360000000000005</v>
      </c>
      <c r="GP11" s="0" t="n">
        <v>0.0359999999999996</v>
      </c>
      <c r="GQ11" s="0" t="n">
        <v>0.0360000000000005</v>
      </c>
      <c r="GR11" s="0" t="n">
        <v>0.0679999999999996</v>
      </c>
      <c r="GS11" s="0" t="n">
        <v>0.0579999999999998</v>
      </c>
      <c r="GT11" s="0" t="n">
        <v>0.0529999999999999</v>
      </c>
      <c r="GU11" s="0" t="n">
        <v>0.0449999999999999</v>
      </c>
      <c r="GV11" s="0" t="n">
        <v>0.0359999999999996</v>
      </c>
      <c r="GW11" s="0" t="n">
        <v>0.0360000000000005</v>
      </c>
      <c r="GX11" s="0" t="n">
        <v>0.0360000000000005</v>
      </c>
      <c r="GY11" s="0" t="n">
        <v>0.0359999999999996</v>
      </c>
      <c r="GZ11" s="0" t="n">
        <v>0.0360000000000005</v>
      </c>
      <c r="HA11" s="0" t="n">
        <v>0.0360000000000005</v>
      </c>
      <c r="HB11" s="0" t="n">
        <v>0.0359999999999996</v>
      </c>
      <c r="HC11" s="0" t="n">
        <v>0.0360000000000005</v>
      </c>
      <c r="HD11" s="0" t="n">
        <v>0.0679999999999996</v>
      </c>
      <c r="HE11" s="0" t="n">
        <v>0.0579999999999998</v>
      </c>
      <c r="HF11" s="0" t="n">
        <v>0.0529999999999999</v>
      </c>
      <c r="HG11" s="0" t="n">
        <v>0.0449999999999999</v>
      </c>
      <c r="HH11" s="0" t="n">
        <v>0.0359999999999996</v>
      </c>
      <c r="HI11" s="0" t="n">
        <v>0.0359999999999996</v>
      </c>
      <c r="HJ11" s="0" t="n">
        <v>0.0360000000000005</v>
      </c>
      <c r="HK11" s="0" t="n">
        <v>0.0360000000000005</v>
      </c>
      <c r="HL11" s="0" t="n">
        <v>0.0359999999999996</v>
      </c>
      <c r="HM11" s="0" t="n">
        <v>0.0360000000000005</v>
      </c>
      <c r="HN11" s="0" t="n">
        <v>0.0360000000000005</v>
      </c>
      <c r="HO11" s="0" t="n">
        <v>0.0360000000000005</v>
      </c>
      <c r="HP11" s="0" t="n">
        <v>0.0679999999999996</v>
      </c>
      <c r="HQ11" s="0" t="n">
        <v>0.0579999999999998</v>
      </c>
      <c r="HR11" s="0" t="n">
        <v>0.0529999999999999</v>
      </c>
      <c r="HS11" s="0" t="n">
        <v>0.0449999999999999</v>
      </c>
      <c r="HT11" s="0" t="n">
        <v>0.0359999999999996</v>
      </c>
      <c r="HU11" s="0" t="n">
        <v>0.0360000000000005</v>
      </c>
      <c r="HV11" s="0" t="n">
        <v>0.0360000000000005</v>
      </c>
      <c r="HW11" s="0" t="n">
        <v>0.0359999999999996</v>
      </c>
      <c r="HX11" s="0" t="n">
        <v>0.0360000000000005</v>
      </c>
      <c r="HY11" s="0" t="n">
        <v>0.0360000000000005</v>
      </c>
      <c r="HZ11" s="0" t="n">
        <v>0.0359999999999996</v>
      </c>
    </row>
    <row r="12" customFormat="false" ht="12.75" hidden="false" customHeight="false" outlineLevel="0" collapsed="false">
      <c r="A12" s="389" t="n">
        <f aca="false">A!A26</f>
        <v>37347</v>
      </c>
      <c r="B12" s="390" t="n">
        <f aca="false">INDEX(RelationshipPriceTable,MATCH(A12,RelationshipMonth,0),2)</f>
        <v>3.689</v>
      </c>
      <c r="C12" s="390" t="n">
        <v>3.622</v>
      </c>
      <c r="D12" s="391" t="n">
        <f aca="false">B12-C12</f>
        <v>0.0670000000000002</v>
      </c>
      <c r="F12" s="414" t="n">
        <v>36864</v>
      </c>
      <c r="G12" s="414"/>
      <c r="H12" s="0" t="n">
        <v>0.76</v>
      </c>
      <c r="I12" s="0" t="n">
        <v>0.657</v>
      </c>
      <c r="J12" s="0" t="n">
        <v>0.577</v>
      </c>
      <c r="K12" s="0" t="n">
        <v>0.382</v>
      </c>
      <c r="L12" s="0" t="n">
        <v>0.272</v>
      </c>
      <c r="M12" s="0" t="n">
        <v>0.237</v>
      </c>
      <c r="N12" s="0" t="n">
        <v>0.215</v>
      </c>
      <c r="O12" s="0" t="n">
        <v>0.19</v>
      </c>
      <c r="P12" s="0" t="n">
        <v>0.175</v>
      </c>
      <c r="Q12" s="0" t="n">
        <v>0.16</v>
      </c>
      <c r="R12" s="0" t="n">
        <v>0.162999999999999</v>
      </c>
      <c r="S12" s="0" t="n">
        <v>0.165</v>
      </c>
      <c r="T12" s="0" t="n">
        <v>0.155</v>
      </c>
      <c r="U12" s="0" t="n">
        <v>0.14</v>
      </c>
      <c r="V12" s="0" t="n">
        <v>0.14</v>
      </c>
      <c r="W12" s="0" t="n">
        <v>0.085</v>
      </c>
      <c r="X12" s="0" t="n">
        <v>0.085</v>
      </c>
      <c r="Y12" s="0" t="n">
        <v>0.085</v>
      </c>
      <c r="Z12" s="0" t="n">
        <v>0.085</v>
      </c>
      <c r="AA12" s="0" t="n">
        <v>0.085</v>
      </c>
      <c r="AB12" s="0" t="n">
        <v>0.085</v>
      </c>
      <c r="AC12" s="0" t="n">
        <v>0.085</v>
      </c>
      <c r="AD12" s="0" t="n">
        <v>0.0750000000000002</v>
      </c>
      <c r="AE12" s="0" t="n">
        <v>0.0750000000000002</v>
      </c>
      <c r="AF12" s="0" t="n">
        <v>0.0749999999999993</v>
      </c>
      <c r="AG12" s="0" t="n">
        <v>0.0700000000000003</v>
      </c>
      <c r="AH12" s="0" t="n">
        <v>0.0449999999999999</v>
      </c>
      <c r="AI12" s="0" t="n">
        <v>0.02</v>
      </c>
      <c r="AJ12" s="0" t="n">
        <v>0.0150000000000001</v>
      </c>
      <c r="AK12" s="0" t="n">
        <v>0.012</v>
      </c>
      <c r="AL12" s="0" t="n">
        <v>0</v>
      </c>
      <c r="AM12" s="0" t="n">
        <v>-0.0100000000000002</v>
      </c>
      <c r="AN12" s="0" t="n">
        <v>-0.0100000000000002</v>
      </c>
      <c r="AO12" s="0" t="n">
        <v>-0.00999999999999979</v>
      </c>
      <c r="AP12" s="0" t="n">
        <v>-0.00999999999999979</v>
      </c>
      <c r="AQ12" s="0" t="n">
        <v>-0.00999999999999979</v>
      </c>
      <c r="AR12" s="0" t="n">
        <v>0.0650000000000004</v>
      </c>
      <c r="AS12" s="0" t="n">
        <v>0.0499999999999998</v>
      </c>
      <c r="AT12" s="0" t="n">
        <v>0.0250000000000004</v>
      </c>
      <c r="AU12" s="0" t="n">
        <v>0</v>
      </c>
      <c r="AV12" s="0" t="n">
        <v>-0.00499999999999989</v>
      </c>
      <c r="AW12" s="0" t="n">
        <v>-0.00800000000000001</v>
      </c>
      <c r="AX12" s="0" t="n">
        <v>-0.02</v>
      </c>
      <c r="AY12" s="0" t="n">
        <v>-0.0300000000000003</v>
      </c>
      <c r="AZ12" s="0" t="n">
        <v>-0.0300000000000003</v>
      </c>
      <c r="BA12" s="0" t="n">
        <v>-0.0299999999999998</v>
      </c>
      <c r="BB12" s="0" t="n">
        <v>-0.0300000000000003</v>
      </c>
      <c r="BC12" s="0" t="n">
        <v>-0.0300000000000003</v>
      </c>
      <c r="BD12" s="0" t="n">
        <v>0.0650000000000004</v>
      </c>
      <c r="BE12" s="0" t="n">
        <v>0.0499999999999998</v>
      </c>
      <c r="BF12" s="0" t="n">
        <v>0.0249999999999995</v>
      </c>
      <c r="BG12" s="0" t="n">
        <v>0</v>
      </c>
      <c r="BH12" s="0" t="n">
        <v>-0.00499999999999989</v>
      </c>
      <c r="BI12" s="0" t="n">
        <v>-0.00800000000000001</v>
      </c>
      <c r="BJ12" s="0" t="n">
        <v>-0.02</v>
      </c>
      <c r="BK12" s="0" t="n">
        <v>-0.0299999999999998</v>
      </c>
      <c r="BL12" s="0" t="n">
        <v>-0.0299999999999998</v>
      </c>
      <c r="BM12" s="0" t="n">
        <v>-0.0300000000000003</v>
      </c>
      <c r="BN12" s="0" t="n">
        <v>-0.0300000000000003</v>
      </c>
      <c r="BO12" s="0" t="n">
        <v>-0.0299999999999994</v>
      </c>
      <c r="BP12" s="0" t="n">
        <v>0.0650000000000004</v>
      </c>
      <c r="BQ12" s="0" t="n">
        <v>0.0499999999999998</v>
      </c>
      <c r="BR12" s="0" t="n">
        <v>0.0250000000000004</v>
      </c>
      <c r="BS12" s="0" t="n">
        <v>0</v>
      </c>
      <c r="BT12" s="0" t="n">
        <v>-0.00499999999999989</v>
      </c>
      <c r="BU12" s="0" t="n">
        <v>-0.00800000000000001</v>
      </c>
      <c r="BV12" s="0" t="n">
        <v>-0.02</v>
      </c>
      <c r="BW12" s="0" t="n">
        <v>-0.0300000000000003</v>
      </c>
      <c r="BX12" s="0" t="n">
        <v>-0.0300000000000003</v>
      </c>
      <c r="BY12" s="0" t="n">
        <v>-0.0299999999999998</v>
      </c>
      <c r="BZ12" s="0" t="n">
        <v>-0.0300000000000003</v>
      </c>
      <c r="CA12" s="0" t="n">
        <v>-0.0300000000000003</v>
      </c>
      <c r="CB12" s="0" t="n">
        <v>0.0649999999999995</v>
      </c>
      <c r="CC12" s="0" t="n">
        <v>0.0499999999999998</v>
      </c>
      <c r="CD12" s="0" t="n">
        <v>0.0249999999999995</v>
      </c>
      <c r="CE12" s="0" t="n">
        <v>0</v>
      </c>
      <c r="CF12" s="0" t="n">
        <v>-0.00500000000000034</v>
      </c>
      <c r="CG12" s="0" t="n">
        <v>-0.00800000000000001</v>
      </c>
      <c r="CH12" s="0" t="n">
        <v>-0.02</v>
      </c>
      <c r="CI12" s="0" t="n">
        <v>-0.0299999999999998</v>
      </c>
      <c r="CJ12" s="0" t="n">
        <v>-0.0299999999999998</v>
      </c>
      <c r="CK12" s="0" t="n">
        <v>-0.0300000000000003</v>
      </c>
      <c r="CL12" s="0" t="n">
        <v>-0.0300000000000003</v>
      </c>
      <c r="CM12" s="0" t="n">
        <v>-0.0299999999999994</v>
      </c>
      <c r="CN12" s="0" t="n">
        <v>0.0700000000000003</v>
      </c>
      <c r="CO12" s="0" t="n">
        <v>0.0549999999999997</v>
      </c>
      <c r="CP12" s="0" t="n">
        <v>0.0299999999999994</v>
      </c>
      <c r="CQ12" s="0" t="n">
        <v>0.00500000000000034</v>
      </c>
      <c r="CR12" s="0" t="n">
        <v>0</v>
      </c>
      <c r="CS12" s="0" t="n">
        <v>-0.00300000000000011</v>
      </c>
      <c r="CT12" s="0" t="n">
        <v>-0.0150000000000001</v>
      </c>
      <c r="CU12" s="0" t="n">
        <v>-0.0249999999999999</v>
      </c>
      <c r="CV12" s="0" t="n">
        <v>-0.0249999999999999</v>
      </c>
      <c r="CW12" s="0" t="n">
        <v>-0.0249999999999995</v>
      </c>
      <c r="CX12" s="0" t="n">
        <v>-0.0250000000000004</v>
      </c>
      <c r="CY12" s="0" t="n">
        <v>-0.0249999999999995</v>
      </c>
      <c r="CZ12" s="0" t="n">
        <v>0.0800000000000001</v>
      </c>
      <c r="DA12" s="0" t="n">
        <v>0.0650000000000004</v>
      </c>
      <c r="DB12" s="0" t="n">
        <v>0.04</v>
      </c>
      <c r="DC12" s="0" t="n">
        <v>0.0149999999999997</v>
      </c>
      <c r="DD12" s="0" t="n">
        <v>0.0100000000000007</v>
      </c>
      <c r="DE12" s="0" t="n">
        <v>0.00699999999999967</v>
      </c>
      <c r="DF12" s="0" t="n">
        <v>-0.00499999999999989</v>
      </c>
      <c r="DG12" s="0" t="n">
        <v>-0.0149999999999997</v>
      </c>
      <c r="DH12" s="0" t="n">
        <v>-0.0150000000000006</v>
      </c>
      <c r="DI12" s="0" t="n">
        <v>-0.0149999999999997</v>
      </c>
      <c r="DJ12" s="0" t="n">
        <v>-0.0149999999999997</v>
      </c>
      <c r="DK12" s="0" t="n">
        <v>-0.0150000000000006</v>
      </c>
      <c r="DL12" s="0" t="n">
        <v>0.0900000000000008</v>
      </c>
      <c r="DM12" s="0" t="n">
        <v>0.0750000000000002</v>
      </c>
      <c r="DN12" s="0" t="n">
        <v>0.0499999999999998</v>
      </c>
      <c r="DO12" s="0" t="n">
        <v>0.0250000000000004</v>
      </c>
      <c r="DP12" s="0" t="n">
        <v>0.0200000000000005</v>
      </c>
      <c r="DQ12" s="0" t="n">
        <v>0.0169999999999995</v>
      </c>
      <c r="DR12" s="0" t="n">
        <v>0.00499999999999989</v>
      </c>
      <c r="DS12" s="0" t="n">
        <v>-0.00499999999999989</v>
      </c>
      <c r="DT12" s="0" t="n">
        <v>-0.00500000000000078</v>
      </c>
      <c r="DU12" s="0" t="n">
        <v>-0.00499999999999989</v>
      </c>
      <c r="DV12" s="0" t="n">
        <v>-0.00499999999999989</v>
      </c>
      <c r="DW12" s="0" t="n">
        <v>-0.00499999999999989</v>
      </c>
      <c r="DX12" s="0" t="n">
        <v>0.0999999999999996</v>
      </c>
      <c r="DY12" s="0" t="n">
        <v>0.085</v>
      </c>
      <c r="DZ12" s="0" t="n">
        <v>0.0599999999999996</v>
      </c>
      <c r="EA12" s="0" t="n">
        <v>0.0350000000000001</v>
      </c>
      <c r="EB12" s="0" t="n">
        <v>0.0299999999999994</v>
      </c>
      <c r="EC12" s="0" t="n">
        <v>0.0270000000000001</v>
      </c>
      <c r="ED12" s="0" t="n">
        <v>0.0150000000000006</v>
      </c>
      <c r="EE12" s="0" t="n">
        <v>0.00500000000000078</v>
      </c>
      <c r="EF12" s="0" t="n">
        <v>0.00499999999999989</v>
      </c>
      <c r="EG12" s="0" t="n">
        <v>0.00499999999999989</v>
      </c>
      <c r="EH12" s="0" t="n">
        <v>0.00500000000000078</v>
      </c>
      <c r="EI12" s="0" t="n">
        <v>0.00499999999999989</v>
      </c>
      <c r="EJ12" s="0" t="n">
        <v>0.109999999999999</v>
      </c>
      <c r="EK12" s="0" t="n">
        <v>0.0950000000000006</v>
      </c>
      <c r="EL12" s="0" t="n">
        <v>0.0700000000000003</v>
      </c>
      <c r="EM12" s="0" t="n">
        <v>0.0449999999999999</v>
      </c>
      <c r="EN12" s="0" t="n">
        <v>0.04</v>
      </c>
      <c r="EO12" s="0" t="n">
        <v>0.0369999999999999</v>
      </c>
      <c r="EP12" s="0" t="n">
        <v>0.0250000000000004</v>
      </c>
      <c r="EQ12" s="0" t="n">
        <v>0.0150000000000006</v>
      </c>
      <c r="ER12" s="0" t="n">
        <v>0.0149999999999997</v>
      </c>
      <c r="ES12" s="0" t="n">
        <v>0.0149999999999997</v>
      </c>
      <c r="ET12" s="0" t="n">
        <v>0.0150000000000006</v>
      </c>
      <c r="EU12" s="0" t="n">
        <v>0.0149999999999997</v>
      </c>
      <c r="EV12" s="0" t="n">
        <v>0.12</v>
      </c>
      <c r="EW12" s="0" t="n">
        <v>0.105</v>
      </c>
      <c r="EX12" s="0" t="n">
        <v>0.0800000000000001</v>
      </c>
      <c r="EY12" s="0" t="n">
        <v>0.0549999999999997</v>
      </c>
      <c r="EZ12" s="0" t="n">
        <v>0.0499999999999998</v>
      </c>
      <c r="FA12" s="0" t="n">
        <v>0.0469999999999997</v>
      </c>
      <c r="FB12" s="0" t="n">
        <v>0.0350000000000001</v>
      </c>
      <c r="FC12" s="0" t="n">
        <v>0.0249999999999995</v>
      </c>
      <c r="FD12" s="0" t="n">
        <v>0.0250000000000004</v>
      </c>
      <c r="FE12" s="0" t="n">
        <v>0.0250000000000004</v>
      </c>
      <c r="FF12" s="0" t="n">
        <v>0.0249999999999995</v>
      </c>
      <c r="FG12" s="0" t="n">
        <v>0.0250000000000004</v>
      </c>
      <c r="FH12" s="0" t="n">
        <v>0.13</v>
      </c>
      <c r="FI12" s="0" t="n">
        <v>0.115</v>
      </c>
      <c r="FJ12" s="0" t="n">
        <v>0.0899999999999999</v>
      </c>
      <c r="FK12" s="0" t="n">
        <v>0.0649999999999995</v>
      </c>
      <c r="FL12" s="0" t="n">
        <v>0.0600000000000005</v>
      </c>
      <c r="FM12" s="0" t="n">
        <v>0.0569999999999995</v>
      </c>
      <c r="FN12" s="0" t="n">
        <v>0.0449999999999999</v>
      </c>
      <c r="FO12" s="0" t="n">
        <v>0.0350000000000001</v>
      </c>
      <c r="FP12" s="0" t="n">
        <v>0.0350000000000001</v>
      </c>
      <c r="FQ12" s="0" t="n">
        <v>0.0350000000000001</v>
      </c>
      <c r="FR12" s="0" t="n">
        <v>0.0350000000000001</v>
      </c>
      <c r="FS12" s="0" t="n">
        <v>0.0349999999999993</v>
      </c>
      <c r="FT12" s="0" t="n">
        <v>0.14</v>
      </c>
      <c r="FU12" s="0" t="n">
        <v>0.125</v>
      </c>
      <c r="FV12" s="0" t="n">
        <v>0.100000000000001</v>
      </c>
      <c r="FW12" s="0" t="n">
        <v>0.0750000000000002</v>
      </c>
      <c r="FX12" s="0" t="n">
        <v>0.0699999999999994</v>
      </c>
      <c r="FY12" s="0" t="n">
        <v>0.0670000000000002</v>
      </c>
      <c r="FZ12" s="0" t="n">
        <v>0.0549999999999997</v>
      </c>
      <c r="GA12" s="0" t="n">
        <v>0.0449999999999999</v>
      </c>
      <c r="GB12" s="0" t="n">
        <v>0.0449999999999999</v>
      </c>
      <c r="GC12" s="0" t="n">
        <v>0.0449999999999999</v>
      </c>
      <c r="GD12" s="0" t="n">
        <v>0.0450000000000008</v>
      </c>
      <c r="GE12" s="0" t="n">
        <v>0.0449999999999999</v>
      </c>
      <c r="GF12" s="0" t="n">
        <v>0.15</v>
      </c>
      <c r="GG12" s="0" t="n">
        <v>0.135</v>
      </c>
      <c r="GH12" s="0" t="n">
        <v>0.11</v>
      </c>
      <c r="GI12" s="0" t="n">
        <v>0.085</v>
      </c>
      <c r="GJ12" s="0" t="n">
        <v>0.0800000000000001</v>
      </c>
      <c r="GK12" s="0" t="n">
        <v>0.077</v>
      </c>
      <c r="GL12" s="0" t="n">
        <v>0.0649999999999995</v>
      </c>
      <c r="GM12" s="0" t="n">
        <v>0.0549999999999997</v>
      </c>
      <c r="GN12" s="0" t="n">
        <v>0.0549999999999997</v>
      </c>
      <c r="GO12" s="0" t="n">
        <v>0.0549999999999997</v>
      </c>
      <c r="GP12" s="0" t="n">
        <v>0.0549999999999997</v>
      </c>
      <c r="GQ12" s="0" t="n">
        <v>0.0549999999999997</v>
      </c>
      <c r="GR12" s="0" t="n">
        <v>0.16</v>
      </c>
      <c r="GS12" s="0" t="n">
        <v>0.145</v>
      </c>
      <c r="GT12" s="0" t="n">
        <v>0.12</v>
      </c>
      <c r="GU12" s="0" t="n">
        <v>0.0949999999999998</v>
      </c>
      <c r="GV12" s="0" t="n">
        <v>0.0900000000000008</v>
      </c>
      <c r="GW12" s="0" t="n">
        <v>0.0869999999999997</v>
      </c>
      <c r="GX12" s="0" t="n">
        <v>0.0750000000000002</v>
      </c>
      <c r="GY12" s="0" t="n">
        <v>0.0650000000000004</v>
      </c>
      <c r="GZ12" s="0" t="n">
        <v>0.0649999999999995</v>
      </c>
      <c r="HA12" s="0" t="n">
        <v>0.0650000000000004</v>
      </c>
      <c r="HB12" s="0" t="n">
        <v>0.0650000000000004</v>
      </c>
      <c r="HC12" s="0" t="n">
        <v>0.0649999999999995</v>
      </c>
      <c r="HD12" s="0" t="n">
        <v>0.17</v>
      </c>
      <c r="HE12" s="0" t="n">
        <v>0.155</v>
      </c>
      <c r="HF12" s="0" t="n">
        <v>0.13</v>
      </c>
      <c r="HG12" s="0" t="n">
        <v>0.105</v>
      </c>
      <c r="HH12" s="0" t="n">
        <v>0.100000000000001</v>
      </c>
      <c r="HI12" s="0" t="n">
        <v>0.0970000000000004</v>
      </c>
      <c r="HJ12" s="0" t="n">
        <v>0.085</v>
      </c>
      <c r="HK12" s="0" t="n">
        <v>0.0750000000000002</v>
      </c>
      <c r="HL12" s="0" t="n">
        <v>0.0750000000000002</v>
      </c>
      <c r="HM12" s="0" t="n">
        <v>0.0749999999999993</v>
      </c>
      <c r="HN12" s="0" t="n">
        <v>0.0750000000000002</v>
      </c>
      <c r="HO12" s="0" t="n">
        <v>0.0749999999999993</v>
      </c>
      <c r="HP12" s="0" t="n">
        <v>0.180000000000001</v>
      </c>
      <c r="HQ12" s="0" t="n">
        <v>0.165</v>
      </c>
      <c r="HR12" s="0" t="n">
        <v>0.140000000000001</v>
      </c>
      <c r="HS12" s="0" t="n">
        <v>0.115</v>
      </c>
      <c r="HT12" s="0" t="n">
        <v>0.11</v>
      </c>
      <c r="HU12" s="0" t="n">
        <v>0.107</v>
      </c>
      <c r="HV12" s="0" t="n">
        <v>0.0949999999999998</v>
      </c>
      <c r="HW12" s="0" t="n">
        <v>0.085</v>
      </c>
      <c r="HX12" s="0" t="n">
        <v>0.085</v>
      </c>
      <c r="HY12" s="0" t="n">
        <v>0.085</v>
      </c>
      <c r="HZ12" s="0" t="n">
        <v>0.085</v>
      </c>
    </row>
    <row r="13" customFormat="false" ht="12.75" hidden="false" customHeight="false" outlineLevel="0" collapsed="false">
      <c r="A13" s="389" t="n">
        <f aca="false">A!A27</f>
        <v>37377</v>
      </c>
      <c r="B13" s="390" t="n">
        <f aca="false">INDEX(RelationshipPriceTable,MATCH(A13,RelationshipMonth,0),2)</f>
        <v>3.686</v>
      </c>
      <c r="C13" s="390" t="n">
        <v>3.622</v>
      </c>
      <c r="D13" s="391" t="n">
        <f aca="false">B13-C13</f>
        <v>0.0640000000000001</v>
      </c>
      <c r="F13" s="414" t="n">
        <v>36865</v>
      </c>
      <c r="G13" s="414"/>
      <c r="H13" s="0" t="n">
        <v>-0.0489999999999995</v>
      </c>
      <c r="I13" s="0" t="n">
        <v>-0.093</v>
      </c>
      <c r="J13" s="0" t="n">
        <v>-0.085</v>
      </c>
      <c r="K13" s="0" t="n">
        <v>-0.16</v>
      </c>
      <c r="L13" s="0" t="n">
        <v>-0.17</v>
      </c>
      <c r="M13" s="0" t="n">
        <v>-0.168</v>
      </c>
      <c r="N13" s="0" t="n">
        <v>-0.16</v>
      </c>
      <c r="O13" s="0" t="n">
        <v>-0.153</v>
      </c>
      <c r="P13" s="0" t="n">
        <v>-0.153</v>
      </c>
      <c r="Q13" s="0" t="n">
        <v>-0.140000000000001</v>
      </c>
      <c r="R13" s="0" t="n">
        <v>-0.143</v>
      </c>
      <c r="S13" s="0" t="n">
        <v>-0.153</v>
      </c>
      <c r="T13" s="0" t="n">
        <v>-0.148000000000001</v>
      </c>
      <c r="U13" s="0" t="n">
        <v>-0.143</v>
      </c>
      <c r="V13" s="0" t="n">
        <v>-0.143</v>
      </c>
      <c r="W13" s="0" t="n">
        <v>-0.128</v>
      </c>
      <c r="X13" s="0" t="n">
        <v>-0.128</v>
      </c>
      <c r="Y13" s="0" t="n">
        <v>-0.128</v>
      </c>
      <c r="Z13" s="0" t="n">
        <v>-0.128</v>
      </c>
      <c r="AA13" s="0" t="n">
        <v>-0.128</v>
      </c>
      <c r="AB13" s="0" t="n">
        <v>-0.128</v>
      </c>
      <c r="AC13" s="0" t="n">
        <v>-0.128</v>
      </c>
      <c r="AD13" s="0" t="n">
        <v>-0.128</v>
      </c>
      <c r="AE13" s="0" t="n">
        <v>-0.128</v>
      </c>
      <c r="AF13" s="0" t="n">
        <v>-0.127999999999999</v>
      </c>
      <c r="AG13" s="0" t="n">
        <v>-0.118</v>
      </c>
      <c r="AH13" s="0" t="n">
        <v>-0.108</v>
      </c>
      <c r="AI13" s="0" t="n">
        <v>-0.113</v>
      </c>
      <c r="AJ13" s="0" t="n">
        <v>-0.113</v>
      </c>
      <c r="AK13" s="0" t="n">
        <v>-0.113</v>
      </c>
      <c r="AL13" s="0" t="n">
        <v>-0.113</v>
      </c>
      <c r="AM13" s="0" t="n">
        <v>-0.111</v>
      </c>
      <c r="AN13" s="0" t="n">
        <v>-0.111</v>
      </c>
      <c r="AO13" s="0" t="n">
        <v>-0.111</v>
      </c>
      <c r="AP13" s="0" t="n">
        <v>-0.101</v>
      </c>
      <c r="AQ13" s="0" t="n">
        <v>-0.0789999999999997</v>
      </c>
      <c r="AR13" s="0" t="n">
        <v>-0.128</v>
      </c>
      <c r="AS13" s="0" t="n">
        <v>-0.118</v>
      </c>
      <c r="AT13" s="0" t="n">
        <v>-0.108000000000001</v>
      </c>
      <c r="AU13" s="0" t="n">
        <v>-0.113</v>
      </c>
      <c r="AV13" s="0" t="n">
        <v>-0.113</v>
      </c>
      <c r="AW13" s="0" t="n">
        <v>-0.113</v>
      </c>
      <c r="AX13" s="0" t="n">
        <v>-0.113</v>
      </c>
      <c r="AY13" s="0" t="n">
        <v>-0.111</v>
      </c>
      <c r="AZ13" s="0" t="n">
        <v>-0.111</v>
      </c>
      <c r="BA13" s="0" t="n">
        <v>-0.111</v>
      </c>
      <c r="BB13" s="0" t="n">
        <v>-0.101</v>
      </c>
      <c r="BC13" s="0" t="n">
        <v>-0.0789999999999997</v>
      </c>
      <c r="BD13" s="0" t="n">
        <v>-0.128</v>
      </c>
      <c r="BE13" s="0" t="n">
        <v>-0.118</v>
      </c>
      <c r="BF13" s="0" t="n">
        <v>-0.108</v>
      </c>
      <c r="BG13" s="0" t="n">
        <v>-0.113</v>
      </c>
      <c r="BH13" s="0" t="n">
        <v>-0.113</v>
      </c>
      <c r="BI13" s="0" t="n">
        <v>-0.113</v>
      </c>
      <c r="BJ13" s="0" t="n">
        <v>-0.113</v>
      </c>
      <c r="BK13" s="0" t="n">
        <v>-0.111</v>
      </c>
      <c r="BL13" s="0" t="n">
        <v>-0.111</v>
      </c>
      <c r="BM13" s="0" t="n">
        <v>-0.111</v>
      </c>
      <c r="BN13" s="0" t="n">
        <v>-0.101</v>
      </c>
      <c r="BO13" s="0" t="n">
        <v>-0.0790000000000006</v>
      </c>
      <c r="BP13" s="0" t="n">
        <v>-0.128</v>
      </c>
      <c r="BQ13" s="0" t="n">
        <v>-0.118</v>
      </c>
      <c r="BR13" s="0" t="n">
        <v>-0.108000000000001</v>
      </c>
      <c r="BS13" s="0" t="n">
        <v>-0.113</v>
      </c>
      <c r="BT13" s="0" t="n">
        <v>-0.113</v>
      </c>
      <c r="BU13" s="0" t="n">
        <v>-0.113</v>
      </c>
      <c r="BV13" s="0" t="n">
        <v>-0.113</v>
      </c>
      <c r="BW13" s="0" t="n">
        <v>-0.111</v>
      </c>
      <c r="BX13" s="0" t="n">
        <v>-0.111</v>
      </c>
      <c r="BY13" s="0" t="n">
        <v>-0.111</v>
      </c>
      <c r="BZ13" s="0" t="n">
        <v>-0.101</v>
      </c>
      <c r="CA13" s="0" t="n">
        <v>-0.0789999999999997</v>
      </c>
      <c r="CB13" s="0" t="n">
        <v>-0.127999999999999</v>
      </c>
      <c r="CC13" s="0" t="n">
        <v>-0.118</v>
      </c>
      <c r="CD13" s="0" t="n">
        <v>-0.108</v>
      </c>
      <c r="CE13" s="0" t="n">
        <v>-0.113</v>
      </c>
      <c r="CF13" s="0" t="n">
        <v>-0.113</v>
      </c>
      <c r="CG13" s="0" t="n">
        <v>-0.113</v>
      </c>
      <c r="CH13" s="0" t="n">
        <v>-0.113</v>
      </c>
      <c r="CI13" s="0" t="n">
        <v>-0.111</v>
      </c>
      <c r="CJ13" s="0" t="n">
        <v>-0.111</v>
      </c>
      <c r="CK13" s="0" t="n">
        <v>-0.111</v>
      </c>
      <c r="CL13" s="0" t="n">
        <v>-0.101</v>
      </c>
      <c r="CM13" s="0" t="n">
        <v>-0.0790000000000006</v>
      </c>
      <c r="CN13" s="0" t="n">
        <v>-0.128</v>
      </c>
      <c r="CO13" s="0" t="n">
        <v>-0.118</v>
      </c>
      <c r="CP13" s="0" t="n">
        <v>-0.108</v>
      </c>
      <c r="CQ13" s="0" t="n">
        <v>-0.113</v>
      </c>
      <c r="CR13" s="0" t="n">
        <v>-0.113</v>
      </c>
      <c r="CS13" s="0" t="n">
        <v>-0.113</v>
      </c>
      <c r="CT13" s="0" t="n">
        <v>-0.113</v>
      </c>
      <c r="CU13" s="0" t="n">
        <v>-0.111</v>
      </c>
      <c r="CV13" s="0" t="n">
        <v>-0.111</v>
      </c>
      <c r="CW13" s="0" t="n">
        <v>-0.111</v>
      </c>
      <c r="CX13" s="0" t="n">
        <v>-0.101</v>
      </c>
      <c r="CY13" s="0" t="n">
        <v>-0.0790000000000006</v>
      </c>
      <c r="CZ13" s="0" t="n">
        <v>-0.128</v>
      </c>
      <c r="DA13" s="0" t="n">
        <v>-0.118</v>
      </c>
      <c r="DB13" s="0" t="n">
        <v>-0.108</v>
      </c>
      <c r="DC13" s="0" t="n">
        <v>-0.113</v>
      </c>
      <c r="DD13" s="0" t="n">
        <v>-0.113</v>
      </c>
      <c r="DE13" s="0" t="n">
        <v>-0.113</v>
      </c>
      <c r="DF13" s="0" t="n">
        <v>-0.113</v>
      </c>
      <c r="DG13" s="0" t="n">
        <v>-0.111</v>
      </c>
      <c r="DH13" s="0" t="n">
        <v>-0.111</v>
      </c>
      <c r="DI13" s="0" t="n">
        <v>-0.111</v>
      </c>
      <c r="DJ13" s="0" t="n">
        <v>-0.101</v>
      </c>
      <c r="DK13" s="0" t="n">
        <v>-0.0789999999999997</v>
      </c>
      <c r="DL13" s="0" t="n">
        <v>-0.128</v>
      </c>
      <c r="DM13" s="0" t="n">
        <v>-0.118</v>
      </c>
      <c r="DN13" s="0" t="n">
        <v>-0.108</v>
      </c>
      <c r="DO13" s="0" t="n">
        <v>-0.113</v>
      </c>
      <c r="DP13" s="0" t="n">
        <v>-0.113</v>
      </c>
      <c r="DQ13" s="0" t="n">
        <v>-0.113</v>
      </c>
      <c r="DR13" s="0" t="n">
        <v>-0.113</v>
      </c>
      <c r="DS13" s="0" t="n">
        <v>-0.111</v>
      </c>
      <c r="DT13" s="0" t="n">
        <v>-0.111</v>
      </c>
      <c r="DU13" s="0" t="n">
        <v>-0.111000000000001</v>
      </c>
      <c r="DV13" s="0" t="n">
        <v>-0.101</v>
      </c>
      <c r="DW13" s="0" t="n">
        <v>-0.0790000000000006</v>
      </c>
      <c r="DX13" s="0" t="n">
        <v>-0.128</v>
      </c>
      <c r="DY13" s="0" t="n">
        <v>-0.117999999999999</v>
      </c>
      <c r="DZ13" s="0" t="n">
        <v>-0.108</v>
      </c>
      <c r="EA13" s="0" t="n">
        <v>-0.113</v>
      </c>
      <c r="EB13" s="0" t="n">
        <v>-0.113</v>
      </c>
      <c r="EC13" s="0" t="n">
        <v>-0.113</v>
      </c>
      <c r="ED13" s="0" t="n">
        <v>-0.113</v>
      </c>
      <c r="EE13" s="0" t="n">
        <v>-0.111000000000001</v>
      </c>
      <c r="EF13" s="0" t="n">
        <v>-0.111</v>
      </c>
      <c r="EG13" s="0" t="n">
        <v>-0.111</v>
      </c>
      <c r="EH13" s="0" t="n">
        <v>-0.101</v>
      </c>
      <c r="EI13" s="0" t="n">
        <v>-0.0789999999999997</v>
      </c>
      <c r="EJ13" s="0" t="n">
        <v>-0.128</v>
      </c>
      <c r="EK13" s="0" t="n">
        <v>-0.118</v>
      </c>
      <c r="EL13" s="0" t="n">
        <v>-0.108</v>
      </c>
      <c r="EM13" s="0" t="n">
        <v>-0.113</v>
      </c>
      <c r="EN13" s="0" t="n">
        <v>-0.113</v>
      </c>
      <c r="EO13" s="0" t="n">
        <v>-0.113</v>
      </c>
      <c r="EP13" s="0" t="n">
        <v>-0.113</v>
      </c>
      <c r="EQ13" s="0" t="n">
        <v>-0.111000000000001</v>
      </c>
      <c r="ER13" s="0" t="n">
        <v>-0.111</v>
      </c>
      <c r="ES13" s="0" t="n">
        <v>-0.111</v>
      </c>
      <c r="ET13" s="0" t="n">
        <v>-0.101</v>
      </c>
      <c r="EU13" s="0" t="n">
        <v>-0.0789999999999997</v>
      </c>
      <c r="EV13" s="0" t="n">
        <v>-0.128</v>
      </c>
      <c r="EW13" s="0" t="n">
        <v>-0.118</v>
      </c>
      <c r="EX13" s="0" t="n">
        <v>-0.108000000000001</v>
      </c>
      <c r="EY13" s="0" t="n">
        <v>-0.113</v>
      </c>
      <c r="EZ13" s="0" t="n">
        <v>-0.113</v>
      </c>
      <c r="FA13" s="0" t="n">
        <v>-0.113</v>
      </c>
      <c r="FB13" s="0" t="n">
        <v>-0.113</v>
      </c>
      <c r="FC13" s="0" t="n">
        <v>-0.111</v>
      </c>
      <c r="FD13" s="0" t="n">
        <v>-0.111000000000001</v>
      </c>
      <c r="FE13" s="0" t="n">
        <v>-0.111</v>
      </c>
      <c r="FF13" s="0" t="n">
        <v>-0.101</v>
      </c>
      <c r="FG13" s="0" t="n">
        <v>-0.0789999999999997</v>
      </c>
      <c r="FH13" s="0" t="n">
        <v>-0.128</v>
      </c>
      <c r="FI13" s="0" t="n">
        <v>-0.118</v>
      </c>
      <c r="FJ13" s="0" t="n">
        <v>-0.108</v>
      </c>
      <c r="FK13" s="0" t="n">
        <v>-0.113</v>
      </c>
      <c r="FL13" s="0" t="n">
        <v>-0.113</v>
      </c>
      <c r="FM13" s="0" t="n">
        <v>-0.113</v>
      </c>
      <c r="FN13" s="0" t="n">
        <v>-0.113</v>
      </c>
      <c r="FO13" s="0" t="n">
        <v>-0.111000000000001</v>
      </c>
      <c r="FP13" s="0" t="n">
        <v>-0.111</v>
      </c>
      <c r="FQ13" s="0" t="n">
        <v>-0.111000000000001</v>
      </c>
      <c r="FR13" s="0" t="n">
        <v>-0.101</v>
      </c>
      <c r="FS13" s="0" t="n">
        <v>-0.0789999999999997</v>
      </c>
      <c r="FT13" s="0" t="n">
        <v>-0.128</v>
      </c>
      <c r="FU13" s="0" t="n">
        <v>-0.117999999999999</v>
      </c>
      <c r="FV13" s="0" t="n">
        <v>-0.108000000000001</v>
      </c>
      <c r="FW13" s="0" t="n">
        <v>-0.113</v>
      </c>
      <c r="FX13" s="0" t="n">
        <v>-0.113</v>
      </c>
      <c r="FY13" s="0" t="n">
        <v>-0.113</v>
      </c>
      <c r="FZ13" s="0" t="n">
        <v>-0.113</v>
      </c>
      <c r="GA13" s="0" t="n">
        <v>-0.111</v>
      </c>
      <c r="GB13" s="0" t="n">
        <v>-0.111</v>
      </c>
      <c r="GC13" s="0" t="n">
        <v>-0.111</v>
      </c>
      <c r="GD13" s="0" t="n">
        <v>-0.101000000000001</v>
      </c>
      <c r="GE13" s="0" t="n">
        <v>-0.0789999999999997</v>
      </c>
      <c r="GF13" s="0" t="n">
        <v>-0.128</v>
      </c>
      <c r="GG13" s="0" t="n">
        <v>-0.117999999999999</v>
      </c>
      <c r="GH13" s="0" t="n">
        <v>-0.108000000000001</v>
      </c>
      <c r="GI13" s="0" t="n">
        <v>-0.113</v>
      </c>
      <c r="GJ13" s="0" t="n">
        <v>-0.113</v>
      </c>
      <c r="GK13" s="0" t="n">
        <v>-0.113</v>
      </c>
      <c r="GL13" s="0" t="n">
        <v>-0.113</v>
      </c>
      <c r="GM13" s="0" t="n">
        <v>-0.111</v>
      </c>
      <c r="GN13" s="0" t="n">
        <v>-0.111</v>
      </c>
      <c r="GO13" s="0" t="n">
        <v>-0.111</v>
      </c>
      <c r="GP13" s="0" t="n">
        <v>-0.101</v>
      </c>
      <c r="GQ13" s="0" t="n">
        <v>-0.0789999999999997</v>
      </c>
      <c r="GR13" s="0" t="n">
        <v>-0.128</v>
      </c>
      <c r="GS13" s="0" t="n">
        <v>-0.118</v>
      </c>
      <c r="GT13" s="0" t="n">
        <v>-0.108</v>
      </c>
      <c r="GU13" s="0" t="n">
        <v>-0.113</v>
      </c>
      <c r="GV13" s="0" t="n">
        <v>-0.113</v>
      </c>
      <c r="GW13" s="0" t="n">
        <v>-0.113</v>
      </c>
      <c r="GX13" s="0" t="n">
        <v>-0.113</v>
      </c>
      <c r="GY13" s="0" t="n">
        <v>-0.111000000000001</v>
      </c>
      <c r="GZ13" s="0" t="n">
        <v>-0.111</v>
      </c>
      <c r="HA13" s="0" t="n">
        <v>-0.111000000000001</v>
      </c>
      <c r="HB13" s="0" t="n">
        <v>-0.101</v>
      </c>
      <c r="HC13" s="0" t="n">
        <v>-0.0789999999999997</v>
      </c>
      <c r="HD13" s="0" t="n">
        <v>-0.128</v>
      </c>
      <c r="HE13" s="0" t="n">
        <v>-0.118</v>
      </c>
      <c r="HF13" s="0" t="n">
        <v>-0.108</v>
      </c>
      <c r="HG13" s="0" t="n">
        <v>-0.113</v>
      </c>
      <c r="HH13" s="0" t="n">
        <v>-0.113</v>
      </c>
      <c r="HI13" s="0" t="n">
        <v>-0.113</v>
      </c>
      <c r="HJ13" s="0" t="n">
        <v>-0.113</v>
      </c>
      <c r="HK13" s="0" t="n">
        <v>-0.111000000000001</v>
      </c>
      <c r="HL13" s="0" t="n">
        <v>-0.111</v>
      </c>
      <c r="HM13" s="0" t="n">
        <v>-0.111</v>
      </c>
      <c r="HN13" s="0" t="n">
        <v>-0.101</v>
      </c>
      <c r="HO13" s="0" t="n">
        <v>-0.0789999999999997</v>
      </c>
      <c r="HP13" s="0" t="n">
        <v>-0.128</v>
      </c>
      <c r="HQ13" s="0" t="n">
        <v>-0.118</v>
      </c>
      <c r="HR13" s="0" t="n">
        <v>-0.108000000000001</v>
      </c>
      <c r="HS13" s="0" t="n">
        <v>-0.113</v>
      </c>
      <c r="HT13" s="0" t="n">
        <v>-0.113</v>
      </c>
      <c r="HU13" s="0" t="n">
        <v>-0.113</v>
      </c>
      <c r="HV13" s="0" t="n">
        <v>-0.113</v>
      </c>
      <c r="HW13" s="0" t="n">
        <v>-0.111</v>
      </c>
      <c r="HX13" s="0" t="n">
        <v>-0.111000000000001</v>
      </c>
      <c r="HY13" s="0" t="n">
        <v>-0.111</v>
      </c>
      <c r="HZ13" s="0" t="n">
        <v>-0.101</v>
      </c>
    </row>
    <row r="14" customFormat="false" ht="12.75" hidden="false" customHeight="false" outlineLevel="0" collapsed="false">
      <c r="A14" s="389" t="n">
        <f aca="false">A!A28</f>
        <v>37408</v>
      </c>
      <c r="B14" s="390" t="n">
        <f aca="false">INDEX(RelationshipPriceTable,MATCH(A14,RelationshipMonth,0),2)</f>
        <v>3.736</v>
      </c>
      <c r="C14" s="390" t="n">
        <v>3.672</v>
      </c>
      <c r="D14" s="391" t="n">
        <f aca="false">B14-C14</f>
        <v>0.0640000000000001</v>
      </c>
      <c r="F14" s="414" t="n">
        <v>36866</v>
      </c>
      <c r="G14" s="414"/>
      <c r="H14" s="0" t="n">
        <v>1.101</v>
      </c>
      <c r="I14" s="0" t="n">
        <v>0.905</v>
      </c>
      <c r="J14" s="0" t="n">
        <v>0.665</v>
      </c>
      <c r="K14" s="0" t="n">
        <v>0.305</v>
      </c>
      <c r="L14" s="0" t="n">
        <v>0.18</v>
      </c>
      <c r="M14" s="0" t="n">
        <v>0.163</v>
      </c>
      <c r="N14" s="0" t="n">
        <v>0.16</v>
      </c>
      <c r="O14" s="0" t="n">
        <v>0.159999999999999</v>
      </c>
      <c r="P14" s="0" t="n">
        <v>0.16</v>
      </c>
      <c r="Q14" s="0" t="n">
        <v>0.155</v>
      </c>
      <c r="R14" s="0" t="n">
        <v>0.140000000000001</v>
      </c>
      <c r="S14" s="0" t="n">
        <v>0.128</v>
      </c>
      <c r="T14" s="0" t="n">
        <v>0.108000000000001</v>
      </c>
      <c r="U14" s="0" t="n">
        <v>0.0679999999999996</v>
      </c>
      <c r="V14" s="0" t="n">
        <v>0.048</v>
      </c>
      <c r="W14" s="0" t="n">
        <v>0.0280000000000005</v>
      </c>
      <c r="X14" s="0" t="n">
        <v>0.0279999999999996</v>
      </c>
      <c r="Y14" s="0" t="n">
        <v>0.0280000000000005</v>
      </c>
      <c r="Z14" s="0" t="n">
        <v>0.0280000000000005</v>
      </c>
      <c r="AA14" s="0" t="n">
        <v>0.0280000000000005</v>
      </c>
      <c r="AB14" s="0" t="n">
        <v>0.0280000000000005</v>
      </c>
      <c r="AC14" s="0" t="n">
        <v>0.0279999999999996</v>
      </c>
      <c r="AD14" s="0" t="n">
        <v>0.0280000000000005</v>
      </c>
      <c r="AE14" s="0" t="n">
        <v>0.0280000000000005</v>
      </c>
      <c r="AF14" s="0" t="n">
        <v>0.0279999999999996</v>
      </c>
      <c r="AG14" s="0" t="n">
        <v>0.0280000000000005</v>
      </c>
      <c r="AH14" s="0" t="n">
        <v>0.0279999999999996</v>
      </c>
      <c r="AI14" s="0" t="n">
        <v>0.028</v>
      </c>
      <c r="AJ14" s="0" t="n">
        <v>0.028</v>
      </c>
      <c r="AK14" s="0" t="n">
        <v>0.028</v>
      </c>
      <c r="AL14" s="0" t="n">
        <v>0.028</v>
      </c>
      <c r="AM14" s="0" t="n">
        <v>0.028</v>
      </c>
      <c r="AN14" s="0" t="n">
        <v>0.028</v>
      </c>
      <c r="AO14" s="0" t="n">
        <v>0.028</v>
      </c>
      <c r="AP14" s="0" t="n">
        <v>0.0279999999999996</v>
      </c>
      <c r="AQ14" s="0" t="n">
        <v>0.0279999999999996</v>
      </c>
      <c r="AR14" s="0" t="n">
        <v>0.00800000000000001</v>
      </c>
      <c r="AS14" s="0" t="n">
        <v>0.00800000000000001</v>
      </c>
      <c r="AT14" s="0" t="n">
        <v>0.00800000000000001</v>
      </c>
      <c r="AU14" s="0" t="n">
        <v>0.00800000000000001</v>
      </c>
      <c r="AV14" s="0" t="n">
        <v>0.00800000000000001</v>
      </c>
      <c r="AW14" s="0" t="n">
        <v>0.00800000000000001</v>
      </c>
      <c r="AX14" s="0" t="n">
        <v>0.00800000000000001</v>
      </c>
      <c r="AY14" s="0" t="n">
        <v>0.00800000000000001</v>
      </c>
      <c r="AZ14" s="0" t="n">
        <v>0.00800000000000001</v>
      </c>
      <c r="BA14" s="0" t="n">
        <v>0.00800000000000001</v>
      </c>
      <c r="BB14" s="0" t="n">
        <v>0.00800000000000001</v>
      </c>
      <c r="BC14" s="0" t="n">
        <v>0.00800000000000001</v>
      </c>
      <c r="BD14" s="0" t="n">
        <v>0.00800000000000001</v>
      </c>
      <c r="BE14" s="0" t="n">
        <v>0.00800000000000001</v>
      </c>
      <c r="BF14" s="0" t="n">
        <v>0.00800000000000001</v>
      </c>
      <c r="BG14" s="0" t="n">
        <v>0.00800000000000001</v>
      </c>
      <c r="BH14" s="0" t="n">
        <v>0.00800000000000001</v>
      </c>
      <c r="BI14" s="0" t="n">
        <v>0.00800000000000001</v>
      </c>
      <c r="BJ14" s="0" t="n">
        <v>0.00800000000000001</v>
      </c>
      <c r="BK14" s="0" t="n">
        <v>0.00800000000000001</v>
      </c>
      <c r="BL14" s="0" t="n">
        <v>0.00800000000000001</v>
      </c>
      <c r="BM14" s="0" t="n">
        <v>0.00800000000000001</v>
      </c>
      <c r="BN14" s="0" t="n">
        <v>0.00800000000000001</v>
      </c>
      <c r="BO14" s="0" t="n">
        <v>0.00800000000000001</v>
      </c>
      <c r="BP14" s="0" t="n">
        <v>0.00800000000000001</v>
      </c>
      <c r="BQ14" s="0" t="n">
        <v>0.00800000000000001</v>
      </c>
      <c r="BR14" s="0" t="n">
        <v>0.00800000000000001</v>
      </c>
      <c r="BS14" s="0" t="n">
        <v>0.00800000000000001</v>
      </c>
      <c r="BT14" s="0" t="n">
        <v>0.00800000000000001</v>
      </c>
      <c r="BU14" s="0" t="n">
        <v>0.00800000000000001</v>
      </c>
      <c r="BV14" s="0" t="n">
        <v>0.00800000000000001</v>
      </c>
      <c r="BW14" s="0" t="n">
        <v>0.00800000000000001</v>
      </c>
      <c r="BX14" s="0" t="n">
        <v>0.00800000000000001</v>
      </c>
      <c r="BY14" s="0" t="n">
        <v>0.00800000000000001</v>
      </c>
      <c r="BZ14" s="0" t="n">
        <v>0.00800000000000001</v>
      </c>
      <c r="CA14" s="0" t="n">
        <v>0.00800000000000001</v>
      </c>
      <c r="CB14" s="0" t="n">
        <v>0.00800000000000001</v>
      </c>
      <c r="CC14" s="0" t="n">
        <v>0.00800000000000001</v>
      </c>
      <c r="CD14" s="0" t="n">
        <v>0.00800000000000001</v>
      </c>
      <c r="CE14" s="0" t="n">
        <v>0.00800000000000001</v>
      </c>
      <c r="CF14" s="0" t="n">
        <v>0.00800000000000001</v>
      </c>
      <c r="CG14" s="0" t="n">
        <v>0.00800000000000001</v>
      </c>
      <c r="CH14" s="0" t="n">
        <v>0.00800000000000001</v>
      </c>
      <c r="CI14" s="0" t="n">
        <v>0.00800000000000001</v>
      </c>
      <c r="CJ14" s="0" t="n">
        <v>0.00800000000000001</v>
      </c>
      <c r="CK14" s="0" t="n">
        <v>0.00800000000000001</v>
      </c>
      <c r="CL14" s="0" t="n">
        <v>0.00800000000000001</v>
      </c>
      <c r="CM14" s="0" t="n">
        <v>0.00800000000000001</v>
      </c>
      <c r="CN14" s="0" t="n">
        <v>0.00800000000000001</v>
      </c>
      <c r="CO14" s="0" t="n">
        <v>0.00800000000000001</v>
      </c>
      <c r="CP14" s="0" t="n">
        <v>0.00800000000000001</v>
      </c>
      <c r="CQ14" s="0" t="n">
        <v>0.00800000000000001</v>
      </c>
      <c r="CR14" s="0" t="n">
        <v>0.00800000000000001</v>
      </c>
      <c r="CS14" s="0" t="n">
        <v>0.00800000000000001</v>
      </c>
      <c r="CT14" s="0" t="n">
        <v>0.00800000000000001</v>
      </c>
      <c r="CU14" s="0" t="n">
        <v>0.00800000000000001</v>
      </c>
      <c r="CV14" s="0" t="n">
        <v>0.00800000000000001</v>
      </c>
      <c r="CW14" s="0" t="n">
        <v>0.00800000000000001</v>
      </c>
      <c r="CX14" s="0" t="n">
        <v>0.00800000000000001</v>
      </c>
      <c r="CY14" s="0" t="n">
        <v>0.00800000000000001</v>
      </c>
      <c r="CZ14" s="0" t="n">
        <v>0.00800000000000001</v>
      </c>
      <c r="DA14" s="0" t="n">
        <v>0.00800000000000001</v>
      </c>
      <c r="DB14" s="0" t="n">
        <v>0.00800000000000001</v>
      </c>
      <c r="DC14" s="0" t="n">
        <v>0.00800000000000001</v>
      </c>
      <c r="DD14" s="0" t="n">
        <v>0.00800000000000001</v>
      </c>
      <c r="DE14" s="0" t="n">
        <v>0.00800000000000001</v>
      </c>
      <c r="DF14" s="0" t="n">
        <v>0.00800000000000001</v>
      </c>
      <c r="DG14" s="0" t="n">
        <v>0.00800000000000001</v>
      </c>
      <c r="DH14" s="0" t="n">
        <v>0.00800000000000001</v>
      </c>
      <c r="DI14" s="0" t="n">
        <v>0.00800000000000001</v>
      </c>
      <c r="DJ14" s="0" t="n">
        <v>0.00800000000000001</v>
      </c>
      <c r="DK14" s="0" t="n">
        <v>0.00800000000000001</v>
      </c>
      <c r="DL14" s="0" t="n">
        <v>0.00800000000000001</v>
      </c>
      <c r="DM14" s="0" t="n">
        <v>0.00800000000000001</v>
      </c>
      <c r="DN14" s="0" t="n">
        <v>0.00800000000000001</v>
      </c>
      <c r="DO14" s="0" t="n">
        <v>0.00800000000000001</v>
      </c>
      <c r="DP14" s="0" t="n">
        <v>0.00800000000000001</v>
      </c>
      <c r="DQ14" s="0" t="n">
        <v>0.00800000000000001</v>
      </c>
      <c r="DR14" s="0" t="n">
        <v>0.00800000000000001</v>
      </c>
      <c r="DS14" s="0" t="n">
        <v>0.00800000000000001</v>
      </c>
      <c r="DT14" s="0" t="n">
        <v>0.00800000000000001</v>
      </c>
      <c r="DU14" s="0" t="n">
        <v>0.00800000000000001</v>
      </c>
      <c r="DV14" s="0" t="n">
        <v>0.00800000000000001</v>
      </c>
      <c r="DW14" s="0" t="n">
        <v>0.00800000000000001</v>
      </c>
      <c r="DX14" s="0" t="n">
        <v>0.00800000000000001</v>
      </c>
      <c r="DY14" s="0" t="n">
        <v>0.00800000000000001</v>
      </c>
      <c r="DZ14" s="0" t="n">
        <v>0.00800000000000001</v>
      </c>
      <c r="EA14" s="0" t="n">
        <v>0.00800000000000001</v>
      </c>
      <c r="EB14" s="0" t="n">
        <v>0.00800000000000001</v>
      </c>
      <c r="EC14" s="0" t="n">
        <v>0.00800000000000001</v>
      </c>
      <c r="ED14" s="0" t="n">
        <v>0.00800000000000001</v>
      </c>
      <c r="EE14" s="0" t="n">
        <v>0.00800000000000001</v>
      </c>
      <c r="EF14" s="0" t="n">
        <v>0.00800000000000001</v>
      </c>
      <c r="EG14" s="0" t="n">
        <v>0.00800000000000001</v>
      </c>
      <c r="EH14" s="0" t="n">
        <v>0.00800000000000001</v>
      </c>
      <c r="EI14" s="0" t="n">
        <v>0.00800000000000001</v>
      </c>
      <c r="EJ14" s="0" t="n">
        <v>0.00800000000000001</v>
      </c>
      <c r="EK14" s="0" t="n">
        <v>0.00800000000000001</v>
      </c>
      <c r="EL14" s="0" t="n">
        <v>0.00800000000000001</v>
      </c>
      <c r="EM14" s="0" t="n">
        <v>0.00800000000000001</v>
      </c>
      <c r="EN14" s="0" t="n">
        <v>0.00800000000000001</v>
      </c>
      <c r="EO14" s="0" t="n">
        <v>0.00800000000000001</v>
      </c>
      <c r="EP14" s="0" t="n">
        <v>0.00800000000000001</v>
      </c>
      <c r="EQ14" s="0" t="n">
        <v>0.00800000000000001</v>
      </c>
      <c r="ER14" s="0" t="n">
        <v>0.00800000000000001</v>
      </c>
      <c r="ES14" s="0" t="n">
        <v>0.00800000000000001</v>
      </c>
      <c r="ET14" s="0" t="n">
        <v>0.00800000000000001</v>
      </c>
      <c r="EU14" s="0" t="n">
        <v>0.00800000000000001</v>
      </c>
      <c r="EV14" s="0" t="n">
        <v>0.00800000000000001</v>
      </c>
      <c r="EW14" s="0" t="n">
        <v>0.00800000000000001</v>
      </c>
      <c r="EX14" s="0" t="n">
        <v>0.00800000000000001</v>
      </c>
      <c r="EY14" s="0" t="n">
        <v>0.00800000000000001</v>
      </c>
      <c r="EZ14" s="0" t="n">
        <v>0.00800000000000001</v>
      </c>
      <c r="FA14" s="0" t="n">
        <v>0.00800000000000001</v>
      </c>
      <c r="FB14" s="0" t="n">
        <v>0.00800000000000001</v>
      </c>
      <c r="FC14" s="0" t="n">
        <v>0.00800000000000001</v>
      </c>
      <c r="FD14" s="0" t="n">
        <v>0.00800000000000001</v>
      </c>
      <c r="FE14" s="0" t="n">
        <v>0.00800000000000001</v>
      </c>
      <c r="FF14" s="0" t="n">
        <v>0.00800000000000001</v>
      </c>
      <c r="FG14" s="0" t="n">
        <v>0.00800000000000001</v>
      </c>
      <c r="FH14" s="0" t="n">
        <v>0.00800000000000001</v>
      </c>
      <c r="FI14" s="0" t="n">
        <v>0.00800000000000001</v>
      </c>
      <c r="FJ14" s="0" t="n">
        <v>0.00800000000000001</v>
      </c>
      <c r="FK14" s="0" t="n">
        <v>0.00800000000000001</v>
      </c>
      <c r="FL14" s="0" t="n">
        <v>0.00800000000000001</v>
      </c>
      <c r="FM14" s="0" t="n">
        <v>0.00800000000000001</v>
      </c>
      <c r="FN14" s="0" t="n">
        <v>0.00800000000000001</v>
      </c>
      <c r="FO14" s="0" t="n">
        <v>0.00800000000000001</v>
      </c>
      <c r="FP14" s="0" t="n">
        <v>0.00800000000000001</v>
      </c>
      <c r="FQ14" s="0" t="n">
        <v>0.00800000000000001</v>
      </c>
      <c r="FR14" s="0" t="n">
        <v>0.00800000000000001</v>
      </c>
      <c r="FS14" s="0" t="n">
        <v>0.00800000000000001</v>
      </c>
      <c r="FT14" s="0" t="n">
        <v>0.00800000000000001</v>
      </c>
      <c r="FU14" s="0" t="n">
        <v>0.00800000000000001</v>
      </c>
      <c r="FV14" s="0" t="n">
        <v>0.00800000000000001</v>
      </c>
      <c r="FW14" s="0" t="n">
        <v>0.00800000000000001</v>
      </c>
      <c r="FX14" s="0" t="n">
        <v>0.00800000000000001</v>
      </c>
      <c r="FY14" s="0" t="n">
        <v>0.00800000000000001</v>
      </c>
      <c r="FZ14" s="0" t="n">
        <v>0.00800000000000001</v>
      </c>
      <c r="GA14" s="0" t="n">
        <v>0.00800000000000001</v>
      </c>
      <c r="GB14" s="0" t="n">
        <v>0.00800000000000001</v>
      </c>
      <c r="GC14" s="0" t="n">
        <v>0.00800000000000001</v>
      </c>
      <c r="GD14" s="0" t="n">
        <v>0.00800000000000001</v>
      </c>
      <c r="GE14" s="0" t="n">
        <v>0.00800000000000001</v>
      </c>
      <c r="GF14" s="0" t="n">
        <v>0.00800000000000001</v>
      </c>
      <c r="GG14" s="0" t="n">
        <v>0.00800000000000001</v>
      </c>
      <c r="GH14" s="0" t="n">
        <v>0.00800000000000001</v>
      </c>
      <c r="GI14" s="0" t="n">
        <v>0.00800000000000001</v>
      </c>
      <c r="GJ14" s="0" t="n">
        <v>0.00800000000000001</v>
      </c>
      <c r="GK14" s="0" t="n">
        <v>0.00800000000000001</v>
      </c>
      <c r="GL14" s="0" t="n">
        <v>0.00800000000000001</v>
      </c>
      <c r="GM14" s="0" t="n">
        <v>0.00800000000000001</v>
      </c>
      <c r="GN14" s="0" t="n">
        <v>0.00800000000000001</v>
      </c>
      <c r="GO14" s="0" t="n">
        <v>0.00800000000000001</v>
      </c>
      <c r="GP14" s="0" t="n">
        <v>0.00800000000000001</v>
      </c>
      <c r="GQ14" s="0" t="n">
        <v>0.00800000000000001</v>
      </c>
      <c r="GR14" s="0" t="n">
        <v>0.00800000000000001</v>
      </c>
      <c r="GS14" s="0" t="n">
        <v>0.00800000000000001</v>
      </c>
      <c r="GT14" s="0" t="n">
        <v>0.00800000000000001</v>
      </c>
      <c r="GU14" s="0" t="n">
        <v>0.00800000000000001</v>
      </c>
      <c r="GV14" s="0" t="n">
        <v>0.00800000000000001</v>
      </c>
      <c r="GW14" s="0" t="n">
        <v>0.00800000000000001</v>
      </c>
      <c r="GX14" s="0" t="n">
        <v>0.00800000000000001</v>
      </c>
      <c r="GY14" s="0" t="n">
        <v>0.00800000000000001</v>
      </c>
      <c r="GZ14" s="0" t="n">
        <v>0.00800000000000001</v>
      </c>
      <c r="HA14" s="0" t="n">
        <v>0.00800000000000001</v>
      </c>
      <c r="HB14" s="0" t="n">
        <v>0.00800000000000001</v>
      </c>
      <c r="HC14" s="0" t="n">
        <v>0.00800000000000001</v>
      </c>
      <c r="HD14" s="0" t="n">
        <v>0.00800000000000001</v>
      </c>
      <c r="HE14" s="0" t="n">
        <v>0.00800000000000001</v>
      </c>
      <c r="HF14" s="0" t="n">
        <v>0.00800000000000001</v>
      </c>
      <c r="HG14" s="0" t="n">
        <v>0.00800000000000001</v>
      </c>
      <c r="HH14" s="0" t="n">
        <v>0.00800000000000001</v>
      </c>
      <c r="HI14" s="0" t="n">
        <v>0.00800000000000001</v>
      </c>
      <c r="HJ14" s="0" t="n">
        <v>0.00800000000000001</v>
      </c>
      <c r="HK14" s="0" t="n">
        <v>0.00800000000000001</v>
      </c>
      <c r="HL14" s="0" t="n">
        <v>0.00800000000000001</v>
      </c>
      <c r="HM14" s="0" t="n">
        <v>0.00800000000000001</v>
      </c>
      <c r="HN14" s="0" t="n">
        <v>0.00800000000000001</v>
      </c>
      <c r="HO14" s="0" t="n">
        <v>0.00800000000000001</v>
      </c>
      <c r="HP14" s="0" t="n">
        <v>0.00800000000000001</v>
      </c>
      <c r="HQ14" s="0" t="n">
        <v>0.00800000000000001</v>
      </c>
      <c r="HR14" s="0" t="n">
        <v>0.00800000000000001</v>
      </c>
      <c r="HS14" s="0" t="n">
        <v>0.00800000000000001</v>
      </c>
      <c r="HT14" s="0" t="n">
        <v>0.00800000000000001</v>
      </c>
      <c r="HU14" s="0" t="n">
        <v>0.00800000000000001</v>
      </c>
      <c r="HV14" s="0" t="n">
        <v>0.00800000000000001</v>
      </c>
      <c r="HW14" s="0" t="n">
        <v>0.00800000000000001</v>
      </c>
      <c r="HX14" s="0" t="n">
        <v>0.00800000000000001</v>
      </c>
      <c r="HY14" s="0" t="n">
        <v>0.00800000000000001</v>
      </c>
      <c r="HZ14" s="0" t="n">
        <v>0.00800000000000001</v>
      </c>
    </row>
    <row r="15" customFormat="false" ht="12.75" hidden="false" customHeight="false" outlineLevel="0" collapsed="false">
      <c r="A15" s="389" t="n">
        <f aca="false">A!A29</f>
        <v>37438</v>
      </c>
      <c r="B15" s="390" t="n">
        <f aca="false">INDEX(RelationshipPriceTable,MATCH(A15,RelationshipMonth,0),2)</f>
        <v>3.781</v>
      </c>
      <c r="C15" s="390" t="n">
        <v>3.717</v>
      </c>
      <c r="D15" s="391" t="n">
        <f aca="false">B15-C15</f>
        <v>0.0640000000000001</v>
      </c>
      <c r="F15" s="414" t="n">
        <v>36867</v>
      </c>
      <c r="G15" s="414"/>
      <c r="H15" s="0" t="n">
        <v>-0.112</v>
      </c>
      <c r="I15" s="0" t="n">
        <v>0.000999999999999446</v>
      </c>
      <c r="J15" s="0" t="n">
        <v>-0.13</v>
      </c>
      <c r="K15" s="0" t="n">
        <v>-0.21</v>
      </c>
      <c r="L15" s="0" t="n">
        <v>-0.21</v>
      </c>
      <c r="M15" s="0" t="n">
        <v>-0.195</v>
      </c>
      <c r="N15" s="0" t="n">
        <v>-0.19</v>
      </c>
      <c r="O15" s="0" t="n">
        <v>-0.172</v>
      </c>
      <c r="P15" s="0" t="n">
        <v>-0.162</v>
      </c>
      <c r="Q15" s="0" t="n">
        <v>-0.16</v>
      </c>
      <c r="R15" s="0" t="n">
        <v>-0.15</v>
      </c>
      <c r="S15" s="0" t="n">
        <v>-0.13</v>
      </c>
      <c r="T15" s="0" t="n">
        <v>-0.12</v>
      </c>
      <c r="U15" s="0" t="n">
        <v>-0.105</v>
      </c>
      <c r="V15" s="0" t="n">
        <v>-0.105</v>
      </c>
      <c r="W15" s="0" t="n">
        <v>-0.0950000000000006</v>
      </c>
      <c r="X15" s="0" t="n">
        <v>-0.0949999999999998</v>
      </c>
      <c r="Y15" s="0" t="n">
        <v>-0.0950000000000006</v>
      </c>
      <c r="Z15" s="0" t="n">
        <v>-0.0950000000000006</v>
      </c>
      <c r="AA15" s="0" t="n">
        <v>-0.0950000000000006</v>
      </c>
      <c r="AB15" s="0" t="n">
        <v>-0.0950000000000006</v>
      </c>
      <c r="AC15" s="0" t="n">
        <v>-0.0949999999999998</v>
      </c>
      <c r="AD15" s="0" t="n">
        <v>-0.0950000000000006</v>
      </c>
      <c r="AE15" s="0" t="n">
        <v>-0.0950000000000006</v>
      </c>
      <c r="AF15" s="0" t="n">
        <v>-0.0949999999999998</v>
      </c>
      <c r="AG15" s="0" t="n">
        <v>-0.0949999999999998</v>
      </c>
      <c r="AH15" s="0" t="n">
        <v>-0.0949999999999998</v>
      </c>
      <c r="AI15" s="0" t="n">
        <v>-0.0950000000000002</v>
      </c>
      <c r="AJ15" s="0" t="n">
        <v>-0.0950000000000002</v>
      </c>
      <c r="AK15" s="0" t="n">
        <v>-0.0950000000000002</v>
      </c>
      <c r="AL15" s="0" t="n">
        <v>-0.0950000000000002</v>
      </c>
      <c r="AM15" s="0" t="n">
        <v>-0.0950000000000002</v>
      </c>
      <c r="AN15" s="0" t="n">
        <v>-0.0950000000000002</v>
      </c>
      <c r="AO15" s="0" t="n">
        <v>-0.0950000000000002</v>
      </c>
      <c r="AP15" s="0" t="n">
        <v>-0.0949999999999998</v>
      </c>
      <c r="AQ15" s="0" t="n">
        <v>-0.0949999999999998</v>
      </c>
      <c r="AR15" s="0" t="n">
        <v>-0.0949999999999998</v>
      </c>
      <c r="AS15" s="0" t="n">
        <v>-0.0949999999999998</v>
      </c>
      <c r="AT15" s="0" t="n">
        <v>-0.0949999999999998</v>
      </c>
      <c r="AU15" s="0" t="n">
        <v>-0.0950000000000002</v>
      </c>
      <c r="AV15" s="0" t="n">
        <v>-0.0950000000000002</v>
      </c>
      <c r="AW15" s="0" t="n">
        <v>-0.0950000000000002</v>
      </c>
      <c r="AX15" s="0" t="n">
        <v>-0.0949999999999998</v>
      </c>
      <c r="AY15" s="0" t="n">
        <v>-0.0950000000000002</v>
      </c>
      <c r="AZ15" s="0" t="n">
        <v>-0.0950000000000002</v>
      </c>
      <c r="BA15" s="0" t="n">
        <v>-0.0949999999999998</v>
      </c>
      <c r="BB15" s="0" t="n">
        <v>-0.0949999999999998</v>
      </c>
      <c r="BC15" s="0" t="n">
        <v>-0.0950000000000006</v>
      </c>
      <c r="BD15" s="0" t="n">
        <v>-0.0950000000000006</v>
      </c>
      <c r="BE15" s="0" t="n">
        <v>-0.0949999999999998</v>
      </c>
      <c r="BF15" s="0" t="n">
        <v>-0.0950000000000002</v>
      </c>
      <c r="BG15" s="0" t="n">
        <v>-0.0949999999999998</v>
      </c>
      <c r="BH15" s="0" t="n">
        <v>-0.0949999999999998</v>
      </c>
      <c r="BI15" s="0" t="n">
        <v>-0.0949999999999998</v>
      </c>
      <c r="BJ15" s="0" t="n">
        <v>-0.0950000000000002</v>
      </c>
      <c r="BK15" s="0" t="n">
        <v>-0.0949999999999998</v>
      </c>
      <c r="BL15" s="0" t="n">
        <v>-0.0949999999999998</v>
      </c>
      <c r="BM15" s="0" t="n">
        <v>-0.0950000000000002</v>
      </c>
      <c r="BN15" s="0" t="n">
        <v>-0.0950000000000002</v>
      </c>
      <c r="BO15" s="0" t="n">
        <v>-0.0949999999999998</v>
      </c>
      <c r="BP15" s="0" t="n">
        <v>-0.0949999999999998</v>
      </c>
      <c r="BQ15" s="0" t="n">
        <v>-0.0949999999999998</v>
      </c>
      <c r="BR15" s="0" t="n">
        <v>-0.0949999999999998</v>
      </c>
      <c r="BS15" s="0" t="n">
        <v>-0.0950000000000002</v>
      </c>
      <c r="BT15" s="0" t="n">
        <v>-0.0950000000000002</v>
      </c>
      <c r="BU15" s="0" t="n">
        <v>-0.0950000000000002</v>
      </c>
      <c r="BV15" s="0" t="n">
        <v>-0.0949999999999998</v>
      </c>
      <c r="BW15" s="0" t="n">
        <v>-0.0950000000000002</v>
      </c>
      <c r="BX15" s="0" t="n">
        <v>-0.0950000000000002</v>
      </c>
      <c r="BY15" s="0" t="n">
        <v>-0.0949999999999998</v>
      </c>
      <c r="BZ15" s="0" t="n">
        <v>-0.0949999999999998</v>
      </c>
      <c r="CA15" s="0" t="n">
        <v>-0.0950000000000006</v>
      </c>
      <c r="CB15" s="0" t="n">
        <v>-0.0950000000000006</v>
      </c>
      <c r="CC15" s="0" t="n">
        <v>-0.0949999999999998</v>
      </c>
      <c r="CD15" s="0" t="n">
        <v>-0.0950000000000002</v>
      </c>
      <c r="CE15" s="0" t="n">
        <v>-0.0949999999999998</v>
      </c>
      <c r="CF15" s="0" t="n">
        <v>-0.0949999999999998</v>
      </c>
      <c r="CG15" s="0" t="n">
        <v>-0.0949999999999998</v>
      </c>
      <c r="CH15" s="0" t="n">
        <v>-0.0950000000000002</v>
      </c>
      <c r="CI15" s="0" t="n">
        <v>-0.0949999999999998</v>
      </c>
      <c r="CJ15" s="0" t="n">
        <v>-0.0949999999999998</v>
      </c>
      <c r="CK15" s="0" t="n">
        <v>-0.0950000000000002</v>
      </c>
      <c r="CL15" s="0" t="n">
        <v>-0.0950000000000002</v>
      </c>
      <c r="CM15" s="0" t="n">
        <v>-0.0949999999999998</v>
      </c>
      <c r="CN15" s="0" t="n">
        <v>-0.0949999999999998</v>
      </c>
      <c r="CO15" s="0" t="n">
        <v>-0.0949999999999998</v>
      </c>
      <c r="CP15" s="0" t="n">
        <v>-0.0949999999999998</v>
      </c>
      <c r="CQ15" s="0" t="n">
        <v>-0.0949999999999998</v>
      </c>
      <c r="CR15" s="0" t="n">
        <v>-0.0950000000000002</v>
      </c>
      <c r="CS15" s="0" t="n">
        <v>-0.0950000000000002</v>
      </c>
      <c r="CT15" s="0" t="n">
        <v>-0.0950000000000002</v>
      </c>
      <c r="CU15" s="0" t="n">
        <v>-0.0950000000000002</v>
      </c>
      <c r="CV15" s="0" t="n">
        <v>-0.0950000000000002</v>
      </c>
      <c r="CW15" s="0" t="n">
        <v>-0.0949999999999998</v>
      </c>
      <c r="CX15" s="0" t="n">
        <v>-0.0949999999999998</v>
      </c>
      <c r="CY15" s="0" t="n">
        <v>-0.0949999999999998</v>
      </c>
      <c r="CZ15" s="0" t="n">
        <v>-0.0949999999999998</v>
      </c>
      <c r="DA15" s="0" t="n">
        <v>-0.0949999999999998</v>
      </c>
      <c r="DB15" s="0" t="n">
        <v>-0.0950000000000006</v>
      </c>
      <c r="DC15" s="0" t="n">
        <v>-0.0950000000000002</v>
      </c>
      <c r="DD15" s="0" t="n">
        <v>-0.0949999999999998</v>
      </c>
      <c r="DE15" s="0" t="n">
        <v>-0.0949999999999998</v>
      </c>
      <c r="DF15" s="0" t="n">
        <v>-0.0949999999999998</v>
      </c>
      <c r="DG15" s="0" t="n">
        <v>-0.0950000000000002</v>
      </c>
      <c r="DH15" s="0" t="n">
        <v>-0.0949999999999998</v>
      </c>
      <c r="DI15" s="0" t="n">
        <v>-0.0950000000000002</v>
      </c>
      <c r="DJ15" s="0" t="n">
        <v>-0.0950000000000006</v>
      </c>
      <c r="DK15" s="0" t="n">
        <v>-0.0949999999999998</v>
      </c>
      <c r="DL15" s="0" t="n">
        <v>-0.0950000000000006</v>
      </c>
      <c r="DM15" s="0" t="n">
        <v>-0.0949999999999998</v>
      </c>
      <c r="DN15" s="0" t="n">
        <v>-0.0949999999999998</v>
      </c>
      <c r="DO15" s="0" t="n">
        <v>-0.0949999999999998</v>
      </c>
      <c r="DP15" s="0" t="n">
        <v>-0.0949999999999998</v>
      </c>
      <c r="DQ15" s="0" t="n">
        <v>-0.0950000000000002</v>
      </c>
      <c r="DR15" s="0" t="n">
        <v>-0.0949999999999998</v>
      </c>
      <c r="DS15" s="0" t="n">
        <v>-0.0950000000000002</v>
      </c>
      <c r="DT15" s="0" t="n">
        <v>-0.0949999999999998</v>
      </c>
      <c r="DU15" s="0" t="n">
        <v>-0.0949999999999998</v>
      </c>
      <c r="DV15" s="0" t="n">
        <v>-0.0949999999999998</v>
      </c>
      <c r="DW15" s="0" t="n">
        <v>-0.0949999999999998</v>
      </c>
      <c r="DX15" s="0" t="n">
        <v>-0.0949999999999998</v>
      </c>
      <c r="DY15" s="0" t="n">
        <v>-0.0949999999999998</v>
      </c>
      <c r="DZ15" s="0" t="n">
        <v>-0.0950000000000006</v>
      </c>
      <c r="EA15" s="0" t="n">
        <v>-0.0950000000000006</v>
      </c>
      <c r="EB15" s="0" t="n">
        <v>-0.0949999999999998</v>
      </c>
      <c r="EC15" s="0" t="n">
        <v>-0.0949999999999998</v>
      </c>
      <c r="ED15" s="0" t="n">
        <v>-0.0949999999999998</v>
      </c>
      <c r="EE15" s="0" t="n">
        <v>-0.0949999999999998</v>
      </c>
      <c r="EF15" s="0" t="n">
        <v>-0.0949999999999998</v>
      </c>
      <c r="EG15" s="0" t="n">
        <v>-0.0949999999999998</v>
      </c>
      <c r="EH15" s="0" t="n">
        <v>-0.0950000000000006</v>
      </c>
      <c r="EI15" s="0" t="n">
        <v>-0.0949999999999998</v>
      </c>
      <c r="EJ15" s="0" t="n">
        <v>-0.0949999999999998</v>
      </c>
      <c r="EK15" s="0" t="n">
        <v>-0.0949999999999998</v>
      </c>
      <c r="EL15" s="0" t="n">
        <v>-0.0950000000000006</v>
      </c>
      <c r="EM15" s="0" t="n">
        <v>-0.0949999999999998</v>
      </c>
      <c r="EN15" s="0" t="n">
        <v>-0.0949999999999998</v>
      </c>
      <c r="EO15" s="0" t="n">
        <v>-0.0949999999999998</v>
      </c>
      <c r="EP15" s="0" t="n">
        <v>-0.0949999999999998</v>
      </c>
      <c r="EQ15" s="0" t="n">
        <v>-0.0949999999999998</v>
      </c>
      <c r="ER15" s="0" t="n">
        <v>-0.0949999999999998</v>
      </c>
      <c r="ES15" s="0" t="n">
        <v>-0.0949999999999998</v>
      </c>
      <c r="ET15" s="0" t="n">
        <v>-0.0950000000000006</v>
      </c>
      <c r="EU15" s="0" t="n">
        <v>-0.0949999999999998</v>
      </c>
      <c r="EV15" s="0" t="n">
        <v>-0.0949999999999998</v>
      </c>
      <c r="EW15" s="0" t="n">
        <v>-0.0949999999999998</v>
      </c>
      <c r="EX15" s="0" t="n">
        <v>-0.0949999999999998</v>
      </c>
      <c r="EY15" s="0" t="n">
        <v>-0.0949999999999998</v>
      </c>
      <c r="EZ15" s="0" t="n">
        <v>-0.0949999999999998</v>
      </c>
      <c r="FA15" s="0" t="n">
        <v>-0.0949999999999998</v>
      </c>
      <c r="FB15" s="0" t="n">
        <v>-0.0950000000000006</v>
      </c>
      <c r="FC15" s="0" t="n">
        <v>-0.0949999999999998</v>
      </c>
      <c r="FD15" s="0" t="n">
        <v>-0.0949999999999998</v>
      </c>
      <c r="FE15" s="0" t="n">
        <v>-0.0950000000000006</v>
      </c>
      <c r="FF15" s="0" t="n">
        <v>-0.0949999999999998</v>
      </c>
      <c r="FG15" s="0" t="n">
        <v>-0.0950000000000006</v>
      </c>
      <c r="FH15" s="0" t="n">
        <v>-0.0949999999999998</v>
      </c>
      <c r="FI15" s="0" t="n">
        <v>-0.0949999999999998</v>
      </c>
      <c r="FJ15" s="0" t="n">
        <v>-0.0950000000000006</v>
      </c>
      <c r="FK15" s="0" t="n">
        <v>-0.0949999999999998</v>
      </c>
      <c r="FL15" s="0" t="n">
        <v>-0.0949999999999998</v>
      </c>
      <c r="FM15" s="0" t="n">
        <v>-0.0950000000000006</v>
      </c>
      <c r="FN15" s="0" t="n">
        <v>-0.0949999999999998</v>
      </c>
      <c r="FO15" s="0" t="n">
        <v>-0.0949999999999998</v>
      </c>
      <c r="FP15" s="0" t="n">
        <v>-0.0949999999999998</v>
      </c>
      <c r="FQ15" s="0" t="n">
        <v>-0.0949999999999998</v>
      </c>
      <c r="FR15" s="0" t="n">
        <v>-0.0950000000000006</v>
      </c>
      <c r="FS15" s="0" t="n">
        <v>-0.0949999999999998</v>
      </c>
      <c r="FT15" s="0" t="n">
        <v>-0.0949999999999998</v>
      </c>
      <c r="FU15" s="0" t="n">
        <v>-0.0950000000000006</v>
      </c>
      <c r="FV15" s="0" t="n">
        <v>-0.0949999999999998</v>
      </c>
      <c r="FW15" s="0" t="n">
        <v>-0.0950000000000006</v>
      </c>
      <c r="FX15" s="0" t="n">
        <v>-0.0949999999999998</v>
      </c>
      <c r="FY15" s="0" t="n">
        <v>-0.0949999999999998</v>
      </c>
      <c r="FZ15" s="0" t="n">
        <v>-0.0949999999999998</v>
      </c>
      <c r="GA15" s="0" t="n">
        <v>-0.0949999999999998</v>
      </c>
      <c r="GB15" s="0" t="n">
        <v>-0.0950000000000006</v>
      </c>
      <c r="GC15" s="0" t="n">
        <v>-0.0949999999999998</v>
      </c>
      <c r="GD15" s="0" t="n">
        <v>-0.0949999999999998</v>
      </c>
      <c r="GE15" s="0" t="n">
        <v>-0.0949999999999998</v>
      </c>
      <c r="GF15" s="0" t="n">
        <v>-0.0949999999999998</v>
      </c>
      <c r="GG15" s="0" t="n">
        <v>-0.0950000000000006</v>
      </c>
      <c r="GH15" s="0" t="n">
        <v>-0.0949999999999998</v>
      </c>
      <c r="GI15" s="0" t="n">
        <v>-0.0949999999999998</v>
      </c>
      <c r="GJ15" s="0" t="n">
        <v>-0.0950000000000006</v>
      </c>
      <c r="GK15" s="0" t="n">
        <v>-0.0949999999999998</v>
      </c>
      <c r="GL15" s="0" t="n">
        <v>-0.0950000000000006</v>
      </c>
      <c r="GM15" s="0" t="n">
        <v>-0.0949999999999998</v>
      </c>
      <c r="GN15" s="0" t="n">
        <v>-0.0950000000000006</v>
      </c>
      <c r="GO15" s="0" t="n">
        <v>-0.0949999999999998</v>
      </c>
      <c r="GP15" s="0" t="n">
        <v>-0.0949999999999998</v>
      </c>
      <c r="GQ15" s="0" t="n">
        <v>-0.0950000000000006</v>
      </c>
      <c r="GR15" s="0" t="n">
        <v>-0.0949999999999998</v>
      </c>
      <c r="GS15" s="0" t="n">
        <v>-0.0949999999999998</v>
      </c>
      <c r="GT15" s="0" t="n">
        <v>-0.0950000000000006</v>
      </c>
      <c r="GU15" s="0" t="n">
        <v>-0.0949999999999998</v>
      </c>
      <c r="GV15" s="0" t="n">
        <v>-0.0949999999999998</v>
      </c>
      <c r="GW15" s="0" t="n">
        <v>-0.0950000000000006</v>
      </c>
      <c r="GX15" s="0" t="n">
        <v>-0.0949999999999998</v>
      </c>
      <c r="GY15" s="0" t="n">
        <v>-0.0949999999999998</v>
      </c>
      <c r="GZ15" s="0" t="n">
        <v>-0.0949999999999998</v>
      </c>
      <c r="HA15" s="0" t="n">
        <v>-0.0949999999999998</v>
      </c>
      <c r="HB15" s="0" t="n">
        <v>-0.0950000000000006</v>
      </c>
      <c r="HC15" s="0" t="n">
        <v>-0.0949999999999998</v>
      </c>
      <c r="HD15" s="0" t="n">
        <v>-0.0949999999999998</v>
      </c>
      <c r="HE15" s="0" t="n">
        <v>-0.0949999999999998</v>
      </c>
      <c r="HF15" s="0" t="n">
        <v>-0.0950000000000006</v>
      </c>
      <c r="HG15" s="0" t="n">
        <v>-0.0949999999999998</v>
      </c>
      <c r="HH15" s="0" t="n">
        <v>-0.0949999999999998</v>
      </c>
      <c r="HI15" s="0" t="n">
        <v>-0.0949999999999998</v>
      </c>
      <c r="HJ15" s="0" t="n">
        <v>-0.0949999999999998</v>
      </c>
      <c r="HK15" s="0" t="n">
        <v>-0.0949999999999998</v>
      </c>
      <c r="HL15" s="0" t="n">
        <v>-0.0949999999999998</v>
      </c>
      <c r="HM15" s="0" t="n">
        <v>-0.0949999999999998</v>
      </c>
      <c r="HN15" s="0" t="n">
        <v>-0.0950000000000006</v>
      </c>
      <c r="HO15" s="0" t="n">
        <v>-0.0949999999999998</v>
      </c>
      <c r="HP15" s="0" t="n">
        <v>-0.0949999999999998</v>
      </c>
      <c r="HQ15" s="0" t="n">
        <v>-0.0949999999999998</v>
      </c>
      <c r="HR15" s="0" t="n">
        <v>-0.0949999999999998</v>
      </c>
      <c r="HS15" s="0" t="n">
        <v>-0.0949999999999998</v>
      </c>
      <c r="HT15" s="0" t="n">
        <v>-0.0950000000000006</v>
      </c>
      <c r="HU15" s="0" t="n">
        <v>-0.0949999999999998</v>
      </c>
      <c r="HV15" s="0" t="n">
        <v>-0.0950000000000006</v>
      </c>
      <c r="HW15" s="0" t="n">
        <v>-0.0949999999999998</v>
      </c>
      <c r="HX15" s="0" t="n">
        <v>-0.0949999999999998</v>
      </c>
      <c r="HY15" s="0" t="n">
        <v>-0.0950000000000006</v>
      </c>
      <c r="HZ15" s="0" t="n">
        <v>-0.0949999999999998</v>
      </c>
    </row>
    <row r="16" customFormat="false" ht="12.75" hidden="false" customHeight="false" outlineLevel="0" collapsed="false">
      <c r="A16" s="389" t="n">
        <f aca="false">A!A30</f>
        <v>37469</v>
      </c>
      <c r="B16" s="390" t="n">
        <f aca="false">INDEX(RelationshipPriceTable,MATCH(A16,RelationshipMonth,0),2)</f>
        <v>3.796</v>
      </c>
      <c r="C16" s="390" t="n">
        <v>3.75</v>
      </c>
      <c r="D16" s="391" t="n">
        <f aca="false">B16-C16</f>
        <v>0.0459999999999998</v>
      </c>
      <c r="F16" s="414" t="n">
        <v>36868</v>
      </c>
      <c r="G16" s="414"/>
      <c r="H16" s="0" t="n">
        <v>0.211</v>
      </c>
      <c r="I16" s="0" t="n">
        <v>0.263</v>
      </c>
      <c r="J16" s="0" t="n">
        <v>0.215999999999999</v>
      </c>
      <c r="K16" s="0" t="n">
        <v>0.0260000000000007</v>
      </c>
      <c r="L16" s="0" t="n">
        <v>0.016</v>
      </c>
      <c r="M16" s="0" t="n">
        <v>0.0360000000000005</v>
      </c>
      <c r="N16" s="0" t="n">
        <v>0.0459999999999994</v>
      </c>
      <c r="O16" s="0" t="n">
        <v>0.0460000000000003</v>
      </c>
      <c r="P16" s="0" t="n">
        <v>0.0459999999999994</v>
      </c>
      <c r="Q16" s="0" t="n">
        <v>0.0460000000000003</v>
      </c>
      <c r="R16" s="0" t="n">
        <v>0.0460000000000003</v>
      </c>
      <c r="S16" s="0" t="n">
        <v>0.0460000000000003</v>
      </c>
      <c r="T16" s="0" t="n">
        <v>0.0510000000000002</v>
      </c>
      <c r="U16" s="0" t="n">
        <v>0.0509999999999993</v>
      </c>
      <c r="V16" s="0" t="n">
        <v>0.0510000000000002</v>
      </c>
      <c r="W16" s="0" t="n">
        <v>0.0510000000000002</v>
      </c>
      <c r="X16" s="0" t="n">
        <v>0.0510000000000002</v>
      </c>
      <c r="Y16" s="0" t="n">
        <v>0.0510000000000002</v>
      </c>
      <c r="Z16" s="0" t="n">
        <v>0.0510000000000002</v>
      </c>
      <c r="AA16" s="0" t="n">
        <v>0.0510000000000002</v>
      </c>
      <c r="AB16" s="0" t="n">
        <v>0.0510000000000002</v>
      </c>
      <c r="AC16" s="0" t="n">
        <v>0.0510000000000002</v>
      </c>
      <c r="AD16" s="0" t="n">
        <v>0.0510000000000002</v>
      </c>
      <c r="AE16" s="0" t="n">
        <v>0.0510000000000002</v>
      </c>
      <c r="AF16" s="0" t="n">
        <v>0.0510000000000002</v>
      </c>
      <c r="AG16" s="0" t="n">
        <v>0.0510000000000002</v>
      </c>
      <c r="AH16" s="0" t="n">
        <v>0.0510000000000002</v>
      </c>
      <c r="AI16" s="0" t="n">
        <v>0.0560000000000001</v>
      </c>
      <c r="AJ16" s="0" t="n">
        <v>0.0560000000000001</v>
      </c>
      <c r="AK16" s="0" t="n">
        <v>0.0560000000000001</v>
      </c>
      <c r="AL16" s="0" t="n">
        <v>0.0560000000000001</v>
      </c>
      <c r="AM16" s="0" t="n">
        <v>0.0560000000000001</v>
      </c>
      <c r="AN16" s="0" t="n">
        <v>0.0560000000000001</v>
      </c>
      <c r="AO16" s="0" t="n">
        <v>0.0560000000000001</v>
      </c>
      <c r="AP16" s="0" t="n">
        <v>0.0560000000000001</v>
      </c>
      <c r="AQ16" s="0" t="n">
        <v>0.0510000000000002</v>
      </c>
      <c r="AR16" s="0" t="n">
        <v>0.0509999999999993</v>
      </c>
      <c r="AS16" s="0" t="n">
        <v>0.0510000000000002</v>
      </c>
      <c r="AT16" s="0" t="n">
        <v>0.0509999999999997</v>
      </c>
      <c r="AU16" s="0" t="n">
        <v>0.0560000000000001</v>
      </c>
      <c r="AV16" s="0" t="n">
        <v>0.0560000000000001</v>
      </c>
      <c r="AW16" s="0" t="n">
        <v>0.0560000000000001</v>
      </c>
      <c r="AX16" s="0" t="n">
        <v>0.0560000000000001</v>
      </c>
      <c r="AY16" s="0" t="n">
        <v>0.0560000000000001</v>
      </c>
      <c r="AZ16" s="0" t="n">
        <v>0.0560000000000001</v>
      </c>
      <c r="BA16" s="0" t="n">
        <v>0.0560000000000001</v>
      </c>
      <c r="BB16" s="0" t="n">
        <v>0.0560000000000001</v>
      </c>
      <c r="BC16" s="0" t="n">
        <v>0.0560000000000001</v>
      </c>
      <c r="BD16" s="0" t="n">
        <v>0.0510000000000002</v>
      </c>
      <c r="BE16" s="0" t="n">
        <v>0.0510000000000002</v>
      </c>
      <c r="BF16" s="0" t="n">
        <v>0.0510000000000002</v>
      </c>
      <c r="BG16" s="0" t="n">
        <v>0.0559999999999996</v>
      </c>
      <c r="BH16" s="0" t="n">
        <v>0.0560000000000001</v>
      </c>
      <c r="BI16" s="0" t="n">
        <v>0.0560000000000001</v>
      </c>
      <c r="BJ16" s="0" t="n">
        <v>0.0560000000000001</v>
      </c>
      <c r="BK16" s="0" t="n">
        <v>0.0560000000000001</v>
      </c>
      <c r="BL16" s="0" t="n">
        <v>0.0560000000000001</v>
      </c>
      <c r="BM16" s="0" t="n">
        <v>0.0560000000000001</v>
      </c>
      <c r="BN16" s="0" t="n">
        <v>0.0560000000000001</v>
      </c>
      <c r="BO16" s="0" t="n">
        <v>0.0560000000000001</v>
      </c>
      <c r="BP16" s="0" t="n">
        <v>0.0509999999999993</v>
      </c>
      <c r="BQ16" s="0" t="n">
        <v>0.0510000000000002</v>
      </c>
      <c r="BR16" s="0" t="n">
        <v>0.0509999999999997</v>
      </c>
      <c r="BS16" s="0" t="n">
        <v>0.0560000000000001</v>
      </c>
      <c r="BT16" s="0" t="n">
        <v>0.0560000000000001</v>
      </c>
      <c r="BU16" s="0" t="n">
        <v>0.0560000000000001</v>
      </c>
      <c r="BV16" s="0" t="n">
        <v>0.0560000000000001</v>
      </c>
      <c r="BW16" s="0" t="n">
        <v>0.0560000000000001</v>
      </c>
      <c r="BX16" s="0" t="n">
        <v>0.0560000000000001</v>
      </c>
      <c r="BY16" s="0" t="n">
        <v>0.0560000000000001</v>
      </c>
      <c r="BZ16" s="0" t="n">
        <v>0.0560000000000001</v>
      </c>
      <c r="CA16" s="0" t="n">
        <v>0.0560000000000001</v>
      </c>
      <c r="CB16" s="0" t="n">
        <v>0.0510000000000002</v>
      </c>
      <c r="CC16" s="0" t="n">
        <v>0.0510000000000002</v>
      </c>
      <c r="CD16" s="0" t="n">
        <v>0.0510000000000002</v>
      </c>
      <c r="CE16" s="0" t="n">
        <v>0.0559999999999996</v>
      </c>
      <c r="CF16" s="0" t="n">
        <v>0.0560000000000001</v>
      </c>
      <c r="CG16" s="0" t="n">
        <v>0.0560000000000001</v>
      </c>
      <c r="CH16" s="0" t="n">
        <v>0.0560000000000001</v>
      </c>
      <c r="CI16" s="0" t="n">
        <v>0.0559999999999996</v>
      </c>
      <c r="CJ16" s="0" t="n">
        <v>0.0560000000000001</v>
      </c>
      <c r="CK16" s="0" t="n">
        <v>0.0560000000000001</v>
      </c>
      <c r="CL16" s="0" t="n">
        <v>0.0560000000000001</v>
      </c>
      <c r="CM16" s="0" t="n">
        <v>0.0560000000000001</v>
      </c>
      <c r="CN16" s="0" t="n">
        <v>0.0509999999999993</v>
      </c>
      <c r="CO16" s="0" t="n">
        <v>0.0510000000000002</v>
      </c>
      <c r="CP16" s="0" t="n">
        <v>0.0510000000000002</v>
      </c>
      <c r="CQ16" s="0" t="n">
        <v>0.0560000000000001</v>
      </c>
      <c r="CR16" s="0" t="n">
        <v>0.0560000000000001</v>
      </c>
      <c r="CS16" s="0" t="n">
        <v>0.0560000000000001</v>
      </c>
      <c r="CT16" s="0" t="n">
        <v>0.0560000000000001</v>
      </c>
      <c r="CU16" s="0" t="n">
        <v>0.0560000000000001</v>
      </c>
      <c r="CV16" s="0" t="n">
        <v>0.0560000000000001</v>
      </c>
      <c r="CW16" s="0" t="n">
        <v>0.0560000000000001</v>
      </c>
      <c r="CX16" s="0" t="n">
        <v>0.0560000000000001</v>
      </c>
      <c r="CY16" s="0" t="n">
        <v>0.0560000000000001</v>
      </c>
      <c r="CZ16" s="0" t="n">
        <v>0.0510000000000002</v>
      </c>
      <c r="DA16" s="0" t="n">
        <v>0.0510000000000002</v>
      </c>
      <c r="DB16" s="0" t="n">
        <v>0.0510000000000002</v>
      </c>
      <c r="DC16" s="0" t="n">
        <v>0.0560000000000001</v>
      </c>
      <c r="DD16" s="0" t="n">
        <v>0.0559999999999996</v>
      </c>
      <c r="DE16" s="0" t="n">
        <v>0.0559999999999996</v>
      </c>
      <c r="DF16" s="0" t="n">
        <v>0.0560000000000001</v>
      </c>
      <c r="DG16" s="0" t="n">
        <v>0.0560000000000001</v>
      </c>
      <c r="DH16" s="0" t="n">
        <v>0.0559999999999996</v>
      </c>
      <c r="DI16" s="0" t="n">
        <v>0.0560000000000001</v>
      </c>
      <c r="DJ16" s="0" t="n">
        <v>0.0560000000000001</v>
      </c>
      <c r="DK16" s="0" t="n">
        <v>0.0560000000000001</v>
      </c>
      <c r="DL16" s="0" t="n">
        <v>0.0510000000000002</v>
      </c>
      <c r="DM16" s="0" t="n">
        <v>0.0510000000000002</v>
      </c>
      <c r="DN16" s="0" t="n">
        <v>0.0509999999999993</v>
      </c>
      <c r="DO16" s="0" t="n">
        <v>0.0560000000000001</v>
      </c>
      <c r="DP16" s="0" t="n">
        <v>0.0560000000000001</v>
      </c>
      <c r="DQ16" s="0" t="n">
        <v>0.0560000000000001</v>
      </c>
      <c r="DR16" s="0" t="n">
        <v>0.0560000000000001</v>
      </c>
      <c r="DS16" s="0" t="n">
        <v>0.0560000000000001</v>
      </c>
      <c r="DT16" s="0" t="n">
        <v>0.0560000000000001</v>
      </c>
      <c r="DU16" s="0" t="n">
        <v>0.0560000000000001</v>
      </c>
      <c r="DV16" s="0" t="n">
        <v>0.0560000000000001</v>
      </c>
      <c r="DW16" s="0" t="n">
        <v>0.0560000000000001</v>
      </c>
      <c r="DX16" s="0" t="n">
        <v>0.0510000000000002</v>
      </c>
      <c r="DY16" s="0" t="n">
        <v>0.0509999999999993</v>
      </c>
      <c r="DZ16" s="0" t="n">
        <v>0.0510000000000002</v>
      </c>
      <c r="EA16" s="0" t="n">
        <v>0.0560000000000001</v>
      </c>
      <c r="EB16" s="0" t="n">
        <v>0.0560000000000001</v>
      </c>
      <c r="EC16" s="0" t="n">
        <v>0.0560000000000001</v>
      </c>
      <c r="ED16" s="0" t="n">
        <v>0.0560000000000001</v>
      </c>
      <c r="EE16" s="0" t="n">
        <v>0.0560000000000001</v>
      </c>
      <c r="EF16" s="0" t="n">
        <v>0.0560000000000001</v>
      </c>
      <c r="EG16" s="0" t="n">
        <v>0.0560000000000001</v>
      </c>
      <c r="EH16" s="0" t="n">
        <v>0.0560000000000001</v>
      </c>
      <c r="EI16" s="0" t="n">
        <v>0.0560000000000001</v>
      </c>
      <c r="EJ16" s="0" t="n">
        <v>0.0510000000000002</v>
      </c>
      <c r="EK16" s="0" t="n">
        <v>0.0509999999999993</v>
      </c>
      <c r="EL16" s="0" t="n">
        <v>0.0510000000000002</v>
      </c>
      <c r="EM16" s="0" t="n">
        <v>0.0560000000000001</v>
      </c>
      <c r="EN16" s="0" t="n">
        <v>0.0560000000000001</v>
      </c>
      <c r="EO16" s="0" t="n">
        <v>0.0560000000000001</v>
      </c>
      <c r="EP16" s="0" t="n">
        <v>0.0560000000000001</v>
      </c>
      <c r="EQ16" s="0" t="n">
        <v>0.0560000000000001</v>
      </c>
      <c r="ER16" s="0" t="n">
        <v>0.0560000000000001</v>
      </c>
      <c r="ES16" s="0" t="n">
        <v>0.0560000000000001</v>
      </c>
      <c r="ET16" s="0" t="n">
        <v>0.0560000000000001</v>
      </c>
      <c r="EU16" s="0" t="n">
        <v>0.0560000000000001</v>
      </c>
      <c r="EV16" s="0" t="n">
        <v>0.0509999999999993</v>
      </c>
      <c r="EW16" s="0" t="n">
        <v>0.0510000000000002</v>
      </c>
      <c r="EX16" s="0" t="n">
        <v>0.0510000000000002</v>
      </c>
      <c r="EY16" s="0" t="n">
        <v>0.0560000000000001</v>
      </c>
      <c r="EZ16" s="0" t="n">
        <v>0.0560000000000001</v>
      </c>
      <c r="FA16" s="0" t="n">
        <v>0.0560000000000001</v>
      </c>
      <c r="FB16" s="0" t="n">
        <v>0.0560000000000001</v>
      </c>
      <c r="FC16" s="0" t="n">
        <v>0.0560000000000001</v>
      </c>
      <c r="FD16" s="0" t="n">
        <v>0.0560000000000001</v>
      </c>
      <c r="FE16" s="0" t="n">
        <v>0.0560000000000001</v>
      </c>
      <c r="FF16" s="0" t="n">
        <v>0.0560000000000001</v>
      </c>
      <c r="FG16" s="0" t="n">
        <v>0.0560000000000001</v>
      </c>
      <c r="FH16" s="0" t="n">
        <v>0.0510000000000002</v>
      </c>
      <c r="FI16" s="0" t="n">
        <v>0.0510000000000002</v>
      </c>
      <c r="FJ16" s="0" t="n">
        <v>0.0510000000000002</v>
      </c>
      <c r="FK16" s="0" t="n">
        <v>0.0560000000000001</v>
      </c>
      <c r="FL16" s="0" t="n">
        <v>0.0560000000000001</v>
      </c>
      <c r="FM16" s="0" t="n">
        <v>0.0560000000000001</v>
      </c>
      <c r="FN16" s="0" t="n">
        <v>0.0560000000000001</v>
      </c>
      <c r="FO16" s="0" t="n">
        <v>0.0560000000000001</v>
      </c>
      <c r="FP16" s="0" t="n">
        <v>0.0560000000000001</v>
      </c>
      <c r="FQ16" s="0" t="n">
        <v>0.0560000000000001</v>
      </c>
      <c r="FR16" s="0" t="n">
        <v>0.0560000000000001</v>
      </c>
      <c r="FS16" s="0" t="n">
        <v>0.0560000000000001</v>
      </c>
      <c r="FT16" s="0" t="n">
        <v>0.0510000000000002</v>
      </c>
      <c r="FU16" s="0" t="n">
        <v>0.0510000000000002</v>
      </c>
      <c r="FV16" s="0" t="n">
        <v>0.0510000000000002</v>
      </c>
      <c r="FW16" s="0" t="n">
        <v>0.0560000000000001</v>
      </c>
      <c r="FX16" s="0" t="n">
        <v>0.0559999999999992</v>
      </c>
      <c r="FY16" s="0" t="n">
        <v>0.0560000000000001</v>
      </c>
      <c r="FZ16" s="0" t="n">
        <v>0.0560000000000001</v>
      </c>
      <c r="GA16" s="0" t="n">
        <v>0.0560000000000001</v>
      </c>
      <c r="GB16" s="0" t="n">
        <v>0.0560000000000001</v>
      </c>
      <c r="GC16" s="0" t="n">
        <v>0.0560000000000001</v>
      </c>
      <c r="GD16" s="0" t="n">
        <v>0.0560000000000001</v>
      </c>
      <c r="GE16" s="0" t="n">
        <v>0.0560000000000001</v>
      </c>
      <c r="GF16" s="0" t="n">
        <v>0.0510000000000002</v>
      </c>
      <c r="GG16" s="0" t="n">
        <v>0.0510000000000002</v>
      </c>
      <c r="GH16" s="0" t="n">
        <v>0.0510000000000002</v>
      </c>
      <c r="GI16" s="0" t="n">
        <v>0.0560000000000001</v>
      </c>
      <c r="GJ16" s="0" t="n">
        <v>0.0560000000000001</v>
      </c>
      <c r="GK16" s="0" t="n">
        <v>0.0560000000000001</v>
      </c>
      <c r="GL16" s="0" t="n">
        <v>0.0560000000000001</v>
      </c>
      <c r="GM16" s="0" t="n">
        <v>0.0560000000000001</v>
      </c>
      <c r="GN16" s="0" t="n">
        <v>0.0560000000000001</v>
      </c>
      <c r="GO16" s="0" t="n">
        <v>0.0560000000000001</v>
      </c>
      <c r="GP16" s="0" t="n">
        <v>0.0560000000000001</v>
      </c>
      <c r="GQ16" s="0" t="n">
        <v>0.0560000000000001</v>
      </c>
      <c r="GR16" s="0" t="n">
        <v>0.0510000000000002</v>
      </c>
      <c r="GS16" s="0" t="n">
        <v>0.0510000000000002</v>
      </c>
      <c r="GT16" s="0" t="n">
        <v>0.0510000000000002</v>
      </c>
      <c r="GU16" s="0" t="n">
        <v>0.0560000000000001</v>
      </c>
      <c r="GV16" s="0" t="n">
        <v>0.0560000000000001</v>
      </c>
      <c r="GW16" s="0" t="n">
        <v>0.0560000000000001</v>
      </c>
      <c r="GX16" s="0" t="n">
        <v>0.0560000000000001</v>
      </c>
      <c r="GY16" s="0" t="n">
        <v>0.0560000000000001</v>
      </c>
      <c r="GZ16" s="0" t="n">
        <v>0.0560000000000001</v>
      </c>
      <c r="HA16" s="0" t="n">
        <v>0.0560000000000001</v>
      </c>
      <c r="HB16" s="0" t="n">
        <v>0.0560000000000001</v>
      </c>
      <c r="HC16" s="0" t="n">
        <v>0.0560000000000001</v>
      </c>
      <c r="HD16" s="0" t="n">
        <v>0.0510000000000002</v>
      </c>
      <c r="HE16" s="0" t="n">
        <v>0.0509999999999993</v>
      </c>
      <c r="HF16" s="0" t="n">
        <v>0.0510000000000002</v>
      </c>
      <c r="HG16" s="0" t="n">
        <v>0.0560000000000001</v>
      </c>
      <c r="HH16" s="0" t="n">
        <v>0.0560000000000001</v>
      </c>
      <c r="HI16" s="0" t="n">
        <v>0.0560000000000001</v>
      </c>
      <c r="HJ16" s="0" t="n">
        <v>0.0560000000000001</v>
      </c>
      <c r="HK16" s="0" t="n">
        <v>0.0560000000000001</v>
      </c>
      <c r="HL16" s="0" t="n">
        <v>0.0560000000000001</v>
      </c>
      <c r="HM16" s="0" t="n">
        <v>0.0560000000000001</v>
      </c>
      <c r="HN16" s="0" t="n">
        <v>0.0560000000000001</v>
      </c>
      <c r="HO16" s="0" t="n">
        <v>0.0560000000000001</v>
      </c>
      <c r="HP16" s="0" t="n">
        <v>0.0509999999999993</v>
      </c>
      <c r="HQ16" s="0" t="n">
        <v>0.0510000000000002</v>
      </c>
      <c r="HR16" s="0" t="n">
        <v>0.0510000000000002</v>
      </c>
      <c r="HS16" s="0" t="n">
        <v>0.0560000000000001</v>
      </c>
      <c r="HT16" s="0" t="n">
        <v>0.0560000000000001</v>
      </c>
      <c r="HU16" s="0" t="n">
        <v>0.0560000000000001</v>
      </c>
      <c r="HV16" s="0" t="n">
        <v>0.0560000000000001</v>
      </c>
      <c r="HW16" s="0" t="n">
        <v>0.0560000000000001</v>
      </c>
      <c r="HX16" s="0" t="n">
        <v>0.0560000000000001</v>
      </c>
      <c r="HY16" s="0" t="n">
        <v>0.0560000000000001</v>
      </c>
      <c r="HZ16" s="0" t="n">
        <v>0.0560000000000001</v>
      </c>
    </row>
    <row r="17" customFormat="false" ht="12.75" hidden="false" customHeight="false" outlineLevel="0" collapsed="false">
      <c r="A17" s="389" t="n">
        <f aca="false">A!A31</f>
        <v>37500</v>
      </c>
      <c r="B17" s="390" t="n">
        <f aca="false">INDEX(RelationshipPriceTable,MATCH(A17,RelationshipMonth,0),2)</f>
        <v>3.816</v>
      </c>
      <c r="C17" s="390" t="n">
        <v>3.77</v>
      </c>
      <c r="D17" s="391" t="n">
        <f aca="false">B17-C17</f>
        <v>0.0459999999999998</v>
      </c>
      <c r="F17" s="414" t="n">
        <v>36871</v>
      </c>
      <c r="G17" s="414"/>
      <c r="H17" s="0" t="n">
        <v>0.829000000000001</v>
      </c>
      <c r="I17" s="0" t="n">
        <v>0.848000000000001</v>
      </c>
      <c r="J17" s="0" t="n">
        <v>0.898</v>
      </c>
      <c r="K17" s="0" t="n">
        <v>0.274</v>
      </c>
      <c r="L17" s="0" t="n">
        <v>0.174</v>
      </c>
      <c r="M17" s="0" t="n">
        <v>0.178999999999999</v>
      </c>
      <c r="N17" s="0" t="n">
        <v>0.179</v>
      </c>
      <c r="O17" s="0" t="n">
        <v>0.178999999999999</v>
      </c>
      <c r="P17" s="0" t="n">
        <v>0.179</v>
      </c>
      <c r="Q17" s="0" t="n">
        <v>0.174</v>
      </c>
      <c r="R17" s="0" t="n">
        <v>0.164</v>
      </c>
      <c r="S17" s="0" t="n">
        <v>0.149</v>
      </c>
      <c r="T17" s="0" t="n">
        <v>0.138999999999999</v>
      </c>
      <c r="U17" s="0" t="n">
        <v>0.0940000000000003</v>
      </c>
      <c r="V17" s="0" t="n">
        <v>0.024</v>
      </c>
      <c r="W17" s="0" t="n">
        <v>-0.0659999999999998</v>
      </c>
      <c r="X17" s="0" t="n">
        <v>-0.0659999999999998</v>
      </c>
      <c r="Y17" s="0" t="n">
        <v>-0.0659999999999998</v>
      </c>
      <c r="Z17" s="0" t="n">
        <v>-0.0659999999999998</v>
      </c>
      <c r="AA17" s="0" t="n">
        <v>-0.0659999999999998</v>
      </c>
      <c r="AB17" s="0" t="n">
        <v>-0.0659999999999998</v>
      </c>
      <c r="AC17" s="0" t="n">
        <v>-0.0659999999999998</v>
      </c>
      <c r="AD17" s="0" t="n">
        <v>-0.0659999999999998</v>
      </c>
      <c r="AE17" s="0" t="n">
        <v>-0.0659999999999998</v>
      </c>
      <c r="AF17" s="0" t="n">
        <v>-0.0660000000000007</v>
      </c>
      <c r="AG17" s="0" t="n">
        <v>-0.0710000000000006</v>
      </c>
      <c r="AH17" s="0" t="n">
        <v>-0.0760000000000001</v>
      </c>
      <c r="AI17" s="0" t="n">
        <v>-0.081</v>
      </c>
      <c r="AJ17" s="0" t="n">
        <v>-0.0859999999999999</v>
      </c>
      <c r="AK17" s="0" t="n">
        <v>-0.0859999999999999</v>
      </c>
      <c r="AL17" s="0" t="n">
        <v>-0.0859999999999999</v>
      </c>
      <c r="AM17" s="0" t="n">
        <v>-0.0859999999999999</v>
      </c>
      <c r="AN17" s="0" t="n">
        <v>-0.0859999999999999</v>
      </c>
      <c r="AO17" s="0" t="n">
        <v>-0.0859999999999999</v>
      </c>
      <c r="AP17" s="0" t="n">
        <v>-0.0860000000000003</v>
      </c>
      <c r="AQ17" s="0" t="n">
        <v>-0.0860000000000003</v>
      </c>
      <c r="AR17" s="0" t="n">
        <v>-0.0659999999999998</v>
      </c>
      <c r="AS17" s="0" t="n">
        <v>-0.0710000000000002</v>
      </c>
      <c r="AT17" s="0" t="n">
        <v>-0.0759999999999996</v>
      </c>
      <c r="AU17" s="0" t="n">
        <v>-0.081</v>
      </c>
      <c r="AV17" s="0" t="n">
        <v>-0.0859999999999999</v>
      </c>
      <c r="AW17" s="0" t="n">
        <v>-0.0859999999999999</v>
      </c>
      <c r="AX17" s="0" t="n">
        <v>-0.0860000000000003</v>
      </c>
      <c r="AY17" s="0" t="n">
        <v>-0.0859999999999999</v>
      </c>
      <c r="AZ17" s="0" t="n">
        <v>-0.0859999999999999</v>
      </c>
      <c r="BA17" s="0" t="n">
        <v>-0.0860000000000003</v>
      </c>
      <c r="BB17" s="0" t="n">
        <v>-0.0860000000000003</v>
      </c>
      <c r="BC17" s="0" t="n">
        <v>-0.0909999999999998</v>
      </c>
      <c r="BD17" s="0" t="n">
        <v>-0.0659999999999998</v>
      </c>
      <c r="BE17" s="0" t="n">
        <v>-0.0710000000000002</v>
      </c>
      <c r="BF17" s="0" t="n">
        <v>-0.0760000000000001</v>
      </c>
      <c r="BG17" s="0" t="n">
        <v>-0.081</v>
      </c>
      <c r="BH17" s="0" t="n">
        <v>-0.0860000000000003</v>
      </c>
      <c r="BI17" s="0" t="n">
        <v>-0.0860000000000003</v>
      </c>
      <c r="BJ17" s="0" t="n">
        <v>-0.0859999999999999</v>
      </c>
      <c r="BK17" s="0" t="n">
        <v>-0.0860000000000003</v>
      </c>
      <c r="BL17" s="0" t="n">
        <v>-0.0860000000000003</v>
      </c>
      <c r="BM17" s="0" t="n">
        <v>-0.0859999999999999</v>
      </c>
      <c r="BN17" s="0" t="n">
        <v>-0.0859999999999999</v>
      </c>
      <c r="BO17" s="0" t="n">
        <v>-0.0910000000000002</v>
      </c>
      <c r="BP17" s="0" t="n">
        <v>-0.0659999999999998</v>
      </c>
      <c r="BQ17" s="0" t="n">
        <v>-0.0710000000000002</v>
      </c>
      <c r="BR17" s="0" t="n">
        <v>-0.0759999999999996</v>
      </c>
      <c r="BS17" s="0" t="n">
        <v>-0.081</v>
      </c>
      <c r="BT17" s="0" t="n">
        <v>-0.0859999999999999</v>
      </c>
      <c r="BU17" s="0" t="n">
        <v>-0.0859999999999999</v>
      </c>
      <c r="BV17" s="0" t="n">
        <v>-0.0860000000000003</v>
      </c>
      <c r="BW17" s="0" t="n">
        <v>-0.0859999999999999</v>
      </c>
      <c r="BX17" s="0" t="n">
        <v>-0.0859999999999999</v>
      </c>
      <c r="BY17" s="0" t="n">
        <v>-0.0860000000000003</v>
      </c>
      <c r="BZ17" s="0" t="n">
        <v>-0.0860000000000003</v>
      </c>
      <c r="CA17" s="0" t="n">
        <v>-0.0909999999999998</v>
      </c>
      <c r="CB17" s="0" t="n">
        <v>-0.0659999999999998</v>
      </c>
      <c r="CC17" s="0" t="n">
        <v>-0.0710000000000006</v>
      </c>
      <c r="CD17" s="0" t="n">
        <v>-0.0760000000000001</v>
      </c>
      <c r="CE17" s="0" t="n">
        <v>-0.081</v>
      </c>
      <c r="CF17" s="0" t="n">
        <v>-0.0860000000000003</v>
      </c>
      <c r="CG17" s="0" t="n">
        <v>-0.0860000000000003</v>
      </c>
      <c r="CH17" s="0" t="n">
        <v>-0.0859999999999999</v>
      </c>
      <c r="CI17" s="0" t="n">
        <v>-0.0859999999999999</v>
      </c>
      <c r="CJ17" s="0" t="n">
        <v>-0.0860000000000003</v>
      </c>
      <c r="CK17" s="0" t="n">
        <v>-0.0859999999999999</v>
      </c>
      <c r="CL17" s="0" t="n">
        <v>-0.0859999999999999</v>
      </c>
      <c r="CM17" s="0" t="n">
        <v>-0.0910000000000002</v>
      </c>
      <c r="CN17" s="0" t="n">
        <v>-0.0659999999999998</v>
      </c>
      <c r="CO17" s="0" t="n">
        <v>-0.0709999999999997</v>
      </c>
      <c r="CP17" s="0" t="n">
        <v>-0.0760000000000005</v>
      </c>
      <c r="CQ17" s="0" t="n">
        <v>-0.081</v>
      </c>
      <c r="CR17" s="0" t="n">
        <v>-0.0859999999999999</v>
      </c>
      <c r="CS17" s="0" t="n">
        <v>-0.0859999999999999</v>
      </c>
      <c r="CT17" s="0" t="n">
        <v>-0.0859999999999999</v>
      </c>
      <c r="CU17" s="0" t="n">
        <v>-0.0859999999999999</v>
      </c>
      <c r="CV17" s="0" t="n">
        <v>-0.0859999999999999</v>
      </c>
      <c r="CW17" s="0" t="n">
        <v>-0.0860000000000003</v>
      </c>
      <c r="CX17" s="0" t="n">
        <v>-0.0860000000000003</v>
      </c>
      <c r="CY17" s="0" t="n">
        <v>-0.0910000000000002</v>
      </c>
      <c r="CZ17" s="0" t="n">
        <v>-0.0659999999999998</v>
      </c>
      <c r="DA17" s="0" t="n">
        <v>-0.0710000000000006</v>
      </c>
      <c r="DB17" s="0" t="n">
        <v>-0.0759999999999996</v>
      </c>
      <c r="DC17" s="0" t="n">
        <v>-0.081</v>
      </c>
      <c r="DD17" s="0" t="n">
        <v>-0.0859999999999999</v>
      </c>
      <c r="DE17" s="0" t="n">
        <v>-0.0859999999999999</v>
      </c>
      <c r="DF17" s="0" t="n">
        <v>-0.0860000000000003</v>
      </c>
      <c r="DG17" s="0" t="n">
        <v>-0.0859999999999999</v>
      </c>
      <c r="DH17" s="0" t="n">
        <v>-0.0859999999999999</v>
      </c>
      <c r="DI17" s="0" t="n">
        <v>-0.0859999999999999</v>
      </c>
      <c r="DJ17" s="0" t="n">
        <v>-0.0859999999999994</v>
      </c>
      <c r="DK17" s="0" t="n">
        <v>-0.0910000000000002</v>
      </c>
      <c r="DL17" s="0" t="n">
        <v>-0.0659999999999998</v>
      </c>
      <c r="DM17" s="0" t="n">
        <v>-0.0710000000000006</v>
      </c>
      <c r="DN17" s="0" t="n">
        <v>-0.0759999999999996</v>
      </c>
      <c r="DO17" s="0" t="n">
        <v>-0.0810000000000004</v>
      </c>
      <c r="DP17" s="0" t="n">
        <v>-0.0860000000000003</v>
      </c>
      <c r="DQ17" s="0" t="n">
        <v>-0.0860000000000003</v>
      </c>
      <c r="DR17" s="0" t="n">
        <v>-0.0859999999999999</v>
      </c>
      <c r="DS17" s="0" t="n">
        <v>-0.0860000000000003</v>
      </c>
      <c r="DT17" s="0" t="n">
        <v>-0.0860000000000003</v>
      </c>
      <c r="DU17" s="0" t="n">
        <v>-0.0859999999999999</v>
      </c>
      <c r="DV17" s="0" t="n">
        <v>-0.0860000000000003</v>
      </c>
      <c r="DW17" s="0" t="n">
        <v>-0.0910000000000002</v>
      </c>
      <c r="DX17" s="0" t="n">
        <v>-0.0659999999999998</v>
      </c>
      <c r="DY17" s="0" t="n">
        <v>-0.0709999999999997</v>
      </c>
      <c r="DZ17" s="0" t="n">
        <v>-0.0759999999999996</v>
      </c>
      <c r="EA17" s="0" t="n">
        <v>-0.0809999999999995</v>
      </c>
      <c r="EB17" s="0" t="n">
        <v>-0.0860000000000003</v>
      </c>
      <c r="EC17" s="0" t="n">
        <v>-0.0860000000000003</v>
      </c>
      <c r="ED17" s="0" t="n">
        <v>-0.0860000000000003</v>
      </c>
      <c r="EE17" s="0" t="n">
        <v>-0.0860000000000003</v>
      </c>
      <c r="EF17" s="0" t="n">
        <v>-0.0860000000000003</v>
      </c>
      <c r="EG17" s="0" t="n">
        <v>-0.0860000000000003</v>
      </c>
      <c r="EH17" s="0" t="n">
        <v>-0.0859999999999994</v>
      </c>
      <c r="EI17" s="0" t="n">
        <v>-0.0910000000000002</v>
      </c>
      <c r="EJ17" s="0" t="n">
        <v>-0.0659999999999998</v>
      </c>
      <c r="EK17" s="0" t="n">
        <v>-0.0709999999999997</v>
      </c>
      <c r="EL17" s="0" t="n">
        <v>-0.0759999999999996</v>
      </c>
      <c r="EM17" s="0" t="n">
        <v>-0.0810000000000004</v>
      </c>
      <c r="EN17" s="0" t="n">
        <v>-0.0860000000000003</v>
      </c>
      <c r="EO17" s="0" t="n">
        <v>-0.0860000000000003</v>
      </c>
      <c r="EP17" s="0" t="n">
        <v>-0.0860000000000003</v>
      </c>
      <c r="EQ17" s="0" t="n">
        <v>-0.0860000000000003</v>
      </c>
      <c r="ER17" s="0" t="n">
        <v>-0.0860000000000003</v>
      </c>
      <c r="ES17" s="0" t="n">
        <v>-0.0860000000000003</v>
      </c>
      <c r="ET17" s="0" t="n">
        <v>-0.0859999999999994</v>
      </c>
      <c r="EU17" s="0" t="n">
        <v>-0.0910000000000002</v>
      </c>
      <c r="EV17" s="0" t="n">
        <v>-0.0709999999999997</v>
      </c>
      <c r="EW17" s="0" t="n">
        <v>-0.0759999999999996</v>
      </c>
      <c r="EX17" s="0" t="n">
        <v>-0.0810000000000004</v>
      </c>
      <c r="EY17" s="0" t="n">
        <v>-0.0860000000000003</v>
      </c>
      <c r="EZ17" s="0" t="n">
        <v>-0.0910000000000002</v>
      </c>
      <c r="FA17" s="0" t="n">
        <v>-0.0910000000000002</v>
      </c>
      <c r="FB17" s="0" t="n">
        <v>-0.0910000000000002</v>
      </c>
      <c r="FC17" s="0" t="n">
        <v>-0.0910000000000002</v>
      </c>
      <c r="FD17" s="0" t="n">
        <v>-0.0910000000000002</v>
      </c>
      <c r="FE17" s="0" t="n">
        <v>-0.0909999999999993</v>
      </c>
      <c r="FF17" s="0" t="n">
        <v>-0.0910000000000002</v>
      </c>
      <c r="FG17" s="0" t="n">
        <v>-0.0960000000000001</v>
      </c>
      <c r="FH17" s="0" t="n">
        <v>-0.0759999999999996</v>
      </c>
      <c r="FI17" s="0" t="n">
        <v>-0.0810000000000004</v>
      </c>
      <c r="FJ17" s="0" t="n">
        <v>-0.0859999999999994</v>
      </c>
      <c r="FK17" s="0" t="n">
        <v>-0.0910000000000002</v>
      </c>
      <c r="FL17" s="0" t="n">
        <v>-0.0960000000000001</v>
      </c>
      <c r="FM17" s="0" t="n">
        <v>-0.0960000000000001</v>
      </c>
      <c r="FN17" s="0" t="n">
        <v>-0.0960000000000001</v>
      </c>
      <c r="FO17" s="0" t="n">
        <v>-0.0960000000000001</v>
      </c>
      <c r="FP17" s="0" t="n">
        <v>-0.0960000000000001</v>
      </c>
      <c r="FQ17" s="0" t="n">
        <v>-0.0960000000000001</v>
      </c>
      <c r="FR17" s="0" t="n">
        <v>-0.0959999999999992</v>
      </c>
      <c r="FS17" s="0" t="n">
        <v>-0.101</v>
      </c>
      <c r="FT17" s="0" t="n">
        <v>-0.0860000000000003</v>
      </c>
      <c r="FU17" s="0" t="n">
        <v>-0.0910000000000002</v>
      </c>
      <c r="FV17" s="0" t="n">
        <v>-0.0960000000000001</v>
      </c>
      <c r="FW17" s="0" t="n">
        <v>-0.101</v>
      </c>
      <c r="FX17" s="0" t="n">
        <v>-0.106</v>
      </c>
      <c r="FY17" s="0" t="n">
        <v>-0.106</v>
      </c>
      <c r="FZ17" s="0" t="n">
        <v>-0.106000000000001</v>
      </c>
      <c r="GA17" s="0" t="n">
        <v>-0.106</v>
      </c>
      <c r="GB17" s="0" t="n">
        <v>-0.106</v>
      </c>
      <c r="GC17" s="0" t="n">
        <v>-0.106</v>
      </c>
      <c r="GD17" s="0" t="n">
        <v>-0.106</v>
      </c>
      <c r="GE17" s="0" t="n">
        <v>-0.111000000000001</v>
      </c>
      <c r="GF17" s="0" t="n">
        <v>-0.101</v>
      </c>
      <c r="GG17" s="0" t="n">
        <v>-0.106</v>
      </c>
      <c r="GH17" s="0" t="n">
        <v>-0.111</v>
      </c>
      <c r="GI17" s="0" t="n">
        <v>-0.116</v>
      </c>
      <c r="GJ17" s="0" t="n">
        <v>-0.121</v>
      </c>
      <c r="GK17" s="0" t="n">
        <v>-0.121</v>
      </c>
      <c r="GL17" s="0" t="n">
        <v>-0.121</v>
      </c>
      <c r="GM17" s="0" t="n">
        <v>-0.121</v>
      </c>
      <c r="GN17" s="0" t="n">
        <v>-0.121</v>
      </c>
      <c r="GO17" s="0" t="n">
        <v>-0.121</v>
      </c>
      <c r="GP17" s="0" t="n">
        <v>-0.121</v>
      </c>
      <c r="GQ17" s="0" t="n">
        <v>-0.125999999999999</v>
      </c>
      <c r="GR17" s="0" t="n">
        <v>-0.1185</v>
      </c>
      <c r="GS17" s="0" t="n">
        <v>-0.123500000000001</v>
      </c>
      <c r="GT17" s="0" t="n">
        <v>-0.1285</v>
      </c>
      <c r="GU17" s="0" t="n">
        <v>-0.133500000000001</v>
      </c>
      <c r="GV17" s="0" t="n">
        <v>-0.138500000000001</v>
      </c>
      <c r="GW17" s="0" t="n">
        <v>-0.1385</v>
      </c>
      <c r="GX17" s="0" t="n">
        <v>-0.138500000000001</v>
      </c>
      <c r="GY17" s="0" t="n">
        <v>-0.1385</v>
      </c>
      <c r="GZ17" s="0" t="n">
        <v>-0.138500000000001</v>
      </c>
      <c r="HA17" s="0" t="n">
        <v>-0.138500000000001</v>
      </c>
      <c r="HB17" s="0" t="n">
        <v>-0.1385</v>
      </c>
      <c r="HC17" s="0" t="n">
        <v>-0.1435</v>
      </c>
      <c r="HD17" s="0" t="n">
        <v>-0.1385</v>
      </c>
      <c r="HE17" s="0" t="n">
        <v>-0.1435</v>
      </c>
      <c r="HF17" s="0" t="n">
        <v>-0.148499999999999</v>
      </c>
      <c r="HG17" s="0" t="n">
        <v>-0.1535</v>
      </c>
      <c r="HH17" s="0" t="n">
        <v>-0.1585</v>
      </c>
      <c r="HI17" s="0" t="n">
        <v>-0.1585</v>
      </c>
      <c r="HJ17" s="0" t="n">
        <v>-0.1585</v>
      </c>
      <c r="HK17" s="0" t="n">
        <v>-0.1585</v>
      </c>
      <c r="HL17" s="0" t="n">
        <v>-0.1585</v>
      </c>
      <c r="HM17" s="0" t="n">
        <v>-0.1585</v>
      </c>
      <c r="HN17" s="0" t="n">
        <v>-0.1585</v>
      </c>
      <c r="HO17" s="0" t="n">
        <v>-0.1635</v>
      </c>
      <c r="HP17" s="0" t="n">
        <v>-0.161</v>
      </c>
      <c r="HQ17" s="0" t="n">
        <v>-0.166</v>
      </c>
      <c r="HR17" s="0" t="n">
        <v>-0.171</v>
      </c>
      <c r="HS17" s="0" t="n">
        <v>-0.176</v>
      </c>
      <c r="HT17" s="0" t="n">
        <v>-0.181</v>
      </c>
      <c r="HU17" s="0" t="n">
        <v>-0.181</v>
      </c>
      <c r="HV17" s="0" t="n">
        <v>-0.181</v>
      </c>
      <c r="HW17" s="0" t="n">
        <v>-0.181</v>
      </c>
      <c r="HX17" s="0" t="n">
        <v>-0.181</v>
      </c>
      <c r="HY17" s="0" t="n">
        <v>-0.181</v>
      </c>
      <c r="HZ17" s="0" t="n">
        <v>-0.181</v>
      </c>
    </row>
    <row r="18" customFormat="false" ht="12.75" hidden="false" customHeight="false" outlineLevel="0" collapsed="false">
      <c r="A18" s="389" t="n">
        <f aca="false">A!A32</f>
        <v>37530</v>
      </c>
      <c r="B18" s="390" t="n">
        <f aca="false">INDEX(RelationshipPriceTable,MATCH(A18,RelationshipMonth,0),2)</f>
        <v>3.85</v>
      </c>
      <c r="C18" s="390" t="n">
        <v>3.805</v>
      </c>
      <c r="D18" s="391" t="n">
        <f aca="false">B18-C18</f>
        <v>0.0449999999999999</v>
      </c>
      <c r="F18" s="414" t="n">
        <v>36872</v>
      </c>
      <c r="G18" s="414"/>
      <c r="H18" s="0" t="n">
        <v>-1.268</v>
      </c>
      <c r="I18" s="0" t="n">
        <v>-1.111</v>
      </c>
      <c r="J18" s="0" t="n">
        <v>-0.750999999999999</v>
      </c>
      <c r="K18" s="0" t="n">
        <v>-0.507000000000001</v>
      </c>
      <c r="L18" s="0" t="n">
        <v>-0.279999999999999</v>
      </c>
      <c r="M18" s="0" t="n">
        <v>-0.265</v>
      </c>
      <c r="N18" s="0" t="n">
        <v>-0.26</v>
      </c>
      <c r="O18" s="0" t="n">
        <v>-0.26</v>
      </c>
      <c r="P18" s="0" t="n">
        <v>-0.26</v>
      </c>
      <c r="Q18" s="0" t="n">
        <v>-0.244999999999999</v>
      </c>
      <c r="R18" s="0" t="n">
        <v>-0.235</v>
      </c>
      <c r="S18" s="0" t="n">
        <v>-0.225000000000001</v>
      </c>
      <c r="T18" s="0" t="n">
        <v>-0.21</v>
      </c>
      <c r="U18" s="0" t="n">
        <v>-0.17</v>
      </c>
      <c r="V18" s="0" t="n">
        <v>-0.17</v>
      </c>
      <c r="W18" s="0" t="n">
        <v>-0.15</v>
      </c>
      <c r="X18" s="0" t="n">
        <v>-0.15</v>
      </c>
      <c r="Y18" s="0" t="n">
        <v>-0.15</v>
      </c>
      <c r="Z18" s="0" t="n">
        <v>-0.15</v>
      </c>
      <c r="AA18" s="0" t="n">
        <v>-0.15</v>
      </c>
      <c r="AB18" s="0" t="n">
        <v>-0.15</v>
      </c>
      <c r="AC18" s="0" t="n">
        <v>-0.15</v>
      </c>
      <c r="AD18" s="0" t="n">
        <v>-0.15</v>
      </c>
      <c r="AE18" s="0" t="n">
        <v>-0.15</v>
      </c>
      <c r="AF18" s="0" t="n">
        <v>-0.149999999999999</v>
      </c>
      <c r="AG18" s="0" t="n">
        <v>-0.149999999999999</v>
      </c>
      <c r="AH18" s="0" t="n">
        <v>-0.15</v>
      </c>
      <c r="AI18" s="0" t="n">
        <v>-0.15</v>
      </c>
      <c r="AJ18" s="0" t="n">
        <v>-0.15</v>
      </c>
      <c r="AK18" s="0" t="n">
        <v>-0.15</v>
      </c>
      <c r="AL18" s="0" t="n">
        <v>-0.135</v>
      </c>
      <c r="AM18" s="0" t="n">
        <v>-0.13</v>
      </c>
      <c r="AN18" s="0" t="n">
        <v>-0.13</v>
      </c>
      <c r="AO18" s="0" t="n">
        <v>-0.13</v>
      </c>
      <c r="AP18" s="0" t="n">
        <v>-0.13</v>
      </c>
      <c r="AQ18" s="0" t="n">
        <v>-0.13</v>
      </c>
      <c r="AR18" s="0" t="n">
        <v>-0.15</v>
      </c>
      <c r="AS18" s="0" t="n">
        <v>-0.15</v>
      </c>
      <c r="AT18" s="0" t="n">
        <v>-0.15</v>
      </c>
      <c r="AU18" s="0" t="n">
        <v>-0.15</v>
      </c>
      <c r="AV18" s="0" t="n">
        <v>-0.15</v>
      </c>
      <c r="AW18" s="0" t="n">
        <v>-0.15</v>
      </c>
      <c r="AX18" s="0" t="n">
        <v>-0.135</v>
      </c>
      <c r="AY18" s="0" t="n">
        <v>-0.13</v>
      </c>
      <c r="AZ18" s="0" t="n">
        <v>-0.13</v>
      </c>
      <c r="BA18" s="0" t="n">
        <v>-0.13</v>
      </c>
      <c r="BB18" s="0" t="n">
        <v>-0.13</v>
      </c>
      <c r="BC18" s="0" t="n">
        <v>-0.13</v>
      </c>
      <c r="BD18" s="0" t="n">
        <v>-0.15</v>
      </c>
      <c r="BE18" s="0" t="n">
        <v>-0.15</v>
      </c>
      <c r="BF18" s="0" t="n">
        <v>-0.15</v>
      </c>
      <c r="BG18" s="0" t="n">
        <v>-0.15</v>
      </c>
      <c r="BH18" s="0" t="n">
        <v>-0.15</v>
      </c>
      <c r="BI18" s="0" t="n">
        <v>-0.15</v>
      </c>
      <c r="BJ18" s="0" t="n">
        <v>-0.135</v>
      </c>
      <c r="BK18" s="0" t="n">
        <v>-0.13</v>
      </c>
      <c r="BL18" s="0" t="n">
        <v>-0.13</v>
      </c>
      <c r="BM18" s="0" t="n">
        <v>-0.13</v>
      </c>
      <c r="BN18" s="0" t="n">
        <v>-0.13</v>
      </c>
      <c r="BO18" s="0" t="n">
        <v>-0.13</v>
      </c>
      <c r="BP18" s="0" t="n">
        <v>-0.15</v>
      </c>
      <c r="BQ18" s="0" t="n">
        <v>-0.15</v>
      </c>
      <c r="BR18" s="0" t="n">
        <v>-0.15</v>
      </c>
      <c r="BS18" s="0" t="n">
        <v>-0.15</v>
      </c>
      <c r="BT18" s="0" t="n">
        <v>-0.15</v>
      </c>
      <c r="BU18" s="0" t="n">
        <v>-0.15</v>
      </c>
      <c r="BV18" s="0" t="n">
        <v>-0.135</v>
      </c>
      <c r="BW18" s="0" t="n">
        <v>-0.13</v>
      </c>
      <c r="BX18" s="0" t="n">
        <v>-0.13</v>
      </c>
      <c r="BY18" s="0" t="n">
        <v>-0.13</v>
      </c>
      <c r="BZ18" s="0" t="n">
        <v>-0.13</v>
      </c>
      <c r="CA18" s="0" t="n">
        <v>-0.13</v>
      </c>
      <c r="CB18" s="0" t="n">
        <v>-0.15</v>
      </c>
      <c r="CC18" s="0" t="n">
        <v>-0.149999999999999</v>
      </c>
      <c r="CD18" s="0" t="n">
        <v>-0.15</v>
      </c>
      <c r="CE18" s="0" t="n">
        <v>-0.15</v>
      </c>
      <c r="CF18" s="0" t="n">
        <v>-0.15</v>
      </c>
      <c r="CG18" s="0" t="n">
        <v>-0.15</v>
      </c>
      <c r="CH18" s="0" t="n">
        <v>-0.135</v>
      </c>
      <c r="CI18" s="0" t="n">
        <v>-0.13</v>
      </c>
      <c r="CJ18" s="0" t="n">
        <v>-0.13</v>
      </c>
      <c r="CK18" s="0" t="n">
        <v>-0.13</v>
      </c>
      <c r="CL18" s="0" t="n">
        <v>-0.13</v>
      </c>
      <c r="CM18" s="0" t="n">
        <v>-0.13</v>
      </c>
      <c r="CN18" s="0" t="n">
        <v>-0.149999999999999</v>
      </c>
      <c r="CO18" s="0" t="n">
        <v>-0.15</v>
      </c>
      <c r="CP18" s="0" t="n">
        <v>-0.15</v>
      </c>
      <c r="CQ18" s="0" t="n">
        <v>-0.15</v>
      </c>
      <c r="CR18" s="0" t="n">
        <v>-0.15</v>
      </c>
      <c r="CS18" s="0" t="n">
        <v>-0.15</v>
      </c>
      <c r="CT18" s="0" t="n">
        <v>-0.135</v>
      </c>
      <c r="CU18" s="0" t="n">
        <v>-0.13</v>
      </c>
      <c r="CV18" s="0" t="n">
        <v>-0.13</v>
      </c>
      <c r="CW18" s="0" t="n">
        <v>-0.13</v>
      </c>
      <c r="CX18" s="0" t="n">
        <v>-0.13</v>
      </c>
      <c r="CY18" s="0" t="n">
        <v>-0.13</v>
      </c>
      <c r="CZ18" s="0" t="n">
        <v>-0.15</v>
      </c>
      <c r="DA18" s="0" t="n">
        <v>-0.15</v>
      </c>
      <c r="DB18" s="0" t="n">
        <v>-0.15</v>
      </c>
      <c r="DC18" s="0" t="n">
        <v>-0.15</v>
      </c>
      <c r="DD18" s="0" t="n">
        <v>-0.15</v>
      </c>
      <c r="DE18" s="0" t="n">
        <v>-0.15</v>
      </c>
      <c r="DF18" s="0" t="n">
        <v>-0.135</v>
      </c>
      <c r="DG18" s="0" t="n">
        <v>-0.13</v>
      </c>
      <c r="DH18" s="0" t="n">
        <v>-0.13</v>
      </c>
      <c r="DI18" s="0" t="n">
        <v>-0.13</v>
      </c>
      <c r="DJ18" s="0" t="n">
        <v>-0.13</v>
      </c>
      <c r="DK18" s="0" t="n">
        <v>-0.13</v>
      </c>
      <c r="DL18" s="0" t="n">
        <v>-0.15</v>
      </c>
      <c r="DM18" s="0" t="n">
        <v>-0.149999999999999</v>
      </c>
      <c r="DN18" s="0" t="n">
        <v>-0.15</v>
      </c>
      <c r="DO18" s="0" t="n">
        <v>-0.15</v>
      </c>
      <c r="DP18" s="0" t="n">
        <v>-0.15</v>
      </c>
      <c r="DQ18" s="0" t="n">
        <v>-0.15</v>
      </c>
      <c r="DR18" s="0" t="n">
        <v>-0.135</v>
      </c>
      <c r="DS18" s="0" t="n">
        <v>-0.13</v>
      </c>
      <c r="DT18" s="0" t="n">
        <v>-0.13</v>
      </c>
      <c r="DU18" s="0" t="n">
        <v>-0.13</v>
      </c>
      <c r="DV18" s="0" t="n">
        <v>-0.13</v>
      </c>
      <c r="DW18" s="0" t="n">
        <v>-0.13</v>
      </c>
      <c r="DX18" s="0" t="n">
        <v>-0.15</v>
      </c>
      <c r="DY18" s="0" t="n">
        <v>-0.15</v>
      </c>
      <c r="DZ18" s="0" t="n">
        <v>-0.15</v>
      </c>
      <c r="EA18" s="0" t="n">
        <v>-0.15</v>
      </c>
      <c r="EB18" s="0" t="n">
        <v>-0.15</v>
      </c>
      <c r="EC18" s="0" t="n">
        <v>-0.149999999999999</v>
      </c>
      <c r="ED18" s="0" t="n">
        <v>-0.135</v>
      </c>
      <c r="EE18" s="0" t="n">
        <v>-0.13</v>
      </c>
      <c r="EF18" s="0" t="n">
        <v>-0.13</v>
      </c>
      <c r="EG18" s="0" t="n">
        <v>-0.13</v>
      </c>
      <c r="EH18" s="0" t="n">
        <v>-0.130000000000001</v>
      </c>
      <c r="EI18" s="0" t="n">
        <v>-0.13</v>
      </c>
      <c r="EJ18" s="0" t="n">
        <v>-0.15</v>
      </c>
      <c r="EK18" s="0" t="n">
        <v>-0.149999999999999</v>
      </c>
      <c r="EL18" s="0" t="n">
        <v>-0.15</v>
      </c>
      <c r="EM18" s="0" t="n">
        <v>-0.15</v>
      </c>
      <c r="EN18" s="0" t="n">
        <v>-0.15</v>
      </c>
      <c r="EO18" s="0" t="n">
        <v>-0.149999999999999</v>
      </c>
      <c r="EP18" s="0" t="n">
        <v>-0.135</v>
      </c>
      <c r="EQ18" s="0" t="n">
        <v>-0.13</v>
      </c>
      <c r="ER18" s="0" t="n">
        <v>-0.13</v>
      </c>
      <c r="ES18" s="0" t="n">
        <v>-0.13</v>
      </c>
      <c r="ET18" s="0" t="n">
        <v>-0.13</v>
      </c>
      <c r="EU18" s="0" t="n">
        <v>-0.13</v>
      </c>
      <c r="EV18" s="0" t="n">
        <v>-0.149999999999999</v>
      </c>
      <c r="EW18" s="0" t="n">
        <v>-0.15</v>
      </c>
      <c r="EX18" s="0" t="n">
        <v>-0.149999999999999</v>
      </c>
      <c r="EY18" s="0" t="n">
        <v>-0.149999999999999</v>
      </c>
      <c r="EZ18" s="0" t="n">
        <v>-0.149999999999999</v>
      </c>
      <c r="FA18" s="0" t="n">
        <v>-0.15</v>
      </c>
      <c r="FB18" s="0" t="n">
        <v>-0.135</v>
      </c>
      <c r="FC18" s="0" t="n">
        <v>-0.13</v>
      </c>
      <c r="FD18" s="0" t="n">
        <v>-0.13</v>
      </c>
      <c r="FE18" s="0" t="n">
        <v>-0.130000000000001</v>
      </c>
      <c r="FF18" s="0" t="n">
        <v>-0.13</v>
      </c>
      <c r="FG18" s="0" t="n">
        <v>-0.13</v>
      </c>
      <c r="FH18" s="0" t="n">
        <v>-0.15</v>
      </c>
      <c r="FI18" s="0" t="n">
        <v>-0.15</v>
      </c>
      <c r="FJ18" s="0" t="n">
        <v>-0.15</v>
      </c>
      <c r="FK18" s="0" t="n">
        <v>-0.15</v>
      </c>
      <c r="FL18" s="0" t="n">
        <v>-0.15</v>
      </c>
      <c r="FM18" s="0" t="n">
        <v>-0.149999999999999</v>
      </c>
      <c r="FN18" s="0" t="n">
        <v>-0.135</v>
      </c>
      <c r="FO18" s="0" t="n">
        <v>-0.13</v>
      </c>
      <c r="FP18" s="0" t="n">
        <v>-0.13</v>
      </c>
      <c r="FQ18" s="0" t="n">
        <v>-0.13</v>
      </c>
      <c r="FR18" s="0" t="n">
        <v>-0.130000000000001</v>
      </c>
      <c r="FS18" s="0" t="n">
        <v>-0.13</v>
      </c>
      <c r="FT18" s="0" t="n">
        <v>-0.15</v>
      </c>
      <c r="FU18" s="0" t="n">
        <v>-0.149999999999999</v>
      </c>
      <c r="FV18" s="0" t="n">
        <v>-0.149999999999999</v>
      </c>
      <c r="FW18" s="0" t="n">
        <v>-0.149999999999999</v>
      </c>
      <c r="FX18" s="0" t="n">
        <v>-0.149999999999999</v>
      </c>
      <c r="FY18" s="0" t="n">
        <v>-0.15</v>
      </c>
      <c r="FZ18" s="0" t="n">
        <v>-0.135</v>
      </c>
      <c r="GA18" s="0" t="n">
        <v>-0.13</v>
      </c>
      <c r="GB18" s="0" t="n">
        <v>-0.13</v>
      </c>
      <c r="GC18" s="0" t="n">
        <v>-0.130000000000001</v>
      </c>
      <c r="GD18" s="0" t="n">
        <v>-0.13</v>
      </c>
      <c r="GE18" s="0" t="n">
        <v>-0.13</v>
      </c>
      <c r="GF18" s="0" t="n">
        <v>-0.15</v>
      </c>
      <c r="GG18" s="0" t="n">
        <v>-0.15</v>
      </c>
      <c r="GH18" s="0" t="n">
        <v>-0.15</v>
      </c>
      <c r="GI18" s="0" t="n">
        <v>-0.15</v>
      </c>
      <c r="GJ18" s="0" t="n">
        <v>-0.15</v>
      </c>
      <c r="GK18" s="0" t="n">
        <v>-0.149999999999999</v>
      </c>
      <c r="GL18" s="0" t="n">
        <v>-0.135</v>
      </c>
      <c r="GM18" s="0" t="n">
        <v>-0.13</v>
      </c>
      <c r="GN18" s="0" t="n">
        <v>-0.13</v>
      </c>
      <c r="GO18" s="0" t="n">
        <v>-0.13</v>
      </c>
      <c r="GP18" s="0" t="n">
        <v>-0.13</v>
      </c>
      <c r="GQ18" s="0" t="n">
        <v>-0.13</v>
      </c>
      <c r="GR18" s="0" t="n">
        <v>-0.15</v>
      </c>
      <c r="GS18" s="0" t="n">
        <v>-0.149999999999999</v>
      </c>
      <c r="GT18" s="0" t="n">
        <v>-0.15</v>
      </c>
      <c r="GU18" s="0" t="n">
        <v>-0.149999999999999</v>
      </c>
      <c r="GV18" s="0" t="n">
        <v>-0.149999999999999</v>
      </c>
      <c r="GW18" s="0" t="n">
        <v>-0.15</v>
      </c>
      <c r="GX18" s="0" t="n">
        <v>-0.135</v>
      </c>
      <c r="GY18" s="0" t="n">
        <v>-0.13</v>
      </c>
      <c r="GZ18" s="0" t="n">
        <v>-0.13</v>
      </c>
      <c r="HA18" s="0" t="n">
        <v>-0.13</v>
      </c>
      <c r="HB18" s="0" t="n">
        <v>-0.13</v>
      </c>
      <c r="HC18" s="0" t="n">
        <v>-0.13</v>
      </c>
      <c r="HD18" s="0" t="n">
        <v>-0.15</v>
      </c>
      <c r="HE18" s="0" t="n">
        <v>-0.15</v>
      </c>
      <c r="HF18" s="0" t="n">
        <v>-0.15</v>
      </c>
      <c r="HG18" s="0" t="n">
        <v>-0.15</v>
      </c>
      <c r="HH18" s="0" t="n">
        <v>-0.15</v>
      </c>
      <c r="HI18" s="0" t="n">
        <v>-0.149999999999999</v>
      </c>
      <c r="HJ18" s="0" t="n">
        <v>-0.135</v>
      </c>
      <c r="HK18" s="0" t="n">
        <v>-0.13</v>
      </c>
      <c r="HL18" s="0" t="n">
        <v>-0.13</v>
      </c>
      <c r="HM18" s="0" t="n">
        <v>-0.13</v>
      </c>
      <c r="HN18" s="0" t="n">
        <v>-0.13</v>
      </c>
      <c r="HO18" s="0" t="n">
        <v>-0.13</v>
      </c>
      <c r="HP18" s="0" t="n">
        <v>-0.15</v>
      </c>
      <c r="HQ18" s="0" t="n">
        <v>-0.149999999999999</v>
      </c>
      <c r="HR18" s="0" t="n">
        <v>-0.15</v>
      </c>
      <c r="HS18" s="0" t="n">
        <v>-0.149999999999999</v>
      </c>
      <c r="HT18" s="0" t="n">
        <v>-0.149999999999999</v>
      </c>
      <c r="HU18" s="0" t="n">
        <v>-0.15</v>
      </c>
      <c r="HV18" s="0" t="n">
        <v>-0.135</v>
      </c>
      <c r="HW18" s="0" t="n">
        <v>-0.130000000000001</v>
      </c>
      <c r="HX18" s="0" t="n">
        <v>-0.13</v>
      </c>
      <c r="HY18" s="0" t="n">
        <v>-0.13</v>
      </c>
      <c r="HZ18" s="0" t="n">
        <v>-0.13</v>
      </c>
    </row>
    <row r="19" customFormat="false" ht="12.75" hidden="false" customHeight="false" outlineLevel="0" collapsed="false">
      <c r="A19" s="389" t="n">
        <f aca="false">A!A33</f>
        <v>37561</v>
      </c>
      <c r="B19" s="390" t="n">
        <f aca="false">INDEX(RelationshipPriceTable,MATCH(A19,RelationshipMonth,0),2)</f>
        <v>4</v>
      </c>
      <c r="C19" s="390" t="n">
        <v>3.969</v>
      </c>
      <c r="D19" s="391" t="n">
        <f aca="false">B19-C19</f>
        <v>0.0310000000000001</v>
      </c>
      <c r="F19" s="414" t="n">
        <v>36873</v>
      </c>
      <c r="G19" s="414"/>
      <c r="H19" s="0" t="n">
        <v>-0.608</v>
      </c>
      <c r="I19" s="0" t="n">
        <v>-0.476</v>
      </c>
      <c r="J19" s="0" t="n">
        <v>-0.206</v>
      </c>
      <c r="K19" s="0" t="n">
        <v>-0.206</v>
      </c>
      <c r="L19" s="0" t="n">
        <v>-0.0630000000000006</v>
      </c>
      <c r="M19" s="0" t="n">
        <v>-0.0529999999999999</v>
      </c>
      <c r="N19" s="0" t="n">
        <v>-0.048</v>
      </c>
      <c r="O19" s="0" t="n">
        <v>-0.048</v>
      </c>
      <c r="P19" s="0" t="n">
        <v>-0.048</v>
      </c>
      <c r="Q19" s="0" t="n">
        <v>-0.048</v>
      </c>
      <c r="R19" s="0" t="n">
        <v>-0.0379999999999994</v>
      </c>
      <c r="S19" s="0" t="n">
        <v>-0.0279999999999996</v>
      </c>
      <c r="T19" s="0" t="n">
        <v>-0.0279999999999996</v>
      </c>
      <c r="U19" s="0" t="n">
        <v>-0.0280000000000005</v>
      </c>
      <c r="V19" s="0" t="n">
        <v>-0.0280000000000005</v>
      </c>
      <c r="W19" s="0" t="n">
        <v>-0.0279999999999996</v>
      </c>
      <c r="X19" s="0" t="n">
        <v>-0.0280000000000005</v>
      </c>
      <c r="Y19" s="0" t="n">
        <v>-0.0279999999999996</v>
      </c>
      <c r="Z19" s="0" t="n">
        <v>-0.0279999999999996</v>
      </c>
      <c r="AA19" s="0" t="n">
        <v>-0.0279999999999996</v>
      </c>
      <c r="AB19" s="0" t="n">
        <v>-0.0279999999999996</v>
      </c>
      <c r="AC19" s="0" t="n">
        <v>-0.028</v>
      </c>
      <c r="AD19" s="0" t="n">
        <v>-0.0279999999999996</v>
      </c>
      <c r="AE19" s="0" t="n">
        <v>-0.0249999999999995</v>
      </c>
      <c r="AF19" s="0" t="n">
        <v>-0.0179999999999998</v>
      </c>
      <c r="AG19" s="0" t="n">
        <v>-0.0180000000000007</v>
      </c>
      <c r="AH19" s="0" t="n">
        <v>-0.0180000000000002</v>
      </c>
      <c r="AI19" s="0" t="n">
        <v>-0.0179999999999998</v>
      </c>
      <c r="AJ19" s="0" t="n">
        <v>-0.0180000000000002</v>
      </c>
      <c r="AK19" s="0" t="n">
        <v>-0.0179999999999998</v>
      </c>
      <c r="AL19" s="0" t="n">
        <v>-0.0179999999999998</v>
      </c>
      <c r="AM19" s="0" t="n">
        <v>-0.0179999999999998</v>
      </c>
      <c r="AN19" s="0" t="n">
        <v>-0.0179999999999998</v>
      </c>
      <c r="AO19" s="0" t="n">
        <v>-0.0180000000000002</v>
      </c>
      <c r="AP19" s="0" t="n">
        <v>-0.0179999999999998</v>
      </c>
      <c r="AQ19" s="0" t="n">
        <v>-0.0179999999999998</v>
      </c>
      <c r="AR19" s="0" t="n">
        <v>-0.0179999999999998</v>
      </c>
      <c r="AS19" s="0" t="n">
        <v>-0.0179999999999998</v>
      </c>
      <c r="AT19" s="0" t="n">
        <v>-0.0179999999999998</v>
      </c>
      <c r="AU19" s="0" t="n">
        <v>-0.0180000000000002</v>
      </c>
      <c r="AV19" s="0" t="n">
        <v>-0.0180000000000002</v>
      </c>
      <c r="AW19" s="0" t="n">
        <v>-0.0180000000000002</v>
      </c>
      <c r="AX19" s="0" t="n">
        <v>-0.0180000000000002</v>
      </c>
      <c r="AY19" s="0" t="n">
        <v>-0.0179999999999998</v>
      </c>
      <c r="AZ19" s="0" t="n">
        <v>-0.0180000000000002</v>
      </c>
      <c r="BA19" s="0" t="n">
        <v>-0.0179999999999998</v>
      </c>
      <c r="BB19" s="0" t="n">
        <v>-0.0179999999999998</v>
      </c>
      <c r="BC19" s="0" t="n">
        <v>-0.0180000000000002</v>
      </c>
      <c r="BD19" s="0" t="n">
        <v>-0.0180000000000002</v>
      </c>
      <c r="BE19" s="0" t="n">
        <v>-0.0180000000000002</v>
      </c>
      <c r="BF19" s="0" t="n">
        <v>-0.0180000000000002</v>
      </c>
      <c r="BG19" s="0" t="n">
        <v>-0.0179999999999998</v>
      </c>
      <c r="BH19" s="0" t="n">
        <v>-0.0179999999999998</v>
      </c>
      <c r="BI19" s="0" t="n">
        <v>-0.0179999999999998</v>
      </c>
      <c r="BJ19" s="0" t="n">
        <v>-0.0179999999999998</v>
      </c>
      <c r="BK19" s="0" t="n">
        <v>-0.0180000000000002</v>
      </c>
      <c r="BL19" s="0" t="n">
        <v>-0.0179999999999998</v>
      </c>
      <c r="BM19" s="0" t="n">
        <v>-0.0180000000000002</v>
      </c>
      <c r="BN19" s="0" t="n">
        <v>-0.0180000000000002</v>
      </c>
      <c r="BO19" s="0" t="n">
        <v>-0.0179999999999998</v>
      </c>
      <c r="BP19" s="0" t="n">
        <v>-0.0179999999999998</v>
      </c>
      <c r="BQ19" s="0" t="n">
        <v>-0.0179999999999998</v>
      </c>
      <c r="BR19" s="0" t="n">
        <v>-0.0179999999999998</v>
      </c>
      <c r="BS19" s="0" t="n">
        <v>-0.0180000000000002</v>
      </c>
      <c r="BT19" s="0" t="n">
        <v>-0.0180000000000002</v>
      </c>
      <c r="BU19" s="0" t="n">
        <v>-0.0180000000000002</v>
      </c>
      <c r="BV19" s="0" t="n">
        <v>-0.0180000000000002</v>
      </c>
      <c r="BW19" s="0" t="n">
        <v>-0.0179999999999998</v>
      </c>
      <c r="BX19" s="0" t="n">
        <v>-0.0180000000000002</v>
      </c>
      <c r="BY19" s="0" t="n">
        <v>-0.0179999999999998</v>
      </c>
      <c r="BZ19" s="0" t="n">
        <v>-0.0179999999999998</v>
      </c>
      <c r="CA19" s="0" t="n">
        <v>-0.0180000000000002</v>
      </c>
      <c r="CB19" s="0" t="n">
        <v>-0.0179999999999998</v>
      </c>
      <c r="CC19" s="0" t="n">
        <v>-0.0180000000000002</v>
      </c>
      <c r="CD19" s="0" t="n">
        <v>-0.0180000000000002</v>
      </c>
      <c r="CE19" s="0" t="n">
        <v>-0.0179999999999998</v>
      </c>
      <c r="CF19" s="0" t="n">
        <v>-0.0179999999999998</v>
      </c>
      <c r="CG19" s="0" t="n">
        <v>-0.0179999999999998</v>
      </c>
      <c r="CH19" s="0" t="n">
        <v>-0.0179999999999998</v>
      </c>
      <c r="CI19" s="0" t="n">
        <v>-0.0180000000000002</v>
      </c>
      <c r="CJ19" s="0" t="n">
        <v>-0.0179999999999998</v>
      </c>
      <c r="CK19" s="0" t="n">
        <v>-0.0180000000000002</v>
      </c>
      <c r="CL19" s="0" t="n">
        <v>-0.0180000000000002</v>
      </c>
      <c r="CM19" s="0" t="n">
        <v>-0.0179999999999998</v>
      </c>
      <c r="CN19" s="0" t="n">
        <v>-0.0180000000000007</v>
      </c>
      <c r="CO19" s="0" t="n">
        <v>-0.0180000000000002</v>
      </c>
      <c r="CP19" s="0" t="n">
        <v>-0.0179999999999998</v>
      </c>
      <c r="CQ19" s="0" t="n">
        <v>-0.0180000000000002</v>
      </c>
      <c r="CR19" s="0" t="n">
        <v>-0.0180000000000002</v>
      </c>
      <c r="CS19" s="0" t="n">
        <v>-0.0180000000000002</v>
      </c>
      <c r="CT19" s="0" t="n">
        <v>-0.0180000000000002</v>
      </c>
      <c r="CU19" s="0" t="n">
        <v>-0.0179999999999998</v>
      </c>
      <c r="CV19" s="0" t="n">
        <v>-0.0179999999999998</v>
      </c>
      <c r="CW19" s="0" t="n">
        <v>-0.0179999999999998</v>
      </c>
      <c r="CX19" s="0" t="n">
        <v>-0.0180000000000002</v>
      </c>
      <c r="CY19" s="0" t="n">
        <v>-0.0179999999999998</v>
      </c>
      <c r="CZ19" s="0" t="n">
        <v>-0.0179999999999998</v>
      </c>
      <c r="DA19" s="0" t="n">
        <v>-0.0179999999999998</v>
      </c>
      <c r="DB19" s="0" t="n">
        <v>-0.0180000000000002</v>
      </c>
      <c r="DC19" s="0" t="n">
        <v>-0.0180000000000002</v>
      </c>
      <c r="DD19" s="0" t="n">
        <v>-0.0180000000000002</v>
      </c>
      <c r="DE19" s="0" t="n">
        <v>-0.0180000000000002</v>
      </c>
      <c r="DF19" s="0" t="n">
        <v>-0.0180000000000002</v>
      </c>
      <c r="DG19" s="0" t="n">
        <v>-0.0180000000000002</v>
      </c>
      <c r="DH19" s="0" t="n">
        <v>-0.0180000000000002</v>
      </c>
      <c r="DI19" s="0" t="n">
        <v>-0.0179999999999998</v>
      </c>
      <c r="DJ19" s="0" t="n">
        <v>-0.0179999999999998</v>
      </c>
      <c r="DK19" s="0" t="n">
        <v>-0.0180000000000002</v>
      </c>
      <c r="DL19" s="0" t="n">
        <v>-0.0179999999999998</v>
      </c>
      <c r="DM19" s="0" t="n">
        <v>-0.0179999999999998</v>
      </c>
      <c r="DN19" s="0" t="n">
        <v>-0.0180000000000002</v>
      </c>
      <c r="DO19" s="0" t="n">
        <v>-0.0179999999999998</v>
      </c>
      <c r="DP19" s="0" t="n">
        <v>-0.0179999999999998</v>
      </c>
      <c r="DQ19" s="0" t="n">
        <v>-0.0179999999999998</v>
      </c>
      <c r="DR19" s="0" t="n">
        <v>-0.0179999999999998</v>
      </c>
      <c r="DS19" s="0" t="n">
        <v>-0.0180000000000002</v>
      </c>
      <c r="DT19" s="0" t="n">
        <v>-0.0179999999999998</v>
      </c>
      <c r="DU19" s="0" t="n">
        <v>-0.0180000000000002</v>
      </c>
      <c r="DV19" s="0" t="n">
        <v>-0.0180000000000002</v>
      </c>
      <c r="DW19" s="0" t="n">
        <v>-0.0179999999999998</v>
      </c>
      <c r="DX19" s="0" t="n">
        <v>-0.0179999999999998</v>
      </c>
      <c r="DY19" s="0" t="n">
        <v>-0.0179999999999998</v>
      </c>
      <c r="DZ19" s="0" t="n">
        <v>-0.0179999999999998</v>
      </c>
      <c r="EA19" s="0" t="n">
        <v>-0.0179999999999998</v>
      </c>
      <c r="EB19" s="0" t="n">
        <v>-0.0180000000000002</v>
      </c>
      <c r="EC19" s="0" t="n">
        <v>-0.0180000000000002</v>
      </c>
      <c r="ED19" s="0" t="n">
        <v>-0.0180000000000002</v>
      </c>
      <c r="EE19" s="0" t="n">
        <v>-0.0179999999999998</v>
      </c>
      <c r="EF19" s="0" t="n">
        <v>-0.0179999999999998</v>
      </c>
      <c r="EG19" s="0" t="n">
        <v>-0.0180000000000002</v>
      </c>
      <c r="EH19" s="0" t="n">
        <v>-0.0179999999999998</v>
      </c>
      <c r="EI19" s="0" t="n">
        <v>-0.0180000000000007</v>
      </c>
      <c r="EJ19" s="0" t="n">
        <v>-0.0179999999999998</v>
      </c>
      <c r="EK19" s="0" t="n">
        <v>-0.0180000000000007</v>
      </c>
      <c r="EL19" s="0" t="n">
        <v>-0.0179999999999998</v>
      </c>
      <c r="EM19" s="0" t="n">
        <v>-0.0179999999999998</v>
      </c>
      <c r="EN19" s="0" t="n">
        <v>-0.0180000000000002</v>
      </c>
      <c r="EO19" s="0" t="n">
        <v>-0.0180000000000002</v>
      </c>
      <c r="EP19" s="0" t="n">
        <v>-0.0180000000000002</v>
      </c>
      <c r="EQ19" s="0" t="n">
        <v>-0.0179999999999998</v>
      </c>
      <c r="ER19" s="0" t="n">
        <v>-0.0179999999999998</v>
      </c>
      <c r="ES19" s="0" t="n">
        <v>-0.0179999999999998</v>
      </c>
      <c r="ET19" s="0" t="n">
        <v>-0.0180000000000007</v>
      </c>
      <c r="EU19" s="0" t="n">
        <v>-0.0179999999999998</v>
      </c>
      <c r="EV19" s="0" t="n">
        <v>-0.0180000000000007</v>
      </c>
      <c r="EW19" s="0" t="n">
        <v>-0.0179999999999998</v>
      </c>
      <c r="EX19" s="0" t="n">
        <v>-0.0180000000000007</v>
      </c>
      <c r="EY19" s="0" t="n">
        <v>-0.0180000000000007</v>
      </c>
      <c r="EZ19" s="0" t="n">
        <v>-0.0179999999999998</v>
      </c>
      <c r="FA19" s="0" t="n">
        <v>-0.0179999999999998</v>
      </c>
      <c r="FB19" s="0" t="n">
        <v>-0.0179999999999998</v>
      </c>
      <c r="FC19" s="0" t="n">
        <v>-0.0180000000000007</v>
      </c>
      <c r="FD19" s="0" t="n">
        <v>-0.0179999999999998</v>
      </c>
      <c r="FE19" s="0" t="n">
        <v>-0.0179999999999998</v>
      </c>
      <c r="FF19" s="0" t="n">
        <v>-0.0179999999999998</v>
      </c>
      <c r="FG19" s="0" t="n">
        <v>-0.0179999999999998</v>
      </c>
      <c r="FH19" s="0" t="n">
        <v>-0.0179999999999998</v>
      </c>
      <c r="FI19" s="0" t="n">
        <v>-0.0179999999999998</v>
      </c>
      <c r="FJ19" s="0" t="n">
        <v>-0.0179999999999998</v>
      </c>
      <c r="FK19" s="0" t="n">
        <v>-0.0179999999999998</v>
      </c>
      <c r="FL19" s="0" t="n">
        <v>-0.0179999999999998</v>
      </c>
      <c r="FM19" s="0" t="n">
        <v>-0.0180000000000007</v>
      </c>
      <c r="FN19" s="0" t="n">
        <v>-0.0180000000000007</v>
      </c>
      <c r="FO19" s="0" t="n">
        <v>-0.0179999999999998</v>
      </c>
      <c r="FP19" s="0" t="n">
        <v>-0.0180000000000007</v>
      </c>
      <c r="FQ19" s="0" t="n">
        <v>-0.0179999999999998</v>
      </c>
      <c r="FR19" s="0" t="n">
        <v>-0.0179999999999998</v>
      </c>
      <c r="FS19" s="0" t="n">
        <v>-0.0180000000000007</v>
      </c>
      <c r="FT19" s="0" t="n">
        <v>-0.0179999999999998</v>
      </c>
      <c r="FU19" s="0" t="n">
        <v>-0.0179999999999998</v>
      </c>
      <c r="FV19" s="0" t="n">
        <v>-0.0180000000000007</v>
      </c>
      <c r="FW19" s="0" t="n">
        <v>-0.0180000000000007</v>
      </c>
      <c r="FX19" s="0" t="n">
        <v>-0.0180000000000007</v>
      </c>
      <c r="FY19" s="0" t="n">
        <v>-0.0179999999999998</v>
      </c>
      <c r="FZ19" s="0" t="n">
        <v>-0.0179999999999998</v>
      </c>
      <c r="GA19" s="0" t="n">
        <v>-0.0180000000000007</v>
      </c>
      <c r="GB19" s="0" t="n">
        <v>-0.0179999999999998</v>
      </c>
      <c r="GC19" s="0" t="n">
        <v>-0.0179999999999998</v>
      </c>
      <c r="GD19" s="0" t="n">
        <v>-0.0179999999999998</v>
      </c>
      <c r="GE19" s="0" t="n">
        <v>-0.0179999999999998</v>
      </c>
      <c r="GF19" s="0" t="n">
        <v>-0.0179999999999998</v>
      </c>
      <c r="GG19" s="0" t="n">
        <v>-0.0179999999999998</v>
      </c>
      <c r="GH19" s="0" t="n">
        <v>-0.0179999999999998</v>
      </c>
      <c r="GI19" s="0" t="n">
        <v>-0.0179999999999998</v>
      </c>
      <c r="GJ19" s="0" t="n">
        <v>-0.0179999999999998</v>
      </c>
      <c r="GK19" s="0" t="n">
        <v>-0.0180000000000007</v>
      </c>
      <c r="GL19" s="0" t="n">
        <v>-0.0180000000000007</v>
      </c>
      <c r="GM19" s="0" t="n">
        <v>-0.0179999999999998</v>
      </c>
      <c r="GN19" s="0" t="n">
        <v>-0.0180000000000007</v>
      </c>
      <c r="GO19" s="0" t="n">
        <v>-0.0179999999999998</v>
      </c>
      <c r="GP19" s="0" t="n">
        <v>-0.0179999999999998</v>
      </c>
      <c r="GQ19" s="0" t="n">
        <v>-0.0180000000000007</v>
      </c>
      <c r="GR19" s="0" t="n">
        <v>-0.0179999999999998</v>
      </c>
      <c r="GS19" s="0" t="n">
        <v>-0.0179999999999998</v>
      </c>
      <c r="GT19" s="0" t="n">
        <v>-0.0179999999999998</v>
      </c>
      <c r="GU19" s="0" t="n">
        <v>-0.0180000000000007</v>
      </c>
      <c r="GV19" s="0" t="n">
        <v>-0.0180000000000007</v>
      </c>
      <c r="GW19" s="0" t="n">
        <v>-0.0179999999999998</v>
      </c>
      <c r="GX19" s="0" t="n">
        <v>-0.0179999999999998</v>
      </c>
      <c r="GY19" s="0" t="n">
        <v>-0.0180000000000007</v>
      </c>
      <c r="GZ19" s="0" t="n">
        <v>-0.0179999999999998</v>
      </c>
      <c r="HA19" s="0" t="n">
        <v>-0.0179999999999998</v>
      </c>
      <c r="HB19" s="0" t="n">
        <v>-0.0179999999999998</v>
      </c>
      <c r="HC19" s="0" t="n">
        <v>-0.0179999999999998</v>
      </c>
      <c r="HD19" s="0" t="n">
        <v>-0.0179999999999998</v>
      </c>
      <c r="HE19" s="0" t="n">
        <v>-0.0179999999999998</v>
      </c>
      <c r="HF19" s="0" t="n">
        <v>-0.0179999999999998</v>
      </c>
      <c r="HG19" s="0" t="n">
        <v>-0.0179999999999998</v>
      </c>
      <c r="HH19" s="0" t="n">
        <v>-0.0179999999999998</v>
      </c>
      <c r="HI19" s="0" t="n">
        <v>-0.0180000000000007</v>
      </c>
      <c r="HJ19" s="0" t="n">
        <v>-0.0180000000000007</v>
      </c>
      <c r="HK19" s="0" t="n">
        <v>-0.0179999999999998</v>
      </c>
      <c r="HL19" s="0" t="n">
        <v>-0.0180000000000007</v>
      </c>
      <c r="HM19" s="0" t="n">
        <v>-0.0179999999999998</v>
      </c>
      <c r="HN19" s="0" t="n">
        <v>-0.0179999999999998</v>
      </c>
      <c r="HO19" s="0" t="n">
        <v>-0.0180000000000007</v>
      </c>
      <c r="HP19" s="0" t="n">
        <v>-0.0179999999999998</v>
      </c>
      <c r="HQ19" s="0" t="n">
        <v>-0.0179999999999998</v>
      </c>
      <c r="HR19" s="0" t="n">
        <v>-0.0179999999999998</v>
      </c>
      <c r="HS19" s="0" t="n">
        <v>-0.0180000000000007</v>
      </c>
      <c r="HT19" s="0" t="n">
        <v>-0.0180000000000007</v>
      </c>
      <c r="HU19" s="0" t="n">
        <v>-0.0179999999999998</v>
      </c>
      <c r="HV19" s="0" t="n">
        <v>-0.0179999999999998</v>
      </c>
      <c r="HW19" s="0" t="n">
        <v>-0.0179999999999998</v>
      </c>
      <c r="HX19" s="0" t="n">
        <v>-0.0179999999999998</v>
      </c>
      <c r="HY19" s="0" t="n">
        <v>-0.0179999999999998</v>
      </c>
      <c r="HZ19" s="0" t="n">
        <v>-0.0179999999999998</v>
      </c>
    </row>
    <row r="20" customFormat="false" ht="12.75" hidden="false" customHeight="false" outlineLevel="0" collapsed="false">
      <c r="A20" s="389" t="n">
        <f aca="false">A!A34</f>
        <v>37591</v>
      </c>
      <c r="B20" s="390" t="n">
        <f aca="false">INDEX(RelationshipPriceTable,MATCH(A20,RelationshipMonth,0),2)</f>
        <v>4.16</v>
      </c>
      <c r="C20" s="390" t="n">
        <v>4.138</v>
      </c>
      <c r="D20" s="391" t="n">
        <f aca="false">B20-C20</f>
        <v>0.0220000000000002</v>
      </c>
      <c r="F20" s="414" t="n">
        <v>36874</v>
      </c>
      <c r="G20" s="414"/>
      <c r="H20" s="0" t="n">
        <v>-0.124</v>
      </c>
      <c r="I20" s="0" t="n">
        <v>-0.192</v>
      </c>
      <c r="J20" s="0" t="n">
        <v>-0.227</v>
      </c>
      <c r="K20" s="0" t="n">
        <v>0.113</v>
      </c>
      <c r="L20" s="0" t="n">
        <v>0.138000000000001</v>
      </c>
      <c r="M20" s="0" t="n">
        <v>0.148</v>
      </c>
      <c r="N20" s="0" t="n">
        <v>0.148</v>
      </c>
      <c r="O20" s="0" t="n">
        <v>0.148000000000001</v>
      </c>
      <c r="P20" s="0" t="n">
        <v>0.138</v>
      </c>
      <c r="Q20" s="0" t="n">
        <v>0.138</v>
      </c>
      <c r="R20" s="0" t="n">
        <v>0.138</v>
      </c>
      <c r="S20" s="0" t="n">
        <v>0.138</v>
      </c>
      <c r="T20" s="0" t="n">
        <v>0.128</v>
      </c>
      <c r="U20" s="0" t="n">
        <v>0.133</v>
      </c>
      <c r="V20" s="0" t="n">
        <v>0.158</v>
      </c>
      <c r="W20" s="0" t="n">
        <v>0.157999999999999</v>
      </c>
      <c r="X20" s="0" t="n">
        <v>0.123</v>
      </c>
      <c r="Y20" s="0" t="n">
        <v>0.123</v>
      </c>
      <c r="Z20" s="0" t="n">
        <v>0.123</v>
      </c>
      <c r="AA20" s="0" t="n">
        <v>0.123</v>
      </c>
      <c r="AB20" s="0" t="n">
        <v>0.123</v>
      </c>
      <c r="AC20" s="0" t="n">
        <v>0.123</v>
      </c>
      <c r="AD20" s="0" t="n">
        <v>0.123</v>
      </c>
      <c r="AE20" s="0" t="n">
        <v>0.123</v>
      </c>
      <c r="AF20" s="0" t="n">
        <v>0.122999999999999</v>
      </c>
      <c r="AG20" s="0" t="n">
        <v>0.123</v>
      </c>
      <c r="AH20" s="0" t="n">
        <v>0.123</v>
      </c>
      <c r="AI20" s="0" t="n">
        <v>0.123</v>
      </c>
      <c r="AJ20" s="0" t="n">
        <v>0.123</v>
      </c>
      <c r="AK20" s="0" t="n">
        <v>0.123</v>
      </c>
      <c r="AL20" s="0" t="n">
        <v>0.123</v>
      </c>
      <c r="AM20" s="0" t="n">
        <v>0.123</v>
      </c>
      <c r="AN20" s="0" t="n">
        <v>0.123</v>
      </c>
      <c r="AO20" s="0" t="n">
        <v>0.123</v>
      </c>
      <c r="AP20" s="0" t="n">
        <v>0.123</v>
      </c>
      <c r="AQ20" s="0" t="n">
        <v>0.123</v>
      </c>
      <c r="AR20" s="0" t="n">
        <v>0.123</v>
      </c>
      <c r="AS20" s="0" t="n">
        <v>0.123</v>
      </c>
      <c r="AT20" s="0" t="n">
        <v>0.123</v>
      </c>
      <c r="AU20" s="0" t="n">
        <v>0.123</v>
      </c>
      <c r="AV20" s="0" t="n">
        <v>0.123</v>
      </c>
      <c r="AW20" s="0" t="n">
        <v>0.123</v>
      </c>
      <c r="AX20" s="0" t="n">
        <v>0.123</v>
      </c>
      <c r="AY20" s="0" t="n">
        <v>0.123</v>
      </c>
      <c r="AZ20" s="0" t="n">
        <v>0.123</v>
      </c>
      <c r="BA20" s="0" t="n">
        <v>0.123</v>
      </c>
      <c r="BB20" s="0" t="n">
        <v>0.123</v>
      </c>
      <c r="BC20" s="0" t="n">
        <v>0.123</v>
      </c>
      <c r="BD20" s="0" t="n">
        <v>0.123</v>
      </c>
      <c r="BE20" s="0" t="n">
        <v>0.123</v>
      </c>
      <c r="BF20" s="0" t="n">
        <v>0.123</v>
      </c>
      <c r="BG20" s="0" t="n">
        <v>0.123</v>
      </c>
      <c r="BH20" s="0" t="n">
        <v>0.123</v>
      </c>
      <c r="BI20" s="0" t="n">
        <v>0.123</v>
      </c>
      <c r="BJ20" s="0" t="n">
        <v>0.123</v>
      </c>
      <c r="BK20" s="0" t="n">
        <v>0.123</v>
      </c>
      <c r="BL20" s="0" t="n">
        <v>0.123</v>
      </c>
      <c r="BM20" s="0" t="n">
        <v>0.123</v>
      </c>
      <c r="BN20" s="0" t="n">
        <v>0.123</v>
      </c>
      <c r="BO20" s="0" t="n">
        <v>0.123</v>
      </c>
      <c r="BP20" s="0" t="n">
        <v>0.123</v>
      </c>
      <c r="BQ20" s="0" t="n">
        <v>0.123</v>
      </c>
      <c r="BR20" s="0" t="n">
        <v>0.123</v>
      </c>
      <c r="BS20" s="0" t="n">
        <v>0.123</v>
      </c>
      <c r="BT20" s="0" t="n">
        <v>0.123</v>
      </c>
      <c r="BU20" s="0" t="n">
        <v>0.123</v>
      </c>
      <c r="BV20" s="0" t="n">
        <v>0.123</v>
      </c>
      <c r="BW20" s="0" t="n">
        <v>0.123</v>
      </c>
      <c r="BX20" s="0" t="n">
        <v>0.123</v>
      </c>
      <c r="BY20" s="0" t="n">
        <v>0.123</v>
      </c>
      <c r="BZ20" s="0" t="n">
        <v>0.123</v>
      </c>
      <c r="CA20" s="0" t="n">
        <v>0.123</v>
      </c>
      <c r="CB20" s="0" t="n">
        <v>0.123</v>
      </c>
      <c r="CC20" s="0" t="n">
        <v>0.123</v>
      </c>
      <c r="CD20" s="0" t="n">
        <v>0.123</v>
      </c>
      <c r="CE20" s="0" t="n">
        <v>0.123</v>
      </c>
      <c r="CF20" s="0" t="n">
        <v>0.123</v>
      </c>
      <c r="CG20" s="0" t="n">
        <v>0.123</v>
      </c>
      <c r="CH20" s="0" t="n">
        <v>0.123</v>
      </c>
      <c r="CI20" s="0" t="n">
        <v>0.123</v>
      </c>
      <c r="CJ20" s="0" t="n">
        <v>0.123</v>
      </c>
      <c r="CK20" s="0" t="n">
        <v>0.123</v>
      </c>
      <c r="CL20" s="0" t="n">
        <v>0.123</v>
      </c>
      <c r="CM20" s="0" t="n">
        <v>0.123</v>
      </c>
      <c r="CN20" s="0" t="n">
        <v>0.118</v>
      </c>
      <c r="CO20" s="0" t="n">
        <v>0.118</v>
      </c>
      <c r="CP20" s="0" t="n">
        <v>0.118</v>
      </c>
      <c r="CQ20" s="0" t="n">
        <v>0.118</v>
      </c>
      <c r="CR20" s="0" t="n">
        <v>0.118</v>
      </c>
      <c r="CS20" s="0" t="n">
        <v>0.118</v>
      </c>
      <c r="CT20" s="0" t="n">
        <v>0.118</v>
      </c>
      <c r="CU20" s="0" t="n">
        <v>0.118</v>
      </c>
      <c r="CV20" s="0" t="n">
        <v>0.118</v>
      </c>
      <c r="CW20" s="0" t="n">
        <v>0.118</v>
      </c>
      <c r="CX20" s="0" t="n">
        <v>0.118</v>
      </c>
      <c r="CY20" s="0" t="n">
        <v>0.118</v>
      </c>
      <c r="CZ20" s="0" t="n">
        <v>0.108</v>
      </c>
      <c r="DA20" s="0" t="n">
        <v>0.108</v>
      </c>
      <c r="DB20" s="0" t="n">
        <v>0.108</v>
      </c>
      <c r="DC20" s="0" t="n">
        <v>0.108</v>
      </c>
      <c r="DD20" s="0" t="n">
        <v>0.108</v>
      </c>
      <c r="DE20" s="0" t="n">
        <v>0.108</v>
      </c>
      <c r="DF20" s="0" t="n">
        <v>0.108</v>
      </c>
      <c r="DG20" s="0" t="n">
        <v>0.108</v>
      </c>
      <c r="DH20" s="0" t="n">
        <v>0.108</v>
      </c>
      <c r="DI20" s="0" t="n">
        <v>0.108</v>
      </c>
      <c r="DJ20" s="0" t="n">
        <v>0.108</v>
      </c>
      <c r="DK20" s="0" t="n">
        <v>0.108</v>
      </c>
      <c r="DL20" s="0" t="n">
        <v>0.093</v>
      </c>
      <c r="DM20" s="0" t="n">
        <v>0.093</v>
      </c>
      <c r="DN20" s="0" t="n">
        <v>0.093</v>
      </c>
      <c r="DO20" s="0" t="n">
        <v>0.093</v>
      </c>
      <c r="DP20" s="0" t="n">
        <v>0.093</v>
      </c>
      <c r="DQ20" s="0" t="n">
        <v>0.093</v>
      </c>
      <c r="DR20" s="0" t="n">
        <v>0.093</v>
      </c>
      <c r="DS20" s="0" t="n">
        <v>0.0930000000000004</v>
      </c>
      <c r="DT20" s="0" t="n">
        <v>0.093</v>
      </c>
      <c r="DU20" s="0" t="n">
        <v>0.093</v>
      </c>
      <c r="DV20" s="0" t="n">
        <v>0.0930000000000004</v>
      </c>
      <c r="DW20" s="0" t="n">
        <v>0.093</v>
      </c>
      <c r="DX20" s="0" t="n">
        <v>0.0679999999999996</v>
      </c>
      <c r="DY20" s="0" t="n">
        <v>0.0680000000000005</v>
      </c>
      <c r="DZ20" s="0" t="n">
        <v>0.0679999999999996</v>
      </c>
      <c r="EA20" s="0" t="n">
        <v>0.0680000000000001</v>
      </c>
      <c r="EB20" s="0" t="n">
        <v>0.0680000000000001</v>
      </c>
      <c r="EC20" s="0" t="n">
        <v>0.0680000000000001</v>
      </c>
      <c r="ED20" s="0" t="n">
        <v>0.0680000000000001</v>
      </c>
      <c r="EE20" s="0" t="n">
        <v>0.0680000000000001</v>
      </c>
      <c r="EF20" s="0" t="n">
        <v>0.0680000000000001</v>
      </c>
      <c r="EG20" s="0" t="n">
        <v>0.0680000000000001</v>
      </c>
      <c r="EH20" s="0" t="n">
        <v>0.0680000000000005</v>
      </c>
      <c r="EI20" s="0" t="n">
        <v>0.0680000000000005</v>
      </c>
      <c r="EJ20" s="0" t="n">
        <v>0.0330000000000004</v>
      </c>
      <c r="EK20" s="0" t="n">
        <v>0.0330000000000004</v>
      </c>
      <c r="EL20" s="0" t="n">
        <v>0.0330000000000004</v>
      </c>
      <c r="EM20" s="0" t="n">
        <v>0.0330000000000004</v>
      </c>
      <c r="EN20" s="0" t="n">
        <v>0.0330000000000004</v>
      </c>
      <c r="EO20" s="0" t="n">
        <v>0.0329999999999999</v>
      </c>
      <c r="EP20" s="0" t="n">
        <v>0.0329999999999999</v>
      </c>
      <c r="EQ20" s="0" t="n">
        <v>0.0330000000000004</v>
      </c>
      <c r="ER20" s="0" t="n">
        <v>0.0329999999999995</v>
      </c>
      <c r="ES20" s="0" t="n">
        <v>0.0329999999999995</v>
      </c>
      <c r="ET20" s="0" t="n">
        <v>0.0330000000000004</v>
      </c>
      <c r="EU20" s="0" t="n">
        <v>0.0329999999999995</v>
      </c>
      <c r="EV20" s="0" t="n">
        <v>-0.00199999999999978</v>
      </c>
      <c r="EW20" s="0" t="n">
        <v>-0.00200000000000067</v>
      </c>
      <c r="EX20" s="0" t="n">
        <v>-0.00199999999999978</v>
      </c>
      <c r="EY20" s="0" t="n">
        <v>-0.00199999999999978</v>
      </c>
      <c r="EZ20" s="0" t="n">
        <v>-0.00200000000000067</v>
      </c>
      <c r="FA20" s="0" t="n">
        <v>-0.00199999999999978</v>
      </c>
      <c r="FB20" s="0" t="n">
        <v>-0.00199999999999978</v>
      </c>
      <c r="FC20" s="0" t="n">
        <v>-0.00199999999999978</v>
      </c>
      <c r="FD20" s="0" t="n">
        <v>-0.00199999999999978</v>
      </c>
      <c r="FE20" s="0" t="n">
        <v>-0.00199999999999978</v>
      </c>
      <c r="FF20" s="0" t="n">
        <v>-0.00200000000000067</v>
      </c>
      <c r="FG20" s="0" t="n">
        <v>-0.00199999999999978</v>
      </c>
      <c r="FH20" s="0" t="n">
        <v>-0.0369999999999999</v>
      </c>
      <c r="FI20" s="0" t="n">
        <v>-0.0369999999999999</v>
      </c>
      <c r="FJ20" s="0" t="n">
        <v>-0.0369999999999999</v>
      </c>
      <c r="FK20" s="0" t="n">
        <v>-0.0369999999999999</v>
      </c>
      <c r="FL20" s="0" t="n">
        <v>-0.0369999999999999</v>
      </c>
      <c r="FM20" s="0" t="n">
        <v>-0.0369999999999999</v>
      </c>
      <c r="FN20" s="0" t="n">
        <v>-0.0369999999999999</v>
      </c>
      <c r="FO20" s="0" t="n">
        <v>-0.0369999999999999</v>
      </c>
      <c r="FP20" s="0" t="n">
        <v>-0.0369999999999999</v>
      </c>
      <c r="FQ20" s="0" t="n">
        <v>-0.0369999999999999</v>
      </c>
      <c r="FR20" s="0" t="n">
        <v>-0.0369999999999999</v>
      </c>
      <c r="FS20" s="0" t="n">
        <v>-0.0369999999999999</v>
      </c>
      <c r="FT20" s="0" t="n">
        <v>-0.0670000000000002</v>
      </c>
      <c r="FU20" s="0" t="n">
        <v>-0.0670000000000002</v>
      </c>
      <c r="FV20" s="0" t="n">
        <v>-0.0670000000000002</v>
      </c>
      <c r="FW20" s="0" t="n">
        <v>-0.0669999999999993</v>
      </c>
      <c r="FX20" s="0" t="n">
        <v>-0.0669999999999993</v>
      </c>
      <c r="FY20" s="0" t="n">
        <v>-0.0670000000000002</v>
      </c>
      <c r="FZ20" s="0" t="n">
        <v>-0.0670000000000002</v>
      </c>
      <c r="GA20" s="0" t="n">
        <v>-0.0669999999999993</v>
      </c>
      <c r="GB20" s="0" t="n">
        <v>-0.0670000000000002</v>
      </c>
      <c r="GC20" s="0" t="n">
        <v>-0.0670000000000002</v>
      </c>
      <c r="GD20" s="0" t="n">
        <v>-0.0670000000000002</v>
      </c>
      <c r="GE20" s="0" t="n">
        <v>-0.0670000000000002</v>
      </c>
      <c r="GF20" s="0" t="n">
        <v>-0.0920000000000005</v>
      </c>
      <c r="GG20" s="0" t="n">
        <v>-0.0919999999999996</v>
      </c>
      <c r="GH20" s="0" t="n">
        <v>-0.0920000000000005</v>
      </c>
      <c r="GI20" s="0" t="n">
        <v>-0.0919999999999996</v>
      </c>
      <c r="GJ20" s="0" t="n">
        <v>-0.0919999999999996</v>
      </c>
      <c r="GK20" s="0" t="n">
        <v>-0.0919999999999996</v>
      </c>
      <c r="GL20" s="0" t="n">
        <v>-0.0919999999999996</v>
      </c>
      <c r="GM20" s="0" t="n">
        <v>-0.0920000000000005</v>
      </c>
      <c r="GN20" s="0" t="n">
        <v>-0.0919999999999996</v>
      </c>
      <c r="GO20" s="0" t="n">
        <v>-0.0920000000000005</v>
      </c>
      <c r="GP20" s="0" t="n">
        <v>-0.0919999999999996</v>
      </c>
      <c r="GQ20" s="0" t="n">
        <v>-0.0919999999999996</v>
      </c>
      <c r="GR20" s="0" t="n">
        <v>-0.112</v>
      </c>
      <c r="GS20" s="0" t="n">
        <v>-0.112</v>
      </c>
      <c r="GT20" s="0" t="n">
        <v>-0.112</v>
      </c>
      <c r="GU20" s="0" t="n">
        <v>-0.111999999999999</v>
      </c>
      <c r="GV20" s="0" t="n">
        <v>-0.111999999999999</v>
      </c>
      <c r="GW20" s="0" t="n">
        <v>-0.112</v>
      </c>
      <c r="GX20" s="0" t="n">
        <v>-0.112</v>
      </c>
      <c r="GY20" s="0" t="n">
        <v>-0.112</v>
      </c>
      <c r="GZ20" s="0" t="n">
        <v>-0.112</v>
      </c>
      <c r="HA20" s="0" t="n">
        <v>-0.112</v>
      </c>
      <c r="HB20" s="0" t="n">
        <v>-0.112</v>
      </c>
      <c r="HC20" s="0" t="n">
        <v>-0.112</v>
      </c>
      <c r="HD20" s="0" t="n">
        <v>-0.127000000000001</v>
      </c>
      <c r="HE20" s="0" t="n">
        <v>-0.127</v>
      </c>
      <c r="HF20" s="0" t="n">
        <v>-0.127000000000001</v>
      </c>
      <c r="HG20" s="0" t="n">
        <v>-0.127</v>
      </c>
      <c r="HH20" s="0" t="n">
        <v>-0.127</v>
      </c>
      <c r="HI20" s="0" t="n">
        <v>-0.127</v>
      </c>
      <c r="HJ20" s="0" t="n">
        <v>-0.127</v>
      </c>
      <c r="HK20" s="0" t="n">
        <v>-0.127</v>
      </c>
      <c r="HL20" s="0" t="n">
        <v>-0.127</v>
      </c>
      <c r="HM20" s="0" t="n">
        <v>-0.127000000000001</v>
      </c>
      <c r="HN20" s="0" t="n">
        <v>-0.127</v>
      </c>
      <c r="HO20" s="0" t="n">
        <v>-0.127</v>
      </c>
      <c r="HP20" s="0" t="n">
        <v>-0.141999999999999</v>
      </c>
      <c r="HQ20" s="0" t="n">
        <v>-0.142</v>
      </c>
      <c r="HR20" s="0" t="n">
        <v>-0.141999999999999</v>
      </c>
      <c r="HS20" s="0" t="n">
        <v>-0.141999999999999</v>
      </c>
      <c r="HT20" s="0" t="n">
        <v>-0.141999999999999</v>
      </c>
      <c r="HU20" s="0" t="n">
        <v>-0.142</v>
      </c>
      <c r="HV20" s="0" t="n">
        <v>-0.142</v>
      </c>
      <c r="HW20" s="0" t="n">
        <v>-0.141999999999999</v>
      </c>
      <c r="HX20" s="0" t="n">
        <v>-0.142</v>
      </c>
      <c r="HY20" s="0" t="n">
        <v>-0.142</v>
      </c>
      <c r="HZ20" s="0" t="n">
        <v>-0.142</v>
      </c>
    </row>
    <row r="21" customFormat="false" ht="12.75" hidden="false" customHeight="false" outlineLevel="0" collapsed="false">
      <c r="A21" s="389" t="n">
        <f aca="false">A!A35</f>
        <v>37622</v>
      </c>
      <c r="B21" s="390" t="n">
        <f aca="false">INDEX(RelationshipPriceTable,MATCH(A21,RelationshipMonth,0),2)</f>
        <v>4.24</v>
      </c>
      <c r="C21" s="390" t="n">
        <v>4.218</v>
      </c>
      <c r="D21" s="391" t="n">
        <f aca="false">B21-C21</f>
        <v>0.0220000000000002</v>
      </c>
      <c r="F21" s="414" t="n">
        <v>36875</v>
      </c>
      <c r="G21" s="414"/>
      <c r="H21" s="0" t="n">
        <v>0.983000000000001</v>
      </c>
      <c r="I21" s="0" t="n">
        <v>0.954999999999999</v>
      </c>
      <c r="J21" s="0" t="n">
        <v>0.6</v>
      </c>
      <c r="K21" s="0" t="n">
        <v>0.245</v>
      </c>
      <c r="L21" s="0" t="n">
        <v>0.105</v>
      </c>
      <c r="M21" s="0" t="n">
        <v>0.0950000000000006</v>
      </c>
      <c r="N21" s="0" t="n">
        <v>0.0919999999999996</v>
      </c>
      <c r="O21" s="0" t="n">
        <v>0.0919999999999996</v>
      </c>
      <c r="P21" s="0" t="n">
        <v>0.0919999999999996</v>
      </c>
      <c r="Q21" s="0" t="n">
        <v>0.0899999999999999</v>
      </c>
      <c r="R21" s="0" t="n">
        <v>0.085</v>
      </c>
      <c r="S21" s="0" t="n">
        <v>0.0800000000000001</v>
      </c>
      <c r="T21" s="0" t="n">
        <v>0.0699999999999994</v>
      </c>
      <c r="U21" s="0" t="n">
        <v>0.0700000000000003</v>
      </c>
      <c r="V21" s="0" t="n">
        <v>0.0700000000000003</v>
      </c>
      <c r="W21" s="0" t="n">
        <v>0.0200000000000005</v>
      </c>
      <c r="X21" s="0" t="n">
        <v>0.0200000000000005</v>
      </c>
      <c r="Y21" s="0" t="n">
        <v>0.0199999999999996</v>
      </c>
      <c r="Z21" s="0" t="n">
        <v>0.0199999999999996</v>
      </c>
      <c r="AA21" s="0" t="n">
        <v>0.0199999999999996</v>
      </c>
      <c r="AB21" s="0" t="n">
        <v>0.0199999999999996</v>
      </c>
      <c r="AC21" s="0" t="n">
        <v>0.0200000000000005</v>
      </c>
      <c r="AD21" s="0" t="n">
        <v>0.0199999999999996</v>
      </c>
      <c r="AE21" s="0" t="n">
        <v>0.0199999999999996</v>
      </c>
      <c r="AF21" s="0" t="n">
        <v>0.0200000000000005</v>
      </c>
      <c r="AG21" s="0" t="n">
        <v>0.0200000000000005</v>
      </c>
      <c r="AH21" s="0" t="n">
        <v>0.02</v>
      </c>
      <c r="AI21" s="0" t="n">
        <v>0.0100000000000002</v>
      </c>
      <c r="AJ21" s="0" t="n">
        <v>0.00999999999999979</v>
      </c>
      <c r="AK21" s="0" t="n">
        <v>0.0100000000000002</v>
      </c>
      <c r="AL21" s="0" t="n">
        <v>0.0100000000000002</v>
      </c>
      <c r="AM21" s="0" t="n">
        <v>0.0100000000000002</v>
      </c>
      <c r="AN21" s="0" t="n">
        <v>0.0100000000000002</v>
      </c>
      <c r="AO21" s="0" t="n">
        <v>0.00999999999999979</v>
      </c>
      <c r="AP21" s="0" t="n">
        <v>0.0100000000000002</v>
      </c>
      <c r="AQ21" s="0" t="n">
        <v>0.0100000000000002</v>
      </c>
      <c r="AR21" s="0" t="n">
        <v>0.0200000000000005</v>
      </c>
      <c r="AS21" s="0" t="n">
        <v>0.02</v>
      </c>
      <c r="AT21" s="0" t="n">
        <v>0.02</v>
      </c>
      <c r="AU21" s="0" t="n">
        <v>0.00999999999999979</v>
      </c>
      <c r="AV21" s="0" t="n">
        <v>0.00999999999999979</v>
      </c>
      <c r="AW21" s="0" t="n">
        <v>0.00999999999999979</v>
      </c>
      <c r="AX21" s="0" t="n">
        <v>0.00999999999999979</v>
      </c>
      <c r="AY21" s="0" t="n">
        <v>0.0100000000000002</v>
      </c>
      <c r="AZ21" s="0" t="n">
        <v>0.00999999999999979</v>
      </c>
      <c r="BA21" s="0" t="n">
        <v>0.0100000000000002</v>
      </c>
      <c r="BB21" s="0" t="n">
        <v>0.0100000000000002</v>
      </c>
      <c r="BC21" s="0" t="n">
        <v>0.00999999999999979</v>
      </c>
      <c r="BD21" s="0" t="n">
        <v>0.0199999999999996</v>
      </c>
      <c r="BE21" s="0" t="n">
        <v>0.02</v>
      </c>
      <c r="BF21" s="0" t="n">
        <v>0.02</v>
      </c>
      <c r="BG21" s="0" t="n">
        <v>0.0100000000000002</v>
      </c>
      <c r="BH21" s="0" t="n">
        <v>0.0100000000000002</v>
      </c>
      <c r="BI21" s="0" t="n">
        <v>0.0100000000000002</v>
      </c>
      <c r="BJ21" s="0" t="n">
        <v>0.0100000000000002</v>
      </c>
      <c r="BK21" s="0" t="n">
        <v>0.00999999999999979</v>
      </c>
      <c r="BL21" s="0" t="n">
        <v>0.0100000000000002</v>
      </c>
      <c r="BM21" s="0" t="n">
        <v>0.00999999999999979</v>
      </c>
      <c r="BN21" s="0" t="n">
        <v>0.00999999999999979</v>
      </c>
      <c r="BO21" s="0" t="n">
        <v>0.0100000000000002</v>
      </c>
      <c r="BP21" s="0" t="n">
        <v>0.0200000000000005</v>
      </c>
      <c r="BQ21" s="0" t="n">
        <v>0.02</v>
      </c>
      <c r="BR21" s="0" t="n">
        <v>0.02</v>
      </c>
      <c r="BS21" s="0" t="n">
        <v>0.00999999999999979</v>
      </c>
      <c r="BT21" s="0" t="n">
        <v>0.00999999999999979</v>
      </c>
      <c r="BU21" s="0" t="n">
        <v>0.00999999999999979</v>
      </c>
      <c r="BV21" s="0" t="n">
        <v>0.00999999999999979</v>
      </c>
      <c r="BW21" s="0" t="n">
        <v>0.0100000000000002</v>
      </c>
      <c r="BX21" s="0" t="n">
        <v>0.00999999999999979</v>
      </c>
      <c r="BY21" s="0" t="n">
        <v>0.0100000000000002</v>
      </c>
      <c r="BZ21" s="0" t="n">
        <v>0.0100000000000002</v>
      </c>
      <c r="CA21" s="0" t="n">
        <v>0.00999999999999979</v>
      </c>
      <c r="CB21" s="0" t="n">
        <v>0.0149999999999997</v>
      </c>
      <c r="CC21" s="0" t="n">
        <v>0.0149999999999997</v>
      </c>
      <c r="CD21" s="0" t="n">
        <v>0.0150000000000001</v>
      </c>
      <c r="CE21" s="0" t="n">
        <v>0.00499999999999989</v>
      </c>
      <c r="CF21" s="0" t="n">
        <v>0.00499999999999989</v>
      </c>
      <c r="CG21" s="0" t="n">
        <v>0.00499999999999989</v>
      </c>
      <c r="CH21" s="0" t="n">
        <v>0.00499999999999989</v>
      </c>
      <c r="CI21" s="0" t="n">
        <v>0.00499999999999989</v>
      </c>
      <c r="CJ21" s="0" t="n">
        <v>0.00499999999999989</v>
      </c>
      <c r="CK21" s="0" t="n">
        <v>0.00499999999999989</v>
      </c>
      <c r="CL21" s="0" t="n">
        <v>0.00499999999999989</v>
      </c>
      <c r="CM21" s="0" t="n">
        <v>0.00499999999999989</v>
      </c>
      <c r="CN21" s="0" t="n">
        <v>0.00999999999999979</v>
      </c>
      <c r="CO21" s="0" t="n">
        <v>0.0100000000000007</v>
      </c>
      <c r="CP21" s="0" t="n">
        <v>0.00999999999999979</v>
      </c>
      <c r="CQ21" s="0" t="n">
        <v>0</v>
      </c>
      <c r="CR21" s="0" t="n">
        <v>0</v>
      </c>
      <c r="CS21" s="0" t="n">
        <v>0</v>
      </c>
      <c r="CT21" s="0" t="n">
        <v>0</v>
      </c>
      <c r="CU21" s="0" t="n">
        <v>0</v>
      </c>
      <c r="CV21" s="0" t="n">
        <v>0</v>
      </c>
      <c r="CW21" s="0" t="n">
        <v>0</v>
      </c>
      <c r="CX21" s="0" t="n">
        <v>0</v>
      </c>
      <c r="CY21" s="0" t="n">
        <v>0</v>
      </c>
      <c r="CZ21" s="0" t="n">
        <v>0.00500000000000078</v>
      </c>
      <c r="DA21" s="0" t="n">
        <v>0.00499999999999989</v>
      </c>
      <c r="DB21" s="0" t="n">
        <v>0.00499999999999989</v>
      </c>
      <c r="DC21" s="0" t="n">
        <v>-0.00499999999999989</v>
      </c>
      <c r="DD21" s="0" t="n">
        <v>-0.00499999999999989</v>
      </c>
      <c r="DE21" s="0" t="n">
        <v>-0.00499999999999989</v>
      </c>
      <c r="DF21" s="0" t="n">
        <v>-0.00499999999999989</v>
      </c>
      <c r="DG21" s="0" t="n">
        <v>-0.00499999999999989</v>
      </c>
      <c r="DH21" s="0" t="n">
        <v>-0.00499999999999989</v>
      </c>
      <c r="DI21" s="0" t="n">
        <v>-0.00500000000000034</v>
      </c>
      <c r="DJ21" s="0" t="n">
        <v>-0.00500000000000034</v>
      </c>
      <c r="DK21" s="0" t="n">
        <v>-0.00499999999999989</v>
      </c>
      <c r="DL21" s="0" t="n">
        <v>0</v>
      </c>
      <c r="DM21" s="0" t="n">
        <v>0</v>
      </c>
      <c r="DN21" s="0" t="n">
        <v>0</v>
      </c>
      <c r="DO21" s="0" t="n">
        <v>-0.0100000000000002</v>
      </c>
      <c r="DP21" s="0" t="n">
        <v>-0.0100000000000002</v>
      </c>
      <c r="DQ21" s="0" t="n">
        <v>-0.0100000000000002</v>
      </c>
      <c r="DR21" s="0" t="n">
        <v>-0.0100000000000002</v>
      </c>
      <c r="DS21" s="0" t="n">
        <v>-0.0100000000000002</v>
      </c>
      <c r="DT21" s="0" t="n">
        <v>-0.0100000000000002</v>
      </c>
      <c r="DU21" s="0" t="n">
        <v>-0.00999999999999979</v>
      </c>
      <c r="DV21" s="0" t="n">
        <v>-0.0100000000000007</v>
      </c>
      <c r="DW21" s="0" t="n">
        <v>-0.00999999999999979</v>
      </c>
      <c r="DX21" s="0" t="n">
        <v>0</v>
      </c>
      <c r="DY21" s="0" t="n">
        <v>0</v>
      </c>
      <c r="DZ21" s="0" t="n">
        <v>0</v>
      </c>
      <c r="EA21" s="0" t="n">
        <v>-0.0100000000000002</v>
      </c>
      <c r="EB21" s="0" t="n">
        <v>-0.0100000000000002</v>
      </c>
      <c r="EC21" s="0" t="n">
        <v>-0.0100000000000002</v>
      </c>
      <c r="ED21" s="0" t="n">
        <v>-0.0100000000000002</v>
      </c>
      <c r="EE21" s="0" t="n">
        <v>-0.0100000000000002</v>
      </c>
      <c r="EF21" s="0" t="n">
        <v>-0.0100000000000002</v>
      </c>
      <c r="EG21" s="0" t="n">
        <v>-0.00999999999999979</v>
      </c>
      <c r="EH21" s="0" t="n">
        <v>-0.0100000000000007</v>
      </c>
      <c r="EI21" s="0" t="n">
        <v>-0.00999999999999979</v>
      </c>
      <c r="EJ21" s="0" t="n">
        <v>0</v>
      </c>
      <c r="EK21" s="0" t="n">
        <v>0</v>
      </c>
      <c r="EL21" s="0" t="n">
        <v>0</v>
      </c>
      <c r="EM21" s="0" t="n">
        <v>-0.0100000000000007</v>
      </c>
      <c r="EN21" s="0" t="n">
        <v>-0.0100000000000002</v>
      </c>
      <c r="EO21" s="0" t="n">
        <v>-0.00999999999999979</v>
      </c>
      <c r="EP21" s="0" t="n">
        <v>-0.00999999999999979</v>
      </c>
      <c r="EQ21" s="0" t="n">
        <v>-0.0100000000000007</v>
      </c>
      <c r="ER21" s="0" t="n">
        <v>-0.00999999999999979</v>
      </c>
      <c r="ES21" s="0" t="n">
        <v>-0.00999999999999979</v>
      </c>
      <c r="ET21" s="0" t="n">
        <v>-0.00999999999999979</v>
      </c>
      <c r="EU21" s="0" t="n">
        <v>-0.00999999999999979</v>
      </c>
      <c r="EV21" s="0" t="n">
        <v>0</v>
      </c>
      <c r="EW21" s="0" t="n">
        <v>0</v>
      </c>
      <c r="EX21" s="0" t="n">
        <v>0</v>
      </c>
      <c r="EY21" s="0" t="n">
        <v>-0.00999999999999979</v>
      </c>
      <c r="EZ21" s="0" t="n">
        <v>-0.00999999999999979</v>
      </c>
      <c r="FA21" s="0" t="n">
        <v>-0.00999999999999979</v>
      </c>
      <c r="FB21" s="0" t="n">
        <v>-0.00999999999999979</v>
      </c>
      <c r="FC21" s="0" t="n">
        <v>-0.00999999999999979</v>
      </c>
      <c r="FD21" s="0" t="n">
        <v>-0.0100000000000007</v>
      </c>
      <c r="FE21" s="0" t="n">
        <v>-0.00999999999999979</v>
      </c>
      <c r="FF21" s="0" t="n">
        <v>-0.00999999999999979</v>
      </c>
      <c r="FG21" s="0" t="n">
        <v>-0.0100000000000007</v>
      </c>
      <c r="FH21" s="0" t="n">
        <v>0</v>
      </c>
      <c r="FI21" s="0" t="n">
        <v>0</v>
      </c>
      <c r="FJ21" s="0" t="n">
        <v>0</v>
      </c>
      <c r="FK21" s="0" t="n">
        <v>-0.00999999999999979</v>
      </c>
      <c r="FL21" s="0" t="n">
        <v>-0.00999999999999979</v>
      </c>
      <c r="FM21" s="0" t="n">
        <v>-0.00999999999999979</v>
      </c>
      <c r="FN21" s="0" t="n">
        <v>-0.00999999999999979</v>
      </c>
      <c r="FO21" s="0" t="n">
        <v>-0.00999999999999979</v>
      </c>
      <c r="FP21" s="0" t="n">
        <v>-0.00999999999999979</v>
      </c>
      <c r="FQ21" s="0" t="n">
        <v>-0.0100000000000007</v>
      </c>
      <c r="FR21" s="0" t="n">
        <v>-0.00999999999999979</v>
      </c>
      <c r="FS21" s="0" t="n">
        <v>-0.00999999999999979</v>
      </c>
      <c r="FT21" s="0" t="n">
        <v>0</v>
      </c>
      <c r="FU21" s="0" t="n">
        <v>0</v>
      </c>
      <c r="FV21" s="0" t="n">
        <v>0</v>
      </c>
      <c r="FW21" s="0" t="n">
        <v>-0.0100000000000007</v>
      </c>
      <c r="FX21" s="0" t="n">
        <v>-0.0100000000000007</v>
      </c>
      <c r="FY21" s="0" t="n">
        <v>-0.00999999999999979</v>
      </c>
      <c r="FZ21" s="0" t="n">
        <v>-0.00999999999999979</v>
      </c>
      <c r="GA21" s="0" t="n">
        <v>-0.0100000000000007</v>
      </c>
      <c r="GB21" s="0" t="n">
        <v>-0.00999999999999979</v>
      </c>
      <c r="GC21" s="0" t="n">
        <v>-0.00999999999999979</v>
      </c>
      <c r="GD21" s="0" t="n">
        <v>-0.00999999999999979</v>
      </c>
      <c r="GE21" s="0" t="n">
        <v>-0.00999999999999979</v>
      </c>
      <c r="GF21" s="0" t="n">
        <v>0</v>
      </c>
      <c r="GG21" s="0" t="n">
        <v>0</v>
      </c>
      <c r="GH21" s="0" t="n">
        <v>0</v>
      </c>
      <c r="GI21" s="0" t="n">
        <v>-0.0100000000000007</v>
      </c>
      <c r="GJ21" s="0" t="n">
        <v>-0.0100000000000007</v>
      </c>
      <c r="GK21" s="0" t="n">
        <v>-0.00999999999999979</v>
      </c>
      <c r="GL21" s="0" t="n">
        <v>-0.00999999999999979</v>
      </c>
      <c r="GM21" s="0" t="n">
        <v>-0.00999999999999979</v>
      </c>
      <c r="GN21" s="0" t="n">
        <v>-0.00999999999999979</v>
      </c>
      <c r="GO21" s="0" t="n">
        <v>-0.00999999999999979</v>
      </c>
      <c r="GP21" s="0" t="n">
        <v>-0.0100000000000007</v>
      </c>
      <c r="GQ21" s="0" t="n">
        <v>-0.00999999999999979</v>
      </c>
      <c r="GR21" s="0" t="n">
        <v>0</v>
      </c>
      <c r="GS21" s="0" t="n">
        <v>0</v>
      </c>
      <c r="GT21" s="0" t="n">
        <v>0</v>
      </c>
      <c r="GU21" s="0" t="n">
        <v>-0.0100000000000007</v>
      </c>
      <c r="GV21" s="0" t="n">
        <v>-0.0100000000000007</v>
      </c>
      <c r="GW21" s="0" t="n">
        <v>-0.00999999999999979</v>
      </c>
      <c r="GX21" s="0" t="n">
        <v>-0.00999999999999979</v>
      </c>
      <c r="GY21" s="0" t="n">
        <v>-0.00999999999999979</v>
      </c>
      <c r="GZ21" s="0" t="n">
        <v>-0.00999999999999979</v>
      </c>
      <c r="HA21" s="0" t="n">
        <v>-0.00999999999999979</v>
      </c>
      <c r="HB21" s="0" t="n">
        <v>-0.0100000000000007</v>
      </c>
      <c r="HC21" s="0" t="n">
        <v>-0.00999999999999979</v>
      </c>
      <c r="HD21" s="0" t="n">
        <v>0</v>
      </c>
      <c r="HE21" s="0" t="n">
        <v>0</v>
      </c>
      <c r="HF21" s="0" t="n">
        <v>0</v>
      </c>
      <c r="HG21" s="0" t="n">
        <v>-0.0100000000000007</v>
      </c>
      <c r="HH21" s="0" t="n">
        <v>-0.0100000000000007</v>
      </c>
      <c r="HI21" s="0" t="n">
        <v>-0.00999999999999979</v>
      </c>
      <c r="HJ21" s="0" t="n">
        <v>-0.00999999999999979</v>
      </c>
      <c r="HK21" s="0" t="n">
        <v>-0.0100000000000007</v>
      </c>
      <c r="HL21" s="0" t="n">
        <v>-0.00999999999999979</v>
      </c>
      <c r="HM21" s="0" t="n">
        <v>-0.00999999999999979</v>
      </c>
      <c r="HN21" s="0" t="n">
        <v>-0.00999999999999979</v>
      </c>
      <c r="HO21" s="0" t="n">
        <v>-0.00999999999999979</v>
      </c>
      <c r="HP21" s="0" t="n">
        <v>0</v>
      </c>
      <c r="HQ21" s="0" t="n">
        <v>0</v>
      </c>
      <c r="HR21" s="0" t="n">
        <v>0</v>
      </c>
      <c r="HS21" s="0" t="n">
        <v>-0.00999999999999979</v>
      </c>
      <c r="HT21" s="0" t="n">
        <v>-0.00999999999999979</v>
      </c>
      <c r="HU21" s="0" t="n">
        <v>-0.00999999999999979</v>
      </c>
      <c r="HV21" s="0" t="n">
        <v>-0.00999999999999979</v>
      </c>
      <c r="HW21" s="0" t="n">
        <v>-0.0100000000000007</v>
      </c>
      <c r="HX21" s="0" t="n">
        <v>-0.00999999999999979</v>
      </c>
      <c r="HY21" s="0" t="n">
        <v>-0.00999999999999979</v>
      </c>
      <c r="HZ21" s="0" t="n">
        <v>-0.00999999999999979</v>
      </c>
    </row>
    <row r="22" customFormat="false" ht="12.75" hidden="false" customHeight="false" outlineLevel="0" collapsed="false">
      <c r="A22" s="389" t="n">
        <f aca="false">A!A36</f>
        <v>37653</v>
      </c>
      <c r="B22" s="390" t="n">
        <f aca="false">INDEX(RelationshipPriceTable,MATCH(A22,RelationshipMonth,0),2)</f>
        <v>4.12</v>
      </c>
      <c r="C22" s="390" t="n">
        <v>4.098</v>
      </c>
      <c r="D22" s="391" t="n">
        <f aca="false">B22-C22</f>
        <v>0.0220000000000002</v>
      </c>
      <c r="F22" s="414" t="n">
        <v>36878</v>
      </c>
      <c r="G22" s="414"/>
      <c r="H22" s="0" t="n">
        <v>0.130999999999998</v>
      </c>
      <c r="I22" s="0" t="n">
        <v>0.0750000000000011</v>
      </c>
      <c r="J22" s="0" t="n">
        <v>0.0650000000000004</v>
      </c>
      <c r="K22" s="0" t="n">
        <v>-0.00999999999999979</v>
      </c>
      <c r="L22" s="0" t="n">
        <v>-0.04</v>
      </c>
      <c r="M22" s="0" t="n">
        <v>-0.04</v>
      </c>
      <c r="N22" s="0" t="n">
        <v>-0.0369999999999999</v>
      </c>
      <c r="O22" s="0" t="n">
        <v>-0.0369999999999999</v>
      </c>
      <c r="P22" s="0" t="n">
        <v>-0.0369999999999999</v>
      </c>
      <c r="Q22" s="0" t="n">
        <v>-0.0369999999999999</v>
      </c>
      <c r="R22" s="0" t="n">
        <v>-0.0369999999999999</v>
      </c>
      <c r="S22" s="0" t="n">
        <v>-0.0369999999999999</v>
      </c>
      <c r="T22" s="0" t="n">
        <v>-0.0270000000000001</v>
      </c>
      <c r="U22" s="0" t="n">
        <v>-0.0270000000000001</v>
      </c>
      <c r="V22" s="0" t="n">
        <v>-0.0270000000000001</v>
      </c>
      <c r="W22" s="0" t="n">
        <v>-0.0270000000000001</v>
      </c>
      <c r="X22" s="0" t="n">
        <v>-0.0270000000000001</v>
      </c>
      <c r="Y22" s="0" t="n">
        <v>-0.0270000000000001</v>
      </c>
      <c r="Z22" s="0" t="n">
        <v>-0.0270000000000001</v>
      </c>
      <c r="AA22" s="0" t="n">
        <v>-0.0270000000000001</v>
      </c>
      <c r="AB22" s="0" t="n">
        <v>-0.0270000000000001</v>
      </c>
      <c r="AC22" s="0" t="n">
        <v>-0.0270000000000001</v>
      </c>
      <c r="AD22" s="0" t="n">
        <v>-0.0270000000000001</v>
      </c>
      <c r="AE22" s="0" t="n">
        <v>-0.0270000000000001</v>
      </c>
      <c r="AF22" s="0" t="n">
        <v>-0.0270000000000001</v>
      </c>
      <c r="AG22" s="0" t="n">
        <v>-0.0220000000000002</v>
      </c>
      <c r="AH22" s="0" t="n">
        <v>-0.0220000000000002</v>
      </c>
      <c r="AI22" s="0" t="n">
        <v>-0.0270000000000001</v>
      </c>
      <c r="AJ22" s="0" t="n">
        <v>-0.0269999999999997</v>
      </c>
      <c r="AK22" s="0" t="n">
        <v>-0.0270000000000001</v>
      </c>
      <c r="AL22" s="0" t="n">
        <v>-0.02</v>
      </c>
      <c r="AM22" s="0" t="n">
        <v>-0.0169999999999999</v>
      </c>
      <c r="AN22" s="0" t="n">
        <v>-0.0169999999999999</v>
      </c>
      <c r="AO22" s="0" t="n">
        <v>-0.0169999999999999</v>
      </c>
      <c r="AP22" s="0" t="n">
        <v>-0.0169999999999999</v>
      </c>
      <c r="AQ22" s="0" t="n">
        <v>-0.0169999999999999</v>
      </c>
      <c r="AR22" s="0" t="n">
        <v>-0.0270000000000001</v>
      </c>
      <c r="AS22" s="0" t="n">
        <v>-0.0219999999999998</v>
      </c>
      <c r="AT22" s="0" t="n">
        <v>-0.0219999999999998</v>
      </c>
      <c r="AU22" s="0" t="n">
        <v>-0.0269999999999997</v>
      </c>
      <c r="AV22" s="0" t="n">
        <v>-0.0269999999999997</v>
      </c>
      <c r="AW22" s="0" t="n">
        <v>-0.0269999999999997</v>
      </c>
      <c r="AX22" s="0" t="n">
        <v>-0.02</v>
      </c>
      <c r="AY22" s="0" t="n">
        <v>-0.0169999999999999</v>
      </c>
      <c r="AZ22" s="0" t="n">
        <v>-0.0169999999999999</v>
      </c>
      <c r="BA22" s="0" t="n">
        <v>-0.0170000000000003</v>
      </c>
      <c r="BB22" s="0" t="n">
        <v>-0.0170000000000003</v>
      </c>
      <c r="BC22" s="0" t="n">
        <v>-0.0169999999999999</v>
      </c>
      <c r="BD22" s="0" t="n">
        <v>-0.0269999999999992</v>
      </c>
      <c r="BE22" s="0" t="n">
        <v>-0.0220000000000002</v>
      </c>
      <c r="BF22" s="0" t="n">
        <v>-0.0220000000000002</v>
      </c>
      <c r="BG22" s="0" t="n">
        <v>-0.0270000000000001</v>
      </c>
      <c r="BH22" s="0" t="n">
        <v>-0.0270000000000001</v>
      </c>
      <c r="BI22" s="0" t="n">
        <v>-0.0270000000000001</v>
      </c>
      <c r="BJ22" s="0" t="n">
        <v>-0.02</v>
      </c>
      <c r="BK22" s="0" t="n">
        <v>-0.0169999999999999</v>
      </c>
      <c r="BL22" s="0" t="n">
        <v>-0.0170000000000003</v>
      </c>
      <c r="BM22" s="0" t="n">
        <v>-0.0169999999999999</v>
      </c>
      <c r="BN22" s="0" t="n">
        <v>-0.0169999999999999</v>
      </c>
      <c r="BO22" s="0" t="n">
        <v>-0.0170000000000003</v>
      </c>
      <c r="BP22" s="0" t="n">
        <v>-0.0270000000000001</v>
      </c>
      <c r="BQ22" s="0" t="n">
        <v>-0.0219999999999998</v>
      </c>
      <c r="BR22" s="0" t="n">
        <v>-0.0219999999999998</v>
      </c>
      <c r="BS22" s="0" t="n">
        <v>-0.0269999999999997</v>
      </c>
      <c r="BT22" s="0" t="n">
        <v>-0.0269999999999997</v>
      </c>
      <c r="BU22" s="0" t="n">
        <v>-0.0269999999999997</v>
      </c>
      <c r="BV22" s="0" t="n">
        <v>-0.02</v>
      </c>
      <c r="BW22" s="0" t="n">
        <v>-0.0169999999999999</v>
      </c>
      <c r="BX22" s="0" t="n">
        <v>-0.0169999999999999</v>
      </c>
      <c r="BY22" s="0" t="n">
        <v>-0.0170000000000003</v>
      </c>
      <c r="BZ22" s="0" t="n">
        <v>-0.0170000000000003</v>
      </c>
      <c r="CA22" s="0" t="n">
        <v>-0.0169999999999999</v>
      </c>
      <c r="CB22" s="0" t="n">
        <v>-0.0270000000000001</v>
      </c>
      <c r="CC22" s="0" t="n">
        <v>-0.0219999999999998</v>
      </c>
      <c r="CD22" s="0" t="n">
        <v>-0.0220000000000002</v>
      </c>
      <c r="CE22" s="0" t="n">
        <v>-0.0269999999999997</v>
      </c>
      <c r="CF22" s="0" t="n">
        <v>-0.0269999999999997</v>
      </c>
      <c r="CG22" s="0" t="n">
        <v>-0.0269999999999997</v>
      </c>
      <c r="CH22" s="0" t="n">
        <v>-0.02</v>
      </c>
      <c r="CI22" s="0" t="n">
        <v>-0.0169999999999999</v>
      </c>
      <c r="CJ22" s="0" t="n">
        <v>-0.0169999999999999</v>
      </c>
      <c r="CK22" s="0" t="n">
        <v>-0.0169999999999999</v>
      </c>
      <c r="CL22" s="0" t="n">
        <v>-0.0169999999999999</v>
      </c>
      <c r="CM22" s="0" t="n">
        <v>-0.0169999999999999</v>
      </c>
      <c r="CN22" s="0" t="n">
        <v>-0.0270000000000001</v>
      </c>
      <c r="CO22" s="0" t="n">
        <v>-0.0220000000000002</v>
      </c>
      <c r="CP22" s="0" t="n">
        <v>-0.0219999999999998</v>
      </c>
      <c r="CQ22" s="0" t="n">
        <v>-0.0269999999999997</v>
      </c>
      <c r="CR22" s="0" t="n">
        <v>-0.0269999999999997</v>
      </c>
      <c r="CS22" s="0" t="n">
        <v>-0.0269999999999997</v>
      </c>
      <c r="CT22" s="0" t="n">
        <v>-0.02</v>
      </c>
      <c r="CU22" s="0" t="n">
        <v>-0.0169999999999999</v>
      </c>
      <c r="CV22" s="0" t="n">
        <v>-0.0169999999999999</v>
      </c>
      <c r="CW22" s="0" t="n">
        <v>-0.0169999999999999</v>
      </c>
      <c r="CX22" s="0" t="n">
        <v>-0.0169999999999999</v>
      </c>
      <c r="CY22" s="0" t="n">
        <v>-0.0170000000000003</v>
      </c>
      <c r="CZ22" s="0" t="n">
        <v>-0.0270000000000001</v>
      </c>
      <c r="DA22" s="0" t="n">
        <v>-0.0220000000000002</v>
      </c>
      <c r="DB22" s="0" t="n">
        <v>-0.0219999999999998</v>
      </c>
      <c r="DC22" s="0" t="n">
        <v>-0.0270000000000001</v>
      </c>
      <c r="DD22" s="0" t="n">
        <v>-0.0270000000000001</v>
      </c>
      <c r="DE22" s="0" t="n">
        <v>-0.0270000000000001</v>
      </c>
      <c r="DF22" s="0" t="n">
        <v>-0.02</v>
      </c>
      <c r="DG22" s="0" t="n">
        <v>-0.0169999999999999</v>
      </c>
      <c r="DH22" s="0" t="n">
        <v>-0.0169999999999999</v>
      </c>
      <c r="DI22" s="0" t="n">
        <v>-0.0169999999999999</v>
      </c>
      <c r="DJ22" s="0" t="n">
        <v>-0.0169999999999999</v>
      </c>
      <c r="DK22" s="0" t="n">
        <v>-0.0170000000000003</v>
      </c>
      <c r="DL22" s="0" t="n">
        <v>-0.0270000000000001</v>
      </c>
      <c r="DM22" s="0" t="n">
        <v>-0.0220000000000002</v>
      </c>
      <c r="DN22" s="0" t="n">
        <v>-0.0219999999999998</v>
      </c>
      <c r="DO22" s="0" t="n">
        <v>-0.0269999999999997</v>
      </c>
      <c r="DP22" s="0" t="n">
        <v>-0.0269999999999997</v>
      </c>
      <c r="DQ22" s="0" t="n">
        <v>-0.0269999999999997</v>
      </c>
      <c r="DR22" s="0" t="n">
        <v>-0.02</v>
      </c>
      <c r="DS22" s="0" t="n">
        <v>-0.0169999999999999</v>
      </c>
      <c r="DT22" s="0" t="n">
        <v>-0.0169999999999999</v>
      </c>
      <c r="DU22" s="0" t="n">
        <v>-0.0169999999999999</v>
      </c>
      <c r="DV22" s="0" t="n">
        <v>-0.0169999999999995</v>
      </c>
      <c r="DW22" s="0" t="n">
        <v>-0.0170000000000003</v>
      </c>
      <c r="DX22" s="0" t="n">
        <v>-0.0270000000000001</v>
      </c>
      <c r="DY22" s="0" t="n">
        <v>-0.0220000000000002</v>
      </c>
      <c r="DZ22" s="0" t="n">
        <v>-0.0219999999999994</v>
      </c>
      <c r="EA22" s="0" t="n">
        <v>-0.0269999999999997</v>
      </c>
      <c r="EB22" s="0" t="n">
        <v>-0.0269999999999997</v>
      </c>
      <c r="EC22" s="0" t="n">
        <v>-0.0269999999999997</v>
      </c>
      <c r="ED22" s="0" t="n">
        <v>-0.02</v>
      </c>
      <c r="EE22" s="0" t="n">
        <v>-0.0169999999999999</v>
      </c>
      <c r="EF22" s="0" t="n">
        <v>-0.0169999999999999</v>
      </c>
      <c r="EG22" s="0" t="n">
        <v>-0.0169999999999999</v>
      </c>
      <c r="EH22" s="0" t="n">
        <v>-0.0169999999999995</v>
      </c>
      <c r="EI22" s="0" t="n">
        <v>-0.0170000000000003</v>
      </c>
      <c r="EJ22" s="0" t="n">
        <v>-0.0270000000000001</v>
      </c>
      <c r="EK22" s="0" t="n">
        <v>-0.0220000000000002</v>
      </c>
      <c r="EL22" s="0" t="n">
        <v>-0.0220000000000002</v>
      </c>
      <c r="EM22" s="0" t="n">
        <v>-0.0269999999999997</v>
      </c>
      <c r="EN22" s="0" t="n">
        <v>-0.0270000000000001</v>
      </c>
      <c r="EO22" s="0" t="n">
        <v>-0.0270000000000001</v>
      </c>
      <c r="EP22" s="0" t="n">
        <v>-0.02</v>
      </c>
      <c r="EQ22" s="0" t="n">
        <v>-0.0169999999999995</v>
      </c>
      <c r="ER22" s="0" t="n">
        <v>-0.0170000000000003</v>
      </c>
      <c r="ES22" s="0" t="n">
        <v>-0.0169999999999995</v>
      </c>
      <c r="ET22" s="0" t="n">
        <v>-0.0170000000000003</v>
      </c>
      <c r="EU22" s="0" t="n">
        <v>-0.0170000000000003</v>
      </c>
      <c r="EV22" s="0" t="n">
        <v>-0.0270000000000001</v>
      </c>
      <c r="EW22" s="0" t="n">
        <v>-0.0219999999999994</v>
      </c>
      <c r="EX22" s="0" t="n">
        <v>-0.0220000000000002</v>
      </c>
      <c r="EY22" s="0" t="n">
        <v>-0.0270000000000001</v>
      </c>
      <c r="EZ22" s="0" t="n">
        <v>-0.0270000000000001</v>
      </c>
      <c r="FA22" s="0" t="n">
        <v>-0.0270000000000001</v>
      </c>
      <c r="FB22" s="0" t="n">
        <v>-0.0200000000000005</v>
      </c>
      <c r="FC22" s="0" t="n">
        <v>-0.0170000000000003</v>
      </c>
      <c r="FD22" s="0" t="n">
        <v>-0.0169999999999995</v>
      </c>
      <c r="FE22" s="0" t="n">
        <v>-0.0170000000000003</v>
      </c>
      <c r="FF22" s="0" t="n">
        <v>-0.0169999999999995</v>
      </c>
      <c r="FG22" s="0" t="n">
        <v>-0.0169999999999995</v>
      </c>
      <c r="FH22" s="0" t="n">
        <v>-0.0270000000000001</v>
      </c>
      <c r="FI22" s="0" t="n">
        <v>-0.0220000000000002</v>
      </c>
      <c r="FJ22" s="0" t="n">
        <v>-0.0220000000000002</v>
      </c>
      <c r="FK22" s="0" t="n">
        <v>-0.0270000000000001</v>
      </c>
      <c r="FL22" s="0" t="n">
        <v>-0.0270000000000001</v>
      </c>
      <c r="FM22" s="0" t="n">
        <v>-0.0270000000000001</v>
      </c>
      <c r="FN22" s="0" t="n">
        <v>-0.0199999999999996</v>
      </c>
      <c r="FO22" s="0" t="n">
        <v>-0.0170000000000003</v>
      </c>
      <c r="FP22" s="0" t="n">
        <v>-0.0169999999999995</v>
      </c>
      <c r="FQ22" s="0" t="n">
        <v>-0.0169999999999995</v>
      </c>
      <c r="FR22" s="0" t="n">
        <v>-0.0170000000000003</v>
      </c>
      <c r="FS22" s="0" t="n">
        <v>-0.0170000000000003</v>
      </c>
      <c r="FT22" s="0" t="n">
        <v>-0.0269999999999992</v>
      </c>
      <c r="FU22" s="0" t="n">
        <v>-0.0220000000000002</v>
      </c>
      <c r="FV22" s="0" t="n">
        <v>-0.0219999999999994</v>
      </c>
      <c r="FW22" s="0" t="n">
        <v>-0.0269999999999992</v>
      </c>
      <c r="FX22" s="0" t="n">
        <v>-0.0269999999999992</v>
      </c>
      <c r="FY22" s="0" t="n">
        <v>-0.0270000000000001</v>
      </c>
      <c r="FZ22" s="0" t="n">
        <v>-0.0200000000000005</v>
      </c>
      <c r="GA22" s="0" t="n">
        <v>-0.0169999999999995</v>
      </c>
      <c r="GB22" s="0" t="n">
        <v>-0.0170000000000003</v>
      </c>
      <c r="GC22" s="0" t="n">
        <v>-0.0169999999999995</v>
      </c>
      <c r="GD22" s="0" t="n">
        <v>-0.0170000000000003</v>
      </c>
      <c r="GE22" s="0" t="n">
        <v>-0.0170000000000003</v>
      </c>
      <c r="GF22" s="0" t="n">
        <v>-0.0270000000000001</v>
      </c>
      <c r="GG22" s="0" t="n">
        <v>-0.0220000000000002</v>
      </c>
      <c r="GH22" s="0" t="n">
        <v>-0.0219999999999994</v>
      </c>
      <c r="GI22" s="0" t="n">
        <v>-0.0270000000000001</v>
      </c>
      <c r="GJ22" s="0" t="n">
        <v>-0.0270000000000001</v>
      </c>
      <c r="GK22" s="0" t="n">
        <v>-0.0270000000000001</v>
      </c>
      <c r="GL22" s="0" t="n">
        <v>-0.0200000000000005</v>
      </c>
      <c r="GM22" s="0" t="n">
        <v>-0.0169999999999995</v>
      </c>
      <c r="GN22" s="0" t="n">
        <v>-0.0170000000000003</v>
      </c>
      <c r="GO22" s="0" t="n">
        <v>-0.0170000000000003</v>
      </c>
      <c r="GP22" s="0" t="n">
        <v>-0.0169999999999995</v>
      </c>
      <c r="GQ22" s="0" t="n">
        <v>-0.0170000000000003</v>
      </c>
      <c r="GR22" s="0" t="n">
        <v>-0.0270000000000001</v>
      </c>
      <c r="GS22" s="0" t="n">
        <v>-0.0220000000000002</v>
      </c>
      <c r="GT22" s="0" t="n">
        <v>-0.0219999999999994</v>
      </c>
      <c r="GU22" s="0" t="n">
        <v>-0.0270000000000001</v>
      </c>
      <c r="GV22" s="0" t="n">
        <v>-0.0270000000000001</v>
      </c>
      <c r="GW22" s="0" t="n">
        <v>-0.0270000000000001</v>
      </c>
      <c r="GX22" s="0" t="n">
        <v>-0.0200000000000005</v>
      </c>
      <c r="GY22" s="0" t="n">
        <v>-0.0169999999999995</v>
      </c>
      <c r="GZ22" s="0" t="n">
        <v>-0.0170000000000003</v>
      </c>
      <c r="HA22" s="0" t="n">
        <v>-0.0170000000000003</v>
      </c>
      <c r="HB22" s="0" t="n">
        <v>-0.0169999999999995</v>
      </c>
      <c r="HC22" s="0" t="n">
        <v>-0.0170000000000003</v>
      </c>
      <c r="HD22" s="0" t="n">
        <v>-0.0269999999999992</v>
      </c>
      <c r="HE22" s="0" t="n">
        <v>-0.0220000000000002</v>
      </c>
      <c r="HF22" s="0" t="n">
        <v>-0.0219999999999994</v>
      </c>
      <c r="HG22" s="0" t="n">
        <v>-0.0269999999999992</v>
      </c>
      <c r="HH22" s="0" t="n">
        <v>-0.0269999999999992</v>
      </c>
      <c r="HI22" s="0" t="n">
        <v>-0.0270000000000001</v>
      </c>
      <c r="HJ22" s="0" t="n">
        <v>-0.0200000000000005</v>
      </c>
      <c r="HK22" s="0" t="n">
        <v>-0.0169999999999995</v>
      </c>
      <c r="HL22" s="0" t="n">
        <v>-0.0170000000000003</v>
      </c>
      <c r="HM22" s="0" t="n">
        <v>-0.0169999999999995</v>
      </c>
      <c r="HN22" s="0" t="n">
        <v>-0.0170000000000003</v>
      </c>
      <c r="HO22" s="0" t="n">
        <v>-0.0170000000000003</v>
      </c>
      <c r="HP22" s="0" t="n">
        <v>-0.0270000000000001</v>
      </c>
      <c r="HQ22" s="0" t="n">
        <v>-0.0220000000000002</v>
      </c>
      <c r="HR22" s="0" t="n">
        <v>-0.0220000000000002</v>
      </c>
      <c r="HS22" s="0" t="n">
        <v>-0.0270000000000001</v>
      </c>
      <c r="HT22" s="0" t="n">
        <v>-0.0270000000000001</v>
      </c>
      <c r="HU22" s="0" t="n">
        <v>-0.0270000000000001</v>
      </c>
      <c r="HV22" s="0" t="n">
        <v>-0.0199999999999996</v>
      </c>
      <c r="HW22" s="0" t="n">
        <v>-0.0169999999999995</v>
      </c>
      <c r="HX22" s="0" t="n">
        <v>-0.0170000000000003</v>
      </c>
      <c r="HY22" s="0" t="n">
        <v>-0.0169999999999995</v>
      </c>
      <c r="HZ22" s="0" t="n">
        <v>-0.0170000000000003</v>
      </c>
    </row>
    <row r="23" customFormat="false" ht="12.75" hidden="false" customHeight="false" outlineLevel="0" collapsed="false">
      <c r="A23" s="389" t="n">
        <f aca="false">A!A37</f>
        <v>37681</v>
      </c>
      <c r="B23" s="390" t="n">
        <f aca="false">INDEX(RelationshipPriceTable,MATCH(A23,RelationshipMonth,0),2)</f>
        <v>3.975</v>
      </c>
      <c r="C23" s="390" t="n">
        <v>3.953</v>
      </c>
      <c r="D23" s="391" t="n">
        <f aca="false">B23-C23</f>
        <v>0.0220000000000002</v>
      </c>
      <c r="F23" s="414" t="n">
        <v>36879</v>
      </c>
      <c r="G23" s="414"/>
      <c r="H23" s="0" t="n">
        <v>0.575000000000001</v>
      </c>
      <c r="I23" s="0" t="n">
        <v>0.446999999999999</v>
      </c>
      <c r="J23" s="0" t="n">
        <v>0.267</v>
      </c>
      <c r="K23" s="0" t="n">
        <v>0.185</v>
      </c>
      <c r="L23" s="0" t="n">
        <v>0.0700000000000003</v>
      </c>
      <c r="M23" s="0" t="n">
        <v>0.0599999999999996</v>
      </c>
      <c r="N23" s="0" t="n">
        <v>0.0550000000000006</v>
      </c>
      <c r="O23" s="0" t="n">
        <v>0.0549999999999997</v>
      </c>
      <c r="P23" s="0" t="n">
        <v>0.0550000000000006</v>
      </c>
      <c r="Q23" s="0" t="n">
        <v>0.0469999999999997</v>
      </c>
      <c r="R23" s="0" t="n">
        <v>0.0469999999999997</v>
      </c>
      <c r="S23" s="0" t="n">
        <v>0.0469999999999997</v>
      </c>
      <c r="T23" s="0" t="n">
        <v>0.0470000000000006</v>
      </c>
      <c r="U23" s="0" t="n">
        <v>0.0470000000000006</v>
      </c>
      <c r="V23" s="0" t="n">
        <v>0.0469999999999997</v>
      </c>
      <c r="W23" s="0" t="n">
        <v>0.0220000000000002</v>
      </c>
      <c r="X23" s="0" t="n">
        <v>0.0220000000000002</v>
      </c>
      <c r="Y23" s="0" t="n">
        <v>0.0220000000000002</v>
      </c>
      <c r="Z23" s="0" t="n">
        <v>0.0220000000000002</v>
      </c>
      <c r="AA23" s="0" t="n">
        <v>0.0220000000000002</v>
      </c>
      <c r="AB23" s="0" t="n">
        <v>0.0220000000000002</v>
      </c>
      <c r="AC23" s="0" t="n">
        <v>0.0220000000000002</v>
      </c>
      <c r="AD23" s="0" t="n">
        <v>0.0220000000000002</v>
      </c>
      <c r="AE23" s="0" t="n">
        <v>0.0220000000000002</v>
      </c>
      <c r="AF23" s="0" t="n">
        <v>0.0220000000000002</v>
      </c>
      <c r="AG23" s="0" t="n">
        <v>0.0369999999999999</v>
      </c>
      <c r="AH23" s="0" t="n">
        <v>0.0369999999999999</v>
      </c>
      <c r="AI23" s="0" t="n">
        <v>0.0270000000000001</v>
      </c>
      <c r="AJ23" s="0" t="n">
        <v>0.0219999999999998</v>
      </c>
      <c r="AK23" s="0" t="n">
        <v>0.0220000000000002</v>
      </c>
      <c r="AL23" s="0" t="n">
        <v>0.0219999999999998</v>
      </c>
      <c r="AM23" s="0" t="n">
        <v>0.0219999999999998</v>
      </c>
      <c r="AN23" s="0" t="n">
        <v>0.0219999999999998</v>
      </c>
      <c r="AO23" s="0" t="n">
        <v>0.0220000000000002</v>
      </c>
      <c r="AP23" s="0" t="n">
        <v>0.0219999999999998</v>
      </c>
      <c r="AQ23" s="0" t="n">
        <v>0.0219999999999998</v>
      </c>
      <c r="AR23" s="0" t="n">
        <v>-0.0129999999999999</v>
      </c>
      <c r="AS23" s="0" t="n">
        <v>0.0169999999999999</v>
      </c>
      <c r="AT23" s="0" t="n">
        <v>0.0169999999999999</v>
      </c>
      <c r="AU23" s="0" t="n">
        <v>0.00699999999999967</v>
      </c>
      <c r="AV23" s="0" t="n">
        <v>0.00199999999999978</v>
      </c>
      <c r="AW23" s="0" t="n">
        <v>0.00199999999999978</v>
      </c>
      <c r="AX23" s="0" t="n">
        <v>0.00200000000000022</v>
      </c>
      <c r="AY23" s="0" t="n">
        <v>0.00199999999999978</v>
      </c>
      <c r="AZ23" s="0" t="n">
        <v>0.00199999999999978</v>
      </c>
      <c r="BA23" s="0" t="n">
        <v>0.00200000000000022</v>
      </c>
      <c r="BB23" s="0" t="n">
        <v>0.00200000000000022</v>
      </c>
      <c r="BC23" s="0" t="n">
        <v>0.00199999999999978</v>
      </c>
      <c r="BD23" s="0" t="n">
        <v>-0.0130000000000008</v>
      </c>
      <c r="BE23" s="0" t="n">
        <v>0.0169999999999999</v>
      </c>
      <c r="BF23" s="0" t="n">
        <v>0.0170000000000003</v>
      </c>
      <c r="BG23" s="0" t="n">
        <v>0.00700000000000012</v>
      </c>
      <c r="BH23" s="0" t="n">
        <v>0.00200000000000022</v>
      </c>
      <c r="BI23" s="0" t="n">
        <v>0.00200000000000022</v>
      </c>
      <c r="BJ23" s="0" t="n">
        <v>0.00199999999999978</v>
      </c>
      <c r="BK23" s="0" t="n">
        <v>0.00200000000000022</v>
      </c>
      <c r="BL23" s="0" t="n">
        <v>0.00200000000000022</v>
      </c>
      <c r="BM23" s="0" t="n">
        <v>0.00199999999999978</v>
      </c>
      <c r="BN23" s="0" t="n">
        <v>0.00199999999999978</v>
      </c>
      <c r="BO23" s="0" t="n">
        <v>0.00200000000000022</v>
      </c>
      <c r="BP23" s="0" t="n">
        <v>-0.0129999999999999</v>
      </c>
      <c r="BQ23" s="0" t="n">
        <v>0.0169999999999999</v>
      </c>
      <c r="BR23" s="0" t="n">
        <v>0.0169999999999999</v>
      </c>
      <c r="BS23" s="0" t="n">
        <v>0.00699999999999967</v>
      </c>
      <c r="BT23" s="0" t="n">
        <v>0.00199999999999978</v>
      </c>
      <c r="BU23" s="0" t="n">
        <v>0.00199999999999978</v>
      </c>
      <c r="BV23" s="0" t="n">
        <v>0.00200000000000022</v>
      </c>
      <c r="BW23" s="0" t="n">
        <v>0.00199999999999978</v>
      </c>
      <c r="BX23" s="0" t="n">
        <v>0.00199999999999978</v>
      </c>
      <c r="BY23" s="0" t="n">
        <v>0.00200000000000022</v>
      </c>
      <c r="BZ23" s="0" t="n">
        <v>0.00200000000000022</v>
      </c>
      <c r="CA23" s="0" t="n">
        <v>0.00199999999999978</v>
      </c>
      <c r="CB23" s="0" t="n">
        <v>-0.0129999999999999</v>
      </c>
      <c r="CC23" s="0" t="n">
        <v>0.0169999999999999</v>
      </c>
      <c r="CD23" s="0" t="n">
        <v>0.0169999999999999</v>
      </c>
      <c r="CE23" s="0" t="n">
        <v>0.00699999999999967</v>
      </c>
      <c r="CF23" s="0" t="n">
        <v>0.00199999999999978</v>
      </c>
      <c r="CG23" s="0" t="n">
        <v>0.00199999999999978</v>
      </c>
      <c r="CH23" s="0" t="n">
        <v>0.00200000000000022</v>
      </c>
      <c r="CI23" s="0" t="n">
        <v>0.00199999999999978</v>
      </c>
      <c r="CJ23" s="0" t="n">
        <v>0.00200000000000022</v>
      </c>
      <c r="CK23" s="0" t="n">
        <v>0.00199999999999978</v>
      </c>
      <c r="CL23" s="0" t="n">
        <v>0.00199999999999978</v>
      </c>
      <c r="CM23" s="0" t="n">
        <v>0.00200000000000022</v>
      </c>
      <c r="CN23" s="0" t="n">
        <v>-0.0129999999999999</v>
      </c>
      <c r="CO23" s="0" t="n">
        <v>0.0169999999999995</v>
      </c>
      <c r="CP23" s="0" t="n">
        <v>0.0169999999999999</v>
      </c>
      <c r="CQ23" s="0" t="n">
        <v>0.00699999999999967</v>
      </c>
      <c r="CR23" s="0" t="n">
        <v>0.00199999999999978</v>
      </c>
      <c r="CS23" s="0" t="n">
        <v>0.00199999999999978</v>
      </c>
      <c r="CT23" s="0" t="n">
        <v>0.00200000000000022</v>
      </c>
      <c r="CU23" s="0" t="n">
        <v>0.00199999999999978</v>
      </c>
      <c r="CV23" s="0" t="n">
        <v>0.00200000000000022</v>
      </c>
      <c r="CW23" s="0" t="n">
        <v>0.00199999999999978</v>
      </c>
      <c r="CX23" s="0" t="n">
        <v>0.00199999999999978</v>
      </c>
      <c r="CY23" s="0" t="n">
        <v>0.00199999999999978</v>
      </c>
      <c r="CZ23" s="0" t="n">
        <v>-0.0129999999999999</v>
      </c>
      <c r="DA23" s="0" t="n">
        <v>0.0170000000000003</v>
      </c>
      <c r="DB23" s="0" t="n">
        <v>0.0169999999999999</v>
      </c>
      <c r="DC23" s="0" t="n">
        <v>0.00700000000000012</v>
      </c>
      <c r="DD23" s="0" t="n">
        <v>0.00200000000000022</v>
      </c>
      <c r="DE23" s="0" t="n">
        <v>0.00200000000000022</v>
      </c>
      <c r="DF23" s="0" t="n">
        <v>0.00200000000000022</v>
      </c>
      <c r="DG23" s="0" t="n">
        <v>0.00199999999999978</v>
      </c>
      <c r="DH23" s="0" t="n">
        <v>0.00199999999999978</v>
      </c>
      <c r="DI23" s="0" t="n">
        <v>0.00200000000000022</v>
      </c>
      <c r="DJ23" s="0" t="n">
        <v>0.00200000000000022</v>
      </c>
      <c r="DK23" s="0" t="n">
        <v>0.00200000000000067</v>
      </c>
      <c r="DL23" s="0" t="n">
        <v>-0.0129999999999999</v>
      </c>
      <c r="DM23" s="0" t="n">
        <v>0.0169999999999995</v>
      </c>
      <c r="DN23" s="0" t="n">
        <v>0.0169999999999999</v>
      </c>
      <c r="DO23" s="0" t="n">
        <v>0.00699999999999967</v>
      </c>
      <c r="DP23" s="0" t="n">
        <v>0.00199999999999978</v>
      </c>
      <c r="DQ23" s="0" t="n">
        <v>0.00199999999999978</v>
      </c>
      <c r="DR23" s="0" t="n">
        <v>0.00200000000000022</v>
      </c>
      <c r="DS23" s="0" t="n">
        <v>0.00199999999999978</v>
      </c>
      <c r="DT23" s="0" t="n">
        <v>0.00200000000000022</v>
      </c>
      <c r="DU23" s="0" t="n">
        <v>0.00199999999999978</v>
      </c>
      <c r="DV23" s="0" t="n">
        <v>0.00199999999999978</v>
      </c>
      <c r="DW23" s="0" t="n">
        <v>0.00199999999999978</v>
      </c>
      <c r="DX23" s="0" t="n">
        <v>-0.0129999999999999</v>
      </c>
      <c r="DY23" s="0" t="n">
        <v>0.0170000000000003</v>
      </c>
      <c r="DZ23" s="0" t="n">
        <v>0.0169999999999995</v>
      </c>
      <c r="EA23" s="0" t="n">
        <v>0.00699999999999967</v>
      </c>
      <c r="EB23" s="0" t="n">
        <v>0.00199999999999978</v>
      </c>
      <c r="EC23" s="0" t="n">
        <v>0.00199999999999978</v>
      </c>
      <c r="ED23" s="0" t="n">
        <v>0.00200000000000022</v>
      </c>
      <c r="EE23" s="0" t="n">
        <v>0.00199999999999978</v>
      </c>
      <c r="EF23" s="0" t="n">
        <v>0.00200000000000022</v>
      </c>
      <c r="EG23" s="0" t="n">
        <v>0.00199999999999978</v>
      </c>
      <c r="EH23" s="0" t="n">
        <v>0.00199999999999978</v>
      </c>
      <c r="EI23" s="0" t="n">
        <v>0.00199999999999978</v>
      </c>
      <c r="EJ23" s="0" t="n">
        <v>-0.0129999999999999</v>
      </c>
      <c r="EK23" s="0" t="n">
        <v>0.0170000000000003</v>
      </c>
      <c r="EL23" s="0" t="n">
        <v>0.0169999999999995</v>
      </c>
      <c r="EM23" s="0" t="n">
        <v>0.00700000000000012</v>
      </c>
      <c r="EN23" s="0" t="n">
        <v>0.00200000000000022</v>
      </c>
      <c r="EO23" s="0" t="n">
        <v>0.00200000000000022</v>
      </c>
      <c r="EP23" s="0" t="n">
        <v>0.00200000000000022</v>
      </c>
      <c r="EQ23" s="0" t="n">
        <v>0.00199999999999978</v>
      </c>
      <c r="ER23" s="0" t="n">
        <v>0.00200000000000067</v>
      </c>
      <c r="ES23" s="0" t="n">
        <v>0.00199999999999978</v>
      </c>
      <c r="ET23" s="0" t="n">
        <v>0.00199999999999978</v>
      </c>
      <c r="EU23" s="0" t="n">
        <v>0.00200000000000067</v>
      </c>
      <c r="EV23" s="0" t="n">
        <v>-0.0129999999999999</v>
      </c>
      <c r="EW23" s="0" t="n">
        <v>0.0169999999999995</v>
      </c>
      <c r="EX23" s="0" t="n">
        <v>0.0170000000000003</v>
      </c>
      <c r="EY23" s="0" t="n">
        <v>0.00700000000000056</v>
      </c>
      <c r="EZ23" s="0" t="n">
        <v>0.00199999999999978</v>
      </c>
      <c r="FA23" s="0" t="n">
        <v>0.00199999999999978</v>
      </c>
      <c r="FB23" s="0" t="n">
        <v>0.00199999999999978</v>
      </c>
      <c r="FC23" s="0" t="n">
        <v>0.00200000000000067</v>
      </c>
      <c r="FD23" s="0" t="n">
        <v>0.00199999999999978</v>
      </c>
      <c r="FE23" s="0" t="n">
        <v>0.00199999999999978</v>
      </c>
      <c r="FF23" s="0" t="n">
        <v>0.00199999999999978</v>
      </c>
      <c r="FG23" s="0" t="n">
        <v>0.00199999999999978</v>
      </c>
      <c r="FH23" s="0" t="n">
        <v>-0.0129999999999999</v>
      </c>
      <c r="FI23" s="0" t="n">
        <v>0.0170000000000003</v>
      </c>
      <c r="FJ23" s="0" t="n">
        <v>0.0170000000000003</v>
      </c>
      <c r="FK23" s="0" t="n">
        <v>0.00699999999999967</v>
      </c>
      <c r="FL23" s="0" t="n">
        <v>0.00199999999999978</v>
      </c>
      <c r="FM23" s="0" t="n">
        <v>0.00200000000000067</v>
      </c>
      <c r="FN23" s="0" t="n">
        <v>0.00199999999999978</v>
      </c>
      <c r="FO23" s="0" t="n">
        <v>0.00199999999999978</v>
      </c>
      <c r="FP23" s="0" t="n">
        <v>0.00199999999999978</v>
      </c>
      <c r="FQ23" s="0" t="n">
        <v>0.00199999999999978</v>
      </c>
      <c r="FR23" s="0" t="n">
        <v>0.00199999999999978</v>
      </c>
      <c r="FS23" s="0" t="n">
        <v>0.00200000000000067</v>
      </c>
      <c r="FT23" s="0" t="n">
        <v>-0.0130000000000008</v>
      </c>
      <c r="FU23" s="0" t="n">
        <v>0.0170000000000003</v>
      </c>
      <c r="FV23" s="0" t="n">
        <v>0.0169999999999995</v>
      </c>
      <c r="FW23" s="0" t="n">
        <v>0.00699999999999967</v>
      </c>
      <c r="FX23" s="0" t="n">
        <v>0.00199999999999978</v>
      </c>
      <c r="FY23" s="0" t="n">
        <v>0.00199999999999978</v>
      </c>
      <c r="FZ23" s="0" t="n">
        <v>0.00200000000000067</v>
      </c>
      <c r="GA23" s="0" t="n">
        <v>0.00199999999999978</v>
      </c>
      <c r="GB23" s="0" t="n">
        <v>0.00200000000000067</v>
      </c>
      <c r="GC23" s="0" t="n">
        <v>0.00199999999999978</v>
      </c>
      <c r="GD23" s="0" t="n">
        <v>0.00199999999999978</v>
      </c>
      <c r="GE23" s="0" t="n">
        <v>0.00199999999999978</v>
      </c>
      <c r="GF23" s="0" t="n">
        <v>-0.0129999999999999</v>
      </c>
      <c r="GG23" s="0" t="n">
        <v>0.0170000000000003</v>
      </c>
      <c r="GH23" s="0" t="n">
        <v>0.0169999999999995</v>
      </c>
      <c r="GI23" s="0" t="n">
        <v>0.00700000000000056</v>
      </c>
      <c r="GJ23" s="0" t="n">
        <v>0.00200000000000067</v>
      </c>
      <c r="GK23" s="0" t="n">
        <v>0.00199999999999978</v>
      </c>
      <c r="GL23" s="0" t="n">
        <v>0.00200000000000067</v>
      </c>
      <c r="GM23" s="0" t="n">
        <v>0.00199999999999978</v>
      </c>
      <c r="GN23" s="0" t="n">
        <v>0.00199999999999978</v>
      </c>
      <c r="GO23" s="0" t="n">
        <v>0.00200000000000067</v>
      </c>
      <c r="GP23" s="0" t="n">
        <v>0.00199999999999978</v>
      </c>
      <c r="GQ23" s="0" t="n">
        <v>0.00199999999999978</v>
      </c>
      <c r="GR23" s="0" t="n">
        <v>-0.0129999999999999</v>
      </c>
      <c r="GS23" s="0" t="n">
        <v>0.0170000000000003</v>
      </c>
      <c r="GT23" s="0" t="n">
        <v>0.0169999999999995</v>
      </c>
      <c r="GU23" s="0" t="n">
        <v>0.00700000000000056</v>
      </c>
      <c r="GV23" s="0" t="n">
        <v>0.00200000000000067</v>
      </c>
      <c r="GW23" s="0" t="n">
        <v>0.00199999999999978</v>
      </c>
      <c r="GX23" s="0" t="n">
        <v>0.00200000000000067</v>
      </c>
      <c r="GY23" s="0" t="n">
        <v>0.00199999999999978</v>
      </c>
      <c r="GZ23" s="0" t="n">
        <v>0.00199999999999978</v>
      </c>
      <c r="HA23" s="0" t="n">
        <v>0.00200000000000067</v>
      </c>
      <c r="HB23" s="0" t="n">
        <v>0.00199999999999978</v>
      </c>
      <c r="HC23" s="0" t="n">
        <v>0.00199999999999978</v>
      </c>
      <c r="HD23" s="0" t="n">
        <v>-0.0130000000000008</v>
      </c>
      <c r="HE23" s="0" t="n">
        <v>0.0170000000000003</v>
      </c>
      <c r="HF23" s="0" t="n">
        <v>0.0169999999999995</v>
      </c>
      <c r="HG23" s="0" t="n">
        <v>0.00699999999999967</v>
      </c>
      <c r="HH23" s="0" t="n">
        <v>0.00199999999999978</v>
      </c>
      <c r="HI23" s="0" t="n">
        <v>0.00199999999999978</v>
      </c>
      <c r="HJ23" s="0" t="n">
        <v>0.00200000000000067</v>
      </c>
      <c r="HK23" s="0" t="n">
        <v>0.00199999999999978</v>
      </c>
      <c r="HL23" s="0" t="n">
        <v>0.00200000000000067</v>
      </c>
      <c r="HM23" s="0" t="n">
        <v>0.00199999999999978</v>
      </c>
      <c r="HN23" s="0" t="n">
        <v>0.00199999999999978</v>
      </c>
      <c r="HO23" s="0" t="n">
        <v>0.00199999999999978</v>
      </c>
      <c r="HP23" s="0" t="n">
        <v>-0.0129999999999999</v>
      </c>
      <c r="HQ23" s="0" t="n">
        <v>0.0170000000000003</v>
      </c>
      <c r="HR23" s="0" t="n">
        <v>0.0169999999999995</v>
      </c>
      <c r="HS23" s="0" t="n">
        <v>0.00699999999999967</v>
      </c>
      <c r="HT23" s="0" t="n">
        <v>0.00199999999999978</v>
      </c>
      <c r="HU23" s="0" t="n">
        <v>0.00199999999999978</v>
      </c>
      <c r="HV23" s="0" t="n">
        <v>0.00199999999999978</v>
      </c>
      <c r="HW23" s="0" t="n">
        <v>0.00199999999999978</v>
      </c>
      <c r="HX23" s="0" t="n">
        <v>0.00200000000000067</v>
      </c>
      <c r="HY23" s="0" t="n">
        <v>0.00199999999999978</v>
      </c>
      <c r="HZ23" s="0" t="n">
        <v>0.00199999999999978</v>
      </c>
    </row>
    <row r="24" customFormat="false" ht="12.75" hidden="false" customHeight="false" outlineLevel="0" collapsed="false">
      <c r="A24" s="389" t="n">
        <f aca="false">A!A38</f>
        <v>37712</v>
      </c>
      <c r="B24" s="390" t="n">
        <f aca="false">INDEX(RelationshipPriceTable,MATCH(A24,RelationshipMonth,0),2)</f>
        <v>3.72</v>
      </c>
      <c r="C24" s="390" t="n">
        <v>3.698</v>
      </c>
      <c r="D24" s="391" t="n">
        <f aca="false">B24-C24</f>
        <v>0.0220000000000002</v>
      </c>
      <c r="F24" s="414" t="n">
        <v>36880</v>
      </c>
      <c r="G24" s="414"/>
      <c r="H24" s="0" t="n">
        <v>0.224</v>
      </c>
      <c r="I24" s="0" t="n">
        <v>0.134</v>
      </c>
      <c r="J24" s="0" t="n">
        <v>0.0640000000000001</v>
      </c>
      <c r="K24" s="0" t="n">
        <v>0.0750000000000002</v>
      </c>
      <c r="L24" s="0" t="n">
        <v>0.0149999999999997</v>
      </c>
      <c r="M24" s="0" t="n">
        <v>0.0149999999999997</v>
      </c>
      <c r="N24" s="0" t="n">
        <v>0.0149999999999997</v>
      </c>
      <c r="O24" s="0" t="n">
        <v>0.0150000000000006</v>
      </c>
      <c r="P24" s="0" t="n">
        <v>0.0149999999999997</v>
      </c>
      <c r="Q24" s="0" t="n">
        <v>0.0150000000000006</v>
      </c>
      <c r="R24" s="0" t="n">
        <v>0.0149999999999997</v>
      </c>
      <c r="S24" s="0" t="n">
        <v>0.0149999999999997</v>
      </c>
      <c r="T24" s="0" t="n">
        <v>0.0149999999999997</v>
      </c>
      <c r="U24" s="0" t="n">
        <v>0.0149999999999997</v>
      </c>
      <c r="V24" s="0" t="n">
        <v>0.0149999999999997</v>
      </c>
      <c r="W24" s="0" t="n">
        <v>0.0149999999999997</v>
      </c>
      <c r="X24" s="0" t="n">
        <v>0.0149999999999997</v>
      </c>
      <c r="Y24" s="0" t="n">
        <v>0.0149999999999997</v>
      </c>
      <c r="Z24" s="0" t="n">
        <v>0.0149999999999997</v>
      </c>
      <c r="AA24" s="0" t="n">
        <v>0.0149999999999997</v>
      </c>
      <c r="AB24" s="0" t="n">
        <v>0.0149999999999997</v>
      </c>
      <c r="AC24" s="0" t="n">
        <v>0.0149999999999997</v>
      </c>
      <c r="AD24" s="0" t="n">
        <v>0.0149999999999997</v>
      </c>
      <c r="AE24" s="0" t="n">
        <v>0.0149999999999997</v>
      </c>
      <c r="AF24" s="0" t="n">
        <v>0.0149999999999997</v>
      </c>
      <c r="AG24" s="0" t="n">
        <v>0.0149999999999997</v>
      </c>
      <c r="AH24" s="0" t="n">
        <v>0.0150000000000001</v>
      </c>
      <c r="AI24" s="0" t="n">
        <v>0.0149999999999997</v>
      </c>
      <c r="AJ24" s="0" t="n">
        <v>0.0150000000000001</v>
      </c>
      <c r="AK24" s="0" t="n">
        <v>0.0149999999999997</v>
      </c>
      <c r="AL24" s="0" t="n">
        <v>0.0150000000000001</v>
      </c>
      <c r="AM24" s="0" t="n">
        <v>0.0150000000000001</v>
      </c>
      <c r="AN24" s="0" t="n">
        <v>0.0150000000000001</v>
      </c>
      <c r="AO24" s="0" t="n">
        <v>0.0149999999999997</v>
      </c>
      <c r="AP24" s="0" t="n">
        <v>0.0150000000000001</v>
      </c>
      <c r="AQ24" s="0" t="n">
        <v>0.0149999999999997</v>
      </c>
      <c r="AR24" s="0" t="n">
        <v>0.0149999999999997</v>
      </c>
      <c r="AS24" s="0" t="n">
        <v>0.0150000000000001</v>
      </c>
      <c r="AT24" s="0" t="n">
        <v>0.0150000000000001</v>
      </c>
      <c r="AU24" s="0" t="n">
        <v>0.0150000000000001</v>
      </c>
      <c r="AV24" s="0" t="n">
        <v>0.0150000000000001</v>
      </c>
      <c r="AW24" s="0" t="n">
        <v>0.0150000000000001</v>
      </c>
      <c r="AX24" s="0" t="n">
        <v>0.0149999999999997</v>
      </c>
      <c r="AY24" s="0" t="n">
        <v>0.0150000000000001</v>
      </c>
      <c r="AZ24" s="0" t="n">
        <v>0.0150000000000001</v>
      </c>
      <c r="BA24" s="0" t="n">
        <v>0.0150000000000001</v>
      </c>
      <c r="BB24" s="0" t="n">
        <v>0.0150000000000001</v>
      </c>
      <c r="BC24" s="0" t="n">
        <v>0.0150000000000001</v>
      </c>
      <c r="BD24" s="0" t="n">
        <v>0.0150000000000006</v>
      </c>
      <c r="BE24" s="0" t="n">
        <v>0.0150000000000001</v>
      </c>
      <c r="BF24" s="0" t="n">
        <v>0.0149999999999997</v>
      </c>
      <c r="BG24" s="0" t="n">
        <v>0.0149999999999997</v>
      </c>
      <c r="BH24" s="0" t="n">
        <v>0.0149999999999997</v>
      </c>
      <c r="BI24" s="0" t="n">
        <v>0.0149999999999997</v>
      </c>
      <c r="BJ24" s="0" t="n">
        <v>0.0150000000000001</v>
      </c>
      <c r="BK24" s="0" t="n">
        <v>0.0149999999999997</v>
      </c>
      <c r="BL24" s="0" t="n">
        <v>0.0150000000000001</v>
      </c>
      <c r="BM24" s="0" t="n">
        <v>0.0150000000000001</v>
      </c>
      <c r="BN24" s="0" t="n">
        <v>0.0150000000000001</v>
      </c>
      <c r="BO24" s="0" t="n">
        <v>0.0150000000000001</v>
      </c>
      <c r="BP24" s="0" t="n">
        <v>0.0149999999999997</v>
      </c>
      <c r="BQ24" s="0" t="n">
        <v>0.0150000000000001</v>
      </c>
      <c r="BR24" s="0" t="n">
        <v>0.0150000000000001</v>
      </c>
      <c r="BS24" s="0" t="n">
        <v>0.0150000000000001</v>
      </c>
      <c r="BT24" s="0" t="n">
        <v>0.0150000000000001</v>
      </c>
      <c r="BU24" s="0" t="n">
        <v>0.0150000000000001</v>
      </c>
      <c r="BV24" s="0" t="n">
        <v>0.0149999999999997</v>
      </c>
      <c r="BW24" s="0" t="n">
        <v>0.0150000000000001</v>
      </c>
      <c r="BX24" s="0" t="n">
        <v>0.0150000000000001</v>
      </c>
      <c r="BY24" s="0" t="n">
        <v>0.0150000000000001</v>
      </c>
      <c r="BZ24" s="0" t="n">
        <v>0.0150000000000001</v>
      </c>
      <c r="CA24" s="0" t="n">
        <v>0.0150000000000001</v>
      </c>
      <c r="CB24" s="0" t="n">
        <v>0.0150000000000006</v>
      </c>
      <c r="CC24" s="0" t="n">
        <v>0.0150000000000001</v>
      </c>
      <c r="CD24" s="0" t="n">
        <v>0.0150000000000001</v>
      </c>
      <c r="CE24" s="0" t="n">
        <v>0.0150000000000001</v>
      </c>
      <c r="CF24" s="0" t="n">
        <v>0.0150000000000001</v>
      </c>
      <c r="CG24" s="0" t="n">
        <v>0.0150000000000001</v>
      </c>
      <c r="CH24" s="0" t="n">
        <v>0.0150000000000001</v>
      </c>
      <c r="CI24" s="0" t="n">
        <v>0.0150000000000001</v>
      </c>
      <c r="CJ24" s="0" t="n">
        <v>0.0149999999999997</v>
      </c>
      <c r="CK24" s="0" t="n">
        <v>0.0150000000000001</v>
      </c>
      <c r="CL24" s="0" t="n">
        <v>0.0150000000000001</v>
      </c>
      <c r="CM24" s="0" t="n">
        <v>0.0149999999999997</v>
      </c>
      <c r="CN24" s="0" t="n">
        <v>0.0150000000000006</v>
      </c>
      <c r="CO24" s="0" t="n">
        <v>0.0150000000000006</v>
      </c>
      <c r="CP24" s="0" t="n">
        <v>0.0150000000000001</v>
      </c>
      <c r="CQ24" s="0" t="n">
        <v>0.0150000000000001</v>
      </c>
      <c r="CR24" s="0" t="n">
        <v>0.0150000000000001</v>
      </c>
      <c r="CS24" s="0" t="n">
        <v>0.0150000000000001</v>
      </c>
      <c r="CT24" s="0" t="n">
        <v>0.0150000000000001</v>
      </c>
      <c r="CU24" s="0" t="n">
        <v>0.0150000000000001</v>
      </c>
      <c r="CV24" s="0" t="n">
        <v>0.0149999999999997</v>
      </c>
      <c r="CW24" s="0" t="n">
        <v>0.0150000000000001</v>
      </c>
      <c r="CX24" s="0" t="n">
        <v>0.0150000000000001</v>
      </c>
      <c r="CY24" s="0" t="n">
        <v>0.0150000000000006</v>
      </c>
      <c r="CZ24" s="0" t="n">
        <v>0.0149999999999997</v>
      </c>
      <c r="DA24" s="0" t="n">
        <v>0.0149999999999997</v>
      </c>
      <c r="DB24" s="0" t="n">
        <v>0.0150000000000001</v>
      </c>
      <c r="DC24" s="0" t="n">
        <v>0.0150000000000001</v>
      </c>
      <c r="DD24" s="0" t="n">
        <v>0.0150000000000001</v>
      </c>
      <c r="DE24" s="0" t="n">
        <v>0.0150000000000001</v>
      </c>
      <c r="DF24" s="0" t="n">
        <v>0.0149999999999997</v>
      </c>
      <c r="DG24" s="0" t="n">
        <v>0.0150000000000001</v>
      </c>
      <c r="DH24" s="0" t="n">
        <v>0.0150000000000001</v>
      </c>
      <c r="DI24" s="0" t="n">
        <v>0.0149999999999997</v>
      </c>
      <c r="DJ24" s="0" t="n">
        <v>0.0149999999999997</v>
      </c>
      <c r="DK24" s="0" t="n">
        <v>0.0149999999999997</v>
      </c>
      <c r="DL24" s="0" t="n">
        <v>0.0150000000000006</v>
      </c>
      <c r="DM24" s="0" t="n">
        <v>0.0150000000000006</v>
      </c>
      <c r="DN24" s="0" t="n">
        <v>0.0149999999999997</v>
      </c>
      <c r="DO24" s="0" t="n">
        <v>0.0150000000000001</v>
      </c>
      <c r="DP24" s="0" t="n">
        <v>0.0150000000000001</v>
      </c>
      <c r="DQ24" s="0" t="n">
        <v>0.0150000000000001</v>
      </c>
      <c r="DR24" s="0" t="n">
        <v>0.0150000000000001</v>
      </c>
      <c r="DS24" s="0" t="n">
        <v>0.0150000000000001</v>
      </c>
      <c r="DT24" s="0" t="n">
        <v>0.0149999999999997</v>
      </c>
      <c r="DU24" s="0" t="n">
        <v>0.0150000000000001</v>
      </c>
      <c r="DV24" s="0" t="n">
        <v>0.0149999999999997</v>
      </c>
      <c r="DW24" s="0" t="n">
        <v>0.0150000000000006</v>
      </c>
      <c r="DX24" s="0" t="n">
        <v>0.0150000000000006</v>
      </c>
      <c r="DY24" s="0" t="n">
        <v>0.0149999999999997</v>
      </c>
      <c r="DZ24" s="0" t="n">
        <v>0.0150000000000006</v>
      </c>
      <c r="EA24" s="0" t="n">
        <v>0.0150000000000001</v>
      </c>
      <c r="EB24" s="0" t="n">
        <v>0.0150000000000001</v>
      </c>
      <c r="EC24" s="0" t="n">
        <v>0.0150000000000001</v>
      </c>
      <c r="ED24" s="0" t="n">
        <v>0.0150000000000001</v>
      </c>
      <c r="EE24" s="0" t="n">
        <v>0.0150000000000001</v>
      </c>
      <c r="EF24" s="0" t="n">
        <v>0.0149999999999997</v>
      </c>
      <c r="EG24" s="0" t="n">
        <v>0.0150000000000001</v>
      </c>
      <c r="EH24" s="0" t="n">
        <v>0.0149999999999997</v>
      </c>
      <c r="EI24" s="0" t="n">
        <v>0.0150000000000006</v>
      </c>
      <c r="EJ24" s="0" t="n">
        <v>0.0149999999999997</v>
      </c>
      <c r="EK24" s="0" t="n">
        <v>0.0149999999999997</v>
      </c>
      <c r="EL24" s="0" t="n">
        <v>0.0150000000000006</v>
      </c>
      <c r="EM24" s="0" t="n">
        <v>0.0149999999999997</v>
      </c>
      <c r="EN24" s="0" t="n">
        <v>0.0150000000000001</v>
      </c>
      <c r="EO24" s="0" t="n">
        <v>0.0150000000000001</v>
      </c>
      <c r="EP24" s="0" t="n">
        <v>0.0149999999999997</v>
      </c>
      <c r="EQ24" s="0" t="n">
        <v>0.0149999999999997</v>
      </c>
      <c r="ER24" s="0" t="n">
        <v>0.0149999999999997</v>
      </c>
      <c r="ES24" s="0" t="n">
        <v>0.0149999999999997</v>
      </c>
      <c r="ET24" s="0" t="n">
        <v>0.0150000000000006</v>
      </c>
      <c r="EU24" s="0" t="n">
        <v>0.0149999999999997</v>
      </c>
      <c r="EV24" s="0" t="n">
        <v>0.0149999999999997</v>
      </c>
      <c r="EW24" s="0" t="n">
        <v>0.0150000000000006</v>
      </c>
      <c r="EX24" s="0" t="n">
        <v>0.0149999999999997</v>
      </c>
      <c r="EY24" s="0" t="n">
        <v>0.0149999999999997</v>
      </c>
      <c r="EZ24" s="0" t="n">
        <v>0.0150000000000006</v>
      </c>
      <c r="FA24" s="0" t="n">
        <v>0.0149999999999997</v>
      </c>
      <c r="FB24" s="0" t="n">
        <v>0.0150000000000006</v>
      </c>
      <c r="FC24" s="0" t="n">
        <v>0.0149999999999997</v>
      </c>
      <c r="FD24" s="0" t="n">
        <v>0.0149999999999997</v>
      </c>
      <c r="FE24" s="0" t="n">
        <v>0.0150000000000006</v>
      </c>
      <c r="FF24" s="0" t="n">
        <v>0.0149999999999997</v>
      </c>
      <c r="FG24" s="0" t="n">
        <v>0.0149999999999997</v>
      </c>
      <c r="FH24" s="0" t="n">
        <v>0.0149999999999997</v>
      </c>
      <c r="FI24" s="0" t="n">
        <v>0.0149999999999997</v>
      </c>
      <c r="FJ24" s="0" t="n">
        <v>0.0149999999999997</v>
      </c>
      <c r="FK24" s="0" t="n">
        <v>0.0150000000000006</v>
      </c>
      <c r="FL24" s="0" t="n">
        <v>0.0149999999999997</v>
      </c>
      <c r="FM24" s="0" t="n">
        <v>0.0149999999999997</v>
      </c>
      <c r="FN24" s="0" t="n">
        <v>0.0149999999999997</v>
      </c>
      <c r="FO24" s="0" t="n">
        <v>0.0150000000000006</v>
      </c>
      <c r="FP24" s="0" t="n">
        <v>0.0149999999999997</v>
      </c>
      <c r="FQ24" s="0" t="n">
        <v>0.0149999999999997</v>
      </c>
      <c r="FR24" s="0" t="n">
        <v>0.0150000000000006</v>
      </c>
      <c r="FS24" s="0" t="n">
        <v>0.0149999999999997</v>
      </c>
      <c r="FT24" s="0" t="n">
        <v>0.0150000000000006</v>
      </c>
      <c r="FU24" s="0" t="n">
        <v>0.0149999999999997</v>
      </c>
      <c r="FV24" s="0" t="n">
        <v>0.0150000000000006</v>
      </c>
      <c r="FW24" s="0" t="n">
        <v>0.0149999999999997</v>
      </c>
      <c r="FX24" s="0" t="n">
        <v>0.0149999999999997</v>
      </c>
      <c r="FY24" s="0" t="n">
        <v>0.0150000000000006</v>
      </c>
      <c r="FZ24" s="0" t="n">
        <v>0.0149999999999997</v>
      </c>
      <c r="GA24" s="0" t="n">
        <v>0.0149999999999997</v>
      </c>
      <c r="GB24" s="0" t="n">
        <v>0.0149999999999997</v>
      </c>
      <c r="GC24" s="0" t="n">
        <v>0.0149999999999997</v>
      </c>
      <c r="GD24" s="0" t="n">
        <v>0.0150000000000006</v>
      </c>
      <c r="GE24" s="0" t="n">
        <v>0.0150000000000006</v>
      </c>
      <c r="GF24" s="0" t="n">
        <v>0.0150000000000006</v>
      </c>
      <c r="GG24" s="0" t="n">
        <v>0.0149999999999997</v>
      </c>
      <c r="GH24" s="0" t="n">
        <v>0.0150000000000006</v>
      </c>
      <c r="GI24" s="0" t="n">
        <v>0.0149999999999997</v>
      </c>
      <c r="GJ24" s="0" t="n">
        <v>0.0149999999999997</v>
      </c>
      <c r="GK24" s="0" t="n">
        <v>0.0150000000000006</v>
      </c>
      <c r="GL24" s="0" t="n">
        <v>0.0149999999999997</v>
      </c>
      <c r="GM24" s="0" t="n">
        <v>0.0149999999999997</v>
      </c>
      <c r="GN24" s="0" t="n">
        <v>0.0150000000000006</v>
      </c>
      <c r="GO24" s="0" t="n">
        <v>0.0149999999999997</v>
      </c>
      <c r="GP24" s="0" t="n">
        <v>0.0149999999999997</v>
      </c>
      <c r="GQ24" s="0" t="n">
        <v>0.0150000000000006</v>
      </c>
      <c r="GR24" s="0" t="n">
        <v>0.0150000000000006</v>
      </c>
      <c r="GS24" s="0" t="n">
        <v>0.0149999999999997</v>
      </c>
      <c r="GT24" s="0" t="n">
        <v>0.0150000000000006</v>
      </c>
      <c r="GU24" s="0" t="n">
        <v>0.0149999999999997</v>
      </c>
      <c r="GV24" s="0" t="n">
        <v>0.0149999999999997</v>
      </c>
      <c r="GW24" s="0" t="n">
        <v>0.0150000000000006</v>
      </c>
      <c r="GX24" s="0" t="n">
        <v>0.0149999999999997</v>
      </c>
      <c r="GY24" s="0" t="n">
        <v>0.0149999999999997</v>
      </c>
      <c r="GZ24" s="0" t="n">
        <v>0.0150000000000006</v>
      </c>
      <c r="HA24" s="0" t="n">
        <v>0.0149999999999997</v>
      </c>
      <c r="HB24" s="0" t="n">
        <v>0.0149999999999997</v>
      </c>
      <c r="HC24" s="0" t="n">
        <v>0.0150000000000006</v>
      </c>
      <c r="HD24" s="0" t="n">
        <v>0.0150000000000006</v>
      </c>
      <c r="HE24" s="0" t="n">
        <v>0.0149999999999997</v>
      </c>
      <c r="HF24" s="0" t="n">
        <v>0.0150000000000006</v>
      </c>
      <c r="HG24" s="0" t="n">
        <v>0.0149999999999997</v>
      </c>
      <c r="HH24" s="0" t="n">
        <v>0.0149999999999997</v>
      </c>
      <c r="HI24" s="0" t="n">
        <v>0.0150000000000006</v>
      </c>
      <c r="HJ24" s="0" t="n">
        <v>0.0149999999999997</v>
      </c>
      <c r="HK24" s="0" t="n">
        <v>0.0149999999999997</v>
      </c>
      <c r="HL24" s="0" t="n">
        <v>0.0149999999999997</v>
      </c>
      <c r="HM24" s="0" t="n">
        <v>0.0149999999999997</v>
      </c>
      <c r="HN24" s="0" t="n">
        <v>0.0150000000000006</v>
      </c>
      <c r="HO24" s="0" t="n">
        <v>0.0150000000000006</v>
      </c>
      <c r="HP24" s="0" t="n">
        <v>0.0149999999999997</v>
      </c>
      <c r="HQ24" s="0" t="n">
        <v>0.0149999999999997</v>
      </c>
      <c r="HR24" s="0" t="n">
        <v>0.0150000000000006</v>
      </c>
      <c r="HS24" s="0" t="n">
        <v>0.0149999999999997</v>
      </c>
      <c r="HT24" s="0" t="n">
        <v>0.0149999999999997</v>
      </c>
      <c r="HU24" s="0" t="n">
        <v>0.0150000000000006</v>
      </c>
      <c r="HV24" s="0" t="n">
        <v>0.0149999999999997</v>
      </c>
      <c r="HW24" s="0" t="n">
        <v>0.0149999999999997</v>
      </c>
      <c r="HX24" s="0" t="n">
        <v>0.0149999999999997</v>
      </c>
      <c r="HY24" s="0" t="n">
        <v>0.0149999999999997</v>
      </c>
      <c r="HZ24" s="0" t="n">
        <v>0.0150000000000006</v>
      </c>
    </row>
    <row r="25" customFormat="false" ht="12.75" hidden="false" customHeight="false" outlineLevel="0" collapsed="false">
      <c r="A25" s="389" t="n">
        <f aca="false">A!A39</f>
        <v>37742</v>
      </c>
      <c r="B25" s="390" t="n">
        <f aca="false">INDEX(RelationshipPriceTable,MATCH(A25,RelationshipMonth,0),2)</f>
        <v>3.698</v>
      </c>
      <c r="C25" s="390" t="n">
        <v>3.676</v>
      </c>
      <c r="D25" s="391" t="n">
        <f aca="false">B25-C25</f>
        <v>0.0219999999999998</v>
      </c>
      <c r="F25" s="414" t="n">
        <v>36881</v>
      </c>
      <c r="G25" s="414"/>
      <c r="H25" s="0" t="n">
        <v>0.504</v>
      </c>
      <c r="I25" s="0" t="n">
        <v>0.284000000000001</v>
      </c>
      <c r="J25" s="0" t="n">
        <v>0.0339999999999989</v>
      </c>
      <c r="K25" s="0" t="n">
        <v>0.175</v>
      </c>
      <c r="L25" s="0" t="n">
        <v>0.145</v>
      </c>
      <c r="M25" s="0" t="n">
        <v>0.125</v>
      </c>
      <c r="N25" s="0" t="n">
        <v>0.125</v>
      </c>
      <c r="O25" s="0" t="n">
        <v>0.125</v>
      </c>
      <c r="P25" s="0" t="n">
        <v>0.125</v>
      </c>
      <c r="Q25" s="0" t="n">
        <v>0.119999999999999</v>
      </c>
      <c r="R25" s="0" t="n">
        <v>0.115</v>
      </c>
      <c r="S25" s="0" t="n">
        <v>0.11</v>
      </c>
      <c r="T25" s="0" t="n">
        <v>0.11</v>
      </c>
      <c r="U25" s="0" t="n">
        <v>0.11</v>
      </c>
      <c r="V25" s="0" t="n">
        <v>0.0920000000000005</v>
      </c>
      <c r="W25" s="0" t="n">
        <v>0.0620000000000003</v>
      </c>
      <c r="X25" s="0" t="n">
        <v>0.0469999999999997</v>
      </c>
      <c r="Y25" s="0" t="n">
        <v>0.0470000000000006</v>
      </c>
      <c r="Z25" s="0" t="n">
        <v>0.0470000000000006</v>
      </c>
      <c r="AA25" s="0" t="n">
        <v>0.0470000000000006</v>
      </c>
      <c r="AB25" s="0" t="n">
        <v>0.0470000000000006</v>
      </c>
      <c r="AC25" s="0" t="n">
        <v>0.0469999999999997</v>
      </c>
      <c r="AD25" s="0" t="n">
        <v>0.0470000000000006</v>
      </c>
      <c r="AE25" s="0" t="n">
        <v>0.0470000000000006</v>
      </c>
      <c r="AF25" s="0" t="n">
        <v>0.0469999999999997</v>
      </c>
      <c r="AG25" s="0" t="n">
        <v>0.0470000000000006</v>
      </c>
      <c r="AH25" s="0" t="n">
        <v>0.0470000000000002</v>
      </c>
      <c r="AI25" s="0" t="n">
        <v>0.0369999999999999</v>
      </c>
      <c r="AJ25" s="0" t="n">
        <v>0.0369999999999999</v>
      </c>
      <c r="AK25" s="0" t="n">
        <v>0.0369999999999999</v>
      </c>
      <c r="AL25" s="0" t="n">
        <v>0.0369999999999999</v>
      </c>
      <c r="AM25" s="0" t="n">
        <v>0.0369999999999999</v>
      </c>
      <c r="AN25" s="0" t="n">
        <v>0.0369999999999999</v>
      </c>
      <c r="AO25" s="0" t="n">
        <v>0.0449999999999999</v>
      </c>
      <c r="AP25" s="0" t="n">
        <v>0.0449999999999999</v>
      </c>
      <c r="AQ25" s="0" t="n">
        <v>0.0449999999999999</v>
      </c>
      <c r="AR25" s="0" t="n">
        <v>0.0469999999999997</v>
      </c>
      <c r="AS25" s="0" t="n">
        <v>0.0470000000000002</v>
      </c>
      <c r="AT25" s="0" t="n">
        <v>0.0469999999999997</v>
      </c>
      <c r="AU25" s="0" t="n">
        <v>0.0369999999999999</v>
      </c>
      <c r="AV25" s="0" t="n">
        <v>0.0369999999999999</v>
      </c>
      <c r="AW25" s="0" t="n">
        <v>0.0369999999999999</v>
      </c>
      <c r="AX25" s="0" t="n">
        <v>0.0370000000000004</v>
      </c>
      <c r="AY25" s="0" t="n">
        <v>0.0369999999999999</v>
      </c>
      <c r="AZ25" s="0" t="n">
        <v>0.0369999999999999</v>
      </c>
      <c r="BA25" s="0" t="n">
        <v>0.0449999999999999</v>
      </c>
      <c r="BB25" s="0" t="n">
        <v>0.0449999999999999</v>
      </c>
      <c r="BC25" s="0" t="n">
        <v>0.0449999999999999</v>
      </c>
      <c r="BD25" s="0" t="n">
        <v>0.0469999999999997</v>
      </c>
      <c r="BE25" s="0" t="n">
        <v>0.0469999999999997</v>
      </c>
      <c r="BF25" s="0" t="n">
        <v>0.0470000000000002</v>
      </c>
      <c r="BG25" s="0" t="n">
        <v>0.0370000000000004</v>
      </c>
      <c r="BH25" s="0" t="n">
        <v>0.0369999999999999</v>
      </c>
      <c r="BI25" s="0" t="n">
        <v>0.0369999999999999</v>
      </c>
      <c r="BJ25" s="0" t="n">
        <v>0.0369999999999999</v>
      </c>
      <c r="BK25" s="0" t="n">
        <v>0.0370000000000004</v>
      </c>
      <c r="BL25" s="0" t="n">
        <v>0.0369999999999999</v>
      </c>
      <c r="BM25" s="0" t="n">
        <v>0.0449999999999999</v>
      </c>
      <c r="BN25" s="0" t="n">
        <v>0.0449999999999999</v>
      </c>
      <c r="BO25" s="0" t="n">
        <v>0.0449999999999999</v>
      </c>
      <c r="BP25" s="0" t="n">
        <v>0.0469999999999997</v>
      </c>
      <c r="BQ25" s="0" t="n">
        <v>0.0470000000000002</v>
      </c>
      <c r="BR25" s="0" t="n">
        <v>0.0469999999999997</v>
      </c>
      <c r="BS25" s="0" t="n">
        <v>0.0369999999999999</v>
      </c>
      <c r="BT25" s="0" t="n">
        <v>0.0369999999999999</v>
      </c>
      <c r="BU25" s="0" t="n">
        <v>0.0369999999999999</v>
      </c>
      <c r="BV25" s="0" t="n">
        <v>0.0370000000000004</v>
      </c>
      <c r="BW25" s="0" t="n">
        <v>0.0369999999999999</v>
      </c>
      <c r="BX25" s="0" t="n">
        <v>0.0369999999999999</v>
      </c>
      <c r="BY25" s="0" t="n">
        <v>0.0449999999999999</v>
      </c>
      <c r="BZ25" s="0" t="n">
        <v>0.0449999999999999</v>
      </c>
      <c r="CA25" s="0" t="n">
        <v>0.0449999999999999</v>
      </c>
      <c r="CB25" s="0" t="n">
        <v>0.0469999999999997</v>
      </c>
      <c r="CC25" s="0" t="n">
        <v>0.0469999999999997</v>
      </c>
      <c r="CD25" s="0" t="n">
        <v>0.0470000000000002</v>
      </c>
      <c r="CE25" s="0" t="n">
        <v>0.0369999999999999</v>
      </c>
      <c r="CF25" s="0" t="n">
        <v>0.0369999999999999</v>
      </c>
      <c r="CG25" s="0" t="n">
        <v>0.0369999999999999</v>
      </c>
      <c r="CH25" s="0" t="n">
        <v>0.0369999999999999</v>
      </c>
      <c r="CI25" s="0" t="n">
        <v>0.0369999999999999</v>
      </c>
      <c r="CJ25" s="0" t="n">
        <v>0.0370000000000004</v>
      </c>
      <c r="CK25" s="0" t="n">
        <v>0.0449999999999999</v>
      </c>
      <c r="CL25" s="0" t="n">
        <v>0.0449999999999999</v>
      </c>
      <c r="CM25" s="0" t="n">
        <v>0.0450000000000004</v>
      </c>
      <c r="CN25" s="0" t="n">
        <v>0.0469999999999997</v>
      </c>
      <c r="CO25" s="0" t="n">
        <v>0.0469999999999997</v>
      </c>
      <c r="CP25" s="0" t="n">
        <v>0.0470000000000002</v>
      </c>
      <c r="CQ25" s="0" t="n">
        <v>0.0369999999999999</v>
      </c>
      <c r="CR25" s="0" t="n">
        <v>0.0369999999999999</v>
      </c>
      <c r="CS25" s="0" t="n">
        <v>0.0369999999999999</v>
      </c>
      <c r="CT25" s="0" t="n">
        <v>0.0369999999999999</v>
      </c>
      <c r="CU25" s="0" t="n">
        <v>0.0369999999999999</v>
      </c>
      <c r="CV25" s="0" t="n">
        <v>0.0369999999999999</v>
      </c>
      <c r="CW25" s="0" t="n">
        <v>0.0449999999999999</v>
      </c>
      <c r="CX25" s="0" t="n">
        <v>0.0449999999999999</v>
      </c>
      <c r="CY25" s="0" t="n">
        <v>0.0449999999999999</v>
      </c>
      <c r="CZ25" s="0" t="n">
        <v>0.0469999999999997</v>
      </c>
      <c r="DA25" s="0" t="n">
        <v>0.0469999999999997</v>
      </c>
      <c r="DB25" s="0" t="n">
        <v>0.0469999999999997</v>
      </c>
      <c r="DC25" s="0" t="n">
        <v>0.0369999999999999</v>
      </c>
      <c r="DD25" s="0" t="n">
        <v>0.0369999999999999</v>
      </c>
      <c r="DE25" s="0" t="n">
        <v>0.0369999999999999</v>
      </c>
      <c r="DF25" s="0" t="n">
        <v>0.0369999999999999</v>
      </c>
      <c r="DG25" s="0" t="n">
        <v>0.0369999999999999</v>
      </c>
      <c r="DH25" s="0" t="n">
        <v>0.0369999999999999</v>
      </c>
      <c r="DI25" s="0" t="n">
        <v>0.0450000000000004</v>
      </c>
      <c r="DJ25" s="0" t="n">
        <v>0.0450000000000004</v>
      </c>
      <c r="DK25" s="0" t="n">
        <v>0.0449999999999999</v>
      </c>
      <c r="DL25" s="0" t="n">
        <v>0.0469999999999997</v>
      </c>
      <c r="DM25" s="0" t="n">
        <v>0.0469999999999997</v>
      </c>
      <c r="DN25" s="0" t="n">
        <v>0.0470000000000006</v>
      </c>
      <c r="DO25" s="0" t="n">
        <v>0.0369999999999999</v>
      </c>
      <c r="DP25" s="0" t="n">
        <v>0.0369999999999999</v>
      </c>
      <c r="DQ25" s="0" t="n">
        <v>0.0369999999999999</v>
      </c>
      <c r="DR25" s="0" t="n">
        <v>0.0369999999999999</v>
      </c>
      <c r="DS25" s="0" t="n">
        <v>0.0369999999999999</v>
      </c>
      <c r="DT25" s="0" t="n">
        <v>0.0369999999999999</v>
      </c>
      <c r="DU25" s="0" t="n">
        <v>0.0449999999999999</v>
      </c>
      <c r="DV25" s="0" t="n">
        <v>0.0449999999999999</v>
      </c>
      <c r="DW25" s="0" t="n">
        <v>0.0449999999999999</v>
      </c>
      <c r="DX25" s="0" t="n">
        <v>0.0469999999999997</v>
      </c>
      <c r="DY25" s="0" t="n">
        <v>0.0469999999999997</v>
      </c>
      <c r="DZ25" s="0" t="n">
        <v>0.0469999999999997</v>
      </c>
      <c r="EA25" s="0" t="n">
        <v>0.0369999999999999</v>
      </c>
      <c r="EB25" s="0" t="n">
        <v>0.0369999999999999</v>
      </c>
      <c r="EC25" s="0" t="n">
        <v>0.0369999999999999</v>
      </c>
      <c r="ED25" s="0" t="n">
        <v>0.0369999999999999</v>
      </c>
      <c r="EE25" s="0" t="n">
        <v>0.0369999999999999</v>
      </c>
      <c r="EF25" s="0" t="n">
        <v>0.0370000000000004</v>
      </c>
      <c r="EG25" s="0" t="n">
        <v>0.0449999999999999</v>
      </c>
      <c r="EH25" s="0" t="n">
        <v>0.0449999999999999</v>
      </c>
      <c r="EI25" s="0" t="n">
        <v>0.0449999999999999</v>
      </c>
      <c r="EJ25" s="0" t="n">
        <v>0.0469999999999997</v>
      </c>
      <c r="EK25" s="0" t="n">
        <v>0.0469999999999997</v>
      </c>
      <c r="EL25" s="0" t="n">
        <v>0.0469999999999997</v>
      </c>
      <c r="EM25" s="0" t="n">
        <v>0.0369999999999999</v>
      </c>
      <c r="EN25" s="0" t="n">
        <v>0.0369999999999995</v>
      </c>
      <c r="EO25" s="0" t="n">
        <v>0.0369999999999999</v>
      </c>
      <c r="EP25" s="0" t="n">
        <v>0.0369999999999999</v>
      </c>
      <c r="EQ25" s="0" t="n">
        <v>0.0369999999999999</v>
      </c>
      <c r="ER25" s="0" t="n">
        <v>0.0369999999999999</v>
      </c>
      <c r="ES25" s="0" t="n">
        <v>0.0449999999999999</v>
      </c>
      <c r="ET25" s="0" t="n">
        <v>0.0449999999999999</v>
      </c>
      <c r="EU25" s="0" t="n">
        <v>0.0449999999999999</v>
      </c>
      <c r="EV25" s="0" t="n">
        <v>0.0470000000000006</v>
      </c>
      <c r="EW25" s="0" t="n">
        <v>0.0469999999999997</v>
      </c>
      <c r="EX25" s="0" t="n">
        <v>0.0470000000000006</v>
      </c>
      <c r="EY25" s="0" t="n">
        <v>0.0369999999999999</v>
      </c>
      <c r="EZ25" s="0" t="n">
        <v>0.0369999999999999</v>
      </c>
      <c r="FA25" s="0" t="n">
        <v>0.0369999999999999</v>
      </c>
      <c r="FB25" s="0" t="n">
        <v>0.0369999999999999</v>
      </c>
      <c r="FC25" s="0" t="n">
        <v>0.0369999999999999</v>
      </c>
      <c r="FD25" s="0" t="n">
        <v>0.0370000000000008</v>
      </c>
      <c r="FE25" s="0" t="n">
        <v>0.0449999999999999</v>
      </c>
      <c r="FF25" s="0" t="n">
        <v>0.0449999999999999</v>
      </c>
      <c r="FG25" s="0" t="n">
        <v>0.0450000000000008</v>
      </c>
      <c r="FH25" s="0" t="n">
        <v>0.0469999999999997</v>
      </c>
      <c r="FI25" s="0" t="n">
        <v>0.0470000000000006</v>
      </c>
      <c r="FJ25" s="0" t="n">
        <v>0.0469999999999997</v>
      </c>
      <c r="FK25" s="0" t="n">
        <v>0.0369999999999999</v>
      </c>
      <c r="FL25" s="0" t="n">
        <v>0.0370000000000008</v>
      </c>
      <c r="FM25" s="0" t="n">
        <v>0.0369999999999999</v>
      </c>
      <c r="FN25" s="0" t="n">
        <v>0.0369999999999999</v>
      </c>
      <c r="FO25" s="0" t="n">
        <v>0.0369999999999999</v>
      </c>
      <c r="FP25" s="0" t="n">
        <v>0.0369999999999999</v>
      </c>
      <c r="FQ25" s="0" t="n">
        <v>0.0449999999999999</v>
      </c>
      <c r="FR25" s="0" t="n">
        <v>0.0449999999999999</v>
      </c>
      <c r="FS25" s="0" t="n">
        <v>0.0449999999999999</v>
      </c>
      <c r="FT25" s="0" t="n">
        <v>0.0469999999999997</v>
      </c>
      <c r="FU25" s="0" t="n">
        <v>0.0469999999999997</v>
      </c>
      <c r="FV25" s="0" t="n">
        <v>0.0469999999999997</v>
      </c>
      <c r="FW25" s="0" t="n">
        <v>0.0369999999999999</v>
      </c>
      <c r="FX25" s="0" t="n">
        <v>0.0369999999999999</v>
      </c>
      <c r="FY25" s="0" t="n">
        <v>0.0369999999999999</v>
      </c>
      <c r="FZ25" s="0" t="n">
        <v>0.0369999999999999</v>
      </c>
      <c r="GA25" s="0" t="n">
        <v>0.0369999999999999</v>
      </c>
      <c r="GB25" s="0" t="n">
        <v>0.0369999999999999</v>
      </c>
      <c r="GC25" s="0" t="n">
        <v>0.0449999999999999</v>
      </c>
      <c r="GD25" s="0" t="n">
        <v>0.0449999999999999</v>
      </c>
      <c r="GE25" s="0" t="n">
        <v>0.0449999999999999</v>
      </c>
      <c r="GF25" s="0" t="n">
        <v>0.0469999999999997</v>
      </c>
      <c r="GG25" s="0" t="n">
        <v>0.0469999999999997</v>
      </c>
      <c r="GH25" s="0" t="n">
        <v>0.0469999999999997</v>
      </c>
      <c r="GI25" s="0" t="n">
        <v>0.0369999999999999</v>
      </c>
      <c r="GJ25" s="0" t="n">
        <v>0.0369999999999999</v>
      </c>
      <c r="GK25" s="0" t="n">
        <v>0.0369999999999999</v>
      </c>
      <c r="GL25" s="0" t="n">
        <v>0.0369999999999999</v>
      </c>
      <c r="GM25" s="0" t="n">
        <v>0.0369999999999999</v>
      </c>
      <c r="GN25" s="0" t="n">
        <v>0.0369999999999999</v>
      </c>
      <c r="GO25" s="0" t="n">
        <v>0.0449999999999999</v>
      </c>
      <c r="GP25" s="0" t="n">
        <v>0.0450000000000008</v>
      </c>
      <c r="GQ25" s="0" t="n">
        <v>0.0449999999999999</v>
      </c>
      <c r="GR25" s="0" t="n">
        <v>0.0469999999999997</v>
      </c>
      <c r="GS25" s="0" t="n">
        <v>0.0469999999999997</v>
      </c>
      <c r="GT25" s="0" t="n">
        <v>0.0469999999999997</v>
      </c>
      <c r="GU25" s="0" t="n">
        <v>0.0369999999999999</v>
      </c>
      <c r="GV25" s="0" t="n">
        <v>0.0369999999999999</v>
      </c>
      <c r="GW25" s="0" t="n">
        <v>0.0369999999999999</v>
      </c>
      <c r="GX25" s="0" t="n">
        <v>0.0369999999999999</v>
      </c>
      <c r="GY25" s="0" t="n">
        <v>0.0369999999999999</v>
      </c>
      <c r="GZ25" s="0" t="n">
        <v>0.0369999999999999</v>
      </c>
      <c r="HA25" s="0" t="n">
        <v>0.0449999999999999</v>
      </c>
      <c r="HB25" s="0" t="n">
        <v>0.0450000000000008</v>
      </c>
      <c r="HC25" s="0" t="n">
        <v>0.0449999999999999</v>
      </c>
      <c r="HD25" s="0" t="n">
        <v>0.0469999999999997</v>
      </c>
      <c r="HE25" s="0" t="n">
        <v>0.0469999999999997</v>
      </c>
      <c r="HF25" s="0" t="n">
        <v>0.0469999999999997</v>
      </c>
      <c r="HG25" s="0" t="n">
        <v>0.0369999999999999</v>
      </c>
      <c r="HH25" s="0" t="n">
        <v>0.0369999999999999</v>
      </c>
      <c r="HI25" s="0" t="n">
        <v>0.0369999999999999</v>
      </c>
      <c r="HJ25" s="0" t="n">
        <v>0.0369999999999999</v>
      </c>
      <c r="HK25" s="0" t="n">
        <v>0.0369999999999999</v>
      </c>
      <c r="HL25" s="0" t="n">
        <v>0.0369999999999999</v>
      </c>
      <c r="HM25" s="0" t="n">
        <v>0.0449999999999999</v>
      </c>
      <c r="HN25" s="0" t="n">
        <v>0.0449999999999999</v>
      </c>
      <c r="HO25" s="0" t="n">
        <v>0.0449999999999999</v>
      </c>
      <c r="HP25" s="0" t="n">
        <v>0.0469999999999997</v>
      </c>
      <c r="HQ25" s="0" t="n">
        <v>0.0470000000000006</v>
      </c>
      <c r="HR25" s="0" t="n">
        <v>0.0469999999999997</v>
      </c>
      <c r="HS25" s="0" t="n">
        <v>0.0369999999999999</v>
      </c>
      <c r="HT25" s="0" t="n">
        <v>0.0369999999999999</v>
      </c>
      <c r="HU25" s="0" t="n">
        <v>0.0369999999999999</v>
      </c>
      <c r="HV25" s="0" t="n">
        <v>0.0369999999999999</v>
      </c>
      <c r="HW25" s="0" t="n">
        <v>0.0369999999999999</v>
      </c>
      <c r="HX25" s="0" t="n">
        <v>0.0369999999999999</v>
      </c>
      <c r="HY25" s="0" t="n">
        <v>0.0449999999999999</v>
      </c>
      <c r="HZ25" s="0" t="n">
        <v>0.0449999999999999</v>
      </c>
    </row>
    <row r="26" customFormat="false" ht="12.75" hidden="false" customHeight="false" outlineLevel="0" collapsed="false">
      <c r="A26" s="389" t="n">
        <f aca="false">A!A40</f>
        <v>37773</v>
      </c>
      <c r="B26" s="390" t="n">
        <f aca="false">INDEX(RelationshipPriceTable,MATCH(A26,RelationshipMonth,0),2)</f>
        <v>3.739</v>
      </c>
      <c r="C26" s="390" t="n">
        <v>3.717</v>
      </c>
      <c r="D26" s="391" t="n">
        <f aca="false">B26-C26</f>
        <v>0.0219999999999998</v>
      </c>
      <c r="F26" s="414" t="n">
        <v>36882</v>
      </c>
      <c r="G26" s="414"/>
      <c r="H26" s="0" t="n">
        <v>-0.250999999999999</v>
      </c>
      <c r="I26" s="0" t="n">
        <v>-0.298</v>
      </c>
      <c r="J26" s="0" t="n">
        <v>-0.23</v>
      </c>
      <c r="K26" s="0" t="n">
        <v>-0.109999999999999</v>
      </c>
      <c r="L26" s="0" t="n">
        <v>-0.0800000000000001</v>
      </c>
      <c r="M26" s="0" t="n">
        <v>-0.0799999999999992</v>
      </c>
      <c r="N26" s="0" t="n">
        <v>-0.0779999999999994</v>
      </c>
      <c r="O26" s="0" t="n">
        <v>-0.0750000000000002</v>
      </c>
      <c r="P26" s="0" t="n">
        <v>-0.0750000000000002</v>
      </c>
      <c r="Q26" s="0" t="n">
        <v>-0.0699999999999994</v>
      </c>
      <c r="R26" s="0" t="n">
        <v>-0.0649999999999995</v>
      </c>
      <c r="S26" s="0" t="n">
        <v>-0.0599999999999996</v>
      </c>
      <c r="T26" s="0" t="n">
        <v>-0.0600000000000005</v>
      </c>
      <c r="U26" s="0" t="n">
        <v>-0.0600000000000005</v>
      </c>
      <c r="V26" s="0" t="n">
        <v>-0.0599999999999996</v>
      </c>
      <c r="W26" s="0" t="n">
        <v>-0.0599999999999996</v>
      </c>
      <c r="X26" s="0" t="n">
        <v>-0.0600000000000005</v>
      </c>
      <c r="Y26" s="0" t="n">
        <v>-0.0599999999999996</v>
      </c>
      <c r="Z26" s="0" t="n">
        <v>-0.0599999999999996</v>
      </c>
      <c r="AA26" s="0" t="n">
        <v>-0.0599999999999996</v>
      </c>
      <c r="AB26" s="0" t="n">
        <v>-0.0600000000000005</v>
      </c>
      <c r="AC26" s="0" t="n">
        <v>-0.0600000000000005</v>
      </c>
      <c r="AD26" s="0" t="n">
        <v>-0.0600000000000005</v>
      </c>
      <c r="AE26" s="0" t="n">
        <v>-0.0600000000000005</v>
      </c>
      <c r="AF26" s="0" t="n">
        <v>-0.0600000000000005</v>
      </c>
      <c r="AG26" s="0" t="n">
        <v>-0.0600000000000005</v>
      </c>
      <c r="AH26" s="0" t="n">
        <v>-0.0600000000000001</v>
      </c>
      <c r="AI26" s="0" t="n">
        <v>-0.0600000000000001</v>
      </c>
      <c r="AJ26" s="0" t="n">
        <v>-0.0599999999999996</v>
      </c>
      <c r="AK26" s="0" t="n">
        <v>-0.0600000000000001</v>
      </c>
      <c r="AL26" s="0" t="n">
        <v>-0.0600000000000001</v>
      </c>
      <c r="AM26" s="0" t="n">
        <v>-0.0600000000000001</v>
      </c>
      <c r="AN26" s="0" t="n">
        <v>-0.0600000000000001</v>
      </c>
      <c r="AO26" s="0" t="n">
        <v>-0.0600000000000001</v>
      </c>
      <c r="AP26" s="0" t="n">
        <v>-0.0600000000000001</v>
      </c>
      <c r="AQ26" s="0" t="n">
        <v>-0.0600000000000005</v>
      </c>
      <c r="AR26" s="0" t="n">
        <v>-0.0600000000000005</v>
      </c>
      <c r="AS26" s="0" t="n">
        <v>-0.0600000000000001</v>
      </c>
      <c r="AT26" s="0" t="n">
        <v>-0.0600000000000001</v>
      </c>
      <c r="AU26" s="0" t="n">
        <v>-0.0600000000000001</v>
      </c>
      <c r="AV26" s="0" t="n">
        <v>-0.0600000000000001</v>
      </c>
      <c r="AW26" s="0" t="n">
        <v>-0.0600000000000001</v>
      </c>
      <c r="AX26" s="0" t="n">
        <v>-0.0600000000000001</v>
      </c>
      <c r="AY26" s="0" t="n">
        <v>-0.0600000000000001</v>
      </c>
      <c r="AZ26" s="0" t="n">
        <v>-0.0600000000000001</v>
      </c>
      <c r="BA26" s="0" t="n">
        <v>-0.0600000000000001</v>
      </c>
      <c r="BB26" s="0" t="n">
        <v>-0.0600000000000001</v>
      </c>
      <c r="BC26" s="0" t="n">
        <v>-0.0600000000000001</v>
      </c>
      <c r="BD26" s="0" t="n">
        <v>-0.0599999999999996</v>
      </c>
      <c r="BE26" s="0" t="n">
        <v>-0.0600000000000005</v>
      </c>
      <c r="BF26" s="0" t="n">
        <v>-0.0599999999999996</v>
      </c>
      <c r="BG26" s="0" t="n">
        <v>-0.0600000000000001</v>
      </c>
      <c r="BH26" s="0" t="n">
        <v>-0.0600000000000001</v>
      </c>
      <c r="BI26" s="0" t="n">
        <v>-0.0600000000000001</v>
      </c>
      <c r="BJ26" s="0" t="n">
        <v>-0.0600000000000001</v>
      </c>
      <c r="BK26" s="0" t="n">
        <v>-0.0600000000000001</v>
      </c>
      <c r="BL26" s="0" t="n">
        <v>-0.0600000000000001</v>
      </c>
      <c r="BM26" s="0" t="n">
        <v>-0.0600000000000001</v>
      </c>
      <c r="BN26" s="0" t="n">
        <v>-0.0600000000000001</v>
      </c>
      <c r="BO26" s="0" t="n">
        <v>-0.0600000000000001</v>
      </c>
      <c r="BP26" s="0" t="n">
        <v>-0.0600000000000005</v>
      </c>
      <c r="BQ26" s="0" t="n">
        <v>-0.0600000000000001</v>
      </c>
      <c r="BR26" s="0" t="n">
        <v>-0.0600000000000001</v>
      </c>
      <c r="BS26" s="0" t="n">
        <v>-0.0600000000000001</v>
      </c>
      <c r="BT26" s="0" t="n">
        <v>-0.0600000000000001</v>
      </c>
      <c r="BU26" s="0" t="n">
        <v>-0.0600000000000001</v>
      </c>
      <c r="BV26" s="0" t="n">
        <v>-0.0600000000000001</v>
      </c>
      <c r="BW26" s="0" t="n">
        <v>-0.0600000000000001</v>
      </c>
      <c r="BX26" s="0" t="n">
        <v>-0.0600000000000001</v>
      </c>
      <c r="BY26" s="0" t="n">
        <v>-0.0600000000000001</v>
      </c>
      <c r="BZ26" s="0" t="n">
        <v>-0.0600000000000001</v>
      </c>
      <c r="CA26" s="0" t="n">
        <v>-0.0600000000000001</v>
      </c>
      <c r="CB26" s="0" t="n">
        <v>-0.0599999999999996</v>
      </c>
      <c r="CC26" s="0" t="n">
        <v>-0.0599999999999996</v>
      </c>
      <c r="CD26" s="0" t="n">
        <v>-0.0600000000000001</v>
      </c>
      <c r="CE26" s="0" t="n">
        <v>-0.0600000000000001</v>
      </c>
      <c r="CF26" s="0" t="n">
        <v>-0.0600000000000001</v>
      </c>
      <c r="CG26" s="0" t="n">
        <v>-0.0600000000000001</v>
      </c>
      <c r="CH26" s="0" t="n">
        <v>-0.0600000000000001</v>
      </c>
      <c r="CI26" s="0" t="n">
        <v>-0.0600000000000001</v>
      </c>
      <c r="CJ26" s="0" t="n">
        <v>-0.0600000000000001</v>
      </c>
      <c r="CK26" s="0" t="n">
        <v>-0.0599999999999996</v>
      </c>
      <c r="CL26" s="0" t="n">
        <v>-0.0599999999999996</v>
      </c>
      <c r="CM26" s="0" t="n">
        <v>-0.0600000000000001</v>
      </c>
      <c r="CN26" s="0" t="n">
        <v>-0.0599999999999996</v>
      </c>
      <c r="CO26" s="0" t="n">
        <v>-0.0599999999999996</v>
      </c>
      <c r="CP26" s="0" t="n">
        <v>-0.0600000000000001</v>
      </c>
      <c r="CQ26" s="0" t="n">
        <v>-0.0600000000000001</v>
      </c>
      <c r="CR26" s="0" t="n">
        <v>-0.0599999999999996</v>
      </c>
      <c r="CS26" s="0" t="n">
        <v>-0.0599999999999996</v>
      </c>
      <c r="CT26" s="0" t="n">
        <v>-0.0600000000000001</v>
      </c>
      <c r="CU26" s="0" t="n">
        <v>-0.0600000000000001</v>
      </c>
      <c r="CV26" s="0" t="n">
        <v>-0.0600000000000001</v>
      </c>
      <c r="CW26" s="0" t="n">
        <v>-0.0600000000000001</v>
      </c>
      <c r="CX26" s="0" t="n">
        <v>-0.0600000000000001</v>
      </c>
      <c r="CY26" s="0" t="n">
        <v>-0.0600000000000005</v>
      </c>
      <c r="CZ26" s="0" t="n">
        <v>-0.0599999999999996</v>
      </c>
      <c r="DA26" s="0" t="n">
        <v>-0.0600000000000005</v>
      </c>
      <c r="DB26" s="0" t="n">
        <v>-0.0600000000000001</v>
      </c>
      <c r="DC26" s="0" t="n">
        <v>-0.0600000000000001</v>
      </c>
      <c r="DD26" s="0" t="n">
        <v>-0.0600000000000001</v>
      </c>
      <c r="DE26" s="0" t="n">
        <v>-0.0600000000000001</v>
      </c>
      <c r="DF26" s="0" t="n">
        <v>-0.0600000000000001</v>
      </c>
      <c r="DG26" s="0" t="n">
        <v>-0.0600000000000001</v>
      </c>
      <c r="DH26" s="0" t="n">
        <v>-0.0600000000000001</v>
      </c>
      <c r="DI26" s="0" t="n">
        <v>-0.0600000000000001</v>
      </c>
      <c r="DJ26" s="0" t="n">
        <v>-0.0600000000000001</v>
      </c>
      <c r="DK26" s="0" t="n">
        <v>-0.0599999999999996</v>
      </c>
      <c r="DL26" s="0" t="n">
        <v>-0.0599999999999996</v>
      </c>
      <c r="DM26" s="0" t="n">
        <v>-0.0599999999999996</v>
      </c>
      <c r="DN26" s="0" t="n">
        <v>-0.0599999999999996</v>
      </c>
      <c r="DO26" s="0" t="n">
        <v>-0.0600000000000001</v>
      </c>
      <c r="DP26" s="0" t="n">
        <v>-0.0600000000000001</v>
      </c>
      <c r="DQ26" s="0" t="n">
        <v>-0.0599999999999996</v>
      </c>
      <c r="DR26" s="0" t="n">
        <v>-0.0600000000000001</v>
      </c>
      <c r="DS26" s="0" t="n">
        <v>-0.0600000000000001</v>
      </c>
      <c r="DT26" s="0" t="n">
        <v>-0.0600000000000001</v>
      </c>
      <c r="DU26" s="0" t="n">
        <v>-0.0600000000000001</v>
      </c>
      <c r="DV26" s="0" t="n">
        <v>-0.0600000000000005</v>
      </c>
      <c r="DW26" s="0" t="n">
        <v>-0.0600000000000005</v>
      </c>
      <c r="DX26" s="0" t="n">
        <v>-0.0599999999999996</v>
      </c>
      <c r="DY26" s="0" t="n">
        <v>-0.0599999999999996</v>
      </c>
      <c r="DZ26" s="0" t="n">
        <v>-0.0599999999999996</v>
      </c>
      <c r="EA26" s="0" t="n">
        <v>-0.0600000000000001</v>
      </c>
      <c r="EB26" s="0" t="n">
        <v>-0.0600000000000001</v>
      </c>
      <c r="EC26" s="0" t="n">
        <v>-0.0600000000000001</v>
      </c>
      <c r="ED26" s="0" t="n">
        <v>-0.0600000000000001</v>
      </c>
      <c r="EE26" s="0" t="n">
        <v>-0.0600000000000001</v>
      </c>
      <c r="EF26" s="0" t="n">
        <v>-0.0600000000000001</v>
      </c>
      <c r="EG26" s="0" t="n">
        <v>-0.0599999999999996</v>
      </c>
      <c r="EH26" s="0" t="n">
        <v>-0.0600000000000005</v>
      </c>
      <c r="EI26" s="0" t="n">
        <v>-0.0599999999999996</v>
      </c>
      <c r="EJ26" s="0" t="n">
        <v>-0.0599999999999996</v>
      </c>
      <c r="EK26" s="0" t="n">
        <v>-0.0600000000000005</v>
      </c>
      <c r="EL26" s="0" t="n">
        <v>-0.0599999999999996</v>
      </c>
      <c r="EM26" s="0" t="n">
        <v>-0.0600000000000005</v>
      </c>
      <c r="EN26" s="0" t="n">
        <v>-0.0600000000000005</v>
      </c>
      <c r="EO26" s="0" t="n">
        <v>-0.0600000000000001</v>
      </c>
      <c r="EP26" s="0" t="n">
        <v>-0.0599999999999996</v>
      </c>
      <c r="EQ26" s="0" t="n">
        <v>-0.0600000000000005</v>
      </c>
      <c r="ER26" s="0" t="n">
        <v>-0.0599999999999996</v>
      </c>
      <c r="ES26" s="0" t="n">
        <v>-0.0600000000000005</v>
      </c>
      <c r="ET26" s="0" t="n">
        <v>-0.0599999999999996</v>
      </c>
      <c r="EU26" s="0" t="n">
        <v>-0.0599999999999996</v>
      </c>
      <c r="EV26" s="0" t="n">
        <v>-0.0599999999999996</v>
      </c>
      <c r="EW26" s="0" t="n">
        <v>-0.0599999999999996</v>
      </c>
      <c r="EX26" s="0" t="n">
        <v>-0.0600000000000005</v>
      </c>
      <c r="EY26" s="0" t="n">
        <v>-0.0599999999999996</v>
      </c>
      <c r="EZ26" s="0" t="n">
        <v>-0.0599999999999996</v>
      </c>
      <c r="FA26" s="0" t="n">
        <v>-0.0600000000000005</v>
      </c>
      <c r="FB26" s="0" t="n">
        <v>-0.0599999999999996</v>
      </c>
      <c r="FC26" s="0" t="n">
        <v>-0.0599999999999996</v>
      </c>
      <c r="FD26" s="0" t="n">
        <v>-0.0600000000000005</v>
      </c>
      <c r="FE26" s="0" t="n">
        <v>-0.0599999999999996</v>
      </c>
      <c r="FF26" s="0" t="n">
        <v>-0.0600000000000005</v>
      </c>
      <c r="FG26" s="0" t="n">
        <v>-0.0600000000000005</v>
      </c>
      <c r="FH26" s="0" t="n">
        <v>-0.0600000000000005</v>
      </c>
      <c r="FI26" s="0" t="n">
        <v>-0.0600000000000005</v>
      </c>
      <c r="FJ26" s="0" t="n">
        <v>-0.0600000000000005</v>
      </c>
      <c r="FK26" s="0" t="n">
        <v>-0.0600000000000005</v>
      </c>
      <c r="FL26" s="0" t="n">
        <v>-0.0600000000000005</v>
      </c>
      <c r="FM26" s="0" t="n">
        <v>-0.0599999999999996</v>
      </c>
      <c r="FN26" s="0" t="n">
        <v>-0.0600000000000005</v>
      </c>
      <c r="FO26" s="0" t="n">
        <v>-0.0600000000000005</v>
      </c>
      <c r="FP26" s="0" t="n">
        <v>-0.0599999999999996</v>
      </c>
      <c r="FQ26" s="0" t="n">
        <v>-0.0600000000000005</v>
      </c>
      <c r="FR26" s="0" t="n">
        <v>-0.0599999999999996</v>
      </c>
      <c r="FS26" s="0" t="n">
        <v>-0.0599999999999996</v>
      </c>
      <c r="FT26" s="0" t="n">
        <v>-0.0599999999999996</v>
      </c>
      <c r="FU26" s="0" t="n">
        <v>-0.0600000000000005</v>
      </c>
      <c r="FV26" s="0" t="n">
        <v>-0.0599999999999996</v>
      </c>
      <c r="FW26" s="0" t="n">
        <v>-0.0600000000000005</v>
      </c>
      <c r="FX26" s="0" t="n">
        <v>-0.0600000000000005</v>
      </c>
      <c r="FY26" s="0" t="n">
        <v>-0.0599999999999996</v>
      </c>
      <c r="FZ26" s="0" t="n">
        <v>-0.0599999999999996</v>
      </c>
      <c r="GA26" s="0" t="n">
        <v>-0.0600000000000005</v>
      </c>
      <c r="GB26" s="0" t="n">
        <v>-0.0599999999999996</v>
      </c>
      <c r="GC26" s="0" t="n">
        <v>-0.0599999999999996</v>
      </c>
      <c r="GD26" s="0" t="n">
        <v>-0.0600000000000005</v>
      </c>
      <c r="GE26" s="0" t="n">
        <v>-0.0599999999999996</v>
      </c>
      <c r="GF26" s="0" t="n">
        <v>-0.0599999999999996</v>
      </c>
      <c r="GG26" s="0" t="n">
        <v>-0.0600000000000005</v>
      </c>
      <c r="GH26" s="0" t="n">
        <v>-0.0599999999999996</v>
      </c>
      <c r="GI26" s="0" t="n">
        <v>-0.0599999999999996</v>
      </c>
      <c r="GJ26" s="0" t="n">
        <v>-0.0599999999999996</v>
      </c>
      <c r="GK26" s="0" t="n">
        <v>-0.0600000000000005</v>
      </c>
      <c r="GL26" s="0" t="n">
        <v>-0.0599999999999996</v>
      </c>
      <c r="GM26" s="0" t="n">
        <v>-0.0599999999999996</v>
      </c>
      <c r="GN26" s="0" t="n">
        <v>-0.0599999999999996</v>
      </c>
      <c r="GO26" s="0" t="n">
        <v>-0.0599999999999996</v>
      </c>
      <c r="GP26" s="0" t="n">
        <v>-0.0600000000000005</v>
      </c>
      <c r="GQ26" s="0" t="n">
        <v>-0.0599999999999996</v>
      </c>
      <c r="GR26" s="0" t="n">
        <v>-0.0599999999999996</v>
      </c>
      <c r="GS26" s="0" t="n">
        <v>-0.0600000000000005</v>
      </c>
      <c r="GT26" s="0" t="n">
        <v>-0.0599999999999996</v>
      </c>
      <c r="GU26" s="0" t="n">
        <v>-0.0599999999999996</v>
      </c>
      <c r="GV26" s="0" t="n">
        <v>-0.0599999999999996</v>
      </c>
      <c r="GW26" s="0" t="n">
        <v>-0.0600000000000005</v>
      </c>
      <c r="GX26" s="0" t="n">
        <v>-0.0599999999999996</v>
      </c>
      <c r="GY26" s="0" t="n">
        <v>-0.0599999999999996</v>
      </c>
      <c r="GZ26" s="0" t="n">
        <v>-0.0599999999999996</v>
      </c>
      <c r="HA26" s="0" t="n">
        <v>-0.0599999999999996</v>
      </c>
      <c r="HB26" s="0" t="n">
        <v>-0.0600000000000005</v>
      </c>
      <c r="HC26" s="0" t="n">
        <v>-0.0599999999999996</v>
      </c>
      <c r="HD26" s="0" t="n">
        <v>-0.0599999999999996</v>
      </c>
      <c r="HE26" s="0" t="n">
        <v>-0.0600000000000005</v>
      </c>
      <c r="HF26" s="0" t="n">
        <v>-0.0599999999999996</v>
      </c>
      <c r="HG26" s="0" t="n">
        <v>-0.0600000000000005</v>
      </c>
      <c r="HH26" s="0" t="n">
        <v>-0.0600000000000005</v>
      </c>
      <c r="HI26" s="0" t="n">
        <v>-0.0599999999999996</v>
      </c>
      <c r="HJ26" s="0" t="n">
        <v>-0.0599999999999996</v>
      </c>
      <c r="HK26" s="0" t="n">
        <v>-0.0600000000000005</v>
      </c>
      <c r="HL26" s="0" t="n">
        <v>-0.0599999999999996</v>
      </c>
      <c r="HM26" s="0" t="n">
        <v>-0.0599999999999996</v>
      </c>
      <c r="HN26" s="0" t="n">
        <v>-0.0599999999999996</v>
      </c>
      <c r="HO26" s="0" t="n">
        <v>-0.0599999999999996</v>
      </c>
      <c r="HP26" s="0" t="n">
        <v>-0.0600000000000005</v>
      </c>
      <c r="HQ26" s="0" t="n">
        <v>-0.0600000000000005</v>
      </c>
      <c r="HR26" s="0" t="n">
        <v>-0.0599999999999996</v>
      </c>
      <c r="HS26" s="0" t="n">
        <v>-0.0600000000000005</v>
      </c>
      <c r="HT26" s="0" t="n">
        <v>-0.0600000000000005</v>
      </c>
      <c r="HU26" s="0" t="n">
        <v>-0.0599999999999996</v>
      </c>
      <c r="HV26" s="0" t="n">
        <v>-0.0600000000000005</v>
      </c>
      <c r="HW26" s="0" t="n">
        <v>-0.0600000000000005</v>
      </c>
      <c r="HX26" s="0" t="n">
        <v>-0.0599999999999996</v>
      </c>
      <c r="HY26" s="0" t="n">
        <v>-0.0600000000000005</v>
      </c>
      <c r="HZ26" s="0" t="n">
        <v>-0.0599999999999996</v>
      </c>
    </row>
    <row r="27" customFormat="false" ht="12.75" hidden="false" customHeight="false" outlineLevel="0" collapsed="false">
      <c r="A27" s="389" t="n">
        <f aca="false">A!A41</f>
        <v>37803</v>
      </c>
      <c r="B27" s="390" t="n">
        <f aca="false">INDEX(RelationshipPriceTable,MATCH(A27,RelationshipMonth,0),2)</f>
        <v>3.787</v>
      </c>
      <c r="C27" s="390" t="n">
        <v>3.765</v>
      </c>
      <c r="D27" s="391" t="n">
        <f aca="false">B27-C27</f>
        <v>0.0219999999999998</v>
      </c>
      <c r="F27" s="414" t="n">
        <v>36886</v>
      </c>
      <c r="H27" s="0" t="n">
        <v>0.225999999999999</v>
      </c>
      <c r="I27" s="0" t="n">
        <v>0.194000000000001</v>
      </c>
      <c r="J27" s="0" t="n">
        <v>0.2</v>
      </c>
      <c r="K27" s="0" t="n">
        <v>0.159999999999999</v>
      </c>
      <c r="L27" s="0" t="n">
        <v>0.12</v>
      </c>
      <c r="M27" s="0" t="n">
        <v>0.116</v>
      </c>
      <c r="N27" s="0" t="n">
        <v>0.114</v>
      </c>
      <c r="O27" s="0" t="n">
        <v>0.114</v>
      </c>
      <c r="P27" s="0" t="n">
        <v>0.109</v>
      </c>
      <c r="Q27" s="0" t="n">
        <v>0.109</v>
      </c>
      <c r="R27" s="0" t="n">
        <v>0.109</v>
      </c>
      <c r="S27" s="0" t="n">
        <v>0.108999999999999</v>
      </c>
      <c r="T27" s="0" t="n">
        <v>0.109</v>
      </c>
      <c r="U27" s="0" t="n">
        <v>0.109</v>
      </c>
      <c r="V27" s="0" t="n">
        <v>0.109000000000001</v>
      </c>
      <c r="W27" s="0" t="n">
        <v>0.109000000000001</v>
      </c>
      <c r="X27" s="0" t="n">
        <v>0.109</v>
      </c>
      <c r="Y27" s="0" t="n">
        <v>0.109000000000001</v>
      </c>
      <c r="Z27" s="0" t="n">
        <v>0.109000000000001</v>
      </c>
      <c r="AA27" s="0" t="n">
        <v>0.109000000000001</v>
      </c>
      <c r="AB27" s="0" t="n">
        <v>0.109000000000001</v>
      </c>
      <c r="AC27" s="0" t="n">
        <v>0.109</v>
      </c>
      <c r="AD27" s="0" t="n">
        <v>0.109000000000001</v>
      </c>
      <c r="AE27" s="0" t="n">
        <v>0.106000000000001</v>
      </c>
      <c r="AF27" s="0" t="n">
        <v>0.106</v>
      </c>
      <c r="AG27" s="0" t="n">
        <v>0.106000000000001</v>
      </c>
      <c r="AH27" s="0" t="n">
        <v>0.101</v>
      </c>
      <c r="AI27" s="0" t="n">
        <v>0.0980000000000003</v>
      </c>
      <c r="AJ27" s="0" t="n">
        <v>0.0940000000000003</v>
      </c>
      <c r="AK27" s="0" t="n">
        <v>0.0940000000000003</v>
      </c>
      <c r="AL27" s="0" t="n">
        <v>0.0940000000000003</v>
      </c>
      <c r="AM27" s="0" t="n">
        <v>0.0940000000000003</v>
      </c>
      <c r="AN27" s="0" t="n">
        <v>0.0939999999999999</v>
      </c>
      <c r="AO27" s="0" t="n">
        <v>0.0940000000000008</v>
      </c>
      <c r="AP27" s="0" t="n">
        <v>0.0940000000000003</v>
      </c>
      <c r="AQ27" s="0" t="n">
        <v>0.0940000000000003</v>
      </c>
      <c r="AR27" s="0" t="n">
        <v>0.116000000000001</v>
      </c>
      <c r="AS27" s="0" t="n">
        <v>0.0860000000000003</v>
      </c>
      <c r="AT27" s="0" t="n">
        <v>0.0609999999999999</v>
      </c>
      <c r="AU27" s="0" t="n">
        <v>0.128</v>
      </c>
      <c r="AV27" s="0" t="n">
        <v>0.124000000000001</v>
      </c>
      <c r="AW27" s="0" t="n">
        <v>0.0940000000000003</v>
      </c>
      <c r="AX27" s="0" t="n">
        <v>0.0940000000000003</v>
      </c>
      <c r="AY27" s="0" t="n">
        <v>0.0940000000000003</v>
      </c>
      <c r="AZ27" s="0" t="n">
        <v>0.0939999999999999</v>
      </c>
      <c r="BA27" s="0" t="n">
        <v>0.0740000000000003</v>
      </c>
      <c r="BB27" s="0" t="n">
        <v>0.0940000000000003</v>
      </c>
      <c r="BC27" s="0" t="n">
        <v>0.104000000000001</v>
      </c>
      <c r="BD27" s="0" t="n">
        <v>0.116</v>
      </c>
      <c r="BE27" s="0" t="n">
        <v>0.0860000000000003</v>
      </c>
      <c r="BF27" s="0" t="n">
        <v>0.0610000000000004</v>
      </c>
      <c r="BG27" s="0" t="n">
        <v>0.128</v>
      </c>
      <c r="BH27" s="0" t="n">
        <v>0.124</v>
      </c>
      <c r="BI27" s="0" t="n">
        <v>0.0940000000000008</v>
      </c>
      <c r="BJ27" s="0" t="n">
        <v>0.0940000000000003</v>
      </c>
      <c r="BK27" s="0" t="n">
        <v>0.0940000000000003</v>
      </c>
      <c r="BL27" s="0" t="n">
        <v>0.0939999999999999</v>
      </c>
      <c r="BM27" s="0" t="n">
        <v>0.0740000000000003</v>
      </c>
      <c r="BN27" s="0" t="n">
        <v>0.0940000000000003</v>
      </c>
      <c r="BO27" s="0" t="n">
        <v>0.104000000000001</v>
      </c>
      <c r="BP27" s="0" t="n">
        <v>0.116000000000001</v>
      </c>
      <c r="BQ27" s="0" t="n">
        <v>0.0860000000000003</v>
      </c>
      <c r="BR27" s="0" t="n">
        <v>0.0609999999999999</v>
      </c>
      <c r="BS27" s="0" t="n">
        <v>0.128</v>
      </c>
      <c r="BT27" s="0" t="n">
        <v>0.124000000000001</v>
      </c>
      <c r="BU27" s="0" t="n">
        <v>0.0940000000000003</v>
      </c>
      <c r="BV27" s="0" t="n">
        <v>0.0940000000000003</v>
      </c>
      <c r="BW27" s="0" t="n">
        <v>0.0940000000000003</v>
      </c>
      <c r="BX27" s="0" t="n">
        <v>0.0939999999999999</v>
      </c>
      <c r="BY27" s="0" t="n">
        <v>0.0740000000000003</v>
      </c>
      <c r="BZ27" s="0" t="n">
        <v>0.0940000000000003</v>
      </c>
      <c r="CA27" s="0" t="n">
        <v>0.104000000000001</v>
      </c>
      <c r="CB27" s="0" t="n">
        <v>0.116000000000001</v>
      </c>
      <c r="CC27" s="0" t="n">
        <v>0.0860000000000007</v>
      </c>
      <c r="CD27" s="0" t="n">
        <v>0.0609999999999999</v>
      </c>
      <c r="CE27" s="0" t="n">
        <v>0.128</v>
      </c>
      <c r="CF27" s="0" t="n">
        <v>0.124000000000001</v>
      </c>
      <c r="CG27" s="0" t="n">
        <v>0.0940000000000003</v>
      </c>
      <c r="CH27" s="0" t="n">
        <v>0.0940000000000003</v>
      </c>
      <c r="CI27" s="0" t="n">
        <v>0.0940000000000003</v>
      </c>
      <c r="CJ27" s="0" t="n">
        <v>0.0939999999999994</v>
      </c>
      <c r="CK27" s="0" t="n">
        <v>0.0740000000000003</v>
      </c>
      <c r="CL27" s="0" t="n">
        <v>0.0940000000000003</v>
      </c>
      <c r="CM27" s="0" t="n">
        <v>0.104000000000001</v>
      </c>
      <c r="CN27" s="0" t="n">
        <v>0.116000000000001</v>
      </c>
      <c r="CO27" s="0" t="n">
        <v>0.0860000000000003</v>
      </c>
      <c r="CP27" s="0" t="n">
        <v>0.0609999999999999</v>
      </c>
      <c r="CQ27" s="0" t="n">
        <v>0.128</v>
      </c>
      <c r="CR27" s="0" t="n">
        <v>0.124000000000001</v>
      </c>
      <c r="CS27" s="0" t="n">
        <v>0.0940000000000003</v>
      </c>
      <c r="CT27" s="0" t="n">
        <v>0.0940000000000003</v>
      </c>
      <c r="CU27" s="0" t="n">
        <v>0.0940000000000003</v>
      </c>
      <c r="CV27" s="0" t="n">
        <v>0.0939999999999994</v>
      </c>
      <c r="CW27" s="0" t="n">
        <v>0.0740000000000003</v>
      </c>
      <c r="CX27" s="0" t="n">
        <v>0.0940000000000003</v>
      </c>
      <c r="CY27" s="0" t="n">
        <v>0.104</v>
      </c>
      <c r="CZ27" s="0" t="n">
        <v>0.116</v>
      </c>
      <c r="DA27" s="0" t="n">
        <v>0.0860000000000003</v>
      </c>
      <c r="DB27" s="0" t="n">
        <v>0.0610000000000004</v>
      </c>
      <c r="DC27" s="0" t="n">
        <v>0.128</v>
      </c>
      <c r="DD27" s="0" t="n">
        <v>0.124</v>
      </c>
      <c r="DE27" s="0" t="n">
        <v>0.0940000000000003</v>
      </c>
      <c r="DF27" s="0" t="n">
        <v>0.0940000000000008</v>
      </c>
      <c r="DG27" s="0" t="n">
        <v>0.0940000000000003</v>
      </c>
      <c r="DH27" s="0" t="n">
        <v>0.0939999999999999</v>
      </c>
      <c r="DI27" s="0" t="n">
        <v>0.0740000000000003</v>
      </c>
      <c r="DJ27" s="0" t="n">
        <v>0.0939999999999999</v>
      </c>
      <c r="DK27" s="0" t="n">
        <v>0.104</v>
      </c>
      <c r="DL27" s="0" t="n">
        <v>0.116000000000001</v>
      </c>
      <c r="DM27" s="0" t="n">
        <v>0.0860000000000003</v>
      </c>
      <c r="DN27" s="0" t="n">
        <v>0.0610000000000008</v>
      </c>
      <c r="DO27" s="0" t="n">
        <v>0.128</v>
      </c>
      <c r="DP27" s="0" t="n">
        <v>0.124000000000001</v>
      </c>
      <c r="DQ27" s="0" t="n">
        <v>0.0940000000000003</v>
      </c>
      <c r="DR27" s="0" t="n">
        <v>0.0940000000000003</v>
      </c>
      <c r="DS27" s="0" t="n">
        <v>0.0940000000000003</v>
      </c>
      <c r="DT27" s="0" t="n">
        <v>0.0939999999999994</v>
      </c>
      <c r="DU27" s="0" t="n">
        <v>0.0740000000000003</v>
      </c>
      <c r="DV27" s="0" t="n">
        <v>0.0940000000000003</v>
      </c>
      <c r="DW27" s="0" t="n">
        <v>0.104</v>
      </c>
      <c r="DX27" s="0" t="n">
        <v>0.116</v>
      </c>
      <c r="DY27" s="0" t="n">
        <v>0.0860000000000003</v>
      </c>
      <c r="DZ27" s="0" t="n">
        <v>0.0610000000000008</v>
      </c>
      <c r="EA27" s="0" t="n">
        <v>0.128000000000001</v>
      </c>
      <c r="EB27" s="0" t="n">
        <v>0.124000000000001</v>
      </c>
      <c r="EC27" s="0" t="n">
        <v>0.0940000000000003</v>
      </c>
      <c r="ED27" s="0" t="n">
        <v>0.0940000000000003</v>
      </c>
      <c r="EE27" s="0" t="n">
        <v>0.0940000000000003</v>
      </c>
      <c r="EF27" s="0" t="n">
        <v>0.0939999999999994</v>
      </c>
      <c r="EG27" s="0" t="n">
        <v>0.0740000000000003</v>
      </c>
      <c r="EH27" s="0" t="n">
        <v>0.0940000000000003</v>
      </c>
      <c r="EI27" s="0" t="n">
        <v>0.104000000000001</v>
      </c>
      <c r="EJ27" s="0" t="n">
        <v>0.116</v>
      </c>
      <c r="EK27" s="0" t="n">
        <v>0.0860000000000003</v>
      </c>
      <c r="EL27" s="0" t="n">
        <v>0.0609999999999999</v>
      </c>
      <c r="EM27" s="0" t="n">
        <v>0.128</v>
      </c>
      <c r="EN27" s="0" t="n">
        <v>0.124000000000001</v>
      </c>
      <c r="EO27" s="0" t="n">
        <v>0.0939999999999999</v>
      </c>
      <c r="EP27" s="0" t="n">
        <v>0.0940000000000008</v>
      </c>
      <c r="EQ27" s="0" t="n">
        <v>0.0940000000000003</v>
      </c>
      <c r="ER27" s="0" t="n">
        <v>0.0939999999999994</v>
      </c>
      <c r="ES27" s="0" t="n">
        <v>0.0739999999999998</v>
      </c>
      <c r="ET27" s="0" t="n">
        <v>0.0940000000000003</v>
      </c>
      <c r="EU27" s="0" t="n">
        <v>0.104</v>
      </c>
      <c r="EV27" s="0" t="n">
        <v>0.116000000000001</v>
      </c>
      <c r="EW27" s="0" t="n">
        <v>0.0859999999999994</v>
      </c>
      <c r="EX27" s="0" t="n">
        <v>0.0610000000000008</v>
      </c>
      <c r="EY27" s="0" t="n">
        <v>0.128</v>
      </c>
      <c r="EZ27" s="0" t="n">
        <v>0.124000000000001</v>
      </c>
      <c r="FA27" s="0" t="n">
        <v>0.0940000000000003</v>
      </c>
      <c r="FB27" s="0" t="n">
        <v>0.0940000000000003</v>
      </c>
      <c r="FC27" s="0" t="n">
        <v>0.0940000000000012</v>
      </c>
      <c r="FD27" s="0" t="n">
        <v>0.0939999999999994</v>
      </c>
      <c r="FE27" s="0" t="n">
        <v>0.0740000000000007</v>
      </c>
      <c r="FF27" s="0" t="n">
        <v>0.0940000000000003</v>
      </c>
      <c r="FG27" s="0" t="n">
        <v>0.104</v>
      </c>
      <c r="FH27" s="0" t="n">
        <v>0.116000000000001</v>
      </c>
      <c r="FI27" s="0" t="n">
        <v>0.0860000000000003</v>
      </c>
      <c r="FJ27" s="0" t="n">
        <v>0.0609999999999999</v>
      </c>
      <c r="FK27" s="0" t="n">
        <v>0.128</v>
      </c>
      <c r="FL27" s="0" t="n">
        <v>0.124000000000001</v>
      </c>
      <c r="FM27" s="0" t="n">
        <v>0.0940000000000003</v>
      </c>
      <c r="FN27" s="0" t="n">
        <v>0.0940000000000003</v>
      </c>
      <c r="FO27" s="0" t="n">
        <v>0.0940000000000003</v>
      </c>
      <c r="FP27" s="0" t="n">
        <v>0.0940000000000003</v>
      </c>
      <c r="FQ27" s="0" t="n">
        <v>0.0740000000000007</v>
      </c>
      <c r="FR27" s="0" t="n">
        <v>0.0940000000000012</v>
      </c>
      <c r="FS27" s="0" t="n">
        <v>0.104</v>
      </c>
      <c r="FT27" s="0" t="n">
        <v>0.116</v>
      </c>
      <c r="FU27" s="0" t="n">
        <v>0.0860000000000003</v>
      </c>
      <c r="FV27" s="0" t="n">
        <v>0.0609999999999999</v>
      </c>
      <c r="FW27" s="0" t="n">
        <v>0.128</v>
      </c>
      <c r="FX27" s="0" t="n">
        <v>0.124000000000001</v>
      </c>
      <c r="FY27" s="0" t="n">
        <v>0.0940000000000003</v>
      </c>
      <c r="FZ27" s="0" t="n">
        <v>0.0940000000000003</v>
      </c>
      <c r="GA27" s="0" t="n">
        <v>0.0940000000000003</v>
      </c>
      <c r="GB27" s="0" t="n">
        <v>0.0939999999999994</v>
      </c>
      <c r="GC27" s="0" t="n">
        <v>0.0739999999999998</v>
      </c>
      <c r="GD27" s="0" t="n">
        <v>0.0940000000000003</v>
      </c>
      <c r="GE27" s="0" t="n">
        <v>0.104000000000001</v>
      </c>
      <c r="GF27" s="0" t="n">
        <v>0.116</v>
      </c>
      <c r="GG27" s="0" t="n">
        <v>0.0860000000000003</v>
      </c>
      <c r="GH27" s="0" t="n">
        <v>0.0610000000000008</v>
      </c>
      <c r="GI27" s="0" t="n">
        <v>0.128</v>
      </c>
      <c r="GJ27" s="0" t="n">
        <v>0.124</v>
      </c>
      <c r="GK27" s="0" t="n">
        <v>0.0940000000000003</v>
      </c>
      <c r="GL27" s="0" t="n">
        <v>0.0940000000000003</v>
      </c>
      <c r="GM27" s="0" t="n">
        <v>0.0940000000000003</v>
      </c>
      <c r="GN27" s="0" t="n">
        <v>0.0939999999999994</v>
      </c>
      <c r="GO27" s="0" t="n">
        <v>0.0739999999999998</v>
      </c>
      <c r="GP27" s="0" t="n">
        <v>0.0940000000000003</v>
      </c>
      <c r="GQ27" s="0" t="n">
        <v>0.104000000000001</v>
      </c>
      <c r="GR27" s="0" t="n">
        <v>0.116</v>
      </c>
      <c r="GS27" s="0" t="n">
        <v>0.0860000000000003</v>
      </c>
      <c r="GT27" s="0" t="n">
        <v>0.0610000000000008</v>
      </c>
      <c r="GU27" s="0" t="n">
        <v>0.128</v>
      </c>
      <c r="GV27" s="0" t="n">
        <v>0.124</v>
      </c>
      <c r="GW27" s="0" t="n">
        <v>0.0940000000000003</v>
      </c>
      <c r="GX27" s="0" t="n">
        <v>0.0940000000000003</v>
      </c>
      <c r="GY27" s="0" t="n">
        <v>0.0940000000000003</v>
      </c>
      <c r="GZ27" s="0" t="n">
        <v>0.0939999999999994</v>
      </c>
      <c r="HA27" s="0" t="n">
        <v>0.0739999999999998</v>
      </c>
      <c r="HB27" s="0" t="n">
        <v>0.0940000000000003</v>
      </c>
      <c r="HC27" s="0" t="n">
        <v>0.104000000000001</v>
      </c>
      <c r="HD27" s="0" t="n">
        <v>0.116</v>
      </c>
      <c r="HE27" s="0" t="n">
        <v>0.0860000000000003</v>
      </c>
      <c r="HF27" s="0" t="n">
        <v>0.0609999999999999</v>
      </c>
      <c r="HG27" s="0" t="n">
        <v>0.128</v>
      </c>
      <c r="HH27" s="0" t="n">
        <v>0.124000000000001</v>
      </c>
      <c r="HI27" s="0" t="n">
        <v>0.0940000000000003</v>
      </c>
      <c r="HJ27" s="0" t="n">
        <v>0.0940000000000003</v>
      </c>
      <c r="HK27" s="0" t="n">
        <v>0.0940000000000003</v>
      </c>
      <c r="HL27" s="0" t="n">
        <v>0.0939999999999994</v>
      </c>
      <c r="HM27" s="0" t="n">
        <v>0.0739999999999998</v>
      </c>
      <c r="HN27" s="0" t="n">
        <v>0.0940000000000003</v>
      </c>
      <c r="HO27" s="0" t="n">
        <v>0.104000000000001</v>
      </c>
      <c r="HP27" s="0" t="n">
        <v>0.116</v>
      </c>
      <c r="HQ27" s="0" t="n">
        <v>0.0859999999999985</v>
      </c>
      <c r="HR27" s="0" t="n">
        <v>0.0609999999999999</v>
      </c>
      <c r="HS27" s="0" t="n">
        <v>0.128</v>
      </c>
      <c r="HT27" s="0" t="n">
        <v>0.124000000000001</v>
      </c>
      <c r="HU27" s="0" t="n">
        <v>0.0940000000000003</v>
      </c>
      <c r="HV27" s="0" t="n">
        <v>0.0940000000000003</v>
      </c>
      <c r="HW27" s="0" t="n">
        <v>0.0940000000000003</v>
      </c>
      <c r="HX27" s="0" t="n">
        <v>0.0940000000000003</v>
      </c>
      <c r="HY27" s="0" t="n">
        <v>0.0739999999999998</v>
      </c>
      <c r="HZ27" s="0" t="n">
        <v>0.0940000000000003</v>
      </c>
    </row>
    <row r="28" customFormat="false" ht="12.75" hidden="false" customHeight="false" outlineLevel="0" collapsed="false">
      <c r="A28" s="389" t="n">
        <f aca="false">A!A42</f>
        <v>37834</v>
      </c>
      <c r="B28" s="390" t="n">
        <f aca="false">INDEX(RelationshipPriceTable,MATCH(A28,RelationshipMonth,0),2)</f>
        <v>3.816</v>
      </c>
      <c r="C28" s="390" t="n">
        <v>3.794</v>
      </c>
      <c r="D28" s="391" t="n">
        <f aca="false">B28-C28</f>
        <v>0.0219999999999998</v>
      </c>
      <c r="F28" s="414" t="n">
        <v>36887</v>
      </c>
      <c r="H28" s="0" t="n">
        <v>0.173000000000002</v>
      </c>
      <c r="I28" s="0" t="n">
        <v>0.159999999999998</v>
      </c>
      <c r="J28" s="0" t="n">
        <v>0.286</v>
      </c>
      <c r="K28" s="0" t="n">
        <v>0.11</v>
      </c>
      <c r="L28" s="0" t="n">
        <v>0.0499999999999998</v>
      </c>
      <c r="M28" s="0" t="n">
        <v>0.0190000000000001</v>
      </c>
      <c r="N28" s="0" t="n">
        <v>0.00899999999999945</v>
      </c>
      <c r="O28" s="0" t="n">
        <v>0.00600000000000023</v>
      </c>
      <c r="P28" s="0" t="n">
        <v>0.00600000000000023</v>
      </c>
      <c r="Q28" s="0" t="n">
        <v>0.00599999999999934</v>
      </c>
      <c r="R28" s="0" t="n">
        <v>0.00599999999999934</v>
      </c>
      <c r="S28" s="0" t="n">
        <v>0.00600000000000023</v>
      </c>
      <c r="T28" s="0" t="n">
        <v>0.00600000000000023</v>
      </c>
      <c r="U28" s="0" t="n">
        <v>0.00600000000000023</v>
      </c>
      <c r="V28" s="0" t="n">
        <v>0.00599999999999934</v>
      </c>
      <c r="W28" s="0" t="n">
        <v>0.00599999999999934</v>
      </c>
      <c r="X28" s="0" t="n">
        <v>-0.00400000000000045</v>
      </c>
      <c r="Y28" s="0" t="n">
        <v>-0.00900000000000034</v>
      </c>
      <c r="Z28" s="0" t="n">
        <v>-0.00900000000000034</v>
      </c>
      <c r="AA28" s="0" t="n">
        <v>-0.00900000000000034</v>
      </c>
      <c r="AB28" s="0" t="n">
        <v>-0.00900000000000034</v>
      </c>
      <c r="AC28" s="0" t="n">
        <v>0.00100000000000033</v>
      </c>
      <c r="AD28" s="0" t="n">
        <v>0.000999999999999446</v>
      </c>
      <c r="AE28" s="0" t="n">
        <v>0.000999999999999446</v>
      </c>
      <c r="AF28" s="0" t="n">
        <v>0.00100000000000033</v>
      </c>
      <c r="AG28" s="0" t="n">
        <v>-0.00400000000000045</v>
      </c>
      <c r="AH28" s="0" t="n">
        <v>-0.00400000000000045</v>
      </c>
      <c r="AI28" s="0" t="n">
        <v>-0.00399999999999956</v>
      </c>
      <c r="AJ28" s="0" t="n">
        <v>-0.00400000000000045</v>
      </c>
      <c r="AK28" s="0" t="n">
        <v>-0.00400000000000045</v>
      </c>
      <c r="AL28" s="0" t="n">
        <v>-0.004</v>
      </c>
      <c r="AM28" s="0" t="n">
        <v>-0.00400000000000045</v>
      </c>
      <c r="AN28" s="0" t="n">
        <v>-0.004</v>
      </c>
      <c r="AO28" s="0" t="n">
        <v>-0.00400000000000045</v>
      </c>
      <c r="AP28" s="0" t="n">
        <v>-0.00400000000000045</v>
      </c>
      <c r="AQ28" s="0" t="n">
        <v>-0.00400000000000045</v>
      </c>
      <c r="AR28" s="0" t="n">
        <v>0.000999999999999446</v>
      </c>
      <c r="AS28" s="0" t="n">
        <v>-0.00399999999999956</v>
      </c>
      <c r="AT28" s="0" t="n">
        <v>-0.00399999999999956</v>
      </c>
      <c r="AU28" s="0" t="n">
        <v>-0.00399999999999956</v>
      </c>
      <c r="AV28" s="0" t="n">
        <v>-0.00400000000000045</v>
      </c>
      <c r="AW28" s="0" t="n">
        <v>-0.00400000000000045</v>
      </c>
      <c r="AX28" s="0" t="n">
        <v>-0.00400000000000045</v>
      </c>
      <c r="AY28" s="0" t="n">
        <v>-0.00400000000000045</v>
      </c>
      <c r="AZ28" s="0" t="n">
        <v>-0.00399999999999956</v>
      </c>
      <c r="BA28" s="0" t="n">
        <v>-0.00400000000000045</v>
      </c>
      <c r="BB28" s="0" t="n">
        <v>-0.00400000000000045</v>
      </c>
      <c r="BC28" s="0" t="n">
        <v>-0.00400000000000045</v>
      </c>
      <c r="BD28" s="0" t="n">
        <v>0.00100000000000033</v>
      </c>
      <c r="BE28" s="0" t="n">
        <v>-0.00399999999999956</v>
      </c>
      <c r="BF28" s="0" t="n">
        <v>-0.004</v>
      </c>
      <c r="BG28" s="0" t="n">
        <v>-0.004</v>
      </c>
      <c r="BH28" s="0" t="n">
        <v>-0.00400000000000045</v>
      </c>
      <c r="BI28" s="0" t="n">
        <v>-0.00400000000000045</v>
      </c>
      <c r="BJ28" s="0" t="n">
        <v>-0.004</v>
      </c>
      <c r="BK28" s="0" t="n">
        <v>-0.00400000000000045</v>
      </c>
      <c r="BL28" s="0" t="n">
        <v>-0.004</v>
      </c>
      <c r="BM28" s="0" t="n">
        <v>-0.004</v>
      </c>
      <c r="BN28" s="0" t="n">
        <v>-0.004</v>
      </c>
      <c r="BO28" s="0" t="n">
        <v>-0.00400000000000045</v>
      </c>
      <c r="BP28" s="0" t="n">
        <v>0.000999999999999446</v>
      </c>
      <c r="BQ28" s="0" t="n">
        <v>-0.00399999999999956</v>
      </c>
      <c r="BR28" s="0" t="n">
        <v>-0.00399999999999956</v>
      </c>
      <c r="BS28" s="0" t="n">
        <v>-0.00399999999999956</v>
      </c>
      <c r="BT28" s="0" t="n">
        <v>-0.00400000000000045</v>
      </c>
      <c r="BU28" s="0" t="n">
        <v>-0.00400000000000045</v>
      </c>
      <c r="BV28" s="0" t="n">
        <v>-0.00400000000000045</v>
      </c>
      <c r="BW28" s="0" t="n">
        <v>-0.00400000000000045</v>
      </c>
      <c r="BX28" s="0" t="n">
        <v>-0.00399999999999956</v>
      </c>
      <c r="BY28" s="0" t="n">
        <v>-0.00400000000000045</v>
      </c>
      <c r="BZ28" s="0" t="n">
        <v>-0.00400000000000045</v>
      </c>
      <c r="CA28" s="0" t="n">
        <v>-0.00400000000000045</v>
      </c>
      <c r="CB28" s="0" t="n">
        <v>0.00100000000000033</v>
      </c>
      <c r="CC28" s="0" t="n">
        <v>-0.00400000000000045</v>
      </c>
      <c r="CD28" s="0" t="n">
        <v>-0.00399999999999956</v>
      </c>
      <c r="CE28" s="0" t="n">
        <v>-0.00399999999999956</v>
      </c>
      <c r="CF28" s="0" t="n">
        <v>-0.00400000000000045</v>
      </c>
      <c r="CG28" s="0" t="n">
        <v>-0.00400000000000045</v>
      </c>
      <c r="CH28" s="0" t="n">
        <v>-0.00400000000000045</v>
      </c>
      <c r="CI28" s="0" t="n">
        <v>-0.004</v>
      </c>
      <c r="CJ28" s="0" t="n">
        <v>-0.00399999999999956</v>
      </c>
      <c r="CK28" s="0" t="n">
        <v>-0.00400000000000045</v>
      </c>
      <c r="CL28" s="0" t="n">
        <v>-0.00400000000000045</v>
      </c>
      <c r="CM28" s="0" t="n">
        <v>-0.00400000000000045</v>
      </c>
      <c r="CN28" s="0" t="n">
        <v>0.00100000000000033</v>
      </c>
      <c r="CO28" s="0" t="n">
        <v>-0.00400000000000045</v>
      </c>
      <c r="CP28" s="0" t="n">
        <v>-0.00399999999999956</v>
      </c>
      <c r="CQ28" s="0" t="n">
        <v>-0.00399999999999956</v>
      </c>
      <c r="CR28" s="0" t="n">
        <v>-0.00400000000000045</v>
      </c>
      <c r="CS28" s="0" t="n">
        <v>-0.00400000000000045</v>
      </c>
      <c r="CT28" s="0" t="n">
        <v>-0.00400000000000045</v>
      </c>
      <c r="CU28" s="0" t="n">
        <v>-0.004</v>
      </c>
      <c r="CV28" s="0" t="n">
        <v>-0.00399999999999956</v>
      </c>
      <c r="CW28" s="0" t="n">
        <v>-0.00400000000000045</v>
      </c>
      <c r="CX28" s="0" t="n">
        <v>-0.00400000000000045</v>
      </c>
      <c r="CY28" s="0" t="n">
        <v>-0.00399999999999956</v>
      </c>
      <c r="CZ28" s="0" t="n">
        <v>0.00100000000000033</v>
      </c>
      <c r="DA28" s="0" t="n">
        <v>-0.00399999999999956</v>
      </c>
      <c r="DB28" s="0" t="n">
        <v>-0.004</v>
      </c>
      <c r="DC28" s="0" t="n">
        <v>-0.004</v>
      </c>
      <c r="DD28" s="0" t="n">
        <v>-0.004</v>
      </c>
      <c r="DE28" s="0" t="n">
        <v>-0.00400000000000045</v>
      </c>
      <c r="DF28" s="0" t="n">
        <v>-0.00400000000000045</v>
      </c>
      <c r="DG28" s="0" t="n">
        <v>-0.00400000000000045</v>
      </c>
      <c r="DH28" s="0" t="n">
        <v>-0.00399999999999956</v>
      </c>
      <c r="DI28" s="0" t="n">
        <v>-0.00400000000000045</v>
      </c>
      <c r="DJ28" s="0" t="n">
        <v>-0.00400000000000045</v>
      </c>
      <c r="DK28" s="0" t="n">
        <v>-0.00400000000000045</v>
      </c>
      <c r="DL28" s="0" t="n">
        <v>0.00100000000000033</v>
      </c>
      <c r="DM28" s="0" t="n">
        <v>-0.00400000000000045</v>
      </c>
      <c r="DN28" s="0" t="n">
        <v>-0.00400000000000045</v>
      </c>
      <c r="DO28" s="0" t="n">
        <v>-0.00399999999999956</v>
      </c>
      <c r="DP28" s="0" t="n">
        <v>-0.00400000000000045</v>
      </c>
      <c r="DQ28" s="0" t="n">
        <v>-0.00400000000000045</v>
      </c>
      <c r="DR28" s="0" t="n">
        <v>-0.00400000000000045</v>
      </c>
      <c r="DS28" s="0" t="n">
        <v>-0.004</v>
      </c>
      <c r="DT28" s="0" t="n">
        <v>-0.00399999999999956</v>
      </c>
      <c r="DU28" s="0" t="n">
        <v>-0.00400000000000045</v>
      </c>
      <c r="DV28" s="0" t="n">
        <v>-0.00400000000000045</v>
      </c>
      <c r="DW28" s="0" t="n">
        <v>-0.00399999999999956</v>
      </c>
      <c r="DX28" s="0" t="n">
        <v>0.00100000000000033</v>
      </c>
      <c r="DY28" s="0" t="n">
        <v>-0.00400000000000045</v>
      </c>
      <c r="DZ28" s="0" t="n">
        <v>-0.00400000000000045</v>
      </c>
      <c r="EA28" s="0" t="n">
        <v>-0.00400000000000045</v>
      </c>
      <c r="EB28" s="0" t="n">
        <v>-0.00400000000000045</v>
      </c>
      <c r="EC28" s="0" t="n">
        <v>-0.004</v>
      </c>
      <c r="ED28" s="0" t="n">
        <v>-0.00400000000000045</v>
      </c>
      <c r="EE28" s="0" t="n">
        <v>-0.004</v>
      </c>
      <c r="EF28" s="0" t="n">
        <v>-0.00399999999999956</v>
      </c>
      <c r="EG28" s="0" t="n">
        <v>-0.00400000000000045</v>
      </c>
      <c r="EH28" s="0" t="n">
        <v>-0.00400000000000045</v>
      </c>
      <c r="EI28" s="0" t="n">
        <v>-0.00400000000000045</v>
      </c>
      <c r="EJ28" s="0" t="n">
        <v>0.00100000000000033</v>
      </c>
      <c r="EK28" s="0" t="n">
        <v>-0.00399999999999956</v>
      </c>
      <c r="EL28" s="0" t="n">
        <v>-0.00399999999999956</v>
      </c>
      <c r="EM28" s="0" t="n">
        <v>-0.00399999999999956</v>
      </c>
      <c r="EN28" s="0" t="n">
        <v>-0.00400000000000045</v>
      </c>
      <c r="EO28" s="0" t="n">
        <v>-0.00399999999999956</v>
      </c>
      <c r="EP28" s="0" t="n">
        <v>-0.00400000000000045</v>
      </c>
      <c r="EQ28" s="0" t="n">
        <v>-0.00400000000000045</v>
      </c>
      <c r="ER28" s="0" t="n">
        <v>-0.00399999999999956</v>
      </c>
      <c r="ES28" s="0" t="n">
        <v>-0.00400000000000045</v>
      </c>
      <c r="ET28" s="0" t="n">
        <v>-0.00400000000000045</v>
      </c>
      <c r="EU28" s="0" t="n">
        <v>-0.00400000000000045</v>
      </c>
      <c r="EV28" s="0" t="n">
        <v>0.00100000000000033</v>
      </c>
      <c r="EW28" s="0" t="n">
        <v>-0.00399999999999956</v>
      </c>
      <c r="EX28" s="0" t="n">
        <v>-0.00400000000000045</v>
      </c>
      <c r="EY28" s="0" t="n">
        <v>-0.00399999999999956</v>
      </c>
      <c r="EZ28" s="0" t="n">
        <v>-0.00400000000000045</v>
      </c>
      <c r="FA28" s="0" t="n">
        <v>-0.00400000000000045</v>
      </c>
      <c r="FB28" s="0" t="n">
        <v>-0.00400000000000045</v>
      </c>
      <c r="FC28" s="0" t="n">
        <v>-0.00400000000000045</v>
      </c>
      <c r="FD28" s="0" t="n">
        <v>-0.00399999999999956</v>
      </c>
      <c r="FE28" s="0" t="n">
        <v>-0.00400000000000045</v>
      </c>
      <c r="FF28" s="0" t="n">
        <v>-0.00400000000000045</v>
      </c>
      <c r="FG28" s="0" t="n">
        <v>-0.00400000000000045</v>
      </c>
      <c r="FH28" s="0" t="n">
        <v>0.000999999999999446</v>
      </c>
      <c r="FI28" s="0" t="n">
        <v>-0.00399999999999956</v>
      </c>
      <c r="FJ28" s="0" t="n">
        <v>-0.00399999999999956</v>
      </c>
      <c r="FK28" s="0" t="n">
        <v>-0.00399999999999956</v>
      </c>
      <c r="FL28" s="0" t="n">
        <v>-0.00400000000000045</v>
      </c>
      <c r="FM28" s="0" t="n">
        <v>-0.00400000000000045</v>
      </c>
      <c r="FN28" s="0" t="n">
        <v>-0.00400000000000045</v>
      </c>
      <c r="FO28" s="0" t="n">
        <v>-0.00400000000000045</v>
      </c>
      <c r="FP28" s="0" t="n">
        <v>-0.00400000000000045</v>
      </c>
      <c r="FQ28" s="0" t="n">
        <v>-0.00400000000000045</v>
      </c>
      <c r="FR28" s="0" t="n">
        <v>-0.00400000000000045</v>
      </c>
      <c r="FS28" s="0" t="n">
        <v>-0.00400000000000045</v>
      </c>
      <c r="FT28" s="0" t="n">
        <v>0.00100000000000033</v>
      </c>
      <c r="FU28" s="0" t="n">
        <v>-0.00399999999999956</v>
      </c>
      <c r="FV28" s="0" t="n">
        <v>-0.00399999999999956</v>
      </c>
      <c r="FW28" s="0" t="n">
        <v>-0.00399999999999956</v>
      </c>
      <c r="FX28" s="0" t="n">
        <v>-0.00400000000000045</v>
      </c>
      <c r="FY28" s="0" t="n">
        <v>-0.00400000000000045</v>
      </c>
      <c r="FZ28" s="0" t="n">
        <v>-0.00400000000000045</v>
      </c>
      <c r="GA28" s="0" t="n">
        <v>-0.00400000000000045</v>
      </c>
      <c r="GB28" s="0" t="n">
        <v>-0.00399999999999956</v>
      </c>
      <c r="GC28" s="0" t="n">
        <v>-0.00400000000000045</v>
      </c>
      <c r="GD28" s="0" t="n">
        <v>-0.00400000000000045</v>
      </c>
      <c r="GE28" s="0" t="n">
        <v>-0.00400000000000045</v>
      </c>
      <c r="GF28" s="0" t="n">
        <v>0.00100000000000033</v>
      </c>
      <c r="GG28" s="0" t="n">
        <v>-0.00399999999999956</v>
      </c>
      <c r="GH28" s="0" t="n">
        <v>-0.00399999999999956</v>
      </c>
      <c r="GI28" s="0" t="n">
        <v>-0.00399999999999956</v>
      </c>
      <c r="GJ28" s="0" t="n">
        <v>-0.00399999999999956</v>
      </c>
      <c r="GK28" s="0" t="n">
        <v>-0.00400000000000045</v>
      </c>
      <c r="GL28" s="0" t="n">
        <v>-0.00400000000000045</v>
      </c>
      <c r="GM28" s="0" t="n">
        <v>-0.00400000000000045</v>
      </c>
      <c r="GN28" s="0" t="n">
        <v>-0.00399999999999956</v>
      </c>
      <c r="GO28" s="0" t="n">
        <v>-0.00400000000000045</v>
      </c>
      <c r="GP28" s="0" t="n">
        <v>-0.00400000000000045</v>
      </c>
      <c r="GQ28" s="0" t="n">
        <v>-0.00400000000000045</v>
      </c>
      <c r="GR28" s="0" t="n">
        <v>0.000999999999999446</v>
      </c>
      <c r="GS28" s="0" t="n">
        <v>-0.00399999999999956</v>
      </c>
      <c r="GT28" s="0" t="n">
        <v>-0.00399999999999956</v>
      </c>
      <c r="GU28" s="0" t="n">
        <v>-0.00399999999999956</v>
      </c>
      <c r="GV28" s="0" t="n">
        <v>-0.00399999999999956</v>
      </c>
      <c r="GW28" s="0" t="n">
        <v>-0.00400000000000045</v>
      </c>
      <c r="GX28" s="0" t="n">
        <v>-0.00400000000000045</v>
      </c>
      <c r="GY28" s="0" t="n">
        <v>-0.00400000000000045</v>
      </c>
      <c r="GZ28" s="0" t="n">
        <v>-0.00399999999999956</v>
      </c>
      <c r="HA28" s="0" t="n">
        <v>-0.00400000000000045</v>
      </c>
      <c r="HB28" s="0" t="n">
        <v>-0.00400000000000045</v>
      </c>
      <c r="HC28" s="0" t="n">
        <v>-0.00400000000000045</v>
      </c>
      <c r="HD28" s="0" t="n">
        <v>0.00100000000000033</v>
      </c>
      <c r="HE28" s="0" t="n">
        <v>-0.00399999999999956</v>
      </c>
      <c r="HF28" s="0" t="n">
        <v>-0.00399999999999956</v>
      </c>
      <c r="HG28" s="0" t="n">
        <v>-0.00399999999999956</v>
      </c>
      <c r="HH28" s="0" t="n">
        <v>-0.00400000000000045</v>
      </c>
      <c r="HI28" s="0" t="n">
        <v>-0.00400000000000045</v>
      </c>
      <c r="HJ28" s="0" t="n">
        <v>-0.00400000000000045</v>
      </c>
      <c r="HK28" s="0" t="n">
        <v>-0.00400000000000045</v>
      </c>
      <c r="HL28" s="0" t="n">
        <v>-0.00399999999999956</v>
      </c>
      <c r="HM28" s="0" t="n">
        <v>-0.00400000000000045</v>
      </c>
      <c r="HN28" s="0" t="n">
        <v>-0.00400000000000045</v>
      </c>
      <c r="HO28" s="0" t="n">
        <v>-0.00400000000000045</v>
      </c>
      <c r="HP28" s="0" t="n">
        <v>0.00100000000000033</v>
      </c>
      <c r="HQ28" s="0" t="n">
        <v>-0.00399999999999956</v>
      </c>
      <c r="HR28" s="0" t="n">
        <v>-0.00399999999999956</v>
      </c>
      <c r="HS28" s="0" t="n">
        <v>-0.00399999999999956</v>
      </c>
      <c r="HT28" s="0" t="n">
        <v>-0.00400000000000045</v>
      </c>
      <c r="HU28" s="0" t="n">
        <v>-0.00399999999999956</v>
      </c>
      <c r="HV28" s="0" t="n">
        <v>-0.00400000000000045</v>
      </c>
      <c r="HW28" s="0" t="n">
        <v>-0.00400000000000045</v>
      </c>
      <c r="HX28" s="0" t="n">
        <v>-0.00400000000000045</v>
      </c>
      <c r="HY28" s="0" t="n">
        <v>-0.00399999999999956</v>
      </c>
      <c r="HZ28" s="0" t="n">
        <v>-0.00399999999999956</v>
      </c>
    </row>
    <row r="29" customFormat="false" ht="12.75" hidden="false" customHeight="false" outlineLevel="0" collapsed="false">
      <c r="A29" s="389" t="n">
        <f aca="false">A!A43</f>
        <v>37865</v>
      </c>
      <c r="B29" s="390" t="n">
        <f aca="false">INDEX(RelationshipPriceTable,MATCH(A29,RelationshipMonth,0),2)</f>
        <v>3.831</v>
      </c>
      <c r="C29" s="390" t="n">
        <v>3.809</v>
      </c>
      <c r="D29" s="391" t="n">
        <f aca="false">B29-C29</f>
        <v>0.0219999999999998</v>
      </c>
      <c r="F29" s="414" t="n">
        <v>36888</v>
      </c>
      <c r="G29" s="415"/>
      <c r="I29" s="0" t="n">
        <v>-0.0229999999999979</v>
      </c>
      <c r="J29" s="0" t="n">
        <v>0.067000000000002</v>
      </c>
      <c r="K29" s="0" t="n">
        <v>-0.0999999999999996</v>
      </c>
      <c r="L29" s="0" t="n">
        <v>-0.0949999999999998</v>
      </c>
      <c r="M29" s="0" t="n">
        <v>-0.0800000000000001</v>
      </c>
      <c r="N29" s="0" t="n">
        <v>-0.0750000000000002</v>
      </c>
      <c r="O29" s="0" t="n">
        <v>-0.0750000000000002</v>
      </c>
      <c r="P29" s="0" t="n">
        <v>-0.0700000000000003</v>
      </c>
      <c r="Q29" s="0" t="n">
        <v>-0.0599999999999996</v>
      </c>
      <c r="R29" s="0" t="n">
        <v>-0.0549999999999997</v>
      </c>
      <c r="S29" s="0" t="n">
        <v>-0.0499999999999998</v>
      </c>
      <c r="T29" s="0" t="n">
        <v>-0.0499999999999998</v>
      </c>
      <c r="U29" s="0" t="n">
        <v>-0.0499999999999998</v>
      </c>
      <c r="V29" s="0" t="n">
        <v>-0.0469999999999997</v>
      </c>
      <c r="W29" s="0" t="n">
        <v>-0.0569999999999995</v>
      </c>
      <c r="X29" s="0" t="n">
        <v>-0.0669999999999993</v>
      </c>
      <c r="Y29" s="0" t="n">
        <v>-0.0720000000000001</v>
      </c>
      <c r="Z29" s="0" t="n">
        <v>-0.0720000000000001</v>
      </c>
      <c r="AA29" s="0" t="n">
        <v>-0.0720000000000001</v>
      </c>
      <c r="AB29" s="0" t="n">
        <v>-0.0720000000000001</v>
      </c>
      <c r="AC29" s="0" t="n">
        <v>-0.0720000000000001</v>
      </c>
      <c r="AD29" s="0" t="n">
        <v>-0.0650000000000004</v>
      </c>
      <c r="AE29" s="0" t="n">
        <v>-0.0570000000000004</v>
      </c>
      <c r="AF29" s="0" t="n">
        <v>-0.0570000000000004</v>
      </c>
      <c r="AG29" s="0" t="n">
        <v>-0.0570000000000004</v>
      </c>
      <c r="AH29" s="0" t="n">
        <v>-0.0570000000000004</v>
      </c>
      <c r="AI29" s="0" t="n">
        <v>-0.0569999999999999</v>
      </c>
      <c r="AJ29" s="0" t="n">
        <v>-0.0569999999999999</v>
      </c>
      <c r="AK29" s="0" t="n">
        <v>-0.0569999999999999</v>
      </c>
      <c r="AL29" s="0" t="n">
        <v>-0.0569999999999999</v>
      </c>
      <c r="AM29" s="0" t="n">
        <v>-0.0569999999999999</v>
      </c>
      <c r="AN29" s="0" t="n">
        <v>-0.0570000000000004</v>
      </c>
      <c r="AO29" s="0" t="n">
        <v>-0.0569999999999999</v>
      </c>
      <c r="AP29" s="0" t="n">
        <v>-0.0569999999999999</v>
      </c>
      <c r="AQ29" s="0" t="n">
        <v>-0.0569999999999995</v>
      </c>
      <c r="AR29" s="0" t="n">
        <v>-0.164</v>
      </c>
      <c r="AS29" s="0" t="n">
        <v>-0.0570000000000008</v>
      </c>
      <c r="AT29" s="0" t="n">
        <v>-0.0570000000000004</v>
      </c>
      <c r="AU29" s="0" t="n">
        <v>-0.0569999999999999</v>
      </c>
      <c r="AV29" s="0" t="n">
        <v>-0.0569999999999999</v>
      </c>
      <c r="AW29" s="0" t="n">
        <v>-0.0569999999999999</v>
      </c>
      <c r="AX29" s="0" t="n">
        <v>-0.0569999999999999</v>
      </c>
      <c r="AY29" s="0" t="n">
        <v>-0.0569999999999999</v>
      </c>
      <c r="AZ29" s="0" t="n">
        <v>-0.0570000000000004</v>
      </c>
      <c r="BA29" s="0" t="n">
        <v>-0.0569999999999999</v>
      </c>
      <c r="BB29" s="0" t="n">
        <v>-0.0569999999999999</v>
      </c>
      <c r="BC29" s="0" t="n">
        <v>-0.0569999999999999</v>
      </c>
      <c r="BD29" s="0" t="n">
        <v>-0.164000000000001</v>
      </c>
      <c r="BE29" s="0" t="n">
        <v>-0.0570000000000008</v>
      </c>
      <c r="BF29" s="0" t="n">
        <v>-0.0570000000000004</v>
      </c>
      <c r="BG29" s="0" t="n">
        <v>-0.0569999999999999</v>
      </c>
      <c r="BH29" s="0" t="n">
        <v>-0.0569999999999999</v>
      </c>
      <c r="BI29" s="0" t="n">
        <v>-0.0569999999999999</v>
      </c>
      <c r="BJ29" s="0" t="n">
        <v>-0.0570000000000004</v>
      </c>
      <c r="BK29" s="0" t="n">
        <v>-0.0569999999999999</v>
      </c>
      <c r="BL29" s="0" t="n">
        <v>-0.0570000000000004</v>
      </c>
      <c r="BM29" s="0" t="n">
        <v>-0.0569999999999999</v>
      </c>
      <c r="BN29" s="0" t="n">
        <v>-0.0569999999999999</v>
      </c>
      <c r="BO29" s="0" t="n">
        <v>-0.0569999999999999</v>
      </c>
      <c r="BP29" s="0" t="n">
        <v>-0.164</v>
      </c>
      <c r="BQ29" s="0" t="n">
        <v>-0.0570000000000008</v>
      </c>
      <c r="BR29" s="0" t="n">
        <v>-0.0570000000000004</v>
      </c>
      <c r="BS29" s="0" t="n">
        <v>-0.0569999999999999</v>
      </c>
      <c r="BT29" s="0" t="n">
        <v>-0.0569999999999999</v>
      </c>
      <c r="BU29" s="0" t="n">
        <v>-0.0569999999999999</v>
      </c>
      <c r="BV29" s="0" t="n">
        <v>-0.0569999999999999</v>
      </c>
      <c r="BW29" s="0" t="n">
        <v>-0.0569999999999999</v>
      </c>
      <c r="BX29" s="0" t="n">
        <v>-0.0570000000000004</v>
      </c>
      <c r="BY29" s="0" t="n">
        <v>-0.0569999999999999</v>
      </c>
      <c r="BZ29" s="0" t="n">
        <v>-0.0569999999999999</v>
      </c>
      <c r="CA29" s="0" t="n">
        <v>-0.0569999999999999</v>
      </c>
      <c r="CB29" s="0" t="n">
        <v>-0.164000000000001</v>
      </c>
      <c r="CC29" s="0" t="n">
        <v>-0.0570000000000004</v>
      </c>
      <c r="CD29" s="0" t="n">
        <v>-0.0570000000000004</v>
      </c>
      <c r="CE29" s="0" t="n">
        <v>-0.0569999999999999</v>
      </c>
      <c r="CF29" s="0" t="n">
        <v>-0.0569999999999999</v>
      </c>
      <c r="CG29" s="0" t="n">
        <v>-0.0569999999999999</v>
      </c>
      <c r="CH29" s="0" t="n">
        <v>-0.0569999999999999</v>
      </c>
      <c r="CI29" s="0" t="n">
        <v>-0.0569999999999999</v>
      </c>
      <c r="CJ29" s="0" t="n">
        <v>-0.0570000000000004</v>
      </c>
      <c r="CK29" s="0" t="n">
        <v>-0.0569999999999999</v>
      </c>
      <c r="CL29" s="0" t="n">
        <v>-0.0569999999999999</v>
      </c>
      <c r="CM29" s="0" t="n">
        <v>-0.0570000000000004</v>
      </c>
      <c r="CN29" s="0" t="n">
        <v>-0.164000000000001</v>
      </c>
      <c r="CO29" s="0" t="n">
        <v>-0.0570000000000004</v>
      </c>
      <c r="CP29" s="0" t="n">
        <v>-0.0570000000000004</v>
      </c>
      <c r="CQ29" s="0" t="n">
        <v>-0.0569999999999999</v>
      </c>
      <c r="CR29" s="0" t="n">
        <v>-0.0569999999999999</v>
      </c>
      <c r="CS29" s="0" t="n">
        <v>-0.0569999999999999</v>
      </c>
      <c r="CT29" s="0" t="n">
        <v>-0.0569999999999999</v>
      </c>
      <c r="CU29" s="0" t="n">
        <v>-0.0569999999999999</v>
      </c>
      <c r="CV29" s="0" t="n">
        <v>-0.0570000000000004</v>
      </c>
      <c r="CW29" s="0" t="n">
        <v>-0.0569999999999999</v>
      </c>
      <c r="CX29" s="0" t="n">
        <v>-0.0569999999999999</v>
      </c>
      <c r="CY29" s="0" t="n">
        <v>-0.0570000000000004</v>
      </c>
      <c r="CZ29" s="0" t="n">
        <v>-0.164000000000001</v>
      </c>
      <c r="DA29" s="0" t="n">
        <v>-0.0570000000000004</v>
      </c>
      <c r="DB29" s="0" t="n">
        <v>-0.0570000000000004</v>
      </c>
      <c r="DC29" s="0" t="n">
        <v>-0.0569999999999995</v>
      </c>
      <c r="DD29" s="0" t="n">
        <v>-0.0570000000000004</v>
      </c>
      <c r="DE29" s="0" t="n">
        <v>-0.0569999999999999</v>
      </c>
      <c r="DF29" s="0" t="n">
        <v>-0.0569999999999999</v>
      </c>
      <c r="DG29" s="0" t="n">
        <v>-0.0569999999999999</v>
      </c>
      <c r="DH29" s="0" t="n">
        <v>-0.0570000000000008</v>
      </c>
      <c r="DI29" s="0" t="n">
        <v>-0.0569999999999999</v>
      </c>
      <c r="DJ29" s="0" t="n">
        <v>-0.0569999999999995</v>
      </c>
      <c r="DK29" s="0" t="n">
        <v>-0.0570000000000004</v>
      </c>
      <c r="DL29" s="0" t="n">
        <v>-0.164000000000001</v>
      </c>
      <c r="DM29" s="0" t="n">
        <v>-0.0570000000000004</v>
      </c>
      <c r="DN29" s="0" t="n">
        <v>-0.0570000000000004</v>
      </c>
      <c r="DO29" s="0" t="n">
        <v>-0.0569999999999999</v>
      </c>
      <c r="DP29" s="0" t="n">
        <v>-0.0569999999999999</v>
      </c>
      <c r="DQ29" s="0" t="n">
        <v>-0.0569999999999999</v>
      </c>
      <c r="DR29" s="0" t="n">
        <v>-0.0569999999999999</v>
      </c>
      <c r="DS29" s="0" t="n">
        <v>-0.0569999999999999</v>
      </c>
      <c r="DT29" s="0" t="n">
        <v>-0.0570000000000004</v>
      </c>
      <c r="DU29" s="0" t="n">
        <v>-0.0569999999999999</v>
      </c>
      <c r="DV29" s="0" t="n">
        <v>-0.0569999999999995</v>
      </c>
      <c r="DW29" s="0" t="n">
        <v>-0.0570000000000004</v>
      </c>
      <c r="DX29" s="0" t="n">
        <v>-0.164000000000001</v>
      </c>
      <c r="DY29" s="0" t="n">
        <v>-0.0570000000000004</v>
      </c>
      <c r="DZ29" s="0" t="n">
        <v>-0.0570000000000004</v>
      </c>
      <c r="EA29" s="0" t="n">
        <v>-0.0569999999999995</v>
      </c>
      <c r="EB29" s="0" t="n">
        <v>-0.0569999999999999</v>
      </c>
      <c r="EC29" s="0" t="n">
        <v>-0.0570000000000004</v>
      </c>
      <c r="ED29" s="0" t="n">
        <v>-0.0569999999999999</v>
      </c>
      <c r="EE29" s="0" t="n">
        <v>-0.0569999999999999</v>
      </c>
      <c r="EF29" s="0" t="n">
        <v>-0.0570000000000004</v>
      </c>
      <c r="EG29" s="0" t="n">
        <v>-0.0569999999999999</v>
      </c>
      <c r="EH29" s="0" t="n">
        <v>-0.0569999999999995</v>
      </c>
      <c r="EI29" s="0" t="n">
        <v>-0.0570000000000004</v>
      </c>
      <c r="EJ29" s="0" t="n">
        <v>-0.164000000000001</v>
      </c>
      <c r="EK29" s="0" t="n">
        <v>-0.0570000000000004</v>
      </c>
      <c r="EL29" s="0" t="n">
        <v>-0.0570000000000004</v>
      </c>
      <c r="EM29" s="0" t="n">
        <v>-0.0570000000000004</v>
      </c>
      <c r="EN29" s="0" t="n">
        <v>-0.0570000000000004</v>
      </c>
      <c r="EO29" s="0" t="n">
        <v>-0.0570000000000004</v>
      </c>
      <c r="EP29" s="0" t="n">
        <v>-0.0570000000000004</v>
      </c>
      <c r="EQ29" s="0" t="n">
        <v>-0.0569999999999995</v>
      </c>
      <c r="ER29" s="0" t="n">
        <v>-0.0570000000000004</v>
      </c>
      <c r="ES29" s="0" t="n">
        <v>-0.0569999999999995</v>
      </c>
      <c r="ET29" s="0" t="n">
        <v>-0.0569999999999995</v>
      </c>
      <c r="EU29" s="0" t="n">
        <v>-0.0570000000000004</v>
      </c>
      <c r="EV29" s="0" t="n">
        <v>-0.164000000000001</v>
      </c>
      <c r="EW29" s="0" t="n">
        <v>-0.0570000000000004</v>
      </c>
      <c r="EX29" s="0" t="n">
        <v>-0.0570000000000004</v>
      </c>
      <c r="EY29" s="0" t="n">
        <v>-0.0569999999999995</v>
      </c>
      <c r="EZ29" s="0" t="n">
        <v>-0.0569999999999995</v>
      </c>
      <c r="FA29" s="0" t="n">
        <v>-0.0569999999999995</v>
      </c>
      <c r="FB29" s="0" t="n">
        <v>-0.0569999999999995</v>
      </c>
      <c r="FC29" s="0" t="n">
        <v>-0.0570000000000004</v>
      </c>
      <c r="FD29" s="0" t="n">
        <v>-0.0570000000000004</v>
      </c>
      <c r="FE29" s="0" t="n">
        <v>-0.0570000000000004</v>
      </c>
      <c r="FF29" s="0" t="n">
        <v>-0.0570000000000004</v>
      </c>
      <c r="FG29" s="0" t="n">
        <v>-0.0569999999999995</v>
      </c>
      <c r="FH29" s="0" t="n">
        <v>-0.164</v>
      </c>
      <c r="FI29" s="0" t="n">
        <v>-0.0570000000000004</v>
      </c>
      <c r="FJ29" s="0" t="n">
        <v>-0.0570000000000004</v>
      </c>
      <c r="FK29" s="0" t="n">
        <v>-0.0570000000000004</v>
      </c>
      <c r="FL29" s="0" t="n">
        <v>-0.0570000000000004</v>
      </c>
      <c r="FM29" s="0" t="n">
        <v>-0.0570000000000004</v>
      </c>
      <c r="FN29" s="0" t="n">
        <v>-0.0569999999999995</v>
      </c>
      <c r="FO29" s="0" t="n">
        <v>-0.0569999999999995</v>
      </c>
      <c r="FP29" s="0" t="n">
        <v>-0.0570000000000004</v>
      </c>
      <c r="FQ29" s="0" t="n">
        <v>-0.0570000000000004</v>
      </c>
      <c r="FR29" s="0" t="n">
        <v>-0.0570000000000004</v>
      </c>
      <c r="FS29" s="0" t="n">
        <v>-0.0569999999999995</v>
      </c>
      <c r="FT29" s="0" t="n">
        <v>-0.164000000000001</v>
      </c>
      <c r="FU29" s="0" t="n">
        <v>-0.0570000000000004</v>
      </c>
      <c r="FV29" s="0" t="n">
        <v>-0.0570000000000004</v>
      </c>
      <c r="FW29" s="0" t="n">
        <v>-0.0570000000000004</v>
      </c>
      <c r="FX29" s="0" t="n">
        <v>-0.0570000000000004</v>
      </c>
      <c r="FY29" s="0" t="n">
        <v>-0.0569999999999995</v>
      </c>
      <c r="FZ29" s="0" t="n">
        <v>-0.0570000000000004</v>
      </c>
      <c r="GA29" s="0" t="n">
        <v>-0.0569999999999995</v>
      </c>
      <c r="GB29" s="0" t="n">
        <v>-0.0570000000000004</v>
      </c>
      <c r="GC29" s="0" t="n">
        <v>-0.0569999999999995</v>
      </c>
      <c r="GD29" s="0" t="n">
        <v>-0.0569999999999995</v>
      </c>
      <c r="GE29" s="0" t="n">
        <v>-0.0570000000000004</v>
      </c>
      <c r="GF29" s="0" t="n">
        <v>-0.164000000000001</v>
      </c>
      <c r="GG29" s="0" t="n">
        <v>-0.0570000000000013</v>
      </c>
      <c r="GH29" s="0" t="n">
        <v>-0.0570000000000013</v>
      </c>
      <c r="GI29" s="0" t="n">
        <v>-0.0570000000000004</v>
      </c>
      <c r="GJ29" s="0" t="n">
        <v>-0.0570000000000004</v>
      </c>
      <c r="GK29" s="0" t="n">
        <v>-0.0569999999999995</v>
      </c>
      <c r="GL29" s="0" t="n">
        <v>-0.0570000000000004</v>
      </c>
      <c r="GM29" s="0" t="n">
        <v>-0.0570000000000004</v>
      </c>
      <c r="GN29" s="0" t="n">
        <v>-0.0570000000000004</v>
      </c>
      <c r="GO29" s="0" t="n">
        <v>-0.0569999999999995</v>
      </c>
      <c r="GP29" s="0" t="n">
        <v>-0.0569999999999995</v>
      </c>
      <c r="GQ29" s="0" t="n">
        <v>-0.0570000000000004</v>
      </c>
      <c r="GR29" s="0" t="n">
        <v>-0.164</v>
      </c>
      <c r="GS29" s="0" t="n">
        <v>-0.0570000000000013</v>
      </c>
      <c r="GT29" s="0" t="n">
        <v>-0.0570000000000013</v>
      </c>
      <c r="GU29" s="0" t="n">
        <v>-0.0570000000000004</v>
      </c>
      <c r="GV29" s="0" t="n">
        <v>-0.0570000000000004</v>
      </c>
      <c r="GW29" s="0" t="n">
        <v>-0.0569999999999995</v>
      </c>
      <c r="GX29" s="0" t="n">
        <v>-0.0570000000000004</v>
      </c>
      <c r="GY29" s="0" t="n">
        <v>-0.0570000000000004</v>
      </c>
      <c r="GZ29" s="0" t="n">
        <v>-0.0570000000000004</v>
      </c>
      <c r="HA29" s="0" t="n">
        <v>-0.0569999999999995</v>
      </c>
      <c r="HB29" s="0" t="n">
        <v>-0.0569999999999995</v>
      </c>
      <c r="HC29" s="0" t="n">
        <v>-0.0570000000000004</v>
      </c>
      <c r="HD29" s="0" t="n">
        <v>-0.164000000000001</v>
      </c>
      <c r="HE29" s="0" t="n">
        <v>-0.0570000000000004</v>
      </c>
      <c r="HF29" s="0" t="n">
        <v>-0.0570000000000004</v>
      </c>
      <c r="HG29" s="0" t="n">
        <v>-0.0570000000000004</v>
      </c>
      <c r="HH29" s="0" t="n">
        <v>-0.0570000000000004</v>
      </c>
      <c r="HI29" s="0" t="n">
        <v>-0.0569999999999995</v>
      </c>
      <c r="HJ29" s="0" t="n">
        <v>-0.0570000000000004</v>
      </c>
      <c r="HK29" s="0" t="n">
        <v>-0.0569999999999995</v>
      </c>
      <c r="HL29" s="0" t="n">
        <v>-0.0570000000000004</v>
      </c>
      <c r="HM29" s="0" t="n">
        <v>-0.0569999999999995</v>
      </c>
      <c r="HN29" s="0" t="n">
        <v>-0.0569999999999995</v>
      </c>
      <c r="HO29" s="0" t="n">
        <v>-0.0570000000000004</v>
      </c>
      <c r="HP29" s="0" t="n">
        <v>-0.164</v>
      </c>
      <c r="HQ29" s="0" t="n">
        <v>-0.0569999999999995</v>
      </c>
      <c r="HR29" s="0" t="n">
        <v>-0.0570000000000004</v>
      </c>
      <c r="HS29" s="0" t="n">
        <v>-0.0570000000000004</v>
      </c>
      <c r="HT29" s="0" t="n">
        <v>-0.0570000000000004</v>
      </c>
      <c r="HU29" s="0" t="n">
        <v>-0.0570000000000004</v>
      </c>
      <c r="HV29" s="0" t="n">
        <v>-0.0570000000000004</v>
      </c>
      <c r="HW29" s="0" t="n">
        <v>-0.0569999999999995</v>
      </c>
      <c r="HX29" s="0" t="n">
        <v>-0.0570000000000004</v>
      </c>
      <c r="HY29" s="0" t="n">
        <v>-0.0570000000000004</v>
      </c>
      <c r="HZ29" s="0" t="n">
        <v>-0.0570000000000004</v>
      </c>
      <c r="IA29" s="382" t="n">
        <v>-0.0570000000000013</v>
      </c>
    </row>
    <row r="30" customFormat="false" ht="12.75" hidden="false" customHeight="false" outlineLevel="0" collapsed="false">
      <c r="A30" s="389" t="n">
        <f aca="false">A!A44</f>
        <v>37895</v>
      </c>
      <c r="B30" s="390" t="n">
        <f aca="false">INDEX(RelationshipPriceTable,MATCH(A30,RelationshipMonth,0),2)</f>
        <v>3.855</v>
      </c>
      <c r="C30" s="390" t="n">
        <v>3.833</v>
      </c>
      <c r="D30" s="391" t="n">
        <f aca="false">B30-C30</f>
        <v>0.0219999999999998</v>
      </c>
      <c r="F30" s="414" t="n">
        <v>36889</v>
      </c>
      <c r="G30" s="415"/>
      <c r="I30" s="0" t="n">
        <v>0.511999999999999</v>
      </c>
      <c r="J30" s="0" t="n">
        <v>0.437999999999999</v>
      </c>
      <c r="K30" s="0" t="n">
        <v>0.221</v>
      </c>
      <c r="L30" s="0" t="n">
        <v>0.136</v>
      </c>
      <c r="M30" s="0" t="n">
        <v>0.115</v>
      </c>
      <c r="N30" s="0" t="n">
        <v>0.115</v>
      </c>
      <c r="O30" s="0" t="n">
        <v>0.11</v>
      </c>
      <c r="P30" s="0" t="n">
        <v>0.11</v>
      </c>
      <c r="Q30" s="0" t="n">
        <v>0.12</v>
      </c>
      <c r="R30" s="0" t="n">
        <v>0.12</v>
      </c>
      <c r="S30" s="0" t="n">
        <v>0.12</v>
      </c>
      <c r="T30" s="0" t="n">
        <v>0.12</v>
      </c>
      <c r="U30" s="0" t="n">
        <v>0.12</v>
      </c>
      <c r="V30" s="0" t="n">
        <v>0.12</v>
      </c>
      <c r="W30" s="0" t="n">
        <v>0.0499999999999998</v>
      </c>
      <c r="X30" s="0" t="n">
        <v>0.0199999999999996</v>
      </c>
      <c r="Y30" s="0" t="n">
        <v>0.0199999999999996</v>
      </c>
      <c r="Z30" s="0" t="n">
        <v>0.0229999999999997</v>
      </c>
      <c r="AA30" s="0" t="n">
        <v>0.0249999999999995</v>
      </c>
      <c r="AB30" s="0" t="n">
        <v>0.0199999999999996</v>
      </c>
      <c r="AC30" s="0" t="n">
        <v>0.0249999999999995</v>
      </c>
      <c r="AD30" s="0" t="n">
        <v>0.016</v>
      </c>
      <c r="AE30" s="0" t="n">
        <v>0.0120000000000005</v>
      </c>
      <c r="AF30" s="0" t="n">
        <v>0.00800000000000001</v>
      </c>
      <c r="AG30" s="0" t="n">
        <v>-0.0119999999999996</v>
      </c>
      <c r="AH30" s="0" t="n">
        <v>-0.00199999999999978</v>
      </c>
      <c r="AI30" s="0" t="n">
        <v>-0.0190000000000006</v>
      </c>
      <c r="AJ30" s="0" t="n">
        <v>-0.028</v>
      </c>
      <c r="AK30" s="0" t="n">
        <v>-0.0300000000000003</v>
      </c>
      <c r="AL30" s="0" t="n">
        <v>-0.0300000000000003</v>
      </c>
      <c r="AM30" s="0" t="n">
        <v>-0.0299999999999998</v>
      </c>
      <c r="AN30" s="0" t="n">
        <v>-0.0299999999999998</v>
      </c>
      <c r="AO30" s="0" t="n">
        <v>-0.0300000000000003</v>
      </c>
      <c r="AP30" s="0" t="n">
        <v>-0.0299999999999998</v>
      </c>
      <c r="AQ30" s="0" t="n">
        <v>-0.0300000000000003</v>
      </c>
      <c r="AR30" s="0" t="n">
        <v>-0.0150000000000006</v>
      </c>
      <c r="AS30" s="0" t="n">
        <v>-0.0819999999999999</v>
      </c>
      <c r="AT30" s="0" t="n">
        <v>-0.0220000000000002</v>
      </c>
      <c r="AU30" s="0" t="n">
        <v>-0.0390000000000006</v>
      </c>
      <c r="AV30" s="0" t="n">
        <v>-0.028</v>
      </c>
      <c r="AW30" s="0" t="n">
        <v>-0.0299999999999998</v>
      </c>
      <c r="AX30" s="0" t="n">
        <v>-0.0299999999999998</v>
      </c>
      <c r="AY30" s="0" t="n">
        <v>-0.0299999999999998</v>
      </c>
      <c r="AZ30" s="0" t="n">
        <v>-0.0300000000000003</v>
      </c>
      <c r="BA30" s="0" t="n">
        <v>-0.0299999999999998</v>
      </c>
      <c r="BB30" s="0" t="n">
        <v>-0.0449999999999999</v>
      </c>
      <c r="BC30" s="0" t="n">
        <v>-0.0350000000000001</v>
      </c>
      <c r="BD30" s="0" t="n">
        <v>-0.00499999999999989</v>
      </c>
      <c r="BE30" s="0" t="n">
        <v>-0.0720000000000001</v>
      </c>
      <c r="BF30" s="0" t="n">
        <v>-0.012</v>
      </c>
      <c r="BG30" s="0" t="n">
        <v>-0.0290000000000004</v>
      </c>
      <c r="BH30" s="0" t="n">
        <v>-0.0179999999999998</v>
      </c>
      <c r="BI30" s="0" t="n">
        <v>-0.02</v>
      </c>
      <c r="BJ30" s="0" t="n">
        <v>-0.0199999999999996</v>
      </c>
      <c r="BK30" s="0" t="n">
        <v>-0.02</v>
      </c>
      <c r="BL30" s="0" t="n">
        <v>-0.02</v>
      </c>
      <c r="BM30" s="0" t="n">
        <v>-0.02</v>
      </c>
      <c r="BN30" s="0" t="n">
        <v>-0.0350000000000001</v>
      </c>
      <c r="BO30" s="0" t="n">
        <v>-0.0250000000000004</v>
      </c>
      <c r="BP30" s="0" t="n">
        <v>0</v>
      </c>
      <c r="BQ30" s="0" t="n">
        <v>-0.0669999999999997</v>
      </c>
      <c r="BR30" s="0" t="n">
        <v>-0.00700000000000012</v>
      </c>
      <c r="BS30" s="0" t="n">
        <v>-0.0240000000000005</v>
      </c>
      <c r="BT30" s="0" t="n">
        <v>-0.0130000000000003</v>
      </c>
      <c r="BU30" s="0" t="n">
        <v>-0.0149999999999997</v>
      </c>
      <c r="BV30" s="0" t="n">
        <v>-0.0150000000000001</v>
      </c>
      <c r="BW30" s="0" t="n">
        <v>-0.0149999999999997</v>
      </c>
      <c r="BX30" s="0" t="n">
        <v>-0.0150000000000001</v>
      </c>
      <c r="BY30" s="0" t="n">
        <v>-0.0150000000000001</v>
      </c>
      <c r="BZ30" s="0" t="n">
        <v>-0.0299999999999998</v>
      </c>
      <c r="CA30" s="0" t="n">
        <v>-0.02</v>
      </c>
      <c r="CB30" s="0" t="n">
        <v>0.00499999999999989</v>
      </c>
      <c r="CC30" s="0" t="n">
        <v>-0.0619999999999998</v>
      </c>
      <c r="CD30" s="0" t="n">
        <v>-0.00200000000000022</v>
      </c>
      <c r="CE30" s="0" t="n">
        <v>-0.0190000000000006</v>
      </c>
      <c r="CF30" s="0" t="n">
        <v>-0.00800000000000001</v>
      </c>
      <c r="CG30" s="0" t="n">
        <v>-0.00999999999999979</v>
      </c>
      <c r="CH30" s="0" t="n">
        <v>-0.00999999999999979</v>
      </c>
      <c r="CI30" s="0" t="n">
        <v>-0.0100000000000002</v>
      </c>
      <c r="CJ30" s="0" t="n">
        <v>-0.0100000000000002</v>
      </c>
      <c r="CK30" s="0" t="n">
        <v>-0.00999999999999979</v>
      </c>
      <c r="CL30" s="0" t="n">
        <v>-0.0249999999999999</v>
      </c>
      <c r="CM30" s="0" t="n">
        <v>-0.0149999999999997</v>
      </c>
      <c r="CN30" s="0" t="n">
        <v>0.00999999999999979</v>
      </c>
      <c r="CO30" s="0" t="n">
        <v>-0.0569999999999995</v>
      </c>
      <c r="CP30" s="0" t="n">
        <v>0.00299999999999967</v>
      </c>
      <c r="CQ30" s="0" t="n">
        <v>-0.0140000000000002</v>
      </c>
      <c r="CR30" s="0" t="n">
        <v>-0.00300000000000011</v>
      </c>
      <c r="CS30" s="0" t="n">
        <v>-0.00499999999999989</v>
      </c>
      <c r="CT30" s="0" t="n">
        <v>-0.00499999999999989</v>
      </c>
      <c r="CU30" s="0" t="n">
        <v>-0.00500000000000034</v>
      </c>
      <c r="CV30" s="0" t="n">
        <v>-0.00500000000000034</v>
      </c>
      <c r="CW30" s="0" t="n">
        <v>-0.00499999999999989</v>
      </c>
      <c r="CX30" s="0" t="n">
        <v>-0.02</v>
      </c>
      <c r="CY30" s="0" t="n">
        <v>-0.00999999999999979</v>
      </c>
      <c r="CZ30" s="0" t="n">
        <v>0.0100000000000007</v>
      </c>
      <c r="DA30" s="0" t="n">
        <v>-0.0570000000000004</v>
      </c>
      <c r="DB30" s="0" t="n">
        <v>0.00300000000000011</v>
      </c>
      <c r="DC30" s="0" t="n">
        <v>-0.0140000000000007</v>
      </c>
      <c r="DD30" s="0" t="n">
        <v>-0.00299999999999967</v>
      </c>
      <c r="DE30" s="0" t="n">
        <v>-0.00499999999999989</v>
      </c>
      <c r="DF30" s="0" t="n">
        <v>-0.00500000000000034</v>
      </c>
      <c r="DG30" s="0" t="n">
        <v>-0.00499999999999989</v>
      </c>
      <c r="DH30" s="0" t="n">
        <v>-0.00499999999999989</v>
      </c>
      <c r="DI30" s="0" t="n">
        <v>-0.00499999999999989</v>
      </c>
      <c r="DJ30" s="0" t="n">
        <v>-0.02</v>
      </c>
      <c r="DK30" s="0" t="n">
        <v>-0.00999999999999979</v>
      </c>
      <c r="DL30" s="0" t="n">
        <v>0.00499999999999989</v>
      </c>
      <c r="DM30" s="0" t="n">
        <v>-0.0619999999999994</v>
      </c>
      <c r="DN30" s="0" t="n">
        <v>-0.00199999999999978</v>
      </c>
      <c r="DO30" s="0" t="n">
        <v>-0.0190000000000006</v>
      </c>
      <c r="DP30" s="0" t="n">
        <v>-0.00800000000000001</v>
      </c>
      <c r="DQ30" s="0" t="n">
        <v>-0.00999999999999979</v>
      </c>
      <c r="DR30" s="0" t="n">
        <v>-0.00999999999999979</v>
      </c>
      <c r="DS30" s="0" t="n">
        <v>-0.0100000000000002</v>
      </c>
      <c r="DT30" s="0" t="n">
        <v>-0.0100000000000002</v>
      </c>
      <c r="DU30" s="0" t="n">
        <v>-0.00999999999999979</v>
      </c>
      <c r="DV30" s="0" t="n">
        <v>-0.0250000000000004</v>
      </c>
      <c r="DW30" s="0" t="n">
        <v>-0.0149999999999997</v>
      </c>
      <c r="DX30" s="0" t="n">
        <v>-0.00499999999999989</v>
      </c>
      <c r="DY30" s="0" t="n">
        <v>-0.0720000000000001</v>
      </c>
      <c r="DZ30" s="0" t="n">
        <v>-0.0119999999999996</v>
      </c>
      <c r="EA30" s="0" t="n">
        <v>-0.0290000000000004</v>
      </c>
      <c r="EB30" s="0" t="n">
        <v>-0.0180000000000002</v>
      </c>
      <c r="EC30" s="0" t="n">
        <v>-0.02</v>
      </c>
      <c r="ED30" s="0" t="n">
        <v>-0.02</v>
      </c>
      <c r="EE30" s="0" t="n">
        <v>-0.02</v>
      </c>
      <c r="EF30" s="0" t="n">
        <v>-0.02</v>
      </c>
      <c r="EG30" s="0" t="n">
        <v>-0.02</v>
      </c>
      <c r="EH30" s="0" t="n">
        <v>-0.0350000000000001</v>
      </c>
      <c r="EI30" s="0" t="n">
        <v>-0.0249999999999995</v>
      </c>
      <c r="EJ30" s="0" t="n">
        <v>-0.0199999999999996</v>
      </c>
      <c r="EK30" s="0" t="n">
        <v>-0.0870000000000006</v>
      </c>
      <c r="EL30" s="0" t="n">
        <v>-0.0270000000000001</v>
      </c>
      <c r="EM30" s="0" t="n">
        <v>-0.0440000000000005</v>
      </c>
      <c r="EN30" s="0" t="n">
        <v>-0.0329999999999999</v>
      </c>
      <c r="EO30" s="0" t="n">
        <v>-0.0350000000000001</v>
      </c>
      <c r="EP30" s="0" t="n">
        <v>-0.0349999999999997</v>
      </c>
      <c r="EQ30" s="0" t="n">
        <v>-0.0350000000000001</v>
      </c>
      <c r="ER30" s="0" t="n">
        <v>-0.0350000000000001</v>
      </c>
      <c r="ES30" s="0" t="n">
        <v>-0.0350000000000001</v>
      </c>
      <c r="ET30" s="0" t="n">
        <v>-0.0499999999999998</v>
      </c>
      <c r="EU30" s="0" t="n">
        <v>-0.04</v>
      </c>
      <c r="EV30" s="0" t="n">
        <v>-0.04</v>
      </c>
      <c r="EW30" s="0" t="n">
        <v>-0.107</v>
      </c>
      <c r="EX30" s="0" t="n">
        <v>-0.0469999999999997</v>
      </c>
      <c r="EY30" s="0" t="n">
        <v>-0.064000000000001</v>
      </c>
      <c r="EZ30" s="0" t="n">
        <v>-0.0529999999999999</v>
      </c>
      <c r="FA30" s="0" t="n">
        <v>-0.0550000000000006</v>
      </c>
      <c r="FB30" s="0" t="n">
        <v>-0.0549999999999997</v>
      </c>
      <c r="FC30" s="0" t="n">
        <v>-0.0549999999999997</v>
      </c>
      <c r="FD30" s="0" t="n">
        <v>-0.0550000000000006</v>
      </c>
      <c r="FE30" s="0" t="n">
        <v>-0.0549999999999997</v>
      </c>
      <c r="FF30" s="0" t="n">
        <v>-0.0699999999999994</v>
      </c>
      <c r="FG30" s="0" t="n">
        <v>-0.0600000000000005</v>
      </c>
      <c r="FH30" s="0" t="n">
        <v>-0.0600000000000005</v>
      </c>
      <c r="FI30" s="0" t="n">
        <v>-0.127</v>
      </c>
      <c r="FJ30" s="0" t="n">
        <v>-0.0670000000000002</v>
      </c>
      <c r="FK30" s="0" t="n">
        <v>-0.0839999999999996</v>
      </c>
      <c r="FL30" s="0" t="n">
        <v>-0.0729999999999995</v>
      </c>
      <c r="FM30" s="0" t="n">
        <v>-0.0750000000000002</v>
      </c>
      <c r="FN30" s="0" t="n">
        <v>-0.0750000000000002</v>
      </c>
      <c r="FO30" s="0" t="n">
        <v>-0.0750000000000002</v>
      </c>
      <c r="FP30" s="0" t="n">
        <v>-0.0749999999999993</v>
      </c>
      <c r="FQ30" s="0" t="n">
        <v>-0.0750000000000002</v>
      </c>
      <c r="FR30" s="0" t="n">
        <v>-0.0899999999999999</v>
      </c>
      <c r="FS30" s="0" t="n">
        <v>-0.0800000000000001</v>
      </c>
      <c r="FT30" s="0" t="n">
        <v>-0.0800000000000001</v>
      </c>
      <c r="FU30" s="0" t="n">
        <v>-0.147</v>
      </c>
      <c r="FV30" s="0" t="n">
        <v>-0.0870000000000006</v>
      </c>
      <c r="FW30" s="0" t="n">
        <v>-0.104</v>
      </c>
      <c r="FX30" s="0" t="n">
        <v>-0.093</v>
      </c>
      <c r="FY30" s="0" t="n">
        <v>-0.0949999999999998</v>
      </c>
      <c r="FZ30" s="0" t="n">
        <v>-0.0949999999999998</v>
      </c>
      <c r="GA30" s="0" t="n">
        <v>-0.0950000000000006</v>
      </c>
      <c r="GB30" s="0" t="n">
        <v>-0.0949999999999998</v>
      </c>
      <c r="GC30" s="0" t="n">
        <v>-0.0949999999999998</v>
      </c>
      <c r="GD30" s="0" t="n">
        <v>-0.11</v>
      </c>
      <c r="GE30" s="0" t="n">
        <v>-0.0999999999999996</v>
      </c>
      <c r="GF30" s="0" t="n">
        <v>-0.0999999999999996</v>
      </c>
      <c r="GG30" s="0" t="n">
        <v>-0.167</v>
      </c>
      <c r="GH30" s="0" t="n">
        <v>-0.106999999999999</v>
      </c>
      <c r="GI30" s="0" t="n">
        <v>-0.124000000000001</v>
      </c>
      <c r="GJ30" s="0" t="n">
        <v>-0.113</v>
      </c>
      <c r="GK30" s="0" t="n">
        <v>-0.115</v>
      </c>
      <c r="GL30" s="0" t="n">
        <v>-0.115</v>
      </c>
      <c r="GM30" s="0" t="n">
        <v>-0.114999999999999</v>
      </c>
      <c r="GN30" s="0" t="n">
        <v>-0.115</v>
      </c>
      <c r="GO30" s="0" t="n">
        <v>-0.115</v>
      </c>
      <c r="GP30" s="0" t="n">
        <v>-0.13</v>
      </c>
      <c r="GQ30" s="0" t="n">
        <v>-0.12</v>
      </c>
      <c r="GR30" s="0" t="n">
        <v>-0.12</v>
      </c>
      <c r="GS30" s="0" t="n">
        <v>-0.186999999999999</v>
      </c>
      <c r="GT30" s="0" t="n">
        <v>-0.127</v>
      </c>
      <c r="GU30" s="0" t="n">
        <v>-0.144</v>
      </c>
      <c r="GV30" s="0" t="n">
        <v>-0.133</v>
      </c>
      <c r="GW30" s="0" t="n">
        <v>-0.135</v>
      </c>
      <c r="GX30" s="0" t="n">
        <v>-0.135</v>
      </c>
      <c r="GY30" s="0" t="n">
        <v>-0.135</v>
      </c>
      <c r="GZ30" s="0" t="n">
        <v>-0.135</v>
      </c>
      <c r="HA30" s="0" t="n">
        <v>-0.135</v>
      </c>
      <c r="HB30" s="0" t="n">
        <v>-0.15</v>
      </c>
      <c r="HC30" s="0" t="n">
        <v>-0.14</v>
      </c>
      <c r="HD30" s="0" t="n">
        <v>-0.14</v>
      </c>
      <c r="HE30" s="0" t="n">
        <v>-0.207000000000001</v>
      </c>
      <c r="HF30" s="0" t="n">
        <v>-0.147</v>
      </c>
      <c r="HG30" s="0" t="n">
        <v>-0.164000000000001</v>
      </c>
      <c r="HH30" s="0" t="n">
        <v>-0.153</v>
      </c>
      <c r="HI30" s="0" t="n">
        <v>-0.155</v>
      </c>
      <c r="HJ30" s="0" t="n">
        <v>-0.154999999999999</v>
      </c>
      <c r="HK30" s="0" t="n">
        <v>-0.155</v>
      </c>
      <c r="HL30" s="0" t="n">
        <v>-0.155</v>
      </c>
      <c r="HM30" s="0" t="n">
        <v>-0.155</v>
      </c>
      <c r="HN30" s="0" t="n">
        <v>-0.17</v>
      </c>
      <c r="HO30" s="0" t="n">
        <v>-0.16</v>
      </c>
      <c r="HP30" s="0" t="n">
        <v>-0.16</v>
      </c>
      <c r="HQ30" s="0" t="n">
        <v>-0.227</v>
      </c>
      <c r="HR30" s="0" t="n">
        <v>-0.167</v>
      </c>
      <c r="HS30" s="0" t="n">
        <v>-0.184</v>
      </c>
      <c r="HT30" s="0" t="n">
        <v>-0.173</v>
      </c>
      <c r="HU30" s="0" t="n">
        <v>-0.175</v>
      </c>
      <c r="HV30" s="0" t="n">
        <v>-0.175</v>
      </c>
      <c r="HW30" s="0" t="n">
        <v>-0.175000000000001</v>
      </c>
      <c r="HX30" s="0" t="n">
        <v>-0.175</v>
      </c>
      <c r="HY30" s="0" t="n">
        <v>-0.175</v>
      </c>
      <c r="HZ30" s="0" t="n">
        <v>-0.19</v>
      </c>
      <c r="IA30" s="382" t="n">
        <v>-0.18</v>
      </c>
    </row>
    <row r="31" customFormat="false" ht="12.75" hidden="false" customHeight="false" outlineLevel="0" collapsed="false">
      <c r="A31" s="389" t="n">
        <f aca="false">A!A45</f>
        <v>37926</v>
      </c>
      <c r="B31" s="390" t="n">
        <f aca="false">INDEX(RelationshipPriceTable,MATCH(A31,RelationshipMonth,0),2)</f>
        <v>3.995</v>
      </c>
      <c r="C31" s="390" t="n">
        <v>3.973</v>
      </c>
      <c r="D31" s="391" t="n">
        <f aca="false">B31-C31</f>
        <v>0.0220000000000002</v>
      </c>
      <c r="F31" s="414" t="n">
        <v>36893</v>
      </c>
      <c r="I31" s="0" t="n">
        <v>-1.411</v>
      </c>
      <c r="J31" s="0" t="n">
        <v>-1.022</v>
      </c>
      <c r="K31" s="0" t="n">
        <v>-0.491000000000001</v>
      </c>
      <c r="L31" s="0" t="n">
        <v>-0.221000000000001</v>
      </c>
      <c r="M31" s="0" t="n">
        <v>-0.17</v>
      </c>
      <c r="N31" s="0" t="n">
        <v>-0.17</v>
      </c>
      <c r="O31" s="0" t="n">
        <v>-0.165</v>
      </c>
      <c r="P31" s="0" t="n">
        <v>-0.165</v>
      </c>
      <c r="Q31" s="0" t="n">
        <v>-0.155</v>
      </c>
      <c r="R31" s="0" t="n">
        <v>-0.14</v>
      </c>
      <c r="S31" s="0" t="n">
        <v>-0.11</v>
      </c>
      <c r="T31" s="0" t="n">
        <v>-0.11</v>
      </c>
      <c r="U31" s="0" t="n">
        <v>-0.11</v>
      </c>
      <c r="V31" s="0" t="n">
        <v>-0.11</v>
      </c>
      <c r="W31" s="0" t="n">
        <v>-0.11</v>
      </c>
      <c r="X31" s="0" t="n">
        <v>-0.11</v>
      </c>
      <c r="Y31" s="0" t="n">
        <v>-0.109999999999999</v>
      </c>
      <c r="Z31" s="0" t="n">
        <v>-0.109999999999999</v>
      </c>
      <c r="AA31" s="0" t="n">
        <v>-0.109999999999999</v>
      </c>
      <c r="AB31" s="0" t="n">
        <v>-0.0999999999999996</v>
      </c>
      <c r="AC31" s="0" t="n">
        <v>-0.0899999999999999</v>
      </c>
      <c r="AD31" s="0" t="n">
        <v>-0.0779999999999994</v>
      </c>
      <c r="AE31" s="0" t="n">
        <v>-0.0720000000000001</v>
      </c>
      <c r="AF31" s="0" t="n">
        <v>-0.0619999999999994</v>
      </c>
      <c r="AG31" s="0" t="n">
        <v>-0.0469999999999997</v>
      </c>
      <c r="AH31" s="0" t="n">
        <v>-0.0619999999999998</v>
      </c>
      <c r="AI31" s="0" t="n">
        <v>-0.0619999999999998</v>
      </c>
      <c r="AJ31" s="0" t="n">
        <v>-0.0619999999999998</v>
      </c>
      <c r="AK31" s="0" t="n">
        <v>-0.0619999999999998</v>
      </c>
      <c r="AL31" s="0" t="n">
        <v>-0.0619999999999998</v>
      </c>
      <c r="AM31" s="0" t="n">
        <v>-0.0619999999999998</v>
      </c>
      <c r="AN31" s="0" t="n">
        <v>-0.0620000000000003</v>
      </c>
      <c r="AO31" s="0" t="n">
        <v>-0.0619999999999998</v>
      </c>
      <c r="AP31" s="0" t="n">
        <v>-0.0619999999999998</v>
      </c>
      <c r="AQ31" s="0" t="n">
        <v>-0.0619999999999998</v>
      </c>
      <c r="AR31" s="0" t="n">
        <v>-0.0619999999999994</v>
      </c>
      <c r="AS31" s="0" t="n">
        <v>-0.0569999999999995</v>
      </c>
      <c r="AT31" s="0" t="n">
        <v>-0.0919999999999996</v>
      </c>
      <c r="AU31" s="0" t="n">
        <v>-0.0919999999999996</v>
      </c>
      <c r="AV31" s="0" t="n">
        <v>-0.0670000000000002</v>
      </c>
      <c r="AW31" s="0" t="n">
        <v>-0.032</v>
      </c>
      <c r="AX31" s="0" t="n">
        <v>-0.0270000000000001</v>
      </c>
      <c r="AY31" s="0" t="n">
        <v>-0.0219999999999998</v>
      </c>
      <c r="AZ31" s="0" t="n">
        <v>-0.0269999999999997</v>
      </c>
      <c r="BA31" s="0" t="n">
        <v>-0.00199999999999978</v>
      </c>
      <c r="BB31" s="0" t="n">
        <v>-0.012</v>
      </c>
      <c r="BC31" s="0" t="n">
        <v>-0.0419999999999998</v>
      </c>
      <c r="BD31" s="0" t="n">
        <v>-0.0619999999999994</v>
      </c>
      <c r="BE31" s="0" t="n">
        <v>-0.0569999999999995</v>
      </c>
      <c r="BF31" s="0" t="n">
        <v>-0.0919999999999996</v>
      </c>
      <c r="BG31" s="0" t="n">
        <v>-0.0919999999999996</v>
      </c>
      <c r="BH31" s="0" t="n">
        <v>-0.0670000000000002</v>
      </c>
      <c r="BI31" s="0" t="n">
        <v>-0.032</v>
      </c>
      <c r="BJ31" s="0" t="n">
        <v>-0.0270000000000001</v>
      </c>
      <c r="BK31" s="0" t="n">
        <v>-0.0219999999999998</v>
      </c>
      <c r="BL31" s="0" t="n">
        <v>-0.0269999999999997</v>
      </c>
      <c r="BM31" s="0" t="n">
        <v>-0.00199999999999978</v>
      </c>
      <c r="BN31" s="0" t="n">
        <v>-0.012</v>
      </c>
      <c r="BO31" s="0" t="n">
        <v>-0.0419999999999998</v>
      </c>
      <c r="BP31" s="0" t="n">
        <v>-0.0569999999999999</v>
      </c>
      <c r="BQ31" s="0" t="n">
        <v>-0.052</v>
      </c>
      <c r="BR31" s="0" t="n">
        <v>-0.0869999999999997</v>
      </c>
      <c r="BS31" s="0" t="n">
        <v>-0.0869999999999997</v>
      </c>
      <c r="BT31" s="0" t="n">
        <v>-0.0619999999999998</v>
      </c>
      <c r="BU31" s="0" t="n">
        <v>-0.0270000000000001</v>
      </c>
      <c r="BV31" s="0" t="n">
        <v>-0.0219999999999998</v>
      </c>
      <c r="BW31" s="0" t="n">
        <v>-0.0169999999999999</v>
      </c>
      <c r="BX31" s="0" t="n">
        <v>-0.0220000000000002</v>
      </c>
      <c r="BY31" s="0" t="n">
        <v>0.00300000000000056</v>
      </c>
      <c r="BZ31" s="0" t="n">
        <v>-0.00700000000000012</v>
      </c>
      <c r="CA31" s="0" t="n">
        <v>-0.0369999999999999</v>
      </c>
      <c r="CB31" s="0" t="n">
        <v>-0.0519999999999996</v>
      </c>
      <c r="CC31" s="0" t="n">
        <v>-0.0469999999999997</v>
      </c>
      <c r="CD31" s="0" t="n">
        <v>-0.0819999999999999</v>
      </c>
      <c r="CE31" s="0" t="n">
        <v>-0.0819999999999999</v>
      </c>
      <c r="CF31" s="0" t="n">
        <v>-0.0569999999999999</v>
      </c>
      <c r="CG31" s="0" t="n">
        <v>-0.0219999999999998</v>
      </c>
      <c r="CH31" s="0" t="n">
        <v>-0.0169999999999999</v>
      </c>
      <c r="CI31" s="0" t="n">
        <v>-0.0119999999999996</v>
      </c>
      <c r="CJ31" s="0" t="n">
        <v>-0.0169999999999999</v>
      </c>
      <c r="CK31" s="0" t="n">
        <v>0.00800000000000001</v>
      </c>
      <c r="CL31" s="0" t="n">
        <v>-0.00199999999999978</v>
      </c>
      <c r="CM31" s="0" t="n">
        <v>-0.032</v>
      </c>
      <c r="CN31" s="0" t="n">
        <v>-0.0519999999999996</v>
      </c>
      <c r="CO31" s="0" t="n">
        <v>-0.0470000000000002</v>
      </c>
      <c r="CP31" s="0" t="n">
        <v>-0.0819999999999994</v>
      </c>
      <c r="CQ31" s="0" t="n">
        <v>-0.0819999999999999</v>
      </c>
      <c r="CR31" s="0" t="n">
        <v>-0.0569999999999999</v>
      </c>
      <c r="CS31" s="0" t="n">
        <v>-0.0219999999999998</v>
      </c>
      <c r="CT31" s="0" t="n">
        <v>-0.0169999999999999</v>
      </c>
      <c r="CU31" s="0" t="n">
        <v>-0.0119999999999996</v>
      </c>
      <c r="CV31" s="0" t="n">
        <v>-0.0169999999999999</v>
      </c>
      <c r="CW31" s="0" t="n">
        <v>0.00800000000000001</v>
      </c>
      <c r="CX31" s="0" t="n">
        <v>-0.00199999999999978</v>
      </c>
      <c r="CY31" s="0" t="n">
        <v>-0.032</v>
      </c>
      <c r="CZ31" s="0" t="n">
        <v>-0.0520000000000005</v>
      </c>
      <c r="DA31" s="0" t="n">
        <v>-0.0469999999999997</v>
      </c>
      <c r="DB31" s="0" t="n">
        <v>-0.0819999999999999</v>
      </c>
      <c r="DC31" s="0" t="n">
        <v>-0.0819999999999999</v>
      </c>
      <c r="DD31" s="0" t="n">
        <v>-0.0569999999999999</v>
      </c>
      <c r="DE31" s="0" t="n">
        <v>-0.0219999999999998</v>
      </c>
      <c r="DF31" s="0" t="n">
        <v>-0.0169999999999995</v>
      </c>
      <c r="DG31" s="0" t="n">
        <v>-0.012</v>
      </c>
      <c r="DH31" s="0" t="n">
        <v>-0.0169999999999999</v>
      </c>
      <c r="DI31" s="0" t="n">
        <v>0.00800000000000001</v>
      </c>
      <c r="DJ31" s="0" t="n">
        <v>-0.00199999999999978</v>
      </c>
      <c r="DK31" s="0" t="n">
        <v>-0.032</v>
      </c>
      <c r="DL31" s="0" t="n">
        <v>-0.0519999999999996</v>
      </c>
      <c r="DM31" s="0" t="n">
        <v>-0.0469999999999997</v>
      </c>
      <c r="DN31" s="0" t="n">
        <v>-0.0819999999999999</v>
      </c>
      <c r="DO31" s="0" t="n">
        <v>-0.0819999999999999</v>
      </c>
      <c r="DP31" s="0" t="n">
        <v>-0.0569999999999999</v>
      </c>
      <c r="DQ31" s="0" t="n">
        <v>-0.0219999999999998</v>
      </c>
      <c r="DR31" s="0" t="n">
        <v>-0.0169999999999999</v>
      </c>
      <c r="DS31" s="0" t="n">
        <v>-0.0119999999999996</v>
      </c>
      <c r="DT31" s="0" t="n">
        <v>-0.0169999999999999</v>
      </c>
      <c r="DU31" s="0" t="n">
        <v>0.00800000000000001</v>
      </c>
      <c r="DV31" s="0" t="n">
        <v>-0.00199999999999978</v>
      </c>
      <c r="DW31" s="0" t="n">
        <v>-0.032</v>
      </c>
      <c r="DX31" s="0" t="n">
        <v>-0.0519999999999996</v>
      </c>
      <c r="DY31" s="0" t="n">
        <v>-0.0469999999999997</v>
      </c>
      <c r="DZ31" s="0" t="n">
        <v>-0.0819999999999999</v>
      </c>
      <c r="EA31" s="0" t="n">
        <v>-0.0819999999999999</v>
      </c>
      <c r="EB31" s="0" t="n">
        <v>-0.0569999999999999</v>
      </c>
      <c r="EC31" s="0" t="n">
        <v>-0.0219999999999998</v>
      </c>
      <c r="ED31" s="0" t="n">
        <v>-0.0169999999999999</v>
      </c>
      <c r="EE31" s="0" t="n">
        <v>-0.012</v>
      </c>
      <c r="EF31" s="0" t="n">
        <v>-0.0169999999999999</v>
      </c>
      <c r="EG31" s="0" t="n">
        <v>0.00800000000000045</v>
      </c>
      <c r="EH31" s="0" t="n">
        <v>-0.00199999999999978</v>
      </c>
      <c r="EI31" s="0" t="n">
        <v>-0.032</v>
      </c>
      <c r="EJ31" s="0" t="n">
        <v>-0.0519999999999996</v>
      </c>
      <c r="EK31" s="0" t="n">
        <v>-0.0469999999999997</v>
      </c>
      <c r="EL31" s="0" t="n">
        <v>-0.0819999999999999</v>
      </c>
      <c r="EM31" s="0" t="n">
        <v>-0.0819999999999994</v>
      </c>
      <c r="EN31" s="0" t="n">
        <v>-0.0569999999999999</v>
      </c>
      <c r="EO31" s="0" t="n">
        <v>-0.0219999999999998</v>
      </c>
      <c r="EP31" s="0" t="n">
        <v>-0.0169999999999999</v>
      </c>
      <c r="EQ31" s="0" t="n">
        <v>-0.012</v>
      </c>
      <c r="ER31" s="0" t="n">
        <v>-0.0169999999999995</v>
      </c>
      <c r="ES31" s="0" t="n">
        <v>0.00800000000000001</v>
      </c>
      <c r="ET31" s="0" t="n">
        <v>-0.00199999999999978</v>
      </c>
      <c r="EU31" s="0" t="n">
        <v>-0.0319999999999991</v>
      </c>
      <c r="EV31" s="0" t="n">
        <v>-0.0519999999999996</v>
      </c>
      <c r="EW31" s="0" t="n">
        <v>-0.0469999999999997</v>
      </c>
      <c r="EX31" s="0" t="n">
        <v>-0.0819999999999999</v>
      </c>
      <c r="EY31" s="0" t="n">
        <v>-0.0819999999999999</v>
      </c>
      <c r="EZ31" s="0" t="n">
        <v>-0.0570000000000004</v>
      </c>
      <c r="FA31" s="0" t="n">
        <v>-0.0219999999999994</v>
      </c>
      <c r="FB31" s="0" t="n">
        <v>-0.0170000000000003</v>
      </c>
      <c r="FC31" s="0" t="n">
        <v>-0.0119999999999996</v>
      </c>
      <c r="FD31" s="0" t="n">
        <v>-0.0169999999999995</v>
      </c>
      <c r="FE31" s="0" t="n">
        <v>0.00800000000000001</v>
      </c>
      <c r="FF31" s="0" t="n">
        <v>-0.00199999999999978</v>
      </c>
      <c r="FG31" s="0" t="n">
        <v>-0.0319999999999991</v>
      </c>
      <c r="FH31" s="0" t="n">
        <v>-0.0519999999999996</v>
      </c>
      <c r="FI31" s="0" t="n">
        <v>-0.0470000000000006</v>
      </c>
      <c r="FJ31" s="0" t="n">
        <v>-0.0819999999999999</v>
      </c>
      <c r="FK31" s="0" t="n">
        <v>-0.0819999999999999</v>
      </c>
      <c r="FL31" s="0" t="n">
        <v>-0.0570000000000004</v>
      </c>
      <c r="FM31" s="0" t="n">
        <v>-0.0219999999999994</v>
      </c>
      <c r="FN31" s="0" t="n">
        <v>-0.0170000000000003</v>
      </c>
      <c r="FO31" s="0" t="n">
        <v>-0.0119999999999996</v>
      </c>
      <c r="FP31" s="0" t="n">
        <v>-0.0170000000000003</v>
      </c>
      <c r="FQ31" s="0" t="n">
        <v>0.0080000000000009</v>
      </c>
      <c r="FR31" s="0" t="n">
        <v>-0.00199999999999978</v>
      </c>
      <c r="FS31" s="0" t="n">
        <v>-0.032</v>
      </c>
      <c r="FT31" s="0" t="n">
        <v>-0.0519999999999996</v>
      </c>
      <c r="FU31" s="0" t="n">
        <v>-0.0469999999999997</v>
      </c>
      <c r="FV31" s="0" t="n">
        <v>-0.0819999999999999</v>
      </c>
      <c r="FW31" s="0" t="n">
        <v>-0.0819999999999999</v>
      </c>
      <c r="FX31" s="0" t="n">
        <v>-0.0569999999999995</v>
      </c>
      <c r="FY31" s="0" t="n">
        <v>-0.0220000000000002</v>
      </c>
      <c r="FZ31" s="0" t="n">
        <v>-0.0169999999999995</v>
      </c>
      <c r="GA31" s="0" t="n">
        <v>-0.0119999999999996</v>
      </c>
      <c r="GB31" s="0" t="n">
        <v>-0.0170000000000003</v>
      </c>
      <c r="GC31" s="0" t="n">
        <v>0.00800000000000001</v>
      </c>
      <c r="GD31" s="0" t="n">
        <v>-0.00199999999999978</v>
      </c>
      <c r="GE31" s="0" t="n">
        <v>-0.032</v>
      </c>
      <c r="GF31" s="0" t="n">
        <v>-0.0519999999999996</v>
      </c>
      <c r="GG31" s="0" t="n">
        <v>-0.0469999999999997</v>
      </c>
      <c r="GH31" s="0" t="n">
        <v>-0.0819999999999999</v>
      </c>
      <c r="GI31" s="0" t="n">
        <v>-0.0819999999999999</v>
      </c>
      <c r="GJ31" s="0" t="n">
        <v>-0.0570000000000004</v>
      </c>
      <c r="GK31" s="0" t="n">
        <v>-0.0219999999999994</v>
      </c>
      <c r="GL31" s="0" t="n">
        <v>-0.0169999999999995</v>
      </c>
      <c r="GM31" s="0" t="n">
        <v>-0.0120000000000005</v>
      </c>
      <c r="GN31" s="0" t="n">
        <v>-0.0169999999999995</v>
      </c>
      <c r="GO31" s="0" t="n">
        <v>0.00800000000000001</v>
      </c>
      <c r="GP31" s="0" t="n">
        <v>-0.00199999999999978</v>
      </c>
      <c r="GQ31" s="0" t="n">
        <v>-0.0319999999999991</v>
      </c>
      <c r="GR31" s="0" t="n">
        <v>-0.0519999999999996</v>
      </c>
      <c r="GS31" s="0" t="n">
        <v>-0.0469999999999997</v>
      </c>
      <c r="GT31" s="0" t="n">
        <v>-0.0819999999999999</v>
      </c>
      <c r="GU31" s="0" t="n">
        <v>-0.0819999999999999</v>
      </c>
      <c r="GV31" s="0" t="n">
        <v>-0.0570000000000004</v>
      </c>
      <c r="GW31" s="0" t="n">
        <v>-0.0220000000000002</v>
      </c>
      <c r="GX31" s="0" t="n">
        <v>-0.0169999999999995</v>
      </c>
      <c r="GY31" s="0" t="n">
        <v>-0.0119999999999996</v>
      </c>
      <c r="GZ31" s="0" t="n">
        <v>-0.0170000000000003</v>
      </c>
      <c r="HA31" s="0" t="n">
        <v>0.00800000000000001</v>
      </c>
      <c r="HB31" s="0" t="n">
        <v>-0.00199999999999978</v>
      </c>
      <c r="HC31" s="0" t="n">
        <v>-0.032</v>
      </c>
      <c r="HD31" s="0" t="n">
        <v>-0.0519999999999996</v>
      </c>
      <c r="HE31" s="0" t="n">
        <v>-0.0469999999999997</v>
      </c>
      <c r="HF31" s="0" t="n">
        <v>-0.0819999999999999</v>
      </c>
      <c r="HG31" s="0" t="n">
        <v>-0.0819999999999999</v>
      </c>
      <c r="HH31" s="0" t="n">
        <v>-0.0570000000000004</v>
      </c>
      <c r="HI31" s="0" t="n">
        <v>-0.0219999999999994</v>
      </c>
      <c r="HJ31" s="0" t="n">
        <v>-0.0170000000000003</v>
      </c>
      <c r="HK31" s="0" t="n">
        <v>-0.0119999999999996</v>
      </c>
      <c r="HL31" s="0" t="n">
        <v>-0.0169999999999995</v>
      </c>
      <c r="HM31" s="0" t="n">
        <v>0.00800000000000001</v>
      </c>
      <c r="HN31" s="0" t="n">
        <v>-0.00199999999999978</v>
      </c>
      <c r="HO31" s="0" t="n">
        <v>-0.0319999999999991</v>
      </c>
      <c r="HP31" s="0" t="n">
        <v>-0.0520000000000005</v>
      </c>
      <c r="HQ31" s="0" t="n">
        <v>-0.0469999999999997</v>
      </c>
      <c r="HR31" s="0" t="n">
        <v>-0.0819999999999999</v>
      </c>
      <c r="HS31" s="0" t="n">
        <v>-0.0819999999999999</v>
      </c>
      <c r="HT31" s="0" t="n">
        <v>-0.0569999999999995</v>
      </c>
      <c r="HU31" s="0" t="n">
        <v>-0.0220000000000002</v>
      </c>
      <c r="HV31" s="0" t="n">
        <v>-0.0169999999999995</v>
      </c>
      <c r="HW31" s="0" t="n">
        <v>-0.0119999999999996</v>
      </c>
      <c r="HX31" s="0" t="n">
        <v>-0.0170000000000003</v>
      </c>
      <c r="HY31" s="0" t="n">
        <v>0.00800000000000001</v>
      </c>
      <c r="HZ31" s="0" t="n">
        <v>-0.00199999999999978</v>
      </c>
      <c r="IA31" s="382" t="n">
        <v>-0.032</v>
      </c>
    </row>
    <row r="32" customFormat="false" ht="12.75" hidden="false" customHeight="false" outlineLevel="0" collapsed="false">
      <c r="A32" s="389" t="n">
        <f aca="false">A!A46</f>
        <v>37956</v>
      </c>
      <c r="B32" s="390" t="n">
        <f aca="false">INDEX(RelationshipPriceTable,MATCH(A32,RelationshipMonth,0),2)</f>
        <v>4.14</v>
      </c>
      <c r="C32" s="390" t="n">
        <v>4.118</v>
      </c>
      <c r="D32" s="391" t="n">
        <f aca="false">B32-C32</f>
        <v>0.0219999999999994</v>
      </c>
      <c r="F32" s="414" t="n">
        <v>36894</v>
      </c>
      <c r="I32" s="0" t="n">
        <v>-0.175000000000001</v>
      </c>
      <c r="J32" s="0" t="n">
        <v>-0.154</v>
      </c>
      <c r="K32" s="0" t="n">
        <v>-0.105</v>
      </c>
      <c r="L32" s="0" t="n">
        <v>-0.0299999999999994</v>
      </c>
      <c r="M32" s="0" t="n">
        <v>-0.0260000000000007</v>
      </c>
      <c r="N32" s="0" t="n">
        <v>-0.0179999999999998</v>
      </c>
      <c r="O32" s="0" t="n">
        <v>-0.0179999999999998</v>
      </c>
      <c r="P32" s="0" t="n">
        <v>-0.0200000000000005</v>
      </c>
      <c r="Q32" s="0" t="n">
        <v>-0.0199999999999996</v>
      </c>
      <c r="R32" s="0" t="n">
        <v>-0.0200000000000005</v>
      </c>
      <c r="S32" s="0" t="n">
        <v>-0.0199999999999996</v>
      </c>
      <c r="T32" s="0" t="n">
        <v>-0.00999999999999979</v>
      </c>
      <c r="U32" s="0" t="n">
        <v>-0.00999999999999979</v>
      </c>
      <c r="V32" s="0" t="n">
        <v>-0.00999999999999979</v>
      </c>
      <c r="W32" s="0" t="n">
        <v>-0.00999999999999979</v>
      </c>
      <c r="X32" s="0" t="n">
        <v>-0.00999999999999979</v>
      </c>
      <c r="Y32" s="0" t="n">
        <v>-0.0100000000000007</v>
      </c>
      <c r="Z32" s="0" t="n">
        <v>-0.00999999999999979</v>
      </c>
      <c r="AA32" s="0" t="n">
        <v>-0.00999999999999979</v>
      </c>
      <c r="AB32" s="0" t="n">
        <v>-0.00999999999999979</v>
      </c>
      <c r="AC32" s="0" t="n">
        <v>0</v>
      </c>
      <c r="AD32" s="0" t="n">
        <v>0.00300000000000011</v>
      </c>
      <c r="AE32" s="0" t="n">
        <v>0.00600000000000023</v>
      </c>
      <c r="AF32" s="0" t="n">
        <v>0.00999999999999979</v>
      </c>
      <c r="AG32" s="0" t="n">
        <v>0.00999999999999979</v>
      </c>
      <c r="AH32" s="0" t="n">
        <v>0.0100000000000002</v>
      </c>
      <c r="AI32" s="0" t="n">
        <v>0.0100000000000002</v>
      </c>
      <c r="AJ32" s="0" t="n">
        <v>0.00999999999999979</v>
      </c>
      <c r="AK32" s="0" t="n">
        <v>0.0100000000000002</v>
      </c>
      <c r="AL32" s="0" t="n">
        <v>0.0100000000000002</v>
      </c>
      <c r="AM32" s="0" t="n">
        <v>0.00999999999999979</v>
      </c>
      <c r="AN32" s="0" t="n">
        <v>0.0100000000000002</v>
      </c>
      <c r="AO32" s="0" t="n">
        <v>0.0100000000000002</v>
      </c>
      <c r="AP32" s="0" t="n">
        <v>0.00999999999999979</v>
      </c>
      <c r="AQ32" s="0" t="n">
        <v>0.00999999999999979</v>
      </c>
      <c r="AR32" s="0" t="n">
        <v>0.00999999999999979</v>
      </c>
      <c r="AS32" s="0" t="n">
        <v>0.00999999999999979</v>
      </c>
      <c r="AT32" s="0" t="n">
        <v>0.00999999999999979</v>
      </c>
      <c r="AU32" s="0" t="n">
        <v>0.00999999999999979</v>
      </c>
      <c r="AV32" s="0" t="n">
        <v>0.0100000000000002</v>
      </c>
      <c r="AW32" s="0" t="n">
        <v>0.0100000000000002</v>
      </c>
      <c r="AX32" s="0" t="n">
        <v>0.0100000000000002</v>
      </c>
      <c r="AY32" s="0" t="n">
        <v>0.00999999999999979</v>
      </c>
      <c r="AZ32" s="0" t="n">
        <v>0.00999999999999979</v>
      </c>
      <c r="BA32" s="0" t="n">
        <v>0.00999999999999979</v>
      </c>
      <c r="BB32" s="0" t="n">
        <v>0.0100000000000002</v>
      </c>
      <c r="BC32" s="0" t="n">
        <v>0.0100000000000002</v>
      </c>
      <c r="BD32" s="0" t="n">
        <v>0.00999999999999979</v>
      </c>
      <c r="BE32" s="0" t="n">
        <v>0.00999999999999979</v>
      </c>
      <c r="BF32" s="0" t="n">
        <v>0.00999999999999979</v>
      </c>
      <c r="BG32" s="0" t="n">
        <v>0.00999999999999979</v>
      </c>
      <c r="BH32" s="0" t="n">
        <v>0.0100000000000002</v>
      </c>
      <c r="BI32" s="0" t="n">
        <v>0.0100000000000002</v>
      </c>
      <c r="BJ32" s="0" t="n">
        <v>0.0100000000000002</v>
      </c>
      <c r="BK32" s="0" t="n">
        <v>0.00999999999999979</v>
      </c>
      <c r="BL32" s="0" t="n">
        <v>0.00999999999999979</v>
      </c>
      <c r="BM32" s="0" t="n">
        <v>0.00999999999999979</v>
      </c>
      <c r="BN32" s="0" t="n">
        <v>0.0100000000000002</v>
      </c>
      <c r="BO32" s="0" t="n">
        <v>0.0100000000000002</v>
      </c>
      <c r="BP32" s="0" t="n">
        <v>0.00999999999999979</v>
      </c>
      <c r="BQ32" s="0" t="n">
        <v>0.0100000000000002</v>
      </c>
      <c r="BR32" s="0" t="n">
        <v>0.00999999999999979</v>
      </c>
      <c r="BS32" s="0" t="n">
        <v>0.00999999999999979</v>
      </c>
      <c r="BT32" s="0" t="n">
        <v>0.0100000000000002</v>
      </c>
      <c r="BU32" s="0" t="n">
        <v>0.0100000000000002</v>
      </c>
      <c r="BV32" s="0" t="n">
        <v>0.0100000000000002</v>
      </c>
      <c r="BW32" s="0" t="n">
        <v>0.00999999999999979</v>
      </c>
      <c r="BX32" s="0" t="n">
        <v>0.0100000000000002</v>
      </c>
      <c r="BY32" s="0" t="n">
        <v>0.00999999999999979</v>
      </c>
      <c r="BZ32" s="0" t="n">
        <v>0.0100000000000002</v>
      </c>
      <c r="CA32" s="0" t="n">
        <v>0.0100000000000002</v>
      </c>
      <c r="CB32" s="0" t="n">
        <v>0.00999999999999979</v>
      </c>
      <c r="CC32" s="0" t="n">
        <v>0.0100000000000002</v>
      </c>
      <c r="CD32" s="0" t="n">
        <v>0.0100000000000002</v>
      </c>
      <c r="CE32" s="0" t="n">
        <v>0.0100000000000002</v>
      </c>
      <c r="CF32" s="0" t="n">
        <v>0.00999999999999979</v>
      </c>
      <c r="CG32" s="0" t="n">
        <v>0.00999999999999979</v>
      </c>
      <c r="CH32" s="0" t="n">
        <v>0.00999999999999979</v>
      </c>
      <c r="CI32" s="0" t="n">
        <v>0.00999999999999979</v>
      </c>
      <c r="CJ32" s="0" t="n">
        <v>0.0100000000000002</v>
      </c>
      <c r="CK32" s="0" t="n">
        <v>0.0100000000000002</v>
      </c>
      <c r="CL32" s="0" t="n">
        <v>0.0100000000000002</v>
      </c>
      <c r="CM32" s="0" t="n">
        <v>0.0100000000000002</v>
      </c>
      <c r="CN32" s="0" t="n">
        <v>0.00999999999999979</v>
      </c>
      <c r="CO32" s="0" t="n">
        <v>0.0100000000000002</v>
      </c>
      <c r="CP32" s="0" t="n">
        <v>0.00999999999999979</v>
      </c>
      <c r="CQ32" s="0" t="n">
        <v>0.00999999999999979</v>
      </c>
      <c r="CR32" s="0" t="n">
        <v>0.00999999999999979</v>
      </c>
      <c r="CS32" s="0" t="n">
        <v>0.0100000000000002</v>
      </c>
      <c r="CT32" s="0" t="n">
        <v>0.0100000000000002</v>
      </c>
      <c r="CU32" s="0" t="n">
        <v>0.00999999999999979</v>
      </c>
      <c r="CV32" s="0" t="n">
        <v>0.0100000000000002</v>
      </c>
      <c r="CW32" s="0" t="n">
        <v>0.0100000000000002</v>
      </c>
      <c r="CX32" s="0" t="n">
        <v>0.0100000000000002</v>
      </c>
      <c r="CY32" s="0" t="n">
        <v>0.00999999999999979</v>
      </c>
      <c r="CZ32" s="0" t="n">
        <v>0.0100000000000007</v>
      </c>
      <c r="DA32" s="0" t="n">
        <v>0.00999999999999979</v>
      </c>
      <c r="DB32" s="0" t="n">
        <v>0.0100000000000002</v>
      </c>
      <c r="DC32" s="0" t="n">
        <v>0.0100000000000002</v>
      </c>
      <c r="DD32" s="0" t="n">
        <v>0.00999999999999979</v>
      </c>
      <c r="DE32" s="0" t="n">
        <v>0.00999999999999979</v>
      </c>
      <c r="DF32" s="0" t="n">
        <v>0.00999999999999979</v>
      </c>
      <c r="DG32" s="0" t="n">
        <v>0.0100000000000002</v>
      </c>
      <c r="DH32" s="0" t="n">
        <v>0.00999999999999979</v>
      </c>
      <c r="DI32" s="0" t="n">
        <v>0.0100000000000002</v>
      </c>
      <c r="DJ32" s="0" t="n">
        <v>0.00999999999999979</v>
      </c>
      <c r="DK32" s="0" t="n">
        <v>0.0100000000000007</v>
      </c>
      <c r="DL32" s="0" t="n">
        <v>0.00999999999999979</v>
      </c>
      <c r="DM32" s="0" t="n">
        <v>0.00999999999999979</v>
      </c>
      <c r="DN32" s="0" t="n">
        <v>0.0100000000000002</v>
      </c>
      <c r="DO32" s="0" t="n">
        <v>0.0100000000000002</v>
      </c>
      <c r="DP32" s="0" t="n">
        <v>0.00999999999999979</v>
      </c>
      <c r="DQ32" s="0" t="n">
        <v>0.00999999999999979</v>
      </c>
      <c r="DR32" s="0" t="n">
        <v>0.00999999999999979</v>
      </c>
      <c r="DS32" s="0" t="n">
        <v>0.00999999999999979</v>
      </c>
      <c r="DT32" s="0" t="n">
        <v>0.0100000000000002</v>
      </c>
      <c r="DU32" s="0" t="n">
        <v>0.0100000000000002</v>
      </c>
      <c r="DV32" s="0" t="n">
        <v>0.00999999999999979</v>
      </c>
      <c r="DW32" s="0" t="n">
        <v>0.00999999999999979</v>
      </c>
      <c r="DX32" s="0" t="n">
        <v>0.00999999999999979</v>
      </c>
      <c r="DY32" s="0" t="n">
        <v>0.0100000000000007</v>
      </c>
      <c r="DZ32" s="0" t="n">
        <v>0.00999999999999979</v>
      </c>
      <c r="EA32" s="0" t="n">
        <v>0.00999999999999979</v>
      </c>
      <c r="EB32" s="0" t="n">
        <v>0.0100000000000002</v>
      </c>
      <c r="EC32" s="0" t="n">
        <v>0.0100000000000002</v>
      </c>
      <c r="ED32" s="0" t="n">
        <v>0.0100000000000002</v>
      </c>
      <c r="EE32" s="0" t="n">
        <v>0.0100000000000002</v>
      </c>
      <c r="EF32" s="0" t="n">
        <v>0.00999999999999979</v>
      </c>
      <c r="EG32" s="0" t="n">
        <v>0.00999999999999979</v>
      </c>
      <c r="EH32" s="0" t="n">
        <v>0.00999999999999979</v>
      </c>
      <c r="EI32" s="0" t="n">
        <v>0.00999999999999979</v>
      </c>
      <c r="EJ32" s="0" t="n">
        <v>0.00999999999999979</v>
      </c>
      <c r="EK32" s="0" t="n">
        <v>0.00999999999999979</v>
      </c>
      <c r="EL32" s="0" t="n">
        <v>0.00999999999999979</v>
      </c>
      <c r="EM32" s="0" t="n">
        <v>0.00999999999999979</v>
      </c>
      <c r="EN32" s="0" t="n">
        <v>0.0100000000000002</v>
      </c>
      <c r="EO32" s="0" t="n">
        <v>0.0100000000000002</v>
      </c>
      <c r="EP32" s="0" t="n">
        <v>0.0100000000000002</v>
      </c>
      <c r="EQ32" s="0" t="n">
        <v>0.00999999999999979</v>
      </c>
      <c r="ER32" s="0" t="n">
        <v>0.00999999999999979</v>
      </c>
      <c r="ES32" s="0" t="n">
        <v>0.0100000000000007</v>
      </c>
      <c r="ET32" s="0" t="n">
        <v>0.00999999999999979</v>
      </c>
      <c r="EU32" s="0" t="n">
        <v>0.00999999999999979</v>
      </c>
      <c r="EV32" s="0" t="n">
        <v>0.00999999999999979</v>
      </c>
      <c r="EW32" s="0" t="n">
        <v>0.0100000000000007</v>
      </c>
      <c r="EX32" s="0" t="n">
        <v>0.00999999999999979</v>
      </c>
      <c r="EY32" s="0" t="n">
        <v>0.0100000000000007</v>
      </c>
      <c r="EZ32" s="0" t="n">
        <v>0.00999999999999979</v>
      </c>
      <c r="FA32" s="0" t="n">
        <v>0.00999999999999979</v>
      </c>
      <c r="FB32" s="0" t="n">
        <v>0.00999999999999979</v>
      </c>
      <c r="FC32" s="0" t="n">
        <v>0.00999999999999979</v>
      </c>
      <c r="FD32" s="0" t="n">
        <v>0.00999999999999979</v>
      </c>
      <c r="FE32" s="0" t="n">
        <v>0.0100000000000007</v>
      </c>
      <c r="FF32" s="0" t="n">
        <v>0.00999999999999979</v>
      </c>
      <c r="FG32" s="0" t="n">
        <v>0.00999999999999979</v>
      </c>
      <c r="FH32" s="0" t="n">
        <v>0.00999999999999979</v>
      </c>
      <c r="FI32" s="0" t="n">
        <v>0.0100000000000007</v>
      </c>
      <c r="FJ32" s="0" t="n">
        <v>0.00999999999999979</v>
      </c>
      <c r="FK32" s="0" t="n">
        <v>0.00999999999999979</v>
      </c>
      <c r="FL32" s="0" t="n">
        <v>0.0100000000000007</v>
      </c>
      <c r="FM32" s="0" t="n">
        <v>0.00999999999999979</v>
      </c>
      <c r="FN32" s="0" t="n">
        <v>0.0100000000000007</v>
      </c>
      <c r="FO32" s="0" t="n">
        <v>0.00999999999999979</v>
      </c>
      <c r="FP32" s="0" t="n">
        <v>0.00999999999999979</v>
      </c>
      <c r="FQ32" s="0" t="n">
        <v>0.00999999999999979</v>
      </c>
      <c r="FR32" s="0" t="n">
        <v>0.00999999999999979</v>
      </c>
      <c r="FS32" s="0" t="n">
        <v>0.00999999999999979</v>
      </c>
      <c r="FT32" s="0" t="n">
        <v>0.0100000000000007</v>
      </c>
      <c r="FU32" s="0" t="n">
        <v>0.00999999999999979</v>
      </c>
      <c r="FV32" s="0" t="n">
        <v>0.0100000000000007</v>
      </c>
      <c r="FW32" s="0" t="n">
        <v>0.00999999999999979</v>
      </c>
      <c r="FX32" s="0" t="n">
        <v>0.00999999999999979</v>
      </c>
      <c r="FY32" s="0" t="n">
        <v>0.00999999999999979</v>
      </c>
      <c r="FZ32" s="0" t="n">
        <v>0.00999999999999979</v>
      </c>
      <c r="GA32" s="0" t="n">
        <v>0.00999999999999979</v>
      </c>
      <c r="GB32" s="0" t="n">
        <v>0.00999999999999979</v>
      </c>
      <c r="GC32" s="0" t="n">
        <v>0.00999999999999979</v>
      </c>
      <c r="GD32" s="0" t="n">
        <v>0.00999999999999979</v>
      </c>
      <c r="GE32" s="0" t="n">
        <v>0.00999999999999979</v>
      </c>
      <c r="GF32" s="0" t="n">
        <v>0.00999999999999979</v>
      </c>
      <c r="GG32" s="0" t="n">
        <v>0.00999999999999979</v>
      </c>
      <c r="GH32" s="0" t="n">
        <v>0.00999999999999979</v>
      </c>
      <c r="GI32" s="0" t="n">
        <v>0.0100000000000007</v>
      </c>
      <c r="GJ32" s="0" t="n">
        <v>0.00999999999999979</v>
      </c>
      <c r="GK32" s="0" t="n">
        <v>0.00999999999999979</v>
      </c>
      <c r="GL32" s="0" t="n">
        <v>0.00999999999999979</v>
      </c>
      <c r="GM32" s="0" t="n">
        <v>0.0100000000000007</v>
      </c>
      <c r="GN32" s="0" t="n">
        <v>0.00999999999999979</v>
      </c>
      <c r="GO32" s="0" t="n">
        <v>0.00999999999999979</v>
      </c>
      <c r="GP32" s="0" t="n">
        <v>0.00999999999999979</v>
      </c>
      <c r="GQ32" s="0" t="n">
        <v>0.00999999999999979</v>
      </c>
      <c r="GR32" s="0" t="n">
        <v>0.00999999999999979</v>
      </c>
      <c r="GS32" s="0" t="n">
        <v>0.00999999999999979</v>
      </c>
      <c r="GT32" s="0" t="n">
        <v>0.0100000000000007</v>
      </c>
      <c r="GU32" s="0" t="n">
        <v>0.00999999999999979</v>
      </c>
      <c r="GV32" s="0" t="n">
        <v>0.0100000000000007</v>
      </c>
      <c r="GW32" s="0" t="n">
        <v>0.00999999999999979</v>
      </c>
      <c r="GX32" s="0" t="n">
        <v>0.00999999999999979</v>
      </c>
      <c r="GY32" s="0" t="n">
        <v>0.00999999999999979</v>
      </c>
      <c r="GZ32" s="0" t="n">
        <v>0.00999999999999979</v>
      </c>
      <c r="HA32" s="0" t="n">
        <v>0.00999999999999979</v>
      </c>
      <c r="HB32" s="0" t="n">
        <v>0.00999999999999979</v>
      </c>
      <c r="HC32" s="0" t="n">
        <v>0.00999999999999979</v>
      </c>
      <c r="HD32" s="0" t="n">
        <v>0.00999999999999979</v>
      </c>
      <c r="HE32" s="0" t="n">
        <v>0.0100000000000007</v>
      </c>
      <c r="HF32" s="0" t="n">
        <v>0.00999999999999979</v>
      </c>
      <c r="HG32" s="0" t="n">
        <v>0.0100000000000007</v>
      </c>
      <c r="HH32" s="0" t="n">
        <v>0.00999999999999979</v>
      </c>
      <c r="HI32" s="0" t="n">
        <v>0.00999999999999979</v>
      </c>
      <c r="HJ32" s="0" t="n">
        <v>0.00999999999999979</v>
      </c>
      <c r="HK32" s="0" t="n">
        <v>0.00999999999999979</v>
      </c>
      <c r="HL32" s="0" t="n">
        <v>0.00999999999999979</v>
      </c>
      <c r="HM32" s="0" t="n">
        <v>0.0100000000000007</v>
      </c>
      <c r="HN32" s="0" t="n">
        <v>0.00999999999999979</v>
      </c>
      <c r="HO32" s="0" t="n">
        <v>0.00999999999999979</v>
      </c>
      <c r="HP32" s="0" t="n">
        <v>0.0100000000000007</v>
      </c>
      <c r="HQ32" s="0" t="n">
        <v>0.00999999999999979</v>
      </c>
      <c r="HR32" s="0" t="n">
        <v>0.00999999999999979</v>
      </c>
      <c r="HS32" s="0" t="n">
        <v>0.00999999999999979</v>
      </c>
      <c r="HT32" s="0" t="n">
        <v>0.00999999999999979</v>
      </c>
      <c r="HU32" s="0" t="n">
        <v>0.0100000000000007</v>
      </c>
      <c r="HV32" s="0" t="n">
        <v>0.00999999999999979</v>
      </c>
      <c r="HW32" s="0" t="n">
        <v>0.00999999999999979</v>
      </c>
      <c r="HX32" s="0" t="n">
        <v>0.0100000000000007</v>
      </c>
      <c r="HY32" s="0" t="n">
        <v>0.00999999999999979</v>
      </c>
      <c r="HZ32" s="0" t="n">
        <v>0.0100000000000007</v>
      </c>
      <c r="IA32" s="382" t="n">
        <v>0.0100000000000007</v>
      </c>
    </row>
    <row r="33" customFormat="false" ht="12.75" hidden="false" customHeight="false" outlineLevel="0" collapsed="false">
      <c r="A33" s="389" t="n">
        <f aca="false">A!A47</f>
        <v>37987</v>
      </c>
      <c r="B33" s="390" t="n">
        <f aca="false">INDEX(RelationshipPriceTable,MATCH(A33,RelationshipMonth,0),2)</f>
        <v>4.195</v>
      </c>
      <c r="C33" s="390" t="n">
        <v>4.173</v>
      </c>
      <c r="D33" s="391" t="n">
        <f aca="false">B33-C33</f>
        <v>0.0220000000000002</v>
      </c>
      <c r="F33" s="414" t="n">
        <v>36895</v>
      </c>
      <c r="I33" s="0" t="n">
        <v>0.777000000000001</v>
      </c>
      <c r="J33" s="0" t="n">
        <v>0.652000000000001</v>
      </c>
      <c r="K33" s="0" t="n">
        <v>0.364999999999999</v>
      </c>
      <c r="L33" s="0" t="n">
        <v>0.205</v>
      </c>
      <c r="M33" s="0" t="n">
        <v>0.171</v>
      </c>
      <c r="N33" s="0" t="n">
        <v>0.163</v>
      </c>
      <c r="O33" s="0" t="n">
        <v>0.157999999999999</v>
      </c>
      <c r="P33" s="0" t="n">
        <v>0.155</v>
      </c>
      <c r="Q33" s="0" t="n">
        <v>0.14</v>
      </c>
      <c r="R33" s="0" t="n">
        <v>0.135</v>
      </c>
      <c r="S33" s="0" t="n">
        <v>0.13</v>
      </c>
      <c r="T33" s="0" t="n">
        <v>0.13</v>
      </c>
      <c r="U33" s="0" t="n">
        <v>0.13</v>
      </c>
      <c r="V33" s="0" t="n">
        <v>0.13</v>
      </c>
      <c r="W33" s="0" t="n">
        <v>0.0499999999999998</v>
      </c>
      <c r="X33" s="0" t="n">
        <v>0.04</v>
      </c>
      <c r="Y33" s="0" t="n">
        <v>0.0300000000000003</v>
      </c>
      <c r="Z33" s="0" t="n">
        <v>0.0299999999999994</v>
      </c>
      <c r="AA33" s="0" t="n">
        <v>0.0299999999999994</v>
      </c>
      <c r="AB33" s="0" t="n">
        <v>0.0299999999999994</v>
      </c>
      <c r="AC33" s="0" t="n">
        <v>0.0300000000000003</v>
      </c>
      <c r="AD33" s="0" t="n">
        <v>0.0299999999999994</v>
      </c>
      <c r="AE33" s="0" t="n">
        <v>0.0300000000000003</v>
      </c>
      <c r="AF33" s="0" t="n">
        <v>0.0300000000000003</v>
      </c>
      <c r="AG33" s="0" t="n">
        <v>0.0300000000000003</v>
      </c>
      <c r="AH33" s="0" t="n">
        <v>0.0249999999999999</v>
      </c>
      <c r="AI33" s="0" t="n">
        <v>0.0149999999999997</v>
      </c>
      <c r="AJ33" s="0" t="n">
        <v>0.0150000000000001</v>
      </c>
      <c r="AK33" s="0" t="n">
        <v>0.0150000000000001</v>
      </c>
      <c r="AL33" s="0" t="n">
        <v>0.0149999999999997</v>
      </c>
      <c r="AM33" s="0" t="n">
        <v>0.0150000000000001</v>
      </c>
      <c r="AN33" s="0" t="n">
        <v>0.0230000000000001</v>
      </c>
      <c r="AO33" s="0" t="n">
        <v>0.0299999999999998</v>
      </c>
      <c r="AP33" s="0" t="n">
        <v>0.0300000000000003</v>
      </c>
      <c r="AQ33" s="0" t="n">
        <v>0.0300000000000003</v>
      </c>
      <c r="AR33" s="0" t="n">
        <v>0.0299999999999998</v>
      </c>
      <c r="AS33" s="0" t="n">
        <v>0.0299999999999998</v>
      </c>
      <c r="AT33" s="0" t="n">
        <v>0.0249999999999999</v>
      </c>
      <c r="AU33" s="0" t="n">
        <v>0.0150000000000001</v>
      </c>
      <c r="AV33" s="0" t="n">
        <v>0.0149999999999997</v>
      </c>
      <c r="AW33" s="0" t="n">
        <v>0.0149999999999997</v>
      </c>
      <c r="AX33" s="0" t="n">
        <v>0.0149999999999997</v>
      </c>
      <c r="AY33" s="0" t="n">
        <v>0.0150000000000001</v>
      </c>
      <c r="AZ33" s="0" t="n">
        <v>0.0230000000000001</v>
      </c>
      <c r="BA33" s="0" t="n">
        <v>0.0300000000000003</v>
      </c>
      <c r="BB33" s="0" t="n">
        <v>0.0299999999999998</v>
      </c>
      <c r="BC33" s="0" t="n">
        <v>0.0299999999999998</v>
      </c>
      <c r="BD33" s="0" t="n">
        <v>0.0299999999999998</v>
      </c>
      <c r="BE33" s="0" t="n">
        <v>0.0299999999999998</v>
      </c>
      <c r="BF33" s="0" t="n">
        <v>0.0249999999999999</v>
      </c>
      <c r="BG33" s="0" t="n">
        <v>0.0150000000000001</v>
      </c>
      <c r="BH33" s="0" t="n">
        <v>0.0149999999999997</v>
      </c>
      <c r="BI33" s="0" t="n">
        <v>0.0149999999999997</v>
      </c>
      <c r="BJ33" s="0" t="n">
        <v>0.0149999999999997</v>
      </c>
      <c r="BK33" s="0" t="n">
        <v>0.0150000000000001</v>
      </c>
      <c r="BL33" s="0" t="n">
        <v>0.0230000000000001</v>
      </c>
      <c r="BM33" s="0" t="n">
        <v>0.0300000000000003</v>
      </c>
      <c r="BN33" s="0" t="n">
        <v>0.0299999999999998</v>
      </c>
      <c r="BO33" s="0" t="n">
        <v>0.0299999999999998</v>
      </c>
      <c r="BP33" s="0" t="n">
        <v>0.0299999999999998</v>
      </c>
      <c r="BQ33" s="0" t="n">
        <v>0.0299999999999998</v>
      </c>
      <c r="BR33" s="0" t="n">
        <v>0.0249999999999999</v>
      </c>
      <c r="BS33" s="0" t="n">
        <v>0.0150000000000001</v>
      </c>
      <c r="BT33" s="0" t="n">
        <v>0.0149999999999997</v>
      </c>
      <c r="BU33" s="0" t="n">
        <v>0.0149999999999997</v>
      </c>
      <c r="BV33" s="0" t="n">
        <v>0.0149999999999997</v>
      </c>
      <c r="BW33" s="0" t="n">
        <v>0.0150000000000001</v>
      </c>
      <c r="BX33" s="0" t="n">
        <v>0.0230000000000001</v>
      </c>
      <c r="BY33" s="0" t="n">
        <v>0.0300000000000003</v>
      </c>
      <c r="BZ33" s="0" t="n">
        <v>0.0299999999999998</v>
      </c>
      <c r="CA33" s="0" t="n">
        <v>0.0299999999999998</v>
      </c>
      <c r="CB33" s="0" t="n">
        <v>0.0300000000000003</v>
      </c>
      <c r="CC33" s="0" t="n">
        <v>0.0299999999999998</v>
      </c>
      <c r="CD33" s="0" t="n">
        <v>0.0249999999999999</v>
      </c>
      <c r="CE33" s="0" t="n">
        <v>0.0150000000000001</v>
      </c>
      <c r="CF33" s="0" t="n">
        <v>0.0150000000000001</v>
      </c>
      <c r="CG33" s="0" t="n">
        <v>0.0150000000000001</v>
      </c>
      <c r="CH33" s="0" t="n">
        <v>0.0150000000000001</v>
      </c>
      <c r="CI33" s="0" t="n">
        <v>0.0150000000000001</v>
      </c>
      <c r="CJ33" s="0" t="n">
        <v>0.0230000000000001</v>
      </c>
      <c r="CK33" s="0" t="n">
        <v>0.0299999999999998</v>
      </c>
      <c r="CL33" s="0" t="n">
        <v>0.0299999999999998</v>
      </c>
      <c r="CM33" s="0" t="n">
        <v>0.0299999999999998</v>
      </c>
      <c r="CN33" s="0" t="n">
        <v>0.0300000000000003</v>
      </c>
      <c r="CO33" s="0" t="n">
        <v>0.0299999999999998</v>
      </c>
      <c r="CP33" s="0" t="n">
        <v>0.0249999999999999</v>
      </c>
      <c r="CQ33" s="0" t="n">
        <v>0.0150000000000001</v>
      </c>
      <c r="CR33" s="0" t="n">
        <v>0.0150000000000001</v>
      </c>
      <c r="CS33" s="0" t="n">
        <v>0.0149999999999997</v>
      </c>
      <c r="CT33" s="0" t="n">
        <v>0.0149999999999997</v>
      </c>
      <c r="CU33" s="0" t="n">
        <v>0.0150000000000001</v>
      </c>
      <c r="CV33" s="0" t="n">
        <v>0.0230000000000001</v>
      </c>
      <c r="CW33" s="0" t="n">
        <v>0.0299999999999998</v>
      </c>
      <c r="CX33" s="0" t="n">
        <v>0.0299999999999998</v>
      </c>
      <c r="CY33" s="0" t="n">
        <v>0.0300000000000003</v>
      </c>
      <c r="CZ33" s="0" t="n">
        <v>0.0299999999999994</v>
      </c>
      <c r="DA33" s="0" t="n">
        <v>0.0300000000000003</v>
      </c>
      <c r="DB33" s="0" t="n">
        <v>0.0249999999999999</v>
      </c>
      <c r="DC33" s="0" t="n">
        <v>0.0149999999999997</v>
      </c>
      <c r="DD33" s="0" t="n">
        <v>0.0150000000000001</v>
      </c>
      <c r="DE33" s="0" t="n">
        <v>0.0150000000000001</v>
      </c>
      <c r="DF33" s="0" t="n">
        <v>0.0150000000000001</v>
      </c>
      <c r="DG33" s="0" t="n">
        <v>0.0150000000000001</v>
      </c>
      <c r="DH33" s="0" t="n">
        <v>0.0230000000000006</v>
      </c>
      <c r="DI33" s="0" t="n">
        <v>0.0299999999999998</v>
      </c>
      <c r="DJ33" s="0" t="n">
        <v>0.0300000000000003</v>
      </c>
      <c r="DK33" s="0" t="n">
        <v>0.0299999999999994</v>
      </c>
      <c r="DL33" s="0" t="n">
        <v>0.0300000000000003</v>
      </c>
      <c r="DM33" s="0" t="n">
        <v>0.0299999999999994</v>
      </c>
      <c r="DN33" s="0" t="n">
        <v>0.0249999999999999</v>
      </c>
      <c r="DO33" s="0" t="n">
        <v>0.0150000000000001</v>
      </c>
      <c r="DP33" s="0" t="n">
        <v>0.0150000000000001</v>
      </c>
      <c r="DQ33" s="0" t="n">
        <v>0.0150000000000001</v>
      </c>
      <c r="DR33" s="0" t="n">
        <v>0.0150000000000001</v>
      </c>
      <c r="DS33" s="0" t="n">
        <v>0.0150000000000001</v>
      </c>
      <c r="DT33" s="0" t="n">
        <v>0.0230000000000001</v>
      </c>
      <c r="DU33" s="0" t="n">
        <v>0.0299999999999998</v>
      </c>
      <c r="DV33" s="0" t="n">
        <v>0.0300000000000003</v>
      </c>
      <c r="DW33" s="0" t="n">
        <v>0.0300000000000003</v>
      </c>
      <c r="DX33" s="0" t="n">
        <v>0.0300000000000003</v>
      </c>
      <c r="DY33" s="0" t="n">
        <v>0.0299999999999994</v>
      </c>
      <c r="DZ33" s="0" t="n">
        <v>0.0250000000000004</v>
      </c>
      <c r="EA33" s="0" t="n">
        <v>0.0150000000000001</v>
      </c>
      <c r="EB33" s="0" t="n">
        <v>0.0150000000000001</v>
      </c>
      <c r="EC33" s="0" t="n">
        <v>0.0150000000000001</v>
      </c>
      <c r="ED33" s="0" t="n">
        <v>0.0150000000000001</v>
      </c>
      <c r="EE33" s="0" t="n">
        <v>0.0149999999999997</v>
      </c>
      <c r="EF33" s="0" t="n">
        <v>0.0230000000000001</v>
      </c>
      <c r="EG33" s="0" t="n">
        <v>0.0300000000000003</v>
      </c>
      <c r="EH33" s="0" t="n">
        <v>0.0300000000000003</v>
      </c>
      <c r="EI33" s="0" t="n">
        <v>0.0300000000000003</v>
      </c>
      <c r="EJ33" s="0" t="n">
        <v>0.0300000000000003</v>
      </c>
      <c r="EK33" s="0" t="n">
        <v>0.0300000000000003</v>
      </c>
      <c r="EL33" s="0" t="n">
        <v>0.0250000000000004</v>
      </c>
      <c r="EM33" s="0" t="n">
        <v>0.0150000000000001</v>
      </c>
      <c r="EN33" s="0" t="n">
        <v>0.0149999999999997</v>
      </c>
      <c r="EO33" s="0" t="n">
        <v>0.0150000000000001</v>
      </c>
      <c r="EP33" s="0" t="n">
        <v>0.0149999999999997</v>
      </c>
      <c r="EQ33" s="0" t="n">
        <v>0.0150000000000001</v>
      </c>
      <c r="ER33" s="0" t="n">
        <v>0.0230000000000006</v>
      </c>
      <c r="ES33" s="0" t="n">
        <v>0.0299999999999994</v>
      </c>
      <c r="ET33" s="0" t="n">
        <v>0.0300000000000003</v>
      </c>
      <c r="EU33" s="0" t="n">
        <v>0.0300000000000003</v>
      </c>
      <c r="EV33" s="0" t="n">
        <v>0.0300000000000003</v>
      </c>
      <c r="EW33" s="0" t="n">
        <v>0.0299999999999994</v>
      </c>
      <c r="EX33" s="0" t="n">
        <v>0.0250000000000004</v>
      </c>
      <c r="EY33" s="0" t="n">
        <v>0.0149999999999997</v>
      </c>
      <c r="EZ33" s="0" t="n">
        <v>0.0150000000000006</v>
      </c>
      <c r="FA33" s="0" t="n">
        <v>0.0149999999999997</v>
      </c>
      <c r="FB33" s="0" t="n">
        <v>0.0150000000000006</v>
      </c>
      <c r="FC33" s="0" t="n">
        <v>0.0149999999999997</v>
      </c>
      <c r="FD33" s="0" t="n">
        <v>0.0230000000000006</v>
      </c>
      <c r="FE33" s="0" t="n">
        <v>0.0299999999999994</v>
      </c>
      <c r="FF33" s="0" t="n">
        <v>0.0300000000000003</v>
      </c>
      <c r="FG33" s="0" t="n">
        <v>0.0300000000000003</v>
      </c>
      <c r="FH33" s="0" t="n">
        <v>0.0300000000000003</v>
      </c>
      <c r="FI33" s="0" t="n">
        <v>0.0299999999999994</v>
      </c>
      <c r="FJ33" s="0" t="n">
        <v>0.0250000000000004</v>
      </c>
      <c r="FK33" s="0" t="n">
        <v>0.0149999999999997</v>
      </c>
      <c r="FL33" s="0" t="n">
        <v>0.0149999999999997</v>
      </c>
      <c r="FM33" s="0" t="n">
        <v>0.0149999999999997</v>
      </c>
      <c r="FN33" s="0" t="n">
        <v>0.0149999999999997</v>
      </c>
      <c r="FO33" s="0" t="n">
        <v>0.0149999999999997</v>
      </c>
      <c r="FP33" s="0" t="n">
        <v>0.0230000000000006</v>
      </c>
      <c r="FQ33" s="0" t="n">
        <v>0.0299999999999994</v>
      </c>
      <c r="FR33" s="0" t="n">
        <v>0.0300000000000003</v>
      </c>
      <c r="FS33" s="0" t="n">
        <v>0.0300000000000003</v>
      </c>
      <c r="FT33" s="0" t="n">
        <v>0.0299999999999994</v>
      </c>
      <c r="FU33" s="0" t="n">
        <v>0.0300000000000003</v>
      </c>
      <c r="FV33" s="0" t="n">
        <v>0.0249999999999995</v>
      </c>
      <c r="FW33" s="0" t="n">
        <v>0.0149999999999997</v>
      </c>
      <c r="FX33" s="0" t="n">
        <v>0.0149999999999997</v>
      </c>
      <c r="FY33" s="0" t="n">
        <v>0.0150000000000006</v>
      </c>
      <c r="FZ33" s="0" t="n">
        <v>0.0149999999999997</v>
      </c>
      <c r="GA33" s="0" t="n">
        <v>0.0150000000000006</v>
      </c>
      <c r="GB33" s="0" t="n">
        <v>0.0230000000000006</v>
      </c>
      <c r="GC33" s="0" t="n">
        <v>0.0300000000000003</v>
      </c>
      <c r="GD33" s="0" t="n">
        <v>0.0300000000000003</v>
      </c>
      <c r="GE33" s="0" t="n">
        <v>0.0300000000000003</v>
      </c>
      <c r="GF33" s="0" t="n">
        <v>0.0300000000000003</v>
      </c>
      <c r="GG33" s="0" t="n">
        <v>0.0300000000000003</v>
      </c>
      <c r="GH33" s="0" t="n">
        <v>0.0250000000000004</v>
      </c>
      <c r="GI33" s="0" t="n">
        <v>0.0149999999999997</v>
      </c>
      <c r="GJ33" s="0" t="n">
        <v>0.0150000000000006</v>
      </c>
      <c r="GK33" s="0" t="n">
        <v>0.0149999999999997</v>
      </c>
      <c r="GL33" s="0" t="n">
        <v>0.0150000000000006</v>
      </c>
      <c r="GM33" s="0" t="n">
        <v>0.0149999999999997</v>
      </c>
      <c r="GN33" s="0" t="n">
        <v>0.0229999999999997</v>
      </c>
      <c r="GO33" s="0" t="n">
        <v>0.0300000000000003</v>
      </c>
      <c r="GP33" s="0" t="n">
        <v>0.0300000000000003</v>
      </c>
      <c r="GQ33" s="0" t="n">
        <v>0.0300000000000003</v>
      </c>
      <c r="GR33" s="0" t="n">
        <v>0.0300000000000003</v>
      </c>
      <c r="GS33" s="0" t="n">
        <v>0.0300000000000003</v>
      </c>
      <c r="GT33" s="0" t="n">
        <v>0.0249999999999995</v>
      </c>
      <c r="GU33" s="0" t="n">
        <v>0.0149999999999997</v>
      </c>
      <c r="GV33" s="0" t="n">
        <v>0.0149999999999997</v>
      </c>
      <c r="GW33" s="0" t="n">
        <v>0.0150000000000006</v>
      </c>
      <c r="GX33" s="0" t="n">
        <v>0.0149999999999997</v>
      </c>
      <c r="GY33" s="0" t="n">
        <v>0.0150000000000006</v>
      </c>
      <c r="GZ33" s="0" t="n">
        <v>0.0230000000000006</v>
      </c>
      <c r="HA33" s="0" t="n">
        <v>0.0300000000000003</v>
      </c>
      <c r="HB33" s="0" t="n">
        <v>0.0300000000000003</v>
      </c>
      <c r="HC33" s="0" t="n">
        <v>0.0300000000000003</v>
      </c>
      <c r="HD33" s="0" t="n">
        <v>0.0300000000000003</v>
      </c>
      <c r="HE33" s="0" t="n">
        <v>0.0299999999999994</v>
      </c>
      <c r="HF33" s="0" t="n">
        <v>0.0250000000000004</v>
      </c>
      <c r="HG33" s="0" t="n">
        <v>0.0149999999999997</v>
      </c>
      <c r="HH33" s="0" t="n">
        <v>0.0150000000000006</v>
      </c>
      <c r="HI33" s="0" t="n">
        <v>0.0149999999999997</v>
      </c>
      <c r="HJ33" s="0" t="n">
        <v>0.0150000000000006</v>
      </c>
      <c r="HK33" s="0" t="n">
        <v>0.0149999999999997</v>
      </c>
      <c r="HL33" s="0" t="n">
        <v>0.0230000000000006</v>
      </c>
      <c r="HM33" s="0" t="n">
        <v>0.0299999999999994</v>
      </c>
      <c r="HN33" s="0" t="n">
        <v>0.0300000000000003</v>
      </c>
      <c r="HO33" s="0" t="n">
        <v>0.0300000000000003</v>
      </c>
      <c r="HP33" s="0" t="n">
        <v>0.0299999999999994</v>
      </c>
      <c r="HQ33" s="0" t="n">
        <v>0.0300000000000003</v>
      </c>
      <c r="HR33" s="0" t="n">
        <v>0.0249999999999995</v>
      </c>
      <c r="HS33" s="0" t="n">
        <v>0.0150000000000006</v>
      </c>
      <c r="HT33" s="0" t="n">
        <v>0.0149999999999997</v>
      </c>
      <c r="HU33" s="0" t="n">
        <v>0.0149999999999997</v>
      </c>
      <c r="HV33" s="0" t="n">
        <v>0.0149999999999997</v>
      </c>
      <c r="HW33" s="0" t="n">
        <v>0.0150000000000006</v>
      </c>
      <c r="HX33" s="0" t="n">
        <v>0.0229999999999997</v>
      </c>
      <c r="HY33" s="0" t="n">
        <v>0.0300000000000003</v>
      </c>
      <c r="HZ33" s="0" t="n">
        <v>0.0299999999999994</v>
      </c>
      <c r="IA33" s="382" t="n">
        <v>0.0299999999999994</v>
      </c>
    </row>
    <row r="34" customFormat="false" ht="12.75" hidden="false" customHeight="false" outlineLevel="0" collapsed="false">
      <c r="A34" s="389" t="n">
        <f aca="false">A!A48</f>
        <v>38018</v>
      </c>
      <c r="B34" s="390" t="n">
        <f aca="false">INDEX(RelationshipPriceTable,MATCH(A34,RelationshipMonth,0),2)</f>
        <v>4.077</v>
      </c>
      <c r="C34" s="390" t="n">
        <v>4.055</v>
      </c>
      <c r="D34" s="391" t="n">
        <f aca="false">B34-C34</f>
        <v>0.0220000000000002</v>
      </c>
      <c r="F34" s="414" t="n">
        <v>36895</v>
      </c>
      <c r="I34" s="0" t="n">
        <v>0.777000000000001</v>
      </c>
      <c r="J34" s="0" t="n">
        <v>0.652000000000001</v>
      </c>
      <c r="K34" s="0" t="n">
        <v>0.364999999999999</v>
      </c>
      <c r="L34" s="0" t="n">
        <v>0.205</v>
      </c>
      <c r="M34" s="0" t="n">
        <v>0.171</v>
      </c>
      <c r="N34" s="0" t="n">
        <v>0.163</v>
      </c>
      <c r="O34" s="0" t="n">
        <v>0.157999999999999</v>
      </c>
      <c r="P34" s="0" t="n">
        <v>0.155</v>
      </c>
      <c r="Q34" s="0" t="n">
        <v>0.14</v>
      </c>
      <c r="R34" s="0" t="n">
        <v>0.135</v>
      </c>
      <c r="S34" s="0" t="n">
        <v>0.13</v>
      </c>
      <c r="T34" s="0" t="n">
        <v>0.13</v>
      </c>
      <c r="U34" s="0" t="n">
        <v>0.13</v>
      </c>
      <c r="V34" s="0" t="n">
        <v>0.13</v>
      </c>
      <c r="W34" s="0" t="n">
        <v>0.0499999999999998</v>
      </c>
      <c r="X34" s="0" t="n">
        <v>0.04</v>
      </c>
      <c r="Y34" s="0" t="n">
        <v>0.0300000000000003</v>
      </c>
      <c r="Z34" s="0" t="n">
        <v>0.0299999999999994</v>
      </c>
      <c r="AA34" s="0" t="n">
        <v>0.0299999999999994</v>
      </c>
      <c r="AB34" s="0" t="n">
        <v>0.0299999999999994</v>
      </c>
      <c r="AC34" s="0" t="n">
        <v>0.0300000000000003</v>
      </c>
      <c r="AD34" s="0" t="n">
        <v>0.0299999999999994</v>
      </c>
      <c r="AE34" s="0" t="n">
        <v>0.0300000000000003</v>
      </c>
      <c r="AF34" s="0" t="n">
        <v>0.0300000000000003</v>
      </c>
      <c r="AG34" s="0" t="n">
        <v>0.0300000000000003</v>
      </c>
      <c r="AH34" s="0" t="n">
        <v>0.0249999999999999</v>
      </c>
      <c r="AI34" s="0" t="n">
        <v>0.0149999999999997</v>
      </c>
      <c r="AJ34" s="0" t="n">
        <v>0.0150000000000001</v>
      </c>
      <c r="AK34" s="0" t="n">
        <v>0.0150000000000001</v>
      </c>
      <c r="AL34" s="0" t="n">
        <v>0.0149999999999997</v>
      </c>
      <c r="AM34" s="0" t="n">
        <v>0.0150000000000001</v>
      </c>
      <c r="AN34" s="0" t="n">
        <v>0.0230000000000001</v>
      </c>
      <c r="AO34" s="0" t="n">
        <v>0.0299999999999998</v>
      </c>
      <c r="AP34" s="0" t="n">
        <v>0.0300000000000003</v>
      </c>
      <c r="AQ34" s="0" t="n">
        <v>0.0300000000000003</v>
      </c>
      <c r="AR34" s="0" t="n">
        <v>0.0299999999999998</v>
      </c>
      <c r="AS34" s="0" t="n">
        <v>0.0299999999999998</v>
      </c>
      <c r="AT34" s="0" t="n">
        <v>0.0249999999999999</v>
      </c>
      <c r="AU34" s="0" t="n">
        <v>0.0150000000000001</v>
      </c>
      <c r="AV34" s="0" t="n">
        <v>0.0149999999999997</v>
      </c>
      <c r="AW34" s="0" t="n">
        <v>0.0149999999999997</v>
      </c>
      <c r="AX34" s="0" t="n">
        <v>0.0149999999999997</v>
      </c>
      <c r="AY34" s="0" t="n">
        <v>0.0150000000000001</v>
      </c>
      <c r="AZ34" s="0" t="n">
        <v>0.0230000000000001</v>
      </c>
      <c r="BA34" s="0" t="n">
        <v>0.0300000000000003</v>
      </c>
      <c r="BB34" s="0" t="n">
        <v>0.0299999999999998</v>
      </c>
      <c r="BC34" s="0" t="n">
        <v>0.0299999999999998</v>
      </c>
      <c r="BD34" s="0" t="n">
        <v>0.0299999999999998</v>
      </c>
      <c r="BE34" s="0" t="n">
        <v>0.0299999999999998</v>
      </c>
      <c r="BF34" s="0" t="n">
        <v>0.0249999999999999</v>
      </c>
      <c r="BG34" s="0" t="n">
        <v>0.0150000000000001</v>
      </c>
      <c r="BH34" s="0" t="n">
        <v>0.0149999999999997</v>
      </c>
      <c r="BI34" s="0" t="n">
        <v>0.0149999999999997</v>
      </c>
      <c r="BJ34" s="0" t="n">
        <v>0.0149999999999997</v>
      </c>
      <c r="BK34" s="0" t="n">
        <v>0.0150000000000001</v>
      </c>
      <c r="BL34" s="0" t="n">
        <v>0.0230000000000001</v>
      </c>
      <c r="BM34" s="0" t="n">
        <v>0.0300000000000003</v>
      </c>
      <c r="BN34" s="0" t="n">
        <v>0.0299999999999998</v>
      </c>
      <c r="BO34" s="0" t="n">
        <v>0.0299999999999998</v>
      </c>
      <c r="BP34" s="0" t="n">
        <v>0.0299999999999998</v>
      </c>
      <c r="BQ34" s="0" t="n">
        <v>0.0299999999999998</v>
      </c>
      <c r="BR34" s="0" t="n">
        <v>0.0249999999999999</v>
      </c>
      <c r="BS34" s="0" t="n">
        <v>0.0150000000000001</v>
      </c>
      <c r="BT34" s="0" t="n">
        <v>0.0149999999999997</v>
      </c>
      <c r="BU34" s="0" t="n">
        <v>0.0149999999999997</v>
      </c>
      <c r="BV34" s="0" t="n">
        <v>0.0149999999999997</v>
      </c>
      <c r="BW34" s="0" t="n">
        <v>0.0150000000000001</v>
      </c>
      <c r="BX34" s="0" t="n">
        <v>0.0230000000000001</v>
      </c>
      <c r="BY34" s="0" t="n">
        <v>0.0300000000000003</v>
      </c>
      <c r="BZ34" s="0" t="n">
        <v>0.0299999999999998</v>
      </c>
      <c r="CA34" s="0" t="n">
        <v>0.0299999999999998</v>
      </c>
      <c r="CB34" s="0" t="n">
        <v>0.0300000000000003</v>
      </c>
      <c r="CC34" s="0" t="n">
        <v>0.0299999999999998</v>
      </c>
      <c r="CD34" s="0" t="n">
        <v>0.0249999999999999</v>
      </c>
      <c r="CE34" s="0" t="n">
        <v>0.0150000000000001</v>
      </c>
      <c r="CF34" s="0" t="n">
        <v>0.0150000000000001</v>
      </c>
      <c r="CG34" s="0" t="n">
        <v>0.0150000000000001</v>
      </c>
      <c r="CH34" s="0" t="n">
        <v>0.0150000000000001</v>
      </c>
      <c r="CI34" s="0" t="n">
        <v>0.0150000000000001</v>
      </c>
      <c r="CJ34" s="0" t="n">
        <v>0.0230000000000001</v>
      </c>
      <c r="CK34" s="0" t="n">
        <v>0.0299999999999998</v>
      </c>
      <c r="CL34" s="0" t="n">
        <v>0.0299999999999998</v>
      </c>
      <c r="CM34" s="0" t="n">
        <v>0.0299999999999998</v>
      </c>
      <c r="CN34" s="0" t="n">
        <v>0.0300000000000003</v>
      </c>
      <c r="CO34" s="0" t="n">
        <v>0.0299999999999998</v>
      </c>
      <c r="CP34" s="0" t="n">
        <v>0.0249999999999999</v>
      </c>
      <c r="CQ34" s="0" t="n">
        <v>0.0150000000000001</v>
      </c>
      <c r="CR34" s="0" t="n">
        <v>0.0150000000000001</v>
      </c>
      <c r="CS34" s="0" t="n">
        <v>0.0149999999999997</v>
      </c>
      <c r="CT34" s="0" t="n">
        <v>0.0149999999999997</v>
      </c>
      <c r="CU34" s="0" t="n">
        <v>0.0150000000000001</v>
      </c>
      <c r="CV34" s="0" t="n">
        <v>0.0230000000000001</v>
      </c>
      <c r="CW34" s="0" t="n">
        <v>0.0299999999999998</v>
      </c>
      <c r="CX34" s="0" t="n">
        <v>0.0299999999999998</v>
      </c>
      <c r="CY34" s="0" t="n">
        <v>0.0300000000000003</v>
      </c>
      <c r="CZ34" s="0" t="n">
        <v>0.0299999999999994</v>
      </c>
      <c r="DA34" s="0" t="n">
        <v>0.0300000000000003</v>
      </c>
      <c r="DB34" s="0" t="n">
        <v>0.0249999999999999</v>
      </c>
      <c r="DC34" s="0" t="n">
        <v>0.0149999999999997</v>
      </c>
      <c r="DD34" s="0" t="n">
        <v>0.0150000000000001</v>
      </c>
      <c r="DE34" s="0" t="n">
        <v>0.0150000000000001</v>
      </c>
      <c r="DF34" s="0" t="n">
        <v>0.0150000000000001</v>
      </c>
      <c r="DG34" s="0" t="n">
        <v>0.0150000000000001</v>
      </c>
      <c r="DH34" s="0" t="n">
        <v>0.0230000000000006</v>
      </c>
      <c r="DI34" s="0" t="n">
        <v>0.0299999999999998</v>
      </c>
      <c r="DJ34" s="0" t="n">
        <v>0.0300000000000003</v>
      </c>
      <c r="DK34" s="0" t="n">
        <v>0.0299999999999994</v>
      </c>
      <c r="DL34" s="0" t="n">
        <v>0.0300000000000003</v>
      </c>
      <c r="DM34" s="0" t="n">
        <v>0.0299999999999994</v>
      </c>
      <c r="DN34" s="0" t="n">
        <v>0.0249999999999999</v>
      </c>
      <c r="DO34" s="0" t="n">
        <v>0.0150000000000001</v>
      </c>
      <c r="DP34" s="0" t="n">
        <v>0.0150000000000001</v>
      </c>
      <c r="DQ34" s="0" t="n">
        <v>0.0150000000000001</v>
      </c>
      <c r="DR34" s="0" t="n">
        <v>0.0150000000000001</v>
      </c>
      <c r="DS34" s="0" t="n">
        <v>0.0150000000000001</v>
      </c>
      <c r="DT34" s="0" t="n">
        <v>0.0230000000000001</v>
      </c>
      <c r="DU34" s="0" t="n">
        <v>0.0299999999999998</v>
      </c>
      <c r="DV34" s="0" t="n">
        <v>0.0300000000000003</v>
      </c>
      <c r="DW34" s="0" t="n">
        <v>0.0300000000000003</v>
      </c>
      <c r="DX34" s="0" t="n">
        <v>0.0300000000000003</v>
      </c>
      <c r="DY34" s="0" t="n">
        <v>0.0299999999999994</v>
      </c>
      <c r="DZ34" s="0" t="n">
        <v>0.0250000000000004</v>
      </c>
      <c r="EA34" s="0" t="n">
        <v>0.0150000000000001</v>
      </c>
      <c r="EB34" s="0" t="n">
        <v>0.0150000000000001</v>
      </c>
      <c r="EC34" s="0" t="n">
        <v>0.0150000000000001</v>
      </c>
      <c r="ED34" s="0" t="n">
        <v>0.0150000000000001</v>
      </c>
      <c r="EE34" s="0" t="n">
        <v>0.0149999999999997</v>
      </c>
      <c r="EF34" s="0" t="n">
        <v>0.0230000000000001</v>
      </c>
      <c r="EG34" s="0" t="n">
        <v>0.0300000000000003</v>
      </c>
      <c r="EH34" s="0" t="n">
        <v>0.0300000000000003</v>
      </c>
      <c r="EI34" s="0" t="n">
        <v>0.0300000000000003</v>
      </c>
      <c r="EJ34" s="0" t="n">
        <v>0.0300000000000003</v>
      </c>
      <c r="EK34" s="0" t="n">
        <v>0.0300000000000003</v>
      </c>
      <c r="EL34" s="0" t="n">
        <v>0.0250000000000004</v>
      </c>
      <c r="EM34" s="0" t="n">
        <v>0.0150000000000001</v>
      </c>
      <c r="EN34" s="0" t="n">
        <v>0.0149999999999997</v>
      </c>
      <c r="EO34" s="0" t="n">
        <v>0.0150000000000001</v>
      </c>
      <c r="EP34" s="0" t="n">
        <v>0.0149999999999997</v>
      </c>
      <c r="EQ34" s="0" t="n">
        <v>0.0150000000000001</v>
      </c>
      <c r="ER34" s="0" t="n">
        <v>0.0230000000000006</v>
      </c>
      <c r="ES34" s="0" t="n">
        <v>0.0299999999999994</v>
      </c>
      <c r="ET34" s="0" t="n">
        <v>0.0300000000000003</v>
      </c>
      <c r="EU34" s="0" t="n">
        <v>0.0300000000000003</v>
      </c>
      <c r="EV34" s="0" t="n">
        <v>0.0300000000000003</v>
      </c>
      <c r="EW34" s="0" t="n">
        <v>0.0299999999999994</v>
      </c>
      <c r="EX34" s="0" t="n">
        <v>0.0250000000000004</v>
      </c>
      <c r="EY34" s="0" t="n">
        <v>0.0149999999999997</v>
      </c>
      <c r="EZ34" s="0" t="n">
        <v>0.0150000000000006</v>
      </c>
      <c r="FA34" s="0" t="n">
        <v>0.0149999999999997</v>
      </c>
      <c r="FB34" s="0" t="n">
        <v>0.0150000000000006</v>
      </c>
      <c r="FC34" s="0" t="n">
        <v>0.0149999999999997</v>
      </c>
      <c r="FD34" s="0" t="n">
        <v>0.0230000000000006</v>
      </c>
      <c r="FE34" s="0" t="n">
        <v>0.0299999999999994</v>
      </c>
      <c r="FF34" s="0" t="n">
        <v>0.0300000000000003</v>
      </c>
      <c r="FG34" s="0" t="n">
        <v>0.0300000000000003</v>
      </c>
      <c r="FH34" s="0" t="n">
        <v>0.0300000000000003</v>
      </c>
      <c r="FI34" s="0" t="n">
        <v>0.0299999999999994</v>
      </c>
      <c r="FJ34" s="0" t="n">
        <v>0.0250000000000004</v>
      </c>
      <c r="FK34" s="0" t="n">
        <v>0.0149999999999997</v>
      </c>
      <c r="FL34" s="0" t="n">
        <v>0.0149999999999997</v>
      </c>
      <c r="FM34" s="0" t="n">
        <v>0.0149999999999997</v>
      </c>
      <c r="FN34" s="0" t="n">
        <v>0.0149999999999997</v>
      </c>
      <c r="FO34" s="0" t="n">
        <v>0.0149999999999997</v>
      </c>
      <c r="FP34" s="0" t="n">
        <v>0.0230000000000006</v>
      </c>
      <c r="FQ34" s="0" t="n">
        <v>0.0299999999999994</v>
      </c>
      <c r="FR34" s="0" t="n">
        <v>0.0300000000000003</v>
      </c>
      <c r="FS34" s="0" t="n">
        <v>0.0300000000000003</v>
      </c>
      <c r="FT34" s="0" t="n">
        <v>0.0299999999999994</v>
      </c>
      <c r="FU34" s="0" t="n">
        <v>0.0300000000000003</v>
      </c>
      <c r="FV34" s="0" t="n">
        <v>0.0249999999999995</v>
      </c>
      <c r="FW34" s="0" t="n">
        <v>0.0149999999999997</v>
      </c>
      <c r="FX34" s="0" t="n">
        <v>0.0149999999999997</v>
      </c>
      <c r="FY34" s="0" t="n">
        <v>0.0150000000000006</v>
      </c>
      <c r="FZ34" s="0" t="n">
        <v>0.0149999999999997</v>
      </c>
      <c r="GA34" s="0" t="n">
        <v>0.0150000000000006</v>
      </c>
      <c r="GB34" s="0" t="n">
        <v>0.0230000000000006</v>
      </c>
      <c r="GC34" s="0" t="n">
        <v>0.0300000000000003</v>
      </c>
      <c r="GD34" s="0" t="n">
        <v>0.0300000000000003</v>
      </c>
      <c r="GE34" s="0" t="n">
        <v>0.0300000000000003</v>
      </c>
      <c r="GF34" s="0" t="n">
        <v>0.0300000000000003</v>
      </c>
      <c r="GG34" s="0" t="n">
        <v>0.0300000000000003</v>
      </c>
      <c r="GH34" s="0" t="n">
        <v>0.0250000000000004</v>
      </c>
      <c r="GI34" s="0" t="n">
        <v>0.0149999999999997</v>
      </c>
      <c r="GJ34" s="0" t="n">
        <v>0.0150000000000006</v>
      </c>
      <c r="GK34" s="0" t="n">
        <v>0.0149999999999997</v>
      </c>
      <c r="GL34" s="0" t="n">
        <v>0.0150000000000006</v>
      </c>
      <c r="GM34" s="0" t="n">
        <v>0.0149999999999997</v>
      </c>
      <c r="GN34" s="0" t="n">
        <v>0.0229999999999997</v>
      </c>
      <c r="GO34" s="0" t="n">
        <v>0.0300000000000003</v>
      </c>
      <c r="GP34" s="0" t="n">
        <v>0.0300000000000003</v>
      </c>
      <c r="GQ34" s="0" t="n">
        <v>0.0300000000000003</v>
      </c>
      <c r="GR34" s="0" t="n">
        <v>0.0300000000000003</v>
      </c>
      <c r="GS34" s="0" t="n">
        <v>0.0300000000000003</v>
      </c>
      <c r="GT34" s="0" t="n">
        <v>0.0249999999999995</v>
      </c>
      <c r="GU34" s="0" t="n">
        <v>0.0149999999999997</v>
      </c>
      <c r="GV34" s="0" t="n">
        <v>0.0149999999999997</v>
      </c>
      <c r="GW34" s="0" t="n">
        <v>0.0150000000000006</v>
      </c>
      <c r="GX34" s="0" t="n">
        <v>0.0149999999999997</v>
      </c>
      <c r="GY34" s="0" t="n">
        <v>0.0150000000000006</v>
      </c>
      <c r="GZ34" s="0" t="n">
        <v>0.0230000000000006</v>
      </c>
      <c r="HA34" s="0" t="n">
        <v>0.0300000000000003</v>
      </c>
      <c r="HB34" s="0" t="n">
        <v>0.0300000000000003</v>
      </c>
      <c r="HC34" s="0" t="n">
        <v>0.0300000000000003</v>
      </c>
      <c r="HD34" s="0" t="n">
        <v>0.0300000000000003</v>
      </c>
      <c r="HE34" s="0" t="n">
        <v>0.0299999999999994</v>
      </c>
      <c r="HF34" s="0" t="n">
        <v>0.0250000000000004</v>
      </c>
      <c r="HG34" s="0" t="n">
        <v>0.0149999999999997</v>
      </c>
      <c r="HH34" s="0" t="n">
        <v>0.0150000000000006</v>
      </c>
      <c r="HI34" s="0" t="n">
        <v>0.0149999999999997</v>
      </c>
      <c r="HJ34" s="0" t="n">
        <v>0.0150000000000006</v>
      </c>
      <c r="HK34" s="0" t="n">
        <v>0.0149999999999997</v>
      </c>
      <c r="HL34" s="0" t="n">
        <v>0.0230000000000006</v>
      </c>
      <c r="HM34" s="0" t="n">
        <v>0.0299999999999994</v>
      </c>
      <c r="HN34" s="0" t="n">
        <v>0.0300000000000003</v>
      </c>
      <c r="HO34" s="0" t="n">
        <v>0.0300000000000003</v>
      </c>
      <c r="HP34" s="0" t="n">
        <v>0.0299999999999994</v>
      </c>
      <c r="HQ34" s="0" t="n">
        <v>0.0300000000000003</v>
      </c>
      <c r="HR34" s="0" t="n">
        <v>0.0249999999999995</v>
      </c>
      <c r="HS34" s="0" t="n">
        <v>0.0150000000000006</v>
      </c>
      <c r="HT34" s="0" t="n">
        <v>0.0149999999999997</v>
      </c>
      <c r="HU34" s="0" t="n">
        <v>0.0149999999999997</v>
      </c>
      <c r="HV34" s="0" t="n">
        <v>0.0149999999999997</v>
      </c>
      <c r="HW34" s="0" t="n">
        <v>0.0150000000000006</v>
      </c>
      <c r="HX34" s="0" t="n">
        <v>0.0229999999999997</v>
      </c>
      <c r="HY34" s="0" t="n">
        <v>0.0300000000000003</v>
      </c>
      <c r="HZ34" s="0" t="n">
        <v>0.0299999999999994</v>
      </c>
      <c r="IA34" s="382" t="n">
        <v>0.0299999999999994</v>
      </c>
    </row>
    <row r="35" customFormat="false" ht="12.75" hidden="false" customHeight="false" outlineLevel="0" collapsed="false">
      <c r="A35" s="389" t="n">
        <f aca="false">A!A49</f>
        <v>38047</v>
      </c>
      <c r="B35" s="390" t="n">
        <f aca="false">INDEX(RelationshipPriceTable,MATCH(A35,RelationshipMonth,0),2)</f>
        <v>3.944</v>
      </c>
      <c r="C35" s="390" t="n">
        <v>3.922</v>
      </c>
      <c r="D35" s="391" t="n">
        <f aca="false">B35-C35</f>
        <v>0.0219999999999998</v>
      </c>
      <c r="F35" s="414" t="n">
        <v>36899</v>
      </c>
      <c r="I35" s="0" t="n">
        <v>0.427999999999999</v>
      </c>
      <c r="J35" s="0" t="n">
        <v>0.455</v>
      </c>
      <c r="K35" s="0" t="n">
        <v>0.31</v>
      </c>
      <c r="L35" s="0" t="n">
        <v>0.215000000000001</v>
      </c>
      <c r="M35" s="0" t="n">
        <v>0.205</v>
      </c>
      <c r="N35" s="0" t="n">
        <v>0.205</v>
      </c>
      <c r="O35" s="0" t="n">
        <v>0.21</v>
      </c>
      <c r="P35" s="0" t="n">
        <v>0.2</v>
      </c>
      <c r="Q35" s="0" t="n">
        <v>0.185</v>
      </c>
      <c r="R35" s="0" t="n">
        <v>0.177000000000001</v>
      </c>
      <c r="S35" s="0" t="n">
        <v>0.177000000000001</v>
      </c>
      <c r="T35" s="0" t="n">
        <v>0.177000000000001</v>
      </c>
      <c r="U35" s="0" t="n">
        <v>0.177000000000001</v>
      </c>
      <c r="V35" s="0" t="n">
        <v>0.157</v>
      </c>
      <c r="W35" s="0" t="n">
        <v>0.0850000000000009</v>
      </c>
      <c r="X35" s="0" t="n">
        <v>0.0550000000000006</v>
      </c>
      <c r="Y35" s="0" t="n">
        <v>0.0550000000000006</v>
      </c>
      <c r="Z35" s="0" t="n">
        <v>0.0549999999999997</v>
      </c>
      <c r="AA35" s="0" t="n">
        <v>0.0529999999999999</v>
      </c>
      <c r="AB35" s="0" t="n">
        <v>0.0529999999999999</v>
      </c>
      <c r="AC35" s="0" t="n">
        <v>0.0529999999999999</v>
      </c>
      <c r="AD35" s="0" t="n">
        <v>0.0529999999999999</v>
      </c>
      <c r="AE35" s="0" t="n">
        <v>0.0529999999999999</v>
      </c>
      <c r="AF35" s="0" t="n">
        <v>0.0529999999999999</v>
      </c>
      <c r="AG35" s="0" t="n">
        <v>0.0529999999999999</v>
      </c>
      <c r="AH35" s="0" t="n">
        <v>0.0460000000000003</v>
      </c>
      <c r="AI35" s="0" t="n">
        <v>0.0439999999999996</v>
      </c>
      <c r="AJ35" s="0" t="n">
        <v>0.0420000000000003</v>
      </c>
      <c r="AK35" s="0" t="n">
        <v>0.0399999999999996</v>
      </c>
      <c r="AL35" s="0" t="n">
        <v>0.04</v>
      </c>
      <c r="AM35" s="0" t="n">
        <v>0.04</v>
      </c>
      <c r="AN35" s="0" t="n">
        <v>0.04</v>
      </c>
      <c r="AO35" s="0" t="n">
        <v>0.04</v>
      </c>
      <c r="AP35" s="0" t="n">
        <v>0.04</v>
      </c>
      <c r="AQ35" s="0" t="n">
        <v>0.04</v>
      </c>
      <c r="AR35" s="0" t="n">
        <v>0.04</v>
      </c>
      <c r="AS35" s="0" t="n">
        <v>0.0129999999999999</v>
      </c>
      <c r="AT35" s="0" t="n">
        <v>0.0260000000000002</v>
      </c>
      <c r="AU35" s="0" t="n">
        <v>0.0239999999999996</v>
      </c>
      <c r="AV35" s="0" t="n">
        <v>0.032</v>
      </c>
      <c r="AW35" s="0" t="n">
        <v>0.0300000000000003</v>
      </c>
      <c r="AX35" s="0" t="n">
        <v>0.04</v>
      </c>
      <c r="AY35" s="0" t="n">
        <v>0.04</v>
      </c>
      <c r="AZ35" s="0" t="n">
        <v>0.04</v>
      </c>
      <c r="BA35" s="0" t="n">
        <v>0.04</v>
      </c>
      <c r="BB35" s="0" t="n">
        <v>0.04</v>
      </c>
      <c r="BC35" s="0" t="n">
        <v>0.0399999999999996</v>
      </c>
      <c r="BD35" s="0" t="n">
        <v>0.0449999999999999</v>
      </c>
      <c r="BE35" s="0" t="n">
        <v>0.0179999999999998</v>
      </c>
      <c r="BF35" s="0" t="n">
        <v>0.0310000000000006</v>
      </c>
      <c r="BG35" s="0" t="n">
        <v>0.0289999999999995</v>
      </c>
      <c r="BH35" s="0" t="n">
        <v>0.0369999999999999</v>
      </c>
      <c r="BI35" s="0" t="n">
        <v>0.0350000000000001</v>
      </c>
      <c r="BJ35" s="0" t="n">
        <v>0.0450000000000004</v>
      </c>
      <c r="BK35" s="0" t="n">
        <v>0.0450000000000004</v>
      </c>
      <c r="BL35" s="0" t="n">
        <v>0.0449999999999999</v>
      </c>
      <c r="BM35" s="0" t="n">
        <v>0.0449999999999999</v>
      </c>
      <c r="BN35" s="0" t="n">
        <v>0.0449999999999999</v>
      </c>
      <c r="BO35" s="0" t="n">
        <v>0.0450000000000004</v>
      </c>
      <c r="BP35" s="0" t="n">
        <v>0.0499999999999998</v>
      </c>
      <c r="BQ35" s="0" t="n">
        <v>0.0229999999999997</v>
      </c>
      <c r="BR35" s="0" t="n">
        <v>0.0360000000000005</v>
      </c>
      <c r="BS35" s="0" t="n">
        <v>0.0339999999999998</v>
      </c>
      <c r="BT35" s="0" t="n">
        <v>0.0419999999999998</v>
      </c>
      <c r="BU35" s="0" t="n">
        <v>0.04</v>
      </c>
      <c r="BV35" s="0" t="n">
        <v>0.0500000000000003</v>
      </c>
      <c r="BW35" s="0" t="n">
        <v>0.0500000000000003</v>
      </c>
      <c r="BX35" s="0" t="n">
        <v>0.0499999999999998</v>
      </c>
      <c r="BY35" s="0" t="n">
        <v>0.0500000000000003</v>
      </c>
      <c r="BZ35" s="0" t="n">
        <v>0.0499999999999998</v>
      </c>
      <c r="CA35" s="0" t="n">
        <v>0.0499999999999998</v>
      </c>
      <c r="CB35" s="0" t="n">
        <v>0.0499999999999998</v>
      </c>
      <c r="CC35" s="0" t="n">
        <v>0.0230000000000006</v>
      </c>
      <c r="CD35" s="0" t="n">
        <v>0.036</v>
      </c>
      <c r="CE35" s="0" t="n">
        <v>0.0339999999999998</v>
      </c>
      <c r="CF35" s="0" t="n">
        <v>0.0419999999999998</v>
      </c>
      <c r="CG35" s="0" t="n">
        <v>0.04</v>
      </c>
      <c r="CH35" s="0" t="n">
        <v>0.0499999999999998</v>
      </c>
      <c r="CI35" s="0" t="n">
        <v>0.0499999999999998</v>
      </c>
      <c r="CJ35" s="0" t="n">
        <v>0.0500000000000003</v>
      </c>
      <c r="CK35" s="0" t="n">
        <v>0.0499999999999998</v>
      </c>
      <c r="CL35" s="0" t="n">
        <v>0.0499999999999998</v>
      </c>
      <c r="CM35" s="0" t="n">
        <v>0.0499999999999998</v>
      </c>
      <c r="CN35" s="0" t="n">
        <v>0.0499999999999998</v>
      </c>
      <c r="CO35" s="0" t="n">
        <v>0.0230000000000006</v>
      </c>
      <c r="CP35" s="0" t="n">
        <v>0.0360000000000005</v>
      </c>
      <c r="CQ35" s="0" t="n">
        <v>0.0339999999999998</v>
      </c>
      <c r="CR35" s="0" t="n">
        <v>0.0419999999999998</v>
      </c>
      <c r="CS35" s="0" t="n">
        <v>0.04</v>
      </c>
      <c r="CT35" s="0" t="n">
        <v>0.0500000000000003</v>
      </c>
      <c r="CU35" s="0" t="n">
        <v>0.0500000000000003</v>
      </c>
      <c r="CV35" s="0" t="n">
        <v>0.0499999999999998</v>
      </c>
      <c r="CW35" s="0" t="n">
        <v>0.0499999999999998</v>
      </c>
      <c r="CX35" s="0" t="n">
        <v>0.0499999999999998</v>
      </c>
      <c r="CY35" s="0" t="n">
        <v>0.0499999999999998</v>
      </c>
      <c r="CZ35" s="0" t="n">
        <v>0.0499999999999998</v>
      </c>
      <c r="DA35" s="0" t="n">
        <v>0.0230000000000006</v>
      </c>
      <c r="DB35" s="0" t="n">
        <v>0.036</v>
      </c>
      <c r="DC35" s="0" t="n">
        <v>0.0339999999999998</v>
      </c>
      <c r="DD35" s="0" t="n">
        <v>0.0419999999999998</v>
      </c>
      <c r="DE35" s="0" t="n">
        <v>0.04</v>
      </c>
      <c r="DF35" s="0" t="n">
        <v>0.0499999999999998</v>
      </c>
      <c r="DG35" s="0" t="n">
        <v>0.0499999999999998</v>
      </c>
      <c r="DH35" s="0" t="n">
        <v>0.0500000000000003</v>
      </c>
      <c r="DI35" s="0" t="n">
        <v>0.0499999999999998</v>
      </c>
      <c r="DJ35" s="0" t="n">
        <v>0.0499999999999998</v>
      </c>
      <c r="DK35" s="0" t="n">
        <v>0.0499999999999998</v>
      </c>
      <c r="DL35" s="0" t="n">
        <v>0.0499999999999998</v>
      </c>
      <c r="DM35" s="0" t="n">
        <v>0.0230000000000006</v>
      </c>
      <c r="DN35" s="0" t="n">
        <v>0.0360000000000005</v>
      </c>
      <c r="DO35" s="0" t="n">
        <v>0.0339999999999998</v>
      </c>
      <c r="DP35" s="0" t="n">
        <v>0.0419999999999998</v>
      </c>
      <c r="DQ35" s="0" t="n">
        <v>0.04</v>
      </c>
      <c r="DR35" s="0" t="n">
        <v>0.0499999999999998</v>
      </c>
      <c r="DS35" s="0" t="n">
        <v>0.0499999999999998</v>
      </c>
      <c r="DT35" s="0" t="n">
        <v>0.0500000000000003</v>
      </c>
      <c r="DU35" s="0" t="n">
        <v>0.0499999999999998</v>
      </c>
      <c r="DV35" s="0" t="n">
        <v>0.0499999999999998</v>
      </c>
      <c r="DW35" s="0" t="n">
        <v>0.0499999999999998</v>
      </c>
      <c r="DX35" s="0" t="n">
        <v>0.0499999999999998</v>
      </c>
      <c r="DY35" s="0" t="n">
        <v>0.0229999999999997</v>
      </c>
      <c r="DZ35" s="0" t="n">
        <v>0.0360000000000005</v>
      </c>
      <c r="EA35" s="0" t="n">
        <v>0.0339999999999998</v>
      </c>
      <c r="EB35" s="0" t="n">
        <v>0.0420000000000003</v>
      </c>
      <c r="EC35" s="0" t="n">
        <v>0.04</v>
      </c>
      <c r="ED35" s="0" t="n">
        <v>0.0499999999999998</v>
      </c>
      <c r="EE35" s="0" t="n">
        <v>0.0499999999999998</v>
      </c>
      <c r="EF35" s="0" t="n">
        <v>0.0500000000000003</v>
      </c>
      <c r="EG35" s="0" t="n">
        <v>0.0499999999999998</v>
      </c>
      <c r="EH35" s="0" t="n">
        <v>0.0499999999999998</v>
      </c>
      <c r="EI35" s="0" t="n">
        <v>0.0499999999999998</v>
      </c>
      <c r="EJ35" s="0" t="n">
        <v>0.0499999999999998</v>
      </c>
      <c r="EK35" s="0" t="n">
        <v>0.0229999999999997</v>
      </c>
      <c r="EL35" s="0" t="n">
        <v>0.0360000000000005</v>
      </c>
      <c r="EM35" s="0" t="n">
        <v>0.0339999999999998</v>
      </c>
      <c r="EN35" s="0" t="n">
        <v>0.0419999999999998</v>
      </c>
      <c r="EO35" s="0" t="n">
        <v>0.0400000000000005</v>
      </c>
      <c r="EP35" s="0" t="n">
        <v>0.0499999999999998</v>
      </c>
      <c r="EQ35" s="0" t="n">
        <v>0.0499999999999998</v>
      </c>
      <c r="ER35" s="0" t="n">
        <v>0.0500000000000007</v>
      </c>
      <c r="ES35" s="0" t="n">
        <v>0.0499999999999998</v>
      </c>
      <c r="ET35" s="0" t="n">
        <v>0.0500000000000007</v>
      </c>
      <c r="EU35" s="0" t="n">
        <v>0.0499999999999998</v>
      </c>
      <c r="EV35" s="0" t="n">
        <v>0.0499999999999998</v>
      </c>
      <c r="EW35" s="0" t="n">
        <v>0.0229999999999997</v>
      </c>
      <c r="EX35" s="0" t="n">
        <v>0.0360000000000005</v>
      </c>
      <c r="EY35" s="0" t="n">
        <v>0.0339999999999998</v>
      </c>
      <c r="EZ35" s="0" t="n">
        <v>0.0419999999999998</v>
      </c>
      <c r="FA35" s="0" t="n">
        <v>0.04</v>
      </c>
      <c r="FB35" s="0" t="n">
        <v>0.0499999999999998</v>
      </c>
      <c r="FC35" s="0" t="n">
        <v>0.0499999999999998</v>
      </c>
      <c r="FD35" s="0" t="n">
        <v>0.0500000000000007</v>
      </c>
      <c r="FE35" s="0" t="n">
        <v>0.0499999999999998</v>
      </c>
      <c r="FF35" s="0" t="n">
        <v>0.0499999999999998</v>
      </c>
      <c r="FG35" s="0" t="n">
        <v>0.0499999999999998</v>
      </c>
      <c r="FH35" s="0" t="n">
        <v>0.0499999999999998</v>
      </c>
      <c r="FI35" s="0" t="n">
        <v>0.0229999999999997</v>
      </c>
      <c r="FJ35" s="0" t="n">
        <v>0.0360000000000005</v>
      </c>
      <c r="FK35" s="0" t="n">
        <v>0.0339999999999998</v>
      </c>
      <c r="FL35" s="0" t="n">
        <v>0.0419999999999998</v>
      </c>
      <c r="FM35" s="0" t="n">
        <v>0.04</v>
      </c>
      <c r="FN35" s="0" t="n">
        <v>0.0500000000000007</v>
      </c>
      <c r="FO35" s="0" t="n">
        <v>0.0499999999999998</v>
      </c>
      <c r="FP35" s="0" t="n">
        <v>0.0499999999999998</v>
      </c>
      <c r="FQ35" s="0" t="n">
        <v>0.0500000000000007</v>
      </c>
      <c r="FR35" s="0" t="n">
        <v>0.0499999999999998</v>
      </c>
      <c r="FS35" s="0" t="n">
        <v>0.0499999999999998</v>
      </c>
      <c r="FT35" s="0" t="n">
        <v>0.0499999999999998</v>
      </c>
      <c r="FU35" s="0" t="n">
        <v>0.0230000000000006</v>
      </c>
      <c r="FV35" s="0" t="n">
        <v>0.0359999999999996</v>
      </c>
      <c r="FW35" s="0" t="n">
        <v>0.0339999999999998</v>
      </c>
      <c r="FX35" s="0" t="n">
        <v>0.0419999999999998</v>
      </c>
      <c r="FY35" s="0" t="n">
        <v>0.04</v>
      </c>
      <c r="FZ35" s="0" t="n">
        <v>0.0499999999999998</v>
      </c>
      <c r="GA35" s="0" t="n">
        <v>0.0499999999999998</v>
      </c>
      <c r="GB35" s="0" t="n">
        <v>0.0499999999999998</v>
      </c>
      <c r="GC35" s="0" t="n">
        <v>0.0499999999999998</v>
      </c>
      <c r="GD35" s="0" t="n">
        <v>0.0499999999999998</v>
      </c>
      <c r="GE35" s="0" t="n">
        <v>0.0499999999999998</v>
      </c>
      <c r="GF35" s="0" t="n">
        <v>0.0500000000000007</v>
      </c>
      <c r="GG35" s="0" t="n">
        <v>0.0229999999999997</v>
      </c>
      <c r="GH35" s="0" t="n">
        <v>0.0360000000000005</v>
      </c>
      <c r="GI35" s="0" t="n">
        <v>0.0339999999999998</v>
      </c>
      <c r="GJ35" s="0" t="n">
        <v>0.0419999999999998</v>
      </c>
      <c r="GK35" s="0" t="n">
        <v>0.04</v>
      </c>
      <c r="GL35" s="0" t="n">
        <v>0.0499999999999998</v>
      </c>
      <c r="GM35" s="0" t="n">
        <v>0.0499999999999998</v>
      </c>
      <c r="GN35" s="0" t="n">
        <v>0.0500000000000007</v>
      </c>
      <c r="GO35" s="0" t="n">
        <v>0.0499999999999998</v>
      </c>
      <c r="GP35" s="0" t="n">
        <v>0.0500000000000007</v>
      </c>
      <c r="GQ35" s="0" t="n">
        <v>0.0500000000000007</v>
      </c>
      <c r="GR35" s="0" t="n">
        <v>0.0499999999999998</v>
      </c>
      <c r="GS35" s="0" t="n">
        <v>0.0230000000000006</v>
      </c>
      <c r="GT35" s="0" t="n">
        <v>0.0359999999999996</v>
      </c>
      <c r="GU35" s="0" t="n">
        <v>0.0339999999999998</v>
      </c>
      <c r="GV35" s="0" t="n">
        <v>0.0420000000000007</v>
      </c>
      <c r="GW35" s="0" t="n">
        <v>0.04</v>
      </c>
      <c r="GX35" s="0" t="n">
        <v>0.0499999999999998</v>
      </c>
      <c r="GY35" s="0" t="n">
        <v>0.0499999999999998</v>
      </c>
      <c r="GZ35" s="0" t="n">
        <v>0.0499999999999998</v>
      </c>
      <c r="HA35" s="0" t="n">
        <v>0.0499999999999998</v>
      </c>
      <c r="HB35" s="0" t="n">
        <v>0.0499999999999998</v>
      </c>
      <c r="HC35" s="0" t="n">
        <v>0.0499999999999998</v>
      </c>
      <c r="HD35" s="0" t="n">
        <v>0.0499999999999998</v>
      </c>
      <c r="HE35" s="0" t="n">
        <v>0.0229999999999997</v>
      </c>
      <c r="HF35" s="0" t="n">
        <v>0.0360000000000005</v>
      </c>
      <c r="HG35" s="0" t="n">
        <v>0.0339999999999998</v>
      </c>
      <c r="HH35" s="0" t="n">
        <v>0.0419999999999998</v>
      </c>
      <c r="HI35" s="0" t="n">
        <v>0.04</v>
      </c>
      <c r="HJ35" s="0" t="n">
        <v>0.0499999999999998</v>
      </c>
      <c r="HK35" s="0" t="n">
        <v>0.0499999999999998</v>
      </c>
      <c r="HL35" s="0" t="n">
        <v>0.0500000000000007</v>
      </c>
      <c r="HM35" s="0" t="n">
        <v>0.0499999999999998</v>
      </c>
      <c r="HN35" s="0" t="n">
        <v>0.0499999999999998</v>
      </c>
      <c r="HO35" s="0" t="n">
        <v>0.0499999999999998</v>
      </c>
      <c r="HP35" s="0" t="n">
        <v>0.0500000000000007</v>
      </c>
      <c r="HQ35" s="0" t="n">
        <v>0.0230000000000006</v>
      </c>
      <c r="HR35" s="0" t="n">
        <v>0.0360000000000005</v>
      </c>
      <c r="HS35" s="0" t="n">
        <v>0.0339999999999998</v>
      </c>
      <c r="HT35" s="0" t="n">
        <v>0.0419999999999998</v>
      </c>
      <c r="HU35" s="0" t="n">
        <v>0.04</v>
      </c>
      <c r="HV35" s="0" t="n">
        <v>0.0499999999999998</v>
      </c>
      <c r="HW35" s="0" t="n">
        <v>0.0500000000000007</v>
      </c>
      <c r="HX35" s="0" t="n">
        <v>0.0499999999999998</v>
      </c>
      <c r="HY35" s="0" t="n">
        <v>0.0499999999999998</v>
      </c>
      <c r="HZ35" s="0" t="n">
        <v>0.0499999999999998</v>
      </c>
      <c r="IA35" s="382" t="n">
        <v>0.0499999999999998</v>
      </c>
    </row>
    <row r="36" customFormat="false" ht="12.75" hidden="false" customHeight="false" outlineLevel="0" collapsed="false">
      <c r="A36" s="389" t="n">
        <f aca="false">A!A50</f>
        <v>38078</v>
      </c>
      <c r="B36" s="390" t="n">
        <f aca="false">INDEX(RelationshipPriceTable,MATCH(A36,RelationshipMonth,0),2)</f>
        <v>3.724</v>
      </c>
      <c r="C36" s="390" t="n">
        <v>3.702</v>
      </c>
      <c r="D36" s="391" t="n">
        <f aca="false">B36-C36</f>
        <v>0.0220000000000002</v>
      </c>
      <c r="F36" s="414" t="n">
        <v>36900</v>
      </c>
      <c r="I36" s="0" t="n">
        <v>0.130000000000001</v>
      </c>
      <c r="J36" s="0" t="n">
        <v>0.151999999999999</v>
      </c>
      <c r="K36" s="0" t="n">
        <v>0.21</v>
      </c>
      <c r="L36" s="0" t="n">
        <v>0.19</v>
      </c>
      <c r="M36" s="0" t="n">
        <v>0.185</v>
      </c>
      <c r="N36" s="0" t="n">
        <v>0.185</v>
      </c>
      <c r="O36" s="0" t="n">
        <v>0.185</v>
      </c>
      <c r="P36" s="0" t="n">
        <v>0.18</v>
      </c>
      <c r="Q36" s="0" t="n">
        <v>0.19</v>
      </c>
      <c r="R36" s="0" t="n">
        <v>0.19</v>
      </c>
      <c r="S36" s="0" t="n">
        <v>0.19</v>
      </c>
      <c r="T36" s="0" t="n">
        <v>0.19</v>
      </c>
      <c r="U36" s="0" t="n">
        <v>0.19</v>
      </c>
      <c r="V36" s="0" t="n">
        <v>0.2</v>
      </c>
      <c r="W36" s="0" t="n">
        <v>0.122</v>
      </c>
      <c r="X36" s="0" t="n">
        <v>0.114999999999999</v>
      </c>
      <c r="Y36" s="0" t="n">
        <v>0.115</v>
      </c>
      <c r="Z36" s="0" t="n">
        <v>0.106999999999999</v>
      </c>
      <c r="AA36" s="0" t="n">
        <v>0.0989999999999993</v>
      </c>
      <c r="AB36" s="0" t="n">
        <v>0.0989999999999993</v>
      </c>
      <c r="AC36" s="0" t="n">
        <v>0.0990000000000002</v>
      </c>
      <c r="AD36" s="0" t="n">
        <v>0.0959999999999992</v>
      </c>
      <c r="AE36" s="0" t="n">
        <v>0.093</v>
      </c>
      <c r="AF36" s="0" t="n">
        <v>0.103000000000001</v>
      </c>
      <c r="AG36" s="0" t="n">
        <v>0.103</v>
      </c>
      <c r="AH36" s="0" t="n">
        <v>0.100000000000001</v>
      </c>
      <c r="AI36" s="0" t="n">
        <v>0.0990000000000006</v>
      </c>
      <c r="AJ36" s="0" t="n">
        <v>0.0990000000000002</v>
      </c>
      <c r="AK36" s="0" t="n">
        <v>0.0989999999999998</v>
      </c>
      <c r="AL36" s="0" t="n">
        <v>0.0989999999999998</v>
      </c>
      <c r="AM36" s="0" t="n">
        <v>0.0989999999999998</v>
      </c>
      <c r="AN36" s="0" t="n">
        <v>0.0990000000000002</v>
      </c>
      <c r="AO36" s="0" t="n">
        <v>0.0990000000000002</v>
      </c>
      <c r="AP36" s="0" t="n">
        <v>0.0990000000000002</v>
      </c>
      <c r="AQ36" s="0" t="n">
        <v>0.0990000000000002</v>
      </c>
      <c r="AR36" s="0" t="n">
        <v>0.113</v>
      </c>
      <c r="AS36" s="0" t="n">
        <v>0.0999999999999996</v>
      </c>
      <c r="AT36" s="0" t="n">
        <v>0.1</v>
      </c>
      <c r="AU36" s="0" t="n">
        <v>0.0990000000000002</v>
      </c>
      <c r="AV36" s="0" t="n">
        <v>0.0990000000000002</v>
      </c>
      <c r="AW36" s="0" t="n">
        <v>0.0989999999999998</v>
      </c>
      <c r="AX36" s="0" t="n">
        <v>0.0989999999999998</v>
      </c>
      <c r="AY36" s="0" t="n">
        <v>0.0989999999999998</v>
      </c>
      <c r="AZ36" s="0" t="n">
        <v>0.0990000000000002</v>
      </c>
      <c r="BA36" s="0" t="n">
        <v>0.0990000000000006</v>
      </c>
      <c r="BB36" s="0" t="n">
        <v>0.0990000000000002</v>
      </c>
      <c r="BC36" s="0" t="n">
        <v>0.0990000000000011</v>
      </c>
      <c r="BD36" s="0" t="n">
        <v>0.113</v>
      </c>
      <c r="BE36" s="0" t="n">
        <v>0.100000000000001</v>
      </c>
      <c r="BF36" s="0" t="n">
        <v>0.0999999999999996</v>
      </c>
      <c r="BG36" s="0" t="n">
        <v>0.0990000000000006</v>
      </c>
      <c r="BH36" s="0" t="n">
        <v>0.0990000000000002</v>
      </c>
      <c r="BI36" s="0" t="n">
        <v>0.0989999999999998</v>
      </c>
      <c r="BJ36" s="0" t="n">
        <v>0.0989999999999993</v>
      </c>
      <c r="BK36" s="0" t="n">
        <v>0.0989999999999993</v>
      </c>
      <c r="BL36" s="0" t="n">
        <v>0.0990000000000002</v>
      </c>
      <c r="BM36" s="0" t="n">
        <v>0.0990000000000006</v>
      </c>
      <c r="BN36" s="0" t="n">
        <v>0.0990000000000002</v>
      </c>
      <c r="BO36" s="0" t="n">
        <v>0.0990000000000002</v>
      </c>
      <c r="BP36" s="0" t="n">
        <v>0.113</v>
      </c>
      <c r="BQ36" s="0" t="n">
        <v>0.1</v>
      </c>
      <c r="BR36" s="0" t="n">
        <v>0.1</v>
      </c>
      <c r="BS36" s="0" t="n">
        <v>0.0990000000000002</v>
      </c>
      <c r="BT36" s="0" t="n">
        <v>0.0990000000000006</v>
      </c>
      <c r="BU36" s="0" t="n">
        <v>0.0989999999999998</v>
      </c>
      <c r="BV36" s="0" t="n">
        <v>0.0989999999999998</v>
      </c>
      <c r="BW36" s="0" t="n">
        <v>0.0989999999999998</v>
      </c>
      <c r="BX36" s="0" t="n">
        <v>0.0990000000000006</v>
      </c>
      <c r="BY36" s="0" t="n">
        <v>0.0990000000000002</v>
      </c>
      <c r="BZ36" s="0" t="n">
        <v>0.0990000000000002</v>
      </c>
      <c r="CA36" s="0" t="n">
        <v>0.0990000000000002</v>
      </c>
      <c r="CB36" s="0" t="n">
        <v>0.113</v>
      </c>
      <c r="CC36" s="0" t="n">
        <v>0.0999999999999996</v>
      </c>
      <c r="CD36" s="0" t="n">
        <v>0.1</v>
      </c>
      <c r="CE36" s="0" t="n">
        <v>0.0990000000000006</v>
      </c>
      <c r="CF36" s="0" t="n">
        <v>0.0990000000000002</v>
      </c>
      <c r="CG36" s="0" t="n">
        <v>0.0989999999999998</v>
      </c>
      <c r="CH36" s="0" t="n">
        <v>0.0989999999999998</v>
      </c>
      <c r="CI36" s="0" t="n">
        <v>0.0989999999999998</v>
      </c>
      <c r="CJ36" s="0" t="n">
        <v>0.0990000000000002</v>
      </c>
      <c r="CK36" s="0" t="n">
        <v>0.0990000000000006</v>
      </c>
      <c r="CL36" s="0" t="n">
        <v>0.0990000000000002</v>
      </c>
      <c r="CM36" s="0" t="n">
        <v>0.0990000000000002</v>
      </c>
      <c r="CN36" s="0" t="n">
        <v>0.113</v>
      </c>
      <c r="CO36" s="0" t="n">
        <v>0.0999999999999996</v>
      </c>
      <c r="CP36" s="0" t="n">
        <v>0.1</v>
      </c>
      <c r="CQ36" s="0" t="n">
        <v>0.0990000000000006</v>
      </c>
      <c r="CR36" s="0" t="n">
        <v>0.0990000000000006</v>
      </c>
      <c r="CS36" s="0" t="n">
        <v>0.0989999999999998</v>
      </c>
      <c r="CT36" s="0" t="n">
        <v>0.0989999999999993</v>
      </c>
      <c r="CU36" s="0" t="n">
        <v>0.0989999999999993</v>
      </c>
      <c r="CV36" s="0" t="n">
        <v>0.0990000000000002</v>
      </c>
      <c r="CW36" s="0" t="n">
        <v>0.0990000000000006</v>
      </c>
      <c r="CX36" s="0" t="n">
        <v>0.0990000000000002</v>
      </c>
      <c r="CY36" s="0" t="n">
        <v>0.0990000000000002</v>
      </c>
      <c r="CZ36" s="0" t="n">
        <v>0.113</v>
      </c>
      <c r="DA36" s="0" t="n">
        <v>0.0999999999999996</v>
      </c>
      <c r="DB36" s="0" t="n">
        <v>0.1</v>
      </c>
      <c r="DC36" s="0" t="n">
        <v>0.0990000000000002</v>
      </c>
      <c r="DD36" s="0" t="n">
        <v>0.0990000000000002</v>
      </c>
      <c r="DE36" s="0" t="n">
        <v>0.0989999999999998</v>
      </c>
      <c r="DF36" s="0" t="n">
        <v>0.0989999999999998</v>
      </c>
      <c r="DG36" s="0" t="n">
        <v>0.0989999999999998</v>
      </c>
      <c r="DH36" s="0" t="n">
        <v>0.0990000000000002</v>
      </c>
      <c r="DI36" s="0" t="n">
        <v>0.0990000000000002</v>
      </c>
      <c r="DJ36" s="0" t="n">
        <v>0.0990000000000011</v>
      </c>
      <c r="DK36" s="0" t="n">
        <v>0.0990000000000011</v>
      </c>
      <c r="DL36" s="0" t="n">
        <v>0.113</v>
      </c>
      <c r="DM36" s="0" t="n">
        <v>0.0999999999999996</v>
      </c>
      <c r="DN36" s="0" t="n">
        <v>0.100000000000001</v>
      </c>
      <c r="DO36" s="0" t="n">
        <v>0.0990000000000006</v>
      </c>
      <c r="DP36" s="0" t="n">
        <v>0.0990000000000002</v>
      </c>
      <c r="DQ36" s="0" t="n">
        <v>0.0989999999999998</v>
      </c>
      <c r="DR36" s="0" t="n">
        <v>0.0989999999999998</v>
      </c>
      <c r="DS36" s="0" t="n">
        <v>0.0990000000000002</v>
      </c>
      <c r="DT36" s="0" t="n">
        <v>0.0990000000000002</v>
      </c>
      <c r="DU36" s="0" t="n">
        <v>0.0990000000000006</v>
      </c>
      <c r="DV36" s="0" t="n">
        <v>0.0990000000000002</v>
      </c>
      <c r="DW36" s="0" t="n">
        <v>0.0990000000000002</v>
      </c>
      <c r="DX36" s="0" t="n">
        <v>0.113</v>
      </c>
      <c r="DY36" s="0" t="n">
        <v>0.100000000000001</v>
      </c>
      <c r="DZ36" s="0" t="n">
        <v>0.0999999999999996</v>
      </c>
      <c r="EA36" s="0" t="n">
        <v>0.0990000000000002</v>
      </c>
      <c r="EB36" s="0" t="n">
        <v>0.0989999999999998</v>
      </c>
      <c r="EC36" s="0" t="n">
        <v>0.0989999999999993</v>
      </c>
      <c r="ED36" s="0" t="n">
        <v>0.0989999999999998</v>
      </c>
      <c r="EE36" s="0" t="n">
        <v>0.0989999999999993</v>
      </c>
      <c r="EF36" s="0" t="n">
        <v>0.0990000000000002</v>
      </c>
      <c r="EG36" s="0" t="n">
        <v>0.0990000000000011</v>
      </c>
      <c r="EH36" s="0" t="n">
        <v>0.0990000000000002</v>
      </c>
      <c r="EI36" s="0" t="n">
        <v>0.0990000000000002</v>
      </c>
      <c r="EJ36" s="0" t="n">
        <v>0.113</v>
      </c>
      <c r="EK36" s="0" t="n">
        <v>0.100000000000001</v>
      </c>
      <c r="EL36" s="0" t="n">
        <v>0.0999999999999996</v>
      </c>
      <c r="EM36" s="0" t="n">
        <v>0.0990000000000002</v>
      </c>
      <c r="EN36" s="0" t="n">
        <v>0.0990000000000002</v>
      </c>
      <c r="EO36" s="0" t="n">
        <v>0.0989999999999993</v>
      </c>
      <c r="EP36" s="0" t="n">
        <v>0.0990000000000002</v>
      </c>
      <c r="EQ36" s="0" t="n">
        <v>0.0989999999999993</v>
      </c>
      <c r="ER36" s="0" t="n">
        <v>0.0990000000000002</v>
      </c>
      <c r="ES36" s="0" t="n">
        <v>0.0990000000000002</v>
      </c>
      <c r="ET36" s="0" t="n">
        <v>0.0990000000000002</v>
      </c>
      <c r="EU36" s="0" t="n">
        <v>0.0990000000000002</v>
      </c>
      <c r="EV36" s="0" t="n">
        <v>0.113</v>
      </c>
      <c r="EW36" s="0" t="n">
        <v>0.100000000000001</v>
      </c>
      <c r="EX36" s="0" t="n">
        <v>0.0999999999999996</v>
      </c>
      <c r="EY36" s="0" t="n">
        <v>0.0990000000000002</v>
      </c>
      <c r="EZ36" s="0" t="n">
        <v>0.0990000000000002</v>
      </c>
      <c r="FA36" s="0" t="n">
        <v>0.0989999999999993</v>
      </c>
      <c r="FB36" s="0" t="n">
        <v>0.0990000000000002</v>
      </c>
      <c r="FC36" s="0" t="n">
        <v>0.0989999999999993</v>
      </c>
      <c r="FD36" s="0" t="n">
        <v>0.0990000000000002</v>
      </c>
      <c r="FE36" s="0" t="n">
        <v>0.0990000000000011</v>
      </c>
      <c r="FF36" s="0" t="n">
        <v>0.0990000000000002</v>
      </c>
      <c r="FG36" s="0" t="n">
        <v>0.0990000000000002</v>
      </c>
      <c r="FH36" s="0" t="n">
        <v>0.113</v>
      </c>
      <c r="FI36" s="0" t="n">
        <v>0.100000000000001</v>
      </c>
      <c r="FJ36" s="0" t="n">
        <v>0.100000000000001</v>
      </c>
      <c r="FK36" s="0" t="n">
        <v>0.0990000000000002</v>
      </c>
      <c r="FL36" s="0" t="n">
        <v>0.0990000000000011</v>
      </c>
      <c r="FM36" s="0" t="n">
        <v>0.0989999999999993</v>
      </c>
      <c r="FN36" s="0" t="n">
        <v>0.0989999999999993</v>
      </c>
      <c r="FO36" s="0" t="n">
        <v>0.0990000000000002</v>
      </c>
      <c r="FP36" s="0" t="n">
        <v>0.0990000000000002</v>
      </c>
      <c r="FQ36" s="0" t="n">
        <v>0.0990000000000002</v>
      </c>
      <c r="FR36" s="0" t="n">
        <v>0.0990000000000002</v>
      </c>
      <c r="FS36" s="0" t="n">
        <v>0.0990000000000002</v>
      </c>
      <c r="FT36" s="0" t="n">
        <v>0.113</v>
      </c>
      <c r="FU36" s="0" t="n">
        <v>0.0999999999999996</v>
      </c>
      <c r="FV36" s="0" t="n">
        <v>0.100000000000001</v>
      </c>
      <c r="FW36" s="0" t="n">
        <v>0.0990000000000002</v>
      </c>
      <c r="FX36" s="0" t="n">
        <v>0.0990000000000002</v>
      </c>
      <c r="FY36" s="0" t="n">
        <v>0.0990000000000002</v>
      </c>
      <c r="FZ36" s="0" t="n">
        <v>0.0989999999999993</v>
      </c>
      <c r="GA36" s="0" t="n">
        <v>0.0990000000000002</v>
      </c>
      <c r="GB36" s="0" t="n">
        <v>0.0990000000000002</v>
      </c>
      <c r="GC36" s="0" t="n">
        <v>0.0990000000000002</v>
      </c>
      <c r="GD36" s="0" t="n">
        <v>0.0990000000000002</v>
      </c>
      <c r="GE36" s="0" t="n">
        <v>0.0990000000000002</v>
      </c>
      <c r="GF36" s="0" t="n">
        <v>0.113</v>
      </c>
      <c r="GG36" s="0" t="n">
        <v>0.100000000000001</v>
      </c>
      <c r="GH36" s="0" t="n">
        <v>0.0999999999999996</v>
      </c>
      <c r="GI36" s="0" t="n">
        <v>0.0990000000000002</v>
      </c>
      <c r="GJ36" s="0" t="n">
        <v>0.0990000000000002</v>
      </c>
      <c r="GK36" s="0" t="n">
        <v>0.0989999999999993</v>
      </c>
      <c r="GL36" s="0" t="n">
        <v>0.0990000000000002</v>
      </c>
      <c r="GM36" s="0" t="n">
        <v>0.0989999999999993</v>
      </c>
      <c r="GN36" s="0" t="n">
        <v>0.0990000000000002</v>
      </c>
      <c r="GO36" s="0" t="n">
        <v>0.0990000000000002</v>
      </c>
      <c r="GP36" s="0" t="n">
        <v>0.0990000000000002</v>
      </c>
      <c r="GQ36" s="0" t="n">
        <v>0.0990000000000002</v>
      </c>
      <c r="GR36" s="0" t="n">
        <v>0.113</v>
      </c>
      <c r="GS36" s="0" t="n">
        <v>0.0999999999999996</v>
      </c>
      <c r="GT36" s="0" t="n">
        <v>0.100000000000001</v>
      </c>
      <c r="GU36" s="0" t="n">
        <v>0.0990000000000002</v>
      </c>
      <c r="GV36" s="0" t="n">
        <v>0.0990000000000002</v>
      </c>
      <c r="GW36" s="0" t="n">
        <v>0.0990000000000002</v>
      </c>
      <c r="GX36" s="0" t="n">
        <v>0.0989999999999993</v>
      </c>
      <c r="GY36" s="0" t="n">
        <v>0.0990000000000002</v>
      </c>
      <c r="GZ36" s="0" t="n">
        <v>0.0990000000000002</v>
      </c>
      <c r="HA36" s="0" t="n">
        <v>0.0990000000000002</v>
      </c>
      <c r="HB36" s="0" t="n">
        <v>0.0990000000000002</v>
      </c>
      <c r="HC36" s="0" t="n">
        <v>0.0990000000000002</v>
      </c>
      <c r="HD36" s="0" t="n">
        <v>0.113</v>
      </c>
      <c r="HE36" s="0" t="n">
        <v>0.100000000000001</v>
      </c>
      <c r="HF36" s="0" t="n">
        <v>0.0999999999999996</v>
      </c>
      <c r="HG36" s="0" t="n">
        <v>0.0990000000000002</v>
      </c>
      <c r="HH36" s="0" t="n">
        <v>0.0990000000000002</v>
      </c>
      <c r="HI36" s="0" t="n">
        <v>0.0989999999999993</v>
      </c>
      <c r="HJ36" s="0" t="n">
        <v>0.0990000000000002</v>
      </c>
      <c r="HK36" s="0" t="n">
        <v>0.0989999999999993</v>
      </c>
      <c r="HL36" s="0" t="n">
        <v>0.0990000000000002</v>
      </c>
      <c r="HM36" s="0" t="n">
        <v>0.0990000000000011</v>
      </c>
      <c r="HN36" s="0" t="n">
        <v>0.0990000000000002</v>
      </c>
      <c r="HO36" s="0" t="n">
        <v>0.0990000000000002</v>
      </c>
      <c r="HP36" s="0" t="n">
        <v>0.113</v>
      </c>
      <c r="HQ36" s="0" t="n">
        <v>0.0999999999999996</v>
      </c>
      <c r="HR36" s="0" t="n">
        <v>0.0999999999999996</v>
      </c>
      <c r="HS36" s="0" t="n">
        <v>0.0990000000000002</v>
      </c>
      <c r="HT36" s="0" t="n">
        <v>0.0990000000000002</v>
      </c>
      <c r="HU36" s="0" t="n">
        <v>0.0990000000000002</v>
      </c>
      <c r="HV36" s="0" t="n">
        <v>0.0990000000000002</v>
      </c>
      <c r="HW36" s="0" t="n">
        <v>0.0989999999999993</v>
      </c>
      <c r="HX36" s="0" t="n">
        <v>0.0990000000000002</v>
      </c>
      <c r="HY36" s="0" t="n">
        <v>0.0990000000000002</v>
      </c>
      <c r="HZ36" s="0" t="n">
        <v>0.0990000000000011</v>
      </c>
      <c r="IA36" s="382" t="n">
        <v>0.0990000000000011</v>
      </c>
    </row>
    <row r="37" customFormat="false" ht="12.75" hidden="false" customHeight="false" outlineLevel="0" collapsed="false">
      <c r="A37" s="389" t="n">
        <f aca="false">A!A51</f>
        <v>38108</v>
      </c>
      <c r="B37" s="390" t="n">
        <f aca="false">INDEX(RelationshipPriceTable,MATCH(A37,RelationshipMonth,0),2)</f>
        <v>3.714</v>
      </c>
      <c r="C37" s="390" t="n">
        <v>3.692</v>
      </c>
      <c r="D37" s="391" t="n">
        <f aca="false">B37-C37</f>
        <v>0.0219999999999998</v>
      </c>
      <c r="F37" s="414" t="n">
        <v>36901</v>
      </c>
      <c r="I37" s="0" t="n">
        <v>-0.691000000000001</v>
      </c>
      <c r="J37" s="0" t="n">
        <v>-0.565</v>
      </c>
      <c r="K37" s="0" t="n">
        <v>-0.13</v>
      </c>
      <c r="L37" s="0" t="n">
        <v>0.0150000000000006</v>
      </c>
      <c r="M37" s="0" t="n">
        <v>0.0499999999999998</v>
      </c>
      <c r="N37" s="0" t="n">
        <v>0.0549999999999997</v>
      </c>
      <c r="O37" s="0" t="n">
        <v>0.0650000000000004</v>
      </c>
      <c r="P37" s="0" t="n">
        <v>0.072000000000001</v>
      </c>
      <c r="Q37" s="0" t="n">
        <v>0.0820000000000007</v>
      </c>
      <c r="R37" s="0" t="n">
        <v>0.0879999999999992</v>
      </c>
      <c r="S37" s="0" t="n">
        <v>0.108</v>
      </c>
      <c r="T37" s="0" t="n">
        <v>0.108</v>
      </c>
      <c r="U37" s="0" t="n">
        <v>0.108</v>
      </c>
      <c r="V37" s="0" t="n">
        <v>0.127999999999999</v>
      </c>
      <c r="W37" s="0" t="n">
        <v>0.117999999999999</v>
      </c>
      <c r="X37" s="0" t="n">
        <v>0.118</v>
      </c>
      <c r="Y37" s="0" t="n">
        <v>0.117999999999999</v>
      </c>
      <c r="Z37" s="0" t="n">
        <v>0.128000000000001</v>
      </c>
      <c r="AA37" s="0" t="n">
        <v>0.131</v>
      </c>
      <c r="AB37" s="0" t="n">
        <v>0.118</v>
      </c>
      <c r="AC37" s="0" t="n">
        <v>0.123</v>
      </c>
      <c r="AD37" s="0" t="n">
        <v>0.128</v>
      </c>
      <c r="AE37" s="0" t="n">
        <v>0.128</v>
      </c>
      <c r="AF37" s="0" t="n">
        <v>0.114999999999999</v>
      </c>
      <c r="AG37" s="0" t="n">
        <v>0.115</v>
      </c>
      <c r="AH37" s="0" t="n">
        <v>0.105</v>
      </c>
      <c r="AI37" s="0" t="n">
        <v>0.105</v>
      </c>
      <c r="AJ37" s="0" t="n">
        <v>0.105</v>
      </c>
      <c r="AK37" s="0" t="n">
        <v>0.105</v>
      </c>
      <c r="AL37" s="0" t="n">
        <v>0.105</v>
      </c>
      <c r="AM37" s="0" t="n">
        <v>0.105</v>
      </c>
      <c r="AN37" s="0" t="n">
        <v>0.105</v>
      </c>
      <c r="AO37" s="0" t="n">
        <v>0.105</v>
      </c>
      <c r="AP37" s="0" t="n">
        <v>0.105</v>
      </c>
      <c r="AQ37" s="0" t="n">
        <v>0.105</v>
      </c>
      <c r="AR37" s="0" t="n">
        <v>0.105</v>
      </c>
      <c r="AS37" s="0" t="n">
        <v>0.118</v>
      </c>
      <c r="AT37" s="0" t="n">
        <v>0.105</v>
      </c>
      <c r="AU37" s="0" t="n">
        <v>0.105</v>
      </c>
      <c r="AV37" s="0" t="n">
        <v>0.105</v>
      </c>
      <c r="AW37" s="0" t="n">
        <v>0.105</v>
      </c>
      <c r="AX37" s="0" t="n">
        <v>0.105</v>
      </c>
      <c r="AY37" s="0" t="n">
        <v>0.105</v>
      </c>
      <c r="AZ37" s="0" t="n">
        <v>0.105</v>
      </c>
      <c r="BA37" s="0" t="n">
        <v>0.105</v>
      </c>
      <c r="BB37" s="0" t="n">
        <v>0.105</v>
      </c>
      <c r="BC37" s="0" t="n">
        <v>0.105</v>
      </c>
      <c r="BD37" s="0" t="n">
        <v>0.105</v>
      </c>
      <c r="BE37" s="0" t="n">
        <v>0.117999999999999</v>
      </c>
      <c r="BF37" s="0" t="n">
        <v>0.105</v>
      </c>
      <c r="BG37" s="0" t="n">
        <v>0.105</v>
      </c>
      <c r="BH37" s="0" t="n">
        <v>0.105</v>
      </c>
      <c r="BI37" s="0" t="n">
        <v>0.105</v>
      </c>
      <c r="BJ37" s="0" t="n">
        <v>0.105</v>
      </c>
      <c r="BK37" s="0" t="n">
        <v>0.105</v>
      </c>
      <c r="BL37" s="0" t="n">
        <v>0.105</v>
      </c>
      <c r="BM37" s="0" t="n">
        <v>0.105</v>
      </c>
      <c r="BN37" s="0" t="n">
        <v>0.105</v>
      </c>
      <c r="BO37" s="0" t="n">
        <v>0.105</v>
      </c>
      <c r="BP37" s="0" t="n">
        <v>0.105</v>
      </c>
      <c r="BQ37" s="0" t="n">
        <v>0.118</v>
      </c>
      <c r="BR37" s="0" t="n">
        <v>0.105</v>
      </c>
      <c r="BS37" s="0" t="n">
        <v>0.105</v>
      </c>
      <c r="BT37" s="0" t="n">
        <v>0.105</v>
      </c>
      <c r="BU37" s="0" t="n">
        <v>0.105</v>
      </c>
      <c r="BV37" s="0" t="n">
        <v>0.105</v>
      </c>
      <c r="BW37" s="0" t="n">
        <v>0.105</v>
      </c>
      <c r="BX37" s="0" t="n">
        <v>0.105</v>
      </c>
      <c r="BY37" s="0" t="n">
        <v>0.105</v>
      </c>
      <c r="BZ37" s="0" t="n">
        <v>0.105</v>
      </c>
      <c r="CA37" s="0" t="n">
        <v>0.105</v>
      </c>
      <c r="CB37" s="0" t="n">
        <v>0.105</v>
      </c>
      <c r="CC37" s="0" t="n">
        <v>0.118</v>
      </c>
      <c r="CD37" s="0" t="n">
        <v>0.105</v>
      </c>
      <c r="CE37" s="0" t="n">
        <v>0.105</v>
      </c>
      <c r="CF37" s="0" t="n">
        <v>0.105</v>
      </c>
      <c r="CG37" s="0" t="n">
        <v>0.105</v>
      </c>
      <c r="CH37" s="0" t="n">
        <v>0.105</v>
      </c>
      <c r="CI37" s="0" t="n">
        <v>0.105</v>
      </c>
      <c r="CJ37" s="0" t="n">
        <v>0.105</v>
      </c>
      <c r="CK37" s="0" t="n">
        <v>0.105</v>
      </c>
      <c r="CL37" s="0" t="n">
        <v>0.105</v>
      </c>
      <c r="CM37" s="0" t="n">
        <v>0.105</v>
      </c>
      <c r="CN37" s="0" t="n">
        <v>0.105</v>
      </c>
      <c r="CO37" s="0" t="n">
        <v>0.118</v>
      </c>
      <c r="CP37" s="0" t="n">
        <v>0.105</v>
      </c>
      <c r="CQ37" s="0" t="n">
        <v>0.105</v>
      </c>
      <c r="CR37" s="0" t="n">
        <v>0.105</v>
      </c>
      <c r="CS37" s="0" t="n">
        <v>0.105</v>
      </c>
      <c r="CT37" s="0" t="n">
        <v>0.105</v>
      </c>
      <c r="CU37" s="0" t="n">
        <v>0.105</v>
      </c>
      <c r="CV37" s="0" t="n">
        <v>0.105</v>
      </c>
      <c r="CW37" s="0" t="n">
        <v>0.105</v>
      </c>
      <c r="CX37" s="0" t="n">
        <v>0.105</v>
      </c>
      <c r="CY37" s="0" t="n">
        <v>0.105</v>
      </c>
      <c r="CZ37" s="0" t="n">
        <v>0.105</v>
      </c>
      <c r="DA37" s="0" t="n">
        <v>0.118</v>
      </c>
      <c r="DB37" s="0" t="n">
        <v>0.105</v>
      </c>
      <c r="DC37" s="0" t="n">
        <v>0.105</v>
      </c>
      <c r="DD37" s="0" t="n">
        <v>0.105</v>
      </c>
      <c r="DE37" s="0" t="n">
        <v>0.105</v>
      </c>
      <c r="DF37" s="0" t="n">
        <v>0.105</v>
      </c>
      <c r="DG37" s="0" t="n">
        <v>0.105</v>
      </c>
      <c r="DH37" s="0" t="n">
        <v>0.105</v>
      </c>
      <c r="DI37" s="0" t="n">
        <v>0.105</v>
      </c>
      <c r="DJ37" s="0" t="n">
        <v>0.105</v>
      </c>
      <c r="DK37" s="0" t="n">
        <v>0.105</v>
      </c>
      <c r="DL37" s="0" t="n">
        <v>0.105</v>
      </c>
      <c r="DM37" s="0" t="n">
        <v>0.118</v>
      </c>
      <c r="DN37" s="0" t="n">
        <v>0.105</v>
      </c>
      <c r="DO37" s="0" t="n">
        <v>0.105</v>
      </c>
      <c r="DP37" s="0" t="n">
        <v>0.105</v>
      </c>
      <c r="DQ37" s="0" t="n">
        <v>0.105</v>
      </c>
      <c r="DR37" s="0" t="n">
        <v>0.105</v>
      </c>
      <c r="DS37" s="0" t="n">
        <v>0.105</v>
      </c>
      <c r="DT37" s="0" t="n">
        <v>0.105</v>
      </c>
      <c r="DU37" s="0" t="n">
        <v>0.105</v>
      </c>
      <c r="DV37" s="0" t="n">
        <v>0.105</v>
      </c>
      <c r="DW37" s="0" t="n">
        <v>0.105</v>
      </c>
      <c r="DX37" s="0" t="n">
        <v>0.105</v>
      </c>
      <c r="DY37" s="0" t="n">
        <v>0.118</v>
      </c>
      <c r="DZ37" s="0" t="n">
        <v>0.105</v>
      </c>
      <c r="EA37" s="0" t="n">
        <v>0.105</v>
      </c>
      <c r="EB37" s="0" t="n">
        <v>0.105</v>
      </c>
      <c r="EC37" s="0" t="n">
        <v>0.105</v>
      </c>
      <c r="ED37" s="0" t="n">
        <v>0.105</v>
      </c>
      <c r="EE37" s="0" t="n">
        <v>0.105</v>
      </c>
      <c r="EF37" s="0" t="n">
        <v>0.105</v>
      </c>
      <c r="EG37" s="0" t="n">
        <v>0.105</v>
      </c>
      <c r="EH37" s="0" t="n">
        <v>0.105</v>
      </c>
      <c r="EI37" s="0" t="n">
        <v>0.105</v>
      </c>
      <c r="EJ37" s="0" t="n">
        <v>0.105</v>
      </c>
      <c r="EK37" s="0" t="n">
        <v>0.117999999999999</v>
      </c>
      <c r="EL37" s="0" t="n">
        <v>0.105</v>
      </c>
      <c r="EM37" s="0" t="n">
        <v>0.105</v>
      </c>
      <c r="EN37" s="0" t="n">
        <v>0.105</v>
      </c>
      <c r="EO37" s="0" t="n">
        <v>0.105</v>
      </c>
      <c r="EP37" s="0" t="n">
        <v>0.105</v>
      </c>
      <c r="EQ37" s="0" t="n">
        <v>0.105</v>
      </c>
      <c r="ER37" s="0" t="n">
        <v>0.105</v>
      </c>
      <c r="ES37" s="0" t="n">
        <v>0.105</v>
      </c>
      <c r="ET37" s="0" t="n">
        <v>0.105</v>
      </c>
      <c r="EU37" s="0" t="n">
        <v>0.105</v>
      </c>
      <c r="EV37" s="0" t="n">
        <v>0.105</v>
      </c>
      <c r="EW37" s="0" t="n">
        <v>0.117999999999999</v>
      </c>
      <c r="EX37" s="0" t="n">
        <v>0.105</v>
      </c>
      <c r="EY37" s="0" t="n">
        <v>0.105</v>
      </c>
      <c r="EZ37" s="0" t="n">
        <v>0.105</v>
      </c>
      <c r="FA37" s="0" t="n">
        <v>0.105</v>
      </c>
      <c r="FB37" s="0" t="n">
        <v>0.105</v>
      </c>
      <c r="FC37" s="0" t="n">
        <v>0.105</v>
      </c>
      <c r="FD37" s="0" t="n">
        <v>0.105</v>
      </c>
      <c r="FE37" s="0" t="n">
        <v>0.105</v>
      </c>
      <c r="FF37" s="0" t="n">
        <v>0.105</v>
      </c>
      <c r="FG37" s="0" t="n">
        <v>0.105</v>
      </c>
      <c r="FH37" s="0" t="n">
        <v>0.105</v>
      </c>
      <c r="FI37" s="0" t="n">
        <v>0.118</v>
      </c>
      <c r="FJ37" s="0" t="n">
        <v>0.105</v>
      </c>
      <c r="FK37" s="0" t="n">
        <v>0.105</v>
      </c>
      <c r="FL37" s="0" t="n">
        <v>0.105</v>
      </c>
      <c r="FM37" s="0" t="n">
        <v>0.105</v>
      </c>
      <c r="FN37" s="0" t="n">
        <v>0.105</v>
      </c>
      <c r="FO37" s="0" t="n">
        <v>0.105</v>
      </c>
      <c r="FP37" s="0" t="n">
        <v>0.105</v>
      </c>
      <c r="FQ37" s="0" t="n">
        <v>0.105</v>
      </c>
      <c r="FR37" s="0" t="n">
        <v>0.105</v>
      </c>
      <c r="FS37" s="0" t="n">
        <v>0.105</v>
      </c>
      <c r="FT37" s="0" t="n">
        <v>0.105</v>
      </c>
      <c r="FU37" s="0" t="n">
        <v>0.118</v>
      </c>
      <c r="FV37" s="0" t="n">
        <v>0.105</v>
      </c>
      <c r="FW37" s="0" t="n">
        <v>0.105</v>
      </c>
      <c r="FX37" s="0" t="n">
        <v>0.105</v>
      </c>
      <c r="FY37" s="0" t="n">
        <v>0.105</v>
      </c>
      <c r="FZ37" s="0" t="n">
        <v>0.105</v>
      </c>
      <c r="GA37" s="0" t="n">
        <v>0.105</v>
      </c>
      <c r="GB37" s="0" t="n">
        <v>0.105</v>
      </c>
      <c r="GC37" s="0" t="n">
        <v>0.105</v>
      </c>
      <c r="GD37" s="0" t="n">
        <v>0.105</v>
      </c>
      <c r="GE37" s="0" t="n">
        <v>0.105</v>
      </c>
      <c r="GF37" s="0" t="n">
        <v>0.105</v>
      </c>
      <c r="GG37" s="0" t="n">
        <v>0.117999999999999</v>
      </c>
      <c r="GH37" s="0" t="n">
        <v>0.105</v>
      </c>
      <c r="GI37" s="0" t="n">
        <v>0.105</v>
      </c>
      <c r="GJ37" s="0" t="n">
        <v>0.105</v>
      </c>
      <c r="GK37" s="0" t="n">
        <v>0.105</v>
      </c>
      <c r="GL37" s="0" t="n">
        <v>0.105</v>
      </c>
      <c r="GM37" s="0" t="n">
        <v>0.105</v>
      </c>
      <c r="GN37" s="0" t="n">
        <v>0.105</v>
      </c>
      <c r="GO37" s="0" t="n">
        <v>0.105</v>
      </c>
      <c r="GP37" s="0" t="n">
        <v>0.105</v>
      </c>
      <c r="GQ37" s="0" t="n">
        <v>0.105</v>
      </c>
      <c r="GR37" s="0" t="n">
        <v>0.105</v>
      </c>
      <c r="GS37" s="0" t="n">
        <v>0.118</v>
      </c>
      <c r="GT37" s="0" t="n">
        <v>0.105</v>
      </c>
      <c r="GU37" s="0" t="n">
        <v>0.105</v>
      </c>
      <c r="GV37" s="0" t="n">
        <v>0.105</v>
      </c>
      <c r="GW37" s="0" t="n">
        <v>0.105</v>
      </c>
      <c r="GX37" s="0" t="n">
        <v>0.105</v>
      </c>
      <c r="GY37" s="0" t="n">
        <v>0.105</v>
      </c>
      <c r="GZ37" s="0" t="n">
        <v>0.105</v>
      </c>
      <c r="HA37" s="0" t="n">
        <v>0.105</v>
      </c>
      <c r="HB37" s="0" t="n">
        <v>0.105</v>
      </c>
      <c r="HC37" s="0" t="n">
        <v>0.105</v>
      </c>
      <c r="HD37" s="0" t="n">
        <v>0.105</v>
      </c>
      <c r="HE37" s="0" t="n">
        <v>0.117999999999999</v>
      </c>
      <c r="HF37" s="0" t="n">
        <v>0.105</v>
      </c>
      <c r="HG37" s="0" t="n">
        <v>0.105</v>
      </c>
      <c r="HH37" s="0" t="n">
        <v>0.105</v>
      </c>
      <c r="HI37" s="0" t="n">
        <v>0.105</v>
      </c>
      <c r="HJ37" s="0" t="n">
        <v>0.105</v>
      </c>
      <c r="HK37" s="0" t="n">
        <v>0.105</v>
      </c>
      <c r="HL37" s="0" t="n">
        <v>0.105</v>
      </c>
      <c r="HM37" s="0" t="n">
        <v>0.105</v>
      </c>
      <c r="HN37" s="0" t="n">
        <v>0.105</v>
      </c>
      <c r="HO37" s="0" t="n">
        <v>0.105</v>
      </c>
      <c r="HP37" s="0" t="n">
        <v>0.105</v>
      </c>
      <c r="HQ37" s="0" t="n">
        <v>0.117999999999999</v>
      </c>
      <c r="HR37" s="0" t="n">
        <v>0.105</v>
      </c>
      <c r="HS37" s="0" t="n">
        <v>0.105</v>
      </c>
      <c r="HT37" s="0" t="n">
        <v>0.105</v>
      </c>
      <c r="HU37" s="0" t="n">
        <v>0.105</v>
      </c>
      <c r="HV37" s="0" t="n">
        <v>0.105</v>
      </c>
      <c r="HW37" s="0" t="n">
        <v>0.105</v>
      </c>
      <c r="HX37" s="0" t="n">
        <v>0.105</v>
      </c>
      <c r="HY37" s="0" t="n">
        <v>0.105</v>
      </c>
      <c r="HZ37" s="0" t="n">
        <v>0.105</v>
      </c>
      <c r="IA37" s="382" t="n">
        <v>0.105</v>
      </c>
    </row>
    <row r="38" customFormat="false" ht="12.75" hidden="false" customHeight="false" outlineLevel="0" collapsed="false">
      <c r="A38" s="389" t="n">
        <f aca="false">A!A52</f>
        <v>38139</v>
      </c>
      <c r="B38" s="390" t="n">
        <f aca="false">INDEX(RelationshipPriceTable,MATCH(A38,RelationshipMonth,0),2)</f>
        <v>3.75</v>
      </c>
      <c r="C38" s="390" t="n">
        <v>3.728</v>
      </c>
      <c r="D38" s="391" t="n">
        <f aca="false">B38-C38</f>
        <v>0.0219999999999998</v>
      </c>
      <c r="F38" s="414" t="n">
        <v>36902</v>
      </c>
      <c r="I38" s="0" t="n">
        <v>-0.42</v>
      </c>
      <c r="J38" s="0" t="n">
        <v>-0.381</v>
      </c>
      <c r="K38" s="0" t="n">
        <v>-0.185</v>
      </c>
      <c r="L38" s="0" t="n">
        <v>-0.085</v>
      </c>
      <c r="M38" s="0" t="n">
        <v>-0.0599999999999996</v>
      </c>
      <c r="N38" s="0" t="n">
        <v>-0.0499999999999998</v>
      </c>
      <c r="O38" s="0" t="n">
        <v>-0.0449999999999999</v>
      </c>
      <c r="P38" s="0" t="n">
        <v>-0.0439999999999996</v>
      </c>
      <c r="Q38" s="0" t="n">
        <v>-0.0469999999999997</v>
      </c>
      <c r="R38" s="0" t="n">
        <v>-0.04</v>
      </c>
      <c r="S38" s="0" t="n">
        <v>-0.0300000000000003</v>
      </c>
      <c r="T38" s="0" t="n">
        <v>-0.0250000000000004</v>
      </c>
      <c r="U38" s="0" t="n">
        <v>-0.0100000000000007</v>
      </c>
      <c r="V38" s="0" t="n">
        <v>0</v>
      </c>
      <c r="W38" s="0" t="n">
        <v>0.04</v>
      </c>
      <c r="X38" s="0" t="n">
        <v>0.0520000000000005</v>
      </c>
      <c r="Y38" s="0" t="n">
        <v>0.0720000000000001</v>
      </c>
      <c r="Z38" s="0" t="n">
        <v>0.0720000000000001</v>
      </c>
      <c r="AA38" s="0" t="n">
        <v>0.077</v>
      </c>
      <c r="AB38" s="0" t="n">
        <v>0.0899999999999999</v>
      </c>
      <c r="AC38" s="0" t="n">
        <v>0.0899999999999999</v>
      </c>
      <c r="AD38" s="0" t="n">
        <v>0.0899999999999999</v>
      </c>
      <c r="AE38" s="0" t="n">
        <v>0.0899999999999999</v>
      </c>
      <c r="AF38" s="0" t="n">
        <v>0.0999999999999996</v>
      </c>
      <c r="AG38" s="0" t="n">
        <v>0.0999999999999996</v>
      </c>
      <c r="AH38" s="0" t="n">
        <v>0.0999999999999996</v>
      </c>
      <c r="AI38" s="0" t="n">
        <v>0.1</v>
      </c>
      <c r="AJ38" s="0" t="n">
        <v>0.1</v>
      </c>
      <c r="AK38" s="0" t="n">
        <v>0.100000000000001</v>
      </c>
      <c r="AL38" s="0" t="n">
        <v>0.1</v>
      </c>
      <c r="AM38" s="0" t="n">
        <v>0.1</v>
      </c>
      <c r="AN38" s="0" t="n">
        <v>0.1</v>
      </c>
      <c r="AO38" s="0" t="n">
        <v>0.1</v>
      </c>
      <c r="AP38" s="0" t="n">
        <v>0.0999999999999996</v>
      </c>
      <c r="AQ38" s="0" t="n">
        <v>0.0999999999999996</v>
      </c>
      <c r="AR38" s="0" t="n">
        <v>0.109999999999999</v>
      </c>
      <c r="AS38" s="0" t="n">
        <v>0.0999999999999996</v>
      </c>
      <c r="AT38" s="0" t="n">
        <v>0.0999999999999996</v>
      </c>
      <c r="AU38" s="0" t="n">
        <v>0.1</v>
      </c>
      <c r="AV38" s="0" t="n">
        <v>0.0999999999999996</v>
      </c>
      <c r="AW38" s="0" t="n">
        <v>0.1</v>
      </c>
      <c r="AX38" s="0" t="n">
        <v>0.1</v>
      </c>
      <c r="AY38" s="0" t="n">
        <v>0.1</v>
      </c>
      <c r="AZ38" s="0" t="n">
        <v>0.1</v>
      </c>
      <c r="BA38" s="0" t="n">
        <v>0.1</v>
      </c>
      <c r="BB38" s="0" t="n">
        <v>0.0999999999999996</v>
      </c>
      <c r="BC38" s="0" t="n">
        <v>0.0999999999999996</v>
      </c>
      <c r="BD38" s="0" t="n">
        <v>0.109999999999999</v>
      </c>
      <c r="BE38" s="0" t="n">
        <v>0.0999999999999996</v>
      </c>
      <c r="BF38" s="0" t="n">
        <v>0.100000000000001</v>
      </c>
      <c r="BG38" s="0" t="n">
        <v>0.1</v>
      </c>
      <c r="BH38" s="0" t="n">
        <v>0.1</v>
      </c>
      <c r="BI38" s="0" t="n">
        <v>0.1</v>
      </c>
      <c r="BJ38" s="0" t="n">
        <v>0.1</v>
      </c>
      <c r="BK38" s="0" t="n">
        <v>0.1</v>
      </c>
      <c r="BL38" s="0" t="n">
        <v>0.0999999999999996</v>
      </c>
      <c r="BM38" s="0" t="n">
        <v>0.1</v>
      </c>
      <c r="BN38" s="0" t="n">
        <v>0.0999999999999996</v>
      </c>
      <c r="BO38" s="0" t="n">
        <v>0.0999999999999996</v>
      </c>
      <c r="BP38" s="0" t="n">
        <v>0.11</v>
      </c>
      <c r="BQ38" s="0" t="n">
        <v>0.100000000000001</v>
      </c>
      <c r="BR38" s="0" t="n">
        <v>0.0999999999999996</v>
      </c>
      <c r="BS38" s="0" t="n">
        <v>0.1</v>
      </c>
      <c r="BT38" s="0" t="n">
        <v>0.1</v>
      </c>
      <c r="BU38" s="0" t="n">
        <v>0.1</v>
      </c>
      <c r="BV38" s="0" t="n">
        <v>0.0999999999999996</v>
      </c>
      <c r="BW38" s="0" t="n">
        <v>0.1</v>
      </c>
      <c r="BX38" s="0" t="n">
        <v>0.1</v>
      </c>
      <c r="BY38" s="0" t="n">
        <v>0.100000000000001</v>
      </c>
      <c r="BZ38" s="0" t="n">
        <v>0.0999999999999996</v>
      </c>
      <c r="CA38" s="0" t="n">
        <v>0.0999999999999996</v>
      </c>
      <c r="CB38" s="0" t="n">
        <v>0.11</v>
      </c>
      <c r="CC38" s="0" t="n">
        <v>0.100000000000001</v>
      </c>
      <c r="CD38" s="0" t="n">
        <v>0.0999999999999996</v>
      </c>
      <c r="CE38" s="0" t="n">
        <v>0.1</v>
      </c>
      <c r="CF38" s="0" t="n">
        <v>0.1</v>
      </c>
      <c r="CG38" s="0" t="n">
        <v>0.0999999999999996</v>
      </c>
      <c r="CH38" s="0" t="n">
        <v>0.1</v>
      </c>
      <c r="CI38" s="0" t="n">
        <v>0.100000000000001</v>
      </c>
      <c r="CJ38" s="0" t="n">
        <v>0.1</v>
      </c>
      <c r="CK38" s="0" t="n">
        <v>0.0999999999999996</v>
      </c>
      <c r="CL38" s="0" t="n">
        <v>0.100000000000001</v>
      </c>
      <c r="CM38" s="0" t="n">
        <v>0.100000000000001</v>
      </c>
      <c r="CN38" s="0" t="n">
        <v>0.11</v>
      </c>
      <c r="CO38" s="0" t="n">
        <v>0.100000000000001</v>
      </c>
      <c r="CP38" s="0" t="n">
        <v>0.0999999999999996</v>
      </c>
      <c r="CQ38" s="0" t="n">
        <v>0.1</v>
      </c>
      <c r="CR38" s="0" t="n">
        <v>0.0999999999999996</v>
      </c>
      <c r="CS38" s="0" t="n">
        <v>0.0999999999999996</v>
      </c>
      <c r="CT38" s="0" t="n">
        <v>0.0999999999999996</v>
      </c>
      <c r="CU38" s="0" t="n">
        <v>0.100000000000001</v>
      </c>
      <c r="CV38" s="0" t="n">
        <v>0.100000000000001</v>
      </c>
      <c r="CW38" s="0" t="n">
        <v>0.0999999999999996</v>
      </c>
      <c r="CX38" s="0" t="n">
        <v>0.100000000000001</v>
      </c>
      <c r="CY38" s="0" t="n">
        <v>0.100000000000001</v>
      </c>
      <c r="CZ38" s="0" t="n">
        <v>0.109999999999999</v>
      </c>
      <c r="DA38" s="0" t="n">
        <v>0.0999999999999996</v>
      </c>
      <c r="DB38" s="0" t="n">
        <v>0.0999999999999996</v>
      </c>
      <c r="DC38" s="0" t="n">
        <v>0.0999999999999996</v>
      </c>
      <c r="DD38" s="0" t="n">
        <v>0.1</v>
      </c>
      <c r="DE38" s="0" t="n">
        <v>0.100000000000001</v>
      </c>
      <c r="DF38" s="0" t="n">
        <v>0.0999999999999996</v>
      </c>
      <c r="DG38" s="0" t="n">
        <v>0.0999999999999996</v>
      </c>
      <c r="DH38" s="0" t="n">
        <v>0.0999999999999996</v>
      </c>
      <c r="DI38" s="0" t="n">
        <v>0.100000000000001</v>
      </c>
      <c r="DJ38" s="0" t="n">
        <v>0.0999999999999996</v>
      </c>
      <c r="DK38" s="0" t="n">
        <v>0.0999999999999996</v>
      </c>
      <c r="DL38" s="0" t="n">
        <v>0.11</v>
      </c>
      <c r="DM38" s="0" t="n">
        <v>0.100000000000001</v>
      </c>
      <c r="DN38" s="0" t="n">
        <v>0.0999999999999996</v>
      </c>
      <c r="DO38" s="0" t="n">
        <v>0.100000000000001</v>
      </c>
      <c r="DP38" s="0" t="n">
        <v>0.0999999999999996</v>
      </c>
      <c r="DQ38" s="0" t="n">
        <v>0.0999999999999996</v>
      </c>
      <c r="DR38" s="0" t="n">
        <v>0.0999999999999996</v>
      </c>
      <c r="DS38" s="0" t="n">
        <v>0.100000000000001</v>
      </c>
      <c r="DT38" s="0" t="n">
        <v>0.100000000000001</v>
      </c>
      <c r="DU38" s="0" t="n">
        <v>0.0999999999999996</v>
      </c>
      <c r="DV38" s="0" t="n">
        <v>0.100000000000001</v>
      </c>
      <c r="DW38" s="0" t="n">
        <v>0.100000000000001</v>
      </c>
      <c r="DX38" s="0" t="n">
        <v>0.11</v>
      </c>
      <c r="DY38" s="0" t="n">
        <v>0.0999999999999996</v>
      </c>
      <c r="DZ38" s="0" t="n">
        <v>0.100000000000001</v>
      </c>
      <c r="EA38" s="0" t="n">
        <v>0.100000000000001</v>
      </c>
      <c r="EB38" s="0" t="n">
        <v>0.0999999999999996</v>
      </c>
      <c r="EC38" s="0" t="n">
        <v>0.0999999999999996</v>
      </c>
      <c r="ED38" s="0" t="n">
        <v>0.100000000000001</v>
      </c>
      <c r="EE38" s="0" t="n">
        <v>0.0999999999999996</v>
      </c>
      <c r="EF38" s="0" t="n">
        <v>0.0999999999999996</v>
      </c>
      <c r="EG38" s="0" t="n">
        <v>0.0999999999999996</v>
      </c>
      <c r="EH38" s="0" t="n">
        <v>0.100000000000001</v>
      </c>
      <c r="EI38" s="0" t="n">
        <v>0.100000000000001</v>
      </c>
      <c r="EJ38" s="0" t="n">
        <v>0.109999999999999</v>
      </c>
      <c r="EK38" s="0" t="n">
        <v>0.0999999999999996</v>
      </c>
      <c r="EL38" s="0" t="n">
        <v>0.100000000000001</v>
      </c>
      <c r="EM38" s="0" t="n">
        <v>0.100000000000001</v>
      </c>
      <c r="EN38" s="0" t="n">
        <v>0.0999999999999996</v>
      </c>
      <c r="EO38" s="0" t="n">
        <v>0.0999999999999996</v>
      </c>
      <c r="EP38" s="0" t="n">
        <v>0.100000000000001</v>
      </c>
      <c r="EQ38" s="0" t="n">
        <v>0.0999999999999996</v>
      </c>
      <c r="ER38" s="0" t="n">
        <v>0.0999999999999996</v>
      </c>
      <c r="ES38" s="0" t="n">
        <v>0.0999999999999996</v>
      </c>
      <c r="ET38" s="0" t="n">
        <v>0.0999999999999996</v>
      </c>
      <c r="EU38" s="0" t="n">
        <v>0.0999999999999996</v>
      </c>
      <c r="EV38" s="0" t="n">
        <v>0.11</v>
      </c>
      <c r="EW38" s="0" t="n">
        <v>0.0999999999999996</v>
      </c>
      <c r="EX38" s="0" t="n">
        <v>0.100000000000001</v>
      </c>
      <c r="EY38" s="0" t="n">
        <v>0.100000000000001</v>
      </c>
      <c r="EZ38" s="0" t="n">
        <v>0.0999999999999996</v>
      </c>
      <c r="FA38" s="0" t="n">
        <v>0.0999999999999996</v>
      </c>
      <c r="FB38" s="0" t="n">
        <v>0.100000000000001</v>
      </c>
      <c r="FC38" s="0" t="n">
        <v>0.0999999999999996</v>
      </c>
      <c r="FD38" s="0" t="n">
        <v>0.0999999999999996</v>
      </c>
      <c r="FE38" s="0" t="n">
        <v>0.0999999999999996</v>
      </c>
      <c r="FF38" s="0" t="n">
        <v>0.0999999999999996</v>
      </c>
      <c r="FG38" s="0" t="n">
        <v>0.0999999999999996</v>
      </c>
      <c r="FH38" s="0" t="n">
        <v>0.11</v>
      </c>
      <c r="FI38" s="0" t="n">
        <v>0.100000000000001</v>
      </c>
      <c r="FJ38" s="0" t="n">
        <v>0.0999999999999996</v>
      </c>
      <c r="FK38" s="0" t="n">
        <v>0.100000000000001</v>
      </c>
      <c r="FL38" s="0" t="n">
        <v>0.0999999999999996</v>
      </c>
      <c r="FM38" s="0" t="n">
        <v>0.0999999999999996</v>
      </c>
      <c r="FN38" s="0" t="n">
        <v>0.0999999999999996</v>
      </c>
      <c r="FO38" s="0" t="n">
        <v>0.0999999999999996</v>
      </c>
      <c r="FP38" s="0" t="n">
        <v>0.100000000000001</v>
      </c>
      <c r="FQ38" s="0" t="n">
        <v>0.0999999999999996</v>
      </c>
      <c r="FR38" s="0" t="n">
        <v>0.100000000000001</v>
      </c>
      <c r="FS38" s="0" t="n">
        <v>0.100000000000001</v>
      </c>
      <c r="FT38" s="0" t="n">
        <v>0.11</v>
      </c>
      <c r="FU38" s="0" t="n">
        <v>0.100000000000001</v>
      </c>
      <c r="FV38" s="0" t="n">
        <v>0.0999999999999996</v>
      </c>
      <c r="FW38" s="0" t="n">
        <v>0.0999999999999996</v>
      </c>
      <c r="FX38" s="0" t="n">
        <v>0.0999999999999996</v>
      </c>
      <c r="FY38" s="0" t="n">
        <v>0.100000000000001</v>
      </c>
      <c r="FZ38" s="0" t="n">
        <v>0.0999999999999996</v>
      </c>
      <c r="GA38" s="0" t="n">
        <v>0.100000000000001</v>
      </c>
      <c r="GB38" s="0" t="n">
        <v>0.100000000000001</v>
      </c>
      <c r="GC38" s="0" t="n">
        <v>0.100000000000001</v>
      </c>
      <c r="GD38" s="0" t="n">
        <v>0.0999999999999996</v>
      </c>
      <c r="GE38" s="0" t="n">
        <v>0.0999999999999996</v>
      </c>
      <c r="GF38" s="0" t="n">
        <v>0.109999999999999</v>
      </c>
      <c r="GG38" s="0" t="n">
        <v>0.0999999999999996</v>
      </c>
      <c r="GH38" s="0" t="n">
        <v>0.100000000000001</v>
      </c>
      <c r="GI38" s="0" t="n">
        <v>0.0999999999999996</v>
      </c>
      <c r="GJ38" s="0" t="n">
        <v>0.100000000000001</v>
      </c>
      <c r="GK38" s="0" t="n">
        <v>0.0999999999999996</v>
      </c>
      <c r="GL38" s="0" t="n">
        <v>0.100000000000001</v>
      </c>
      <c r="GM38" s="0" t="n">
        <v>0.0999999999999996</v>
      </c>
      <c r="GN38" s="0" t="n">
        <v>0.0999999999999996</v>
      </c>
      <c r="GO38" s="0" t="n">
        <v>0.0999999999999996</v>
      </c>
      <c r="GP38" s="0" t="n">
        <v>0.0999999999999996</v>
      </c>
      <c r="GQ38" s="0" t="n">
        <v>0.0999999999999996</v>
      </c>
      <c r="GR38" s="0" t="n">
        <v>0.11</v>
      </c>
      <c r="GS38" s="0" t="n">
        <v>0.100000000000001</v>
      </c>
      <c r="GT38" s="0" t="n">
        <v>0.0999999999999996</v>
      </c>
      <c r="GU38" s="0" t="n">
        <v>0.0999999999999996</v>
      </c>
      <c r="GV38" s="0" t="n">
        <v>0.0999999999999996</v>
      </c>
      <c r="GW38" s="0" t="n">
        <v>0.0999999999999996</v>
      </c>
      <c r="GX38" s="0" t="n">
        <v>0.0999999999999996</v>
      </c>
      <c r="GY38" s="0" t="n">
        <v>0.100000000000001</v>
      </c>
      <c r="GZ38" s="0" t="n">
        <v>0.100000000000001</v>
      </c>
      <c r="HA38" s="0" t="n">
        <v>0.0999999999999996</v>
      </c>
      <c r="HB38" s="0" t="n">
        <v>0.100000000000001</v>
      </c>
      <c r="HC38" s="0" t="n">
        <v>0.100000000000001</v>
      </c>
      <c r="HD38" s="0" t="n">
        <v>0.11</v>
      </c>
      <c r="HE38" s="0" t="n">
        <v>0.0999999999999996</v>
      </c>
      <c r="HF38" s="0" t="n">
        <v>0.100000000000001</v>
      </c>
      <c r="HG38" s="0" t="n">
        <v>0.100000000000001</v>
      </c>
      <c r="HH38" s="0" t="n">
        <v>0.0999999999999996</v>
      </c>
      <c r="HI38" s="0" t="n">
        <v>0.0999999999999996</v>
      </c>
      <c r="HJ38" s="0" t="n">
        <v>0.100000000000001</v>
      </c>
      <c r="HK38" s="0" t="n">
        <v>0.0999999999999996</v>
      </c>
      <c r="HL38" s="0" t="n">
        <v>0.0999999999999996</v>
      </c>
      <c r="HM38" s="0" t="n">
        <v>0.0999999999999996</v>
      </c>
      <c r="HN38" s="0" t="n">
        <v>0.0999999999999996</v>
      </c>
      <c r="HO38" s="0" t="n">
        <v>0.0999999999999996</v>
      </c>
      <c r="HP38" s="0" t="n">
        <v>0.109999999999999</v>
      </c>
      <c r="HQ38" s="0" t="n">
        <v>0.0999999999999996</v>
      </c>
      <c r="HR38" s="0" t="n">
        <v>0.0999999999999996</v>
      </c>
      <c r="HS38" s="0" t="n">
        <v>0.0999999999999996</v>
      </c>
      <c r="HT38" s="0" t="n">
        <v>0.100000000000001</v>
      </c>
      <c r="HU38" s="0" t="n">
        <v>0.100000000000001</v>
      </c>
      <c r="HV38" s="0" t="n">
        <v>0.0999999999999996</v>
      </c>
      <c r="HW38" s="0" t="n">
        <v>0.0999999999999996</v>
      </c>
      <c r="HX38" s="0" t="n">
        <v>0.0999999999999996</v>
      </c>
      <c r="HY38" s="0" t="n">
        <v>0.100000000000001</v>
      </c>
      <c r="HZ38" s="0" t="n">
        <v>0.0999999999999996</v>
      </c>
      <c r="IA38" s="382" t="n">
        <v>0.0999999999999996</v>
      </c>
    </row>
    <row r="39" customFormat="false" ht="12.75" hidden="false" customHeight="false" outlineLevel="0" collapsed="false">
      <c r="A39" s="389" t="n">
        <f aca="false">A!A53</f>
        <v>38169</v>
      </c>
      <c r="B39" s="390" t="n">
        <f aca="false">INDEX(RelationshipPriceTable,MATCH(A39,RelationshipMonth,0),2)</f>
        <v>3.8</v>
      </c>
      <c r="C39" s="390" t="n">
        <v>3.778</v>
      </c>
      <c r="D39" s="391" t="n">
        <f aca="false">B39-C39</f>
        <v>0.0219999999999998</v>
      </c>
      <c r="F39" s="414" t="n">
        <v>36903</v>
      </c>
      <c r="I39" s="0" t="n">
        <v>-0.235999999999999</v>
      </c>
      <c r="J39" s="0" t="n">
        <v>-0.167</v>
      </c>
      <c r="K39" s="0" t="n">
        <v>0.0700000000000003</v>
      </c>
      <c r="L39" s="0" t="n">
        <v>0.0549999999999997</v>
      </c>
      <c r="M39" s="0" t="n">
        <v>0.0599999999999996</v>
      </c>
      <c r="N39" s="0" t="n">
        <v>0.0649999999999995</v>
      </c>
      <c r="O39" s="0" t="n">
        <v>0.0699999999999994</v>
      </c>
      <c r="P39" s="0" t="n">
        <v>0.0719999999999992</v>
      </c>
      <c r="Q39" s="0" t="n">
        <v>0.0800000000000001</v>
      </c>
      <c r="R39" s="0" t="n">
        <v>0.0900000000000008</v>
      </c>
      <c r="S39" s="0" t="n">
        <v>0.108000000000001</v>
      </c>
      <c r="T39" s="0" t="n">
        <v>0.11</v>
      </c>
      <c r="U39" s="0" t="n">
        <v>0.11</v>
      </c>
      <c r="V39" s="0" t="n">
        <v>0.125</v>
      </c>
      <c r="W39" s="0" t="n">
        <v>0.17</v>
      </c>
      <c r="X39" s="0" t="n">
        <v>0.21</v>
      </c>
      <c r="Y39" s="0" t="n">
        <v>0.225</v>
      </c>
      <c r="Z39" s="0" t="n">
        <v>0.225000000000001</v>
      </c>
      <c r="AA39" s="0" t="n">
        <v>0.225000000000001</v>
      </c>
      <c r="AB39" s="0" t="n">
        <v>0.225000000000001</v>
      </c>
      <c r="AC39" s="0" t="n">
        <v>0.225</v>
      </c>
      <c r="AD39" s="0" t="n">
        <v>0.225000000000001</v>
      </c>
      <c r="AE39" s="0" t="n">
        <v>0.225</v>
      </c>
      <c r="AF39" s="0" t="n">
        <v>0.225</v>
      </c>
      <c r="AG39" s="0" t="n">
        <v>0.225000000000001</v>
      </c>
      <c r="AH39" s="0" t="n">
        <v>0.225000000000001</v>
      </c>
      <c r="AI39" s="0" t="n">
        <v>0.225000000000001</v>
      </c>
      <c r="AJ39" s="0" t="n">
        <v>0.225000000000001</v>
      </c>
      <c r="AK39" s="0" t="n">
        <v>0.225</v>
      </c>
      <c r="AL39" s="0" t="n">
        <v>0.225</v>
      </c>
      <c r="AM39" s="0" t="n">
        <v>0.225</v>
      </c>
      <c r="AN39" s="0" t="n">
        <v>0.225000000000001</v>
      </c>
      <c r="AO39" s="0" t="n">
        <v>0.225</v>
      </c>
      <c r="AP39" s="0" t="n">
        <v>0.225000000000001</v>
      </c>
      <c r="AQ39" s="0" t="n">
        <v>0.225000000000001</v>
      </c>
      <c r="AR39" s="0" t="n">
        <v>0.225000000000001</v>
      </c>
      <c r="AS39" s="0" t="n">
        <v>0.225</v>
      </c>
      <c r="AT39" s="0" t="n">
        <v>0.225</v>
      </c>
      <c r="AU39" s="0" t="n">
        <v>0.225</v>
      </c>
      <c r="AV39" s="0" t="n">
        <v>0.225</v>
      </c>
      <c r="AW39" s="0" t="n">
        <v>0.225</v>
      </c>
      <c r="AX39" s="0" t="n">
        <v>0.225</v>
      </c>
      <c r="AY39" s="0" t="n">
        <v>0.225</v>
      </c>
      <c r="AZ39" s="0" t="n">
        <v>0.225000000000001</v>
      </c>
      <c r="BA39" s="0" t="n">
        <v>0.225000000000001</v>
      </c>
      <c r="BB39" s="0" t="n">
        <v>0.225</v>
      </c>
      <c r="BC39" s="0" t="n">
        <v>0.225</v>
      </c>
      <c r="BD39" s="0" t="n">
        <v>0.225000000000001</v>
      </c>
      <c r="BE39" s="0" t="n">
        <v>0.225</v>
      </c>
      <c r="BF39" s="0" t="n">
        <v>0.225000000000001</v>
      </c>
      <c r="BG39" s="0" t="n">
        <v>0.225</v>
      </c>
      <c r="BH39" s="0" t="n">
        <v>0.225000000000001</v>
      </c>
      <c r="BI39" s="0" t="n">
        <v>0.225</v>
      </c>
      <c r="BJ39" s="0" t="n">
        <v>0.225</v>
      </c>
      <c r="BK39" s="0" t="n">
        <v>0.225000000000001</v>
      </c>
      <c r="BL39" s="0" t="n">
        <v>0.225</v>
      </c>
      <c r="BM39" s="0" t="n">
        <v>0.225000000000001</v>
      </c>
      <c r="BN39" s="0" t="n">
        <v>0.225</v>
      </c>
      <c r="BO39" s="0" t="n">
        <v>0.225</v>
      </c>
      <c r="BP39" s="0" t="n">
        <v>0.225</v>
      </c>
      <c r="BQ39" s="0" t="n">
        <v>0.225000000000001</v>
      </c>
      <c r="BR39" s="0" t="n">
        <v>0.225</v>
      </c>
      <c r="BS39" s="0" t="n">
        <v>0.225</v>
      </c>
      <c r="BT39" s="0" t="n">
        <v>0.225</v>
      </c>
      <c r="BU39" s="0" t="n">
        <v>0.225</v>
      </c>
      <c r="BV39" s="0" t="n">
        <v>0.225000000000001</v>
      </c>
      <c r="BW39" s="0" t="n">
        <v>0.225</v>
      </c>
      <c r="BX39" s="0" t="n">
        <v>0.225000000000001</v>
      </c>
      <c r="BY39" s="0" t="n">
        <v>0.225</v>
      </c>
      <c r="BZ39" s="0" t="n">
        <v>0.225000000000001</v>
      </c>
      <c r="CA39" s="0" t="n">
        <v>0.225000000000001</v>
      </c>
      <c r="CB39" s="0" t="n">
        <v>0.225</v>
      </c>
      <c r="CC39" s="0" t="n">
        <v>0.225000000000001</v>
      </c>
      <c r="CD39" s="0" t="n">
        <v>0.225</v>
      </c>
      <c r="CE39" s="0" t="n">
        <v>0.225000000000001</v>
      </c>
      <c r="CF39" s="0" t="n">
        <v>0.225</v>
      </c>
      <c r="CG39" s="0" t="n">
        <v>0.225000000000001</v>
      </c>
      <c r="CH39" s="0" t="n">
        <v>0.225</v>
      </c>
      <c r="CI39" s="0" t="n">
        <v>0.225</v>
      </c>
      <c r="CJ39" s="0" t="n">
        <v>0.225</v>
      </c>
      <c r="CK39" s="0" t="n">
        <v>0.225</v>
      </c>
      <c r="CL39" s="0" t="n">
        <v>0.225000000000001</v>
      </c>
      <c r="CM39" s="0" t="n">
        <v>0.225000000000001</v>
      </c>
      <c r="CN39" s="0" t="n">
        <v>0.225</v>
      </c>
      <c r="CO39" s="0" t="n">
        <v>0.225000000000001</v>
      </c>
      <c r="CP39" s="0" t="n">
        <v>0.225</v>
      </c>
      <c r="CQ39" s="0" t="n">
        <v>0.225000000000001</v>
      </c>
      <c r="CR39" s="0" t="n">
        <v>0.225</v>
      </c>
      <c r="CS39" s="0" t="n">
        <v>0.225000000000001</v>
      </c>
      <c r="CT39" s="0" t="n">
        <v>0.225000000000001</v>
      </c>
      <c r="CU39" s="0" t="n">
        <v>0.225</v>
      </c>
      <c r="CV39" s="0" t="n">
        <v>0.225000000000001</v>
      </c>
      <c r="CW39" s="0" t="n">
        <v>0.225</v>
      </c>
      <c r="CX39" s="0" t="n">
        <v>0.225000000000001</v>
      </c>
      <c r="CY39" s="0" t="n">
        <v>0.225000000000001</v>
      </c>
      <c r="CZ39" s="0" t="n">
        <v>0.225000000000001</v>
      </c>
      <c r="DA39" s="0" t="n">
        <v>0.225</v>
      </c>
      <c r="DB39" s="0" t="n">
        <v>0.225</v>
      </c>
      <c r="DC39" s="0" t="n">
        <v>0.225</v>
      </c>
      <c r="DD39" s="0" t="n">
        <v>0.225</v>
      </c>
      <c r="DE39" s="0" t="n">
        <v>0.225</v>
      </c>
      <c r="DF39" s="0" t="n">
        <v>0.225000000000001</v>
      </c>
      <c r="DG39" s="0" t="n">
        <v>0.225</v>
      </c>
      <c r="DH39" s="0" t="n">
        <v>0.225000000000001</v>
      </c>
      <c r="DI39" s="0" t="n">
        <v>0.225000000000001</v>
      </c>
      <c r="DJ39" s="0" t="n">
        <v>0.225</v>
      </c>
      <c r="DK39" s="0" t="n">
        <v>0.225</v>
      </c>
      <c r="DL39" s="0" t="n">
        <v>0.225</v>
      </c>
      <c r="DM39" s="0" t="n">
        <v>0.225000000000001</v>
      </c>
      <c r="DN39" s="0" t="n">
        <v>0.225</v>
      </c>
      <c r="DO39" s="0" t="n">
        <v>0.225000000000001</v>
      </c>
      <c r="DP39" s="0" t="n">
        <v>0.225</v>
      </c>
      <c r="DQ39" s="0" t="n">
        <v>0.225000000000001</v>
      </c>
      <c r="DR39" s="0" t="n">
        <v>0.225</v>
      </c>
      <c r="DS39" s="0" t="n">
        <v>0.225</v>
      </c>
      <c r="DT39" s="0" t="n">
        <v>0.225</v>
      </c>
      <c r="DU39" s="0" t="n">
        <v>0.225</v>
      </c>
      <c r="DV39" s="0" t="n">
        <v>0.225</v>
      </c>
      <c r="DW39" s="0" t="n">
        <v>0.225</v>
      </c>
      <c r="DX39" s="0" t="n">
        <v>0.225</v>
      </c>
      <c r="DY39" s="0" t="n">
        <v>0.225</v>
      </c>
      <c r="DZ39" s="0" t="n">
        <v>0.225000000000001</v>
      </c>
      <c r="EA39" s="0" t="n">
        <v>0.225</v>
      </c>
      <c r="EB39" s="0" t="n">
        <v>0.225000000000001</v>
      </c>
      <c r="EC39" s="0" t="n">
        <v>0.225000000000001</v>
      </c>
      <c r="ED39" s="0" t="n">
        <v>0.225</v>
      </c>
      <c r="EE39" s="0" t="n">
        <v>0.225000000000001</v>
      </c>
      <c r="EF39" s="0" t="n">
        <v>0.225</v>
      </c>
      <c r="EG39" s="0" t="n">
        <v>0.225</v>
      </c>
      <c r="EH39" s="0" t="n">
        <v>0.225</v>
      </c>
      <c r="EI39" s="0" t="n">
        <v>0.225</v>
      </c>
      <c r="EJ39" s="0" t="n">
        <v>0.225000000000001</v>
      </c>
      <c r="EK39" s="0" t="n">
        <v>0.225</v>
      </c>
      <c r="EL39" s="0" t="n">
        <v>0.225000000000001</v>
      </c>
      <c r="EM39" s="0" t="n">
        <v>0.225</v>
      </c>
      <c r="EN39" s="0" t="n">
        <v>0.225000000000001</v>
      </c>
      <c r="EO39" s="0" t="n">
        <v>0.225</v>
      </c>
      <c r="EP39" s="0" t="n">
        <v>0.225</v>
      </c>
      <c r="EQ39" s="0" t="n">
        <v>0.225000000000001</v>
      </c>
      <c r="ER39" s="0" t="n">
        <v>0.225</v>
      </c>
      <c r="ES39" s="0" t="n">
        <v>0.225000000000001</v>
      </c>
      <c r="ET39" s="0" t="n">
        <v>0.225</v>
      </c>
      <c r="EU39" s="0" t="n">
        <v>0.225</v>
      </c>
      <c r="EV39" s="0" t="n">
        <v>0.225</v>
      </c>
      <c r="EW39" s="0" t="n">
        <v>0.225</v>
      </c>
      <c r="EX39" s="0" t="n">
        <v>0.225000000000001</v>
      </c>
      <c r="EY39" s="0" t="n">
        <v>0.225</v>
      </c>
      <c r="EZ39" s="0" t="n">
        <v>0.225000000000001</v>
      </c>
      <c r="FA39" s="0" t="n">
        <v>0.225</v>
      </c>
      <c r="FB39" s="0" t="n">
        <v>0.225</v>
      </c>
      <c r="FC39" s="0" t="n">
        <v>0.225000000000001</v>
      </c>
      <c r="FD39" s="0" t="n">
        <v>0.225</v>
      </c>
      <c r="FE39" s="0" t="n">
        <v>0.225000000000001</v>
      </c>
      <c r="FF39" s="0" t="n">
        <v>0.225</v>
      </c>
      <c r="FG39" s="0" t="n">
        <v>0.225</v>
      </c>
      <c r="FH39" s="0" t="n">
        <v>0.225</v>
      </c>
      <c r="FI39" s="0" t="n">
        <v>0.225</v>
      </c>
      <c r="FJ39" s="0" t="n">
        <v>0.225000000000001</v>
      </c>
      <c r="FK39" s="0" t="n">
        <v>0.225000000000001</v>
      </c>
      <c r="FL39" s="0" t="n">
        <v>0.225</v>
      </c>
      <c r="FM39" s="0" t="n">
        <v>0.225000000000001</v>
      </c>
      <c r="FN39" s="0" t="n">
        <v>0.225</v>
      </c>
      <c r="FO39" s="0" t="n">
        <v>0.225000000000001</v>
      </c>
      <c r="FP39" s="0" t="n">
        <v>0.225</v>
      </c>
      <c r="FQ39" s="0" t="n">
        <v>0.225</v>
      </c>
      <c r="FR39" s="0" t="n">
        <v>0.225</v>
      </c>
      <c r="FS39" s="0" t="n">
        <v>0.225</v>
      </c>
      <c r="FT39" s="0" t="n">
        <v>0.225</v>
      </c>
      <c r="FU39" s="0" t="n">
        <v>0.225</v>
      </c>
      <c r="FV39" s="0" t="n">
        <v>0.225</v>
      </c>
      <c r="FW39" s="0" t="n">
        <v>0.225000000000001</v>
      </c>
      <c r="FX39" s="0" t="n">
        <v>0.225</v>
      </c>
      <c r="FY39" s="0" t="n">
        <v>0.225</v>
      </c>
      <c r="FZ39" s="0" t="n">
        <v>0.225000000000001</v>
      </c>
      <c r="GA39" s="0" t="n">
        <v>0.225</v>
      </c>
      <c r="GB39" s="0" t="n">
        <v>0.225000000000001</v>
      </c>
      <c r="GC39" s="0" t="n">
        <v>0.225</v>
      </c>
      <c r="GD39" s="0" t="n">
        <v>0.225000000000001</v>
      </c>
      <c r="GE39" s="0" t="n">
        <v>0.225000000000001</v>
      </c>
      <c r="GF39" s="0" t="n">
        <v>0.225000000000001</v>
      </c>
      <c r="GG39" s="0" t="n">
        <v>0.224999999999999</v>
      </c>
      <c r="GH39" s="0" t="n">
        <v>0.225000000000001</v>
      </c>
      <c r="GI39" s="0" t="n">
        <v>0.225</v>
      </c>
      <c r="GJ39" s="0" t="n">
        <v>0.225000000000001</v>
      </c>
      <c r="GK39" s="0" t="n">
        <v>0.225</v>
      </c>
      <c r="GL39" s="0" t="n">
        <v>0.225</v>
      </c>
      <c r="GM39" s="0" t="n">
        <v>0.225000000000001</v>
      </c>
      <c r="GN39" s="0" t="n">
        <v>0.225</v>
      </c>
      <c r="GO39" s="0" t="n">
        <v>0.225000000000001</v>
      </c>
      <c r="GP39" s="0" t="n">
        <v>0.225</v>
      </c>
      <c r="GQ39" s="0" t="n">
        <v>0.225</v>
      </c>
      <c r="GR39" s="0" t="n">
        <v>0.225</v>
      </c>
      <c r="GS39" s="0" t="n">
        <v>0.225</v>
      </c>
      <c r="GT39" s="0" t="n">
        <v>0.224999999999999</v>
      </c>
      <c r="GU39" s="0" t="n">
        <v>0.225000000000001</v>
      </c>
      <c r="GV39" s="0" t="n">
        <v>0.225</v>
      </c>
      <c r="GW39" s="0" t="n">
        <v>0.225000000000001</v>
      </c>
      <c r="GX39" s="0" t="n">
        <v>0.225000000000001</v>
      </c>
      <c r="GY39" s="0" t="n">
        <v>0.225</v>
      </c>
      <c r="GZ39" s="0" t="n">
        <v>0.225000000000001</v>
      </c>
      <c r="HA39" s="0" t="n">
        <v>0.225</v>
      </c>
      <c r="HB39" s="0" t="n">
        <v>0.225000000000001</v>
      </c>
      <c r="HC39" s="0" t="n">
        <v>0.225000000000001</v>
      </c>
      <c r="HD39" s="0" t="n">
        <v>0.225</v>
      </c>
      <c r="HE39" s="0" t="n">
        <v>0.225000000000001</v>
      </c>
      <c r="HF39" s="0" t="n">
        <v>0.225</v>
      </c>
      <c r="HG39" s="0" t="n">
        <v>0.225</v>
      </c>
      <c r="HH39" s="0" t="n">
        <v>0.225000000000001</v>
      </c>
      <c r="HI39" s="0" t="n">
        <v>0.225</v>
      </c>
      <c r="HJ39" s="0" t="n">
        <v>0.225</v>
      </c>
      <c r="HK39" s="0" t="n">
        <v>0.225000000000001</v>
      </c>
      <c r="HL39" s="0" t="n">
        <v>0.225</v>
      </c>
      <c r="HM39" s="0" t="n">
        <v>0.225000000000001</v>
      </c>
      <c r="HN39" s="0" t="n">
        <v>0.225</v>
      </c>
      <c r="HO39" s="0" t="n">
        <v>0.225</v>
      </c>
      <c r="HP39" s="0" t="n">
        <v>0.225000000000001</v>
      </c>
      <c r="HQ39" s="0" t="n">
        <v>0.225</v>
      </c>
      <c r="HR39" s="0" t="n">
        <v>0.225000000000001</v>
      </c>
      <c r="HS39" s="0" t="n">
        <v>0.225</v>
      </c>
      <c r="HT39" s="0" t="n">
        <v>0.225</v>
      </c>
      <c r="HU39" s="0" t="n">
        <v>0.225</v>
      </c>
      <c r="HV39" s="0" t="n">
        <v>0.225000000000001</v>
      </c>
      <c r="HW39" s="0" t="n">
        <v>0.225</v>
      </c>
      <c r="HX39" s="0" t="n">
        <v>0.225000000000001</v>
      </c>
      <c r="HY39" s="0" t="n">
        <v>0.225000000000001</v>
      </c>
      <c r="HZ39" s="0" t="n">
        <v>0.225000000000001</v>
      </c>
      <c r="IA39" s="382" t="n">
        <v>0.225000000000001</v>
      </c>
    </row>
    <row r="40" customFormat="false" ht="12.75" hidden="false" customHeight="false" outlineLevel="0" collapsed="false">
      <c r="A40" s="389" t="n">
        <f aca="false">A!A54</f>
        <v>38200</v>
      </c>
      <c r="B40" s="390" t="n">
        <f aca="false">INDEX(RelationshipPriceTable,MATCH(A40,RelationshipMonth,0),2)</f>
        <v>3.831</v>
      </c>
      <c r="C40" s="390" t="n">
        <v>3.809</v>
      </c>
      <c r="D40" s="391" t="n">
        <f aca="false">B40-C40</f>
        <v>0.0219999999999998</v>
      </c>
      <c r="F40" s="414" t="n">
        <v>36907</v>
      </c>
      <c r="I40" s="0" t="n">
        <v>-0.369</v>
      </c>
      <c r="J40" s="0" t="n">
        <v>-0.289</v>
      </c>
      <c r="K40" s="0" t="n">
        <v>-0.185</v>
      </c>
      <c r="L40" s="0" t="n">
        <v>-0.100000000000001</v>
      </c>
      <c r="M40" s="0" t="n">
        <v>-0.0949999999999998</v>
      </c>
      <c r="N40" s="0" t="n">
        <v>-0.0899999999999999</v>
      </c>
      <c r="O40" s="0" t="n">
        <v>-0.085</v>
      </c>
      <c r="P40" s="0" t="n">
        <v>-0.0900000000000008</v>
      </c>
      <c r="Q40" s="0" t="n">
        <v>-0.0969999999999995</v>
      </c>
      <c r="R40" s="0" t="n">
        <v>-0.104</v>
      </c>
      <c r="S40" s="0" t="n">
        <v>-0.109999999999999</v>
      </c>
      <c r="T40" s="0" t="n">
        <v>-0.105</v>
      </c>
      <c r="U40" s="0" t="n">
        <v>-0.0999999999999996</v>
      </c>
      <c r="V40" s="0" t="n">
        <v>-0.0999999999999996</v>
      </c>
      <c r="W40" s="0" t="n">
        <v>-0.0649999999999995</v>
      </c>
      <c r="X40" s="0" t="n">
        <v>-0.0550000000000006</v>
      </c>
      <c r="Y40" s="0" t="n">
        <v>-0.0499999999999998</v>
      </c>
      <c r="Z40" s="0" t="n">
        <v>-0.0500000000000007</v>
      </c>
      <c r="AA40" s="0" t="n">
        <v>-0.0500000000000007</v>
      </c>
      <c r="AB40" s="0" t="n">
        <v>-0.0500000000000007</v>
      </c>
      <c r="AC40" s="0" t="n">
        <v>-0.0499999999999998</v>
      </c>
      <c r="AD40" s="0" t="n">
        <v>-0.0499999999999998</v>
      </c>
      <c r="AE40" s="0" t="n">
        <v>-0.0499999999999998</v>
      </c>
      <c r="AF40" s="0" t="n">
        <v>-0.0499999999999998</v>
      </c>
      <c r="AG40" s="0" t="n">
        <v>-0.0499999999999998</v>
      </c>
      <c r="AH40" s="0" t="n">
        <v>-0.0499999999999998</v>
      </c>
      <c r="AI40" s="0" t="n">
        <v>-0.0500000000000007</v>
      </c>
      <c r="AJ40" s="0" t="n">
        <v>-0.0499999999999998</v>
      </c>
      <c r="AK40" s="0" t="n">
        <v>-0.0499999999999998</v>
      </c>
      <c r="AL40" s="0" t="n">
        <v>-0.0499999999999998</v>
      </c>
      <c r="AM40" s="0" t="n">
        <v>-0.0499999999999998</v>
      </c>
      <c r="AN40" s="0" t="n">
        <v>-0.0499999999999998</v>
      </c>
      <c r="AO40" s="0" t="n">
        <v>-0.0499999999999998</v>
      </c>
      <c r="AP40" s="0" t="n">
        <v>-0.0500000000000007</v>
      </c>
      <c r="AQ40" s="0" t="n">
        <v>-0.0500000000000007</v>
      </c>
      <c r="AR40" s="0" t="n">
        <v>-0.0500000000000007</v>
      </c>
      <c r="AS40" s="0" t="n">
        <v>-0.0499999999999998</v>
      </c>
      <c r="AT40" s="0" t="n">
        <v>-0.0499999999999998</v>
      </c>
      <c r="AU40" s="0" t="n">
        <v>-0.0499999999999998</v>
      </c>
      <c r="AV40" s="0" t="n">
        <v>-0.0499999999999998</v>
      </c>
      <c r="AW40" s="0" t="n">
        <v>-0.0499999999999998</v>
      </c>
      <c r="AX40" s="0" t="n">
        <v>-0.0499999999999998</v>
      </c>
      <c r="AY40" s="0" t="n">
        <v>-0.0499999999999998</v>
      </c>
      <c r="AZ40" s="0" t="n">
        <v>-0.0499999999999998</v>
      </c>
      <c r="BA40" s="0" t="n">
        <v>-0.0500000000000007</v>
      </c>
      <c r="BB40" s="0" t="n">
        <v>-0.0499999999999998</v>
      </c>
      <c r="BC40" s="0" t="n">
        <v>-0.0499999999999998</v>
      </c>
      <c r="BD40" s="0" t="n">
        <v>-0.0499999999999998</v>
      </c>
      <c r="BE40" s="0" t="n">
        <v>-0.0499999999999998</v>
      </c>
      <c r="BF40" s="0" t="n">
        <v>-0.0500000000000007</v>
      </c>
      <c r="BG40" s="0" t="n">
        <v>-0.0499999999999998</v>
      </c>
      <c r="BH40" s="0" t="n">
        <v>-0.0500000000000007</v>
      </c>
      <c r="BI40" s="0" t="n">
        <v>-0.0499999999999998</v>
      </c>
      <c r="BJ40" s="0" t="n">
        <v>-0.0499999999999998</v>
      </c>
      <c r="BK40" s="0" t="n">
        <v>-0.0500000000000007</v>
      </c>
      <c r="BL40" s="0" t="n">
        <v>-0.0499999999999998</v>
      </c>
      <c r="BM40" s="0" t="n">
        <v>-0.0500000000000007</v>
      </c>
      <c r="BN40" s="0" t="n">
        <v>-0.0499999999999998</v>
      </c>
      <c r="BO40" s="0" t="n">
        <v>-0.0499999999999998</v>
      </c>
      <c r="BP40" s="0" t="n">
        <v>-0.0499999999999998</v>
      </c>
      <c r="BQ40" s="0" t="n">
        <v>-0.0499999999999998</v>
      </c>
      <c r="BR40" s="0" t="n">
        <v>-0.0499999999999998</v>
      </c>
      <c r="BS40" s="0" t="n">
        <v>-0.0499999999999998</v>
      </c>
      <c r="BT40" s="0" t="n">
        <v>-0.0499999999999998</v>
      </c>
      <c r="BU40" s="0" t="n">
        <v>-0.0499999999999998</v>
      </c>
      <c r="BV40" s="0" t="n">
        <v>-0.0500000000000007</v>
      </c>
      <c r="BW40" s="0" t="n">
        <v>-0.0499999999999998</v>
      </c>
      <c r="BX40" s="0" t="n">
        <v>-0.0500000000000007</v>
      </c>
      <c r="BY40" s="0" t="n">
        <v>-0.0499999999999998</v>
      </c>
      <c r="BZ40" s="0" t="n">
        <v>-0.0500000000000007</v>
      </c>
      <c r="CA40" s="0" t="n">
        <v>-0.0500000000000007</v>
      </c>
      <c r="CB40" s="0" t="n">
        <v>-0.0499999999999998</v>
      </c>
      <c r="CC40" s="0" t="n">
        <v>-0.0500000000000007</v>
      </c>
      <c r="CD40" s="0" t="n">
        <v>-0.0499999999999998</v>
      </c>
      <c r="CE40" s="0" t="n">
        <v>-0.0500000000000007</v>
      </c>
      <c r="CF40" s="0" t="n">
        <v>-0.0499999999999998</v>
      </c>
      <c r="CG40" s="0" t="n">
        <v>-0.0499999999999998</v>
      </c>
      <c r="CH40" s="0" t="n">
        <v>-0.0499999999999998</v>
      </c>
      <c r="CI40" s="0" t="n">
        <v>-0.0499999999999998</v>
      </c>
      <c r="CJ40" s="0" t="n">
        <v>-0.0499999999999998</v>
      </c>
      <c r="CK40" s="0" t="n">
        <v>-0.0499999999999998</v>
      </c>
      <c r="CL40" s="0" t="n">
        <v>-0.0500000000000007</v>
      </c>
      <c r="CM40" s="0" t="n">
        <v>-0.0500000000000007</v>
      </c>
      <c r="CN40" s="0" t="n">
        <v>-0.0499999999999998</v>
      </c>
      <c r="CO40" s="0" t="n">
        <v>-0.0500000000000007</v>
      </c>
      <c r="CP40" s="0" t="n">
        <v>-0.0499999999999998</v>
      </c>
      <c r="CQ40" s="0" t="n">
        <v>-0.0500000000000007</v>
      </c>
      <c r="CR40" s="0" t="n">
        <v>-0.0499999999999998</v>
      </c>
      <c r="CS40" s="0" t="n">
        <v>-0.0499999999999998</v>
      </c>
      <c r="CT40" s="0" t="n">
        <v>-0.0500000000000007</v>
      </c>
      <c r="CU40" s="0" t="n">
        <v>-0.0499999999999998</v>
      </c>
      <c r="CV40" s="0" t="n">
        <v>-0.0500000000000007</v>
      </c>
      <c r="CW40" s="0" t="n">
        <v>-0.0499999999999998</v>
      </c>
      <c r="CX40" s="0" t="n">
        <v>-0.0500000000000007</v>
      </c>
      <c r="CY40" s="0" t="n">
        <v>-0.0500000000000007</v>
      </c>
      <c r="CZ40" s="0" t="n">
        <v>-0.0500000000000007</v>
      </c>
      <c r="DA40" s="0" t="n">
        <v>-0.0499999999999998</v>
      </c>
      <c r="DB40" s="0" t="n">
        <v>-0.0499999999999998</v>
      </c>
      <c r="DC40" s="0" t="n">
        <v>-0.0499999999999998</v>
      </c>
      <c r="DD40" s="0" t="n">
        <v>-0.0499999999999998</v>
      </c>
      <c r="DE40" s="0" t="n">
        <v>-0.0499999999999998</v>
      </c>
      <c r="DF40" s="0" t="n">
        <v>-0.0499999999999998</v>
      </c>
      <c r="DG40" s="0" t="n">
        <v>-0.0499999999999998</v>
      </c>
      <c r="DH40" s="0" t="n">
        <v>-0.0499999999999998</v>
      </c>
      <c r="DI40" s="0" t="n">
        <v>-0.0500000000000007</v>
      </c>
      <c r="DJ40" s="0" t="n">
        <v>-0.0499999999999998</v>
      </c>
      <c r="DK40" s="0" t="n">
        <v>-0.0499999999999998</v>
      </c>
      <c r="DL40" s="0" t="n">
        <v>-0.0499999999999998</v>
      </c>
      <c r="DM40" s="0" t="n">
        <v>-0.0500000000000007</v>
      </c>
      <c r="DN40" s="0" t="n">
        <v>-0.0499999999999998</v>
      </c>
      <c r="DO40" s="0" t="n">
        <v>-0.0500000000000007</v>
      </c>
      <c r="DP40" s="0" t="n">
        <v>-0.0499999999999998</v>
      </c>
      <c r="DQ40" s="0" t="n">
        <v>-0.0499999999999998</v>
      </c>
      <c r="DR40" s="0" t="n">
        <v>-0.0499999999999998</v>
      </c>
      <c r="DS40" s="0" t="n">
        <v>-0.0499999999999998</v>
      </c>
      <c r="DT40" s="0" t="n">
        <v>-0.0499999999999998</v>
      </c>
      <c r="DU40" s="0" t="n">
        <v>-0.0499999999999998</v>
      </c>
      <c r="DV40" s="0" t="n">
        <v>-0.0499999999999998</v>
      </c>
      <c r="DW40" s="0" t="n">
        <v>-0.0499999999999998</v>
      </c>
      <c r="DX40" s="0" t="n">
        <v>-0.0499999999999998</v>
      </c>
      <c r="DY40" s="0" t="n">
        <v>-0.0499999999999998</v>
      </c>
      <c r="DZ40" s="0" t="n">
        <v>-0.0499999999999998</v>
      </c>
      <c r="EA40" s="0" t="n">
        <v>-0.0499999999999998</v>
      </c>
      <c r="EB40" s="0" t="n">
        <v>-0.0499999999999998</v>
      </c>
      <c r="EC40" s="0" t="n">
        <v>-0.0500000000000007</v>
      </c>
      <c r="ED40" s="0" t="n">
        <v>-0.0499999999999998</v>
      </c>
      <c r="EE40" s="0" t="n">
        <v>-0.0499999999999998</v>
      </c>
      <c r="EF40" s="0" t="n">
        <v>-0.0499999999999998</v>
      </c>
      <c r="EG40" s="0" t="n">
        <v>-0.0499999999999998</v>
      </c>
      <c r="EH40" s="0" t="n">
        <v>-0.0499999999999998</v>
      </c>
      <c r="EI40" s="0" t="n">
        <v>-0.0499999999999998</v>
      </c>
      <c r="EJ40" s="0" t="n">
        <v>-0.0499999999999998</v>
      </c>
      <c r="EK40" s="0" t="n">
        <v>-0.0499999999999998</v>
      </c>
      <c r="EL40" s="0" t="n">
        <v>-0.0500000000000007</v>
      </c>
      <c r="EM40" s="0" t="n">
        <v>-0.0499999999999998</v>
      </c>
      <c r="EN40" s="0" t="n">
        <v>-0.0499999999999998</v>
      </c>
      <c r="EO40" s="0" t="n">
        <v>-0.0499999999999998</v>
      </c>
      <c r="EP40" s="0" t="n">
        <v>-0.0499999999999998</v>
      </c>
      <c r="EQ40" s="0" t="n">
        <v>-0.0500000000000007</v>
      </c>
      <c r="ER40" s="0" t="n">
        <v>-0.0499999999999998</v>
      </c>
      <c r="ES40" s="0" t="n">
        <v>-0.0499999999999998</v>
      </c>
      <c r="ET40" s="0" t="n">
        <v>-0.0499999999999998</v>
      </c>
      <c r="EU40" s="0" t="n">
        <v>-0.0499999999999998</v>
      </c>
      <c r="EV40" s="0" t="n">
        <v>-0.0499999999999998</v>
      </c>
      <c r="EW40" s="0" t="n">
        <v>-0.0499999999999998</v>
      </c>
      <c r="EX40" s="0" t="n">
        <v>-0.0500000000000007</v>
      </c>
      <c r="EY40" s="0" t="n">
        <v>-0.0499999999999998</v>
      </c>
      <c r="EZ40" s="0" t="n">
        <v>-0.0499999999999998</v>
      </c>
      <c r="FA40" s="0" t="n">
        <v>-0.0499999999999998</v>
      </c>
      <c r="FB40" s="0" t="n">
        <v>-0.0499999999999998</v>
      </c>
      <c r="FC40" s="0" t="n">
        <v>-0.0500000000000007</v>
      </c>
      <c r="FD40" s="0" t="n">
        <v>-0.0499999999999998</v>
      </c>
      <c r="FE40" s="0" t="n">
        <v>-0.0499999999999998</v>
      </c>
      <c r="FF40" s="0" t="n">
        <v>-0.0499999999999998</v>
      </c>
      <c r="FG40" s="0" t="n">
        <v>-0.0499999999999998</v>
      </c>
      <c r="FH40" s="0" t="n">
        <v>-0.0499999999999998</v>
      </c>
      <c r="FI40" s="0" t="n">
        <v>-0.0499999999999998</v>
      </c>
      <c r="FJ40" s="0" t="n">
        <v>-0.0499999999999998</v>
      </c>
      <c r="FK40" s="0" t="n">
        <v>-0.0500000000000007</v>
      </c>
      <c r="FL40" s="0" t="n">
        <v>-0.0499999999999998</v>
      </c>
      <c r="FM40" s="0" t="n">
        <v>-0.0500000000000007</v>
      </c>
      <c r="FN40" s="0" t="n">
        <v>-0.0499999999999998</v>
      </c>
      <c r="FO40" s="0" t="n">
        <v>-0.0499999999999998</v>
      </c>
      <c r="FP40" s="0" t="n">
        <v>-0.0499999999999998</v>
      </c>
      <c r="FQ40" s="0" t="n">
        <v>-0.0499999999999998</v>
      </c>
      <c r="FR40" s="0" t="n">
        <v>-0.0499999999999998</v>
      </c>
      <c r="FS40" s="0" t="n">
        <v>-0.0499999999999998</v>
      </c>
      <c r="FT40" s="0" t="n">
        <v>-0.0499999999999998</v>
      </c>
      <c r="FU40" s="0" t="n">
        <v>-0.0499999999999989</v>
      </c>
      <c r="FV40" s="0" t="n">
        <v>-0.0499999999999998</v>
      </c>
      <c r="FW40" s="0" t="n">
        <v>-0.0499999999999998</v>
      </c>
      <c r="FX40" s="0" t="n">
        <v>-0.0499999999999998</v>
      </c>
      <c r="FY40" s="0" t="n">
        <v>-0.0499999999999998</v>
      </c>
      <c r="FZ40" s="0" t="n">
        <v>-0.0500000000000007</v>
      </c>
      <c r="GA40" s="0" t="n">
        <v>-0.0499999999999998</v>
      </c>
      <c r="GB40" s="0" t="n">
        <v>-0.0500000000000007</v>
      </c>
      <c r="GC40" s="0" t="n">
        <v>-0.0499999999999998</v>
      </c>
      <c r="GD40" s="0" t="n">
        <v>-0.0500000000000007</v>
      </c>
      <c r="GE40" s="0" t="n">
        <v>-0.0500000000000007</v>
      </c>
      <c r="GF40" s="0" t="n">
        <v>-0.0499999999999998</v>
      </c>
      <c r="GG40" s="0" t="n">
        <v>-0.0499999999999998</v>
      </c>
      <c r="GH40" s="0" t="n">
        <v>-0.0500000000000007</v>
      </c>
      <c r="GI40" s="0" t="n">
        <v>-0.0499999999999998</v>
      </c>
      <c r="GJ40" s="0" t="n">
        <v>-0.0500000000000007</v>
      </c>
      <c r="GK40" s="0" t="n">
        <v>-0.0499999999999998</v>
      </c>
      <c r="GL40" s="0" t="n">
        <v>-0.0499999999999998</v>
      </c>
      <c r="GM40" s="0" t="n">
        <v>-0.0500000000000007</v>
      </c>
      <c r="GN40" s="0" t="n">
        <v>-0.0499999999999998</v>
      </c>
      <c r="GO40" s="0" t="n">
        <v>-0.0499999999999998</v>
      </c>
      <c r="GP40" s="0" t="n">
        <v>-0.0499999999999998</v>
      </c>
      <c r="GQ40" s="0" t="n">
        <v>-0.0499999999999998</v>
      </c>
      <c r="GR40" s="0" t="n">
        <v>-0.0499999999999998</v>
      </c>
      <c r="GS40" s="0" t="n">
        <v>-0.0499999999999998</v>
      </c>
      <c r="GT40" s="0" t="n">
        <v>-0.0499999999999998</v>
      </c>
      <c r="GU40" s="0" t="n">
        <v>-0.0499999999999998</v>
      </c>
      <c r="GV40" s="0" t="n">
        <v>-0.0499999999999998</v>
      </c>
      <c r="GW40" s="0" t="n">
        <v>-0.0499999999999998</v>
      </c>
      <c r="GX40" s="0" t="n">
        <v>-0.0500000000000007</v>
      </c>
      <c r="GY40" s="0" t="n">
        <v>-0.0499999999999998</v>
      </c>
      <c r="GZ40" s="0" t="n">
        <v>-0.0500000000000007</v>
      </c>
      <c r="HA40" s="0" t="n">
        <v>-0.0499999999999998</v>
      </c>
      <c r="HB40" s="0" t="n">
        <v>-0.0500000000000007</v>
      </c>
      <c r="HC40" s="0" t="n">
        <v>-0.0500000000000007</v>
      </c>
      <c r="HD40" s="0" t="n">
        <v>-0.0499999999999998</v>
      </c>
      <c r="HE40" s="0" t="n">
        <v>-0.0500000000000007</v>
      </c>
      <c r="HF40" s="0" t="n">
        <v>-0.0499999999999998</v>
      </c>
      <c r="HG40" s="0" t="n">
        <v>-0.0499999999999998</v>
      </c>
      <c r="HH40" s="0" t="n">
        <v>-0.0499999999999998</v>
      </c>
      <c r="HI40" s="0" t="n">
        <v>-0.0499999999999998</v>
      </c>
      <c r="HJ40" s="0" t="n">
        <v>-0.0499999999999998</v>
      </c>
      <c r="HK40" s="0" t="n">
        <v>-0.0500000000000007</v>
      </c>
      <c r="HL40" s="0" t="n">
        <v>-0.0499999999999998</v>
      </c>
      <c r="HM40" s="0" t="n">
        <v>-0.0499999999999998</v>
      </c>
      <c r="HN40" s="0" t="n">
        <v>-0.0499999999999998</v>
      </c>
      <c r="HO40" s="0" t="n">
        <v>-0.0499999999999998</v>
      </c>
      <c r="HP40" s="0" t="n">
        <v>-0.0500000000000007</v>
      </c>
      <c r="HQ40" s="0" t="n">
        <v>-0.0499999999999998</v>
      </c>
      <c r="HR40" s="0" t="n">
        <v>-0.0500000000000007</v>
      </c>
      <c r="HS40" s="0" t="n">
        <v>-0.0499999999999998</v>
      </c>
      <c r="HT40" s="0" t="n">
        <v>-0.0499999999999998</v>
      </c>
      <c r="HU40" s="0" t="n">
        <v>-0.0499999999999998</v>
      </c>
      <c r="HV40" s="0" t="n">
        <v>-0.0499999999999998</v>
      </c>
      <c r="HW40" s="0" t="n">
        <v>-0.0499999999999998</v>
      </c>
      <c r="HX40" s="0" t="n">
        <v>-0.0499999999999998</v>
      </c>
      <c r="HY40" s="0" t="n">
        <v>-0.0500000000000007</v>
      </c>
      <c r="HZ40" s="0" t="n">
        <v>-0.0499999999999998</v>
      </c>
      <c r="IA40" s="382" t="n">
        <v>-0.0499999999999998</v>
      </c>
    </row>
    <row r="41" customFormat="false" ht="12.75" hidden="false" customHeight="false" outlineLevel="0" collapsed="false">
      <c r="A41" s="389" t="n">
        <f aca="false">A!A55</f>
        <v>38231</v>
      </c>
      <c r="B41" s="390" t="n">
        <f aca="false">INDEX(RelationshipPriceTable,MATCH(A41,RelationshipMonth,0),2)</f>
        <v>3.846</v>
      </c>
      <c r="C41" s="390" t="n">
        <v>3.824</v>
      </c>
      <c r="D41" s="391" t="n">
        <f aca="false">B41-C41</f>
        <v>0.0220000000000002</v>
      </c>
      <c r="F41" s="414" t="n">
        <v>36908</v>
      </c>
      <c r="I41" s="0" t="n">
        <v>-1.194</v>
      </c>
      <c r="J41" s="0" t="n">
        <v>-1.114</v>
      </c>
      <c r="K41" s="0" t="n">
        <v>-0.68</v>
      </c>
      <c r="L41" s="0" t="n">
        <v>-0.465</v>
      </c>
      <c r="M41" s="0" t="n">
        <v>-0.455</v>
      </c>
      <c r="N41" s="0" t="n">
        <v>-0.444999999999999</v>
      </c>
      <c r="O41" s="0" t="n">
        <v>-0.435</v>
      </c>
      <c r="P41" s="0" t="n">
        <v>-0.425</v>
      </c>
      <c r="Q41" s="0" t="n">
        <v>-0.428000000000001</v>
      </c>
      <c r="R41" s="0" t="n">
        <v>-0.422999999999999</v>
      </c>
      <c r="S41" s="0" t="n">
        <v>-0.415</v>
      </c>
      <c r="T41" s="0" t="n">
        <v>-0.401999999999999</v>
      </c>
      <c r="U41" s="0" t="n">
        <v>-0.401999999999999</v>
      </c>
      <c r="V41" s="0" t="n">
        <v>-0.387</v>
      </c>
      <c r="W41" s="0" t="n">
        <v>-0.317</v>
      </c>
      <c r="X41" s="0" t="n">
        <v>-0.292</v>
      </c>
      <c r="Y41" s="0" t="n">
        <v>-0.292</v>
      </c>
      <c r="Z41" s="0" t="n">
        <v>-0.292</v>
      </c>
      <c r="AA41" s="0" t="n">
        <v>-0.292</v>
      </c>
      <c r="AB41" s="0" t="n">
        <v>-0.297</v>
      </c>
      <c r="AC41" s="0" t="n">
        <v>-0.292</v>
      </c>
      <c r="AD41" s="0" t="n">
        <v>-0.292</v>
      </c>
      <c r="AE41" s="0" t="n">
        <v>-0.292</v>
      </c>
      <c r="AF41" s="0" t="n">
        <v>-0.292000000000001</v>
      </c>
      <c r="AG41" s="0" t="n">
        <v>-0.292000000000001</v>
      </c>
      <c r="AH41" s="0" t="n">
        <v>-0.292000000000001</v>
      </c>
      <c r="AI41" s="0" t="n">
        <v>-0.291999999999999</v>
      </c>
      <c r="AJ41" s="0" t="n">
        <v>-0.292</v>
      </c>
      <c r="AK41" s="0" t="n">
        <v>-0.292</v>
      </c>
      <c r="AL41" s="0" t="n">
        <v>-0.292</v>
      </c>
      <c r="AM41" s="0" t="n">
        <v>-0.292</v>
      </c>
      <c r="AN41" s="0" t="n">
        <v>-0.292</v>
      </c>
      <c r="AO41" s="0" t="n">
        <v>-0.292</v>
      </c>
      <c r="AP41" s="0" t="n">
        <v>-0.292</v>
      </c>
      <c r="AQ41" s="0" t="n">
        <v>-0.292</v>
      </c>
      <c r="AR41" s="0" t="n">
        <v>-0.292</v>
      </c>
      <c r="AS41" s="0" t="n">
        <v>-0.292000000000001</v>
      </c>
      <c r="AT41" s="0" t="n">
        <v>-0.292000000000001</v>
      </c>
      <c r="AU41" s="0" t="n">
        <v>-0.292</v>
      </c>
      <c r="AV41" s="0" t="n">
        <v>-0.292</v>
      </c>
      <c r="AW41" s="0" t="n">
        <v>-0.292</v>
      </c>
      <c r="AX41" s="0" t="n">
        <v>-0.292</v>
      </c>
      <c r="AY41" s="0" t="n">
        <v>-0.292</v>
      </c>
      <c r="AZ41" s="0" t="n">
        <v>-0.292</v>
      </c>
      <c r="BA41" s="0" t="n">
        <v>-0.291999999999999</v>
      </c>
      <c r="BB41" s="0" t="n">
        <v>-0.292</v>
      </c>
      <c r="BC41" s="0" t="n">
        <v>-0.292</v>
      </c>
      <c r="BD41" s="0" t="n">
        <v>-0.292</v>
      </c>
      <c r="BE41" s="0" t="n">
        <v>-0.292000000000001</v>
      </c>
      <c r="BF41" s="0" t="n">
        <v>-0.292</v>
      </c>
      <c r="BG41" s="0" t="n">
        <v>-0.292</v>
      </c>
      <c r="BH41" s="0" t="n">
        <v>-0.291999999999999</v>
      </c>
      <c r="BI41" s="0" t="n">
        <v>-0.292</v>
      </c>
      <c r="BJ41" s="0" t="n">
        <v>-0.292</v>
      </c>
      <c r="BK41" s="0" t="n">
        <v>-0.291999999999999</v>
      </c>
      <c r="BL41" s="0" t="n">
        <v>-0.292</v>
      </c>
      <c r="BM41" s="0" t="n">
        <v>-0.291999999999999</v>
      </c>
      <c r="BN41" s="0" t="n">
        <v>-0.292</v>
      </c>
      <c r="BO41" s="0" t="n">
        <v>-0.292</v>
      </c>
      <c r="BP41" s="0" t="n">
        <v>-0.292</v>
      </c>
      <c r="BQ41" s="0" t="n">
        <v>-0.292000000000001</v>
      </c>
      <c r="BR41" s="0" t="n">
        <v>-0.292000000000001</v>
      </c>
      <c r="BS41" s="0" t="n">
        <v>-0.292</v>
      </c>
      <c r="BT41" s="0" t="n">
        <v>-0.292</v>
      </c>
      <c r="BU41" s="0" t="n">
        <v>-0.292</v>
      </c>
      <c r="BV41" s="0" t="n">
        <v>-0.291999999999999</v>
      </c>
      <c r="BW41" s="0" t="n">
        <v>-0.292</v>
      </c>
      <c r="BX41" s="0" t="n">
        <v>-0.291999999999999</v>
      </c>
      <c r="BY41" s="0" t="n">
        <v>-0.292</v>
      </c>
      <c r="BZ41" s="0" t="n">
        <v>-0.292</v>
      </c>
      <c r="CA41" s="0" t="n">
        <v>-0.292</v>
      </c>
      <c r="CB41" s="0" t="n">
        <v>-0.292</v>
      </c>
      <c r="CC41" s="0" t="n">
        <v>-0.292</v>
      </c>
      <c r="CD41" s="0" t="n">
        <v>-0.292000000000001</v>
      </c>
      <c r="CE41" s="0" t="n">
        <v>-0.291999999999999</v>
      </c>
      <c r="CF41" s="0" t="n">
        <v>-0.292</v>
      </c>
      <c r="CG41" s="0" t="n">
        <v>-0.292</v>
      </c>
      <c r="CH41" s="0" t="n">
        <v>-0.291999999999999</v>
      </c>
      <c r="CI41" s="0" t="n">
        <v>-0.292</v>
      </c>
      <c r="CJ41" s="0" t="n">
        <v>-0.292</v>
      </c>
      <c r="CK41" s="0" t="n">
        <v>-0.292</v>
      </c>
      <c r="CL41" s="0" t="n">
        <v>-0.292</v>
      </c>
      <c r="CM41" s="0" t="n">
        <v>-0.292</v>
      </c>
      <c r="CN41" s="0" t="n">
        <v>-0.292</v>
      </c>
      <c r="CO41" s="0" t="n">
        <v>-0.292</v>
      </c>
      <c r="CP41" s="0" t="n">
        <v>-0.292000000000001</v>
      </c>
      <c r="CQ41" s="0" t="n">
        <v>-0.291999999999999</v>
      </c>
      <c r="CR41" s="0" t="n">
        <v>-0.292</v>
      </c>
      <c r="CS41" s="0" t="n">
        <v>-0.292</v>
      </c>
      <c r="CT41" s="0" t="n">
        <v>-0.291999999999999</v>
      </c>
      <c r="CU41" s="0" t="n">
        <v>-0.292</v>
      </c>
      <c r="CV41" s="0" t="n">
        <v>-0.292</v>
      </c>
      <c r="CW41" s="0" t="n">
        <v>-0.292</v>
      </c>
      <c r="CX41" s="0" t="n">
        <v>-0.292</v>
      </c>
      <c r="CY41" s="0" t="n">
        <v>-0.292</v>
      </c>
      <c r="CZ41" s="0" t="n">
        <v>-0.292</v>
      </c>
      <c r="DA41" s="0" t="n">
        <v>-0.292000000000001</v>
      </c>
      <c r="DB41" s="0" t="n">
        <v>-0.292000000000001</v>
      </c>
      <c r="DC41" s="0" t="n">
        <v>-0.292</v>
      </c>
      <c r="DD41" s="0" t="n">
        <v>-0.292</v>
      </c>
      <c r="DE41" s="0" t="n">
        <v>-0.292</v>
      </c>
      <c r="DF41" s="0" t="n">
        <v>-0.292</v>
      </c>
      <c r="DG41" s="0" t="n">
        <v>-0.292</v>
      </c>
      <c r="DH41" s="0" t="n">
        <v>-0.292</v>
      </c>
      <c r="DI41" s="0" t="n">
        <v>-0.292</v>
      </c>
      <c r="DJ41" s="0" t="n">
        <v>-0.292</v>
      </c>
      <c r="DK41" s="0" t="n">
        <v>-0.292</v>
      </c>
      <c r="DL41" s="0" t="n">
        <v>-0.292</v>
      </c>
      <c r="DM41" s="0" t="n">
        <v>-0.292</v>
      </c>
      <c r="DN41" s="0" t="n">
        <v>-0.292000000000001</v>
      </c>
      <c r="DO41" s="0" t="n">
        <v>-0.292</v>
      </c>
      <c r="DP41" s="0" t="n">
        <v>-0.292</v>
      </c>
      <c r="DQ41" s="0" t="n">
        <v>-0.292</v>
      </c>
      <c r="DR41" s="0" t="n">
        <v>-0.292</v>
      </c>
      <c r="DS41" s="0" t="n">
        <v>-0.292</v>
      </c>
      <c r="DT41" s="0" t="n">
        <v>-0.292</v>
      </c>
      <c r="DU41" s="0" t="n">
        <v>-0.292</v>
      </c>
      <c r="DV41" s="0" t="n">
        <v>-0.292</v>
      </c>
      <c r="DW41" s="0" t="n">
        <v>-0.292</v>
      </c>
      <c r="DX41" s="0" t="n">
        <v>-0.292</v>
      </c>
      <c r="DY41" s="0" t="n">
        <v>-0.292000000000001</v>
      </c>
      <c r="DZ41" s="0" t="n">
        <v>-0.292000000000001</v>
      </c>
      <c r="EA41" s="0" t="n">
        <v>-0.292</v>
      </c>
      <c r="EB41" s="0" t="n">
        <v>-0.292000000000001</v>
      </c>
      <c r="EC41" s="0" t="n">
        <v>-0.292</v>
      </c>
      <c r="ED41" s="0" t="n">
        <v>-0.292</v>
      </c>
      <c r="EE41" s="0" t="n">
        <v>-0.292</v>
      </c>
      <c r="EF41" s="0" t="n">
        <v>-0.292</v>
      </c>
      <c r="EG41" s="0" t="n">
        <v>-0.292</v>
      </c>
      <c r="EH41" s="0" t="n">
        <v>-0.292</v>
      </c>
      <c r="EI41" s="0" t="n">
        <v>-0.292</v>
      </c>
      <c r="EJ41" s="0" t="n">
        <v>-0.292</v>
      </c>
      <c r="EK41" s="0" t="n">
        <v>-0.292000000000001</v>
      </c>
      <c r="EL41" s="0" t="n">
        <v>-0.292</v>
      </c>
      <c r="EM41" s="0" t="n">
        <v>-0.292</v>
      </c>
      <c r="EN41" s="0" t="n">
        <v>-0.292000000000001</v>
      </c>
      <c r="EO41" s="0" t="n">
        <v>-0.292</v>
      </c>
      <c r="EP41" s="0" t="n">
        <v>-0.292</v>
      </c>
      <c r="EQ41" s="0" t="n">
        <v>-0.292</v>
      </c>
      <c r="ER41" s="0" t="n">
        <v>-0.292</v>
      </c>
      <c r="ES41" s="0" t="n">
        <v>-0.292</v>
      </c>
      <c r="ET41" s="0" t="n">
        <v>-0.292</v>
      </c>
      <c r="EU41" s="0" t="n">
        <v>-0.292</v>
      </c>
      <c r="EV41" s="0" t="n">
        <v>-0.292</v>
      </c>
      <c r="EW41" s="0" t="n">
        <v>-0.292000000000001</v>
      </c>
      <c r="EX41" s="0" t="n">
        <v>-0.292</v>
      </c>
      <c r="EY41" s="0" t="n">
        <v>-0.292</v>
      </c>
      <c r="EZ41" s="0" t="n">
        <v>-0.292000000000001</v>
      </c>
      <c r="FA41" s="0" t="n">
        <v>-0.292</v>
      </c>
      <c r="FB41" s="0" t="n">
        <v>-0.292</v>
      </c>
      <c r="FC41" s="0" t="n">
        <v>-0.291999999999999</v>
      </c>
      <c r="FD41" s="0" t="n">
        <v>-0.292</v>
      </c>
      <c r="FE41" s="0" t="n">
        <v>-0.292</v>
      </c>
      <c r="FF41" s="0" t="n">
        <v>-0.292</v>
      </c>
      <c r="FG41" s="0" t="n">
        <v>-0.292</v>
      </c>
      <c r="FH41" s="0" t="n">
        <v>-0.292</v>
      </c>
      <c r="FI41" s="0" t="n">
        <v>-0.292</v>
      </c>
      <c r="FJ41" s="0" t="n">
        <v>-0.292000000000001</v>
      </c>
      <c r="FK41" s="0" t="n">
        <v>-0.292</v>
      </c>
      <c r="FL41" s="0" t="n">
        <v>-0.292</v>
      </c>
      <c r="FM41" s="0" t="n">
        <v>-0.292</v>
      </c>
      <c r="FN41" s="0" t="n">
        <v>-0.292</v>
      </c>
      <c r="FO41" s="0" t="n">
        <v>-0.292</v>
      </c>
      <c r="FP41" s="0" t="n">
        <v>-0.292</v>
      </c>
      <c r="FQ41" s="0" t="n">
        <v>-0.292</v>
      </c>
      <c r="FR41" s="0" t="n">
        <v>-0.292</v>
      </c>
      <c r="FS41" s="0" t="n">
        <v>-0.292</v>
      </c>
      <c r="FT41" s="0" t="n">
        <v>-0.292</v>
      </c>
      <c r="FU41" s="0" t="n">
        <v>-0.292000000000001</v>
      </c>
      <c r="FV41" s="0" t="n">
        <v>-0.292000000000001</v>
      </c>
      <c r="FW41" s="0" t="n">
        <v>-0.292</v>
      </c>
      <c r="FX41" s="0" t="n">
        <v>-0.292</v>
      </c>
      <c r="FY41" s="0" t="n">
        <v>-0.292</v>
      </c>
      <c r="FZ41" s="0" t="n">
        <v>-0.292</v>
      </c>
      <c r="GA41" s="0" t="n">
        <v>-0.292</v>
      </c>
      <c r="GB41" s="0" t="n">
        <v>-0.292</v>
      </c>
      <c r="GC41" s="0" t="n">
        <v>-0.292</v>
      </c>
      <c r="GD41" s="0" t="n">
        <v>-0.292</v>
      </c>
      <c r="GE41" s="0" t="n">
        <v>-0.292</v>
      </c>
      <c r="GF41" s="0" t="n">
        <v>-0.292</v>
      </c>
      <c r="GG41" s="0" t="n">
        <v>-0.292</v>
      </c>
      <c r="GH41" s="0" t="n">
        <v>-0.292</v>
      </c>
      <c r="GI41" s="0" t="n">
        <v>-0.292</v>
      </c>
      <c r="GJ41" s="0" t="n">
        <v>-0.292</v>
      </c>
      <c r="GK41" s="0" t="n">
        <v>-0.292</v>
      </c>
      <c r="GL41" s="0" t="n">
        <v>-0.292</v>
      </c>
      <c r="GM41" s="0" t="n">
        <v>-0.292</v>
      </c>
      <c r="GN41" s="0" t="n">
        <v>-0.292</v>
      </c>
      <c r="GO41" s="0" t="n">
        <v>-0.292000000000001</v>
      </c>
      <c r="GP41" s="0" t="n">
        <v>-0.292</v>
      </c>
      <c r="GQ41" s="0" t="n">
        <v>-0.292</v>
      </c>
      <c r="GR41" s="0" t="n">
        <v>-0.292000000000001</v>
      </c>
      <c r="GS41" s="0" t="n">
        <v>-0.292</v>
      </c>
      <c r="GT41" s="0" t="n">
        <v>-0.292</v>
      </c>
      <c r="GU41" s="0" t="n">
        <v>-0.292000000000001</v>
      </c>
      <c r="GV41" s="0" t="n">
        <v>-0.292</v>
      </c>
      <c r="GW41" s="0" t="n">
        <v>-0.292</v>
      </c>
      <c r="GX41" s="0" t="n">
        <v>-0.292</v>
      </c>
      <c r="GY41" s="0" t="n">
        <v>-0.292</v>
      </c>
      <c r="GZ41" s="0" t="n">
        <v>-0.292</v>
      </c>
      <c r="HA41" s="0" t="n">
        <v>-0.292</v>
      </c>
      <c r="HB41" s="0" t="n">
        <v>-0.292</v>
      </c>
      <c r="HC41" s="0" t="n">
        <v>-0.292</v>
      </c>
      <c r="HD41" s="0" t="n">
        <v>-0.292000000000001</v>
      </c>
      <c r="HE41" s="0" t="n">
        <v>-0.291999999999999</v>
      </c>
      <c r="HF41" s="0" t="n">
        <v>-0.292</v>
      </c>
      <c r="HG41" s="0" t="n">
        <v>-0.292</v>
      </c>
      <c r="HH41" s="0" t="n">
        <v>-0.292000000000001</v>
      </c>
      <c r="HI41" s="0" t="n">
        <v>-0.292</v>
      </c>
      <c r="HJ41" s="0" t="n">
        <v>-0.292</v>
      </c>
      <c r="HK41" s="0" t="n">
        <v>-0.291999999999999</v>
      </c>
      <c r="HL41" s="0" t="n">
        <v>-0.292</v>
      </c>
      <c r="HM41" s="0" t="n">
        <v>-0.292</v>
      </c>
      <c r="HN41" s="0" t="n">
        <v>-0.292</v>
      </c>
      <c r="HO41" s="0" t="n">
        <v>-0.292000000000001</v>
      </c>
      <c r="HP41" s="0" t="n">
        <v>-0.292</v>
      </c>
      <c r="HQ41" s="0" t="n">
        <v>-0.291999999999999</v>
      </c>
      <c r="HR41" s="0" t="n">
        <v>-0.292</v>
      </c>
      <c r="HS41" s="0" t="n">
        <v>-0.292</v>
      </c>
      <c r="HT41" s="0" t="n">
        <v>-0.292</v>
      </c>
      <c r="HU41" s="0" t="n">
        <v>-0.292</v>
      </c>
      <c r="HV41" s="0" t="n">
        <v>-0.292</v>
      </c>
      <c r="HW41" s="0" t="n">
        <v>-0.292</v>
      </c>
      <c r="HX41" s="0" t="n">
        <v>-0.292</v>
      </c>
      <c r="HY41" s="0" t="n">
        <v>-0.292</v>
      </c>
      <c r="HZ41" s="0" t="n">
        <v>-0.292000000000001</v>
      </c>
      <c r="IA41" s="382" t="n">
        <v>-0.292000000000001</v>
      </c>
    </row>
    <row r="42" customFormat="false" ht="12.75" hidden="false" customHeight="false" outlineLevel="0" collapsed="false">
      <c r="A42" s="389" t="n">
        <f aca="false">A!A56</f>
        <v>38261</v>
      </c>
      <c r="B42" s="390" t="n">
        <f aca="false">INDEX(RelationshipPriceTable,MATCH(A42,RelationshipMonth,0),2)</f>
        <v>3.875</v>
      </c>
      <c r="C42" s="390" t="n">
        <v>3.853</v>
      </c>
      <c r="D42" s="391" t="n">
        <f aca="false">B42-C42</f>
        <v>0.0219999999999998</v>
      </c>
      <c r="F42" s="414" t="n">
        <v>36909</v>
      </c>
      <c r="I42" s="0" t="n">
        <v>0.227</v>
      </c>
      <c r="J42" s="0" t="n">
        <v>0.245</v>
      </c>
      <c r="K42" s="0" t="n">
        <v>0.23</v>
      </c>
      <c r="L42" s="0" t="n">
        <v>0.17</v>
      </c>
      <c r="M42" s="0" t="n">
        <v>0.155</v>
      </c>
      <c r="N42" s="0" t="n">
        <v>0.149999999999999</v>
      </c>
      <c r="O42" s="0" t="n">
        <v>0.125</v>
      </c>
      <c r="P42" s="0" t="n">
        <v>0.115</v>
      </c>
      <c r="Q42" s="0" t="n">
        <v>0.105</v>
      </c>
      <c r="R42" s="0" t="n">
        <v>0.0919999999999988</v>
      </c>
      <c r="S42" s="0" t="n">
        <v>0.0769999999999991</v>
      </c>
      <c r="T42" s="0" t="n">
        <v>0.0769999999999991</v>
      </c>
      <c r="U42" s="0" t="n">
        <v>0.081999999999999</v>
      </c>
      <c r="V42" s="0" t="n">
        <v>0.0820000000000007</v>
      </c>
      <c r="W42" s="0" t="n">
        <v>0.032</v>
      </c>
      <c r="X42" s="0" t="n">
        <v>0.032</v>
      </c>
      <c r="Y42" s="0" t="n">
        <v>0.032</v>
      </c>
      <c r="Z42" s="0" t="n">
        <v>0.032</v>
      </c>
      <c r="AA42" s="0" t="n">
        <v>0.032</v>
      </c>
      <c r="AB42" s="0" t="n">
        <v>0.0369999999999999</v>
      </c>
      <c r="AC42" s="0" t="n">
        <v>0.0369999999999999</v>
      </c>
      <c r="AD42" s="0" t="n">
        <v>0.0469999999999997</v>
      </c>
      <c r="AE42" s="0" t="n">
        <v>0.0569999999999995</v>
      </c>
      <c r="AF42" s="0" t="n">
        <v>0.0570000000000004</v>
      </c>
      <c r="AG42" s="0" t="n">
        <v>0.0570000000000004</v>
      </c>
      <c r="AH42" s="0" t="n">
        <v>0.0570000000000004</v>
      </c>
      <c r="AI42" s="0" t="n">
        <v>0.0569999999999999</v>
      </c>
      <c r="AJ42" s="0" t="n">
        <v>0.0569999999999999</v>
      </c>
      <c r="AK42" s="0" t="n">
        <v>0.0569999999999995</v>
      </c>
      <c r="AL42" s="0" t="n">
        <v>0.0569999999999999</v>
      </c>
      <c r="AM42" s="0" t="n">
        <v>0.0569999999999999</v>
      </c>
      <c r="AN42" s="0" t="n">
        <v>0.0569999999999999</v>
      </c>
      <c r="AO42" s="0" t="n">
        <v>0.0570000000000004</v>
      </c>
      <c r="AP42" s="0" t="n">
        <v>0.0570000000000004</v>
      </c>
      <c r="AQ42" s="0" t="n">
        <v>0.0570000000000004</v>
      </c>
      <c r="AR42" s="0" t="n">
        <v>0.0570000000000004</v>
      </c>
      <c r="AS42" s="0" t="n">
        <v>0.0570000000000004</v>
      </c>
      <c r="AT42" s="0" t="n">
        <v>0.0570000000000013</v>
      </c>
      <c r="AU42" s="0" t="n">
        <v>0.0569999999999995</v>
      </c>
      <c r="AV42" s="0" t="n">
        <v>0.0569999999999999</v>
      </c>
      <c r="AW42" s="0" t="n">
        <v>0.0569999999999999</v>
      </c>
      <c r="AX42" s="0" t="n">
        <v>0.0569999999999999</v>
      </c>
      <c r="AY42" s="0" t="n">
        <v>0.0569999999999999</v>
      </c>
      <c r="AZ42" s="0" t="n">
        <v>0.0569999999999999</v>
      </c>
      <c r="BA42" s="0" t="n">
        <v>0.0569999999999995</v>
      </c>
      <c r="BB42" s="0" t="n">
        <v>0.0569999999999995</v>
      </c>
      <c r="BC42" s="0" t="n">
        <v>0.0569999999999995</v>
      </c>
      <c r="BD42" s="0" t="n">
        <v>0.0569999999999995</v>
      </c>
      <c r="BE42" s="0" t="n">
        <v>0.0570000000000004</v>
      </c>
      <c r="BF42" s="0" t="n">
        <v>0.0570000000000004</v>
      </c>
      <c r="BG42" s="0" t="n">
        <v>0.0569999999999999</v>
      </c>
      <c r="BH42" s="0" t="n">
        <v>0.0569999999999995</v>
      </c>
      <c r="BI42" s="0" t="n">
        <v>0.0569999999999999</v>
      </c>
      <c r="BJ42" s="0" t="n">
        <v>0.0569999999999995</v>
      </c>
      <c r="BK42" s="0" t="n">
        <v>0.0569999999999995</v>
      </c>
      <c r="BL42" s="0" t="n">
        <v>0.0569999999999999</v>
      </c>
      <c r="BM42" s="0" t="n">
        <v>0.0569999999999999</v>
      </c>
      <c r="BN42" s="0" t="n">
        <v>0.0569999999999995</v>
      </c>
      <c r="BO42" s="0" t="n">
        <v>0.0569999999999995</v>
      </c>
      <c r="BP42" s="0" t="n">
        <v>0.0570000000000004</v>
      </c>
      <c r="BQ42" s="0" t="n">
        <v>0.0570000000000004</v>
      </c>
      <c r="BR42" s="0" t="n">
        <v>0.0570000000000004</v>
      </c>
      <c r="BS42" s="0" t="n">
        <v>0.0569999999999999</v>
      </c>
      <c r="BT42" s="0" t="n">
        <v>0.0569999999999999</v>
      </c>
      <c r="BU42" s="0" t="n">
        <v>0.0569999999999999</v>
      </c>
      <c r="BV42" s="0" t="n">
        <v>0.0569999999999999</v>
      </c>
      <c r="BW42" s="0" t="n">
        <v>0.0569999999999999</v>
      </c>
      <c r="BX42" s="0" t="n">
        <v>0.0569999999999995</v>
      </c>
      <c r="BY42" s="0" t="n">
        <v>0.0569999999999995</v>
      </c>
      <c r="BZ42" s="0" t="n">
        <v>0.0570000000000004</v>
      </c>
      <c r="CA42" s="0" t="n">
        <v>0.0570000000000004</v>
      </c>
      <c r="CB42" s="0" t="n">
        <v>0.0569999999999995</v>
      </c>
      <c r="CC42" s="0" t="n">
        <v>0.0570000000000004</v>
      </c>
      <c r="CD42" s="0" t="n">
        <v>0.0570000000000004</v>
      </c>
      <c r="CE42" s="0" t="n">
        <v>0.0569999999999999</v>
      </c>
      <c r="CF42" s="0" t="n">
        <v>0.0569999999999999</v>
      </c>
      <c r="CG42" s="0" t="n">
        <v>0.0569999999999999</v>
      </c>
      <c r="CH42" s="0" t="n">
        <v>0.0569999999999995</v>
      </c>
      <c r="CI42" s="0" t="n">
        <v>0.0569999999999995</v>
      </c>
      <c r="CJ42" s="0" t="n">
        <v>0.0570000000000004</v>
      </c>
      <c r="CK42" s="0" t="n">
        <v>0.0569999999999995</v>
      </c>
      <c r="CL42" s="0" t="n">
        <v>0.0570000000000004</v>
      </c>
      <c r="CM42" s="0" t="n">
        <v>0.0570000000000004</v>
      </c>
      <c r="CN42" s="0" t="n">
        <v>0.0569999999999995</v>
      </c>
      <c r="CO42" s="0" t="n">
        <v>0.0570000000000004</v>
      </c>
      <c r="CP42" s="0" t="n">
        <v>0.0570000000000004</v>
      </c>
      <c r="CQ42" s="0" t="n">
        <v>0.0569999999999999</v>
      </c>
      <c r="CR42" s="0" t="n">
        <v>0.0569999999999999</v>
      </c>
      <c r="CS42" s="0" t="n">
        <v>0.0569999999999999</v>
      </c>
      <c r="CT42" s="0" t="n">
        <v>0.0569999999999999</v>
      </c>
      <c r="CU42" s="0" t="n">
        <v>0.0569999999999995</v>
      </c>
      <c r="CV42" s="0" t="n">
        <v>0.0570000000000004</v>
      </c>
      <c r="CW42" s="0" t="n">
        <v>0.0569999999999995</v>
      </c>
      <c r="CX42" s="0" t="n">
        <v>0.0570000000000004</v>
      </c>
      <c r="CY42" s="0" t="n">
        <v>0.0570000000000004</v>
      </c>
      <c r="CZ42" s="0" t="n">
        <v>0.0570000000000004</v>
      </c>
      <c r="DA42" s="0" t="n">
        <v>0.0570000000000004</v>
      </c>
      <c r="DB42" s="0" t="n">
        <v>0.0570000000000004</v>
      </c>
      <c r="DC42" s="0" t="n">
        <v>0.0569999999999999</v>
      </c>
      <c r="DD42" s="0" t="n">
        <v>0.0570000000000004</v>
      </c>
      <c r="DE42" s="0" t="n">
        <v>0.0569999999999995</v>
      </c>
      <c r="DF42" s="0" t="n">
        <v>0.0569999999999995</v>
      </c>
      <c r="DG42" s="0" t="n">
        <v>0.0570000000000004</v>
      </c>
      <c r="DH42" s="0" t="n">
        <v>0.0569999999999995</v>
      </c>
      <c r="DI42" s="0" t="n">
        <v>0.0570000000000004</v>
      </c>
      <c r="DJ42" s="0" t="n">
        <v>0.0569999999999995</v>
      </c>
      <c r="DK42" s="0" t="n">
        <v>0.0569999999999995</v>
      </c>
      <c r="DL42" s="0" t="n">
        <v>0.0569999999999995</v>
      </c>
      <c r="DM42" s="0" t="n">
        <v>0.0570000000000004</v>
      </c>
      <c r="DN42" s="0" t="n">
        <v>0.0570000000000004</v>
      </c>
      <c r="DO42" s="0" t="n">
        <v>0.0570000000000004</v>
      </c>
      <c r="DP42" s="0" t="n">
        <v>0.0569999999999995</v>
      </c>
      <c r="DQ42" s="0" t="n">
        <v>0.0569999999999995</v>
      </c>
      <c r="DR42" s="0" t="n">
        <v>0.0570000000000004</v>
      </c>
      <c r="DS42" s="0" t="n">
        <v>0.0569999999999995</v>
      </c>
      <c r="DT42" s="0" t="n">
        <v>0.0570000000000004</v>
      </c>
      <c r="DU42" s="0" t="n">
        <v>0.0569999999999995</v>
      </c>
      <c r="DV42" s="0" t="n">
        <v>0.0570000000000004</v>
      </c>
      <c r="DW42" s="0" t="n">
        <v>0.0570000000000004</v>
      </c>
      <c r="DX42" s="0" t="n">
        <v>0.0569999999999995</v>
      </c>
      <c r="DY42" s="0" t="n">
        <v>0.0570000000000004</v>
      </c>
      <c r="DZ42" s="0" t="n">
        <v>0.0570000000000004</v>
      </c>
      <c r="EA42" s="0" t="n">
        <v>0.0570000000000004</v>
      </c>
      <c r="EB42" s="0" t="n">
        <v>0.0570000000000004</v>
      </c>
      <c r="EC42" s="0" t="n">
        <v>0.0570000000000004</v>
      </c>
      <c r="ED42" s="0" t="n">
        <v>0.0569999999999995</v>
      </c>
      <c r="EE42" s="0" t="n">
        <v>0.0569999999999995</v>
      </c>
      <c r="EF42" s="0" t="n">
        <v>0.0569999999999995</v>
      </c>
      <c r="EG42" s="0" t="n">
        <v>0.0569999999999995</v>
      </c>
      <c r="EH42" s="0" t="n">
        <v>0.0569999999999995</v>
      </c>
      <c r="EI42" s="0" t="n">
        <v>0.0569999999999995</v>
      </c>
      <c r="EJ42" s="0" t="n">
        <v>0.0569999999999995</v>
      </c>
      <c r="EK42" s="0" t="n">
        <v>0.0570000000000004</v>
      </c>
      <c r="EL42" s="0" t="n">
        <v>0.0570000000000004</v>
      </c>
      <c r="EM42" s="0" t="n">
        <v>0.0569999999999995</v>
      </c>
      <c r="EN42" s="0" t="n">
        <v>0.0570000000000004</v>
      </c>
      <c r="EO42" s="0" t="n">
        <v>0.0570000000000004</v>
      </c>
      <c r="EP42" s="0" t="n">
        <v>0.0569999999999995</v>
      </c>
      <c r="EQ42" s="0" t="n">
        <v>0.0570000000000004</v>
      </c>
      <c r="ER42" s="0" t="n">
        <v>0.0569999999999995</v>
      </c>
      <c r="ES42" s="0" t="n">
        <v>0.0569999999999995</v>
      </c>
      <c r="ET42" s="0" t="n">
        <v>0.0569999999999995</v>
      </c>
      <c r="EU42" s="0" t="n">
        <v>0.0569999999999995</v>
      </c>
      <c r="EV42" s="0" t="n">
        <v>0.0569999999999995</v>
      </c>
      <c r="EW42" s="0" t="n">
        <v>0.0570000000000004</v>
      </c>
      <c r="EX42" s="0" t="n">
        <v>0.0570000000000004</v>
      </c>
      <c r="EY42" s="0" t="n">
        <v>0.0570000000000004</v>
      </c>
      <c r="EZ42" s="0" t="n">
        <v>0.0570000000000004</v>
      </c>
      <c r="FA42" s="0" t="n">
        <v>0.0570000000000004</v>
      </c>
      <c r="FB42" s="0" t="n">
        <v>0.0569999999999995</v>
      </c>
      <c r="FC42" s="0" t="n">
        <v>0.0569999999999995</v>
      </c>
      <c r="FD42" s="0" t="n">
        <v>0.0569999999999995</v>
      </c>
      <c r="FE42" s="0" t="n">
        <v>0.0569999999999995</v>
      </c>
      <c r="FF42" s="0" t="n">
        <v>0.0569999999999995</v>
      </c>
      <c r="FG42" s="0" t="n">
        <v>0.0569999999999995</v>
      </c>
      <c r="FH42" s="0" t="n">
        <v>0.0569999999999995</v>
      </c>
      <c r="FI42" s="0" t="n">
        <v>0.0570000000000004</v>
      </c>
      <c r="FJ42" s="0" t="n">
        <v>0.0570000000000004</v>
      </c>
      <c r="FK42" s="0" t="n">
        <v>0.0570000000000004</v>
      </c>
      <c r="FL42" s="0" t="n">
        <v>0.0569999999999995</v>
      </c>
      <c r="FM42" s="0" t="n">
        <v>0.0570000000000004</v>
      </c>
      <c r="FN42" s="0" t="n">
        <v>0.0570000000000004</v>
      </c>
      <c r="FO42" s="0" t="n">
        <v>0.0569999999999995</v>
      </c>
      <c r="FP42" s="0" t="n">
        <v>0.0569999999999995</v>
      </c>
      <c r="FQ42" s="0" t="n">
        <v>0.0569999999999995</v>
      </c>
      <c r="FR42" s="0" t="n">
        <v>0.0570000000000004</v>
      </c>
      <c r="FS42" s="0" t="n">
        <v>0.0570000000000004</v>
      </c>
      <c r="FT42" s="0" t="n">
        <v>0.0570000000000004</v>
      </c>
      <c r="FU42" s="0" t="n">
        <v>0.0570000000000004</v>
      </c>
      <c r="FV42" s="0" t="n">
        <v>0.0570000000000004</v>
      </c>
      <c r="FW42" s="0" t="n">
        <v>0.0569999999999995</v>
      </c>
      <c r="FX42" s="0" t="n">
        <v>0.0569999999999995</v>
      </c>
      <c r="FY42" s="0" t="n">
        <v>0.0569999999999995</v>
      </c>
      <c r="FZ42" s="0" t="n">
        <v>0.0570000000000004</v>
      </c>
      <c r="GA42" s="0" t="n">
        <v>0.0569999999999995</v>
      </c>
      <c r="GB42" s="0" t="n">
        <v>0.0570000000000004</v>
      </c>
      <c r="GC42" s="0" t="n">
        <v>0.0569999999999995</v>
      </c>
      <c r="GD42" s="0" t="n">
        <v>0.0570000000000004</v>
      </c>
      <c r="GE42" s="0" t="n">
        <v>0.0570000000000004</v>
      </c>
      <c r="GF42" s="0" t="n">
        <v>0.0569999999999995</v>
      </c>
      <c r="GG42" s="0" t="n">
        <v>0.0570000000000004</v>
      </c>
      <c r="GH42" s="0" t="n">
        <v>0.0570000000000004</v>
      </c>
      <c r="GI42" s="0" t="n">
        <v>0.0569999999999995</v>
      </c>
      <c r="GJ42" s="0" t="n">
        <v>0.0570000000000004</v>
      </c>
      <c r="GK42" s="0" t="n">
        <v>0.0569999999999995</v>
      </c>
      <c r="GL42" s="0" t="n">
        <v>0.0569999999999995</v>
      </c>
      <c r="GM42" s="0" t="n">
        <v>0.0570000000000004</v>
      </c>
      <c r="GN42" s="0" t="n">
        <v>0.0569999999999995</v>
      </c>
      <c r="GO42" s="0" t="n">
        <v>0.0570000000000004</v>
      </c>
      <c r="GP42" s="0" t="n">
        <v>0.0569999999999995</v>
      </c>
      <c r="GQ42" s="0" t="n">
        <v>0.0569999999999995</v>
      </c>
      <c r="GR42" s="0" t="n">
        <v>0.0570000000000004</v>
      </c>
      <c r="GS42" s="0" t="n">
        <v>0.0570000000000004</v>
      </c>
      <c r="GT42" s="0" t="n">
        <v>0.0570000000000004</v>
      </c>
      <c r="GU42" s="0" t="n">
        <v>0.0570000000000004</v>
      </c>
      <c r="GV42" s="0" t="n">
        <v>0.0569999999999995</v>
      </c>
      <c r="GW42" s="0" t="n">
        <v>0.0569999999999995</v>
      </c>
      <c r="GX42" s="0" t="n">
        <v>0.0570000000000004</v>
      </c>
      <c r="GY42" s="0" t="n">
        <v>0.0569999999999995</v>
      </c>
      <c r="GZ42" s="0" t="n">
        <v>0.0570000000000004</v>
      </c>
      <c r="HA42" s="0" t="n">
        <v>0.0569999999999995</v>
      </c>
      <c r="HB42" s="0" t="n">
        <v>0.0570000000000004</v>
      </c>
      <c r="HC42" s="0" t="n">
        <v>0.0570000000000004</v>
      </c>
      <c r="HD42" s="0" t="n">
        <v>0.0570000000000004</v>
      </c>
      <c r="HE42" s="0" t="n">
        <v>0.0569999999999995</v>
      </c>
      <c r="HF42" s="0" t="n">
        <v>0.0570000000000004</v>
      </c>
      <c r="HG42" s="0" t="n">
        <v>0.0570000000000004</v>
      </c>
      <c r="HH42" s="0" t="n">
        <v>0.0570000000000004</v>
      </c>
      <c r="HI42" s="0" t="n">
        <v>0.0570000000000004</v>
      </c>
      <c r="HJ42" s="0" t="n">
        <v>0.0569999999999995</v>
      </c>
      <c r="HK42" s="0" t="n">
        <v>0.0569999999999995</v>
      </c>
      <c r="HL42" s="0" t="n">
        <v>0.0569999999999995</v>
      </c>
      <c r="HM42" s="0" t="n">
        <v>0.0569999999999995</v>
      </c>
      <c r="HN42" s="0" t="n">
        <v>0.0569999999999995</v>
      </c>
      <c r="HO42" s="0" t="n">
        <v>0.0570000000000004</v>
      </c>
      <c r="HP42" s="0" t="n">
        <v>0.0570000000000004</v>
      </c>
      <c r="HQ42" s="0" t="n">
        <v>0.0569999999999986</v>
      </c>
      <c r="HR42" s="0" t="n">
        <v>0.0570000000000004</v>
      </c>
      <c r="HS42" s="0" t="n">
        <v>0.0569999999999995</v>
      </c>
      <c r="HT42" s="0" t="n">
        <v>0.0570000000000004</v>
      </c>
      <c r="HU42" s="0" t="n">
        <v>0.0569999999999995</v>
      </c>
      <c r="HV42" s="0" t="n">
        <v>0.0569999999999995</v>
      </c>
      <c r="HW42" s="0" t="n">
        <v>0.0569999999999995</v>
      </c>
      <c r="HX42" s="0" t="n">
        <v>0.0569999999999995</v>
      </c>
      <c r="HY42" s="0" t="n">
        <v>0.0570000000000004</v>
      </c>
      <c r="HZ42" s="0" t="n">
        <v>0.0570000000000004</v>
      </c>
      <c r="IA42" s="382" t="n">
        <v>0.0570000000000004</v>
      </c>
    </row>
    <row r="43" customFormat="false" ht="12.75" hidden="false" customHeight="false" outlineLevel="0" collapsed="false">
      <c r="A43" s="389" t="n">
        <f aca="false">A!A57</f>
        <v>38292</v>
      </c>
      <c r="B43" s="390" t="n">
        <f aca="false">INDEX(RelationshipPriceTable,MATCH(A43,RelationshipMonth,0),2)</f>
        <v>4.015</v>
      </c>
      <c r="C43" s="390" t="n">
        <v>3.993</v>
      </c>
      <c r="D43" s="391" t="n">
        <f aca="false">B43-C43</f>
        <v>0.0219999999999998</v>
      </c>
      <c r="F43" s="414" t="n">
        <v>36910</v>
      </c>
      <c r="I43" s="0" t="n">
        <v>0.323</v>
      </c>
      <c r="J43" s="0" t="n">
        <v>0.173000000000001</v>
      </c>
      <c r="K43" s="0" t="n">
        <v>0.112</v>
      </c>
      <c r="L43" s="0" t="n">
        <v>0.0100000000000007</v>
      </c>
      <c r="M43" s="0" t="n">
        <v>-0.00999999999999979</v>
      </c>
      <c r="N43" s="0" t="n">
        <v>-0.00999999999999979</v>
      </c>
      <c r="O43" s="0" t="n">
        <v>-0.0149999999999997</v>
      </c>
      <c r="P43" s="0" t="n">
        <v>-0.0149999999999997</v>
      </c>
      <c r="Q43" s="0" t="n">
        <v>-0.0150000000000006</v>
      </c>
      <c r="R43" s="0" t="n">
        <v>-0.0300000000000003</v>
      </c>
      <c r="S43" s="0" t="n">
        <v>-0.04</v>
      </c>
      <c r="T43" s="0" t="n">
        <v>-0.04</v>
      </c>
      <c r="U43" s="0" t="n">
        <v>-0.04</v>
      </c>
      <c r="V43" s="0" t="n">
        <v>-0.04</v>
      </c>
      <c r="W43" s="0" t="n">
        <v>-0.04</v>
      </c>
      <c r="X43" s="0" t="n">
        <v>-0.04</v>
      </c>
      <c r="Y43" s="0" t="n">
        <v>-0.04</v>
      </c>
      <c r="Z43" s="0" t="n">
        <v>-0.04</v>
      </c>
      <c r="AA43" s="0" t="n">
        <v>-0.04</v>
      </c>
      <c r="AB43" s="0" t="n">
        <v>-0.0350000000000001</v>
      </c>
      <c r="AC43" s="0" t="n">
        <v>-0.0300000000000003</v>
      </c>
      <c r="AD43" s="0" t="n">
        <v>-0.0330000000000004</v>
      </c>
      <c r="AE43" s="0" t="n">
        <v>-0.0329999999999995</v>
      </c>
      <c r="AF43" s="0" t="n">
        <v>-0.0369999999999999</v>
      </c>
      <c r="AG43" s="0" t="n">
        <v>-0.0340000000000007</v>
      </c>
      <c r="AH43" s="0" t="n">
        <v>-0.0340000000000007</v>
      </c>
      <c r="AI43" s="0" t="n">
        <v>-0.0290000000000008</v>
      </c>
      <c r="AJ43" s="0" t="n">
        <v>-0.0240000000000005</v>
      </c>
      <c r="AK43" s="0" t="n">
        <v>-0.0239999999999996</v>
      </c>
      <c r="AL43" s="0" t="n">
        <v>-0.0239999999999996</v>
      </c>
      <c r="AM43" s="0" t="n">
        <v>-0.0239999999999996</v>
      </c>
      <c r="AN43" s="0" t="n">
        <v>-0.0240000000000005</v>
      </c>
      <c r="AO43" s="0" t="n">
        <v>-0.0240000000000009</v>
      </c>
      <c r="AP43" s="0" t="n">
        <v>-0.0240000000000009</v>
      </c>
      <c r="AQ43" s="0" t="n">
        <v>-0.0240000000000009</v>
      </c>
      <c r="AR43" s="0" t="n">
        <v>-0.024</v>
      </c>
      <c r="AS43" s="0" t="n">
        <v>-0.0340000000000007</v>
      </c>
      <c r="AT43" s="0" t="n">
        <v>-0.0140000000000011</v>
      </c>
      <c r="AU43" s="0" t="n">
        <v>0.0309999999999997</v>
      </c>
      <c r="AV43" s="0" t="n">
        <v>0.0159999999999996</v>
      </c>
      <c r="AW43" s="0" t="n">
        <v>0.00600000000000023</v>
      </c>
      <c r="AX43" s="0" t="n">
        <v>0.00600000000000023</v>
      </c>
      <c r="AY43" s="0" t="n">
        <v>0.00600000000000023</v>
      </c>
      <c r="AZ43" s="0" t="n">
        <v>0.00599999999999978</v>
      </c>
      <c r="BA43" s="0" t="n">
        <v>0.00599999999999978</v>
      </c>
      <c r="BB43" s="0" t="n">
        <v>0.00599999999999934</v>
      </c>
      <c r="BC43" s="0" t="n">
        <v>0.00599999999999934</v>
      </c>
      <c r="BD43" s="0" t="n">
        <v>-0.0190000000000001</v>
      </c>
      <c r="BE43" s="0" t="n">
        <v>-0.0289999999999999</v>
      </c>
      <c r="BF43" s="0" t="n">
        <v>-0.00900000000000034</v>
      </c>
      <c r="BG43" s="0" t="n">
        <v>0.0359999999999996</v>
      </c>
      <c r="BH43" s="0" t="n">
        <v>0.0209999999999999</v>
      </c>
      <c r="BI43" s="0" t="n">
        <v>0.0110000000000001</v>
      </c>
      <c r="BJ43" s="0" t="n">
        <v>0.0110000000000006</v>
      </c>
      <c r="BK43" s="0" t="n">
        <v>0.0110000000000006</v>
      </c>
      <c r="BL43" s="0" t="n">
        <v>0.0109999999999997</v>
      </c>
      <c r="BM43" s="0" t="n">
        <v>0.0109999999999992</v>
      </c>
      <c r="BN43" s="0" t="n">
        <v>0.0110000000000001</v>
      </c>
      <c r="BO43" s="0" t="n">
        <v>0.0110000000000001</v>
      </c>
      <c r="BP43" s="0" t="n">
        <v>-0.0190000000000001</v>
      </c>
      <c r="BQ43" s="0" t="n">
        <v>-0.0290000000000008</v>
      </c>
      <c r="BR43" s="0" t="n">
        <v>-0.00900000000000034</v>
      </c>
      <c r="BS43" s="0" t="n">
        <v>0.0359999999999996</v>
      </c>
      <c r="BT43" s="0" t="n">
        <v>0.0209999999999995</v>
      </c>
      <c r="BU43" s="0" t="n">
        <v>0.0110000000000006</v>
      </c>
      <c r="BV43" s="0" t="n">
        <v>0.0110000000000001</v>
      </c>
      <c r="BW43" s="0" t="n">
        <v>0.0110000000000001</v>
      </c>
      <c r="BX43" s="0" t="n">
        <v>0.0109999999999997</v>
      </c>
      <c r="BY43" s="0" t="n">
        <v>0.0110000000000001</v>
      </c>
      <c r="BZ43" s="0" t="n">
        <v>0.0109999999999992</v>
      </c>
      <c r="CA43" s="0" t="n">
        <v>0.0109999999999992</v>
      </c>
      <c r="CB43" s="0" t="n">
        <v>-0.0189999999999992</v>
      </c>
      <c r="CC43" s="0" t="n">
        <v>-0.0290000000000008</v>
      </c>
      <c r="CD43" s="0" t="n">
        <v>-0.00900000000000034</v>
      </c>
      <c r="CE43" s="0" t="n">
        <v>0.0359999999999996</v>
      </c>
      <c r="CF43" s="0" t="n">
        <v>0.0209999999999999</v>
      </c>
      <c r="CG43" s="0" t="n">
        <v>0.0110000000000001</v>
      </c>
      <c r="CH43" s="0" t="n">
        <v>0.0110000000000006</v>
      </c>
      <c r="CI43" s="0" t="n">
        <v>0.0110000000000001</v>
      </c>
      <c r="CJ43" s="0" t="n">
        <v>0.0109999999999992</v>
      </c>
      <c r="CK43" s="0" t="n">
        <v>0.0110000000000001</v>
      </c>
      <c r="CL43" s="0" t="n">
        <v>0.0109999999999992</v>
      </c>
      <c r="CM43" s="0" t="n">
        <v>0.0109999999999992</v>
      </c>
      <c r="CN43" s="0" t="n">
        <v>-0.0189999999999992</v>
      </c>
      <c r="CO43" s="0" t="n">
        <v>-0.0290000000000008</v>
      </c>
      <c r="CP43" s="0" t="n">
        <v>-0.00900000000000034</v>
      </c>
      <c r="CQ43" s="0" t="n">
        <v>0.0359999999999996</v>
      </c>
      <c r="CR43" s="0" t="n">
        <v>0.0209999999999995</v>
      </c>
      <c r="CS43" s="0" t="n">
        <v>0.0110000000000001</v>
      </c>
      <c r="CT43" s="0" t="n">
        <v>0.0110000000000001</v>
      </c>
      <c r="CU43" s="0" t="n">
        <v>0.0110000000000001</v>
      </c>
      <c r="CV43" s="0" t="n">
        <v>0.0109999999999992</v>
      </c>
      <c r="CW43" s="0" t="n">
        <v>0.0110000000000001</v>
      </c>
      <c r="CX43" s="0" t="n">
        <v>0.0109999999999992</v>
      </c>
      <c r="CY43" s="0" t="n">
        <v>0.0109999999999992</v>
      </c>
      <c r="CZ43" s="0" t="n">
        <v>-0.0190000000000001</v>
      </c>
      <c r="DA43" s="0" t="n">
        <v>-0.0289999999999999</v>
      </c>
      <c r="DB43" s="0" t="n">
        <v>-0.00900000000000034</v>
      </c>
      <c r="DC43" s="0" t="n">
        <v>0.0359999999999996</v>
      </c>
      <c r="DD43" s="0" t="n">
        <v>0.020999999999999</v>
      </c>
      <c r="DE43" s="0" t="n">
        <v>0.011000000000001</v>
      </c>
      <c r="DF43" s="0" t="n">
        <v>0.0110000000000001</v>
      </c>
      <c r="DG43" s="0" t="n">
        <v>0.0110000000000001</v>
      </c>
      <c r="DH43" s="0" t="n">
        <v>0.0109999999999992</v>
      </c>
      <c r="DI43" s="0" t="n">
        <v>0.0109999999999992</v>
      </c>
      <c r="DJ43" s="0" t="n">
        <v>0.0110000000000001</v>
      </c>
      <c r="DK43" s="0" t="n">
        <v>0.0110000000000001</v>
      </c>
      <c r="DL43" s="0" t="n">
        <v>-0.0189999999999992</v>
      </c>
      <c r="DM43" s="0" t="n">
        <v>-0.0290000000000008</v>
      </c>
      <c r="DN43" s="0" t="n">
        <v>-0.00900000000000034</v>
      </c>
      <c r="DO43" s="0" t="n">
        <v>0.0359999999999996</v>
      </c>
      <c r="DP43" s="0" t="n">
        <v>0.0209999999999999</v>
      </c>
      <c r="DQ43" s="0" t="n">
        <v>0.0110000000000001</v>
      </c>
      <c r="DR43" s="0" t="n">
        <v>0.0110000000000001</v>
      </c>
      <c r="DS43" s="0" t="n">
        <v>0.0110000000000001</v>
      </c>
      <c r="DT43" s="0" t="n">
        <v>0.0109999999999992</v>
      </c>
      <c r="DU43" s="0" t="n">
        <v>0.0110000000000001</v>
      </c>
      <c r="DV43" s="0" t="n">
        <v>0.0109999999999992</v>
      </c>
      <c r="DW43" s="0" t="n">
        <v>0.0109999999999992</v>
      </c>
      <c r="DX43" s="0" t="n">
        <v>-0.0189999999999992</v>
      </c>
      <c r="DY43" s="0" t="n">
        <v>-0.0289999999999999</v>
      </c>
      <c r="DZ43" s="0" t="n">
        <v>-0.00900000000000034</v>
      </c>
      <c r="EA43" s="0" t="n">
        <v>0.0359999999999996</v>
      </c>
      <c r="EB43" s="0" t="n">
        <v>0.0209999999999999</v>
      </c>
      <c r="EC43" s="0" t="n">
        <v>0.0110000000000001</v>
      </c>
      <c r="ED43" s="0" t="n">
        <v>0.011000000000001</v>
      </c>
      <c r="EE43" s="0" t="n">
        <v>0.0110000000000001</v>
      </c>
      <c r="EF43" s="0" t="n">
        <v>0.0110000000000001</v>
      </c>
      <c r="EG43" s="0" t="n">
        <v>0.0110000000000001</v>
      </c>
      <c r="EH43" s="0" t="n">
        <v>0.0110000000000001</v>
      </c>
      <c r="EI43" s="0" t="n">
        <v>0.0110000000000001</v>
      </c>
      <c r="EJ43" s="0" t="n">
        <v>-0.0189999999999992</v>
      </c>
      <c r="EK43" s="0" t="n">
        <v>-0.0289999999999999</v>
      </c>
      <c r="EL43" s="0" t="n">
        <v>-0.00900000000000034</v>
      </c>
      <c r="EM43" s="0" t="n">
        <v>0.0360000000000005</v>
      </c>
      <c r="EN43" s="0" t="n">
        <v>0.0209999999999999</v>
      </c>
      <c r="EO43" s="0" t="n">
        <v>0.0110000000000001</v>
      </c>
      <c r="EP43" s="0" t="n">
        <v>0.011000000000001</v>
      </c>
      <c r="EQ43" s="0" t="n">
        <v>0.0110000000000001</v>
      </c>
      <c r="ER43" s="0" t="n">
        <v>0.0110000000000001</v>
      </c>
      <c r="ES43" s="0" t="n">
        <v>0.0109999999999992</v>
      </c>
      <c r="ET43" s="0" t="n">
        <v>0.0110000000000001</v>
      </c>
      <c r="EU43" s="0" t="n">
        <v>0.0110000000000001</v>
      </c>
      <c r="EV43" s="0" t="n">
        <v>-0.0189999999999992</v>
      </c>
      <c r="EW43" s="0" t="n">
        <v>-0.0289999999999999</v>
      </c>
      <c r="EX43" s="0" t="n">
        <v>-0.00900000000000034</v>
      </c>
      <c r="EY43" s="0" t="n">
        <v>0.0359999999999996</v>
      </c>
      <c r="EZ43" s="0" t="n">
        <v>0.0209999999999999</v>
      </c>
      <c r="FA43" s="0" t="n">
        <v>0.0110000000000001</v>
      </c>
      <c r="FB43" s="0" t="n">
        <v>0.011000000000001</v>
      </c>
      <c r="FC43" s="0" t="n">
        <v>0.0110000000000001</v>
      </c>
      <c r="FD43" s="0" t="n">
        <v>0.0110000000000001</v>
      </c>
      <c r="FE43" s="0" t="n">
        <v>0.0110000000000001</v>
      </c>
      <c r="FF43" s="0" t="n">
        <v>0.0110000000000001</v>
      </c>
      <c r="FG43" s="0" t="n">
        <v>0.0110000000000001</v>
      </c>
      <c r="FH43" s="0" t="n">
        <v>-0.0189999999999992</v>
      </c>
      <c r="FI43" s="0" t="n">
        <v>-0.0290000000000008</v>
      </c>
      <c r="FJ43" s="0" t="n">
        <v>-0.00900000000000034</v>
      </c>
      <c r="FK43" s="0" t="n">
        <v>0.0359999999999996</v>
      </c>
      <c r="FL43" s="0" t="n">
        <v>0.0209999999999999</v>
      </c>
      <c r="FM43" s="0" t="n">
        <v>0.0110000000000001</v>
      </c>
      <c r="FN43" s="0" t="n">
        <v>0.0110000000000001</v>
      </c>
      <c r="FO43" s="0" t="n">
        <v>0.0110000000000001</v>
      </c>
      <c r="FP43" s="0" t="n">
        <v>0.0110000000000001</v>
      </c>
      <c r="FQ43" s="0" t="n">
        <v>0.0110000000000001</v>
      </c>
      <c r="FR43" s="0" t="n">
        <v>0.0109999999999992</v>
      </c>
      <c r="FS43" s="0" t="n">
        <v>0.0109999999999992</v>
      </c>
      <c r="FT43" s="0" t="n">
        <v>-0.0190000000000001</v>
      </c>
      <c r="FU43" s="0" t="n">
        <v>-0.0290000000000008</v>
      </c>
      <c r="FV43" s="0" t="n">
        <v>-0.00900000000000034</v>
      </c>
      <c r="FW43" s="0" t="n">
        <v>0.0359999999999996</v>
      </c>
      <c r="FX43" s="0" t="n">
        <v>0.0209999999999999</v>
      </c>
      <c r="FY43" s="0" t="n">
        <v>0.0110000000000001</v>
      </c>
      <c r="FZ43" s="0" t="n">
        <v>0.0110000000000001</v>
      </c>
      <c r="GA43" s="0" t="n">
        <v>0.011000000000001</v>
      </c>
      <c r="GB43" s="0" t="n">
        <v>0.0109999999999992</v>
      </c>
      <c r="GC43" s="0" t="n">
        <v>0.0110000000000001</v>
      </c>
      <c r="GD43" s="0" t="n">
        <v>0.0109999999999992</v>
      </c>
      <c r="GE43" s="0" t="n">
        <v>0.0109999999999992</v>
      </c>
      <c r="GF43" s="0" t="n">
        <v>-0.0190000000000001</v>
      </c>
      <c r="GG43" s="0" t="n">
        <v>-0.0289999999999999</v>
      </c>
      <c r="GH43" s="0" t="n">
        <v>-0.00900000000000034</v>
      </c>
      <c r="GI43" s="0" t="n">
        <v>0.0359999999999996</v>
      </c>
      <c r="GJ43" s="0" t="n">
        <v>0.020999999999999</v>
      </c>
      <c r="GK43" s="0" t="n">
        <v>0.011000000000001</v>
      </c>
      <c r="GL43" s="0" t="n">
        <v>0.0110000000000001</v>
      </c>
      <c r="GM43" s="0" t="n">
        <v>0.0110000000000001</v>
      </c>
      <c r="GN43" s="0" t="n">
        <v>0.0110000000000001</v>
      </c>
      <c r="GO43" s="0" t="n">
        <v>0.0109999999999992</v>
      </c>
      <c r="GP43" s="0" t="n">
        <v>0.0110000000000001</v>
      </c>
      <c r="GQ43" s="0" t="n">
        <v>0.0110000000000001</v>
      </c>
      <c r="GR43" s="0" t="n">
        <v>-0.0189999999999992</v>
      </c>
      <c r="GS43" s="0" t="n">
        <v>-0.0290000000000008</v>
      </c>
      <c r="GT43" s="0" t="n">
        <v>-0.00900000000000034</v>
      </c>
      <c r="GU43" s="0" t="n">
        <v>0.0359999999999996</v>
      </c>
      <c r="GV43" s="0" t="n">
        <v>0.0209999999999999</v>
      </c>
      <c r="GW43" s="0" t="n">
        <v>0.0110000000000001</v>
      </c>
      <c r="GX43" s="0" t="n">
        <v>0.0110000000000001</v>
      </c>
      <c r="GY43" s="0" t="n">
        <v>0.0110000000000001</v>
      </c>
      <c r="GZ43" s="0" t="n">
        <v>0.0109999999999992</v>
      </c>
      <c r="HA43" s="0" t="n">
        <v>0.0110000000000001</v>
      </c>
      <c r="HB43" s="0" t="n">
        <v>0.0109999999999992</v>
      </c>
      <c r="HC43" s="0" t="n">
        <v>0.0110000000000001</v>
      </c>
      <c r="HD43" s="0" t="n">
        <v>-0.0189999999999992</v>
      </c>
      <c r="HE43" s="0" t="n">
        <v>-0.0289999999999999</v>
      </c>
      <c r="HF43" s="0" t="n">
        <v>-0.00900000000000034</v>
      </c>
      <c r="HG43" s="0" t="n">
        <v>0.0359999999999996</v>
      </c>
      <c r="HH43" s="0" t="n">
        <v>0.0209999999999999</v>
      </c>
      <c r="HI43" s="0" t="n">
        <v>0.0110000000000001</v>
      </c>
      <c r="HJ43" s="0" t="n">
        <v>0.011000000000001</v>
      </c>
      <c r="HK43" s="0" t="n">
        <v>0.0110000000000001</v>
      </c>
      <c r="HL43" s="0" t="n">
        <v>0.0110000000000001</v>
      </c>
      <c r="HM43" s="0" t="n">
        <v>0.0110000000000001</v>
      </c>
      <c r="HN43" s="0" t="n">
        <v>0.0110000000000001</v>
      </c>
      <c r="HO43" s="0" t="n">
        <v>0.011000000000001</v>
      </c>
      <c r="HP43" s="0" t="n">
        <v>-0.0190000000000001</v>
      </c>
      <c r="HQ43" s="0" t="n">
        <v>-0.0289999999999999</v>
      </c>
      <c r="HR43" s="0" t="n">
        <v>-0.00900000000000034</v>
      </c>
      <c r="HS43" s="0" t="n">
        <v>0.0359999999999996</v>
      </c>
      <c r="HT43" s="0" t="n">
        <v>0.020999999999999</v>
      </c>
      <c r="HU43" s="0" t="n">
        <v>0.011000000000001</v>
      </c>
      <c r="HV43" s="0" t="n">
        <v>0.0110000000000001</v>
      </c>
      <c r="HW43" s="0" t="n">
        <v>0.011000000000001</v>
      </c>
      <c r="HX43" s="0" t="n">
        <v>0.0109999999999992</v>
      </c>
      <c r="HY43" s="0" t="n">
        <v>0.0109999999999992</v>
      </c>
      <c r="HZ43" s="0" t="n">
        <v>0.0110000000000001</v>
      </c>
      <c r="IA43" s="382" t="n">
        <v>0.0110000000000001</v>
      </c>
    </row>
    <row r="44" customFormat="false" ht="12.75" hidden="false" customHeight="false" outlineLevel="0" collapsed="false">
      <c r="A44" s="389" t="n">
        <f aca="false">A!A58</f>
        <v>38322</v>
      </c>
      <c r="B44" s="390" t="n">
        <f aca="false">INDEX(RelationshipPriceTable,MATCH(A44,RelationshipMonth,0),2)</f>
        <v>4.16</v>
      </c>
      <c r="C44" s="390" t="n">
        <v>4.138</v>
      </c>
      <c r="D44" s="391" t="n">
        <f aca="false">B44-C44</f>
        <v>0.0220000000000002</v>
      </c>
      <c r="F44" s="414" t="n">
        <v>36913</v>
      </c>
      <c r="I44" s="0" t="n">
        <v>-0.00199999999999889</v>
      </c>
      <c r="J44" s="0" t="n">
        <v>0.0299999999999994</v>
      </c>
      <c r="K44" s="0" t="n">
        <v>0.04</v>
      </c>
      <c r="L44" s="0" t="n">
        <v>0.0249999999999995</v>
      </c>
      <c r="M44" s="0" t="n">
        <v>0.0249999999999995</v>
      </c>
      <c r="N44" s="0" t="n">
        <v>0.0249999999999995</v>
      </c>
      <c r="O44" s="0" t="n">
        <v>0.0249999999999995</v>
      </c>
      <c r="P44" s="0" t="n">
        <v>0.0249999999999995</v>
      </c>
      <c r="Q44" s="0" t="n">
        <v>0.0250000000000004</v>
      </c>
      <c r="R44" s="0" t="n">
        <v>0.0200000000000005</v>
      </c>
      <c r="S44" s="0" t="n">
        <v>0.0149999999999997</v>
      </c>
      <c r="T44" s="0" t="n">
        <v>0.0100000000000007</v>
      </c>
      <c r="U44" s="0" t="n">
        <v>0.00999999999999979</v>
      </c>
      <c r="V44" s="0" t="n">
        <v>0.00999999999999979</v>
      </c>
      <c r="W44" s="0" t="n">
        <v>0.00999999999999979</v>
      </c>
      <c r="X44" s="0" t="n">
        <v>0.00999999999999979</v>
      </c>
      <c r="Y44" s="0" t="n">
        <v>0.00999999999999979</v>
      </c>
      <c r="Z44" s="0" t="n">
        <v>0.00999999999999979</v>
      </c>
      <c r="AA44" s="0" t="n">
        <v>0.00999999999999979</v>
      </c>
      <c r="AB44" s="0" t="n">
        <v>0.00700000000000056</v>
      </c>
      <c r="AC44" s="0" t="n">
        <v>0.00499999999999989</v>
      </c>
      <c r="AD44" s="0" t="n">
        <v>0</v>
      </c>
      <c r="AE44" s="0" t="n">
        <v>0.00300000000000011</v>
      </c>
      <c r="AF44" s="0" t="n">
        <v>0.00700000000000056</v>
      </c>
      <c r="AG44" s="0" t="n">
        <v>0.0100000000000007</v>
      </c>
      <c r="AH44" s="0" t="n">
        <v>0.0100000000000007</v>
      </c>
      <c r="AI44" s="0" t="n">
        <v>0.0220000000000011</v>
      </c>
      <c r="AJ44" s="0" t="n">
        <v>0.028</v>
      </c>
      <c r="AK44" s="0" t="n">
        <v>0.028</v>
      </c>
      <c r="AL44" s="0" t="n">
        <v>0.028</v>
      </c>
      <c r="AM44" s="0" t="n">
        <v>0.028</v>
      </c>
      <c r="AN44" s="0" t="n">
        <v>0.028</v>
      </c>
      <c r="AO44" s="0" t="n">
        <v>0.0280000000000005</v>
      </c>
      <c r="AP44" s="0" t="n">
        <v>0.0280000000000005</v>
      </c>
      <c r="AQ44" s="0" t="n">
        <v>0.0280000000000005</v>
      </c>
      <c r="AR44" s="0" t="n">
        <v>0.0280000000000005</v>
      </c>
      <c r="AS44" s="0" t="n">
        <v>0.0100000000000007</v>
      </c>
      <c r="AT44" s="0" t="n">
        <v>0.0100000000000007</v>
      </c>
      <c r="AU44" s="0" t="n">
        <v>0.0220000000000007</v>
      </c>
      <c r="AV44" s="0" t="n">
        <v>0.028</v>
      </c>
      <c r="AW44" s="0" t="n">
        <v>0.028</v>
      </c>
      <c r="AX44" s="0" t="n">
        <v>0.0280000000000005</v>
      </c>
      <c r="AY44" s="0" t="n">
        <v>0.0280000000000005</v>
      </c>
      <c r="AZ44" s="0" t="n">
        <v>0.028</v>
      </c>
      <c r="BA44" s="0" t="n">
        <v>0.0280000000000005</v>
      </c>
      <c r="BB44" s="0" t="n">
        <v>0.0280000000000005</v>
      </c>
      <c r="BC44" s="0" t="n">
        <v>0.0280000000000005</v>
      </c>
      <c r="BD44" s="0" t="n">
        <v>0.0280000000000005</v>
      </c>
      <c r="BE44" s="0" t="n">
        <v>0.00999999999999979</v>
      </c>
      <c r="BF44" s="0" t="n">
        <v>0.00999999999999979</v>
      </c>
      <c r="BG44" s="0" t="n">
        <v>0.0220000000000002</v>
      </c>
      <c r="BH44" s="0" t="n">
        <v>0.028</v>
      </c>
      <c r="BI44" s="0" t="n">
        <v>0.0280000000000005</v>
      </c>
      <c r="BJ44" s="0" t="n">
        <v>0.028</v>
      </c>
      <c r="BK44" s="0" t="n">
        <v>0.028</v>
      </c>
      <c r="BL44" s="0" t="n">
        <v>0.028</v>
      </c>
      <c r="BM44" s="0" t="n">
        <v>0.0280000000000005</v>
      </c>
      <c r="BN44" s="0" t="n">
        <v>0.0279999999999996</v>
      </c>
      <c r="BO44" s="0" t="n">
        <v>0.0279999999999996</v>
      </c>
      <c r="BP44" s="0" t="n">
        <v>0.0280000000000005</v>
      </c>
      <c r="BQ44" s="0" t="n">
        <v>0.0100000000000007</v>
      </c>
      <c r="BR44" s="0" t="n">
        <v>0.00999999999999979</v>
      </c>
      <c r="BS44" s="0" t="n">
        <v>0.0220000000000007</v>
      </c>
      <c r="BT44" s="0" t="n">
        <v>0.028</v>
      </c>
      <c r="BU44" s="0" t="n">
        <v>0.028</v>
      </c>
      <c r="BV44" s="0" t="n">
        <v>0.028</v>
      </c>
      <c r="BW44" s="0" t="n">
        <v>0.028</v>
      </c>
      <c r="BX44" s="0" t="n">
        <v>0.0280000000000005</v>
      </c>
      <c r="BY44" s="0" t="n">
        <v>0.0279999999999996</v>
      </c>
      <c r="BZ44" s="0" t="n">
        <v>0.0280000000000005</v>
      </c>
      <c r="CA44" s="0" t="n">
        <v>0.0280000000000005</v>
      </c>
      <c r="CB44" s="0" t="n">
        <v>0.0279999999999996</v>
      </c>
      <c r="CC44" s="0" t="n">
        <v>0.00999999999999979</v>
      </c>
      <c r="CD44" s="0" t="n">
        <v>0.00999999999999979</v>
      </c>
      <c r="CE44" s="0" t="n">
        <v>0.0220000000000002</v>
      </c>
      <c r="CF44" s="0" t="n">
        <v>0.028</v>
      </c>
      <c r="CG44" s="0" t="n">
        <v>0.028</v>
      </c>
      <c r="CH44" s="0" t="n">
        <v>0.0279999999999996</v>
      </c>
      <c r="CI44" s="0" t="n">
        <v>0.0280000000000005</v>
      </c>
      <c r="CJ44" s="0" t="n">
        <v>0.0280000000000005</v>
      </c>
      <c r="CK44" s="0" t="n">
        <v>0.0279999999999996</v>
      </c>
      <c r="CL44" s="0" t="n">
        <v>0.0280000000000005</v>
      </c>
      <c r="CM44" s="0" t="n">
        <v>0.0280000000000005</v>
      </c>
      <c r="CN44" s="0" t="n">
        <v>0.0280000000000005</v>
      </c>
      <c r="CO44" s="0" t="n">
        <v>0.00999999999999979</v>
      </c>
      <c r="CP44" s="0" t="n">
        <v>0.00999999999999979</v>
      </c>
      <c r="CQ44" s="0" t="n">
        <v>0.0220000000000002</v>
      </c>
      <c r="CR44" s="0" t="n">
        <v>0.0279999999999996</v>
      </c>
      <c r="CS44" s="0" t="n">
        <v>0.0280000000000005</v>
      </c>
      <c r="CT44" s="0" t="n">
        <v>0.0280000000000005</v>
      </c>
      <c r="CU44" s="0" t="n">
        <v>0.0280000000000005</v>
      </c>
      <c r="CV44" s="0" t="n">
        <v>0.0280000000000005</v>
      </c>
      <c r="CW44" s="0" t="n">
        <v>0.0279999999999996</v>
      </c>
      <c r="CX44" s="0" t="n">
        <v>0.0280000000000005</v>
      </c>
      <c r="CY44" s="0" t="n">
        <v>0.0280000000000005</v>
      </c>
      <c r="CZ44" s="0" t="n">
        <v>0.0280000000000005</v>
      </c>
      <c r="DA44" s="0" t="n">
        <v>0.00999999999999979</v>
      </c>
      <c r="DB44" s="0" t="n">
        <v>0.0100000000000007</v>
      </c>
      <c r="DC44" s="0" t="n">
        <v>0.0220000000000002</v>
      </c>
      <c r="DD44" s="0" t="n">
        <v>0.0280000000000005</v>
      </c>
      <c r="DE44" s="0" t="n">
        <v>0.0279999999999996</v>
      </c>
      <c r="DF44" s="0" t="n">
        <v>0.0280000000000005</v>
      </c>
      <c r="DG44" s="0" t="n">
        <v>0.0279999999999996</v>
      </c>
      <c r="DH44" s="0" t="n">
        <v>0.0280000000000005</v>
      </c>
      <c r="DI44" s="0" t="n">
        <v>0.0280000000000005</v>
      </c>
      <c r="DJ44" s="0" t="n">
        <v>0.0279999999999996</v>
      </c>
      <c r="DK44" s="0" t="n">
        <v>0.0279999999999996</v>
      </c>
      <c r="DL44" s="0" t="n">
        <v>0.0279999999999996</v>
      </c>
      <c r="DM44" s="0" t="n">
        <v>0.00999999999999979</v>
      </c>
      <c r="DN44" s="0" t="n">
        <v>0.00999999999999979</v>
      </c>
      <c r="DO44" s="0" t="n">
        <v>0.0220000000000002</v>
      </c>
      <c r="DP44" s="0" t="n">
        <v>0.0279999999999996</v>
      </c>
      <c r="DQ44" s="0" t="n">
        <v>0.0280000000000005</v>
      </c>
      <c r="DR44" s="0" t="n">
        <v>0.0279999999999996</v>
      </c>
      <c r="DS44" s="0" t="n">
        <v>0.0280000000000005</v>
      </c>
      <c r="DT44" s="0" t="n">
        <v>0.0280000000000005</v>
      </c>
      <c r="DU44" s="0" t="n">
        <v>0.0279999999999996</v>
      </c>
      <c r="DV44" s="0" t="n">
        <v>0.0280000000000005</v>
      </c>
      <c r="DW44" s="0" t="n">
        <v>0.0280000000000005</v>
      </c>
      <c r="DX44" s="0" t="n">
        <v>0.0279999999999996</v>
      </c>
      <c r="DY44" s="0" t="n">
        <v>0.00999999999999979</v>
      </c>
      <c r="DZ44" s="0" t="n">
        <v>0.00999999999999979</v>
      </c>
      <c r="EA44" s="0" t="n">
        <v>0.0220000000000002</v>
      </c>
      <c r="EB44" s="0" t="n">
        <v>0.0279999999999996</v>
      </c>
      <c r="EC44" s="0" t="n">
        <v>0.0279999999999996</v>
      </c>
      <c r="ED44" s="0" t="n">
        <v>0.0279999999999996</v>
      </c>
      <c r="EE44" s="0" t="n">
        <v>0.0280000000000005</v>
      </c>
      <c r="EF44" s="0" t="n">
        <v>0.0279999999999996</v>
      </c>
      <c r="EG44" s="0" t="n">
        <v>0.0279999999999996</v>
      </c>
      <c r="EH44" s="0" t="n">
        <v>0.0279999999999996</v>
      </c>
      <c r="EI44" s="0" t="n">
        <v>0.0279999999999996</v>
      </c>
      <c r="EJ44" s="0" t="n">
        <v>0.0279999999999996</v>
      </c>
      <c r="EK44" s="0" t="n">
        <v>0.00999999999999979</v>
      </c>
      <c r="EL44" s="0" t="n">
        <v>0.00999999999999979</v>
      </c>
      <c r="EM44" s="0" t="n">
        <v>0.0220000000000002</v>
      </c>
      <c r="EN44" s="0" t="n">
        <v>0.0279999999999996</v>
      </c>
      <c r="EO44" s="0" t="n">
        <v>0.0279999999999996</v>
      </c>
      <c r="EP44" s="0" t="n">
        <v>0.0279999999999996</v>
      </c>
      <c r="EQ44" s="0" t="n">
        <v>0.0280000000000005</v>
      </c>
      <c r="ER44" s="0" t="n">
        <v>0.0279999999999996</v>
      </c>
      <c r="ES44" s="0" t="n">
        <v>0.0280000000000005</v>
      </c>
      <c r="ET44" s="0" t="n">
        <v>0.0279999999999996</v>
      </c>
      <c r="EU44" s="0" t="n">
        <v>0.0279999999999996</v>
      </c>
      <c r="EV44" s="0" t="n">
        <v>0.0279999999999996</v>
      </c>
      <c r="EW44" s="0" t="n">
        <v>0.00999999999999979</v>
      </c>
      <c r="EX44" s="0" t="n">
        <v>0.00999999999999979</v>
      </c>
      <c r="EY44" s="0" t="n">
        <v>0.0220000000000002</v>
      </c>
      <c r="EZ44" s="0" t="n">
        <v>0.0279999999999996</v>
      </c>
      <c r="FA44" s="0" t="n">
        <v>0.0279999999999996</v>
      </c>
      <c r="FB44" s="0" t="n">
        <v>0.0279999999999996</v>
      </c>
      <c r="FC44" s="0" t="n">
        <v>0.0280000000000005</v>
      </c>
      <c r="FD44" s="0" t="n">
        <v>0.0279999999999996</v>
      </c>
      <c r="FE44" s="0" t="n">
        <v>0.0279999999999996</v>
      </c>
      <c r="FF44" s="0" t="n">
        <v>0.0279999999999996</v>
      </c>
      <c r="FG44" s="0" t="n">
        <v>0.0279999999999996</v>
      </c>
      <c r="FH44" s="0" t="n">
        <v>0.0279999999999996</v>
      </c>
      <c r="FI44" s="0" t="n">
        <v>0.00999999999999979</v>
      </c>
      <c r="FJ44" s="0" t="n">
        <v>0.00999999999999979</v>
      </c>
      <c r="FK44" s="0" t="n">
        <v>0.0220000000000002</v>
      </c>
      <c r="FL44" s="0" t="n">
        <v>0.0279999999999996</v>
      </c>
      <c r="FM44" s="0" t="n">
        <v>0.0280000000000005</v>
      </c>
      <c r="FN44" s="0" t="n">
        <v>0.0279999999999996</v>
      </c>
      <c r="FO44" s="0" t="n">
        <v>0.0280000000000005</v>
      </c>
      <c r="FP44" s="0" t="n">
        <v>0.0279999999999996</v>
      </c>
      <c r="FQ44" s="0" t="n">
        <v>0.0279999999999996</v>
      </c>
      <c r="FR44" s="0" t="n">
        <v>0.0280000000000005</v>
      </c>
      <c r="FS44" s="0" t="n">
        <v>0.0280000000000005</v>
      </c>
      <c r="FT44" s="0" t="n">
        <v>0.0280000000000005</v>
      </c>
      <c r="FU44" s="0" t="n">
        <v>0.0100000000000007</v>
      </c>
      <c r="FV44" s="0" t="n">
        <v>0.00999999999999979</v>
      </c>
      <c r="FW44" s="0" t="n">
        <v>0.0220000000000002</v>
      </c>
      <c r="FX44" s="0" t="n">
        <v>0.0280000000000005</v>
      </c>
      <c r="FY44" s="0" t="n">
        <v>0.0280000000000005</v>
      </c>
      <c r="FZ44" s="0" t="n">
        <v>0.0280000000000005</v>
      </c>
      <c r="GA44" s="0" t="n">
        <v>0.0279999999999996</v>
      </c>
      <c r="GB44" s="0" t="n">
        <v>0.0280000000000005</v>
      </c>
      <c r="GC44" s="0" t="n">
        <v>0.0279999999999996</v>
      </c>
      <c r="GD44" s="0" t="n">
        <v>0.0280000000000005</v>
      </c>
      <c r="GE44" s="0" t="n">
        <v>0.0280000000000005</v>
      </c>
      <c r="GF44" s="0" t="n">
        <v>0.0280000000000005</v>
      </c>
      <c r="GG44" s="0" t="n">
        <v>0.00999999999999979</v>
      </c>
      <c r="GH44" s="0" t="n">
        <v>0.00999999999999979</v>
      </c>
      <c r="GI44" s="0" t="n">
        <v>0.0220000000000011</v>
      </c>
      <c r="GJ44" s="0" t="n">
        <v>0.0280000000000005</v>
      </c>
      <c r="GK44" s="0" t="n">
        <v>0.0279999999999996</v>
      </c>
      <c r="GL44" s="0" t="n">
        <v>0.0280000000000005</v>
      </c>
      <c r="GM44" s="0" t="n">
        <v>0.0280000000000005</v>
      </c>
      <c r="GN44" s="0" t="n">
        <v>0.0279999999999996</v>
      </c>
      <c r="GO44" s="0" t="n">
        <v>0.0280000000000005</v>
      </c>
      <c r="GP44" s="0" t="n">
        <v>0.0279999999999996</v>
      </c>
      <c r="GQ44" s="0" t="n">
        <v>0.0279999999999996</v>
      </c>
      <c r="GR44" s="0" t="n">
        <v>0.0279999999999996</v>
      </c>
      <c r="GS44" s="0" t="n">
        <v>0.00999999999999979</v>
      </c>
      <c r="GT44" s="0" t="n">
        <v>0.00999999999999979</v>
      </c>
      <c r="GU44" s="0" t="n">
        <v>0.0220000000000002</v>
      </c>
      <c r="GV44" s="0" t="n">
        <v>0.0279999999999996</v>
      </c>
      <c r="GW44" s="0" t="n">
        <v>0.0280000000000005</v>
      </c>
      <c r="GX44" s="0" t="n">
        <v>0.0280000000000005</v>
      </c>
      <c r="GY44" s="0" t="n">
        <v>0.0280000000000005</v>
      </c>
      <c r="GZ44" s="0" t="n">
        <v>0.0280000000000005</v>
      </c>
      <c r="HA44" s="0" t="n">
        <v>0.0279999999999996</v>
      </c>
      <c r="HB44" s="0" t="n">
        <v>0.0280000000000005</v>
      </c>
      <c r="HC44" s="0" t="n">
        <v>0.0279999999999996</v>
      </c>
      <c r="HD44" s="0" t="n">
        <v>0.0279999999999996</v>
      </c>
      <c r="HE44" s="0" t="n">
        <v>0.00999999999999979</v>
      </c>
      <c r="HF44" s="0" t="n">
        <v>0.00999999999999979</v>
      </c>
      <c r="HG44" s="0" t="n">
        <v>0.0220000000000002</v>
      </c>
      <c r="HH44" s="0" t="n">
        <v>0.0279999999999996</v>
      </c>
      <c r="HI44" s="0" t="n">
        <v>0.0279999999999996</v>
      </c>
      <c r="HJ44" s="0" t="n">
        <v>0.0279999999999996</v>
      </c>
      <c r="HK44" s="0" t="n">
        <v>0.0280000000000005</v>
      </c>
      <c r="HL44" s="0" t="n">
        <v>0.0279999999999996</v>
      </c>
      <c r="HM44" s="0" t="n">
        <v>0.0279999999999996</v>
      </c>
      <c r="HN44" s="0" t="n">
        <v>0.0279999999999996</v>
      </c>
      <c r="HO44" s="0" t="n">
        <v>0.0279999999999987</v>
      </c>
      <c r="HP44" s="0" t="n">
        <v>0.0279999999999996</v>
      </c>
      <c r="HQ44" s="0" t="n">
        <v>0.0100000000000007</v>
      </c>
      <c r="HR44" s="0" t="n">
        <v>0.0100000000000007</v>
      </c>
      <c r="HS44" s="0" t="n">
        <v>0.0220000000000002</v>
      </c>
      <c r="HT44" s="0" t="n">
        <v>0.0280000000000005</v>
      </c>
      <c r="HU44" s="0" t="n">
        <v>0.0279999999999996</v>
      </c>
      <c r="HV44" s="0" t="n">
        <v>0.0280000000000005</v>
      </c>
      <c r="HW44" s="0" t="n">
        <v>0.0279999999999996</v>
      </c>
      <c r="HX44" s="0" t="n">
        <v>0.0280000000000005</v>
      </c>
      <c r="HY44" s="0" t="n">
        <v>0.0280000000000005</v>
      </c>
      <c r="HZ44" s="0" t="n">
        <v>0.0279999999999996</v>
      </c>
      <c r="IA44" s="382" t="n">
        <v>0.0279999999999996</v>
      </c>
    </row>
    <row r="45" customFormat="false" ht="12.75" hidden="false" customHeight="false" outlineLevel="0" collapsed="false">
      <c r="A45" s="389" t="n">
        <f aca="false">A!A59</f>
        <v>38353</v>
      </c>
      <c r="B45" s="390" t="n">
        <f aca="false">INDEX(RelationshipPriceTable,MATCH(A45,RelationshipMonth,0),2)</f>
        <v>4.235</v>
      </c>
      <c r="C45" s="390" t="n">
        <v>4.213</v>
      </c>
      <c r="D45" s="391" t="n">
        <f aca="false">B45-C45</f>
        <v>0.0220000000000002</v>
      </c>
      <c r="F45" s="414" t="n">
        <v>36914</v>
      </c>
      <c r="I45" s="0" t="n">
        <v>-0.511</v>
      </c>
      <c r="J45" s="0" t="n">
        <v>-0.453</v>
      </c>
      <c r="K45" s="0" t="n">
        <v>-0.312</v>
      </c>
      <c r="L45" s="0" t="n">
        <v>-0.23</v>
      </c>
      <c r="M45" s="0" t="n">
        <v>-0.21</v>
      </c>
      <c r="N45" s="0" t="n">
        <v>-0.204999999999999</v>
      </c>
      <c r="O45" s="0" t="n">
        <v>-0.19</v>
      </c>
      <c r="P45" s="0" t="n">
        <v>-0.19</v>
      </c>
      <c r="Q45" s="0" t="n">
        <v>-0.185</v>
      </c>
      <c r="R45" s="0" t="n">
        <v>-0.18</v>
      </c>
      <c r="S45" s="0" t="n">
        <v>-0.18</v>
      </c>
      <c r="T45" s="0" t="n">
        <v>-0.180000000000001</v>
      </c>
      <c r="U45" s="0" t="n">
        <v>-0.18</v>
      </c>
      <c r="V45" s="0" t="n">
        <v>-0.18</v>
      </c>
      <c r="W45" s="0" t="n">
        <v>-0.16</v>
      </c>
      <c r="X45" s="0" t="n">
        <v>-0.16</v>
      </c>
      <c r="Y45" s="0" t="n">
        <v>-0.16</v>
      </c>
      <c r="Z45" s="0" t="n">
        <v>-0.159999999999999</v>
      </c>
      <c r="AA45" s="0" t="n">
        <v>-0.159999999999999</v>
      </c>
      <c r="AB45" s="0" t="n">
        <v>-0.162</v>
      </c>
      <c r="AC45" s="0" t="n">
        <v>-0.159999999999999</v>
      </c>
      <c r="AD45" s="0" t="n">
        <v>-0.154</v>
      </c>
      <c r="AE45" s="0" t="n">
        <v>-0.154</v>
      </c>
      <c r="AF45" s="0" t="n">
        <v>-0.154000000000001</v>
      </c>
      <c r="AG45" s="0" t="n">
        <v>-0.154</v>
      </c>
      <c r="AH45" s="0" t="n">
        <v>-0.144</v>
      </c>
      <c r="AI45" s="0" t="n">
        <v>-0.119000000000001</v>
      </c>
      <c r="AJ45" s="0" t="n">
        <v>-0.104</v>
      </c>
      <c r="AK45" s="0" t="n">
        <v>-0.093</v>
      </c>
      <c r="AL45" s="0" t="n">
        <v>-0.093</v>
      </c>
      <c r="AM45" s="0" t="n">
        <v>-0.093</v>
      </c>
      <c r="AN45" s="0" t="n">
        <v>-0.0880000000000001</v>
      </c>
      <c r="AO45" s="0" t="n">
        <v>-0.0800000000000001</v>
      </c>
      <c r="AP45" s="0" t="n">
        <v>-0.0800000000000001</v>
      </c>
      <c r="AQ45" s="0" t="n">
        <v>-0.0800000000000001</v>
      </c>
      <c r="AR45" s="0" t="n">
        <v>-0.0800000000000001</v>
      </c>
      <c r="AS45" s="0" t="n">
        <v>-0.0739999999999998</v>
      </c>
      <c r="AT45" s="0" t="n">
        <v>-0.0740000000000003</v>
      </c>
      <c r="AU45" s="0" t="n">
        <v>-0.0890000000000004</v>
      </c>
      <c r="AV45" s="0" t="n">
        <v>-0.0839999999999996</v>
      </c>
      <c r="AW45" s="0" t="n">
        <v>-0.073</v>
      </c>
      <c r="AX45" s="0" t="n">
        <v>-0.0730000000000004</v>
      </c>
      <c r="AY45" s="0" t="n">
        <v>-0.0730000000000004</v>
      </c>
      <c r="AZ45" s="0" t="n">
        <v>-0.0680000000000001</v>
      </c>
      <c r="BA45" s="0" t="n">
        <v>-0.0600000000000005</v>
      </c>
      <c r="BB45" s="0" t="n">
        <v>-0.0599999999999996</v>
      </c>
      <c r="BC45" s="0" t="n">
        <v>-0.0599999999999996</v>
      </c>
      <c r="BD45" s="0" t="n">
        <v>-0.0750000000000002</v>
      </c>
      <c r="BE45" s="0" t="n">
        <v>-0.069</v>
      </c>
      <c r="BF45" s="0" t="n">
        <v>-0.069</v>
      </c>
      <c r="BG45" s="0" t="n">
        <v>-0.0840000000000001</v>
      </c>
      <c r="BH45" s="0" t="n">
        <v>-0.0789999999999997</v>
      </c>
      <c r="BI45" s="0" t="n">
        <v>-0.0680000000000005</v>
      </c>
      <c r="BJ45" s="0" t="n">
        <v>-0.0680000000000001</v>
      </c>
      <c r="BK45" s="0" t="n">
        <v>-0.0680000000000001</v>
      </c>
      <c r="BL45" s="0" t="n">
        <v>-0.0629999999999997</v>
      </c>
      <c r="BM45" s="0" t="n">
        <v>-0.0550000000000002</v>
      </c>
      <c r="BN45" s="0" t="n">
        <v>-0.0549999999999997</v>
      </c>
      <c r="BO45" s="0" t="n">
        <v>-0.0549999999999997</v>
      </c>
      <c r="BP45" s="0" t="n">
        <v>-0.0700000000000003</v>
      </c>
      <c r="BQ45" s="0" t="n">
        <v>-0.0640000000000001</v>
      </c>
      <c r="BR45" s="0" t="n">
        <v>-0.0639999999999992</v>
      </c>
      <c r="BS45" s="0" t="n">
        <v>-0.0790000000000006</v>
      </c>
      <c r="BT45" s="0" t="n">
        <v>-0.0739999999999998</v>
      </c>
      <c r="BU45" s="0" t="n">
        <v>-0.0630000000000002</v>
      </c>
      <c r="BV45" s="0" t="n">
        <v>-0.0630000000000002</v>
      </c>
      <c r="BW45" s="0" t="n">
        <v>-0.0630000000000002</v>
      </c>
      <c r="BX45" s="0" t="n">
        <v>-0.0580000000000003</v>
      </c>
      <c r="BY45" s="0" t="n">
        <v>-0.0499999999999998</v>
      </c>
      <c r="BZ45" s="0" t="n">
        <v>-0.0499999999999998</v>
      </c>
      <c r="CA45" s="0" t="n">
        <v>-0.0499999999999998</v>
      </c>
      <c r="CB45" s="0" t="n">
        <v>-0.0599999999999996</v>
      </c>
      <c r="CC45" s="0" t="n">
        <v>-0.0539999999999994</v>
      </c>
      <c r="CD45" s="0" t="n">
        <v>-0.0539999999999994</v>
      </c>
      <c r="CE45" s="0" t="n">
        <v>-0.0690000000000004</v>
      </c>
      <c r="CF45" s="0" t="n">
        <v>-0.0639999999999996</v>
      </c>
      <c r="CG45" s="0" t="n">
        <v>-0.0529999999999999</v>
      </c>
      <c r="CH45" s="0" t="n">
        <v>-0.0529999999999995</v>
      </c>
      <c r="CI45" s="0" t="n">
        <v>-0.0530000000000004</v>
      </c>
      <c r="CJ45" s="0" t="n">
        <v>-0.048</v>
      </c>
      <c r="CK45" s="0" t="n">
        <v>-0.04</v>
      </c>
      <c r="CL45" s="0" t="n">
        <v>-0.04</v>
      </c>
      <c r="CM45" s="0" t="n">
        <v>-0.04</v>
      </c>
      <c r="CN45" s="0" t="n">
        <v>-0.0500000000000007</v>
      </c>
      <c r="CO45" s="0" t="n">
        <v>-0.0439999999999996</v>
      </c>
      <c r="CP45" s="0" t="n">
        <v>-0.0439999999999996</v>
      </c>
      <c r="CQ45" s="0" t="n">
        <v>-0.0590000000000002</v>
      </c>
      <c r="CR45" s="0" t="n">
        <v>-0.0539999999999994</v>
      </c>
      <c r="CS45" s="0" t="n">
        <v>-0.0430000000000002</v>
      </c>
      <c r="CT45" s="0" t="n">
        <v>-0.0430000000000002</v>
      </c>
      <c r="CU45" s="0" t="n">
        <v>-0.0430000000000002</v>
      </c>
      <c r="CV45" s="0" t="n">
        <v>-0.0380000000000003</v>
      </c>
      <c r="CW45" s="0" t="n">
        <v>-0.0299999999999994</v>
      </c>
      <c r="CX45" s="0" t="n">
        <v>-0.0300000000000003</v>
      </c>
      <c r="CY45" s="0" t="n">
        <v>-0.0300000000000003</v>
      </c>
      <c r="CZ45" s="0" t="n">
        <v>-0.04</v>
      </c>
      <c r="DA45" s="0" t="n">
        <v>-0.0339999999999998</v>
      </c>
      <c r="DB45" s="0" t="n">
        <v>-0.0339999999999998</v>
      </c>
      <c r="DC45" s="0" t="n">
        <v>-0.0490000000000004</v>
      </c>
      <c r="DD45" s="0" t="n">
        <v>-0.0439999999999996</v>
      </c>
      <c r="DE45" s="0" t="n">
        <v>-0.0330000000000004</v>
      </c>
      <c r="DF45" s="0" t="n">
        <v>-0.0330000000000004</v>
      </c>
      <c r="DG45" s="0" t="n">
        <v>-0.0329999999999995</v>
      </c>
      <c r="DH45" s="0" t="n">
        <v>-0.0280000000000005</v>
      </c>
      <c r="DI45" s="0" t="n">
        <v>-0.0200000000000005</v>
      </c>
      <c r="DJ45" s="0" t="n">
        <v>-0.0199999999999996</v>
      </c>
      <c r="DK45" s="0" t="n">
        <v>-0.0199999999999996</v>
      </c>
      <c r="DL45" s="0" t="n">
        <v>-0.0274999999999999</v>
      </c>
      <c r="DM45" s="0" t="n">
        <v>-0.0214999999999996</v>
      </c>
      <c r="DN45" s="0" t="n">
        <v>-0.0214999999999996</v>
      </c>
      <c r="DO45" s="0" t="n">
        <v>-0.0365000000000002</v>
      </c>
      <c r="DP45" s="0" t="n">
        <v>-0.0314999999999994</v>
      </c>
      <c r="DQ45" s="0" t="n">
        <v>-0.0205000000000002</v>
      </c>
      <c r="DR45" s="0" t="n">
        <v>-0.0205000000000002</v>
      </c>
      <c r="DS45" s="0" t="n">
        <v>-0.0205000000000002</v>
      </c>
      <c r="DT45" s="0" t="n">
        <v>-0.0155000000000003</v>
      </c>
      <c r="DU45" s="0" t="n">
        <v>-0.0074999999999994</v>
      </c>
      <c r="DV45" s="0" t="n">
        <v>-0.00750000000000028</v>
      </c>
      <c r="DW45" s="0" t="n">
        <v>-0.00750000000000028</v>
      </c>
      <c r="DX45" s="0" t="n">
        <v>-0.0175000000000001</v>
      </c>
      <c r="DY45" s="0" t="n">
        <v>-0.0114999999999998</v>
      </c>
      <c r="DZ45" s="0" t="n">
        <v>-0.0114999999999998</v>
      </c>
      <c r="EA45" s="0" t="n">
        <v>-0.0265000000000004</v>
      </c>
      <c r="EB45" s="0" t="n">
        <v>-0.0214999999999996</v>
      </c>
      <c r="EC45" s="0" t="n">
        <v>-0.0104999999999995</v>
      </c>
      <c r="ED45" s="0" t="n">
        <v>-0.0104999999999995</v>
      </c>
      <c r="EE45" s="0" t="n">
        <v>-0.0105000000000004</v>
      </c>
      <c r="EF45" s="0" t="n">
        <v>-0.00549999999999962</v>
      </c>
      <c r="EG45" s="0" t="n">
        <v>0.00250000000000039</v>
      </c>
      <c r="EH45" s="0" t="n">
        <v>0.00250000000000039</v>
      </c>
      <c r="EI45" s="0" t="n">
        <v>0.00250000000000039</v>
      </c>
      <c r="EJ45" s="0" t="n">
        <v>-0.00750000000000028</v>
      </c>
      <c r="EK45" s="0" t="n">
        <v>-0.00150000000000006</v>
      </c>
      <c r="EL45" s="0" t="n">
        <v>-0.00150000000000006</v>
      </c>
      <c r="EM45" s="0" t="n">
        <v>-0.0165000000000006</v>
      </c>
      <c r="EN45" s="0" t="n">
        <v>-0.0114999999999998</v>
      </c>
      <c r="EO45" s="0" t="n">
        <v>-0.000499999999999723</v>
      </c>
      <c r="EP45" s="0" t="n">
        <v>-0.000499999999999723</v>
      </c>
      <c r="EQ45" s="0" t="n">
        <v>-0.000500000000000611</v>
      </c>
      <c r="ER45" s="0" t="n">
        <v>0.00450000000000017</v>
      </c>
      <c r="ES45" s="0" t="n">
        <v>0.0125000000000002</v>
      </c>
      <c r="ET45" s="0" t="n">
        <v>0.0125000000000002</v>
      </c>
      <c r="EU45" s="0" t="n">
        <v>0.0125000000000002</v>
      </c>
      <c r="EV45" s="0" t="n">
        <v>0.00250000000000039</v>
      </c>
      <c r="EW45" s="0" t="n">
        <v>0.00850000000000062</v>
      </c>
      <c r="EX45" s="0" t="n">
        <v>0.00850000000000062</v>
      </c>
      <c r="EY45" s="0" t="n">
        <v>-0.00650000000000084</v>
      </c>
      <c r="EZ45" s="0" t="n">
        <v>-0.00149999999999917</v>
      </c>
      <c r="FA45" s="0" t="n">
        <v>0.00950000000000006</v>
      </c>
      <c r="FB45" s="0" t="n">
        <v>0.00950000000000006</v>
      </c>
      <c r="FC45" s="0" t="n">
        <v>0.00949999999999918</v>
      </c>
      <c r="FD45" s="0" t="n">
        <v>0.0145</v>
      </c>
      <c r="FE45" s="0" t="n">
        <v>0.0225</v>
      </c>
      <c r="FF45" s="0" t="n">
        <v>0.0225</v>
      </c>
      <c r="FG45" s="0" t="n">
        <v>0.0225</v>
      </c>
      <c r="FH45" s="0" t="n">
        <v>0.0125000000000002</v>
      </c>
      <c r="FI45" s="0" t="n">
        <v>0.0185000000000004</v>
      </c>
      <c r="FJ45" s="0" t="n">
        <v>0.0185000000000004</v>
      </c>
      <c r="FK45" s="0" t="n">
        <v>0.00349999999999984</v>
      </c>
      <c r="FL45" s="0" t="n">
        <v>0.00850000000000062</v>
      </c>
      <c r="FM45" s="0" t="n">
        <v>0.0194999999999999</v>
      </c>
      <c r="FN45" s="0" t="n">
        <v>0.0194999999999999</v>
      </c>
      <c r="FO45" s="0" t="n">
        <v>0.0194999999999999</v>
      </c>
      <c r="FP45" s="0" t="n">
        <v>0.0245000000000006</v>
      </c>
      <c r="FQ45" s="0" t="n">
        <v>0.0324999999999998</v>
      </c>
      <c r="FR45" s="0" t="n">
        <v>0.0324999999999998</v>
      </c>
      <c r="FS45" s="0" t="n">
        <v>0.0324999999999998</v>
      </c>
      <c r="FT45" s="0" t="n">
        <v>0.0225</v>
      </c>
      <c r="FU45" s="0" t="n">
        <v>0.0285000000000002</v>
      </c>
      <c r="FV45" s="0" t="n">
        <v>0.0285000000000011</v>
      </c>
      <c r="FW45" s="0" t="n">
        <v>0.0134999999999996</v>
      </c>
      <c r="FX45" s="0" t="n">
        <v>0.0184999999999995</v>
      </c>
      <c r="FY45" s="0" t="n">
        <v>0.0294999999999996</v>
      </c>
      <c r="FZ45" s="0" t="n">
        <v>0.0294999999999996</v>
      </c>
      <c r="GA45" s="0" t="n">
        <v>0.0294999999999996</v>
      </c>
      <c r="GB45" s="0" t="n">
        <v>0.0344999999999995</v>
      </c>
      <c r="GC45" s="0" t="n">
        <v>0.0425000000000004</v>
      </c>
      <c r="GD45" s="0" t="n">
        <v>0.0424999999999995</v>
      </c>
      <c r="GE45" s="0" t="n">
        <v>0.0424999999999995</v>
      </c>
      <c r="GF45" s="0" t="n">
        <v>0.0324999999999998</v>
      </c>
      <c r="GG45" s="0" t="n">
        <v>0.0385</v>
      </c>
      <c r="GH45" s="0" t="n">
        <v>0.0385</v>
      </c>
      <c r="GI45" s="0" t="n">
        <v>0.0234999999999994</v>
      </c>
      <c r="GJ45" s="0" t="n">
        <v>0.0285000000000002</v>
      </c>
      <c r="GK45" s="0" t="n">
        <v>0.0395000000000003</v>
      </c>
      <c r="GL45" s="0" t="n">
        <v>0.0395000000000003</v>
      </c>
      <c r="GM45" s="0" t="n">
        <v>0.0394999999999994</v>
      </c>
      <c r="GN45" s="0" t="n">
        <v>0.0445000000000002</v>
      </c>
      <c r="GO45" s="0" t="n">
        <v>0.0525000000000002</v>
      </c>
      <c r="GP45" s="0" t="n">
        <v>0.0525000000000002</v>
      </c>
      <c r="GQ45" s="0" t="n">
        <v>0.0525000000000002</v>
      </c>
      <c r="GR45" s="0" t="n">
        <v>0.0424999999999995</v>
      </c>
      <c r="GS45" s="0" t="n">
        <v>0.0485000000000007</v>
      </c>
      <c r="GT45" s="0" t="n">
        <v>0.0485000000000007</v>
      </c>
      <c r="GU45" s="0" t="n">
        <v>0.0335000000000001</v>
      </c>
      <c r="GV45" s="0" t="n">
        <v>0.0385000000000009</v>
      </c>
      <c r="GW45" s="0" t="n">
        <v>0.0495000000000001</v>
      </c>
      <c r="GX45" s="0" t="n">
        <v>0.0494999999999992</v>
      </c>
      <c r="GY45" s="0" t="n">
        <v>0.0495000000000001</v>
      </c>
      <c r="GZ45" s="0" t="n">
        <v>0.0545</v>
      </c>
      <c r="HA45" s="0" t="n">
        <v>0.0625</v>
      </c>
      <c r="HB45" s="0" t="n">
        <v>0.0625</v>
      </c>
      <c r="HC45" s="0" t="n">
        <v>0.0625</v>
      </c>
      <c r="HD45" s="0" t="n">
        <v>0.0524999999999993</v>
      </c>
      <c r="HE45" s="0" t="n">
        <v>0.0585000000000004</v>
      </c>
      <c r="HF45" s="0" t="n">
        <v>0.0585000000000004</v>
      </c>
      <c r="HG45" s="0" t="n">
        <v>0.043499999999999</v>
      </c>
      <c r="HH45" s="0" t="n">
        <v>0.0485000000000007</v>
      </c>
      <c r="HI45" s="0" t="n">
        <v>0.0594999999999999</v>
      </c>
      <c r="HJ45" s="0" t="n">
        <v>0.0594999999999999</v>
      </c>
      <c r="HK45" s="0" t="n">
        <v>0.0594999999999999</v>
      </c>
      <c r="HL45" s="0" t="n">
        <v>0.0645000000000007</v>
      </c>
      <c r="HM45" s="0" t="n">
        <v>0.0724999999999998</v>
      </c>
      <c r="HN45" s="0" t="n">
        <v>0.0725000000000007</v>
      </c>
      <c r="HO45" s="0" t="n">
        <v>0.0725000000000007</v>
      </c>
      <c r="HP45" s="0" t="n">
        <v>0.0625</v>
      </c>
      <c r="HQ45" s="0" t="n">
        <v>0.0685000000000002</v>
      </c>
      <c r="HR45" s="0" t="n">
        <v>0.0685000000000002</v>
      </c>
      <c r="HS45" s="0" t="n">
        <v>0.0534999999999997</v>
      </c>
      <c r="HT45" s="0" t="n">
        <v>0.0585000000000004</v>
      </c>
      <c r="HU45" s="0" t="n">
        <v>0.0694999999999997</v>
      </c>
      <c r="HV45" s="0" t="n">
        <v>0.0694999999999997</v>
      </c>
      <c r="HW45" s="0" t="n">
        <v>0.0695000000000006</v>
      </c>
      <c r="HX45" s="0" t="n">
        <v>0.0745000000000005</v>
      </c>
      <c r="HY45" s="0" t="n">
        <v>0.0824999999999996</v>
      </c>
      <c r="HZ45" s="0" t="n">
        <v>0.0824999999999996</v>
      </c>
      <c r="IA45" s="382" t="n">
        <v>0.0824999999999996</v>
      </c>
    </row>
    <row r="46" customFormat="false" ht="12.75" hidden="false" customHeight="false" outlineLevel="0" collapsed="false">
      <c r="A46" s="389" t="n">
        <f aca="false">A!A60</f>
        <v>38384</v>
      </c>
      <c r="B46" s="390" t="n">
        <f aca="false">INDEX(RelationshipPriceTable,MATCH(A46,RelationshipMonth,0),2)</f>
        <v>4.117</v>
      </c>
      <c r="C46" s="390" t="n">
        <v>4.095</v>
      </c>
      <c r="D46" s="391" t="n">
        <f aca="false">B46-C46</f>
        <v>0.0220000000000002</v>
      </c>
      <c r="F46" s="414" t="n">
        <v>36915</v>
      </c>
      <c r="I46" s="0" t="n">
        <v>0.169</v>
      </c>
      <c r="J46" s="0" t="n">
        <v>0.0430000000000002</v>
      </c>
      <c r="K46" s="0" t="n">
        <v>0.0949999999999998</v>
      </c>
      <c r="L46" s="0" t="n">
        <v>0.0699999999999994</v>
      </c>
      <c r="M46" s="0" t="n">
        <v>0.0700000000000003</v>
      </c>
      <c r="N46" s="0" t="n">
        <v>0.0699999999999994</v>
      </c>
      <c r="O46" s="0" t="n">
        <v>0.0699999999999994</v>
      </c>
      <c r="P46" s="0" t="n">
        <v>0.0699999999999994</v>
      </c>
      <c r="Q46" s="0" t="n">
        <v>0.0649999999999995</v>
      </c>
      <c r="R46" s="0" t="n">
        <v>0.0599999999999996</v>
      </c>
      <c r="S46" s="0" t="n">
        <v>0.0549999999999997</v>
      </c>
      <c r="T46" s="0" t="n">
        <v>0.0550000000000006</v>
      </c>
      <c r="U46" s="0" t="n">
        <v>0.0549999999999997</v>
      </c>
      <c r="V46" s="0" t="n">
        <v>0.0549999999999997</v>
      </c>
      <c r="W46" s="0" t="n">
        <v>0.0750000000000002</v>
      </c>
      <c r="X46" s="0" t="n">
        <v>0.0700000000000003</v>
      </c>
      <c r="Y46" s="0" t="n">
        <v>0.0700000000000003</v>
      </c>
      <c r="Z46" s="0" t="n">
        <v>0.0699999999999994</v>
      </c>
      <c r="AA46" s="0" t="n">
        <v>0.0699999999999994</v>
      </c>
      <c r="AB46" s="0" t="n">
        <v>0.0699999999999994</v>
      </c>
      <c r="AC46" s="0" t="n">
        <v>0.0699999999999994</v>
      </c>
      <c r="AD46" s="0" t="n">
        <v>0.0700000000000003</v>
      </c>
      <c r="AE46" s="0" t="n">
        <v>0.0700000000000003</v>
      </c>
      <c r="AF46" s="0" t="n">
        <v>0.0700000000000003</v>
      </c>
      <c r="AG46" s="0" t="n">
        <v>0.0750000000000002</v>
      </c>
      <c r="AH46" s="0" t="n">
        <v>0.0750000000000002</v>
      </c>
      <c r="AI46" s="0" t="n">
        <v>0.081</v>
      </c>
      <c r="AJ46" s="0" t="n">
        <v>0.081</v>
      </c>
      <c r="AK46" s="0" t="n">
        <v>0.0809999999999995</v>
      </c>
      <c r="AL46" s="0" t="n">
        <v>0.0809999999999995</v>
      </c>
      <c r="AM46" s="0" t="n">
        <v>0.0809999999999995</v>
      </c>
      <c r="AN46" s="0" t="n">
        <v>0.085</v>
      </c>
      <c r="AO46" s="0" t="n">
        <v>0.0910000000000002</v>
      </c>
      <c r="AP46" s="0" t="n">
        <v>0.0910000000000002</v>
      </c>
      <c r="AQ46" s="0" t="n">
        <v>0.0910000000000002</v>
      </c>
      <c r="AR46" s="0" t="n">
        <v>0.0909999999999993</v>
      </c>
      <c r="AS46" s="0" t="n">
        <v>0.105</v>
      </c>
      <c r="AT46" s="0" t="n">
        <v>0.115</v>
      </c>
      <c r="AU46" s="0" t="n">
        <v>0.141</v>
      </c>
      <c r="AV46" s="0" t="n">
        <v>0.126</v>
      </c>
      <c r="AW46" s="0" t="n">
        <v>0.111</v>
      </c>
      <c r="AX46" s="0" t="n">
        <v>0.0959999999999996</v>
      </c>
      <c r="AY46" s="0" t="n">
        <v>0.0909999999999998</v>
      </c>
      <c r="AZ46" s="0" t="n">
        <v>0.0799999999999996</v>
      </c>
      <c r="BA46" s="0" t="n">
        <v>0.0960000000000001</v>
      </c>
      <c r="BB46" s="0" t="n">
        <v>0.0910000000000002</v>
      </c>
      <c r="BC46" s="0" t="n">
        <v>0.0910000000000002</v>
      </c>
      <c r="BD46" s="0" t="n">
        <v>0.0910000000000002</v>
      </c>
      <c r="BE46" s="0" t="n">
        <v>0.105</v>
      </c>
      <c r="BF46" s="0" t="n">
        <v>0.115</v>
      </c>
      <c r="BG46" s="0" t="n">
        <v>0.141</v>
      </c>
      <c r="BH46" s="0" t="n">
        <v>0.126</v>
      </c>
      <c r="BI46" s="0" t="n">
        <v>0.111</v>
      </c>
      <c r="BJ46" s="0" t="n">
        <v>0.0959999999999996</v>
      </c>
      <c r="BK46" s="0" t="n">
        <v>0.0909999999999993</v>
      </c>
      <c r="BL46" s="0" t="n">
        <v>0.0800000000000001</v>
      </c>
      <c r="BM46" s="0" t="n">
        <v>0.0960000000000005</v>
      </c>
      <c r="BN46" s="0" t="n">
        <v>0.0910000000000002</v>
      </c>
      <c r="BO46" s="0" t="n">
        <v>0.0910000000000002</v>
      </c>
      <c r="BP46" s="0" t="n">
        <v>0.0909999999999993</v>
      </c>
      <c r="BQ46" s="0" t="n">
        <v>0.105</v>
      </c>
      <c r="BR46" s="0" t="n">
        <v>0.115</v>
      </c>
      <c r="BS46" s="0" t="n">
        <v>0.141</v>
      </c>
      <c r="BT46" s="0" t="n">
        <v>0.126</v>
      </c>
      <c r="BU46" s="0" t="n">
        <v>0.110999999999999</v>
      </c>
      <c r="BV46" s="0" t="n">
        <v>0.0960000000000001</v>
      </c>
      <c r="BW46" s="0" t="n">
        <v>0.0909999999999998</v>
      </c>
      <c r="BX46" s="0" t="n">
        <v>0.0799999999999996</v>
      </c>
      <c r="BY46" s="0" t="n">
        <v>0.0960000000000001</v>
      </c>
      <c r="BZ46" s="0" t="n">
        <v>0.0910000000000002</v>
      </c>
      <c r="CA46" s="0" t="n">
        <v>0.0910000000000002</v>
      </c>
      <c r="CB46" s="0" t="n">
        <v>0.0909999999999993</v>
      </c>
      <c r="CC46" s="0" t="n">
        <v>0.105</v>
      </c>
      <c r="CD46" s="0" t="n">
        <v>0.115</v>
      </c>
      <c r="CE46" s="0" t="n">
        <v>0.141</v>
      </c>
      <c r="CF46" s="0" t="n">
        <v>0.125999999999999</v>
      </c>
      <c r="CG46" s="0" t="n">
        <v>0.110999999999999</v>
      </c>
      <c r="CH46" s="0" t="n">
        <v>0.0959999999999996</v>
      </c>
      <c r="CI46" s="0" t="n">
        <v>0.0909999999999998</v>
      </c>
      <c r="CJ46" s="0" t="n">
        <v>0.0799999999999992</v>
      </c>
      <c r="CK46" s="0" t="n">
        <v>0.096000000000001</v>
      </c>
      <c r="CL46" s="0" t="n">
        <v>0.0910000000000002</v>
      </c>
      <c r="CM46" s="0" t="n">
        <v>0.0910000000000002</v>
      </c>
      <c r="CN46" s="0" t="n">
        <v>0.0910000000000002</v>
      </c>
      <c r="CO46" s="0" t="n">
        <v>0.105</v>
      </c>
      <c r="CP46" s="0" t="n">
        <v>0.115</v>
      </c>
      <c r="CQ46" s="0" t="n">
        <v>0.141</v>
      </c>
      <c r="CR46" s="0" t="n">
        <v>0.125999999999999</v>
      </c>
      <c r="CS46" s="0" t="n">
        <v>0.111</v>
      </c>
      <c r="CT46" s="0" t="n">
        <v>0.0959999999999992</v>
      </c>
      <c r="CU46" s="0" t="n">
        <v>0.0909999999999993</v>
      </c>
      <c r="CV46" s="0" t="n">
        <v>0.0800000000000001</v>
      </c>
      <c r="CW46" s="0" t="n">
        <v>0.0960000000000001</v>
      </c>
      <c r="CX46" s="0" t="n">
        <v>0.0910000000000002</v>
      </c>
      <c r="CY46" s="0" t="n">
        <v>0.0910000000000002</v>
      </c>
      <c r="CZ46" s="0" t="n">
        <v>0.0909999999999993</v>
      </c>
      <c r="DA46" s="0" t="n">
        <v>0.105</v>
      </c>
      <c r="DB46" s="0" t="n">
        <v>0.115</v>
      </c>
      <c r="DC46" s="0" t="n">
        <v>0.141000000000001</v>
      </c>
      <c r="DD46" s="0" t="n">
        <v>0.125999999999999</v>
      </c>
      <c r="DE46" s="0" t="n">
        <v>0.111</v>
      </c>
      <c r="DF46" s="0" t="n">
        <v>0.0960000000000001</v>
      </c>
      <c r="DG46" s="0" t="n">
        <v>0.0909999999999993</v>
      </c>
      <c r="DH46" s="0" t="n">
        <v>0.0800000000000001</v>
      </c>
      <c r="DI46" s="0" t="n">
        <v>0.0960000000000001</v>
      </c>
      <c r="DJ46" s="0" t="n">
        <v>0.0910000000000002</v>
      </c>
      <c r="DK46" s="0" t="n">
        <v>0.0910000000000002</v>
      </c>
      <c r="DL46" s="0" t="n">
        <v>0.0910000000000002</v>
      </c>
      <c r="DM46" s="0" t="n">
        <v>0.105</v>
      </c>
      <c r="DN46" s="0" t="n">
        <v>0.115</v>
      </c>
      <c r="DO46" s="0" t="n">
        <v>0.141</v>
      </c>
      <c r="DP46" s="0" t="n">
        <v>0.125999999999999</v>
      </c>
      <c r="DQ46" s="0" t="n">
        <v>0.111</v>
      </c>
      <c r="DR46" s="0" t="n">
        <v>0.0960000000000001</v>
      </c>
      <c r="DS46" s="0" t="n">
        <v>0.0909999999999993</v>
      </c>
      <c r="DT46" s="0" t="n">
        <v>0.0800000000000001</v>
      </c>
      <c r="DU46" s="0" t="n">
        <v>0.0960000000000001</v>
      </c>
      <c r="DV46" s="0" t="n">
        <v>0.0910000000000002</v>
      </c>
      <c r="DW46" s="0" t="n">
        <v>0.0910000000000002</v>
      </c>
      <c r="DX46" s="0" t="n">
        <v>0.0910000000000002</v>
      </c>
      <c r="DY46" s="0" t="n">
        <v>0.105</v>
      </c>
      <c r="DZ46" s="0" t="n">
        <v>0.115</v>
      </c>
      <c r="EA46" s="0" t="n">
        <v>0.141</v>
      </c>
      <c r="EB46" s="0" t="n">
        <v>0.125999999999999</v>
      </c>
      <c r="EC46" s="0" t="n">
        <v>0.111</v>
      </c>
      <c r="ED46" s="0" t="n">
        <v>0.0959999999999992</v>
      </c>
      <c r="EE46" s="0" t="n">
        <v>0.0909999999999993</v>
      </c>
      <c r="EF46" s="0" t="n">
        <v>0.0800000000000001</v>
      </c>
      <c r="EG46" s="0" t="n">
        <v>0.0960000000000001</v>
      </c>
      <c r="EH46" s="0" t="n">
        <v>0.0910000000000002</v>
      </c>
      <c r="EI46" s="0" t="n">
        <v>0.0910000000000002</v>
      </c>
      <c r="EJ46" s="0" t="n">
        <v>0.0910000000000002</v>
      </c>
      <c r="EK46" s="0" t="n">
        <v>0.105</v>
      </c>
      <c r="EL46" s="0" t="n">
        <v>0.115</v>
      </c>
      <c r="EM46" s="0" t="n">
        <v>0.141</v>
      </c>
      <c r="EN46" s="0" t="n">
        <v>0.126</v>
      </c>
      <c r="EO46" s="0" t="n">
        <v>0.111</v>
      </c>
      <c r="EP46" s="0" t="n">
        <v>0.0959999999999992</v>
      </c>
      <c r="EQ46" s="0" t="n">
        <v>0.0910000000000002</v>
      </c>
      <c r="ER46" s="0" t="n">
        <v>0.0800000000000001</v>
      </c>
      <c r="ES46" s="0" t="n">
        <v>0.0960000000000001</v>
      </c>
      <c r="ET46" s="0" t="n">
        <v>0.0910000000000002</v>
      </c>
      <c r="EU46" s="0" t="n">
        <v>0.0910000000000002</v>
      </c>
      <c r="EV46" s="0" t="n">
        <v>0.0909999999999993</v>
      </c>
      <c r="EW46" s="0" t="n">
        <v>0.105</v>
      </c>
      <c r="EX46" s="0" t="n">
        <v>0.114999999999999</v>
      </c>
      <c r="EY46" s="0" t="n">
        <v>0.141000000000001</v>
      </c>
      <c r="EZ46" s="0" t="n">
        <v>0.125999999999999</v>
      </c>
      <c r="FA46" s="0" t="n">
        <v>0.111</v>
      </c>
      <c r="FB46" s="0" t="n">
        <v>0.0960000000000001</v>
      </c>
      <c r="FC46" s="0" t="n">
        <v>0.0910000000000002</v>
      </c>
      <c r="FD46" s="0" t="n">
        <v>0.0800000000000001</v>
      </c>
      <c r="FE46" s="0" t="n">
        <v>0.0960000000000001</v>
      </c>
      <c r="FF46" s="0" t="n">
        <v>0.0910000000000011</v>
      </c>
      <c r="FG46" s="0" t="n">
        <v>0.0910000000000011</v>
      </c>
      <c r="FH46" s="0" t="n">
        <v>0.0909999999999993</v>
      </c>
      <c r="FI46" s="0" t="n">
        <v>0.105</v>
      </c>
      <c r="FJ46" s="0" t="n">
        <v>0.115</v>
      </c>
      <c r="FK46" s="0" t="n">
        <v>0.141</v>
      </c>
      <c r="FL46" s="0" t="n">
        <v>0.125999999999999</v>
      </c>
      <c r="FM46" s="0" t="n">
        <v>0.111</v>
      </c>
      <c r="FN46" s="0" t="n">
        <v>0.0960000000000001</v>
      </c>
      <c r="FO46" s="0" t="n">
        <v>0.0909999999999993</v>
      </c>
      <c r="FP46" s="0" t="n">
        <v>0.0800000000000001</v>
      </c>
      <c r="FQ46" s="0" t="n">
        <v>0.096000000000001</v>
      </c>
      <c r="FR46" s="0" t="n">
        <v>0.0910000000000002</v>
      </c>
      <c r="FS46" s="0" t="n">
        <v>0.0910000000000002</v>
      </c>
      <c r="FT46" s="0" t="n">
        <v>0.0909999999999993</v>
      </c>
      <c r="FU46" s="0" t="n">
        <v>0.105</v>
      </c>
      <c r="FV46" s="0" t="n">
        <v>0.114999999999999</v>
      </c>
      <c r="FW46" s="0" t="n">
        <v>0.141000000000001</v>
      </c>
      <c r="FX46" s="0" t="n">
        <v>0.126</v>
      </c>
      <c r="FY46" s="0" t="n">
        <v>0.111</v>
      </c>
      <c r="FZ46" s="0" t="n">
        <v>0.0959999999999992</v>
      </c>
      <c r="GA46" s="0" t="n">
        <v>0.0910000000000002</v>
      </c>
      <c r="GB46" s="0" t="n">
        <v>0.0800000000000001</v>
      </c>
      <c r="GC46" s="0" t="n">
        <v>0.0960000000000001</v>
      </c>
      <c r="GD46" s="0" t="n">
        <v>0.0910000000000002</v>
      </c>
      <c r="GE46" s="0" t="n">
        <v>0.0910000000000002</v>
      </c>
      <c r="GF46" s="0" t="n">
        <v>0.0910000000000002</v>
      </c>
      <c r="GG46" s="0" t="n">
        <v>0.105</v>
      </c>
      <c r="GH46" s="0" t="n">
        <v>0.115</v>
      </c>
      <c r="GI46" s="0" t="n">
        <v>0.141</v>
      </c>
      <c r="GJ46" s="0" t="n">
        <v>0.125999999999999</v>
      </c>
      <c r="GK46" s="0" t="n">
        <v>0.111</v>
      </c>
      <c r="GL46" s="0" t="n">
        <v>0.0959999999999992</v>
      </c>
      <c r="GM46" s="0" t="n">
        <v>0.0909999999999993</v>
      </c>
      <c r="GN46" s="0" t="n">
        <v>0.0800000000000001</v>
      </c>
      <c r="GO46" s="0" t="n">
        <v>0.0960000000000001</v>
      </c>
      <c r="GP46" s="0" t="n">
        <v>0.0910000000000002</v>
      </c>
      <c r="GQ46" s="0" t="n">
        <v>0.0910000000000002</v>
      </c>
      <c r="GR46" s="0" t="n">
        <v>0.0910000000000002</v>
      </c>
      <c r="GS46" s="0" t="n">
        <v>0.105</v>
      </c>
      <c r="GT46" s="0" t="n">
        <v>0.115</v>
      </c>
      <c r="GU46" s="0" t="n">
        <v>0.141</v>
      </c>
      <c r="GV46" s="0" t="n">
        <v>0.125999999999999</v>
      </c>
      <c r="GW46" s="0" t="n">
        <v>0.110999999999999</v>
      </c>
      <c r="GX46" s="0" t="n">
        <v>0.0960000000000001</v>
      </c>
      <c r="GY46" s="0" t="n">
        <v>0.0909999999999993</v>
      </c>
      <c r="GZ46" s="0" t="n">
        <v>0.0800000000000001</v>
      </c>
      <c r="HA46" s="0" t="n">
        <v>0.096000000000001</v>
      </c>
      <c r="HB46" s="0" t="n">
        <v>0.0910000000000002</v>
      </c>
      <c r="HC46" s="0" t="n">
        <v>0.0910000000000002</v>
      </c>
      <c r="HD46" s="0" t="n">
        <v>0.0910000000000002</v>
      </c>
      <c r="HE46" s="0" t="n">
        <v>0.105</v>
      </c>
      <c r="HF46" s="0" t="n">
        <v>0.115</v>
      </c>
      <c r="HG46" s="0" t="n">
        <v>0.141000000000001</v>
      </c>
      <c r="HH46" s="0" t="n">
        <v>0.125999999999999</v>
      </c>
      <c r="HI46" s="0" t="n">
        <v>0.111</v>
      </c>
      <c r="HJ46" s="0" t="n">
        <v>0.0960000000000001</v>
      </c>
      <c r="HK46" s="0" t="n">
        <v>0.0909999999999993</v>
      </c>
      <c r="HL46" s="0" t="n">
        <v>0.0799999999999992</v>
      </c>
      <c r="HM46" s="0" t="n">
        <v>0.096000000000001</v>
      </c>
      <c r="HN46" s="0" t="n">
        <v>0.0910000000000002</v>
      </c>
      <c r="HO46" s="0" t="n">
        <v>0.0910000000000002</v>
      </c>
      <c r="HP46" s="0" t="n">
        <v>0.0910000000000002</v>
      </c>
      <c r="HQ46" s="0" t="n">
        <v>0.105</v>
      </c>
      <c r="HR46" s="0" t="n">
        <v>0.114999999999999</v>
      </c>
      <c r="HS46" s="0" t="n">
        <v>0.141000000000001</v>
      </c>
      <c r="HT46" s="0" t="n">
        <v>0.126</v>
      </c>
      <c r="HU46" s="0" t="n">
        <v>0.111000000000001</v>
      </c>
      <c r="HV46" s="0" t="n">
        <v>0.0960000000000001</v>
      </c>
      <c r="HW46" s="0" t="n">
        <v>0.0910000000000002</v>
      </c>
      <c r="HX46" s="0" t="n">
        <v>0.0800000000000001</v>
      </c>
      <c r="HY46" s="0" t="n">
        <v>0.0960000000000001</v>
      </c>
      <c r="HZ46" s="0" t="n">
        <v>0.0910000000000011</v>
      </c>
      <c r="IA46" s="382" t="n">
        <v>0.0910000000000011</v>
      </c>
    </row>
    <row r="47" customFormat="false" ht="12.75" hidden="false" customHeight="false" outlineLevel="0" collapsed="false">
      <c r="A47" s="389" t="n">
        <f aca="false">A!A61</f>
        <v>38412</v>
      </c>
      <c r="B47" s="390" t="n">
        <f aca="false">INDEX(RelationshipPriceTable,MATCH(A47,RelationshipMonth,0),2)</f>
        <v>3.984</v>
      </c>
      <c r="C47" s="390" t="n">
        <v>3.962</v>
      </c>
      <c r="D47" s="391" t="n">
        <f aca="false">B47-C47</f>
        <v>0.0219999999999998</v>
      </c>
      <c r="F47" s="414" t="n">
        <v>36916</v>
      </c>
      <c r="I47" s="0" t="n">
        <v>0.154999999999999</v>
      </c>
      <c r="J47" s="0" t="n">
        <v>0.186999999999999</v>
      </c>
      <c r="K47" s="0" t="n">
        <v>0.185</v>
      </c>
      <c r="L47" s="0" t="n">
        <v>0.145</v>
      </c>
      <c r="M47" s="0" t="n">
        <v>0.14</v>
      </c>
      <c r="N47" s="0" t="n">
        <v>0.145</v>
      </c>
      <c r="O47" s="0" t="n">
        <v>0.145</v>
      </c>
      <c r="P47" s="0" t="n">
        <v>0.140000000000001</v>
      </c>
      <c r="Q47" s="0" t="n">
        <v>0.145</v>
      </c>
      <c r="R47" s="0" t="n">
        <v>0.145</v>
      </c>
      <c r="S47" s="0" t="n">
        <v>0.145</v>
      </c>
      <c r="T47" s="0" t="n">
        <v>0.145</v>
      </c>
      <c r="U47" s="0" t="n">
        <v>0.155</v>
      </c>
      <c r="V47" s="0" t="n">
        <v>0.135</v>
      </c>
      <c r="W47" s="0" t="n">
        <v>0.145</v>
      </c>
      <c r="X47" s="0" t="n">
        <v>0.15</v>
      </c>
      <c r="Y47" s="0" t="n">
        <v>0.145</v>
      </c>
      <c r="Z47" s="0" t="n">
        <v>0.145</v>
      </c>
      <c r="AA47" s="0" t="n">
        <v>0.145</v>
      </c>
      <c r="AB47" s="0" t="n">
        <v>0.145</v>
      </c>
      <c r="AC47" s="0" t="n">
        <v>0.145</v>
      </c>
      <c r="AD47" s="0" t="n">
        <v>0.14</v>
      </c>
      <c r="AE47" s="0" t="n">
        <v>0.133999999999999</v>
      </c>
      <c r="AF47" s="0" t="n">
        <v>0.134</v>
      </c>
      <c r="AG47" s="0" t="n">
        <v>0.133999999999999</v>
      </c>
      <c r="AH47" s="0" t="n">
        <v>0.133999999999999</v>
      </c>
      <c r="AI47" s="0" t="n">
        <v>0.139</v>
      </c>
      <c r="AJ47" s="0" t="n">
        <v>0.139</v>
      </c>
      <c r="AK47" s="0" t="n">
        <v>0.139</v>
      </c>
      <c r="AL47" s="0" t="n">
        <v>0.139000000000001</v>
      </c>
      <c r="AM47" s="0" t="n">
        <v>0.139000000000001</v>
      </c>
      <c r="AN47" s="0" t="n">
        <v>0.139</v>
      </c>
      <c r="AO47" s="0" t="n">
        <v>0.138999999999999</v>
      </c>
      <c r="AP47" s="0" t="n">
        <v>0.139</v>
      </c>
      <c r="AQ47" s="0" t="n">
        <v>0.139</v>
      </c>
      <c r="AR47" s="0" t="n">
        <v>0.139</v>
      </c>
      <c r="AS47" s="0" t="n">
        <v>0.134</v>
      </c>
      <c r="AT47" s="0" t="n">
        <v>0.134</v>
      </c>
      <c r="AU47" s="0" t="n">
        <v>0.139</v>
      </c>
      <c r="AV47" s="0" t="n">
        <v>0.139</v>
      </c>
      <c r="AW47" s="0" t="n">
        <v>0.139</v>
      </c>
      <c r="AX47" s="0" t="n">
        <v>0.139000000000001</v>
      </c>
      <c r="AY47" s="0" t="n">
        <v>0.139</v>
      </c>
      <c r="AZ47" s="0" t="n">
        <v>0.139</v>
      </c>
      <c r="BA47" s="0" t="n">
        <v>0.139</v>
      </c>
      <c r="BB47" s="0" t="n">
        <v>0.138999999999999</v>
      </c>
      <c r="BC47" s="0" t="n">
        <v>0.138999999999999</v>
      </c>
      <c r="BD47" s="0" t="n">
        <v>0.139</v>
      </c>
      <c r="BE47" s="0" t="n">
        <v>0.133999999999999</v>
      </c>
      <c r="BF47" s="0" t="n">
        <v>0.133999999999999</v>
      </c>
      <c r="BG47" s="0" t="n">
        <v>0.138999999999999</v>
      </c>
      <c r="BH47" s="0" t="n">
        <v>0.139</v>
      </c>
      <c r="BI47" s="0" t="n">
        <v>0.139000000000001</v>
      </c>
      <c r="BJ47" s="0" t="n">
        <v>0.139</v>
      </c>
      <c r="BK47" s="0" t="n">
        <v>0.139</v>
      </c>
      <c r="BL47" s="0" t="n">
        <v>0.139</v>
      </c>
      <c r="BM47" s="0" t="n">
        <v>0.138999999999999</v>
      </c>
      <c r="BN47" s="0" t="n">
        <v>0.138999999999999</v>
      </c>
      <c r="BO47" s="0" t="n">
        <v>0.138999999999999</v>
      </c>
      <c r="BP47" s="0" t="n">
        <v>0.139</v>
      </c>
      <c r="BQ47" s="0" t="n">
        <v>0.134</v>
      </c>
      <c r="BR47" s="0" t="n">
        <v>0.133999999999999</v>
      </c>
      <c r="BS47" s="0" t="n">
        <v>0.138999999999999</v>
      </c>
      <c r="BT47" s="0" t="n">
        <v>0.139</v>
      </c>
      <c r="BU47" s="0" t="n">
        <v>0.139</v>
      </c>
      <c r="BV47" s="0" t="n">
        <v>0.139</v>
      </c>
      <c r="BW47" s="0" t="n">
        <v>0.139</v>
      </c>
      <c r="BX47" s="0" t="n">
        <v>0.139000000000001</v>
      </c>
      <c r="BY47" s="0" t="n">
        <v>0.139</v>
      </c>
      <c r="BZ47" s="0" t="n">
        <v>0.138999999999999</v>
      </c>
      <c r="CA47" s="0" t="n">
        <v>0.138999999999999</v>
      </c>
      <c r="CB47" s="0" t="n">
        <v>0.139000000000001</v>
      </c>
      <c r="CC47" s="0" t="n">
        <v>0.133999999999999</v>
      </c>
      <c r="CD47" s="0" t="n">
        <v>0.133999999999999</v>
      </c>
      <c r="CE47" s="0" t="n">
        <v>0.138999999999999</v>
      </c>
      <c r="CF47" s="0" t="n">
        <v>0.139</v>
      </c>
      <c r="CG47" s="0" t="n">
        <v>0.139000000000001</v>
      </c>
      <c r="CH47" s="0" t="n">
        <v>0.139</v>
      </c>
      <c r="CI47" s="0" t="n">
        <v>0.139</v>
      </c>
      <c r="CJ47" s="0" t="n">
        <v>0.139000000000001</v>
      </c>
      <c r="CK47" s="0" t="n">
        <v>0.138999999999999</v>
      </c>
      <c r="CL47" s="0" t="n">
        <v>0.138999999999999</v>
      </c>
      <c r="CM47" s="0" t="n">
        <v>0.138999999999999</v>
      </c>
      <c r="CN47" s="0" t="n">
        <v>0.139</v>
      </c>
      <c r="CO47" s="0" t="n">
        <v>0.133999999999999</v>
      </c>
      <c r="CP47" s="0" t="n">
        <v>0.133999999999999</v>
      </c>
      <c r="CQ47" s="0" t="n">
        <v>0.139</v>
      </c>
      <c r="CR47" s="0" t="n">
        <v>0.139</v>
      </c>
      <c r="CS47" s="0" t="n">
        <v>0.139</v>
      </c>
      <c r="CT47" s="0" t="n">
        <v>0.139</v>
      </c>
      <c r="CU47" s="0" t="n">
        <v>0.139000000000001</v>
      </c>
      <c r="CV47" s="0" t="n">
        <v>0.139</v>
      </c>
      <c r="CW47" s="0" t="n">
        <v>0.138999999999999</v>
      </c>
      <c r="CX47" s="0" t="n">
        <v>0.139</v>
      </c>
      <c r="CY47" s="0" t="n">
        <v>0.139</v>
      </c>
      <c r="CZ47" s="0" t="n">
        <v>0.139</v>
      </c>
      <c r="DA47" s="0" t="n">
        <v>0.134</v>
      </c>
      <c r="DB47" s="0" t="n">
        <v>0.133999999999999</v>
      </c>
      <c r="DC47" s="0" t="n">
        <v>0.138999999999999</v>
      </c>
      <c r="DD47" s="0" t="n">
        <v>0.139</v>
      </c>
      <c r="DE47" s="0" t="n">
        <v>0.139</v>
      </c>
      <c r="DF47" s="0" t="n">
        <v>0.139</v>
      </c>
      <c r="DG47" s="0" t="n">
        <v>0.139</v>
      </c>
      <c r="DH47" s="0" t="n">
        <v>0.139000000000001</v>
      </c>
      <c r="DI47" s="0" t="n">
        <v>0.139</v>
      </c>
      <c r="DJ47" s="0" t="n">
        <v>0.138999999999999</v>
      </c>
      <c r="DK47" s="0" t="n">
        <v>0.138999999999999</v>
      </c>
      <c r="DL47" s="0" t="n">
        <v>0.139</v>
      </c>
      <c r="DM47" s="0" t="n">
        <v>0.133999999999999</v>
      </c>
      <c r="DN47" s="0" t="n">
        <v>0.133999999999999</v>
      </c>
      <c r="DO47" s="0" t="n">
        <v>0.139</v>
      </c>
      <c r="DP47" s="0" t="n">
        <v>0.139</v>
      </c>
      <c r="DQ47" s="0" t="n">
        <v>0.139</v>
      </c>
      <c r="DR47" s="0" t="n">
        <v>0.139</v>
      </c>
      <c r="DS47" s="0" t="n">
        <v>0.139000000000001</v>
      </c>
      <c r="DT47" s="0" t="n">
        <v>0.139</v>
      </c>
      <c r="DU47" s="0" t="n">
        <v>0.138999999999999</v>
      </c>
      <c r="DV47" s="0" t="n">
        <v>0.138999999999999</v>
      </c>
      <c r="DW47" s="0" t="n">
        <v>0.138999999999999</v>
      </c>
      <c r="DX47" s="0" t="n">
        <v>0.139</v>
      </c>
      <c r="DY47" s="0" t="n">
        <v>0.133999999999999</v>
      </c>
      <c r="DZ47" s="0" t="n">
        <v>0.133999999999999</v>
      </c>
      <c r="EA47" s="0" t="n">
        <v>0.139</v>
      </c>
      <c r="EB47" s="0" t="n">
        <v>0.139</v>
      </c>
      <c r="EC47" s="0" t="n">
        <v>0.139</v>
      </c>
      <c r="ED47" s="0" t="n">
        <v>0.139</v>
      </c>
      <c r="EE47" s="0" t="n">
        <v>0.139000000000001</v>
      </c>
      <c r="EF47" s="0" t="n">
        <v>0.139</v>
      </c>
      <c r="EG47" s="0" t="n">
        <v>0.138999999999999</v>
      </c>
      <c r="EH47" s="0" t="n">
        <v>0.138999999999999</v>
      </c>
      <c r="EI47" s="0" t="n">
        <v>0.138999999999999</v>
      </c>
      <c r="EJ47" s="0" t="n">
        <v>0.139</v>
      </c>
      <c r="EK47" s="0" t="n">
        <v>0.133999999999999</v>
      </c>
      <c r="EL47" s="0" t="n">
        <v>0.133999999999999</v>
      </c>
      <c r="EM47" s="0" t="n">
        <v>0.139</v>
      </c>
      <c r="EN47" s="0" t="n">
        <v>0.139</v>
      </c>
      <c r="EO47" s="0" t="n">
        <v>0.139</v>
      </c>
      <c r="EP47" s="0" t="n">
        <v>0.139</v>
      </c>
      <c r="EQ47" s="0" t="n">
        <v>0.139</v>
      </c>
      <c r="ER47" s="0" t="n">
        <v>0.139</v>
      </c>
      <c r="ES47" s="0" t="n">
        <v>0.138999999999999</v>
      </c>
      <c r="ET47" s="0" t="n">
        <v>0.139</v>
      </c>
      <c r="EU47" s="0" t="n">
        <v>0.139</v>
      </c>
      <c r="EV47" s="0" t="n">
        <v>0.139</v>
      </c>
      <c r="EW47" s="0" t="n">
        <v>0.134</v>
      </c>
      <c r="EX47" s="0" t="n">
        <v>0.134</v>
      </c>
      <c r="EY47" s="0" t="n">
        <v>0.138999999999999</v>
      </c>
      <c r="EZ47" s="0" t="n">
        <v>0.139</v>
      </c>
      <c r="FA47" s="0" t="n">
        <v>0.139</v>
      </c>
      <c r="FB47" s="0" t="n">
        <v>0.139</v>
      </c>
      <c r="FC47" s="0" t="n">
        <v>0.139</v>
      </c>
      <c r="FD47" s="0" t="n">
        <v>0.139</v>
      </c>
      <c r="FE47" s="0" t="n">
        <v>0.139</v>
      </c>
      <c r="FF47" s="0" t="n">
        <v>0.138999999999999</v>
      </c>
      <c r="FG47" s="0" t="n">
        <v>0.138999999999999</v>
      </c>
      <c r="FH47" s="0" t="n">
        <v>0.139</v>
      </c>
      <c r="FI47" s="0" t="n">
        <v>0.133999999999999</v>
      </c>
      <c r="FJ47" s="0" t="n">
        <v>0.133999999999999</v>
      </c>
      <c r="FK47" s="0" t="n">
        <v>0.138999999999999</v>
      </c>
      <c r="FL47" s="0" t="n">
        <v>0.139</v>
      </c>
      <c r="FM47" s="0" t="n">
        <v>0.139</v>
      </c>
      <c r="FN47" s="0" t="n">
        <v>0.139</v>
      </c>
      <c r="FO47" s="0" t="n">
        <v>0.139</v>
      </c>
      <c r="FP47" s="0" t="n">
        <v>0.139</v>
      </c>
      <c r="FQ47" s="0" t="n">
        <v>0.138999999999999</v>
      </c>
      <c r="FR47" s="0" t="n">
        <v>0.138999999999999</v>
      </c>
      <c r="FS47" s="0" t="n">
        <v>0.138999999999999</v>
      </c>
      <c r="FT47" s="0" t="n">
        <v>0.139</v>
      </c>
      <c r="FU47" s="0" t="n">
        <v>0.133999999999999</v>
      </c>
      <c r="FV47" s="0" t="n">
        <v>0.134</v>
      </c>
      <c r="FW47" s="0" t="n">
        <v>0.138999999999999</v>
      </c>
      <c r="FX47" s="0" t="n">
        <v>0.139</v>
      </c>
      <c r="FY47" s="0" t="n">
        <v>0.139</v>
      </c>
      <c r="FZ47" s="0" t="n">
        <v>0.139000000000001</v>
      </c>
      <c r="GA47" s="0" t="n">
        <v>0.139</v>
      </c>
      <c r="GB47" s="0" t="n">
        <v>0.139</v>
      </c>
      <c r="GC47" s="0" t="n">
        <v>0.139</v>
      </c>
      <c r="GD47" s="0" t="n">
        <v>0.139</v>
      </c>
      <c r="GE47" s="0" t="n">
        <v>0.139</v>
      </c>
      <c r="GF47" s="0" t="n">
        <v>0.138999999999999</v>
      </c>
      <c r="GG47" s="0" t="n">
        <v>0.133999999999999</v>
      </c>
      <c r="GH47" s="0" t="n">
        <v>0.133999999999999</v>
      </c>
      <c r="GI47" s="0" t="n">
        <v>0.139</v>
      </c>
      <c r="GJ47" s="0" t="n">
        <v>0.139</v>
      </c>
      <c r="GK47" s="0" t="n">
        <v>0.139</v>
      </c>
      <c r="GL47" s="0" t="n">
        <v>0.139</v>
      </c>
      <c r="GM47" s="0" t="n">
        <v>0.139000000000001</v>
      </c>
      <c r="GN47" s="0" t="n">
        <v>0.139</v>
      </c>
      <c r="GO47" s="0" t="n">
        <v>0.138999999999999</v>
      </c>
      <c r="GP47" s="0" t="n">
        <v>0.138999999999999</v>
      </c>
      <c r="GQ47" s="0" t="n">
        <v>0.138999999999999</v>
      </c>
      <c r="GR47" s="0" t="n">
        <v>0.139</v>
      </c>
      <c r="GS47" s="0" t="n">
        <v>0.133999999999999</v>
      </c>
      <c r="GT47" s="0" t="n">
        <v>0.133999999999999</v>
      </c>
      <c r="GU47" s="0" t="n">
        <v>0.138999999999999</v>
      </c>
      <c r="GV47" s="0" t="n">
        <v>0.139</v>
      </c>
      <c r="GW47" s="0" t="n">
        <v>0.139000000000001</v>
      </c>
      <c r="GX47" s="0" t="n">
        <v>0.139</v>
      </c>
      <c r="GY47" s="0" t="n">
        <v>0.139</v>
      </c>
      <c r="GZ47" s="0" t="n">
        <v>0.139</v>
      </c>
      <c r="HA47" s="0" t="n">
        <v>0.138999999999999</v>
      </c>
      <c r="HB47" s="0" t="n">
        <v>0.138999999999999</v>
      </c>
      <c r="HC47" s="0" t="n">
        <v>0.138999999999999</v>
      </c>
      <c r="HD47" s="0" t="n">
        <v>0.139</v>
      </c>
      <c r="HE47" s="0" t="n">
        <v>0.134</v>
      </c>
      <c r="HF47" s="0" t="n">
        <v>0.133999999999999</v>
      </c>
      <c r="HG47" s="0" t="n">
        <v>0.138999999999999</v>
      </c>
      <c r="HH47" s="0" t="n">
        <v>0.139</v>
      </c>
      <c r="HI47" s="0" t="n">
        <v>0.139</v>
      </c>
      <c r="HJ47" s="0" t="n">
        <v>0.139</v>
      </c>
      <c r="HK47" s="0" t="n">
        <v>0.139</v>
      </c>
      <c r="HL47" s="0" t="n">
        <v>0.139000000000001</v>
      </c>
      <c r="HM47" s="0" t="n">
        <v>0.138999999999999</v>
      </c>
      <c r="HN47" s="0" t="n">
        <v>0.138999999999999</v>
      </c>
      <c r="HO47" s="0" t="n">
        <v>0.138999999999999</v>
      </c>
      <c r="HP47" s="0" t="n">
        <v>0.139</v>
      </c>
      <c r="HQ47" s="0" t="n">
        <v>0.134</v>
      </c>
      <c r="HR47" s="0" t="n">
        <v>0.134</v>
      </c>
      <c r="HS47" s="0" t="n">
        <v>0.138999999999999</v>
      </c>
      <c r="HT47" s="0" t="n">
        <v>0.138999999999999</v>
      </c>
      <c r="HU47" s="0" t="n">
        <v>0.138999999999999</v>
      </c>
      <c r="HV47" s="0" t="n">
        <v>0.139</v>
      </c>
      <c r="HW47" s="0" t="n">
        <v>0.138999999999999</v>
      </c>
      <c r="HX47" s="0" t="n">
        <v>0.138999999999999</v>
      </c>
      <c r="HY47" s="0" t="n">
        <v>0.139</v>
      </c>
      <c r="HZ47" s="0" t="n">
        <v>0.138999999999999</v>
      </c>
      <c r="IA47" s="382" t="n">
        <v>0.138999999999999</v>
      </c>
    </row>
    <row r="48" customFormat="false" ht="12.75" hidden="false" customHeight="false" outlineLevel="0" collapsed="false">
      <c r="A48" s="389" t="n">
        <f aca="false">A!A62</f>
        <v>38443</v>
      </c>
      <c r="B48" s="390" t="n">
        <f aca="false">INDEX(RelationshipPriceTable,MATCH(A48,RelationshipMonth,0),2)</f>
        <v>3.764</v>
      </c>
      <c r="C48" s="390" t="n">
        <v>3.742</v>
      </c>
      <c r="D48" s="391" t="n">
        <f aca="false">B48-C48</f>
        <v>0.0219999999999998</v>
      </c>
      <c r="F48" s="414" t="n">
        <v>36917</v>
      </c>
      <c r="I48" s="0" t="n">
        <v>-0.0139999999999993</v>
      </c>
      <c r="J48" s="0" t="n">
        <v>-0.0489999999999995</v>
      </c>
      <c r="K48" s="0" t="n">
        <v>0.04</v>
      </c>
      <c r="L48" s="0" t="n">
        <v>0.04</v>
      </c>
      <c r="M48" s="0" t="n">
        <v>0.04</v>
      </c>
      <c r="N48" s="0" t="n">
        <v>0.0449999999999999</v>
      </c>
      <c r="O48" s="0" t="n">
        <v>0.0449999999999999</v>
      </c>
      <c r="P48" s="0" t="n">
        <v>0.04</v>
      </c>
      <c r="Q48" s="0" t="n">
        <v>0.04</v>
      </c>
      <c r="R48" s="0" t="n">
        <v>0.0299999999999994</v>
      </c>
      <c r="S48" s="0" t="n">
        <v>0.0249999999999995</v>
      </c>
      <c r="T48" s="0" t="n">
        <v>0.0250000000000004</v>
      </c>
      <c r="U48" s="0" t="n">
        <v>0.0149999999999997</v>
      </c>
      <c r="V48" s="0" t="n">
        <v>0.00499999999999989</v>
      </c>
      <c r="W48" s="0" t="n">
        <v>0.0699999999999994</v>
      </c>
      <c r="X48" s="0" t="n">
        <v>0.0649999999999995</v>
      </c>
      <c r="Y48" s="0" t="n">
        <v>0.0649999999999995</v>
      </c>
      <c r="Z48" s="0" t="n">
        <v>0.0649999999999995</v>
      </c>
      <c r="AA48" s="0" t="n">
        <v>0.0649999999999995</v>
      </c>
      <c r="AB48" s="0" t="n">
        <v>0.0649999999999995</v>
      </c>
      <c r="AC48" s="0" t="n">
        <v>0.0350000000000001</v>
      </c>
      <c r="AD48" s="0" t="n">
        <v>0.032</v>
      </c>
      <c r="AE48" s="0" t="n">
        <v>0.0300000000000003</v>
      </c>
      <c r="AF48" s="0" t="n">
        <v>0.0299999999999994</v>
      </c>
      <c r="AG48" s="0" t="n">
        <v>0.0300000000000003</v>
      </c>
      <c r="AH48" s="0" t="n">
        <v>0.0300000000000003</v>
      </c>
      <c r="AI48" s="0" t="n">
        <v>0.0350000000000001</v>
      </c>
      <c r="AJ48" s="0" t="n">
        <v>0.0350000000000001</v>
      </c>
      <c r="AK48" s="0" t="n">
        <v>0.0350000000000001</v>
      </c>
      <c r="AL48" s="0" t="n">
        <v>0.0349999999999993</v>
      </c>
      <c r="AM48" s="0" t="n">
        <v>0.0349999999999993</v>
      </c>
      <c r="AN48" s="0" t="n">
        <v>0.0150000000000006</v>
      </c>
      <c r="AO48" s="0" t="n">
        <v>0.00600000000000023</v>
      </c>
      <c r="AP48" s="0" t="n">
        <v>0.0110000000000001</v>
      </c>
      <c r="AQ48" s="0" t="n">
        <v>0.0110000000000001</v>
      </c>
      <c r="AR48" s="0" t="n">
        <v>0.0120000000000005</v>
      </c>
      <c r="AS48" s="0" t="n">
        <v>0.0499999999999998</v>
      </c>
      <c r="AT48" s="0" t="n">
        <v>0.0499999999999998</v>
      </c>
      <c r="AU48" s="0" t="n">
        <v>0.0549999999999997</v>
      </c>
      <c r="AV48" s="0" t="n">
        <v>0.0549999999999997</v>
      </c>
      <c r="AW48" s="0" t="n">
        <v>0.0550000000000006</v>
      </c>
      <c r="AX48" s="0" t="n">
        <v>0.0549999999999997</v>
      </c>
      <c r="AY48" s="0" t="n">
        <v>0.0549999999999997</v>
      </c>
      <c r="AZ48" s="0" t="n">
        <v>0.0350000000000001</v>
      </c>
      <c r="BA48" s="0" t="n">
        <v>0.0259999999999998</v>
      </c>
      <c r="BB48" s="0" t="n">
        <v>0.0310000000000006</v>
      </c>
      <c r="BC48" s="0" t="n">
        <v>0.0310000000000006</v>
      </c>
      <c r="BD48" s="0" t="n">
        <v>0.0119999999999996</v>
      </c>
      <c r="BE48" s="0" t="n">
        <v>0.0499999999999998</v>
      </c>
      <c r="BF48" s="0" t="n">
        <v>0.0499999999999998</v>
      </c>
      <c r="BG48" s="0" t="n">
        <v>0.0550000000000006</v>
      </c>
      <c r="BH48" s="0" t="n">
        <v>0.0550000000000006</v>
      </c>
      <c r="BI48" s="0" t="n">
        <v>0.0549999999999997</v>
      </c>
      <c r="BJ48" s="0" t="n">
        <v>0.0549999999999997</v>
      </c>
      <c r="BK48" s="0" t="n">
        <v>0.0550000000000006</v>
      </c>
      <c r="BL48" s="0" t="n">
        <v>0.0350000000000001</v>
      </c>
      <c r="BM48" s="0" t="n">
        <v>0.0260000000000007</v>
      </c>
      <c r="BN48" s="0" t="n">
        <v>0.0310000000000006</v>
      </c>
      <c r="BO48" s="0" t="n">
        <v>0.0310000000000006</v>
      </c>
      <c r="BP48" s="0" t="n">
        <v>0.0120000000000005</v>
      </c>
      <c r="BQ48" s="0" t="n">
        <v>0.0499999999999998</v>
      </c>
      <c r="BR48" s="0" t="n">
        <v>0.0499999999999998</v>
      </c>
      <c r="BS48" s="0" t="n">
        <v>0.0550000000000006</v>
      </c>
      <c r="BT48" s="0" t="n">
        <v>0.0549999999999997</v>
      </c>
      <c r="BU48" s="0" t="n">
        <v>0.0550000000000006</v>
      </c>
      <c r="BV48" s="0" t="n">
        <v>0.0549999999999997</v>
      </c>
      <c r="BW48" s="0" t="n">
        <v>0.0549999999999997</v>
      </c>
      <c r="BX48" s="0" t="n">
        <v>0.0349999999999993</v>
      </c>
      <c r="BY48" s="0" t="n">
        <v>0.0259999999999998</v>
      </c>
      <c r="BZ48" s="0" t="n">
        <v>0.0310000000000006</v>
      </c>
      <c r="CA48" s="0" t="n">
        <v>0.0310000000000006</v>
      </c>
      <c r="CB48" s="0" t="n">
        <v>0.0119999999999996</v>
      </c>
      <c r="CC48" s="0" t="n">
        <v>0.0499999999999998</v>
      </c>
      <c r="CD48" s="0" t="n">
        <v>0.0499999999999998</v>
      </c>
      <c r="CE48" s="0" t="n">
        <v>0.0550000000000006</v>
      </c>
      <c r="CF48" s="0" t="n">
        <v>0.0549999999999997</v>
      </c>
      <c r="CG48" s="0" t="n">
        <v>0.0549999999999997</v>
      </c>
      <c r="CH48" s="0" t="n">
        <v>0.0549999999999997</v>
      </c>
      <c r="CI48" s="0" t="n">
        <v>0.0550000000000006</v>
      </c>
      <c r="CJ48" s="0" t="n">
        <v>0.0349999999999993</v>
      </c>
      <c r="CK48" s="0" t="n">
        <v>0.0260000000000007</v>
      </c>
      <c r="CL48" s="0" t="n">
        <v>0.0310000000000006</v>
      </c>
      <c r="CM48" s="0" t="n">
        <v>0.0310000000000006</v>
      </c>
      <c r="CN48" s="0" t="n">
        <v>0.0119999999999996</v>
      </c>
      <c r="CO48" s="0" t="n">
        <v>0.0499999999999998</v>
      </c>
      <c r="CP48" s="0" t="n">
        <v>0.0499999999999998</v>
      </c>
      <c r="CQ48" s="0" t="n">
        <v>0.0549999999999997</v>
      </c>
      <c r="CR48" s="0" t="n">
        <v>0.0550000000000006</v>
      </c>
      <c r="CS48" s="0" t="n">
        <v>0.0549999999999997</v>
      </c>
      <c r="CT48" s="0" t="n">
        <v>0.0550000000000006</v>
      </c>
      <c r="CU48" s="0" t="n">
        <v>0.0549999999999997</v>
      </c>
      <c r="CV48" s="0" t="n">
        <v>0.0350000000000001</v>
      </c>
      <c r="CW48" s="0" t="n">
        <v>0.0260000000000007</v>
      </c>
      <c r="CX48" s="0" t="n">
        <v>0.0309999999999997</v>
      </c>
      <c r="CY48" s="0" t="n">
        <v>0.0309999999999997</v>
      </c>
      <c r="CZ48" s="0" t="n">
        <v>0.0120000000000005</v>
      </c>
      <c r="DA48" s="0" t="n">
        <v>0.0499999999999998</v>
      </c>
      <c r="DB48" s="0" t="n">
        <v>0.0499999999999998</v>
      </c>
      <c r="DC48" s="0" t="n">
        <v>0.0549999999999997</v>
      </c>
      <c r="DD48" s="0" t="n">
        <v>0.0549999999999997</v>
      </c>
      <c r="DE48" s="0" t="n">
        <v>0.0550000000000006</v>
      </c>
      <c r="DF48" s="0" t="n">
        <v>0.0549999999999997</v>
      </c>
      <c r="DG48" s="0" t="n">
        <v>0.0549999999999997</v>
      </c>
      <c r="DH48" s="0" t="n">
        <v>0.0349999999999993</v>
      </c>
      <c r="DI48" s="0" t="n">
        <v>0.0259999999999998</v>
      </c>
      <c r="DJ48" s="0" t="n">
        <v>0.0310000000000006</v>
      </c>
      <c r="DK48" s="0" t="n">
        <v>0.0310000000000006</v>
      </c>
      <c r="DL48" s="0" t="n">
        <v>0.0119999999999996</v>
      </c>
      <c r="DM48" s="0" t="n">
        <v>0.0499999999999998</v>
      </c>
      <c r="DN48" s="0" t="n">
        <v>0.0499999999999998</v>
      </c>
      <c r="DO48" s="0" t="n">
        <v>0.0549999999999997</v>
      </c>
      <c r="DP48" s="0" t="n">
        <v>0.0550000000000006</v>
      </c>
      <c r="DQ48" s="0" t="n">
        <v>0.0549999999999997</v>
      </c>
      <c r="DR48" s="0" t="n">
        <v>0.0549999999999997</v>
      </c>
      <c r="DS48" s="0" t="n">
        <v>0.0549999999999997</v>
      </c>
      <c r="DT48" s="0" t="n">
        <v>0.0350000000000001</v>
      </c>
      <c r="DU48" s="0" t="n">
        <v>0.0260000000000007</v>
      </c>
      <c r="DV48" s="0" t="n">
        <v>0.0310000000000006</v>
      </c>
      <c r="DW48" s="0" t="n">
        <v>0.0310000000000006</v>
      </c>
      <c r="DX48" s="0" t="n">
        <v>0.0119999999999996</v>
      </c>
      <c r="DY48" s="0" t="n">
        <v>0.0499999999999998</v>
      </c>
      <c r="DZ48" s="0" t="n">
        <v>0.0499999999999998</v>
      </c>
      <c r="EA48" s="0" t="n">
        <v>0.0549999999999997</v>
      </c>
      <c r="EB48" s="0" t="n">
        <v>0.0550000000000006</v>
      </c>
      <c r="EC48" s="0" t="n">
        <v>0.0549999999999997</v>
      </c>
      <c r="ED48" s="0" t="n">
        <v>0.0550000000000006</v>
      </c>
      <c r="EE48" s="0" t="n">
        <v>0.0549999999999997</v>
      </c>
      <c r="EF48" s="0" t="n">
        <v>0.0350000000000001</v>
      </c>
      <c r="EG48" s="0" t="n">
        <v>0.0260000000000007</v>
      </c>
      <c r="EH48" s="0" t="n">
        <v>0.0310000000000006</v>
      </c>
      <c r="EI48" s="0" t="n">
        <v>0.0310000000000006</v>
      </c>
      <c r="EJ48" s="0" t="n">
        <v>0.0119999999999996</v>
      </c>
      <c r="EK48" s="0" t="n">
        <v>0.0499999999999998</v>
      </c>
      <c r="EL48" s="0" t="n">
        <v>0.0500000000000007</v>
      </c>
      <c r="EM48" s="0" t="n">
        <v>0.0549999999999997</v>
      </c>
      <c r="EN48" s="0" t="n">
        <v>0.0549999999999997</v>
      </c>
      <c r="EO48" s="0" t="n">
        <v>0.0549999999999997</v>
      </c>
      <c r="EP48" s="0" t="n">
        <v>0.0550000000000006</v>
      </c>
      <c r="EQ48" s="0" t="n">
        <v>0.0549999999999997</v>
      </c>
      <c r="ER48" s="0" t="n">
        <v>0.0350000000000001</v>
      </c>
      <c r="ES48" s="0" t="n">
        <v>0.0260000000000007</v>
      </c>
      <c r="ET48" s="0" t="n">
        <v>0.0309999999999997</v>
      </c>
      <c r="EU48" s="0" t="n">
        <v>0.0309999999999997</v>
      </c>
      <c r="EV48" s="0" t="n">
        <v>0.0120000000000005</v>
      </c>
      <c r="EW48" s="0" t="n">
        <v>0.0499999999999998</v>
      </c>
      <c r="EX48" s="0" t="n">
        <v>0.0499999999999998</v>
      </c>
      <c r="EY48" s="0" t="n">
        <v>0.0549999999999997</v>
      </c>
      <c r="EZ48" s="0" t="n">
        <v>0.0549999999999997</v>
      </c>
      <c r="FA48" s="0" t="n">
        <v>0.0550000000000006</v>
      </c>
      <c r="FB48" s="0" t="n">
        <v>0.0549999999999997</v>
      </c>
      <c r="FC48" s="0" t="n">
        <v>0.0549999999999997</v>
      </c>
      <c r="FD48" s="0" t="n">
        <v>0.0350000000000001</v>
      </c>
      <c r="FE48" s="0" t="n">
        <v>0.0259999999999998</v>
      </c>
      <c r="FF48" s="0" t="n">
        <v>0.0310000000000006</v>
      </c>
      <c r="FG48" s="0" t="n">
        <v>0.0310000000000006</v>
      </c>
      <c r="FH48" s="0" t="n">
        <v>0.0120000000000005</v>
      </c>
      <c r="FI48" s="0" t="n">
        <v>0.0499999999999998</v>
      </c>
      <c r="FJ48" s="0" t="n">
        <v>0.0499999999999998</v>
      </c>
      <c r="FK48" s="0" t="n">
        <v>0.0550000000000006</v>
      </c>
      <c r="FL48" s="0" t="n">
        <v>0.0550000000000006</v>
      </c>
      <c r="FM48" s="0" t="n">
        <v>0.0549999999999997</v>
      </c>
      <c r="FN48" s="0" t="n">
        <v>0.0549999999999997</v>
      </c>
      <c r="FO48" s="0" t="n">
        <v>0.0550000000000006</v>
      </c>
      <c r="FP48" s="0" t="n">
        <v>0.0350000000000001</v>
      </c>
      <c r="FQ48" s="0" t="n">
        <v>0.0260000000000007</v>
      </c>
      <c r="FR48" s="0" t="n">
        <v>0.0310000000000006</v>
      </c>
      <c r="FS48" s="0" t="n">
        <v>0.0310000000000006</v>
      </c>
      <c r="FT48" s="0" t="n">
        <v>0.0120000000000005</v>
      </c>
      <c r="FU48" s="0" t="n">
        <v>0.0500000000000007</v>
      </c>
      <c r="FV48" s="0" t="n">
        <v>0.0499999999999998</v>
      </c>
      <c r="FW48" s="0" t="n">
        <v>0.0549999999999997</v>
      </c>
      <c r="FX48" s="0" t="n">
        <v>0.0549999999999997</v>
      </c>
      <c r="FY48" s="0" t="n">
        <v>0.0550000000000006</v>
      </c>
      <c r="FZ48" s="0" t="n">
        <v>0.0549999999999997</v>
      </c>
      <c r="GA48" s="0" t="n">
        <v>0.0549999999999997</v>
      </c>
      <c r="GB48" s="0" t="n">
        <v>0.0350000000000001</v>
      </c>
      <c r="GC48" s="0" t="n">
        <v>0.0259999999999998</v>
      </c>
      <c r="GD48" s="0" t="n">
        <v>0.0310000000000006</v>
      </c>
      <c r="GE48" s="0" t="n">
        <v>0.0310000000000006</v>
      </c>
      <c r="GF48" s="0" t="n">
        <v>0.0120000000000005</v>
      </c>
      <c r="GG48" s="0" t="n">
        <v>0.0499999999999998</v>
      </c>
      <c r="GH48" s="0" t="n">
        <v>0.0499999999999998</v>
      </c>
      <c r="GI48" s="0" t="n">
        <v>0.0549999999999997</v>
      </c>
      <c r="GJ48" s="0" t="n">
        <v>0.0550000000000006</v>
      </c>
      <c r="GK48" s="0" t="n">
        <v>0.0549999999999997</v>
      </c>
      <c r="GL48" s="0" t="n">
        <v>0.0550000000000006</v>
      </c>
      <c r="GM48" s="0" t="n">
        <v>0.0549999999999997</v>
      </c>
      <c r="GN48" s="0" t="n">
        <v>0.0350000000000001</v>
      </c>
      <c r="GO48" s="0" t="n">
        <v>0.0260000000000007</v>
      </c>
      <c r="GP48" s="0" t="n">
        <v>0.0310000000000006</v>
      </c>
      <c r="GQ48" s="0" t="n">
        <v>0.0310000000000006</v>
      </c>
      <c r="GR48" s="0" t="n">
        <v>0.0120000000000005</v>
      </c>
      <c r="GS48" s="0" t="n">
        <v>0.0499999999999998</v>
      </c>
      <c r="GT48" s="0" t="n">
        <v>0.0499999999999998</v>
      </c>
      <c r="GU48" s="0" t="n">
        <v>0.0550000000000006</v>
      </c>
      <c r="GV48" s="0" t="n">
        <v>0.0550000000000006</v>
      </c>
      <c r="GW48" s="0" t="n">
        <v>0.0549999999999997</v>
      </c>
      <c r="GX48" s="0" t="n">
        <v>0.0549999999999997</v>
      </c>
      <c r="GY48" s="0" t="n">
        <v>0.0550000000000006</v>
      </c>
      <c r="GZ48" s="0" t="n">
        <v>0.0350000000000001</v>
      </c>
      <c r="HA48" s="0" t="n">
        <v>0.0260000000000007</v>
      </c>
      <c r="HB48" s="0" t="n">
        <v>0.0310000000000006</v>
      </c>
      <c r="HC48" s="0" t="n">
        <v>0.0310000000000006</v>
      </c>
      <c r="HD48" s="0" t="n">
        <v>0.0120000000000005</v>
      </c>
      <c r="HE48" s="0" t="n">
        <v>0.0499999999999998</v>
      </c>
      <c r="HF48" s="0" t="n">
        <v>0.0499999999999998</v>
      </c>
      <c r="HG48" s="0" t="n">
        <v>0.0550000000000006</v>
      </c>
      <c r="HH48" s="0" t="n">
        <v>0.0549999999999997</v>
      </c>
      <c r="HI48" s="0" t="n">
        <v>0.0550000000000006</v>
      </c>
      <c r="HJ48" s="0" t="n">
        <v>0.0549999999999997</v>
      </c>
      <c r="HK48" s="0" t="n">
        <v>0.0550000000000006</v>
      </c>
      <c r="HL48" s="0" t="n">
        <v>0.0349999999999993</v>
      </c>
      <c r="HM48" s="0" t="n">
        <v>0.0259999999999998</v>
      </c>
      <c r="HN48" s="0" t="n">
        <v>0.0310000000000006</v>
      </c>
      <c r="HO48" s="0" t="n">
        <v>0.0310000000000006</v>
      </c>
      <c r="HP48" s="0" t="n">
        <v>0.0120000000000005</v>
      </c>
      <c r="HQ48" s="0" t="n">
        <v>0.0499999999999998</v>
      </c>
      <c r="HR48" s="0" t="n">
        <v>0.0499999999999998</v>
      </c>
      <c r="HS48" s="0" t="n">
        <v>0.0549999999999997</v>
      </c>
      <c r="HT48" s="0" t="n">
        <v>0.0549999999999997</v>
      </c>
      <c r="HU48" s="0" t="n">
        <v>0.0550000000000006</v>
      </c>
      <c r="HV48" s="0" t="n">
        <v>0.0549999999999997</v>
      </c>
      <c r="HW48" s="0" t="n">
        <v>0.0549999999999997</v>
      </c>
      <c r="HX48" s="0" t="n">
        <v>0.0350000000000001</v>
      </c>
      <c r="HY48" s="0" t="n">
        <v>0.0259999999999998</v>
      </c>
      <c r="HZ48" s="0" t="n">
        <v>0.0310000000000006</v>
      </c>
      <c r="IA48" s="382" t="n">
        <v>0.0310000000000006</v>
      </c>
    </row>
    <row r="49" customFormat="false" ht="12.75" hidden="false" customHeight="false" outlineLevel="0" collapsed="false">
      <c r="A49" s="389" t="n">
        <f aca="false">A!A63</f>
        <v>38473</v>
      </c>
      <c r="B49" s="390" t="n">
        <f aca="false">INDEX(RelationshipPriceTable,MATCH(A49,RelationshipMonth,0),2)</f>
        <v>3.754</v>
      </c>
      <c r="C49" s="390" t="n">
        <v>3.732</v>
      </c>
      <c r="D49" s="391" t="n">
        <f aca="false">B49-C49</f>
        <v>0.0219999999999998</v>
      </c>
      <c r="F49" s="414" t="n">
        <v>36920</v>
      </c>
      <c r="I49" s="0" t="n">
        <v>-0.962999999999999</v>
      </c>
      <c r="J49" s="0" t="n">
        <v>-0.694</v>
      </c>
      <c r="K49" s="0" t="n">
        <v>-0.51</v>
      </c>
      <c r="L49" s="0" t="n">
        <v>-0.345</v>
      </c>
      <c r="M49" s="0" t="n">
        <v>-0.332</v>
      </c>
      <c r="N49" s="0" t="n">
        <v>-0.325</v>
      </c>
      <c r="O49" s="0" t="n">
        <v>-0.31</v>
      </c>
      <c r="P49" s="0" t="n">
        <v>-0.3</v>
      </c>
      <c r="Q49" s="0" t="n">
        <v>-0.29</v>
      </c>
      <c r="R49" s="0" t="n">
        <v>-0.279999999999999</v>
      </c>
      <c r="S49" s="0" t="n">
        <v>-0.28</v>
      </c>
      <c r="T49" s="0" t="n">
        <v>-0.27</v>
      </c>
      <c r="U49" s="0" t="n">
        <v>-0.242999999999999</v>
      </c>
      <c r="V49" s="0" t="n">
        <v>-0.215</v>
      </c>
      <c r="W49" s="0" t="n">
        <v>-0.14</v>
      </c>
      <c r="X49" s="0" t="n">
        <v>-0.14</v>
      </c>
      <c r="Y49" s="0" t="n">
        <v>-0.14</v>
      </c>
      <c r="Z49" s="0" t="n">
        <v>-0.13</v>
      </c>
      <c r="AA49" s="0" t="n">
        <v>-0.13</v>
      </c>
      <c r="AB49" s="0" t="n">
        <v>-0.125</v>
      </c>
      <c r="AC49" s="0" t="n">
        <v>-0.12</v>
      </c>
      <c r="AD49" s="0" t="n">
        <v>-0.12</v>
      </c>
      <c r="AE49" s="0" t="n">
        <v>-0.12</v>
      </c>
      <c r="AF49" s="0" t="n">
        <v>-0.119</v>
      </c>
      <c r="AG49" s="0" t="n">
        <v>-0.119</v>
      </c>
      <c r="AH49" s="0" t="n">
        <v>-0.109</v>
      </c>
      <c r="AI49" s="0" t="n">
        <v>-0.0939999999999994</v>
      </c>
      <c r="AJ49" s="0" t="n">
        <v>-0.0790000000000006</v>
      </c>
      <c r="AK49" s="0" t="n">
        <v>-0.069</v>
      </c>
      <c r="AL49" s="0" t="n">
        <v>-0.0629999999999997</v>
      </c>
      <c r="AM49" s="0" t="n">
        <v>-0.0629999999999997</v>
      </c>
      <c r="AN49" s="0" t="n">
        <v>-0.0580000000000007</v>
      </c>
      <c r="AO49" s="0" t="n">
        <v>-0.0579999999999998</v>
      </c>
      <c r="AP49" s="0" t="n">
        <v>-0.0580000000000007</v>
      </c>
      <c r="AQ49" s="0" t="n">
        <v>-0.0580000000000007</v>
      </c>
      <c r="AR49" s="0" t="n">
        <v>-0.0580000000000007</v>
      </c>
      <c r="AS49" s="0" t="n">
        <v>-0.0889999999999995</v>
      </c>
      <c r="AT49" s="0" t="n">
        <v>-0.0889999999999995</v>
      </c>
      <c r="AU49" s="0" t="n">
        <v>-0.113999999999999</v>
      </c>
      <c r="AV49" s="0" t="n">
        <v>-0.0789999999999997</v>
      </c>
      <c r="AW49" s="0" t="n">
        <v>-0.0690000000000008</v>
      </c>
      <c r="AX49" s="0" t="n">
        <v>-0.0629999999999997</v>
      </c>
      <c r="AY49" s="0" t="n">
        <v>-0.0629999999999997</v>
      </c>
      <c r="AZ49" s="0" t="n">
        <v>-0.0579999999999998</v>
      </c>
      <c r="BA49" s="0" t="n">
        <v>-0.0579999999999998</v>
      </c>
      <c r="BB49" s="0" t="n">
        <v>-0.0580000000000007</v>
      </c>
      <c r="BC49" s="0" t="n">
        <v>-0.0580000000000007</v>
      </c>
      <c r="BD49" s="0" t="n">
        <v>-0.0579999999999998</v>
      </c>
      <c r="BE49" s="0" t="n">
        <v>-0.0889999999999995</v>
      </c>
      <c r="BF49" s="0" t="n">
        <v>-0.0889999999999995</v>
      </c>
      <c r="BG49" s="0" t="n">
        <v>-0.114</v>
      </c>
      <c r="BH49" s="0" t="n">
        <v>-0.0790000000000006</v>
      </c>
      <c r="BI49" s="0" t="n">
        <v>-0.069</v>
      </c>
      <c r="BJ49" s="0" t="n">
        <v>-0.0629999999999997</v>
      </c>
      <c r="BK49" s="0" t="n">
        <v>-0.0630000000000006</v>
      </c>
      <c r="BL49" s="0" t="n">
        <v>-0.0580000000000007</v>
      </c>
      <c r="BM49" s="0" t="n">
        <v>-0.0580000000000007</v>
      </c>
      <c r="BN49" s="0" t="n">
        <v>-0.0579999999999998</v>
      </c>
      <c r="BO49" s="0" t="n">
        <v>-0.0579999999999998</v>
      </c>
      <c r="BP49" s="0" t="n">
        <v>-0.0579999999999998</v>
      </c>
      <c r="BQ49" s="0" t="n">
        <v>-0.0889999999999995</v>
      </c>
      <c r="BR49" s="0" t="n">
        <v>-0.0889999999999995</v>
      </c>
      <c r="BS49" s="0" t="n">
        <v>-0.114</v>
      </c>
      <c r="BT49" s="0" t="n">
        <v>-0.0789999999999997</v>
      </c>
      <c r="BU49" s="0" t="n">
        <v>-0.0690000000000008</v>
      </c>
      <c r="BV49" s="0" t="n">
        <v>-0.0629999999999997</v>
      </c>
      <c r="BW49" s="0" t="n">
        <v>-0.0629999999999997</v>
      </c>
      <c r="BX49" s="0" t="n">
        <v>-0.0579999999999998</v>
      </c>
      <c r="BY49" s="0" t="n">
        <v>-0.0579999999999998</v>
      </c>
      <c r="BZ49" s="0" t="n">
        <v>-0.0579999999999998</v>
      </c>
      <c r="CA49" s="0" t="n">
        <v>-0.0579999999999998</v>
      </c>
      <c r="CB49" s="0" t="n">
        <v>-0.0579999999999998</v>
      </c>
      <c r="CC49" s="0" t="n">
        <v>-0.0889999999999995</v>
      </c>
      <c r="CD49" s="0" t="n">
        <v>-0.0889999999999995</v>
      </c>
      <c r="CE49" s="0" t="n">
        <v>-0.114</v>
      </c>
      <c r="CF49" s="0" t="n">
        <v>-0.0789999999999997</v>
      </c>
      <c r="CG49" s="0" t="n">
        <v>-0.0690000000000008</v>
      </c>
      <c r="CH49" s="0" t="n">
        <v>-0.0629999999999997</v>
      </c>
      <c r="CI49" s="0" t="n">
        <v>-0.0630000000000006</v>
      </c>
      <c r="CJ49" s="0" t="n">
        <v>-0.0579999999999998</v>
      </c>
      <c r="CK49" s="0" t="n">
        <v>-0.0580000000000007</v>
      </c>
      <c r="CL49" s="0" t="n">
        <v>-0.0579999999999998</v>
      </c>
      <c r="CM49" s="0" t="n">
        <v>-0.0579999999999998</v>
      </c>
      <c r="CN49" s="0" t="n">
        <v>-0.0579999999999998</v>
      </c>
      <c r="CO49" s="0" t="n">
        <v>-0.0889999999999995</v>
      </c>
      <c r="CP49" s="0" t="n">
        <v>-0.0889999999999995</v>
      </c>
      <c r="CQ49" s="0" t="n">
        <v>-0.114</v>
      </c>
      <c r="CR49" s="0" t="n">
        <v>-0.0790000000000006</v>
      </c>
      <c r="CS49" s="0" t="n">
        <v>-0.069</v>
      </c>
      <c r="CT49" s="0" t="n">
        <v>-0.0630000000000006</v>
      </c>
      <c r="CU49" s="0" t="n">
        <v>-0.0630000000000006</v>
      </c>
      <c r="CV49" s="0" t="n">
        <v>-0.0580000000000007</v>
      </c>
      <c r="CW49" s="0" t="n">
        <v>-0.0579999999999998</v>
      </c>
      <c r="CX49" s="0" t="n">
        <v>-0.0579999999999998</v>
      </c>
      <c r="CY49" s="0" t="n">
        <v>-0.0579999999999998</v>
      </c>
      <c r="CZ49" s="0" t="n">
        <v>-0.0580000000000007</v>
      </c>
      <c r="DA49" s="0" t="n">
        <v>-0.0889999999999995</v>
      </c>
      <c r="DB49" s="0" t="n">
        <v>-0.0889999999999995</v>
      </c>
      <c r="DC49" s="0" t="n">
        <v>-0.113999999999999</v>
      </c>
      <c r="DD49" s="0" t="n">
        <v>-0.0789999999999997</v>
      </c>
      <c r="DE49" s="0" t="n">
        <v>-0.0690000000000008</v>
      </c>
      <c r="DF49" s="0" t="n">
        <v>-0.0629999999999997</v>
      </c>
      <c r="DG49" s="0" t="n">
        <v>-0.0629999999999997</v>
      </c>
      <c r="DH49" s="0" t="n">
        <v>-0.0579999999999998</v>
      </c>
      <c r="DI49" s="0" t="n">
        <v>-0.0579999999999998</v>
      </c>
      <c r="DJ49" s="0" t="n">
        <v>-0.0580000000000007</v>
      </c>
      <c r="DK49" s="0" t="n">
        <v>-0.0580000000000007</v>
      </c>
      <c r="DL49" s="0" t="n">
        <v>-0.0579999999999998</v>
      </c>
      <c r="DM49" s="0" t="n">
        <v>-0.0889999999999995</v>
      </c>
      <c r="DN49" s="0" t="n">
        <v>-0.0889999999999995</v>
      </c>
      <c r="DO49" s="0" t="n">
        <v>-0.114</v>
      </c>
      <c r="DP49" s="0" t="n">
        <v>-0.0790000000000006</v>
      </c>
      <c r="DQ49" s="0" t="n">
        <v>-0.069</v>
      </c>
      <c r="DR49" s="0" t="n">
        <v>-0.0629999999999997</v>
      </c>
      <c r="DS49" s="0" t="n">
        <v>-0.0630000000000006</v>
      </c>
      <c r="DT49" s="0" t="n">
        <v>-0.0580000000000007</v>
      </c>
      <c r="DU49" s="0" t="n">
        <v>-0.0580000000000007</v>
      </c>
      <c r="DV49" s="0" t="n">
        <v>-0.0579999999999998</v>
      </c>
      <c r="DW49" s="0" t="n">
        <v>-0.0579999999999998</v>
      </c>
      <c r="DX49" s="0" t="n">
        <v>-0.0579999999999998</v>
      </c>
      <c r="DY49" s="0" t="n">
        <v>-0.0889999999999995</v>
      </c>
      <c r="DZ49" s="0" t="n">
        <v>-0.0889999999999995</v>
      </c>
      <c r="EA49" s="0" t="n">
        <v>-0.114</v>
      </c>
      <c r="EB49" s="0" t="n">
        <v>-0.0790000000000006</v>
      </c>
      <c r="EC49" s="0" t="n">
        <v>-0.069</v>
      </c>
      <c r="ED49" s="0" t="n">
        <v>-0.0630000000000006</v>
      </c>
      <c r="EE49" s="0" t="n">
        <v>-0.0630000000000006</v>
      </c>
      <c r="EF49" s="0" t="n">
        <v>-0.0580000000000007</v>
      </c>
      <c r="EG49" s="0" t="n">
        <v>-0.0579999999999998</v>
      </c>
      <c r="EH49" s="0" t="n">
        <v>-0.0579999999999998</v>
      </c>
      <c r="EI49" s="0" t="n">
        <v>-0.0579999999999998</v>
      </c>
      <c r="EJ49" s="0" t="n">
        <v>-0.0579999999999998</v>
      </c>
      <c r="EK49" s="0" t="n">
        <v>-0.0889999999999995</v>
      </c>
      <c r="EL49" s="0" t="n">
        <v>-0.0890000000000004</v>
      </c>
      <c r="EM49" s="0" t="n">
        <v>-0.114</v>
      </c>
      <c r="EN49" s="0" t="n">
        <v>-0.0790000000000006</v>
      </c>
      <c r="EO49" s="0" t="n">
        <v>-0.069</v>
      </c>
      <c r="EP49" s="0" t="n">
        <v>-0.0630000000000006</v>
      </c>
      <c r="EQ49" s="0" t="n">
        <v>-0.0629999999999997</v>
      </c>
      <c r="ER49" s="0" t="n">
        <v>-0.0579999999999998</v>
      </c>
      <c r="ES49" s="0" t="n">
        <v>-0.0579999999999998</v>
      </c>
      <c r="ET49" s="0" t="n">
        <v>-0.0579999999999998</v>
      </c>
      <c r="EU49" s="0" t="n">
        <v>-0.0579999999999998</v>
      </c>
      <c r="EV49" s="0" t="n">
        <v>-0.0580000000000007</v>
      </c>
      <c r="EW49" s="0" t="n">
        <v>-0.0889999999999995</v>
      </c>
      <c r="EX49" s="0" t="n">
        <v>-0.0889999999999995</v>
      </c>
      <c r="EY49" s="0" t="n">
        <v>-0.113999999999999</v>
      </c>
      <c r="EZ49" s="0" t="n">
        <v>-0.0789999999999997</v>
      </c>
      <c r="FA49" s="0" t="n">
        <v>-0.0690000000000008</v>
      </c>
      <c r="FB49" s="0" t="n">
        <v>-0.0629999999999997</v>
      </c>
      <c r="FC49" s="0" t="n">
        <v>-0.0629999999999997</v>
      </c>
      <c r="FD49" s="0" t="n">
        <v>-0.0579999999999998</v>
      </c>
      <c r="FE49" s="0" t="n">
        <v>-0.0579999999999998</v>
      </c>
      <c r="FF49" s="0" t="n">
        <v>-0.0580000000000007</v>
      </c>
      <c r="FG49" s="0" t="n">
        <v>-0.0580000000000007</v>
      </c>
      <c r="FH49" s="0" t="n">
        <v>-0.0579999999999998</v>
      </c>
      <c r="FI49" s="0" t="n">
        <v>-0.0889999999999995</v>
      </c>
      <c r="FJ49" s="0" t="n">
        <v>-0.0889999999999995</v>
      </c>
      <c r="FK49" s="0" t="n">
        <v>-0.114</v>
      </c>
      <c r="FL49" s="0" t="n">
        <v>-0.0790000000000006</v>
      </c>
      <c r="FM49" s="0" t="n">
        <v>-0.069</v>
      </c>
      <c r="FN49" s="0" t="n">
        <v>-0.0629999999999997</v>
      </c>
      <c r="FO49" s="0" t="n">
        <v>-0.0630000000000006</v>
      </c>
      <c r="FP49" s="0" t="n">
        <v>-0.0580000000000007</v>
      </c>
      <c r="FQ49" s="0" t="n">
        <v>-0.0580000000000007</v>
      </c>
      <c r="FR49" s="0" t="n">
        <v>-0.0579999999999998</v>
      </c>
      <c r="FS49" s="0" t="n">
        <v>-0.0579999999999998</v>
      </c>
      <c r="FT49" s="0" t="n">
        <v>-0.0580000000000007</v>
      </c>
      <c r="FU49" s="0" t="n">
        <v>-0.0890000000000004</v>
      </c>
      <c r="FV49" s="0" t="n">
        <v>-0.0889999999999995</v>
      </c>
      <c r="FW49" s="0" t="n">
        <v>-0.114</v>
      </c>
      <c r="FX49" s="0" t="n">
        <v>-0.0790000000000006</v>
      </c>
      <c r="FY49" s="0" t="n">
        <v>-0.0690000000000008</v>
      </c>
      <c r="FZ49" s="0" t="n">
        <v>-0.0630000000000006</v>
      </c>
      <c r="GA49" s="0" t="n">
        <v>-0.0629999999999997</v>
      </c>
      <c r="GB49" s="0" t="n">
        <v>-0.0579999999999998</v>
      </c>
      <c r="GC49" s="0" t="n">
        <v>-0.0579999999999998</v>
      </c>
      <c r="GD49" s="0" t="n">
        <v>-0.0580000000000007</v>
      </c>
      <c r="GE49" s="0" t="n">
        <v>-0.0580000000000007</v>
      </c>
      <c r="GF49" s="0" t="n">
        <v>-0.0580000000000007</v>
      </c>
      <c r="GG49" s="0" t="n">
        <v>-0.0889999999999995</v>
      </c>
      <c r="GH49" s="0" t="n">
        <v>-0.0889999999999995</v>
      </c>
      <c r="GI49" s="0" t="n">
        <v>-0.114</v>
      </c>
      <c r="GJ49" s="0" t="n">
        <v>-0.0790000000000006</v>
      </c>
      <c r="GK49" s="0" t="n">
        <v>-0.069</v>
      </c>
      <c r="GL49" s="0" t="n">
        <v>-0.0630000000000006</v>
      </c>
      <c r="GM49" s="0" t="n">
        <v>-0.0630000000000006</v>
      </c>
      <c r="GN49" s="0" t="n">
        <v>-0.0580000000000007</v>
      </c>
      <c r="GO49" s="0" t="n">
        <v>-0.0579999999999998</v>
      </c>
      <c r="GP49" s="0" t="n">
        <v>-0.0580000000000007</v>
      </c>
      <c r="GQ49" s="0" t="n">
        <v>-0.0580000000000007</v>
      </c>
      <c r="GR49" s="0" t="n">
        <v>-0.0580000000000007</v>
      </c>
      <c r="GS49" s="0" t="n">
        <v>-0.0889999999999995</v>
      </c>
      <c r="GT49" s="0" t="n">
        <v>-0.0889999999999995</v>
      </c>
      <c r="GU49" s="0" t="n">
        <v>-0.114</v>
      </c>
      <c r="GV49" s="0" t="n">
        <v>-0.0790000000000006</v>
      </c>
      <c r="GW49" s="0" t="n">
        <v>-0.0690000000000008</v>
      </c>
      <c r="GX49" s="0" t="n">
        <v>-0.0629999999999997</v>
      </c>
      <c r="GY49" s="0" t="n">
        <v>-0.0630000000000006</v>
      </c>
      <c r="GZ49" s="0" t="n">
        <v>-0.0580000000000007</v>
      </c>
      <c r="HA49" s="0" t="n">
        <v>-0.0580000000000007</v>
      </c>
      <c r="HB49" s="0" t="n">
        <v>-0.0580000000000007</v>
      </c>
      <c r="HC49" s="0" t="n">
        <v>-0.0580000000000007</v>
      </c>
      <c r="HD49" s="0" t="n">
        <v>-0.0579999999999998</v>
      </c>
      <c r="HE49" s="0" t="n">
        <v>-0.0889999999999995</v>
      </c>
      <c r="HF49" s="0" t="n">
        <v>-0.0889999999999995</v>
      </c>
      <c r="HG49" s="0" t="n">
        <v>-0.114</v>
      </c>
      <c r="HH49" s="0" t="n">
        <v>-0.0789999999999997</v>
      </c>
      <c r="HI49" s="0" t="n">
        <v>-0.069</v>
      </c>
      <c r="HJ49" s="0" t="n">
        <v>-0.0630000000000006</v>
      </c>
      <c r="HK49" s="0" t="n">
        <v>-0.0630000000000015</v>
      </c>
      <c r="HL49" s="0" t="n">
        <v>-0.0580000000000007</v>
      </c>
      <c r="HM49" s="0" t="n">
        <v>-0.0579999999999998</v>
      </c>
      <c r="HN49" s="0" t="n">
        <v>-0.0580000000000007</v>
      </c>
      <c r="HO49" s="0" t="n">
        <v>-0.0579999999999998</v>
      </c>
      <c r="HP49" s="0" t="n">
        <v>-0.0579999999999998</v>
      </c>
      <c r="HQ49" s="0" t="n">
        <v>-0.0889999999999995</v>
      </c>
      <c r="HR49" s="0" t="n">
        <v>-0.0889999999999995</v>
      </c>
      <c r="HS49" s="0" t="n">
        <v>-0.113999999999999</v>
      </c>
      <c r="HT49" s="0" t="n">
        <v>-0.0789999999999997</v>
      </c>
      <c r="HU49" s="0" t="n">
        <v>-0.069</v>
      </c>
      <c r="HV49" s="0" t="n">
        <v>-0.0630000000000006</v>
      </c>
      <c r="HW49" s="0" t="n">
        <v>-0.0630000000000006</v>
      </c>
      <c r="HX49" s="0" t="n">
        <v>-0.0580000000000007</v>
      </c>
      <c r="HY49" s="0" t="n">
        <v>-0.0580000000000007</v>
      </c>
      <c r="HZ49" s="0" t="n">
        <v>-0.0579999999999998</v>
      </c>
      <c r="IA49" s="382" t="n">
        <v>-0.0579999999999998</v>
      </c>
    </row>
    <row r="50" customFormat="false" ht="12.75" hidden="false" customHeight="false" outlineLevel="0" collapsed="false">
      <c r="A50" s="389" t="n">
        <f aca="false">A!A64</f>
        <v>38504</v>
      </c>
      <c r="B50" s="390" t="n">
        <f aca="false">INDEX(RelationshipPriceTable,MATCH(A50,RelationshipMonth,0),2)</f>
        <v>3.79</v>
      </c>
      <c r="C50" s="390" t="n">
        <v>3.768</v>
      </c>
      <c r="D50" s="391" t="n">
        <f aca="false">B50-C50</f>
        <v>0.0220000000000002</v>
      </c>
      <c r="F50" s="414" t="n">
        <v>36921</v>
      </c>
      <c r="J50" s="0" t="n">
        <v>-0.0389999999999997</v>
      </c>
      <c r="K50" s="0" t="n">
        <v>0.0470000000000006</v>
      </c>
      <c r="L50" s="0" t="n">
        <v>0.0570000000000004</v>
      </c>
      <c r="M50" s="0" t="n">
        <v>0.0570000000000004</v>
      </c>
      <c r="N50" s="0" t="n">
        <v>0.0549999999999997</v>
      </c>
      <c r="O50" s="0" t="n">
        <v>0.0500000000000007</v>
      </c>
      <c r="P50" s="0" t="n">
        <v>0.0499999999999998</v>
      </c>
      <c r="Q50" s="0" t="n">
        <v>0.0549999999999997</v>
      </c>
      <c r="R50" s="0" t="n">
        <v>0.0549999999999997</v>
      </c>
      <c r="S50" s="0" t="n">
        <v>0.0500000000000007</v>
      </c>
      <c r="T50" s="0" t="n">
        <v>0.0499999999999998</v>
      </c>
      <c r="U50" s="0" t="n">
        <v>0.048</v>
      </c>
      <c r="V50" s="0" t="n">
        <v>0.0300000000000003</v>
      </c>
      <c r="W50" s="0" t="n">
        <v>0.0999999999999996</v>
      </c>
      <c r="X50" s="0" t="n">
        <v>0.085</v>
      </c>
      <c r="Y50" s="0" t="n">
        <v>0.085</v>
      </c>
      <c r="Z50" s="0" t="n">
        <v>0.085</v>
      </c>
      <c r="AA50" s="0" t="n">
        <v>0.085</v>
      </c>
      <c r="AB50" s="0" t="n">
        <v>0.0800000000000001</v>
      </c>
      <c r="AC50" s="0" t="n">
        <v>0.0800000000000001</v>
      </c>
      <c r="AD50" s="0" t="n">
        <v>0.0800000000000001</v>
      </c>
      <c r="AE50" s="0" t="n">
        <v>0.0800000000000001</v>
      </c>
      <c r="AF50" s="0" t="n">
        <v>0.0800000000000001</v>
      </c>
      <c r="AG50" s="0" t="n">
        <v>0.0800000000000001</v>
      </c>
      <c r="AH50" s="0" t="n">
        <v>0.0800000000000001</v>
      </c>
      <c r="AI50" s="0" t="n">
        <v>0.0800000000000001</v>
      </c>
      <c r="AJ50" s="0" t="n">
        <v>0.0800000000000001</v>
      </c>
      <c r="AK50" s="0" t="n">
        <v>0.0800000000000001</v>
      </c>
      <c r="AL50" s="0" t="n">
        <v>0.0800000000000001</v>
      </c>
      <c r="AM50" s="0" t="n">
        <v>0.0800000000000001</v>
      </c>
      <c r="AN50" s="0" t="n">
        <v>0.0800000000000001</v>
      </c>
      <c r="AO50" s="0" t="n">
        <v>0.0800000000000001</v>
      </c>
      <c r="AP50" s="0" t="n">
        <v>0.0800000000000001</v>
      </c>
      <c r="AQ50" s="0" t="n">
        <v>0.0800000000000001</v>
      </c>
      <c r="AR50" s="0" t="n">
        <v>0.0800000000000001</v>
      </c>
      <c r="AS50" s="0" t="n">
        <v>0.028999999999999</v>
      </c>
      <c r="AT50" s="0" t="n">
        <v>0.0800000000000001</v>
      </c>
      <c r="AU50" s="0" t="n">
        <v>0.0800000000000001</v>
      </c>
      <c r="AV50" s="0" t="n">
        <v>0.0800000000000001</v>
      </c>
      <c r="AW50" s="0" t="n">
        <v>0.0800000000000001</v>
      </c>
      <c r="AX50" s="0" t="n">
        <v>0.0800000000000001</v>
      </c>
      <c r="AY50" s="0" t="n">
        <v>0.0800000000000001</v>
      </c>
      <c r="AZ50" s="0" t="n">
        <v>0.0800000000000001</v>
      </c>
      <c r="BA50" s="0" t="n">
        <v>0.0800000000000001</v>
      </c>
      <c r="BB50" s="0" t="n">
        <v>0.0800000000000001</v>
      </c>
      <c r="BC50" s="0" t="n">
        <v>0.0800000000000001</v>
      </c>
      <c r="BD50" s="0" t="n">
        <v>0.0800000000000001</v>
      </c>
      <c r="BE50" s="0" t="n">
        <v>0.0289999999999999</v>
      </c>
      <c r="BF50" s="0" t="n">
        <v>0.0800000000000001</v>
      </c>
      <c r="BG50" s="0" t="n">
        <v>0.0800000000000001</v>
      </c>
      <c r="BH50" s="0" t="n">
        <v>0.0800000000000001</v>
      </c>
      <c r="BI50" s="0" t="n">
        <v>0.0800000000000001</v>
      </c>
      <c r="BJ50" s="0" t="n">
        <v>0.0800000000000001</v>
      </c>
      <c r="BK50" s="0" t="n">
        <v>0.0800000000000001</v>
      </c>
      <c r="BL50" s="0" t="n">
        <v>0.0800000000000001</v>
      </c>
      <c r="BM50" s="0" t="n">
        <v>0.0800000000000001</v>
      </c>
      <c r="BN50" s="0" t="n">
        <v>0.0800000000000001</v>
      </c>
      <c r="BO50" s="0" t="n">
        <v>0.0800000000000001</v>
      </c>
      <c r="BP50" s="0" t="n">
        <v>0.0799999999999992</v>
      </c>
      <c r="BQ50" s="0" t="n">
        <v>0.028999999999999</v>
      </c>
      <c r="BR50" s="0" t="n">
        <v>0.0800000000000001</v>
      </c>
      <c r="BS50" s="0" t="n">
        <v>0.0800000000000001</v>
      </c>
      <c r="BT50" s="0" t="n">
        <v>0.0800000000000001</v>
      </c>
      <c r="BU50" s="0" t="n">
        <v>0.0800000000000001</v>
      </c>
      <c r="BV50" s="0" t="n">
        <v>0.0800000000000001</v>
      </c>
      <c r="BW50" s="0" t="n">
        <v>0.0800000000000001</v>
      </c>
      <c r="BX50" s="0" t="n">
        <v>0.0800000000000001</v>
      </c>
      <c r="BY50" s="0" t="n">
        <v>0.0800000000000001</v>
      </c>
      <c r="BZ50" s="0" t="n">
        <v>0.0799999999999992</v>
      </c>
      <c r="CA50" s="0" t="n">
        <v>0.0799999999999992</v>
      </c>
      <c r="CB50" s="0" t="n">
        <v>0.0800000000000001</v>
      </c>
      <c r="CC50" s="0" t="n">
        <v>0.0289999999999999</v>
      </c>
      <c r="CD50" s="0" t="n">
        <v>0.0800000000000001</v>
      </c>
      <c r="CE50" s="0" t="n">
        <v>0.0800000000000001</v>
      </c>
      <c r="CF50" s="0" t="n">
        <v>0.0800000000000001</v>
      </c>
      <c r="CG50" s="0" t="n">
        <v>0.0800000000000001</v>
      </c>
      <c r="CH50" s="0" t="n">
        <v>0.0800000000000001</v>
      </c>
      <c r="CI50" s="0" t="n">
        <v>0.0800000000000001</v>
      </c>
      <c r="CJ50" s="0" t="n">
        <v>0.0800000000000001</v>
      </c>
      <c r="CK50" s="0" t="n">
        <v>0.0800000000000001</v>
      </c>
      <c r="CL50" s="0" t="n">
        <v>0.0800000000000001</v>
      </c>
      <c r="CM50" s="0" t="n">
        <v>0.0800000000000001</v>
      </c>
      <c r="CN50" s="0" t="n">
        <v>0.0800000000000001</v>
      </c>
      <c r="CO50" s="0" t="n">
        <v>0.0289999999999999</v>
      </c>
      <c r="CP50" s="0" t="n">
        <v>0.0800000000000001</v>
      </c>
      <c r="CQ50" s="0" t="n">
        <v>0.0800000000000001</v>
      </c>
      <c r="CR50" s="0" t="n">
        <v>0.0800000000000001</v>
      </c>
      <c r="CS50" s="0" t="n">
        <v>0.0800000000000001</v>
      </c>
      <c r="CT50" s="0" t="n">
        <v>0.0800000000000001</v>
      </c>
      <c r="CU50" s="0" t="n">
        <v>0.0800000000000001</v>
      </c>
      <c r="CV50" s="0" t="n">
        <v>0.0800000000000001</v>
      </c>
      <c r="CW50" s="0" t="n">
        <v>0.0799999999999992</v>
      </c>
      <c r="CX50" s="0" t="n">
        <v>0.0800000000000001</v>
      </c>
      <c r="CY50" s="0" t="n">
        <v>0.0800000000000001</v>
      </c>
      <c r="CZ50" s="0" t="n">
        <v>0.0800000000000001</v>
      </c>
      <c r="DA50" s="0" t="n">
        <v>0.028999999999999</v>
      </c>
      <c r="DB50" s="0" t="n">
        <v>0.0800000000000001</v>
      </c>
      <c r="DC50" s="0" t="n">
        <v>0.0800000000000001</v>
      </c>
      <c r="DD50" s="0" t="n">
        <v>0.0800000000000001</v>
      </c>
      <c r="DE50" s="0" t="n">
        <v>0.0800000000000001</v>
      </c>
      <c r="DF50" s="0" t="n">
        <v>0.0800000000000001</v>
      </c>
      <c r="DG50" s="0" t="n">
        <v>0.0800000000000001</v>
      </c>
      <c r="DH50" s="0" t="n">
        <v>0.0800000000000001</v>
      </c>
      <c r="DI50" s="0" t="n">
        <v>0.0800000000000001</v>
      </c>
      <c r="DJ50" s="0" t="n">
        <v>0.0800000000000001</v>
      </c>
      <c r="DK50" s="0" t="n">
        <v>0.0800000000000001</v>
      </c>
      <c r="DL50" s="0" t="n">
        <v>0.0800000000000001</v>
      </c>
      <c r="DM50" s="0" t="n">
        <v>0.0289999999999999</v>
      </c>
      <c r="DN50" s="0" t="n">
        <v>0.0800000000000001</v>
      </c>
      <c r="DO50" s="0" t="n">
        <v>0.0800000000000001</v>
      </c>
      <c r="DP50" s="0" t="n">
        <v>0.0800000000000001</v>
      </c>
      <c r="DQ50" s="0" t="n">
        <v>0.0800000000000001</v>
      </c>
      <c r="DR50" s="0" t="n">
        <v>0.0800000000000001</v>
      </c>
      <c r="DS50" s="0" t="n">
        <v>0.0800000000000001</v>
      </c>
      <c r="DT50" s="0" t="n">
        <v>0.0800000000000001</v>
      </c>
      <c r="DU50" s="0" t="n">
        <v>0.0800000000000001</v>
      </c>
      <c r="DV50" s="0" t="n">
        <v>0.0800000000000001</v>
      </c>
      <c r="DW50" s="0" t="n">
        <v>0.0800000000000001</v>
      </c>
      <c r="DX50" s="0" t="n">
        <v>0.0800000000000001</v>
      </c>
      <c r="DY50" s="0" t="n">
        <v>0.0289999999999999</v>
      </c>
      <c r="DZ50" s="0" t="n">
        <v>0.0800000000000001</v>
      </c>
      <c r="EA50" s="0" t="n">
        <v>0.0800000000000001</v>
      </c>
      <c r="EB50" s="0" t="n">
        <v>0.0800000000000001</v>
      </c>
      <c r="EC50" s="0" t="n">
        <v>0.0800000000000001</v>
      </c>
      <c r="ED50" s="0" t="n">
        <v>0.0800000000000001</v>
      </c>
      <c r="EE50" s="0" t="n">
        <v>0.0800000000000001</v>
      </c>
      <c r="EF50" s="0" t="n">
        <v>0.0800000000000001</v>
      </c>
      <c r="EG50" s="0" t="n">
        <v>0.0799999999999992</v>
      </c>
      <c r="EH50" s="0" t="n">
        <v>0.0800000000000001</v>
      </c>
      <c r="EI50" s="0" t="n">
        <v>0.0800000000000001</v>
      </c>
      <c r="EJ50" s="0" t="n">
        <v>0.0800000000000001</v>
      </c>
      <c r="EK50" s="0" t="n">
        <v>0.0289999999999999</v>
      </c>
      <c r="EL50" s="0" t="n">
        <v>0.0800000000000001</v>
      </c>
      <c r="EM50" s="0" t="n">
        <v>0.0800000000000001</v>
      </c>
      <c r="EN50" s="0" t="n">
        <v>0.0800000000000001</v>
      </c>
      <c r="EO50" s="0" t="n">
        <v>0.0800000000000001</v>
      </c>
      <c r="EP50" s="0" t="n">
        <v>0.0800000000000001</v>
      </c>
      <c r="EQ50" s="0" t="n">
        <v>0.0800000000000001</v>
      </c>
      <c r="ER50" s="0" t="n">
        <v>0.0800000000000001</v>
      </c>
      <c r="ES50" s="0" t="n">
        <v>0.0800000000000001</v>
      </c>
      <c r="ET50" s="0" t="n">
        <v>0.0800000000000001</v>
      </c>
      <c r="EU50" s="0" t="n">
        <v>0.0800000000000001</v>
      </c>
      <c r="EV50" s="0" t="n">
        <v>0.0800000000000001</v>
      </c>
      <c r="EW50" s="0" t="n">
        <v>0.028999999999999</v>
      </c>
      <c r="EX50" s="0" t="n">
        <v>0.0800000000000001</v>
      </c>
      <c r="EY50" s="0" t="n">
        <v>0.0799999999999992</v>
      </c>
      <c r="EZ50" s="0" t="n">
        <v>0.0799999999999992</v>
      </c>
      <c r="FA50" s="0" t="n">
        <v>0.0800000000000001</v>
      </c>
      <c r="FB50" s="0" t="n">
        <v>0.0799999999999992</v>
      </c>
      <c r="FC50" s="0" t="n">
        <v>0.0800000000000001</v>
      </c>
      <c r="FD50" s="0" t="n">
        <v>0.0800000000000001</v>
      </c>
      <c r="FE50" s="0" t="n">
        <v>0.0800000000000001</v>
      </c>
      <c r="FF50" s="0" t="n">
        <v>0.0800000000000001</v>
      </c>
      <c r="FG50" s="0" t="n">
        <v>0.0800000000000001</v>
      </c>
      <c r="FH50" s="0" t="n">
        <v>0.0799999999999992</v>
      </c>
      <c r="FI50" s="0" t="n">
        <v>0.0289999999999999</v>
      </c>
      <c r="FJ50" s="0" t="n">
        <v>0.0800000000000001</v>
      </c>
      <c r="FK50" s="0" t="n">
        <v>0.0800000000000001</v>
      </c>
      <c r="FL50" s="0" t="n">
        <v>0.0800000000000001</v>
      </c>
      <c r="FM50" s="0" t="n">
        <v>0.0799999999999992</v>
      </c>
      <c r="FN50" s="0" t="n">
        <v>0.0800000000000001</v>
      </c>
      <c r="FO50" s="0" t="n">
        <v>0.0800000000000001</v>
      </c>
      <c r="FP50" s="0" t="n">
        <v>0.0800000000000001</v>
      </c>
      <c r="FQ50" s="0" t="n">
        <v>0.0800000000000001</v>
      </c>
      <c r="FR50" s="0" t="n">
        <v>0.0800000000000001</v>
      </c>
      <c r="FS50" s="0" t="n">
        <v>0.0799999999999992</v>
      </c>
      <c r="FT50" s="0" t="n">
        <v>0.0800000000000001</v>
      </c>
      <c r="FU50" s="0" t="n">
        <v>0.0289999999999999</v>
      </c>
      <c r="FV50" s="0" t="n">
        <v>0.0800000000000001</v>
      </c>
      <c r="FW50" s="0" t="n">
        <v>0.0800000000000001</v>
      </c>
      <c r="FX50" s="0" t="n">
        <v>0.0800000000000001</v>
      </c>
      <c r="FY50" s="0" t="n">
        <v>0.0800000000000001</v>
      </c>
      <c r="FZ50" s="0" t="n">
        <v>0.0800000000000001</v>
      </c>
      <c r="GA50" s="0" t="n">
        <v>0.0800000000000001</v>
      </c>
      <c r="GB50" s="0" t="n">
        <v>0.0800000000000001</v>
      </c>
      <c r="GC50" s="0" t="n">
        <v>0.0800000000000001</v>
      </c>
      <c r="GD50" s="0" t="n">
        <v>0.0800000000000001</v>
      </c>
      <c r="GE50" s="0" t="n">
        <v>0.0800000000000001</v>
      </c>
      <c r="GF50" s="0" t="n">
        <v>0.0800000000000001</v>
      </c>
      <c r="GG50" s="0" t="n">
        <v>0.0289999999999999</v>
      </c>
      <c r="GH50" s="0" t="n">
        <v>0.0800000000000001</v>
      </c>
      <c r="GI50" s="0" t="n">
        <v>0.0800000000000001</v>
      </c>
      <c r="GJ50" s="0" t="n">
        <v>0.0800000000000001</v>
      </c>
      <c r="GK50" s="0" t="n">
        <v>0.0800000000000001</v>
      </c>
      <c r="GL50" s="0" t="n">
        <v>0.0800000000000001</v>
      </c>
      <c r="GM50" s="0" t="n">
        <v>0.0800000000000001</v>
      </c>
      <c r="GN50" s="0" t="n">
        <v>0.0800000000000001</v>
      </c>
      <c r="GO50" s="0" t="n">
        <v>0.0799999999999992</v>
      </c>
      <c r="GP50" s="0" t="n">
        <v>0.0800000000000001</v>
      </c>
      <c r="GQ50" s="0" t="n">
        <v>0.0800000000000001</v>
      </c>
      <c r="GR50" s="0" t="n">
        <v>0.080000000000001</v>
      </c>
      <c r="GS50" s="0" t="n">
        <v>0.0289999999999999</v>
      </c>
      <c r="GT50" s="0" t="n">
        <v>0.0800000000000001</v>
      </c>
      <c r="GU50" s="0" t="n">
        <v>0.0800000000000001</v>
      </c>
      <c r="GV50" s="0" t="n">
        <v>0.0800000000000001</v>
      </c>
      <c r="GW50" s="0" t="n">
        <v>0.080000000000001</v>
      </c>
      <c r="GX50" s="0" t="n">
        <v>0.0799999999999992</v>
      </c>
      <c r="GY50" s="0" t="n">
        <v>0.0799999999999992</v>
      </c>
      <c r="GZ50" s="0" t="n">
        <v>0.0799999999999992</v>
      </c>
      <c r="HA50" s="0" t="n">
        <v>0.0800000000000001</v>
      </c>
      <c r="HB50" s="0" t="n">
        <v>0.0800000000000001</v>
      </c>
      <c r="HC50" s="0" t="n">
        <v>0.080000000000001</v>
      </c>
      <c r="HD50" s="0" t="n">
        <v>0.0800000000000001</v>
      </c>
      <c r="HE50" s="0" t="n">
        <v>0.028999999999999</v>
      </c>
      <c r="HF50" s="0" t="n">
        <v>0.0800000000000001</v>
      </c>
      <c r="HG50" s="0" t="n">
        <v>0.0800000000000001</v>
      </c>
      <c r="HH50" s="0" t="n">
        <v>0.0800000000000001</v>
      </c>
      <c r="HI50" s="0" t="n">
        <v>0.0800000000000001</v>
      </c>
      <c r="HJ50" s="0" t="n">
        <v>0.0800000000000001</v>
      </c>
      <c r="HK50" s="0" t="n">
        <v>0.0800000000000001</v>
      </c>
      <c r="HL50" s="0" t="n">
        <v>0.0800000000000001</v>
      </c>
      <c r="HM50" s="0" t="n">
        <v>0.0799999999999992</v>
      </c>
      <c r="HN50" s="0" t="n">
        <v>0.080000000000001</v>
      </c>
      <c r="HO50" s="0" t="n">
        <v>0.0800000000000001</v>
      </c>
      <c r="HP50" s="0" t="n">
        <v>0.0800000000000001</v>
      </c>
      <c r="HQ50" s="0" t="n">
        <v>0.028999999999999</v>
      </c>
      <c r="HR50" s="0" t="n">
        <v>0.0800000000000001</v>
      </c>
      <c r="HS50" s="0" t="n">
        <v>0.0800000000000001</v>
      </c>
      <c r="HT50" s="0" t="n">
        <v>0.0800000000000001</v>
      </c>
      <c r="HU50" s="0" t="n">
        <v>0.0800000000000001</v>
      </c>
      <c r="HV50" s="0" t="n">
        <v>0.0800000000000001</v>
      </c>
      <c r="HW50" s="0" t="n">
        <v>0.0800000000000001</v>
      </c>
      <c r="HX50" s="0" t="n">
        <v>0.0800000000000001</v>
      </c>
      <c r="HY50" s="0" t="n">
        <v>0.0800000000000019</v>
      </c>
      <c r="HZ50" s="0" t="n">
        <v>0.0800000000000001</v>
      </c>
      <c r="IA50" s="382" t="n">
        <v>0.0800000000000001</v>
      </c>
      <c r="IB50" s="382" t="n">
        <v>0.0800000000000001</v>
      </c>
    </row>
    <row r="51" customFormat="false" ht="12.75" hidden="false" customHeight="false" outlineLevel="0" collapsed="false">
      <c r="A51" s="389" t="n">
        <f aca="false">A!A65</f>
        <v>38534</v>
      </c>
      <c r="B51" s="390" t="n">
        <f aca="false">INDEX(RelationshipPriceTable,MATCH(A51,RelationshipMonth,0),2)</f>
        <v>3.84</v>
      </c>
      <c r="C51" s="390" t="n">
        <v>3.818</v>
      </c>
      <c r="D51" s="391" t="n">
        <f aca="false">B51-C51</f>
        <v>0.0219999999999998</v>
      </c>
      <c r="F51" s="414" t="n">
        <v>36922</v>
      </c>
      <c r="J51" s="0" t="n">
        <v>-0.39</v>
      </c>
      <c r="K51" s="0" t="n">
        <v>-0.297000000000001</v>
      </c>
      <c r="L51" s="0" t="n">
        <v>-0.252000000000001</v>
      </c>
      <c r="M51" s="0" t="n">
        <v>-0.220000000000001</v>
      </c>
      <c r="N51" s="0" t="n">
        <v>-0.21</v>
      </c>
      <c r="O51" s="0" t="n">
        <v>-0.21</v>
      </c>
      <c r="P51" s="0" t="n">
        <v>-0.205</v>
      </c>
      <c r="Q51" s="0" t="n">
        <v>-0.2</v>
      </c>
      <c r="R51" s="0" t="n">
        <v>-0.19</v>
      </c>
      <c r="S51" s="0" t="n">
        <v>-0.17</v>
      </c>
      <c r="T51" s="0" t="n">
        <v>-0.154999999999999</v>
      </c>
      <c r="U51" s="0" t="n">
        <v>-0.140000000000001</v>
      </c>
      <c r="V51" s="0" t="n">
        <v>-0.12</v>
      </c>
      <c r="W51" s="0" t="n">
        <v>-0.0699999999999994</v>
      </c>
      <c r="X51" s="0" t="n">
        <v>-0.0599999999999996</v>
      </c>
      <c r="Y51" s="0" t="n">
        <v>-0.0600000000000005</v>
      </c>
      <c r="Z51" s="0" t="n">
        <v>-0.0599999999999996</v>
      </c>
      <c r="AA51" s="0" t="n">
        <v>-0.0599999999999996</v>
      </c>
      <c r="AB51" s="0" t="n">
        <v>-0.0599999999999996</v>
      </c>
      <c r="AC51" s="0" t="n">
        <v>-0.0600000000000005</v>
      </c>
      <c r="AD51" s="0" t="n">
        <v>-0.0599999999999996</v>
      </c>
      <c r="AE51" s="0" t="n">
        <v>-0.0600000000000005</v>
      </c>
      <c r="AF51" s="0" t="n">
        <v>-0.0600000000000005</v>
      </c>
      <c r="AG51" s="0" t="n">
        <v>-0.0600000000000005</v>
      </c>
      <c r="AH51" s="0" t="n">
        <v>-0.0599999999999996</v>
      </c>
      <c r="AI51" s="0" t="n">
        <v>-0.0600000000000005</v>
      </c>
      <c r="AJ51" s="0" t="n">
        <v>-0.0599999999999996</v>
      </c>
      <c r="AK51" s="0" t="n">
        <v>-0.0600000000000005</v>
      </c>
      <c r="AL51" s="0" t="n">
        <v>-0.0600000000000005</v>
      </c>
      <c r="AM51" s="0" t="n">
        <v>-0.0600000000000005</v>
      </c>
      <c r="AN51" s="0" t="n">
        <v>-0.0599999999999996</v>
      </c>
      <c r="AO51" s="0" t="n">
        <v>-0.0599999999999996</v>
      </c>
      <c r="AP51" s="0" t="n">
        <v>-0.0599999999999996</v>
      </c>
      <c r="AQ51" s="0" t="n">
        <v>-0.0599999999999996</v>
      </c>
      <c r="AR51" s="0" t="n">
        <v>-0.0599999999999996</v>
      </c>
      <c r="AS51" s="0" t="n">
        <v>-0.0249999999999995</v>
      </c>
      <c r="AT51" s="0" t="n">
        <v>-0.0600000000000005</v>
      </c>
      <c r="AU51" s="0" t="n">
        <v>-0.0600000000000005</v>
      </c>
      <c r="AV51" s="0" t="n">
        <v>-0.0600000000000005</v>
      </c>
      <c r="AW51" s="0" t="n">
        <v>-0.0599999999999996</v>
      </c>
      <c r="AX51" s="0" t="n">
        <v>-0.0500000000000007</v>
      </c>
      <c r="AY51" s="0" t="n">
        <v>-0.0549999999999997</v>
      </c>
      <c r="AZ51" s="0" t="n">
        <v>-0.0600000000000005</v>
      </c>
      <c r="BA51" s="0" t="n">
        <v>-0.0750000000000002</v>
      </c>
      <c r="BB51" s="0" t="n">
        <v>-0.0749999999999993</v>
      </c>
      <c r="BC51" s="0" t="n">
        <v>-0.0599999999999996</v>
      </c>
      <c r="BD51" s="0" t="n">
        <v>-0.0600000000000005</v>
      </c>
      <c r="BE51" s="0" t="n">
        <v>-0.0250000000000004</v>
      </c>
      <c r="BF51" s="0" t="n">
        <v>-0.0599999999999996</v>
      </c>
      <c r="BG51" s="0" t="n">
        <v>-0.0600000000000005</v>
      </c>
      <c r="BH51" s="0" t="n">
        <v>-0.0600000000000005</v>
      </c>
      <c r="BI51" s="0" t="n">
        <v>-0.0600000000000005</v>
      </c>
      <c r="BJ51" s="0" t="n">
        <v>-0.0499999999999998</v>
      </c>
      <c r="BK51" s="0" t="n">
        <v>-0.0549999999999997</v>
      </c>
      <c r="BL51" s="0" t="n">
        <v>-0.0599999999999996</v>
      </c>
      <c r="BM51" s="0" t="n">
        <v>-0.0749999999999993</v>
      </c>
      <c r="BN51" s="0" t="n">
        <v>-0.0750000000000002</v>
      </c>
      <c r="BO51" s="0" t="n">
        <v>-0.0600000000000005</v>
      </c>
      <c r="BP51" s="0" t="n">
        <v>-0.0599999999999996</v>
      </c>
      <c r="BQ51" s="0" t="n">
        <v>-0.0249999999999995</v>
      </c>
      <c r="BR51" s="0" t="n">
        <v>-0.0600000000000005</v>
      </c>
      <c r="BS51" s="0" t="n">
        <v>-0.0600000000000005</v>
      </c>
      <c r="BT51" s="0" t="n">
        <v>-0.0600000000000005</v>
      </c>
      <c r="BU51" s="0" t="n">
        <v>-0.0599999999999996</v>
      </c>
      <c r="BV51" s="0" t="n">
        <v>-0.0500000000000007</v>
      </c>
      <c r="BW51" s="0" t="n">
        <v>-0.0549999999999997</v>
      </c>
      <c r="BX51" s="0" t="n">
        <v>-0.0599999999999996</v>
      </c>
      <c r="BY51" s="0" t="n">
        <v>-0.0750000000000002</v>
      </c>
      <c r="BZ51" s="0" t="n">
        <v>-0.0749999999999993</v>
      </c>
      <c r="CA51" s="0" t="n">
        <v>-0.0599999999999996</v>
      </c>
      <c r="CB51" s="0" t="n">
        <v>-0.0600000000000005</v>
      </c>
      <c r="CC51" s="0" t="n">
        <v>-0.0250000000000004</v>
      </c>
      <c r="CD51" s="0" t="n">
        <v>-0.0600000000000005</v>
      </c>
      <c r="CE51" s="0" t="n">
        <v>-0.0600000000000005</v>
      </c>
      <c r="CF51" s="0" t="n">
        <v>-0.0600000000000005</v>
      </c>
      <c r="CG51" s="0" t="n">
        <v>-0.0599999999999996</v>
      </c>
      <c r="CH51" s="0" t="n">
        <v>-0.0500000000000007</v>
      </c>
      <c r="CI51" s="0" t="n">
        <v>-0.0549999999999997</v>
      </c>
      <c r="CJ51" s="0" t="n">
        <v>-0.0599999999999996</v>
      </c>
      <c r="CK51" s="0" t="n">
        <v>-0.0750000000000002</v>
      </c>
      <c r="CL51" s="0" t="n">
        <v>-0.0750000000000002</v>
      </c>
      <c r="CM51" s="0" t="n">
        <v>-0.0600000000000005</v>
      </c>
      <c r="CN51" s="0" t="n">
        <v>-0.0600000000000005</v>
      </c>
      <c r="CO51" s="0" t="n">
        <v>-0.0250000000000004</v>
      </c>
      <c r="CP51" s="0" t="n">
        <v>-0.0599999999999996</v>
      </c>
      <c r="CQ51" s="0" t="n">
        <v>-0.0599999999999996</v>
      </c>
      <c r="CR51" s="0" t="n">
        <v>-0.0599999999999996</v>
      </c>
      <c r="CS51" s="0" t="n">
        <v>-0.0600000000000005</v>
      </c>
      <c r="CT51" s="0" t="n">
        <v>-0.0499999999999998</v>
      </c>
      <c r="CU51" s="0" t="n">
        <v>-0.0549999999999997</v>
      </c>
      <c r="CV51" s="0" t="n">
        <v>-0.0599999999999996</v>
      </c>
      <c r="CW51" s="0" t="n">
        <v>-0.0749999999999993</v>
      </c>
      <c r="CX51" s="0" t="n">
        <v>-0.0750000000000002</v>
      </c>
      <c r="CY51" s="0" t="n">
        <v>-0.0600000000000005</v>
      </c>
      <c r="CZ51" s="0" t="n">
        <v>-0.0599999999999996</v>
      </c>
      <c r="DA51" s="0" t="n">
        <v>-0.0249999999999995</v>
      </c>
      <c r="DB51" s="0" t="n">
        <v>-0.0600000000000005</v>
      </c>
      <c r="DC51" s="0" t="n">
        <v>-0.0600000000000005</v>
      </c>
      <c r="DD51" s="0" t="n">
        <v>-0.0600000000000005</v>
      </c>
      <c r="DE51" s="0" t="n">
        <v>-0.0599999999999996</v>
      </c>
      <c r="DF51" s="0" t="n">
        <v>-0.0500000000000007</v>
      </c>
      <c r="DG51" s="0" t="n">
        <v>-0.0549999999999997</v>
      </c>
      <c r="DH51" s="0" t="n">
        <v>-0.0599999999999996</v>
      </c>
      <c r="DI51" s="0" t="n">
        <v>-0.0750000000000002</v>
      </c>
      <c r="DJ51" s="0" t="n">
        <v>-0.0749999999999993</v>
      </c>
      <c r="DK51" s="0" t="n">
        <v>-0.0599999999999996</v>
      </c>
      <c r="DL51" s="0" t="n">
        <v>-0.0600000000000005</v>
      </c>
      <c r="DM51" s="0" t="n">
        <v>-0.0250000000000004</v>
      </c>
      <c r="DN51" s="0" t="n">
        <v>-0.0599999999999996</v>
      </c>
      <c r="DO51" s="0" t="n">
        <v>-0.0599999999999996</v>
      </c>
      <c r="DP51" s="0" t="n">
        <v>-0.0599999999999996</v>
      </c>
      <c r="DQ51" s="0" t="n">
        <v>-0.0600000000000005</v>
      </c>
      <c r="DR51" s="0" t="n">
        <v>-0.0499999999999998</v>
      </c>
      <c r="DS51" s="0" t="n">
        <v>-0.0549999999999997</v>
      </c>
      <c r="DT51" s="0" t="n">
        <v>-0.0599999999999996</v>
      </c>
      <c r="DU51" s="0" t="n">
        <v>-0.0749999999999993</v>
      </c>
      <c r="DV51" s="0" t="n">
        <v>-0.0750000000000002</v>
      </c>
      <c r="DW51" s="0" t="n">
        <v>-0.0600000000000005</v>
      </c>
      <c r="DX51" s="0" t="n">
        <v>-0.0600000000000005</v>
      </c>
      <c r="DY51" s="0" t="n">
        <v>-0.0250000000000004</v>
      </c>
      <c r="DZ51" s="0" t="n">
        <v>-0.0599999999999996</v>
      </c>
      <c r="EA51" s="0" t="n">
        <v>-0.0599999999999996</v>
      </c>
      <c r="EB51" s="0" t="n">
        <v>-0.0599999999999996</v>
      </c>
      <c r="EC51" s="0" t="n">
        <v>-0.0600000000000005</v>
      </c>
      <c r="ED51" s="0" t="n">
        <v>-0.0499999999999998</v>
      </c>
      <c r="EE51" s="0" t="n">
        <v>-0.0549999999999997</v>
      </c>
      <c r="EF51" s="0" t="n">
        <v>-0.0599999999999996</v>
      </c>
      <c r="EG51" s="0" t="n">
        <v>-0.0749999999999993</v>
      </c>
      <c r="EH51" s="0" t="n">
        <v>-0.0750000000000002</v>
      </c>
      <c r="EI51" s="0" t="n">
        <v>-0.0600000000000005</v>
      </c>
      <c r="EJ51" s="0" t="n">
        <v>-0.0599999999999996</v>
      </c>
      <c r="EK51" s="0" t="n">
        <v>-0.0250000000000004</v>
      </c>
      <c r="EL51" s="0" t="n">
        <v>-0.0599999999999996</v>
      </c>
      <c r="EM51" s="0" t="n">
        <v>-0.0599999999999996</v>
      </c>
      <c r="EN51" s="0" t="n">
        <v>-0.0599999999999996</v>
      </c>
      <c r="EO51" s="0" t="n">
        <v>-0.0600000000000005</v>
      </c>
      <c r="EP51" s="0" t="n">
        <v>-0.0499999999999998</v>
      </c>
      <c r="EQ51" s="0" t="n">
        <v>-0.0550000000000006</v>
      </c>
      <c r="ER51" s="0" t="n">
        <v>-0.0600000000000005</v>
      </c>
      <c r="ES51" s="0" t="n">
        <v>-0.0750000000000002</v>
      </c>
      <c r="ET51" s="0" t="n">
        <v>-0.0750000000000002</v>
      </c>
      <c r="EU51" s="0" t="n">
        <v>-0.0599999999999996</v>
      </c>
      <c r="EV51" s="0" t="n">
        <v>-0.0599999999999996</v>
      </c>
      <c r="EW51" s="0" t="n">
        <v>-0.0249999999999995</v>
      </c>
      <c r="EX51" s="0" t="n">
        <v>-0.0600000000000005</v>
      </c>
      <c r="EY51" s="0" t="n">
        <v>-0.0599999999999996</v>
      </c>
      <c r="EZ51" s="0" t="n">
        <v>-0.0599999999999996</v>
      </c>
      <c r="FA51" s="0" t="n">
        <v>-0.0599999999999996</v>
      </c>
      <c r="FB51" s="0" t="n">
        <v>-0.0499999999999998</v>
      </c>
      <c r="FC51" s="0" t="n">
        <v>-0.0550000000000006</v>
      </c>
      <c r="FD51" s="0" t="n">
        <v>-0.0600000000000005</v>
      </c>
      <c r="FE51" s="0" t="n">
        <v>-0.0750000000000002</v>
      </c>
      <c r="FF51" s="0" t="n">
        <v>-0.0750000000000002</v>
      </c>
      <c r="FG51" s="0" t="n">
        <v>-0.0599999999999996</v>
      </c>
      <c r="FH51" s="0" t="n">
        <v>-0.0599999999999996</v>
      </c>
      <c r="FI51" s="0" t="n">
        <v>-0.0250000000000004</v>
      </c>
      <c r="FJ51" s="0" t="n">
        <v>-0.0599999999999996</v>
      </c>
      <c r="FK51" s="0" t="n">
        <v>-0.0600000000000005</v>
      </c>
      <c r="FL51" s="0" t="n">
        <v>-0.0600000000000005</v>
      </c>
      <c r="FM51" s="0" t="n">
        <v>-0.0599999999999996</v>
      </c>
      <c r="FN51" s="0" t="n">
        <v>-0.0499999999999998</v>
      </c>
      <c r="FO51" s="0" t="n">
        <v>-0.0549999999999997</v>
      </c>
      <c r="FP51" s="0" t="n">
        <v>-0.0599999999999996</v>
      </c>
      <c r="FQ51" s="0" t="n">
        <v>-0.0750000000000002</v>
      </c>
      <c r="FR51" s="0" t="n">
        <v>-0.0750000000000002</v>
      </c>
      <c r="FS51" s="0" t="n">
        <v>-0.0599999999999996</v>
      </c>
      <c r="FT51" s="0" t="n">
        <v>-0.0600000000000005</v>
      </c>
      <c r="FU51" s="0" t="n">
        <v>-0.0249999999999995</v>
      </c>
      <c r="FV51" s="0" t="n">
        <v>-0.0600000000000005</v>
      </c>
      <c r="FW51" s="0" t="n">
        <v>-0.0599999999999996</v>
      </c>
      <c r="FX51" s="0" t="n">
        <v>-0.0599999999999996</v>
      </c>
      <c r="FY51" s="0" t="n">
        <v>-0.0599999999999996</v>
      </c>
      <c r="FZ51" s="0" t="n">
        <v>-0.0499999999999998</v>
      </c>
      <c r="GA51" s="0" t="n">
        <v>-0.0550000000000006</v>
      </c>
      <c r="GB51" s="0" t="n">
        <v>-0.0600000000000005</v>
      </c>
      <c r="GC51" s="0" t="n">
        <v>-0.0750000000000002</v>
      </c>
      <c r="GD51" s="0" t="n">
        <v>-0.0750000000000002</v>
      </c>
      <c r="GE51" s="0" t="n">
        <v>-0.0600000000000005</v>
      </c>
      <c r="GF51" s="0" t="n">
        <v>-0.0599999999999996</v>
      </c>
      <c r="GG51" s="0" t="n">
        <v>-0.0250000000000004</v>
      </c>
      <c r="GH51" s="0" t="n">
        <v>-0.0599999999999996</v>
      </c>
      <c r="GI51" s="0" t="n">
        <v>-0.0599999999999996</v>
      </c>
      <c r="GJ51" s="0" t="n">
        <v>-0.0599999999999996</v>
      </c>
      <c r="GK51" s="0" t="n">
        <v>-0.0600000000000005</v>
      </c>
      <c r="GL51" s="0" t="n">
        <v>-0.0499999999999998</v>
      </c>
      <c r="GM51" s="0" t="n">
        <v>-0.0549999999999997</v>
      </c>
      <c r="GN51" s="0" t="n">
        <v>-0.0599999999999996</v>
      </c>
      <c r="GO51" s="0" t="n">
        <v>-0.0749999999999993</v>
      </c>
      <c r="GP51" s="0" t="n">
        <v>-0.0750000000000002</v>
      </c>
      <c r="GQ51" s="0" t="n">
        <v>-0.0599999999999996</v>
      </c>
      <c r="GR51" s="0" t="n">
        <v>-0.0600000000000014</v>
      </c>
      <c r="GS51" s="0" t="n">
        <v>-0.0250000000000004</v>
      </c>
      <c r="GT51" s="0" t="n">
        <v>-0.0600000000000005</v>
      </c>
      <c r="GU51" s="0" t="n">
        <v>-0.0600000000000005</v>
      </c>
      <c r="GV51" s="0" t="n">
        <v>-0.0600000000000005</v>
      </c>
      <c r="GW51" s="0" t="n">
        <v>-0.0600000000000005</v>
      </c>
      <c r="GX51" s="0" t="n">
        <v>-0.0499999999999998</v>
      </c>
      <c r="GY51" s="0" t="n">
        <v>-0.0549999999999997</v>
      </c>
      <c r="GZ51" s="0" t="n">
        <v>-0.0599999999999996</v>
      </c>
      <c r="HA51" s="0" t="n">
        <v>-0.0750000000000002</v>
      </c>
      <c r="HB51" s="0" t="n">
        <v>-0.0750000000000002</v>
      </c>
      <c r="HC51" s="0" t="n">
        <v>-0.0600000000000014</v>
      </c>
      <c r="HD51" s="0" t="n">
        <v>-0.0599999999999996</v>
      </c>
      <c r="HE51" s="0" t="n">
        <v>-0.0249999999999995</v>
      </c>
      <c r="HF51" s="0" t="n">
        <v>-0.0600000000000005</v>
      </c>
      <c r="HG51" s="0" t="n">
        <v>-0.0600000000000005</v>
      </c>
      <c r="HH51" s="0" t="n">
        <v>-0.0599999999999996</v>
      </c>
      <c r="HI51" s="0" t="n">
        <v>-0.0600000000000005</v>
      </c>
      <c r="HJ51" s="0" t="n">
        <v>-0.0499999999999998</v>
      </c>
      <c r="HK51" s="0" t="n">
        <v>-0.0549999999999997</v>
      </c>
      <c r="HL51" s="0" t="n">
        <v>-0.0599999999999996</v>
      </c>
      <c r="HM51" s="0" t="n">
        <v>-0.0749999999999993</v>
      </c>
      <c r="HN51" s="0" t="n">
        <v>-0.0750000000000011</v>
      </c>
      <c r="HO51" s="0" t="n">
        <v>-0.0599999999999996</v>
      </c>
      <c r="HP51" s="0" t="n">
        <v>-0.0599999999999996</v>
      </c>
      <c r="HQ51" s="0" t="n">
        <v>-0.0249999999999995</v>
      </c>
      <c r="HR51" s="0" t="n">
        <v>-0.0600000000000005</v>
      </c>
      <c r="HS51" s="0" t="n">
        <v>-0.0600000000000005</v>
      </c>
      <c r="HT51" s="0" t="n">
        <v>-0.0599999999999996</v>
      </c>
      <c r="HU51" s="0" t="n">
        <v>-0.0600000000000005</v>
      </c>
      <c r="HV51" s="0" t="n">
        <v>-0.0499999999999998</v>
      </c>
      <c r="HW51" s="0" t="n">
        <v>-0.0549999999999997</v>
      </c>
      <c r="HX51" s="0" t="n">
        <v>-0.0599999999999996</v>
      </c>
      <c r="HY51" s="0" t="n">
        <v>-0.0750000000000011</v>
      </c>
      <c r="HZ51" s="0" t="n">
        <v>-0.0750000000000002</v>
      </c>
      <c r="IA51" s="382" t="n">
        <v>-0.0599999999999996</v>
      </c>
      <c r="IB51" s="382" t="n">
        <v>-0.0600000000000005</v>
      </c>
    </row>
    <row r="52" customFormat="false" ht="12.75" hidden="false" customHeight="false" outlineLevel="0" collapsed="false">
      <c r="A52" s="389" t="n">
        <f aca="false">A!A66</f>
        <v>38565</v>
      </c>
      <c r="B52" s="390" t="n">
        <f aca="false">INDEX(RelationshipPriceTable,MATCH(A52,RelationshipMonth,0),2)</f>
        <v>3.871</v>
      </c>
      <c r="C52" s="390" t="n">
        <v>3.849</v>
      </c>
      <c r="D52" s="391" t="n">
        <f aca="false">B52-C52</f>
        <v>0.0219999999999998</v>
      </c>
      <c r="F52" s="414" t="n">
        <v>36923</v>
      </c>
      <c r="J52" s="0" t="n">
        <v>0.672999999999999</v>
      </c>
      <c r="K52" s="0" t="n">
        <v>0.44</v>
      </c>
      <c r="L52" s="0" t="n">
        <v>0.31</v>
      </c>
      <c r="M52" s="0" t="n">
        <v>0.28</v>
      </c>
      <c r="N52" s="0" t="n">
        <v>0.265000000000001</v>
      </c>
      <c r="O52" s="0" t="n">
        <v>0.26</v>
      </c>
      <c r="P52" s="0" t="n">
        <v>0.25</v>
      </c>
      <c r="Q52" s="0" t="n">
        <v>0.235</v>
      </c>
      <c r="R52" s="0" t="n">
        <v>0.225000000000001</v>
      </c>
      <c r="S52" s="0" t="n">
        <v>0.199999999999999</v>
      </c>
      <c r="T52" s="0" t="n">
        <v>0.18</v>
      </c>
      <c r="U52" s="0" t="n">
        <v>0.17</v>
      </c>
      <c r="V52" s="0" t="n">
        <v>0.145</v>
      </c>
      <c r="W52" s="0" t="n">
        <v>0.0649999999999995</v>
      </c>
      <c r="X52" s="0" t="n">
        <v>0.0599999999999996</v>
      </c>
      <c r="Y52" s="0" t="n">
        <v>0.0500000000000007</v>
      </c>
      <c r="Z52" s="0" t="n">
        <v>0.04</v>
      </c>
      <c r="AA52" s="0" t="n">
        <v>0.04</v>
      </c>
      <c r="AB52" s="0" t="n">
        <v>0.04</v>
      </c>
      <c r="AC52" s="0" t="n">
        <v>0.04</v>
      </c>
      <c r="AD52" s="0" t="n">
        <v>0.04</v>
      </c>
      <c r="AE52" s="0" t="n">
        <v>0.04</v>
      </c>
      <c r="AF52" s="0" t="n">
        <v>0.0460000000000003</v>
      </c>
      <c r="AG52" s="0" t="n">
        <v>0.0460000000000003</v>
      </c>
      <c r="AH52" s="0" t="n">
        <v>0.0459999999999994</v>
      </c>
      <c r="AI52" s="0" t="n">
        <v>0.0459999999999994</v>
      </c>
      <c r="AJ52" s="0" t="n">
        <v>0.0459999999999994</v>
      </c>
      <c r="AK52" s="0" t="n">
        <v>0.0460000000000003</v>
      </c>
      <c r="AL52" s="0" t="n">
        <v>0.0460000000000003</v>
      </c>
      <c r="AM52" s="0" t="n">
        <v>0.0460000000000003</v>
      </c>
      <c r="AN52" s="0" t="n">
        <v>0.0460000000000003</v>
      </c>
      <c r="AO52" s="0" t="n">
        <v>0.0460000000000003</v>
      </c>
      <c r="AP52" s="0" t="n">
        <v>0.0460000000000003</v>
      </c>
      <c r="AQ52" s="0" t="n">
        <v>0.0460000000000003</v>
      </c>
      <c r="AR52" s="0" t="n">
        <v>0.0460000000000003</v>
      </c>
      <c r="AS52" s="0" t="n">
        <v>0.0460000000000003</v>
      </c>
      <c r="AT52" s="0" t="n">
        <v>0.0460000000000003</v>
      </c>
      <c r="AU52" s="0" t="n">
        <v>0.0459999999999994</v>
      </c>
      <c r="AV52" s="0" t="n">
        <v>0.0460000000000003</v>
      </c>
      <c r="AW52" s="0" t="n">
        <v>0.0460000000000003</v>
      </c>
      <c r="AX52" s="0" t="n">
        <v>0.0460000000000003</v>
      </c>
      <c r="AY52" s="0" t="n">
        <v>0.0460000000000003</v>
      </c>
      <c r="AZ52" s="0" t="n">
        <v>0.0460000000000003</v>
      </c>
      <c r="BA52" s="0" t="n">
        <v>0.0460000000000003</v>
      </c>
      <c r="BB52" s="0" t="n">
        <v>0.0460000000000003</v>
      </c>
      <c r="BC52" s="0" t="n">
        <v>0.0460000000000003</v>
      </c>
      <c r="BD52" s="0" t="n">
        <v>0.0460000000000003</v>
      </c>
      <c r="BE52" s="0" t="n">
        <v>0.0460000000000003</v>
      </c>
      <c r="BF52" s="0" t="n">
        <v>0.0459999999999994</v>
      </c>
      <c r="BG52" s="0" t="n">
        <v>0.0460000000000003</v>
      </c>
      <c r="BH52" s="0" t="n">
        <v>0.0460000000000003</v>
      </c>
      <c r="BI52" s="0" t="n">
        <v>0.0460000000000003</v>
      </c>
      <c r="BJ52" s="0" t="n">
        <v>0.0460000000000003</v>
      </c>
      <c r="BK52" s="0" t="n">
        <v>0.0460000000000003</v>
      </c>
      <c r="BL52" s="0" t="n">
        <v>0.0460000000000003</v>
      </c>
      <c r="BM52" s="0" t="n">
        <v>0.0459999999999994</v>
      </c>
      <c r="BN52" s="0" t="n">
        <v>0.0460000000000003</v>
      </c>
      <c r="BO52" s="0" t="n">
        <v>0.0460000000000003</v>
      </c>
      <c r="BP52" s="0" t="n">
        <v>0.0460000000000003</v>
      </c>
      <c r="BQ52" s="0" t="n">
        <v>0.0460000000000003</v>
      </c>
      <c r="BR52" s="0" t="n">
        <v>0.0460000000000003</v>
      </c>
      <c r="BS52" s="0" t="n">
        <v>0.0460000000000003</v>
      </c>
      <c r="BT52" s="0" t="n">
        <v>0.0460000000000003</v>
      </c>
      <c r="BU52" s="0" t="n">
        <v>0.0460000000000003</v>
      </c>
      <c r="BV52" s="0" t="n">
        <v>0.0460000000000003</v>
      </c>
      <c r="BW52" s="0" t="n">
        <v>0.0460000000000003</v>
      </c>
      <c r="BX52" s="0" t="n">
        <v>0.0459999999999994</v>
      </c>
      <c r="BY52" s="0" t="n">
        <v>0.0460000000000003</v>
      </c>
      <c r="BZ52" s="0" t="n">
        <v>0.0460000000000003</v>
      </c>
      <c r="CA52" s="0" t="n">
        <v>0.0460000000000003</v>
      </c>
      <c r="CB52" s="0" t="n">
        <v>0.0460000000000003</v>
      </c>
      <c r="CC52" s="0" t="n">
        <v>0.0460000000000003</v>
      </c>
      <c r="CD52" s="0" t="n">
        <v>0.0460000000000003</v>
      </c>
      <c r="CE52" s="0" t="n">
        <v>0.0460000000000003</v>
      </c>
      <c r="CF52" s="0" t="n">
        <v>0.0460000000000003</v>
      </c>
      <c r="CG52" s="0" t="n">
        <v>0.0460000000000003</v>
      </c>
      <c r="CH52" s="0" t="n">
        <v>0.0460000000000003</v>
      </c>
      <c r="CI52" s="0" t="n">
        <v>0.0460000000000003</v>
      </c>
      <c r="CJ52" s="0" t="n">
        <v>0.0460000000000003</v>
      </c>
      <c r="CK52" s="0" t="n">
        <v>0.0460000000000003</v>
      </c>
      <c r="CL52" s="0" t="n">
        <v>0.0460000000000003</v>
      </c>
      <c r="CM52" s="0" t="n">
        <v>0.0460000000000003</v>
      </c>
      <c r="CN52" s="0" t="n">
        <v>0.0460000000000003</v>
      </c>
      <c r="CO52" s="0" t="n">
        <v>0.0460000000000003</v>
      </c>
      <c r="CP52" s="0" t="n">
        <v>0.0459999999999994</v>
      </c>
      <c r="CQ52" s="0" t="n">
        <v>0.0459999999999994</v>
      </c>
      <c r="CR52" s="0" t="n">
        <v>0.0460000000000003</v>
      </c>
      <c r="CS52" s="0" t="n">
        <v>0.0460000000000003</v>
      </c>
      <c r="CT52" s="0" t="n">
        <v>0.0460000000000003</v>
      </c>
      <c r="CU52" s="0" t="n">
        <v>0.0460000000000003</v>
      </c>
      <c r="CV52" s="0" t="n">
        <v>0.0460000000000003</v>
      </c>
      <c r="CW52" s="0" t="n">
        <v>0.0460000000000003</v>
      </c>
      <c r="CX52" s="0" t="n">
        <v>0.0460000000000003</v>
      </c>
      <c r="CY52" s="0" t="n">
        <v>0.0460000000000003</v>
      </c>
      <c r="CZ52" s="0" t="n">
        <v>0.0460000000000003</v>
      </c>
      <c r="DA52" s="0" t="n">
        <v>0.0460000000000003</v>
      </c>
      <c r="DB52" s="0" t="n">
        <v>0.0460000000000003</v>
      </c>
      <c r="DC52" s="0" t="n">
        <v>0.0460000000000003</v>
      </c>
      <c r="DD52" s="0" t="n">
        <v>0.0460000000000003</v>
      </c>
      <c r="DE52" s="0" t="n">
        <v>0.0460000000000003</v>
      </c>
      <c r="DF52" s="0" t="n">
        <v>0.0460000000000003</v>
      </c>
      <c r="DG52" s="0" t="n">
        <v>0.0460000000000003</v>
      </c>
      <c r="DH52" s="0" t="n">
        <v>0.0459999999999994</v>
      </c>
      <c r="DI52" s="0" t="n">
        <v>0.0460000000000003</v>
      </c>
      <c r="DJ52" s="0" t="n">
        <v>0.0460000000000003</v>
      </c>
      <c r="DK52" s="0" t="n">
        <v>0.0460000000000003</v>
      </c>
      <c r="DL52" s="0" t="n">
        <v>0.0460000000000003</v>
      </c>
      <c r="DM52" s="0" t="n">
        <v>0.0460000000000003</v>
      </c>
      <c r="DN52" s="0" t="n">
        <v>0.0459999999999994</v>
      </c>
      <c r="DO52" s="0" t="n">
        <v>0.0459999999999994</v>
      </c>
      <c r="DP52" s="0" t="n">
        <v>0.0460000000000003</v>
      </c>
      <c r="DQ52" s="0" t="n">
        <v>0.0460000000000003</v>
      </c>
      <c r="DR52" s="0" t="n">
        <v>0.0460000000000003</v>
      </c>
      <c r="DS52" s="0" t="n">
        <v>0.0460000000000003</v>
      </c>
      <c r="DT52" s="0" t="n">
        <v>0.0460000000000003</v>
      </c>
      <c r="DU52" s="0" t="n">
        <v>0.0460000000000003</v>
      </c>
      <c r="DV52" s="0" t="n">
        <v>0.0460000000000003</v>
      </c>
      <c r="DW52" s="0" t="n">
        <v>0.0460000000000003</v>
      </c>
      <c r="DX52" s="0" t="n">
        <v>0.0460000000000003</v>
      </c>
      <c r="DY52" s="0" t="n">
        <v>0.0460000000000003</v>
      </c>
      <c r="DZ52" s="0" t="n">
        <v>0.0459999999999994</v>
      </c>
      <c r="EA52" s="0" t="n">
        <v>0.0459999999999994</v>
      </c>
      <c r="EB52" s="0" t="n">
        <v>0.0460000000000003</v>
      </c>
      <c r="EC52" s="0" t="n">
        <v>0.0460000000000003</v>
      </c>
      <c r="ED52" s="0" t="n">
        <v>0.0460000000000003</v>
      </c>
      <c r="EE52" s="0" t="n">
        <v>0.0460000000000003</v>
      </c>
      <c r="EF52" s="0" t="n">
        <v>0.0460000000000003</v>
      </c>
      <c r="EG52" s="0" t="n">
        <v>0.0460000000000003</v>
      </c>
      <c r="EH52" s="0" t="n">
        <v>0.0460000000000003</v>
      </c>
      <c r="EI52" s="0" t="n">
        <v>0.0460000000000003</v>
      </c>
      <c r="EJ52" s="0" t="n">
        <v>0.0459999999999994</v>
      </c>
      <c r="EK52" s="0" t="n">
        <v>0.0460000000000003</v>
      </c>
      <c r="EL52" s="0" t="n">
        <v>0.0459999999999994</v>
      </c>
      <c r="EM52" s="0" t="n">
        <v>0.0459999999999994</v>
      </c>
      <c r="EN52" s="0" t="n">
        <v>0.0460000000000003</v>
      </c>
      <c r="EO52" s="0" t="n">
        <v>0.0460000000000003</v>
      </c>
      <c r="EP52" s="0" t="n">
        <v>0.0460000000000003</v>
      </c>
      <c r="EQ52" s="0" t="n">
        <v>0.0460000000000003</v>
      </c>
      <c r="ER52" s="0" t="n">
        <v>0.0460000000000003</v>
      </c>
      <c r="ES52" s="0" t="n">
        <v>0.0460000000000003</v>
      </c>
      <c r="ET52" s="0" t="n">
        <v>0.0460000000000003</v>
      </c>
      <c r="EU52" s="0" t="n">
        <v>0.0459999999999994</v>
      </c>
      <c r="EV52" s="0" t="n">
        <v>0.0460000000000003</v>
      </c>
      <c r="EW52" s="0" t="n">
        <v>0.0460000000000003</v>
      </c>
      <c r="EX52" s="0" t="n">
        <v>0.0459999999999994</v>
      </c>
      <c r="EY52" s="0" t="n">
        <v>0.0459999999999994</v>
      </c>
      <c r="EZ52" s="0" t="n">
        <v>0.0460000000000003</v>
      </c>
      <c r="FA52" s="0" t="n">
        <v>0.0460000000000003</v>
      </c>
      <c r="FB52" s="0" t="n">
        <v>0.0460000000000003</v>
      </c>
      <c r="FC52" s="0" t="n">
        <v>0.0460000000000003</v>
      </c>
      <c r="FD52" s="0" t="n">
        <v>0.0460000000000003</v>
      </c>
      <c r="FE52" s="0" t="n">
        <v>0.0460000000000003</v>
      </c>
      <c r="FF52" s="0" t="n">
        <v>0.0460000000000003</v>
      </c>
      <c r="FG52" s="0" t="n">
        <v>0.0460000000000003</v>
      </c>
      <c r="FH52" s="0" t="n">
        <v>0.0460000000000003</v>
      </c>
      <c r="FI52" s="0" t="n">
        <v>0.0460000000000003</v>
      </c>
      <c r="FJ52" s="0" t="n">
        <v>0.0459999999999994</v>
      </c>
      <c r="FK52" s="0" t="n">
        <v>0.0460000000000003</v>
      </c>
      <c r="FL52" s="0" t="n">
        <v>0.0460000000000003</v>
      </c>
      <c r="FM52" s="0" t="n">
        <v>0.0460000000000003</v>
      </c>
      <c r="FN52" s="0" t="n">
        <v>0.0460000000000003</v>
      </c>
      <c r="FO52" s="0" t="n">
        <v>0.0460000000000003</v>
      </c>
      <c r="FP52" s="0" t="n">
        <v>0.0460000000000003</v>
      </c>
      <c r="FQ52" s="0" t="n">
        <v>0.0460000000000003</v>
      </c>
      <c r="FR52" s="0" t="n">
        <v>0.0460000000000003</v>
      </c>
      <c r="FS52" s="0" t="n">
        <v>0.0460000000000003</v>
      </c>
      <c r="FT52" s="0" t="n">
        <v>0.0460000000000003</v>
      </c>
      <c r="FU52" s="0" t="n">
        <v>0.0460000000000003</v>
      </c>
      <c r="FV52" s="0" t="n">
        <v>0.0459999999999994</v>
      </c>
      <c r="FW52" s="0" t="n">
        <v>0.0459999999999994</v>
      </c>
      <c r="FX52" s="0" t="n">
        <v>0.0460000000000003</v>
      </c>
      <c r="FY52" s="0" t="n">
        <v>0.0460000000000003</v>
      </c>
      <c r="FZ52" s="0" t="n">
        <v>0.0460000000000003</v>
      </c>
      <c r="GA52" s="0" t="n">
        <v>0.0460000000000003</v>
      </c>
      <c r="GB52" s="0" t="n">
        <v>0.0460000000000003</v>
      </c>
      <c r="GC52" s="0" t="n">
        <v>0.0460000000000003</v>
      </c>
      <c r="GD52" s="0" t="n">
        <v>0.0460000000000003</v>
      </c>
      <c r="GE52" s="0" t="n">
        <v>0.0460000000000003</v>
      </c>
      <c r="GF52" s="0" t="n">
        <v>0.0460000000000003</v>
      </c>
      <c r="GG52" s="0" t="n">
        <v>0.0460000000000003</v>
      </c>
      <c r="GH52" s="0" t="n">
        <v>0.0460000000000003</v>
      </c>
      <c r="GI52" s="0" t="n">
        <v>0.0459999999999994</v>
      </c>
      <c r="GJ52" s="0" t="n">
        <v>0.0460000000000003</v>
      </c>
      <c r="GK52" s="0" t="n">
        <v>0.0460000000000003</v>
      </c>
      <c r="GL52" s="0" t="n">
        <v>0.0460000000000003</v>
      </c>
      <c r="GM52" s="0" t="n">
        <v>0.0460000000000003</v>
      </c>
      <c r="GN52" s="0" t="n">
        <v>0.0460000000000003</v>
      </c>
      <c r="GO52" s="0" t="n">
        <v>0.0460000000000003</v>
      </c>
      <c r="GP52" s="0" t="n">
        <v>0.0460000000000003</v>
      </c>
      <c r="GQ52" s="0" t="n">
        <v>0.0460000000000003</v>
      </c>
      <c r="GR52" s="0" t="n">
        <v>0.0460000000000003</v>
      </c>
      <c r="GS52" s="0" t="n">
        <v>0.0460000000000003</v>
      </c>
      <c r="GT52" s="0" t="n">
        <v>0.0460000000000003</v>
      </c>
      <c r="GU52" s="0" t="n">
        <v>0.0460000000000003</v>
      </c>
      <c r="GV52" s="0" t="n">
        <v>0.0460000000000003</v>
      </c>
      <c r="GW52" s="0" t="n">
        <v>0.0459999999999994</v>
      </c>
      <c r="GX52" s="0" t="n">
        <v>0.0460000000000003</v>
      </c>
      <c r="GY52" s="0" t="n">
        <v>0.0460000000000003</v>
      </c>
      <c r="GZ52" s="0" t="n">
        <v>0.0460000000000003</v>
      </c>
      <c r="HA52" s="0" t="n">
        <v>0.0460000000000003</v>
      </c>
      <c r="HB52" s="0" t="n">
        <v>0.0460000000000003</v>
      </c>
      <c r="HC52" s="0" t="n">
        <v>0.0460000000000003</v>
      </c>
      <c r="HD52" s="0" t="n">
        <v>0.0459999999999985</v>
      </c>
      <c r="HE52" s="0" t="n">
        <v>0.0460000000000003</v>
      </c>
      <c r="HF52" s="0" t="n">
        <v>0.0460000000000003</v>
      </c>
      <c r="HG52" s="0" t="n">
        <v>0.0460000000000003</v>
      </c>
      <c r="HH52" s="0" t="n">
        <v>0.0459999999999994</v>
      </c>
      <c r="HI52" s="0" t="n">
        <v>0.0459999999999994</v>
      </c>
      <c r="HJ52" s="0" t="n">
        <v>0.0460000000000003</v>
      </c>
      <c r="HK52" s="0" t="n">
        <v>0.0460000000000003</v>
      </c>
      <c r="HL52" s="0" t="n">
        <v>0.0460000000000003</v>
      </c>
      <c r="HM52" s="0" t="n">
        <v>0.0460000000000003</v>
      </c>
      <c r="HN52" s="0" t="n">
        <v>0.0460000000000003</v>
      </c>
      <c r="HO52" s="0" t="n">
        <v>0.0459999999999985</v>
      </c>
      <c r="HP52" s="0" t="n">
        <v>0.0459999999999985</v>
      </c>
      <c r="HQ52" s="0" t="n">
        <v>0.0460000000000003</v>
      </c>
      <c r="HR52" s="0" t="n">
        <v>0.0460000000000003</v>
      </c>
      <c r="HS52" s="0" t="n">
        <v>0.0460000000000003</v>
      </c>
      <c r="HT52" s="0" t="n">
        <v>0.0459999999999985</v>
      </c>
      <c r="HU52" s="0" t="n">
        <v>0.0459999999999994</v>
      </c>
      <c r="HV52" s="0" t="n">
        <v>0.0460000000000003</v>
      </c>
      <c r="HW52" s="0" t="n">
        <v>0.0460000000000003</v>
      </c>
      <c r="HX52" s="0" t="n">
        <v>0.0460000000000003</v>
      </c>
      <c r="HY52" s="0" t="n">
        <v>0.0459999999999994</v>
      </c>
      <c r="HZ52" s="0" t="n">
        <v>0.0459999999999994</v>
      </c>
      <c r="IA52" s="382" t="n">
        <v>0.0459999999999985</v>
      </c>
      <c r="IB52" s="382" t="n">
        <v>0.0459999999999994</v>
      </c>
    </row>
    <row r="53" customFormat="false" ht="12.75" hidden="false" customHeight="false" outlineLevel="0" collapsed="false">
      <c r="A53" s="389" t="n">
        <f aca="false">A!A67</f>
        <v>38596</v>
      </c>
      <c r="B53" s="390" t="n">
        <f aca="false">INDEX(RelationshipPriceTable,MATCH(A53,RelationshipMonth,0),2)</f>
        <v>3.886</v>
      </c>
      <c r="C53" s="390" t="n">
        <v>3.864</v>
      </c>
      <c r="D53" s="391" t="n">
        <f aca="false">B53-C53</f>
        <v>0.0220000000000002</v>
      </c>
      <c r="F53" s="414" t="n">
        <v>36924</v>
      </c>
      <c r="J53" s="0" t="n">
        <v>0.363000000000001</v>
      </c>
      <c r="K53" s="0" t="n">
        <v>0.173000000000001</v>
      </c>
      <c r="L53" s="0" t="n">
        <v>0.103000000000001</v>
      </c>
      <c r="M53" s="0" t="n">
        <v>0.0830000000000011</v>
      </c>
      <c r="N53" s="0" t="n">
        <v>0.0780000000000003</v>
      </c>
      <c r="O53" s="0" t="n">
        <v>0.0830000000000002</v>
      </c>
      <c r="P53" s="0" t="n">
        <v>0.0780000000000003</v>
      </c>
      <c r="Q53" s="0" t="n">
        <v>0.0730000000000004</v>
      </c>
      <c r="R53" s="0" t="n">
        <v>0.0680000000000005</v>
      </c>
      <c r="S53" s="0" t="n">
        <v>0.0680000000000014</v>
      </c>
      <c r="T53" s="0" t="n">
        <v>0.0630000000000006</v>
      </c>
      <c r="U53" s="0" t="n">
        <v>0.0580000000000007</v>
      </c>
      <c r="V53" s="0" t="n">
        <v>0.0330000000000004</v>
      </c>
      <c r="W53" s="0" t="n">
        <v>-0.00699999999999967</v>
      </c>
      <c r="X53" s="0" t="n">
        <v>-0.00699999999999967</v>
      </c>
      <c r="Y53" s="0" t="n">
        <v>-0.00699999999999967</v>
      </c>
      <c r="Z53" s="0" t="n">
        <v>-0.00199999999999978</v>
      </c>
      <c r="AA53" s="0" t="n">
        <v>-0.00199999999999978</v>
      </c>
      <c r="AB53" s="0" t="n">
        <v>-0.00199999999999978</v>
      </c>
      <c r="AC53" s="0" t="n">
        <v>0.00800000000000001</v>
      </c>
      <c r="AD53" s="0" t="n">
        <v>0.0149999999999997</v>
      </c>
      <c r="AE53" s="0" t="n">
        <v>0.0170000000000003</v>
      </c>
      <c r="AF53" s="0" t="n">
        <v>0.0200000000000005</v>
      </c>
      <c r="AG53" s="0" t="n">
        <v>0.0199999999999996</v>
      </c>
      <c r="AH53" s="0" t="n">
        <v>0.0199999999999996</v>
      </c>
      <c r="AI53" s="0" t="n">
        <v>0.0200000000000005</v>
      </c>
      <c r="AJ53" s="0" t="n">
        <v>0.0250000000000004</v>
      </c>
      <c r="AK53" s="0" t="n">
        <v>0.0330000000000004</v>
      </c>
      <c r="AL53" s="0" t="n">
        <v>0.0390000000000006</v>
      </c>
      <c r="AM53" s="0" t="n">
        <v>0.0390000000000006</v>
      </c>
      <c r="AN53" s="0" t="n">
        <v>0.0389999999999997</v>
      </c>
      <c r="AO53" s="0" t="n">
        <v>0.0389999999999997</v>
      </c>
      <c r="AP53" s="0" t="n">
        <v>0.0389999999999997</v>
      </c>
      <c r="AQ53" s="0" t="n">
        <v>0.0389999999999997</v>
      </c>
      <c r="AR53" s="0" t="n">
        <v>0.0389999999999997</v>
      </c>
      <c r="AS53" s="0" t="n">
        <v>0.0389999999999997</v>
      </c>
      <c r="AT53" s="0" t="n">
        <v>0.0199999999999996</v>
      </c>
      <c r="AU53" s="0" t="n">
        <v>0.0200000000000005</v>
      </c>
      <c r="AV53" s="0" t="n">
        <v>0.0300000000000003</v>
      </c>
      <c r="AW53" s="0" t="n">
        <v>0.0279999999999996</v>
      </c>
      <c r="AX53" s="0" t="n">
        <v>0.0439999999999996</v>
      </c>
      <c r="AY53" s="0" t="n">
        <v>0.0439999999999996</v>
      </c>
      <c r="AZ53" s="0" t="n">
        <v>0.0440000000000005</v>
      </c>
      <c r="BA53" s="0" t="n">
        <v>0.0439999999999996</v>
      </c>
      <c r="BB53" s="0" t="n">
        <v>0.0439999999999996</v>
      </c>
      <c r="BC53" s="0" t="n">
        <v>0.0439999999999996</v>
      </c>
      <c r="BD53" s="0" t="n">
        <v>0.0389999999999997</v>
      </c>
      <c r="BE53" s="0" t="n">
        <v>0.0389999999999997</v>
      </c>
      <c r="BF53" s="0" t="n">
        <v>0.0199999999999996</v>
      </c>
      <c r="BG53" s="0" t="n">
        <v>0.0199999999999996</v>
      </c>
      <c r="BH53" s="0" t="n">
        <v>0.0300000000000003</v>
      </c>
      <c r="BI53" s="0" t="n">
        <v>0.0280000000000005</v>
      </c>
      <c r="BJ53" s="0" t="n">
        <v>0.0439999999999996</v>
      </c>
      <c r="BK53" s="0" t="n">
        <v>0.0439999999999996</v>
      </c>
      <c r="BL53" s="0" t="n">
        <v>0.0439999999999996</v>
      </c>
      <c r="BM53" s="0" t="n">
        <v>0.0440000000000005</v>
      </c>
      <c r="BN53" s="0" t="n">
        <v>0.0439999999999996</v>
      </c>
      <c r="BO53" s="0" t="n">
        <v>0.0439999999999996</v>
      </c>
      <c r="BP53" s="0" t="n">
        <v>0.0389999999999997</v>
      </c>
      <c r="BQ53" s="0" t="n">
        <v>0.0389999999999997</v>
      </c>
      <c r="BR53" s="0" t="n">
        <v>0.0199999999999996</v>
      </c>
      <c r="BS53" s="0" t="n">
        <v>0.0199999999999996</v>
      </c>
      <c r="BT53" s="0" t="n">
        <v>0.0300000000000003</v>
      </c>
      <c r="BU53" s="0" t="n">
        <v>0.0279999999999996</v>
      </c>
      <c r="BV53" s="0" t="n">
        <v>0.0440000000000005</v>
      </c>
      <c r="BW53" s="0" t="n">
        <v>0.0439999999999996</v>
      </c>
      <c r="BX53" s="0" t="n">
        <v>0.0440000000000005</v>
      </c>
      <c r="BY53" s="0" t="n">
        <v>0.0439999999999996</v>
      </c>
      <c r="BZ53" s="0" t="n">
        <v>0.0439999999999996</v>
      </c>
      <c r="CA53" s="0" t="n">
        <v>0.0439999999999996</v>
      </c>
      <c r="CB53" s="0" t="n">
        <v>0.0389999999999997</v>
      </c>
      <c r="CC53" s="0" t="n">
        <v>0.0389999999999997</v>
      </c>
      <c r="CD53" s="0" t="n">
        <v>0.0199999999999996</v>
      </c>
      <c r="CE53" s="0" t="n">
        <v>0.0199999999999996</v>
      </c>
      <c r="CF53" s="0" t="n">
        <v>0.0300000000000003</v>
      </c>
      <c r="CG53" s="0" t="n">
        <v>0.0279999999999996</v>
      </c>
      <c r="CH53" s="0" t="n">
        <v>0.0440000000000005</v>
      </c>
      <c r="CI53" s="0" t="n">
        <v>0.0439999999999996</v>
      </c>
      <c r="CJ53" s="0" t="n">
        <v>0.0439999999999996</v>
      </c>
      <c r="CK53" s="0" t="n">
        <v>0.0440000000000005</v>
      </c>
      <c r="CL53" s="0" t="n">
        <v>0.0439999999999996</v>
      </c>
      <c r="CM53" s="0" t="n">
        <v>0.0439999999999996</v>
      </c>
      <c r="CN53" s="0" t="n">
        <v>0.0389999999999997</v>
      </c>
      <c r="CO53" s="0" t="n">
        <v>0.0389999999999997</v>
      </c>
      <c r="CP53" s="0" t="n">
        <v>0.0200000000000005</v>
      </c>
      <c r="CQ53" s="0" t="n">
        <v>0.0199999999999996</v>
      </c>
      <c r="CR53" s="0" t="n">
        <v>0.0299999999999994</v>
      </c>
      <c r="CS53" s="0" t="n">
        <v>0.0280000000000005</v>
      </c>
      <c r="CT53" s="0" t="n">
        <v>0.0439999999999996</v>
      </c>
      <c r="CU53" s="0" t="n">
        <v>0.0439999999999996</v>
      </c>
      <c r="CV53" s="0" t="n">
        <v>0.0439999999999996</v>
      </c>
      <c r="CW53" s="0" t="n">
        <v>0.0439999999999996</v>
      </c>
      <c r="CX53" s="0" t="n">
        <v>0.0439999999999996</v>
      </c>
      <c r="CY53" s="0" t="n">
        <v>0.0440000000000005</v>
      </c>
      <c r="CZ53" s="0" t="n">
        <v>0.0389999999999997</v>
      </c>
      <c r="DA53" s="0" t="n">
        <v>0.0389999999999997</v>
      </c>
      <c r="DB53" s="0" t="n">
        <v>0.0199999999999996</v>
      </c>
      <c r="DC53" s="0" t="n">
        <v>0.0199999999999996</v>
      </c>
      <c r="DD53" s="0" t="n">
        <v>0.0300000000000003</v>
      </c>
      <c r="DE53" s="0" t="n">
        <v>0.0279999999999996</v>
      </c>
      <c r="DF53" s="0" t="n">
        <v>0.0440000000000005</v>
      </c>
      <c r="DG53" s="0" t="n">
        <v>0.0439999999999996</v>
      </c>
      <c r="DH53" s="0" t="n">
        <v>0.0440000000000005</v>
      </c>
      <c r="DI53" s="0" t="n">
        <v>0.0439999999999996</v>
      </c>
      <c r="DJ53" s="0" t="n">
        <v>0.0439999999999996</v>
      </c>
      <c r="DK53" s="0" t="n">
        <v>0.0439999999999996</v>
      </c>
      <c r="DL53" s="0" t="n">
        <v>0.0389999999999997</v>
      </c>
      <c r="DM53" s="0" t="n">
        <v>0.0389999999999997</v>
      </c>
      <c r="DN53" s="0" t="n">
        <v>0.0199999999999996</v>
      </c>
      <c r="DO53" s="0" t="n">
        <v>0.0199999999999996</v>
      </c>
      <c r="DP53" s="0" t="n">
        <v>0.0299999999999994</v>
      </c>
      <c r="DQ53" s="0" t="n">
        <v>0.0280000000000005</v>
      </c>
      <c r="DR53" s="0" t="n">
        <v>0.0439999999999996</v>
      </c>
      <c r="DS53" s="0" t="n">
        <v>0.0439999999999996</v>
      </c>
      <c r="DT53" s="0" t="n">
        <v>0.0439999999999996</v>
      </c>
      <c r="DU53" s="0" t="n">
        <v>0.0439999999999996</v>
      </c>
      <c r="DV53" s="0" t="n">
        <v>0.0439999999999996</v>
      </c>
      <c r="DW53" s="0" t="n">
        <v>0.0439999999999996</v>
      </c>
      <c r="DX53" s="0" t="n">
        <v>0.0389999999999997</v>
      </c>
      <c r="DY53" s="0" t="n">
        <v>0.0389999999999997</v>
      </c>
      <c r="DZ53" s="0" t="n">
        <v>0.0200000000000005</v>
      </c>
      <c r="EA53" s="0" t="n">
        <v>0.0199999999999996</v>
      </c>
      <c r="EB53" s="0" t="n">
        <v>0.0299999999999994</v>
      </c>
      <c r="EC53" s="0" t="n">
        <v>0.0280000000000005</v>
      </c>
      <c r="ED53" s="0" t="n">
        <v>0.0439999999999996</v>
      </c>
      <c r="EE53" s="0" t="n">
        <v>0.0439999999999996</v>
      </c>
      <c r="EF53" s="0" t="n">
        <v>0.0439999999999996</v>
      </c>
      <c r="EG53" s="0" t="n">
        <v>0.0439999999999996</v>
      </c>
      <c r="EH53" s="0" t="n">
        <v>0.0439999999999996</v>
      </c>
      <c r="EI53" s="0" t="n">
        <v>0.0440000000000005</v>
      </c>
      <c r="EJ53" s="0" t="n">
        <v>0.0390000000000006</v>
      </c>
      <c r="EK53" s="0" t="n">
        <v>0.0389999999999997</v>
      </c>
      <c r="EL53" s="0" t="n">
        <v>0.0200000000000005</v>
      </c>
      <c r="EM53" s="0" t="n">
        <v>0.0200000000000005</v>
      </c>
      <c r="EN53" s="0" t="n">
        <v>0.0299999999999994</v>
      </c>
      <c r="EO53" s="0" t="n">
        <v>0.0280000000000005</v>
      </c>
      <c r="EP53" s="0" t="n">
        <v>0.0439999999999996</v>
      </c>
      <c r="EQ53" s="0" t="n">
        <v>0.0439999999999996</v>
      </c>
      <c r="ER53" s="0" t="n">
        <v>0.0439999999999996</v>
      </c>
      <c r="ES53" s="0" t="n">
        <v>0.0439999999999996</v>
      </c>
      <c r="ET53" s="0" t="n">
        <v>0.0439999999999996</v>
      </c>
      <c r="EU53" s="0" t="n">
        <v>0.0440000000000005</v>
      </c>
      <c r="EV53" s="0" t="n">
        <v>0.0389999999999997</v>
      </c>
      <c r="EW53" s="0" t="n">
        <v>0.0389999999999997</v>
      </c>
      <c r="EX53" s="0" t="n">
        <v>0.0200000000000005</v>
      </c>
      <c r="EY53" s="0" t="n">
        <v>0.0200000000000005</v>
      </c>
      <c r="EZ53" s="0" t="n">
        <v>0.0300000000000003</v>
      </c>
      <c r="FA53" s="0" t="n">
        <v>0.0279999999999996</v>
      </c>
      <c r="FB53" s="0" t="n">
        <v>0.0439999999999996</v>
      </c>
      <c r="FC53" s="0" t="n">
        <v>0.0440000000000005</v>
      </c>
      <c r="FD53" s="0" t="n">
        <v>0.0440000000000005</v>
      </c>
      <c r="FE53" s="0" t="n">
        <v>0.0439999999999996</v>
      </c>
      <c r="FF53" s="0" t="n">
        <v>0.0440000000000005</v>
      </c>
      <c r="FG53" s="0" t="n">
        <v>0.0439999999999996</v>
      </c>
      <c r="FH53" s="0" t="n">
        <v>0.0389999999999997</v>
      </c>
      <c r="FI53" s="0" t="n">
        <v>0.0389999999999997</v>
      </c>
      <c r="FJ53" s="0" t="n">
        <v>0.0199999999999996</v>
      </c>
      <c r="FK53" s="0" t="n">
        <v>0.0199999999999996</v>
      </c>
      <c r="FL53" s="0" t="n">
        <v>0.0300000000000003</v>
      </c>
      <c r="FM53" s="0" t="n">
        <v>0.0280000000000005</v>
      </c>
      <c r="FN53" s="0" t="n">
        <v>0.0439999999999996</v>
      </c>
      <c r="FO53" s="0" t="n">
        <v>0.0439999999999996</v>
      </c>
      <c r="FP53" s="0" t="n">
        <v>0.0439999999999996</v>
      </c>
      <c r="FQ53" s="0" t="n">
        <v>0.0440000000000005</v>
      </c>
      <c r="FR53" s="0" t="n">
        <v>0.0439999999999996</v>
      </c>
      <c r="FS53" s="0" t="n">
        <v>0.0439999999999996</v>
      </c>
      <c r="FT53" s="0" t="n">
        <v>0.0389999999999997</v>
      </c>
      <c r="FU53" s="0" t="n">
        <v>0.0389999999999997</v>
      </c>
      <c r="FV53" s="0" t="n">
        <v>0.0200000000000005</v>
      </c>
      <c r="FW53" s="0" t="n">
        <v>0.0200000000000005</v>
      </c>
      <c r="FX53" s="0" t="n">
        <v>0.0300000000000003</v>
      </c>
      <c r="FY53" s="0" t="n">
        <v>0.0279999999999996</v>
      </c>
      <c r="FZ53" s="0" t="n">
        <v>0.0439999999999996</v>
      </c>
      <c r="GA53" s="0" t="n">
        <v>0.0440000000000005</v>
      </c>
      <c r="GB53" s="0" t="n">
        <v>0.0439999999999996</v>
      </c>
      <c r="GC53" s="0" t="n">
        <v>0.0439999999999996</v>
      </c>
      <c r="GD53" s="0" t="n">
        <v>0.0439999999999996</v>
      </c>
      <c r="GE53" s="0" t="n">
        <v>0.0439999999999996</v>
      </c>
      <c r="GF53" s="0" t="n">
        <v>0.0389999999999997</v>
      </c>
      <c r="GG53" s="0" t="n">
        <v>0.0389999999999997</v>
      </c>
      <c r="GH53" s="0" t="n">
        <v>0.0199999999999996</v>
      </c>
      <c r="GI53" s="0" t="n">
        <v>0.0199999999999996</v>
      </c>
      <c r="GJ53" s="0" t="n">
        <v>0.0299999999999994</v>
      </c>
      <c r="GK53" s="0" t="n">
        <v>0.0280000000000005</v>
      </c>
      <c r="GL53" s="0" t="n">
        <v>0.0439999999999996</v>
      </c>
      <c r="GM53" s="0" t="n">
        <v>0.0439999999999996</v>
      </c>
      <c r="GN53" s="0" t="n">
        <v>0.0439999999999996</v>
      </c>
      <c r="GO53" s="0" t="n">
        <v>0.0439999999999987</v>
      </c>
      <c r="GP53" s="0" t="n">
        <v>0.0440000000000005</v>
      </c>
      <c r="GQ53" s="0" t="n">
        <v>0.0439999999999996</v>
      </c>
      <c r="GR53" s="0" t="n">
        <v>0.0390000000000015</v>
      </c>
      <c r="GS53" s="0" t="n">
        <v>0.0389999999999997</v>
      </c>
      <c r="GT53" s="0" t="n">
        <v>0.0200000000000005</v>
      </c>
      <c r="GU53" s="0" t="n">
        <v>0.0200000000000005</v>
      </c>
      <c r="GV53" s="0" t="n">
        <v>0.0299999999999994</v>
      </c>
      <c r="GW53" s="0" t="n">
        <v>0.0280000000000014</v>
      </c>
      <c r="GX53" s="0" t="n">
        <v>0.0439999999999996</v>
      </c>
      <c r="GY53" s="0" t="n">
        <v>0.0439999999999996</v>
      </c>
      <c r="GZ53" s="0" t="n">
        <v>0.0439999999999996</v>
      </c>
      <c r="HA53" s="0" t="n">
        <v>0.0439999999999996</v>
      </c>
      <c r="HB53" s="0" t="n">
        <v>0.0439999999999996</v>
      </c>
      <c r="HC53" s="0" t="n">
        <v>0.0440000000000014</v>
      </c>
      <c r="HD53" s="0" t="n">
        <v>0.0390000000000015</v>
      </c>
      <c r="HE53" s="0" t="n">
        <v>0.0389999999999997</v>
      </c>
      <c r="HF53" s="0" t="n">
        <v>0.0200000000000005</v>
      </c>
      <c r="HG53" s="0" t="n">
        <v>0.0200000000000005</v>
      </c>
      <c r="HH53" s="0" t="n">
        <v>0.0299999999999994</v>
      </c>
      <c r="HI53" s="0" t="n">
        <v>0.0280000000000005</v>
      </c>
      <c r="HJ53" s="0" t="n">
        <v>0.0439999999999996</v>
      </c>
      <c r="HK53" s="0" t="n">
        <v>0.0439999999999996</v>
      </c>
      <c r="HL53" s="0" t="n">
        <v>0.0439999999999996</v>
      </c>
      <c r="HM53" s="0" t="n">
        <v>0.0439999999999996</v>
      </c>
      <c r="HN53" s="0" t="n">
        <v>0.0440000000000005</v>
      </c>
      <c r="HO53" s="0" t="n">
        <v>0.0440000000000014</v>
      </c>
      <c r="HP53" s="0" t="n">
        <v>0.0390000000000015</v>
      </c>
      <c r="HQ53" s="0" t="n">
        <v>0.0389999999999997</v>
      </c>
      <c r="HR53" s="0" t="n">
        <v>0.0200000000000005</v>
      </c>
      <c r="HS53" s="0" t="n">
        <v>0.0200000000000005</v>
      </c>
      <c r="HT53" s="0" t="n">
        <v>0.0300000000000003</v>
      </c>
      <c r="HU53" s="0" t="n">
        <v>0.0280000000000005</v>
      </c>
      <c r="HV53" s="0" t="n">
        <v>0.0439999999999996</v>
      </c>
      <c r="HW53" s="0" t="n">
        <v>0.0440000000000005</v>
      </c>
      <c r="HX53" s="0" t="n">
        <v>0.0439999999999996</v>
      </c>
      <c r="HY53" s="0" t="n">
        <v>0.0440000000000014</v>
      </c>
      <c r="HZ53" s="0" t="n">
        <v>0.0440000000000005</v>
      </c>
      <c r="IA53" s="382" t="n">
        <v>0.0440000000000014</v>
      </c>
      <c r="IB53" s="382" t="n">
        <v>0.0390000000000006</v>
      </c>
    </row>
    <row r="54" customFormat="false" ht="12.75" hidden="false" customHeight="false" outlineLevel="0" collapsed="false">
      <c r="A54" s="389" t="n">
        <f aca="false">A!A68</f>
        <v>38626</v>
      </c>
      <c r="B54" s="390" t="n">
        <f aca="false">INDEX(RelationshipPriceTable,MATCH(A54,RelationshipMonth,0),2)</f>
        <v>3.915</v>
      </c>
      <c r="C54" s="390" t="n">
        <v>3.893</v>
      </c>
      <c r="D54" s="391" t="n">
        <f aca="false">B54-C54</f>
        <v>0.0220000000000002</v>
      </c>
      <c r="F54" s="414" t="n">
        <v>36927</v>
      </c>
      <c r="J54" s="0" t="n">
        <v>-1.037</v>
      </c>
      <c r="K54" s="0" t="n">
        <v>-0.513000000000001</v>
      </c>
      <c r="L54" s="0" t="n">
        <v>-0.313000000000001</v>
      </c>
      <c r="M54" s="0" t="n">
        <v>-0.283000000000001</v>
      </c>
      <c r="N54" s="0" t="n">
        <v>-0.273000000000001</v>
      </c>
      <c r="O54" s="0" t="n">
        <v>-0.263000000000001</v>
      </c>
      <c r="P54" s="0" t="n">
        <v>-0.258000000000001</v>
      </c>
      <c r="Q54" s="0" t="n">
        <v>-0.253000000000001</v>
      </c>
      <c r="R54" s="0" t="n">
        <v>-0.243</v>
      </c>
      <c r="S54" s="0" t="n">
        <v>-0.228000000000001</v>
      </c>
      <c r="T54" s="0" t="n">
        <v>-0.223000000000001</v>
      </c>
      <c r="U54" s="0" t="n">
        <v>-0.208</v>
      </c>
      <c r="V54" s="0" t="n">
        <v>-0.198</v>
      </c>
      <c r="W54" s="0" t="n">
        <v>-0.138</v>
      </c>
      <c r="X54" s="0" t="n">
        <v>-0.138</v>
      </c>
      <c r="Y54" s="0" t="n">
        <v>-0.128000000000001</v>
      </c>
      <c r="Z54" s="0" t="n">
        <v>-0.128</v>
      </c>
      <c r="AA54" s="0" t="n">
        <v>-0.128</v>
      </c>
      <c r="AB54" s="0" t="n">
        <v>-0.128</v>
      </c>
      <c r="AC54" s="0" t="n">
        <v>-0.103</v>
      </c>
      <c r="AD54" s="0" t="n">
        <v>-0.085</v>
      </c>
      <c r="AE54" s="0" t="n">
        <v>-0.0670000000000002</v>
      </c>
      <c r="AF54" s="0" t="n">
        <v>-0.0660000000000007</v>
      </c>
      <c r="AG54" s="0" t="n">
        <v>-0.0650000000000004</v>
      </c>
      <c r="AH54" s="0" t="n">
        <v>-0.0549999999999997</v>
      </c>
      <c r="AI54" s="0" t="n">
        <v>-0.04</v>
      </c>
      <c r="AJ54" s="0" t="n">
        <v>-0.0449999999999999</v>
      </c>
      <c r="AK54" s="0" t="n">
        <v>-0.0529999999999999</v>
      </c>
      <c r="AL54" s="0" t="n">
        <v>-0.0610000000000008</v>
      </c>
      <c r="AM54" s="0" t="n">
        <v>-0.0530000000000008</v>
      </c>
      <c r="AN54" s="0" t="n">
        <v>-0.0430000000000002</v>
      </c>
      <c r="AO54" s="0" t="n">
        <v>-0.0430000000000002</v>
      </c>
      <c r="AP54" s="0" t="n">
        <v>-0.0430000000000002</v>
      </c>
      <c r="AQ54" s="0" t="n">
        <v>-0.0430000000000002</v>
      </c>
      <c r="AR54" s="0" t="n">
        <v>-0.0430000000000002</v>
      </c>
      <c r="AS54" s="0" t="n">
        <v>-0.0430000000000002</v>
      </c>
      <c r="AT54" s="0" t="n">
        <v>-0.0449999999999999</v>
      </c>
      <c r="AU54" s="0" t="n">
        <v>-0.04</v>
      </c>
      <c r="AV54" s="0" t="n">
        <v>-0.0499999999999998</v>
      </c>
      <c r="AW54" s="0" t="n">
        <v>-0.048</v>
      </c>
      <c r="AX54" s="0" t="n">
        <v>-0.0659999999999998</v>
      </c>
      <c r="AY54" s="0" t="n">
        <v>-0.0580000000000007</v>
      </c>
      <c r="AZ54" s="0" t="n">
        <v>-0.0480000000000009</v>
      </c>
      <c r="BA54" s="0" t="n">
        <v>-0.048</v>
      </c>
      <c r="BB54" s="0" t="n">
        <v>-0.048</v>
      </c>
      <c r="BC54" s="0" t="n">
        <v>-0.048</v>
      </c>
      <c r="BD54" s="0" t="n">
        <v>-0.0430000000000002</v>
      </c>
      <c r="BE54" s="0" t="n">
        <v>-0.0430000000000002</v>
      </c>
      <c r="BF54" s="0" t="n">
        <v>-0.0449999999999999</v>
      </c>
      <c r="BG54" s="0" t="n">
        <v>-0.04</v>
      </c>
      <c r="BH54" s="0" t="n">
        <v>-0.0499999999999998</v>
      </c>
      <c r="BI54" s="0" t="n">
        <v>-0.048</v>
      </c>
      <c r="BJ54" s="0" t="n">
        <v>-0.0660000000000007</v>
      </c>
      <c r="BK54" s="0" t="n">
        <v>-0.0579999999999998</v>
      </c>
      <c r="BL54" s="0" t="n">
        <v>-0.048</v>
      </c>
      <c r="BM54" s="0" t="n">
        <v>-0.048</v>
      </c>
      <c r="BN54" s="0" t="n">
        <v>-0.048</v>
      </c>
      <c r="BO54" s="0" t="n">
        <v>-0.048</v>
      </c>
      <c r="BP54" s="0" t="n">
        <v>-0.0430000000000002</v>
      </c>
      <c r="BQ54" s="0" t="n">
        <v>-0.0430000000000002</v>
      </c>
      <c r="BR54" s="0" t="n">
        <v>-0.0449999999999999</v>
      </c>
      <c r="BS54" s="0" t="n">
        <v>-0.04</v>
      </c>
      <c r="BT54" s="0" t="n">
        <v>-0.0499999999999998</v>
      </c>
      <c r="BU54" s="0" t="n">
        <v>-0.048</v>
      </c>
      <c r="BV54" s="0" t="n">
        <v>-0.0660000000000007</v>
      </c>
      <c r="BW54" s="0" t="n">
        <v>-0.0580000000000007</v>
      </c>
      <c r="BX54" s="0" t="n">
        <v>-0.048</v>
      </c>
      <c r="BY54" s="0" t="n">
        <v>-0.048</v>
      </c>
      <c r="BZ54" s="0" t="n">
        <v>-0.048</v>
      </c>
      <c r="CA54" s="0" t="n">
        <v>-0.048</v>
      </c>
      <c r="CB54" s="0" t="n">
        <v>-0.0430000000000002</v>
      </c>
      <c r="CC54" s="0" t="n">
        <v>-0.0430000000000002</v>
      </c>
      <c r="CD54" s="0" t="n">
        <v>-0.0449999999999999</v>
      </c>
      <c r="CE54" s="0" t="n">
        <v>-0.04</v>
      </c>
      <c r="CF54" s="0" t="n">
        <v>-0.0499999999999998</v>
      </c>
      <c r="CG54" s="0" t="n">
        <v>-0.048</v>
      </c>
      <c r="CH54" s="0" t="n">
        <v>-0.0660000000000007</v>
      </c>
      <c r="CI54" s="0" t="n">
        <v>-0.0580000000000007</v>
      </c>
      <c r="CJ54" s="0" t="n">
        <v>-0.048</v>
      </c>
      <c r="CK54" s="0" t="n">
        <v>-0.0480000000000009</v>
      </c>
      <c r="CL54" s="0" t="n">
        <v>-0.048</v>
      </c>
      <c r="CM54" s="0" t="n">
        <v>-0.048</v>
      </c>
      <c r="CN54" s="0" t="n">
        <v>-0.0430000000000002</v>
      </c>
      <c r="CO54" s="0" t="n">
        <v>-0.0430000000000002</v>
      </c>
      <c r="CP54" s="0" t="n">
        <v>-0.0450000000000008</v>
      </c>
      <c r="CQ54" s="0" t="n">
        <v>-0.04</v>
      </c>
      <c r="CR54" s="0" t="n">
        <v>-0.0499999999999998</v>
      </c>
      <c r="CS54" s="0" t="n">
        <v>-0.048</v>
      </c>
      <c r="CT54" s="0" t="n">
        <v>-0.0659999999999998</v>
      </c>
      <c r="CU54" s="0" t="n">
        <v>-0.0579999999999998</v>
      </c>
      <c r="CV54" s="0" t="n">
        <v>-0.048</v>
      </c>
      <c r="CW54" s="0" t="n">
        <v>-0.048</v>
      </c>
      <c r="CX54" s="0" t="n">
        <v>-0.048</v>
      </c>
      <c r="CY54" s="0" t="n">
        <v>-0.0480000000000009</v>
      </c>
      <c r="CZ54" s="0" t="n">
        <v>-0.0430000000000002</v>
      </c>
      <c r="DA54" s="0" t="n">
        <v>-0.0430000000000002</v>
      </c>
      <c r="DB54" s="0" t="n">
        <v>-0.0449999999999999</v>
      </c>
      <c r="DC54" s="0" t="n">
        <v>-0.04</v>
      </c>
      <c r="DD54" s="0" t="n">
        <v>-0.0499999999999998</v>
      </c>
      <c r="DE54" s="0" t="n">
        <v>-0.048</v>
      </c>
      <c r="DF54" s="0" t="n">
        <v>-0.0660000000000007</v>
      </c>
      <c r="DG54" s="0" t="n">
        <v>-0.0580000000000007</v>
      </c>
      <c r="DH54" s="0" t="n">
        <v>-0.0480000000000009</v>
      </c>
      <c r="DI54" s="0" t="n">
        <v>-0.048</v>
      </c>
      <c r="DJ54" s="0" t="n">
        <v>-0.048</v>
      </c>
      <c r="DK54" s="0" t="n">
        <v>-0.048</v>
      </c>
      <c r="DL54" s="0" t="n">
        <v>-0.0430000000000002</v>
      </c>
      <c r="DM54" s="0" t="n">
        <v>-0.0430000000000002</v>
      </c>
      <c r="DN54" s="0" t="n">
        <v>-0.0449999999999999</v>
      </c>
      <c r="DO54" s="0" t="n">
        <v>-0.04</v>
      </c>
      <c r="DP54" s="0" t="n">
        <v>-0.0499999999999998</v>
      </c>
      <c r="DQ54" s="0" t="n">
        <v>-0.048</v>
      </c>
      <c r="DR54" s="0" t="n">
        <v>-0.0660000000000007</v>
      </c>
      <c r="DS54" s="0" t="n">
        <v>-0.0579999999999998</v>
      </c>
      <c r="DT54" s="0" t="n">
        <v>-0.048</v>
      </c>
      <c r="DU54" s="0" t="n">
        <v>-0.048</v>
      </c>
      <c r="DV54" s="0" t="n">
        <v>-0.048</v>
      </c>
      <c r="DW54" s="0" t="n">
        <v>-0.048</v>
      </c>
      <c r="DX54" s="0" t="n">
        <v>-0.0430000000000002</v>
      </c>
      <c r="DY54" s="0" t="n">
        <v>-0.0430000000000002</v>
      </c>
      <c r="DZ54" s="0" t="n">
        <v>-0.0450000000000008</v>
      </c>
      <c r="EA54" s="0" t="n">
        <v>-0.04</v>
      </c>
      <c r="EB54" s="0" t="n">
        <v>-0.0499999999999998</v>
      </c>
      <c r="EC54" s="0" t="n">
        <v>-0.048</v>
      </c>
      <c r="ED54" s="0" t="n">
        <v>-0.0659999999999998</v>
      </c>
      <c r="EE54" s="0" t="n">
        <v>-0.0579999999999998</v>
      </c>
      <c r="EF54" s="0" t="n">
        <v>-0.048</v>
      </c>
      <c r="EG54" s="0" t="n">
        <v>-0.048</v>
      </c>
      <c r="EH54" s="0" t="n">
        <v>-0.048</v>
      </c>
      <c r="EI54" s="0" t="n">
        <v>-0.0480000000000009</v>
      </c>
      <c r="EJ54" s="0" t="n">
        <v>-0.043000000000001</v>
      </c>
      <c r="EK54" s="0" t="n">
        <v>-0.0429999999999993</v>
      </c>
      <c r="EL54" s="0" t="n">
        <v>-0.0449999999999999</v>
      </c>
      <c r="EM54" s="0" t="n">
        <v>-0.04</v>
      </c>
      <c r="EN54" s="0" t="n">
        <v>-0.0499999999999998</v>
      </c>
      <c r="EO54" s="0" t="n">
        <v>-0.048</v>
      </c>
      <c r="EP54" s="0" t="n">
        <v>-0.0659999999999998</v>
      </c>
      <c r="EQ54" s="0" t="n">
        <v>-0.0579999999999998</v>
      </c>
      <c r="ER54" s="0" t="n">
        <v>-0.048</v>
      </c>
      <c r="ES54" s="0" t="n">
        <v>-0.048</v>
      </c>
      <c r="ET54" s="0" t="n">
        <v>-0.048</v>
      </c>
      <c r="EU54" s="0" t="n">
        <v>-0.0480000000000009</v>
      </c>
      <c r="EV54" s="0" t="n">
        <v>-0.0430000000000002</v>
      </c>
      <c r="EW54" s="0" t="n">
        <v>-0.0430000000000002</v>
      </c>
      <c r="EX54" s="0" t="n">
        <v>-0.0449999999999999</v>
      </c>
      <c r="EY54" s="0" t="n">
        <v>-0.04</v>
      </c>
      <c r="EZ54" s="0" t="n">
        <v>-0.0499999999999998</v>
      </c>
      <c r="FA54" s="0" t="n">
        <v>-0.048</v>
      </c>
      <c r="FB54" s="0" t="n">
        <v>-0.0659999999999998</v>
      </c>
      <c r="FC54" s="0" t="n">
        <v>-0.0580000000000007</v>
      </c>
      <c r="FD54" s="0" t="n">
        <v>-0.0480000000000009</v>
      </c>
      <c r="FE54" s="0" t="n">
        <v>-0.048</v>
      </c>
      <c r="FF54" s="0" t="n">
        <v>-0.0480000000000009</v>
      </c>
      <c r="FG54" s="0" t="n">
        <v>-0.048</v>
      </c>
      <c r="FH54" s="0" t="n">
        <v>-0.0430000000000002</v>
      </c>
      <c r="FI54" s="0" t="n">
        <v>-0.0430000000000002</v>
      </c>
      <c r="FJ54" s="0" t="n">
        <v>-0.0449999999999999</v>
      </c>
      <c r="FK54" s="0" t="n">
        <v>-0.04</v>
      </c>
      <c r="FL54" s="0" t="n">
        <v>-0.0499999999999998</v>
      </c>
      <c r="FM54" s="0" t="n">
        <v>-0.048</v>
      </c>
      <c r="FN54" s="0" t="n">
        <v>-0.0660000000000007</v>
      </c>
      <c r="FO54" s="0" t="n">
        <v>-0.0579999999999998</v>
      </c>
      <c r="FP54" s="0" t="n">
        <v>-0.048</v>
      </c>
      <c r="FQ54" s="0" t="n">
        <v>-0.0480000000000009</v>
      </c>
      <c r="FR54" s="0" t="n">
        <v>-0.048</v>
      </c>
      <c r="FS54" s="0" t="n">
        <v>-0.048</v>
      </c>
      <c r="FT54" s="0" t="n">
        <v>-0.0429999999999993</v>
      </c>
      <c r="FU54" s="0" t="n">
        <v>-0.0430000000000002</v>
      </c>
      <c r="FV54" s="0" t="n">
        <v>-0.0449999999999999</v>
      </c>
      <c r="FW54" s="0" t="n">
        <v>-0.04</v>
      </c>
      <c r="FX54" s="0" t="n">
        <v>-0.0500000000000007</v>
      </c>
      <c r="FY54" s="0" t="n">
        <v>-0.048</v>
      </c>
      <c r="FZ54" s="0" t="n">
        <v>-0.0659999999999998</v>
      </c>
      <c r="GA54" s="0" t="n">
        <v>-0.0580000000000007</v>
      </c>
      <c r="GB54" s="0" t="n">
        <v>-0.048</v>
      </c>
      <c r="GC54" s="0" t="n">
        <v>-0.048</v>
      </c>
      <c r="GD54" s="0" t="n">
        <v>-0.048</v>
      </c>
      <c r="GE54" s="0" t="n">
        <v>-0.0479999999999992</v>
      </c>
      <c r="GF54" s="0" t="n">
        <v>-0.0430000000000002</v>
      </c>
      <c r="GG54" s="0" t="n">
        <v>-0.0429999999999993</v>
      </c>
      <c r="GH54" s="0" t="n">
        <v>-0.0450000000000008</v>
      </c>
      <c r="GI54" s="0" t="n">
        <v>-0.04</v>
      </c>
      <c r="GJ54" s="0" t="n">
        <v>-0.0499999999999998</v>
      </c>
      <c r="GK54" s="0" t="n">
        <v>-0.048</v>
      </c>
      <c r="GL54" s="0" t="n">
        <v>-0.0659999999999998</v>
      </c>
      <c r="GM54" s="0" t="n">
        <v>-0.0579999999999998</v>
      </c>
      <c r="GN54" s="0" t="n">
        <v>-0.048</v>
      </c>
      <c r="GO54" s="0" t="n">
        <v>-0.0479999999999992</v>
      </c>
      <c r="GP54" s="0" t="n">
        <v>-0.048</v>
      </c>
      <c r="GQ54" s="0" t="n">
        <v>-0.048</v>
      </c>
      <c r="GR54" s="0" t="n">
        <v>-0.043000000000001</v>
      </c>
      <c r="GS54" s="0" t="n">
        <v>-0.0429999999999993</v>
      </c>
      <c r="GT54" s="0" t="n">
        <v>-0.0449999999999999</v>
      </c>
      <c r="GU54" s="0" t="n">
        <v>-0.0400000000000009</v>
      </c>
      <c r="GV54" s="0" t="n">
        <v>-0.0499999999999989</v>
      </c>
      <c r="GW54" s="0" t="n">
        <v>-0.0480000000000009</v>
      </c>
      <c r="GX54" s="0" t="n">
        <v>-0.065999999999999</v>
      </c>
      <c r="GY54" s="0" t="n">
        <v>-0.0579999999999989</v>
      </c>
      <c r="GZ54" s="0" t="n">
        <v>-0.0479999999999992</v>
      </c>
      <c r="HA54" s="0" t="n">
        <v>-0.048</v>
      </c>
      <c r="HB54" s="0" t="n">
        <v>-0.0479999999999992</v>
      </c>
      <c r="HC54" s="0" t="n">
        <v>-0.0480000000000009</v>
      </c>
      <c r="HD54" s="0" t="n">
        <v>-0.043000000000001</v>
      </c>
      <c r="HE54" s="0" t="n">
        <v>-0.0429999999999993</v>
      </c>
      <c r="HF54" s="0" t="n">
        <v>-0.0449999999999999</v>
      </c>
      <c r="HG54" s="0" t="n">
        <v>-0.04</v>
      </c>
      <c r="HH54" s="0" t="n">
        <v>-0.0499999999999998</v>
      </c>
      <c r="HI54" s="0" t="n">
        <v>-0.048</v>
      </c>
      <c r="HJ54" s="0" t="n">
        <v>-0.065999999999999</v>
      </c>
      <c r="HK54" s="0" t="n">
        <v>-0.0579999999999998</v>
      </c>
      <c r="HL54" s="0" t="n">
        <v>-0.0479999999999992</v>
      </c>
      <c r="HM54" s="0" t="n">
        <v>-0.048</v>
      </c>
      <c r="HN54" s="0" t="n">
        <v>-0.048</v>
      </c>
      <c r="HO54" s="0" t="n">
        <v>-0.0480000000000009</v>
      </c>
      <c r="HP54" s="0" t="n">
        <v>-0.043000000000001</v>
      </c>
      <c r="HQ54" s="0" t="n">
        <v>-0.0429999999999993</v>
      </c>
      <c r="HR54" s="0" t="n">
        <v>-0.0449999999999999</v>
      </c>
      <c r="HS54" s="0" t="n">
        <v>-0.04</v>
      </c>
      <c r="HT54" s="0" t="n">
        <v>-0.0499999999999998</v>
      </c>
      <c r="HU54" s="0" t="n">
        <v>-0.048</v>
      </c>
      <c r="HV54" s="0" t="n">
        <v>-0.065999999999999</v>
      </c>
      <c r="HW54" s="0" t="n">
        <v>-0.0580000000000007</v>
      </c>
      <c r="HX54" s="0" t="n">
        <v>-0.048</v>
      </c>
      <c r="HY54" s="0" t="n">
        <v>-0.0480000000000009</v>
      </c>
      <c r="HZ54" s="0" t="n">
        <v>-0.0480000000000009</v>
      </c>
      <c r="IA54" s="382" t="n">
        <v>-0.0480000000000009</v>
      </c>
      <c r="IB54" s="382" t="n">
        <v>-0.0430000000000002</v>
      </c>
    </row>
    <row r="55" customFormat="false" ht="12.75" hidden="false" customHeight="false" outlineLevel="0" collapsed="false">
      <c r="A55" s="389" t="n">
        <f aca="false">A!A69</f>
        <v>38657</v>
      </c>
      <c r="B55" s="390" t="n">
        <f aca="false">INDEX(RelationshipPriceTable,MATCH(A55,RelationshipMonth,0),2)</f>
        <v>4.055</v>
      </c>
      <c r="C55" s="390" t="n">
        <v>4.033</v>
      </c>
      <c r="D55" s="391" t="n">
        <f aca="false">B55-C55</f>
        <v>0.0219999999999994</v>
      </c>
      <c r="F55" s="414" t="n">
        <v>36928</v>
      </c>
      <c r="J55" s="0" t="n">
        <v>0.0579999999999998</v>
      </c>
      <c r="K55" s="0" t="n">
        <v>0.106</v>
      </c>
      <c r="L55" s="0" t="n">
        <v>0.096000000000001</v>
      </c>
      <c r="M55" s="0" t="n">
        <v>0.096000000000001</v>
      </c>
      <c r="N55" s="0" t="n">
        <v>0.0960000000000001</v>
      </c>
      <c r="O55" s="0" t="n">
        <v>0.0860000000000003</v>
      </c>
      <c r="P55" s="0" t="n">
        <v>0.0860000000000012</v>
      </c>
      <c r="Q55" s="0" t="n">
        <v>0.0860000000000012</v>
      </c>
      <c r="R55" s="0" t="n">
        <v>0.0860000000000003</v>
      </c>
      <c r="S55" s="0" t="n">
        <v>0.0709999999999997</v>
      </c>
      <c r="T55" s="0" t="n">
        <v>0.0610000000000008</v>
      </c>
      <c r="U55" s="0" t="n">
        <v>0.0510000000000002</v>
      </c>
      <c r="V55" s="0" t="n">
        <v>0.0510000000000002</v>
      </c>
      <c r="W55" s="0" t="n">
        <v>0.0609999999999999</v>
      </c>
      <c r="X55" s="0" t="n">
        <v>0.0609999999999999</v>
      </c>
      <c r="Y55" s="0" t="n">
        <v>0.0660000000000007</v>
      </c>
      <c r="Z55" s="0" t="n">
        <v>0.0759999999999996</v>
      </c>
      <c r="AA55" s="0" t="n">
        <v>0.0759999999999996</v>
      </c>
      <c r="AB55" s="0" t="n">
        <v>0.0759999999999996</v>
      </c>
      <c r="AC55" s="0" t="n">
        <v>0.0609999999999999</v>
      </c>
      <c r="AD55" s="0" t="n">
        <v>0.0609999999999999</v>
      </c>
      <c r="AE55" s="0" t="n">
        <v>0.0609999999999999</v>
      </c>
      <c r="AF55" s="0" t="n">
        <v>0.0540000000000003</v>
      </c>
      <c r="AG55" s="0" t="n">
        <v>0.0540000000000012</v>
      </c>
      <c r="AH55" s="0" t="n">
        <v>0.0690000000000008</v>
      </c>
      <c r="AI55" s="0" t="n">
        <v>0.0750000000000002</v>
      </c>
      <c r="AJ55" s="0" t="n">
        <v>0.0750000000000002</v>
      </c>
      <c r="AK55" s="0" t="n">
        <v>0.0749999999999993</v>
      </c>
      <c r="AL55" s="0" t="n">
        <v>0.0750000000000002</v>
      </c>
      <c r="AM55" s="0" t="n">
        <v>0.0750000000000002</v>
      </c>
      <c r="AN55" s="0" t="n">
        <v>0.0750000000000002</v>
      </c>
      <c r="AO55" s="0" t="n">
        <v>0.0749999999999993</v>
      </c>
      <c r="AP55" s="0" t="n">
        <v>0.0750000000000002</v>
      </c>
      <c r="AQ55" s="0" t="n">
        <v>0.0750000000000002</v>
      </c>
      <c r="AR55" s="0" t="n">
        <v>0.0750000000000002</v>
      </c>
      <c r="AS55" s="0" t="n">
        <v>0.0750000000000002</v>
      </c>
      <c r="AT55" s="0" t="n">
        <v>0.0890000000000004</v>
      </c>
      <c r="AU55" s="0" t="n">
        <v>0.0949999999999998</v>
      </c>
      <c r="AV55" s="0" t="n">
        <v>0.0800000000000001</v>
      </c>
      <c r="AW55" s="0" t="n">
        <v>0.0750000000000002</v>
      </c>
      <c r="AX55" s="0" t="n">
        <v>0.0750000000000002</v>
      </c>
      <c r="AY55" s="0" t="n">
        <v>0.0750000000000002</v>
      </c>
      <c r="AZ55" s="0" t="n">
        <v>0.0750000000000002</v>
      </c>
      <c r="BA55" s="0" t="n">
        <v>0.0750000000000002</v>
      </c>
      <c r="BB55" s="0" t="n">
        <v>0.0749999999999993</v>
      </c>
      <c r="BC55" s="0" t="n">
        <v>0.0750000000000002</v>
      </c>
      <c r="BD55" s="0" t="n">
        <v>0.0899999999999999</v>
      </c>
      <c r="BE55" s="0" t="n">
        <v>0.0900000000000008</v>
      </c>
      <c r="BF55" s="0" t="n">
        <v>0.104000000000001</v>
      </c>
      <c r="BG55" s="0" t="n">
        <v>0.11</v>
      </c>
      <c r="BH55" s="0" t="n">
        <v>0.0949999999999998</v>
      </c>
      <c r="BI55" s="0" t="n">
        <v>0.0899999999999999</v>
      </c>
      <c r="BJ55" s="0" t="n">
        <v>0.0900000000000008</v>
      </c>
      <c r="BK55" s="0" t="n">
        <v>0.0899999999999999</v>
      </c>
      <c r="BL55" s="0" t="n">
        <v>0.0899999999999999</v>
      </c>
      <c r="BM55" s="0" t="n">
        <v>0.0899999999999999</v>
      </c>
      <c r="BN55" s="0" t="n">
        <v>0.0899999999999999</v>
      </c>
      <c r="BO55" s="0" t="n">
        <v>0.0899999999999999</v>
      </c>
      <c r="BP55" s="0" t="n">
        <v>0.0949999999999998</v>
      </c>
      <c r="BQ55" s="0" t="n">
        <v>0.0949999999999998</v>
      </c>
      <c r="BR55" s="0" t="n">
        <v>0.109</v>
      </c>
      <c r="BS55" s="0" t="n">
        <v>0.115</v>
      </c>
      <c r="BT55" s="0" t="n">
        <v>0.0999999999999996</v>
      </c>
      <c r="BU55" s="0" t="n">
        <v>0.0950000000000006</v>
      </c>
      <c r="BV55" s="0" t="n">
        <v>0.0949999999999998</v>
      </c>
      <c r="BW55" s="0" t="n">
        <v>0.0950000000000006</v>
      </c>
      <c r="BX55" s="0" t="n">
        <v>0.0949999999999998</v>
      </c>
      <c r="BY55" s="0" t="n">
        <v>0.0950000000000006</v>
      </c>
      <c r="BZ55" s="0" t="n">
        <v>0.0949999999999998</v>
      </c>
      <c r="CA55" s="0" t="n">
        <v>0.0949999999999998</v>
      </c>
      <c r="CB55" s="0" t="n">
        <v>0.0949999999999998</v>
      </c>
      <c r="CC55" s="0" t="n">
        <v>0.0949999999999998</v>
      </c>
      <c r="CD55" s="0" t="n">
        <v>0.109000000000001</v>
      </c>
      <c r="CE55" s="0" t="n">
        <v>0.115</v>
      </c>
      <c r="CF55" s="0" t="n">
        <v>0.0999999999999996</v>
      </c>
      <c r="CG55" s="0" t="n">
        <v>0.0950000000000006</v>
      </c>
      <c r="CH55" s="0" t="n">
        <v>0.0950000000000006</v>
      </c>
      <c r="CI55" s="0" t="n">
        <v>0.0950000000000006</v>
      </c>
      <c r="CJ55" s="0" t="n">
        <v>0.0949999999999998</v>
      </c>
      <c r="CK55" s="0" t="n">
        <v>0.0950000000000006</v>
      </c>
      <c r="CL55" s="0" t="n">
        <v>0.0949999999999998</v>
      </c>
      <c r="CM55" s="0" t="n">
        <v>0.0949999999999998</v>
      </c>
      <c r="CN55" s="0" t="n">
        <v>0.0950000000000006</v>
      </c>
      <c r="CO55" s="0" t="n">
        <v>0.0950000000000006</v>
      </c>
      <c r="CP55" s="0" t="n">
        <v>0.109000000000001</v>
      </c>
      <c r="CQ55" s="0" t="n">
        <v>0.115</v>
      </c>
      <c r="CR55" s="0" t="n">
        <v>0.100000000000001</v>
      </c>
      <c r="CS55" s="0" t="n">
        <v>0.0949999999999998</v>
      </c>
      <c r="CT55" s="0" t="n">
        <v>0.0949999999999998</v>
      </c>
      <c r="CU55" s="0" t="n">
        <v>0.0949999999999998</v>
      </c>
      <c r="CV55" s="0" t="n">
        <v>0.0949999999999998</v>
      </c>
      <c r="CW55" s="0" t="n">
        <v>0.0949999999999998</v>
      </c>
      <c r="CX55" s="0" t="n">
        <v>0.0949999999999998</v>
      </c>
      <c r="CY55" s="0" t="n">
        <v>0.0950000000000006</v>
      </c>
      <c r="CZ55" s="0" t="n">
        <v>0.0949999999999998</v>
      </c>
      <c r="DA55" s="0" t="n">
        <v>0.0949999999999998</v>
      </c>
      <c r="DB55" s="0" t="n">
        <v>0.109</v>
      </c>
      <c r="DC55" s="0" t="n">
        <v>0.115</v>
      </c>
      <c r="DD55" s="0" t="n">
        <v>0.0999999999999996</v>
      </c>
      <c r="DE55" s="0" t="n">
        <v>0.0950000000000006</v>
      </c>
      <c r="DF55" s="0" t="n">
        <v>0.0949999999999998</v>
      </c>
      <c r="DG55" s="0" t="n">
        <v>0.0950000000000006</v>
      </c>
      <c r="DH55" s="0" t="n">
        <v>0.0950000000000006</v>
      </c>
      <c r="DI55" s="0" t="n">
        <v>0.0949999999999998</v>
      </c>
      <c r="DJ55" s="0" t="n">
        <v>0.0949999999999998</v>
      </c>
      <c r="DK55" s="0" t="n">
        <v>0.0949999999999998</v>
      </c>
      <c r="DL55" s="0" t="n">
        <v>0.0925000000000003</v>
      </c>
      <c r="DM55" s="0" t="n">
        <v>0.0925000000000003</v>
      </c>
      <c r="DN55" s="0" t="n">
        <v>0.1065</v>
      </c>
      <c r="DO55" s="0" t="n">
        <v>0.112500000000001</v>
      </c>
      <c r="DP55" s="0" t="n">
        <v>0.0975000000000001</v>
      </c>
      <c r="DQ55" s="0" t="n">
        <v>0.0924999999999994</v>
      </c>
      <c r="DR55" s="0" t="n">
        <v>0.0925000000000003</v>
      </c>
      <c r="DS55" s="0" t="n">
        <v>0.0924999999999994</v>
      </c>
      <c r="DT55" s="0" t="n">
        <v>0.0925000000000003</v>
      </c>
      <c r="DU55" s="0" t="n">
        <v>0.0924999999999994</v>
      </c>
      <c r="DV55" s="0" t="n">
        <v>0.0925000000000003</v>
      </c>
      <c r="DW55" s="0" t="n">
        <v>0.0925000000000003</v>
      </c>
      <c r="DX55" s="0" t="n">
        <v>0.0925000000000003</v>
      </c>
      <c r="DY55" s="0" t="n">
        <v>0.0925000000000003</v>
      </c>
      <c r="DZ55" s="0" t="n">
        <v>0.1065</v>
      </c>
      <c r="EA55" s="0" t="n">
        <v>0.112500000000001</v>
      </c>
      <c r="EB55" s="0" t="n">
        <v>0.0975000000000001</v>
      </c>
      <c r="EC55" s="0" t="n">
        <v>0.0924999999999994</v>
      </c>
      <c r="ED55" s="0" t="n">
        <v>0.0924999999999994</v>
      </c>
      <c r="EE55" s="0" t="n">
        <v>0.0924999999999994</v>
      </c>
      <c r="EF55" s="0" t="n">
        <v>0.0925000000000003</v>
      </c>
      <c r="EG55" s="0" t="n">
        <v>0.0924999999999994</v>
      </c>
      <c r="EH55" s="0" t="n">
        <v>0.0925000000000003</v>
      </c>
      <c r="EI55" s="0" t="n">
        <v>0.0925000000000003</v>
      </c>
      <c r="EJ55" s="0" t="n">
        <v>0.0925000000000003</v>
      </c>
      <c r="EK55" s="0" t="n">
        <v>0.0924999999999994</v>
      </c>
      <c r="EL55" s="0" t="n">
        <v>0.1065</v>
      </c>
      <c r="EM55" s="0" t="n">
        <v>0.1125</v>
      </c>
      <c r="EN55" s="0" t="n">
        <v>0.0975000000000001</v>
      </c>
      <c r="EO55" s="0" t="n">
        <v>0.0925000000000003</v>
      </c>
      <c r="EP55" s="0" t="n">
        <v>0.0924999999999994</v>
      </c>
      <c r="EQ55" s="0" t="n">
        <v>0.0925000000000003</v>
      </c>
      <c r="ER55" s="0" t="n">
        <v>0.0925000000000003</v>
      </c>
      <c r="ES55" s="0" t="n">
        <v>0.0924999999999994</v>
      </c>
      <c r="ET55" s="0" t="n">
        <v>0.0925000000000003</v>
      </c>
      <c r="EU55" s="0" t="n">
        <v>0.0925000000000003</v>
      </c>
      <c r="EV55" s="0" t="n">
        <v>0.0924999999999994</v>
      </c>
      <c r="EW55" s="0" t="n">
        <v>0.0925000000000003</v>
      </c>
      <c r="EX55" s="0" t="n">
        <v>0.1065</v>
      </c>
      <c r="EY55" s="0" t="n">
        <v>0.1125</v>
      </c>
      <c r="EZ55" s="0" t="n">
        <v>0.0974999999999993</v>
      </c>
      <c r="FA55" s="0" t="n">
        <v>0.0925000000000003</v>
      </c>
      <c r="FB55" s="0" t="n">
        <v>0.0925000000000003</v>
      </c>
      <c r="FC55" s="0" t="n">
        <v>0.0925000000000003</v>
      </c>
      <c r="FD55" s="0" t="n">
        <v>0.0925000000000003</v>
      </c>
      <c r="FE55" s="0" t="n">
        <v>0.0925000000000003</v>
      </c>
      <c r="FF55" s="0" t="n">
        <v>0.0925000000000003</v>
      </c>
      <c r="FG55" s="0" t="n">
        <v>0.0924999999999994</v>
      </c>
      <c r="FH55" s="0" t="n">
        <v>0.0925000000000003</v>
      </c>
      <c r="FI55" s="0" t="n">
        <v>0.0925000000000003</v>
      </c>
      <c r="FJ55" s="0" t="n">
        <v>0.1065</v>
      </c>
      <c r="FK55" s="0" t="n">
        <v>0.1125</v>
      </c>
      <c r="FL55" s="0" t="n">
        <v>0.0975000000000001</v>
      </c>
      <c r="FM55" s="0" t="n">
        <v>0.0924999999999994</v>
      </c>
      <c r="FN55" s="0" t="n">
        <v>0.0925000000000003</v>
      </c>
      <c r="FO55" s="0" t="n">
        <v>0.0924999999999994</v>
      </c>
      <c r="FP55" s="0" t="n">
        <v>0.0924999999999994</v>
      </c>
      <c r="FQ55" s="0" t="n">
        <v>0.0925000000000003</v>
      </c>
      <c r="FR55" s="0" t="n">
        <v>0.0925000000000003</v>
      </c>
      <c r="FS55" s="0" t="n">
        <v>0.0925000000000003</v>
      </c>
      <c r="FT55" s="0" t="n">
        <v>0.0924999999999994</v>
      </c>
      <c r="FU55" s="0" t="n">
        <v>0.0925000000000003</v>
      </c>
      <c r="FV55" s="0" t="n">
        <v>0.1065</v>
      </c>
      <c r="FW55" s="0" t="n">
        <v>0.1125</v>
      </c>
      <c r="FX55" s="0" t="n">
        <v>0.0975000000000001</v>
      </c>
      <c r="FY55" s="0" t="n">
        <v>0.0925000000000003</v>
      </c>
      <c r="FZ55" s="0" t="n">
        <v>0.0925000000000003</v>
      </c>
      <c r="GA55" s="0" t="n">
        <v>0.0925000000000003</v>
      </c>
      <c r="GB55" s="0" t="n">
        <v>0.0925000000000003</v>
      </c>
      <c r="GC55" s="0" t="n">
        <v>0.0925000000000003</v>
      </c>
      <c r="GD55" s="0" t="n">
        <v>0.0925000000000003</v>
      </c>
      <c r="GE55" s="0" t="n">
        <v>0.0924999999999994</v>
      </c>
      <c r="GF55" s="0" t="n">
        <v>0.0925000000000003</v>
      </c>
      <c r="GG55" s="0" t="n">
        <v>0.0925000000000003</v>
      </c>
      <c r="GH55" s="0" t="n">
        <v>0.1065</v>
      </c>
      <c r="GI55" s="0" t="n">
        <v>0.112500000000001</v>
      </c>
      <c r="GJ55" s="0" t="n">
        <v>0.0975000000000001</v>
      </c>
      <c r="GK55" s="0" t="n">
        <v>0.0924999999999994</v>
      </c>
      <c r="GL55" s="0" t="n">
        <v>0.0925000000000003</v>
      </c>
      <c r="GM55" s="0" t="n">
        <v>0.0924999999999994</v>
      </c>
      <c r="GN55" s="0" t="n">
        <v>0.0925000000000003</v>
      </c>
      <c r="GO55" s="0" t="n">
        <v>0.0924999999999994</v>
      </c>
      <c r="GP55" s="0" t="n">
        <v>0.0925000000000003</v>
      </c>
      <c r="GQ55" s="0" t="n">
        <v>0.0925000000000003</v>
      </c>
      <c r="GR55" s="0" t="n">
        <v>0.0925000000000003</v>
      </c>
      <c r="GS55" s="0" t="n">
        <v>0.0925000000000003</v>
      </c>
      <c r="GT55" s="0" t="n">
        <v>0.1065</v>
      </c>
      <c r="GU55" s="0" t="n">
        <v>0.112500000000001</v>
      </c>
      <c r="GV55" s="0" t="n">
        <v>0.0974999999999993</v>
      </c>
      <c r="GW55" s="0" t="n">
        <v>0.0925000000000003</v>
      </c>
      <c r="GX55" s="0" t="n">
        <v>0.0925000000000003</v>
      </c>
      <c r="GY55" s="0" t="n">
        <v>0.0924999999999994</v>
      </c>
      <c r="GZ55" s="0" t="n">
        <v>0.0924999999999994</v>
      </c>
      <c r="HA55" s="0" t="n">
        <v>0.0925000000000003</v>
      </c>
      <c r="HB55" s="0" t="n">
        <v>0.0924999999999994</v>
      </c>
      <c r="HC55" s="0" t="n">
        <v>0.0925000000000003</v>
      </c>
      <c r="HD55" s="0" t="n">
        <v>0.0925000000000003</v>
      </c>
      <c r="HE55" s="0" t="n">
        <v>0.0924999999999994</v>
      </c>
      <c r="HF55" s="0" t="n">
        <v>0.1065</v>
      </c>
      <c r="HG55" s="0" t="n">
        <v>0.1125</v>
      </c>
      <c r="HH55" s="0" t="n">
        <v>0.0975000000000001</v>
      </c>
      <c r="HI55" s="0" t="n">
        <v>0.0924999999999994</v>
      </c>
      <c r="HJ55" s="0" t="n">
        <v>0.0925000000000003</v>
      </c>
      <c r="HK55" s="0" t="n">
        <v>0.0925000000000003</v>
      </c>
      <c r="HL55" s="0" t="n">
        <v>0.0924999999999994</v>
      </c>
      <c r="HM55" s="0" t="n">
        <v>0.0925000000000003</v>
      </c>
      <c r="HN55" s="0" t="n">
        <v>0.0924999999999994</v>
      </c>
      <c r="HO55" s="0" t="n">
        <v>0.0925000000000003</v>
      </c>
      <c r="HP55" s="0" t="n">
        <v>0.0925000000000003</v>
      </c>
      <c r="HQ55" s="0" t="n">
        <v>0.0924999999999994</v>
      </c>
      <c r="HR55" s="0" t="n">
        <v>0.1065</v>
      </c>
      <c r="HS55" s="0" t="n">
        <v>0.1125</v>
      </c>
      <c r="HT55" s="0" t="n">
        <v>0.0975000000000001</v>
      </c>
      <c r="HU55" s="0" t="n">
        <v>0.0924999999999994</v>
      </c>
      <c r="HV55" s="0" t="n">
        <v>0.0924999999999994</v>
      </c>
      <c r="HW55" s="0" t="n">
        <v>0.0925000000000003</v>
      </c>
      <c r="HX55" s="0" t="n">
        <v>0.0925000000000003</v>
      </c>
      <c r="HY55" s="0" t="n">
        <v>0.0925000000000003</v>
      </c>
      <c r="HZ55" s="0" t="n">
        <v>0.0925000000000003</v>
      </c>
      <c r="IA55" s="382" t="n">
        <v>0.0925000000000003</v>
      </c>
      <c r="IB55" s="382" t="n">
        <v>0.0924999999999994</v>
      </c>
    </row>
    <row r="56" customFormat="false" ht="12.75" hidden="false" customHeight="false" outlineLevel="0" collapsed="false">
      <c r="A56" s="389" t="n">
        <f aca="false">A!A70</f>
        <v>38687</v>
      </c>
      <c r="B56" s="390" t="n">
        <f aca="false">INDEX(RelationshipPriceTable,MATCH(A56,RelationshipMonth,0),2)</f>
        <v>4.2</v>
      </c>
      <c r="C56" s="390" t="n">
        <v>4.178</v>
      </c>
      <c r="D56" s="391" t="n">
        <f aca="false">B56-C56</f>
        <v>0.0220000000000002</v>
      </c>
      <c r="F56" s="414" t="n">
        <v>36929</v>
      </c>
      <c r="J56" s="0" t="n">
        <v>0.471</v>
      </c>
      <c r="K56" s="0" t="n">
        <v>0.451000000000001</v>
      </c>
      <c r="L56" s="0" t="n">
        <v>0.396</v>
      </c>
      <c r="M56" s="0" t="n">
        <v>0.375999999999999</v>
      </c>
      <c r="N56" s="0" t="n">
        <v>0.356000000000001</v>
      </c>
      <c r="O56" s="0" t="n">
        <v>0.356000000000001</v>
      </c>
      <c r="P56" s="0" t="n">
        <v>0.346</v>
      </c>
      <c r="Q56" s="0" t="n">
        <v>0.346</v>
      </c>
      <c r="R56" s="0" t="n">
        <v>0.331</v>
      </c>
      <c r="S56" s="0" t="n">
        <v>0.321000000000001</v>
      </c>
      <c r="T56" s="0" t="n">
        <v>0.306</v>
      </c>
      <c r="U56" s="0" t="n">
        <v>0.296</v>
      </c>
      <c r="V56" s="0" t="n">
        <v>0.256</v>
      </c>
      <c r="W56" s="0" t="n">
        <v>0.161</v>
      </c>
      <c r="X56" s="0" t="n">
        <v>0.151</v>
      </c>
      <c r="Y56" s="0" t="n">
        <v>0.146</v>
      </c>
      <c r="Z56" s="0" t="n">
        <v>0.131</v>
      </c>
      <c r="AA56" s="0" t="n">
        <v>0.126</v>
      </c>
      <c r="AB56" s="0" t="n">
        <v>0.126</v>
      </c>
      <c r="AC56" s="0" t="n">
        <v>0.126</v>
      </c>
      <c r="AD56" s="0" t="n">
        <v>0.126</v>
      </c>
      <c r="AE56" s="0" t="n">
        <v>0.126</v>
      </c>
      <c r="AF56" s="0" t="n">
        <v>0.128</v>
      </c>
      <c r="AG56" s="0" t="n">
        <v>0.128</v>
      </c>
      <c r="AH56" s="0" t="n">
        <v>0.135</v>
      </c>
      <c r="AI56" s="0" t="n">
        <v>0.14</v>
      </c>
      <c r="AJ56" s="0" t="n">
        <v>0.143999999999999</v>
      </c>
      <c r="AK56" s="0" t="n">
        <v>0.154</v>
      </c>
      <c r="AL56" s="0" t="n">
        <v>0.158</v>
      </c>
      <c r="AM56" s="0" t="n">
        <v>0.167</v>
      </c>
      <c r="AN56" s="0" t="n">
        <v>0.167</v>
      </c>
      <c r="AO56" s="0" t="n">
        <v>0.167000000000001</v>
      </c>
      <c r="AP56" s="0" t="n">
        <v>0.167</v>
      </c>
      <c r="AQ56" s="0" t="n">
        <v>0.167</v>
      </c>
      <c r="AR56" s="0" t="n">
        <v>0.167</v>
      </c>
      <c r="AS56" s="0" t="n">
        <v>0.175</v>
      </c>
      <c r="AT56" s="0" t="n">
        <v>0.165</v>
      </c>
      <c r="AU56" s="0" t="n">
        <v>0.15</v>
      </c>
      <c r="AV56" s="0" t="n">
        <v>0.153999999999999</v>
      </c>
      <c r="AW56" s="0" t="n">
        <v>0.154</v>
      </c>
      <c r="AX56" s="0" t="n">
        <v>0.157999999999999</v>
      </c>
      <c r="AY56" s="0" t="n">
        <v>0.167</v>
      </c>
      <c r="AZ56" s="0" t="n">
        <v>0.167</v>
      </c>
      <c r="BA56" s="0" t="n">
        <v>0.167</v>
      </c>
      <c r="BB56" s="0" t="n">
        <v>0.167000000000001</v>
      </c>
      <c r="BC56" s="0" t="n">
        <v>0.167</v>
      </c>
      <c r="BD56" s="0" t="n">
        <v>0.172000000000001</v>
      </c>
      <c r="BE56" s="0" t="n">
        <v>0.18</v>
      </c>
      <c r="BF56" s="0" t="n">
        <v>0.17</v>
      </c>
      <c r="BG56" s="0" t="n">
        <v>0.155</v>
      </c>
      <c r="BH56" s="0" t="n">
        <v>0.159</v>
      </c>
      <c r="BI56" s="0" t="n">
        <v>0.159</v>
      </c>
      <c r="BJ56" s="0" t="n">
        <v>0.162999999999999</v>
      </c>
      <c r="BK56" s="0" t="n">
        <v>0.172</v>
      </c>
      <c r="BL56" s="0" t="n">
        <v>0.172</v>
      </c>
      <c r="BM56" s="0" t="n">
        <v>0.172</v>
      </c>
      <c r="BN56" s="0" t="n">
        <v>0.172</v>
      </c>
      <c r="BO56" s="0" t="n">
        <v>0.172000000000001</v>
      </c>
      <c r="BP56" s="0" t="n">
        <v>0.177000000000001</v>
      </c>
      <c r="BQ56" s="0" t="n">
        <v>0.185</v>
      </c>
      <c r="BR56" s="0" t="n">
        <v>0.175000000000001</v>
      </c>
      <c r="BS56" s="0" t="n">
        <v>0.16</v>
      </c>
      <c r="BT56" s="0" t="n">
        <v>0.164</v>
      </c>
      <c r="BU56" s="0" t="n">
        <v>0.164</v>
      </c>
      <c r="BV56" s="0" t="n">
        <v>0.168</v>
      </c>
      <c r="BW56" s="0" t="n">
        <v>0.177</v>
      </c>
      <c r="BX56" s="0" t="n">
        <v>0.177</v>
      </c>
      <c r="BY56" s="0" t="n">
        <v>0.177</v>
      </c>
      <c r="BZ56" s="0" t="n">
        <v>0.177</v>
      </c>
      <c r="CA56" s="0" t="n">
        <v>0.177000000000001</v>
      </c>
      <c r="CB56" s="0" t="n">
        <v>0.182</v>
      </c>
      <c r="CC56" s="0" t="n">
        <v>0.19</v>
      </c>
      <c r="CD56" s="0" t="n">
        <v>0.18</v>
      </c>
      <c r="CE56" s="0" t="n">
        <v>0.165</v>
      </c>
      <c r="CF56" s="0" t="n">
        <v>0.169</v>
      </c>
      <c r="CG56" s="0" t="n">
        <v>0.169</v>
      </c>
      <c r="CH56" s="0" t="n">
        <v>0.172999999999999</v>
      </c>
      <c r="CI56" s="0" t="n">
        <v>0.182</v>
      </c>
      <c r="CJ56" s="0" t="n">
        <v>0.182</v>
      </c>
      <c r="CK56" s="0" t="n">
        <v>0.182</v>
      </c>
      <c r="CL56" s="0" t="n">
        <v>0.182</v>
      </c>
      <c r="CM56" s="0" t="n">
        <v>0.182</v>
      </c>
      <c r="CN56" s="0" t="n">
        <v>0.182</v>
      </c>
      <c r="CO56" s="0" t="n">
        <v>0.19</v>
      </c>
      <c r="CP56" s="0" t="n">
        <v>0.18</v>
      </c>
      <c r="CQ56" s="0" t="n">
        <v>0.165</v>
      </c>
      <c r="CR56" s="0" t="n">
        <v>0.169</v>
      </c>
      <c r="CS56" s="0" t="n">
        <v>0.169</v>
      </c>
      <c r="CT56" s="0" t="n">
        <v>0.173</v>
      </c>
      <c r="CU56" s="0" t="n">
        <v>0.182</v>
      </c>
      <c r="CV56" s="0" t="n">
        <v>0.182</v>
      </c>
      <c r="CW56" s="0" t="n">
        <v>0.182</v>
      </c>
      <c r="CX56" s="0" t="n">
        <v>0.182</v>
      </c>
      <c r="CY56" s="0" t="n">
        <v>0.182</v>
      </c>
      <c r="CZ56" s="0" t="n">
        <v>0.177000000000001</v>
      </c>
      <c r="DA56" s="0" t="n">
        <v>0.185</v>
      </c>
      <c r="DB56" s="0" t="n">
        <v>0.175000000000001</v>
      </c>
      <c r="DC56" s="0" t="n">
        <v>0.16</v>
      </c>
      <c r="DD56" s="0" t="n">
        <v>0.164</v>
      </c>
      <c r="DE56" s="0" t="n">
        <v>0.164</v>
      </c>
      <c r="DF56" s="0" t="n">
        <v>0.168</v>
      </c>
      <c r="DG56" s="0" t="n">
        <v>0.177</v>
      </c>
      <c r="DH56" s="0" t="n">
        <v>0.177</v>
      </c>
      <c r="DI56" s="0" t="n">
        <v>0.177000000000001</v>
      </c>
      <c r="DJ56" s="0" t="n">
        <v>0.177</v>
      </c>
      <c r="DK56" s="0" t="n">
        <v>0.177000000000001</v>
      </c>
      <c r="DL56" s="0" t="n">
        <v>0.167</v>
      </c>
      <c r="DM56" s="0" t="n">
        <v>0.175</v>
      </c>
      <c r="DN56" s="0" t="n">
        <v>0.165</v>
      </c>
      <c r="DO56" s="0" t="n">
        <v>0.149999999999999</v>
      </c>
      <c r="DP56" s="0" t="n">
        <v>0.154</v>
      </c>
      <c r="DQ56" s="0" t="n">
        <v>0.154</v>
      </c>
      <c r="DR56" s="0" t="n">
        <v>0.158</v>
      </c>
      <c r="DS56" s="0" t="n">
        <v>0.167000000000001</v>
      </c>
      <c r="DT56" s="0" t="n">
        <v>0.167</v>
      </c>
      <c r="DU56" s="0" t="n">
        <v>0.167</v>
      </c>
      <c r="DV56" s="0" t="n">
        <v>0.167</v>
      </c>
      <c r="DW56" s="0" t="n">
        <v>0.167</v>
      </c>
      <c r="DX56" s="0" t="n">
        <v>0.152</v>
      </c>
      <c r="DY56" s="0" t="n">
        <v>0.16</v>
      </c>
      <c r="DZ56" s="0" t="n">
        <v>0.15</v>
      </c>
      <c r="EA56" s="0" t="n">
        <v>0.135</v>
      </c>
      <c r="EB56" s="0" t="n">
        <v>0.138999999999999</v>
      </c>
      <c r="EC56" s="0" t="n">
        <v>0.139</v>
      </c>
      <c r="ED56" s="0" t="n">
        <v>0.143</v>
      </c>
      <c r="EE56" s="0" t="n">
        <v>0.152</v>
      </c>
      <c r="EF56" s="0" t="n">
        <v>0.151999999999999</v>
      </c>
      <c r="EG56" s="0" t="n">
        <v>0.152</v>
      </c>
      <c r="EH56" s="0" t="n">
        <v>0.152</v>
      </c>
      <c r="EI56" s="0" t="n">
        <v>0.152</v>
      </c>
      <c r="EJ56" s="0" t="n">
        <v>0.137</v>
      </c>
      <c r="EK56" s="0" t="n">
        <v>0.145</v>
      </c>
      <c r="EL56" s="0" t="n">
        <v>0.135000000000001</v>
      </c>
      <c r="EM56" s="0" t="n">
        <v>0.12</v>
      </c>
      <c r="EN56" s="0" t="n">
        <v>0.124</v>
      </c>
      <c r="EO56" s="0" t="n">
        <v>0.124</v>
      </c>
      <c r="EP56" s="0" t="n">
        <v>0.128</v>
      </c>
      <c r="EQ56" s="0" t="n">
        <v>0.137</v>
      </c>
      <c r="ER56" s="0" t="n">
        <v>0.137</v>
      </c>
      <c r="ES56" s="0" t="n">
        <v>0.137</v>
      </c>
      <c r="ET56" s="0" t="n">
        <v>0.137</v>
      </c>
      <c r="EU56" s="0" t="n">
        <v>0.137</v>
      </c>
      <c r="EV56" s="0" t="n">
        <v>0.122000000000001</v>
      </c>
      <c r="EW56" s="0" t="n">
        <v>0.13</v>
      </c>
      <c r="EX56" s="0" t="n">
        <v>0.12</v>
      </c>
      <c r="EY56" s="0" t="n">
        <v>0.105</v>
      </c>
      <c r="EZ56" s="0" t="n">
        <v>0.109</v>
      </c>
      <c r="FA56" s="0" t="n">
        <v>0.109</v>
      </c>
      <c r="FB56" s="0" t="n">
        <v>0.113</v>
      </c>
      <c r="FC56" s="0" t="n">
        <v>0.122</v>
      </c>
      <c r="FD56" s="0" t="n">
        <v>0.122</v>
      </c>
      <c r="FE56" s="0" t="n">
        <v>0.122</v>
      </c>
      <c r="FF56" s="0" t="n">
        <v>0.122000000000001</v>
      </c>
      <c r="FG56" s="0" t="n">
        <v>0.122000000000001</v>
      </c>
      <c r="FH56" s="0" t="n">
        <v>0.107</v>
      </c>
      <c r="FI56" s="0" t="n">
        <v>0.115</v>
      </c>
      <c r="FJ56" s="0" t="n">
        <v>0.105</v>
      </c>
      <c r="FK56" s="0" t="n">
        <v>0.0900000000000008</v>
      </c>
      <c r="FL56" s="0" t="n">
        <v>0.0939999999999994</v>
      </c>
      <c r="FM56" s="0" t="n">
        <v>0.0940000000000003</v>
      </c>
      <c r="FN56" s="0" t="n">
        <v>0.0979999999999999</v>
      </c>
      <c r="FO56" s="0" t="n">
        <v>0.107</v>
      </c>
      <c r="FP56" s="0" t="n">
        <v>0.107</v>
      </c>
      <c r="FQ56" s="0" t="n">
        <v>0.107</v>
      </c>
      <c r="FR56" s="0" t="n">
        <v>0.107</v>
      </c>
      <c r="FS56" s="0" t="n">
        <v>0.107</v>
      </c>
      <c r="FT56" s="0" t="n">
        <v>0.0920000000000005</v>
      </c>
      <c r="FU56" s="0" t="n">
        <v>0.100000000000001</v>
      </c>
      <c r="FV56" s="0" t="n">
        <v>0.0899999999999999</v>
      </c>
      <c r="FW56" s="0" t="n">
        <v>0.0750000000000002</v>
      </c>
      <c r="FX56" s="0" t="n">
        <v>0.0789999999999997</v>
      </c>
      <c r="FY56" s="0" t="n">
        <v>0.0789999999999997</v>
      </c>
      <c r="FZ56" s="0" t="n">
        <v>0.0829999999999993</v>
      </c>
      <c r="GA56" s="0" t="n">
        <v>0.0920000000000005</v>
      </c>
      <c r="GB56" s="0" t="n">
        <v>0.0920000000000005</v>
      </c>
      <c r="GC56" s="0" t="n">
        <v>0.0920000000000005</v>
      </c>
      <c r="GD56" s="0" t="n">
        <v>0.0920000000000005</v>
      </c>
      <c r="GE56" s="0" t="n">
        <v>0.0920000000000005</v>
      </c>
      <c r="GF56" s="0" t="n">
        <v>0.0770000000000009</v>
      </c>
      <c r="GG56" s="0" t="n">
        <v>0.085</v>
      </c>
      <c r="GH56" s="0" t="n">
        <v>0.0750000000000002</v>
      </c>
      <c r="GI56" s="0" t="n">
        <v>0.0600000000000005</v>
      </c>
      <c r="GJ56" s="0" t="n">
        <v>0.0640000000000001</v>
      </c>
      <c r="GK56" s="0" t="n">
        <v>0.064000000000001</v>
      </c>
      <c r="GL56" s="0" t="n">
        <v>0.0679999999999996</v>
      </c>
      <c r="GM56" s="0" t="n">
        <v>0.0770000000000009</v>
      </c>
      <c r="GN56" s="0" t="n">
        <v>0.077</v>
      </c>
      <c r="GO56" s="0" t="n">
        <v>0.0770000000000009</v>
      </c>
      <c r="GP56" s="0" t="n">
        <v>0.077</v>
      </c>
      <c r="GQ56" s="0" t="n">
        <v>0.0770000000000009</v>
      </c>
      <c r="GR56" s="0" t="n">
        <v>0.0620000000000003</v>
      </c>
      <c r="GS56" s="0" t="n">
        <v>0.0699999999999994</v>
      </c>
      <c r="GT56" s="0" t="n">
        <v>0.0599999999999996</v>
      </c>
      <c r="GU56" s="0" t="n">
        <v>0.0449999999999999</v>
      </c>
      <c r="GV56" s="0" t="n">
        <v>0.0490000000000013</v>
      </c>
      <c r="GW56" s="0" t="n">
        <v>0.0490000000000004</v>
      </c>
      <c r="GX56" s="0" t="n">
        <v>0.0529999999999991</v>
      </c>
      <c r="GY56" s="0" t="n">
        <v>0.0620000000000012</v>
      </c>
      <c r="GZ56" s="0" t="n">
        <v>0.0620000000000012</v>
      </c>
      <c r="HA56" s="0" t="n">
        <v>0.0620000000000003</v>
      </c>
      <c r="HB56" s="0" t="n">
        <v>0.0620000000000012</v>
      </c>
      <c r="HC56" s="0" t="n">
        <v>0.0620000000000003</v>
      </c>
      <c r="HD56" s="0" t="n">
        <v>0.0470000000000006</v>
      </c>
      <c r="HE56" s="0" t="n">
        <v>0.0550000000000006</v>
      </c>
      <c r="HF56" s="0" t="n">
        <v>0.0449999999999999</v>
      </c>
      <c r="HG56" s="0" t="n">
        <v>0.0300000000000003</v>
      </c>
      <c r="HH56" s="0" t="n">
        <v>0.0340000000000007</v>
      </c>
      <c r="HI56" s="0" t="n">
        <v>0.0340000000000016</v>
      </c>
      <c r="HJ56" s="0" t="n">
        <v>0.0379999999999994</v>
      </c>
      <c r="HK56" s="0" t="n">
        <v>0.0470000000000006</v>
      </c>
      <c r="HL56" s="0" t="n">
        <v>0.0470000000000006</v>
      </c>
      <c r="HM56" s="0" t="n">
        <v>0.0470000000000006</v>
      </c>
      <c r="HN56" s="0" t="n">
        <v>0.0470000000000006</v>
      </c>
      <c r="HO56" s="0" t="n">
        <v>0.0470000000000006</v>
      </c>
      <c r="HP56" s="0" t="n">
        <v>0.032</v>
      </c>
      <c r="HQ56" s="0" t="n">
        <v>0.04</v>
      </c>
      <c r="HR56" s="0" t="n">
        <v>0.0300000000000003</v>
      </c>
      <c r="HS56" s="0" t="n">
        <v>0.0149999999999997</v>
      </c>
      <c r="HT56" s="0" t="n">
        <v>0.019000000000001</v>
      </c>
      <c r="HU56" s="0" t="n">
        <v>0.019000000000001</v>
      </c>
      <c r="HV56" s="0" t="n">
        <v>0.0229999999999997</v>
      </c>
      <c r="HW56" s="0" t="n">
        <v>0.0320000000000009</v>
      </c>
      <c r="HX56" s="0" t="n">
        <v>0.0320000000000009</v>
      </c>
      <c r="HY56" s="0" t="n">
        <v>0.032</v>
      </c>
      <c r="HZ56" s="0" t="n">
        <v>0.0320000000000009</v>
      </c>
      <c r="IA56" s="382" t="n">
        <v>0.032</v>
      </c>
      <c r="IB56" s="382" t="n">
        <v>0.0170000000000012</v>
      </c>
    </row>
    <row r="57" customFormat="false" ht="12.75" hidden="false" customHeight="false" outlineLevel="0" collapsed="false">
      <c r="A57" s="389" t="n">
        <f aca="false">A!A71</f>
        <v>38718</v>
      </c>
      <c r="B57" s="390" t="n">
        <f aca="false">INDEX(RelationshipPriceTable,MATCH(A57,RelationshipMonth,0),2)</f>
        <v>4.285</v>
      </c>
      <c r="C57" s="390" t="n">
        <v>4.263</v>
      </c>
      <c r="D57" s="391" t="n">
        <f aca="false">B57-C57</f>
        <v>0.0220000000000002</v>
      </c>
      <c r="F57" s="414" t="n">
        <v>36930</v>
      </c>
      <c r="J57" s="0" t="n">
        <v>-0.0769999999999991</v>
      </c>
      <c r="K57" s="0" t="n">
        <v>-0.0970000000000004</v>
      </c>
      <c r="L57" s="0" t="n">
        <v>-0.112000000000001</v>
      </c>
      <c r="M57" s="0" t="n">
        <v>-0.112</v>
      </c>
      <c r="N57" s="0" t="n">
        <v>-0.112000000000001</v>
      </c>
      <c r="O57" s="0" t="n">
        <v>-0.112000000000001</v>
      </c>
      <c r="P57" s="0" t="n">
        <v>-0.112000000000001</v>
      </c>
      <c r="Q57" s="0" t="n">
        <v>-0.104</v>
      </c>
      <c r="R57" s="0" t="n">
        <v>-0.103999999999999</v>
      </c>
      <c r="S57" s="0" t="n">
        <v>-0.109</v>
      </c>
      <c r="T57" s="0" t="n">
        <v>-0.109</v>
      </c>
      <c r="U57" s="0" t="n">
        <v>-0.119</v>
      </c>
      <c r="V57" s="0" t="n">
        <v>-0.104000000000001</v>
      </c>
      <c r="W57" s="0" t="n">
        <v>-0.0789999999999997</v>
      </c>
      <c r="X57" s="0" t="n">
        <v>-0.0789999999999997</v>
      </c>
      <c r="Y57" s="0" t="n">
        <v>-0.0839999999999996</v>
      </c>
      <c r="Z57" s="0" t="n">
        <v>-0.0789999999999997</v>
      </c>
      <c r="AA57" s="0" t="n">
        <v>-0.069</v>
      </c>
      <c r="AB57" s="0" t="n">
        <v>-0.069</v>
      </c>
      <c r="AC57" s="0" t="n">
        <v>-0.104</v>
      </c>
      <c r="AD57" s="0" t="n">
        <v>-0.104</v>
      </c>
      <c r="AE57" s="0" t="n">
        <v>-0.127000000000001</v>
      </c>
      <c r="AF57" s="0" t="n">
        <v>-0.129</v>
      </c>
      <c r="AG57" s="0" t="n">
        <v>-0.116000000000001</v>
      </c>
      <c r="AH57" s="0" t="n">
        <v>-0.093</v>
      </c>
      <c r="AI57" s="0" t="n">
        <v>-0.069</v>
      </c>
      <c r="AJ57" s="0" t="n">
        <v>-0.0689999999999991</v>
      </c>
      <c r="AK57" s="0" t="n">
        <v>-0.069</v>
      </c>
      <c r="AL57" s="0" t="n">
        <v>-0.0759999999999996</v>
      </c>
      <c r="AM57" s="0" t="n">
        <v>-0.0789999999999997</v>
      </c>
      <c r="AN57" s="0" t="n">
        <v>-0.069</v>
      </c>
      <c r="AO57" s="0" t="n">
        <v>-0.069</v>
      </c>
      <c r="AP57" s="0" t="n">
        <v>-0.069</v>
      </c>
      <c r="AQ57" s="0" t="n">
        <v>-0.069</v>
      </c>
      <c r="AR57" s="0" t="n">
        <v>-0.069</v>
      </c>
      <c r="AS57" s="0" t="n">
        <v>-0.069</v>
      </c>
      <c r="AT57" s="0" t="n">
        <v>-0.0730000000000004</v>
      </c>
      <c r="AU57" s="0" t="n">
        <v>-0.069</v>
      </c>
      <c r="AV57" s="0" t="n">
        <v>-0.0589999999999993</v>
      </c>
      <c r="AW57" s="0" t="n">
        <v>-0.0590000000000002</v>
      </c>
      <c r="AX57" s="0" t="n">
        <v>-0.0709999999999988</v>
      </c>
      <c r="AY57" s="0" t="n">
        <v>-0.0739999999999998</v>
      </c>
      <c r="AZ57" s="0" t="n">
        <v>-0.0689999999999991</v>
      </c>
      <c r="BA57" s="0" t="n">
        <v>-0.069</v>
      </c>
      <c r="BB57" s="0" t="n">
        <v>-0.069</v>
      </c>
      <c r="BC57" s="0" t="n">
        <v>-0.069</v>
      </c>
      <c r="BD57" s="0" t="n">
        <v>-0.0540000000000003</v>
      </c>
      <c r="BE57" s="0" t="n">
        <v>-0.0540000000000003</v>
      </c>
      <c r="BF57" s="0" t="n">
        <v>-0.0580000000000007</v>
      </c>
      <c r="BG57" s="0" t="n">
        <v>-0.0540000000000003</v>
      </c>
      <c r="BH57" s="0" t="n">
        <v>-0.0439999999999996</v>
      </c>
      <c r="BI57" s="0" t="n">
        <v>-0.0439999999999996</v>
      </c>
      <c r="BJ57" s="0" t="n">
        <v>-0.0559999999999992</v>
      </c>
      <c r="BK57" s="0" t="n">
        <v>-0.0589999999999993</v>
      </c>
      <c r="BL57" s="0" t="n">
        <v>-0.0539999999999994</v>
      </c>
      <c r="BM57" s="0" t="n">
        <v>-0.0539999999999994</v>
      </c>
      <c r="BN57" s="0" t="n">
        <v>-0.0539999999999994</v>
      </c>
      <c r="BO57" s="0" t="n">
        <v>-0.0540000000000003</v>
      </c>
      <c r="BP57" s="0" t="n">
        <v>-0.0389999999999997</v>
      </c>
      <c r="BQ57" s="0" t="n">
        <v>-0.0389999999999997</v>
      </c>
      <c r="BR57" s="0" t="n">
        <v>-0.0430000000000002</v>
      </c>
      <c r="BS57" s="0" t="n">
        <v>-0.0389999999999997</v>
      </c>
      <c r="BT57" s="0" t="n">
        <v>-0.0289999999999999</v>
      </c>
      <c r="BU57" s="0" t="n">
        <v>-0.0289999999999999</v>
      </c>
      <c r="BV57" s="0" t="n">
        <v>-0.0409999999999995</v>
      </c>
      <c r="BW57" s="0" t="n">
        <v>-0.0439999999999996</v>
      </c>
      <c r="BX57" s="0" t="n">
        <v>-0.0389999999999997</v>
      </c>
      <c r="BY57" s="0" t="n">
        <v>-0.0389999999999997</v>
      </c>
      <c r="BZ57" s="0" t="n">
        <v>-0.0389999999999997</v>
      </c>
      <c r="CA57" s="0" t="n">
        <v>-0.0389999999999997</v>
      </c>
      <c r="CB57" s="0" t="n">
        <v>-0.0289999999999999</v>
      </c>
      <c r="CC57" s="0" t="n">
        <v>-0.0289999999999999</v>
      </c>
      <c r="CD57" s="0" t="n">
        <v>-0.0330000000000004</v>
      </c>
      <c r="CE57" s="0" t="n">
        <v>-0.0289999999999999</v>
      </c>
      <c r="CF57" s="0" t="n">
        <v>-0.0189999999999992</v>
      </c>
      <c r="CG57" s="0" t="n">
        <v>-0.0190000000000001</v>
      </c>
      <c r="CH57" s="0" t="n">
        <v>-0.0309999999999988</v>
      </c>
      <c r="CI57" s="0" t="n">
        <v>-0.0339999999999998</v>
      </c>
      <c r="CJ57" s="0" t="n">
        <v>-0.028999999999999</v>
      </c>
      <c r="CK57" s="0" t="n">
        <v>-0.0289999999999999</v>
      </c>
      <c r="CL57" s="0" t="n">
        <v>-0.0289999999999999</v>
      </c>
      <c r="CM57" s="0" t="n">
        <v>-0.0289999999999999</v>
      </c>
      <c r="CN57" s="0" t="n">
        <v>-0.0189999999999992</v>
      </c>
      <c r="CO57" s="0" t="n">
        <v>-0.0189999999999992</v>
      </c>
      <c r="CP57" s="0" t="n">
        <v>-0.0229999999999997</v>
      </c>
      <c r="CQ57" s="0" t="n">
        <v>-0.0189999999999992</v>
      </c>
      <c r="CR57" s="0" t="n">
        <v>-0.00900000000000034</v>
      </c>
      <c r="CS57" s="0" t="n">
        <v>-0.00899999999999945</v>
      </c>
      <c r="CT57" s="0" t="n">
        <v>-0.0209999999999999</v>
      </c>
      <c r="CU57" s="0" t="n">
        <v>-0.024</v>
      </c>
      <c r="CV57" s="0" t="n">
        <v>-0.0190000000000001</v>
      </c>
      <c r="CW57" s="0" t="n">
        <v>-0.0189999999999992</v>
      </c>
      <c r="CX57" s="0" t="n">
        <v>-0.0190000000000001</v>
      </c>
      <c r="CY57" s="0" t="n">
        <v>-0.0189999999999992</v>
      </c>
      <c r="CZ57" s="0" t="n">
        <v>-0.00900000000000034</v>
      </c>
      <c r="DA57" s="0" t="n">
        <v>-0.00900000000000034</v>
      </c>
      <c r="DB57" s="0" t="n">
        <v>-0.0130000000000008</v>
      </c>
      <c r="DC57" s="0" t="n">
        <v>-0.00900000000000034</v>
      </c>
      <c r="DD57" s="0" t="n">
        <v>0.00100000000000033</v>
      </c>
      <c r="DE57" s="0" t="n">
        <v>0.00100000000000033</v>
      </c>
      <c r="DF57" s="0" t="n">
        <v>-0.0109999999999992</v>
      </c>
      <c r="DG57" s="0" t="n">
        <v>-0.0139999999999993</v>
      </c>
      <c r="DH57" s="0" t="n">
        <v>-0.00899999999999945</v>
      </c>
      <c r="DI57" s="0" t="n">
        <v>-0.00899999999999945</v>
      </c>
      <c r="DJ57" s="0" t="n">
        <v>-0.00899999999999945</v>
      </c>
      <c r="DK57" s="0" t="n">
        <v>-0.00900000000000034</v>
      </c>
      <c r="DL57" s="0" t="n">
        <v>0.00100000000000033</v>
      </c>
      <c r="DM57" s="0" t="n">
        <v>0.00100000000000033</v>
      </c>
      <c r="DN57" s="0" t="n">
        <v>-0.00300000000000011</v>
      </c>
      <c r="DO57" s="0" t="n">
        <v>0.00100000000000033</v>
      </c>
      <c r="DP57" s="0" t="n">
        <v>0.0110000000000001</v>
      </c>
      <c r="DQ57" s="0" t="n">
        <v>0.0110000000000001</v>
      </c>
      <c r="DR57" s="0" t="n">
        <v>-0.000999999999999446</v>
      </c>
      <c r="DS57" s="0" t="n">
        <v>-0.00400000000000045</v>
      </c>
      <c r="DT57" s="0" t="n">
        <v>0.00100000000000033</v>
      </c>
      <c r="DU57" s="0" t="n">
        <v>0.00100000000000033</v>
      </c>
      <c r="DV57" s="0" t="n">
        <v>0.00100000000000033</v>
      </c>
      <c r="DW57" s="0" t="n">
        <v>0.00100000000000033</v>
      </c>
      <c r="DX57" s="0" t="n">
        <v>0.00100000000000033</v>
      </c>
      <c r="DY57" s="0" t="n">
        <v>0.00100000000000033</v>
      </c>
      <c r="DZ57" s="0" t="n">
        <v>-0.00300000000000011</v>
      </c>
      <c r="EA57" s="0" t="n">
        <v>0.00100000000000033</v>
      </c>
      <c r="EB57" s="0" t="n">
        <v>0.011000000000001</v>
      </c>
      <c r="EC57" s="0" t="n">
        <v>0.0110000000000001</v>
      </c>
      <c r="ED57" s="0" t="n">
        <v>-0.000999999999999446</v>
      </c>
      <c r="EE57" s="0" t="n">
        <v>-0.00399999999999956</v>
      </c>
      <c r="EF57" s="0" t="n">
        <v>0.00100000000000033</v>
      </c>
      <c r="EG57" s="0" t="n">
        <v>0.00100000000000033</v>
      </c>
      <c r="EH57" s="0" t="n">
        <v>0.000999999999999446</v>
      </c>
      <c r="EI57" s="0" t="n">
        <v>0.00100000000000033</v>
      </c>
      <c r="EJ57" s="0" t="n">
        <v>0.000999999999999446</v>
      </c>
      <c r="EK57" s="0" t="n">
        <v>0.00100000000000033</v>
      </c>
      <c r="EL57" s="0" t="n">
        <v>-0.00300000000000011</v>
      </c>
      <c r="EM57" s="0" t="n">
        <v>0.00100000000000033</v>
      </c>
      <c r="EN57" s="0" t="n">
        <v>0.0110000000000001</v>
      </c>
      <c r="EO57" s="0" t="n">
        <v>0.0110000000000001</v>
      </c>
      <c r="EP57" s="0" t="n">
        <v>-0.000999999999999446</v>
      </c>
      <c r="EQ57" s="0" t="n">
        <v>-0.00399999999999956</v>
      </c>
      <c r="ER57" s="0" t="n">
        <v>0.00100000000000033</v>
      </c>
      <c r="ES57" s="0" t="n">
        <v>0.00100000000000033</v>
      </c>
      <c r="ET57" s="0" t="n">
        <v>0.00100000000000033</v>
      </c>
      <c r="EU57" s="0" t="n">
        <v>0.000999999999999446</v>
      </c>
      <c r="EV57" s="0" t="n">
        <v>0.000999999999999446</v>
      </c>
      <c r="EW57" s="0" t="n">
        <v>0.000999999999999446</v>
      </c>
      <c r="EX57" s="0" t="n">
        <v>-0.00300000000000011</v>
      </c>
      <c r="EY57" s="0" t="n">
        <v>0.000999999999999446</v>
      </c>
      <c r="EZ57" s="0" t="n">
        <v>0.0110000000000001</v>
      </c>
      <c r="FA57" s="0" t="n">
        <v>0.0110000000000001</v>
      </c>
      <c r="FB57" s="0" t="n">
        <v>-0.000999999999999446</v>
      </c>
      <c r="FC57" s="0" t="n">
        <v>-0.00399999999999956</v>
      </c>
      <c r="FD57" s="0" t="n">
        <v>0.00100000000000033</v>
      </c>
      <c r="FE57" s="0" t="n">
        <v>0.00100000000000033</v>
      </c>
      <c r="FF57" s="0" t="n">
        <v>0.000999999999998558</v>
      </c>
      <c r="FG57" s="0" t="n">
        <v>0.000999999999999446</v>
      </c>
      <c r="FH57" s="0" t="n">
        <v>0.000999999999999446</v>
      </c>
      <c r="FI57" s="0" t="n">
        <v>0.000999999999999446</v>
      </c>
      <c r="FJ57" s="0" t="n">
        <v>-0.00300000000000011</v>
      </c>
      <c r="FK57" s="0" t="n">
        <v>0.00100000000000033</v>
      </c>
      <c r="FL57" s="0" t="n">
        <v>0.0110000000000001</v>
      </c>
      <c r="FM57" s="0" t="n">
        <v>0.0110000000000001</v>
      </c>
      <c r="FN57" s="0" t="n">
        <v>-0.000999999999999446</v>
      </c>
      <c r="FO57" s="0" t="n">
        <v>-0.00399999999999956</v>
      </c>
      <c r="FP57" s="0" t="n">
        <v>0.00100000000000033</v>
      </c>
      <c r="FQ57" s="0" t="n">
        <v>0.00100000000000033</v>
      </c>
      <c r="FR57" s="0" t="n">
        <v>0.000999999999999446</v>
      </c>
      <c r="FS57" s="0" t="n">
        <v>0.000999999999999446</v>
      </c>
      <c r="FT57" s="0" t="n">
        <v>0.000999999999999446</v>
      </c>
      <c r="FU57" s="0" t="n">
        <v>0.000999999999998558</v>
      </c>
      <c r="FV57" s="0" t="n">
        <v>-0.003000000000001</v>
      </c>
      <c r="FW57" s="0" t="n">
        <v>0.00100000000000033</v>
      </c>
      <c r="FX57" s="0" t="n">
        <v>0.0110000000000001</v>
      </c>
      <c r="FY57" s="0" t="n">
        <v>0.0110000000000001</v>
      </c>
      <c r="FZ57" s="0" t="n">
        <v>-0.000999999999999446</v>
      </c>
      <c r="GA57" s="0" t="n">
        <v>-0.00400000000000134</v>
      </c>
      <c r="GB57" s="0" t="n">
        <v>0.000999999999999446</v>
      </c>
      <c r="GC57" s="0" t="n">
        <v>0.000999999999998558</v>
      </c>
      <c r="GD57" s="0" t="n">
        <v>0.000999999999999446</v>
      </c>
      <c r="GE57" s="0" t="n">
        <v>0.000999999999999446</v>
      </c>
      <c r="GF57" s="0" t="n">
        <v>0.00100000000000033</v>
      </c>
      <c r="GG57" s="0" t="n">
        <v>0.000999999999998558</v>
      </c>
      <c r="GH57" s="0" t="n">
        <v>-0.003000000000001</v>
      </c>
      <c r="GI57" s="0" t="n">
        <v>0.000999999999998558</v>
      </c>
      <c r="GJ57" s="0" t="n">
        <v>0.0109999999999992</v>
      </c>
      <c r="GK57" s="0" t="n">
        <v>0.0109999999999992</v>
      </c>
      <c r="GL57" s="0" t="n">
        <v>-0.00100000000000033</v>
      </c>
      <c r="GM57" s="0" t="n">
        <v>-0.00400000000000045</v>
      </c>
      <c r="GN57" s="0" t="n">
        <v>0.000999999999999446</v>
      </c>
      <c r="GO57" s="0" t="n">
        <v>0.000999999999999446</v>
      </c>
      <c r="GP57" s="0" t="n">
        <v>0.000999999999999446</v>
      </c>
      <c r="GQ57" s="0" t="n">
        <v>0.00100000000000033</v>
      </c>
      <c r="GR57" s="0" t="n">
        <v>0.00100000000000033</v>
      </c>
      <c r="GS57" s="0" t="n">
        <v>0.00100000000000033</v>
      </c>
      <c r="GT57" s="0" t="n">
        <v>-0.00300000000000011</v>
      </c>
      <c r="GU57" s="0" t="n">
        <v>0.000999999999999446</v>
      </c>
      <c r="GV57" s="0" t="n">
        <v>0.0109999999999983</v>
      </c>
      <c r="GW57" s="0" t="n">
        <v>0.0109999999999992</v>
      </c>
      <c r="GX57" s="0" t="n">
        <v>-0.00100000000000033</v>
      </c>
      <c r="GY57" s="0" t="n">
        <v>-0.00400000000000134</v>
      </c>
      <c r="GZ57" s="0" t="n">
        <v>0.000999999999998558</v>
      </c>
      <c r="HA57" s="0" t="n">
        <v>0.000999999999999446</v>
      </c>
      <c r="HB57" s="0" t="n">
        <v>0.00100000000000033</v>
      </c>
      <c r="HC57" s="0" t="n">
        <v>0.00100000000000033</v>
      </c>
      <c r="HD57" s="0" t="n">
        <v>0.00100000000000033</v>
      </c>
      <c r="HE57" s="0" t="n">
        <v>0.00100000000000033</v>
      </c>
      <c r="HF57" s="0" t="n">
        <v>-0.00299999999999923</v>
      </c>
      <c r="HG57" s="0" t="n">
        <v>0.000999999999998558</v>
      </c>
      <c r="HH57" s="0" t="n">
        <v>0.0109999999999992</v>
      </c>
      <c r="HI57" s="0" t="n">
        <v>0.0109999999999983</v>
      </c>
      <c r="HJ57" s="0" t="n">
        <v>-0.00100000000000033</v>
      </c>
      <c r="HK57" s="0" t="n">
        <v>-0.00400000000000045</v>
      </c>
      <c r="HL57" s="0" t="n">
        <v>0.000999999999999446</v>
      </c>
      <c r="HM57" s="0" t="n">
        <v>0.00100000000000033</v>
      </c>
      <c r="HN57" s="0" t="n">
        <v>0.00100000000000033</v>
      </c>
      <c r="HO57" s="0" t="n">
        <v>0.00100000000000033</v>
      </c>
      <c r="HP57" s="0" t="n">
        <v>0.00100000000000033</v>
      </c>
      <c r="HQ57" s="0" t="n">
        <v>0.00100000000000033</v>
      </c>
      <c r="HR57" s="0" t="n">
        <v>-0.00300000000000011</v>
      </c>
      <c r="HS57" s="0" t="n">
        <v>0.00100000000000033</v>
      </c>
      <c r="HT57" s="0" t="n">
        <v>0.0110000000000001</v>
      </c>
      <c r="HU57" s="0" t="n">
        <v>0.0110000000000001</v>
      </c>
      <c r="HV57" s="0" t="n">
        <v>-0.00100000000000033</v>
      </c>
      <c r="HW57" s="0" t="n">
        <v>-0.00400000000000045</v>
      </c>
      <c r="HX57" s="0" t="n">
        <v>0.00100000000000033</v>
      </c>
      <c r="HY57" s="0" t="n">
        <v>0.00100000000000033</v>
      </c>
      <c r="HZ57" s="0" t="n">
        <v>0.00100000000000033</v>
      </c>
      <c r="IA57" s="382" t="n">
        <v>0.00100000000000033</v>
      </c>
      <c r="IB57" s="382" t="n">
        <v>0.00100000000000033</v>
      </c>
    </row>
    <row r="58" customFormat="false" ht="12.75" hidden="false" customHeight="false" outlineLevel="0" collapsed="false">
      <c r="A58" s="389" t="n">
        <f aca="false">A!A72</f>
        <v>38749</v>
      </c>
      <c r="B58" s="390" t="n">
        <f aca="false">INDEX(RelationshipPriceTable,MATCH(A58,RelationshipMonth,0),2)</f>
        <v>4.167</v>
      </c>
      <c r="C58" s="390" t="n">
        <v>4.145</v>
      </c>
      <c r="D58" s="391" t="n">
        <f aca="false">B58-C58</f>
        <v>0.0220000000000002</v>
      </c>
      <c r="F58" s="414" t="n">
        <v>36931</v>
      </c>
      <c r="J58" s="0" t="n">
        <v>0.0519999999999987</v>
      </c>
      <c r="K58" s="0" t="n">
        <v>0.0780000000000003</v>
      </c>
      <c r="L58" s="0" t="n">
        <v>0.0600000000000005</v>
      </c>
      <c r="M58" s="0" t="n">
        <v>0.0649999999999995</v>
      </c>
      <c r="N58" s="0" t="n">
        <v>0.0750000000000002</v>
      </c>
      <c r="O58" s="0" t="n">
        <v>0.0700000000000003</v>
      </c>
      <c r="P58" s="0" t="n">
        <v>0.0750000000000002</v>
      </c>
      <c r="Q58" s="0" t="n">
        <v>0.0719999999999992</v>
      </c>
      <c r="R58" s="0" t="n">
        <v>0.0719999999999992</v>
      </c>
      <c r="S58" s="0" t="n">
        <v>0.0719999999999992</v>
      </c>
      <c r="T58" s="0" t="n">
        <v>0.0669999999999993</v>
      </c>
      <c r="U58" s="0" t="n">
        <v>0.0619999999999994</v>
      </c>
      <c r="V58" s="0" t="n">
        <v>0.0270000000000001</v>
      </c>
      <c r="W58" s="0" t="n">
        <v>-0.0229999999999997</v>
      </c>
      <c r="X58" s="0" t="n">
        <v>-0.048</v>
      </c>
      <c r="Y58" s="0" t="n">
        <v>-0.0480000000000009</v>
      </c>
      <c r="Z58" s="0" t="n">
        <v>-0.048</v>
      </c>
      <c r="AA58" s="0" t="n">
        <v>-0.048</v>
      </c>
      <c r="AB58" s="0" t="n">
        <v>-0.0580000000000007</v>
      </c>
      <c r="AC58" s="0" t="n">
        <v>-0.0680000000000005</v>
      </c>
      <c r="AD58" s="0" t="n">
        <v>-0.0830000000000002</v>
      </c>
      <c r="AE58" s="0" t="n">
        <v>-0.105</v>
      </c>
      <c r="AF58" s="0" t="n">
        <v>-0.123</v>
      </c>
      <c r="AG58" s="0" t="n">
        <v>-0.093</v>
      </c>
      <c r="AH58" s="0" t="n">
        <v>-0.0930000000000009</v>
      </c>
      <c r="AI58" s="0" t="n">
        <v>-0.0830000000000002</v>
      </c>
      <c r="AJ58" s="0" t="n">
        <v>-0.0830000000000002</v>
      </c>
      <c r="AK58" s="0" t="n">
        <v>-0.0579999999999998</v>
      </c>
      <c r="AL58" s="0" t="n">
        <v>-0.0490000000000004</v>
      </c>
      <c r="AM58" s="0" t="n">
        <v>-0.0280000000000005</v>
      </c>
      <c r="AN58" s="0" t="n">
        <v>-0.0630000000000006</v>
      </c>
      <c r="AO58" s="0" t="n">
        <v>-0.0630000000000006</v>
      </c>
      <c r="AP58" s="0" t="n">
        <v>-0.0579999999999998</v>
      </c>
      <c r="AQ58" s="0" t="n">
        <v>-0.048</v>
      </c>
      <c r="AR58" s="0" t="n">
        <v>-0.048</v>
      </c>
      <c r="AS58" s="0" t="n">
        <v>-0.048</v>
      </c>
      <c r="AT58" s="0" t="n">
        <v>-0.0430000000000002</v>
      </c>
      <c r="AU58" s="0" t="n">
        <v>-0.0529999999999999</v>
      </c>
      <c r="AV58" s="0" t="n">
        <v>-0.0630000000000006</v>
      </c>
      <c r="AW58" s="0" t="n">
        <v>-0.048</v>
      </c>
      <c r="AX58" s="0" t="n">
        <v>-0.0390000000000006</v>
      </c>
      <c r="AY58" s="0" t="n">
        <v>-0.0179999999999998</v>
      </c>
      <c r="AZ58" s="0" t="n">
        <v>-0.0530000000000008</v>
      </c>
      <c r="BA58" s="0" t="n">
        <v>-0.0529999999999999</v>
      </c>
      <c r="BB58" s="0" t="n">
        <v>-0.048</v>
      </c>
      <c r="BC58" s="0" t="n">
        <v>-0.0380000000000003</v>
      </c>
      <c r="BD58" s="0" t="n">
        <v>-0.048</v>
      </c>
      <c r="BE58" s="0" t="n">
        <v>-0.048</v>
      </c>
      <c r="BF58" s="0" t="n">
        <v>-0.0430000000000002</v>
      </c>
      <c r="BG58" s="0" t="n">
        <v>-0.0529999999999999</v>
      </c>
      <c r="BH58" s="0" t="n">
        <v>-0.0630000000000006</v>
      </c>
      <c r="BI58" s="0" t="n">
        <v>-0.0480000000000009</v>
      </c>
      <c r="BJ58" s="0" t="n">
        <v>-0.0390000000000006</v>
      </c>
      <c r="BK58" s="0" t="n">
        <v>-0.0180000000000007</v>
      </c>
      <c r="BL58" s="0" t="n">
        <v>-0.0529999999999999</v>
      </c>
      <c r="BM58" s="0" t="n">
        <v>-0.0530000000000008</v>
      </c>
      <c r="BN58" s="0" t="n">
        <v>-0.048</v>
      </c>
      <c r="BO58" s="0" t="n">
        <v>-0.0380000000000003</v>
      </c>
      <c r="BP58" s="0" t="n">
        <v>-0.0480000000000009</v>
      </c>
      <c r="BQ58" s="0" t="n">
        <v>-0.048</v>
      </c>
      <c r="BR58" s="0" t="n">
        <v>-0.0430000000000002</v>
      </c>
      <c r="BS58" s="0" t="n">
        <v>-0.0530000000000008</v>
      </c>
      <c r="BT58" s="0" t="n">
        <v>-0.0629999999999997</v>
      </c>
      <c r="BU58" s="0" t="n">
        <v>-0.048</v>
      </c>
      <c r="BV58" s="0" t="n">
        <v>-0.0390000000000006</v>
      </c>
      <c r="BW58" s="0" t="n">
        <v>-0.0180000000000007</v>
      </c>
      <c r="BX58" s="0" t="n">
        <v>-0.0529999999999999</v>
      </c>
      <c r="BY58" s="0" t="n">
        <v>-0.0529999999999999</v>
      </c>
      <c r="BZ58" s="0" t="n">
        <v>-0.048</v>
      </c>
      <c r="CA58" s="0" t="n">
        <v>-0.0380000000000003</v>
      </c>
      <c r="CB58" s="0" t="n">
        <v>-0.048</v>
      </c>
      <c r="CC58" s="0" t="n">
        <v>-0.048</v>
      </c>
      <c r="CD58" s="0" t="n">
        <v>-0.0430000000000002</v>
      </c>
      <c r="CE58" s="0" t="n">
        <v>-0.0529999999999999</v>
      </c>
      <c r="CF58" s="0" t="n">
        <v>-0.0630000000000006</v>
      </c>
      <c r="CG58" s="0" t="n">
        <v>-0.048</v>
      </c>
      <c r="CH58" s="0" t="n">
        <v>-0.0390000000000006</v>
      </c>
      <c r="CI58" s="0" t="n">
        <v>-0.0179999999999998</v>
      </c>
      <c r="CJ58" s="0" t="n">
        <v>-0.0530000000000008</v>
      </c>
      <c r="CK58" s="0" t="n">
        <v>-0.0529999999999999</v>
      </c>
      <c r="CL58" s="0" t="n">
        <v>-0.0480000000000009</v>
      </c>
      <c r="CM58" s="0" t="n">
        <v>-0.0380000000000003</v>
      </c>
      <c r="CN58" s="0" t="n">
        <v>-0.0480000000000009</v>
      </c>
      <c r="CO58" s="0" t="n">
        <v>-0.048</v>
      </c>
      <c r="CP58" s="0" t="n">
        <v>-0.0430000000000002</v>
      </c>
      <c r="CQ58" s="0" t="n">
        <v>-0.0530000000000008</v>
      </c>
      <c r="CR58" s="0" t="n">
        <v>-0.0629999999999997</v>
      </c>
      <c r="CS58" s="0" t="n">
        <v>-0.048</v>
      </c>
      <c r="CT58" s="0" t="n">
        <v>-0.0390000000000006</v>
      </c>
      <c r="CU58" s="0" t="n">
        <v>-0.0180000000000007</v>
      </c>
      <c r="CV58" s="0" t="n">
        <v>-0.0529999999999999</v>
      </c>
      <c r="CW58" s="0" t="n">
        <v>-0.0529999999999999</v>
      </c>
      <c r="CX58" s="0" t="n">
        <v>-0.048</v>
      </c>
      <c r="CY58" s="0" t="n">
        <v>-0.0380000000000003</v>
      </c>
      <c r="CZ58" s="0" t="n">
        <v>-0.048</v>
      </c>
      <c r="DA58" s="0" t="n">
        <v>-0.048</v>
      </c>
      <c r="DB58" s="0" t="n">
        <v>-0.0430000000000002</v>
      </c>
      <c r="DC58" s="0" t="n">
        <v>-0.0529999999999999</v>
      </c>
      <c r="DD58" s="0" t="n">
        <v>-0.0630000000000006</v>
      </c>
      <c r="DE58" s="0" t="n">
        <v>-0.0480000000000009</v>
      </c>
      <c r="DF58" s="0" t="n">
        <v>-0.0390000000000006</v>
      </c>
      <c r="DG58" s="0" t="n">
        <v>-0.0180000000000007</v>
      </c>
      <c r="DH58" s="0" t="n">
        <v>-0.0529999999999999</v>
      </c>
      <c r="DI58" s="0" t="n">
        <v>-0.0530000000000008</v>
      </c>
      <c r="DJ58" s="0" t="n">
        <v>-0.048</v>
      </c>
      <c r="DK58" s="0" t="n">
        <v>-0.0380000000000003</v>
      </c>
      <c r="DL58" s="0" t="n">
        <v>-0.048</v>
      </c>
      <c r="DM58" s="0" t="n">
        <v>-0.048</v>
      </c>
      <c r="DN58" s="0" t="n">
        <v>-0.0430000000000002</v>
      </c>
      <c r="DO58" s="0" t="n">
        <v>-0.0529999999999999</v>
      </c>
      <c r="DP58" s="0" t="n">
        <v>-0.0630000000000006</v>
      </c>
      <c r="DQ58" s="0" t="n">
        <v>-0.048</v>
      </c>
      <c r="DR58" s="0" t="n">
        <v>-0.0390000000000006</v>
      </c>
      <c r="DS58" s="0" t="n">
        <v>-0.0179999999999998</v>
      </c>
      <c r="DT58" s="0" t="n">
        <v>-0.0530000000000008</v>
      </c>
      <c r="DU58" s="0" t="n">
        <v>-0.0529999999999999</v>
      </c>
      <c r="DV58" s="0" t="n">
        <v>-0.048</v>
      </c>
      <c r="DW58" s="0" t="n">
        <v>-0.0380000000000003</v>
      </c>
      <c r="DX58" s="0" t="n">
        <v>-0.048</v>
      </c>
      <c r="DY58" s="0" t="n">
        <v>-0.048</v>
      </c>
      <c r="DZ58" s="0" t="n">
        <v>-0.0430000000000002</v>
      </c>
      <c r="EA58" s="0" t="n">
        <v>-0.0530000000000008</v>
      </c>
      <c r="EB58" s="0" t="n">
        <v>-0.0630000000000006</v>
      </c>
      <c r="EC58" s="0" t="n">
        <v>-0.048</v>
      </c>
      <c r="ED58" s="0" t="n">
        <v>-0.0389999999999997</v>
      </c>
      <c r="EE58" s="0" t="n">
        <v>-0.0179999999999998</v>
      </c>
      <c r="EF58" s="0" t="n">
        <v>-0.0529999999999999</v>
      </c>
      <c r="EG58" s="0" t="n">
        <v>-0.0529999999999999</v>
      </c>
      <c r="EH58" s="0" t="n">
        <v>-0.048</v>
      </c>
      <c r="EI58" s="0" t="n">
        <v>-0.0380000000000003</v>
      </c>
      <c r="EJ58" s="0" t="n">
        <v>-0.048</v>
      </c>
      <c r="EK58" s="0" t="n">
        <v>-0.0480000000000009</v>
      </c>
      <c r="EL58" s="0" t="n">
        <v>-0.0430000000000002</v>
      </c>
      <c r="EM58" s="0" t="n">
        <v>-0.0530000000000008</v>
      </c>
      <c r="EN58" s="0" t="n">
        <v>-0.0629999999999997</v>
      </c>
      <c r="EO58" s="0" t="n">
        <v>-0.048</v>
      </c>
      <c r="EP58" s="0" t="n">
        <v>-0.0390000000000006</v>
      </c>
      <c r="EQ58" s="0" t="n">
        <v>-0.0180000000000007</v>
      </c>
      <c r="ER58" s="0" t="n">
        <v>-0.0529999999999999</v>
      </c>
      <c r="ES58" s="0" t="n">
        <v>-0.0529999999999999</v>
      </c>
      <c r="ET58" s="0" t="n">
        <v>-0.048</v>
      </c>
      <c r="EU58" s="0" t="n">
        <v>-0.0379999999999994</v>
      </c>
      <c r="EV58" s="0" t="n">
        <v>-0.048</v>
      </c>
      <c r="EW58" s="0" t="n">
        <v>-0.048</v>
      </c>
      <c r="EX58" s="0" t="n">
        <v>-0.0430000000000002</v>
      </c>
      <c r="EY58" s="0" t="n">
        <v>-0.0529999999999999</v>
      </c>
      <c r="EZ58" s="0" t="n">
        <v>-0.0629999999999997</v>
      </c>
      <c r="FA58" s="0" t="n">
        <v>-0.048</v>
      </c>
      <c r="FB58" s="0" t="n">
        <v>-0.0390000000000006</v>
      </c>
      <c r="FC58" s="0" t="n">
        <v>-0.0180000000000007</v>
      </c>
      <c r="FD58" s="0" t="n">
        <v>-0.0529999999999999</v>
      </c>
      <c r="FE58" s="0" t="n">
        <v>-0.0530000000000008</v>
      </c>
      <c r="FF58" s="0" t="n">
        <v>-0.0479999999999992</v>
      </c>
      <c r="FG58" s="0" t="n">
        <v>-0.0379999999999994</v>
      </c>
      <c r="FH58" s="0" t="n">
        <v>-0.048</v>
      </c>
      <c r="FI58" s="0" t="n">
        <v>-0.048</v>
      </c>
      <c r="FJ58" s="0" t="n">
        <v>-0.0430000000000002</v>
      </c>
      <c r="FK58" s="0" t="n">
        <v>-0.0530000000000008</v>
      </c>
      <c r="FL58" s="0" t="n">
        <v>-0.0629999999999997</v>
      </c>
      <c r="FM58" s="0" t="n">
        <v>-0.048</v>
      </c>
      <c r="FN58" s="0" t="n">
        <v>-0.0390000000000006</v>
      </c>
      <c r="FO58" s="0" t="n">
        <v>-0.0180000000000007</v>
      </c>
      <c r="FP58" s="0" t="n">
        <v>-0.0529999999999999</v>
      </c>
      <c r="FQ58" s="0" t="n">
        <v>-0.0530000000000008</v>
      </c>
      <c r="FR58" s="0" t="n">
        <v>-0.048</v>
      </c>
      <c r="FS58" s="0" t="n">
        <v>-0.0379999999999994</v>
      </c>
      <c r="FT58" s="0" t="n">
        <v>-0.048</v>
      </c>
      <c r="FU58" s="0" t="n">
        <v>-0.0479999999999992</v>
      </c>
      <c r="FV58" s="0" t="n">
        <v>-0.0429999999999993</v>
      </c>
      <c r="FW58" s="0" t="n">
        <v>-0.0530000000000008</v>
      </c>
      <c r="FX58" s="0" t="n">
        <v>-0.0629999999999997</v>
      </c>
      <c r="FY58" s="0" t="n">
        <v>-0.048</v>
      </c>
      <c r="FZ58" s="0" t="n">
        <v>-0.0390000000000006</v>
      </c>
      <c r="GA58" s="0" t="n">
        <v>-0.0179999999999989</v>
      </c>
      <c r="GB58" s="0" t="n">
        <v>-0.0529999999999999</v>
      </c>
      <c r="GC58" s="0" t="n">
        <v>-0.0529999999999991</v>
      </c>
      <c r="GD58" s="0" t="n">
        <v>-0.048</v>
      </c>
      <c r="GE58" s="0" t="n">
        <v>-0.0379999999999994</v>
      </c>
      <c r="GF58" s="0" t="n">
        <v>-0.0480000000000009</v>
      </c>
      <c r="GG58" s="0" t="n">
        <v>-0.0479999999999992</v>
      </c>
      <c r="GH58" s="0" t="n">
        <v>-0.0429999999999993</v>
      </c>
      <c r="GI58" s="0" t="n">
        <v>-0.0529999999999991</v>
      </c>
      <c r="GJ58" s="0" t="n">
        <v>-0.0629999999999997</v>
      </c>
      <c r="GK58" s="0" t="n">
        <v>-0.048</v>
      </c>
      <c r="GL58" s="0" t="n">
        <v>-0.0389999999999997</v>
      </c>
      <c r="GM58" s="0" t="n">
        <v>-0.0179999999999998</v>
      </c>
      <c r="GN58" s="0" t="n">
        <v>-0.0529999999999999</v>
      </c>
      <c r="GO58" s="0" t="n">
        <v>-0.0529999999999999</v>
      </c>
      <c r="GP58" s="0" t="n">
        <v>-0.048</v>
      </c>
      <c r="GQ58" s="0" t="n">
        <v>-0.0380000000000011</v>
      </c>
      <c r="GR58" s="0" t="n">
        <v>-0.0480000000000009</v>
      </c>
      <c r="GS58" s="0" t="n">
        <v>-0.0480000000000009</v>
      </c>
      <c r="GT58" s="0" t="n">
        <v>-0.0430000000000002</v>
      </c>
      <c r="GU58" s="0" t="n">
        <v>-0.0529999999999999</v>
      </c>
      <c r="GV58" s="0" t="n">
        <v>-0.0629999999999988</v>
      </c>
      <c r="GW58" s="0" t="n">
        <v>-0.048</v>
      </c>
      <c r="GX58" s="0" t="n">
        <v>-0.0389999999999997</v>
      </c>
      <c r="GY58" s="0" t="n">
        <v>-0.0179999999999998</v>
      </c>
      <c r="GZ58" s="0" t="n">
        <v>-0.0529999999999991</v>
      </c>
      <c r="HA58" s="0" t="n">
        <v>-0.0529999999999999</v>
      </c>
      <c r="HB58" s="0" t="n">
        <v>-0.0480000000000009</v>
      </c>
      <c r="HC58" s="0" t="n">
        <v>-0.0380000000000011</v>
      </c>
      <c r="HD58" s="0" t="n">
        <v>-0.0480000000000009</v>
      </c>
      <c r="HE58" s="0" t="n">
        <v>-0.0480000000000009</v>
      </c>
      <c r="HF58" s="0" t="n">
        <v>-0.043000000000001</v>
      </c>
      <c r="HG58" s="0" t="n">
        <v>-0.0529999999999991</v>
      </c>
      <c r="HH58" s="0" t="n">
        <v>-0.0629999999999997</v>
      </c>
      <c r="HI58" s="0" t="n">
        <v>-0.0479999999999992</v>
      </c>
      <c r="HJ58" s="0" t="n">
        <v>-0.0389999999999997</v>
      </c>
      <c r="HK58" s="0" t="n">
        <v>-0.0179999999999998</v>
      </c>
      <c r="HL58" s="0" t="n">
        <v>-0.0529999999999999</v>
      </c>
      <c r="HM58" s="0" t="n">
        <v>-0.0530000000000008</v>
      </c>
      <c r="HN58" s="0" t="n">
        <v>-0.0480000000000009</v>
      </c>
      <c r="HO58" s="0" t="n">
        <v>-0.0380000000000011</v>
      </c>
      <c r="HP58" s="0" t="n">
        <v>-0.0480000000000009</v>
      </c>
      <c r="HQ58" s="0" t="n">
        <v>-0.0480000000000009</v>
      </c>
      <c r="HR58" s="0" t="n">
        <v>-0.043000000000001</v>
      </c>
      <c r="HS58" s="0" t="n">
        <v>-0.0530000000000008</v>
      </c>
      <c r="HT58" s="0" t="n">
        <v>-0.0630000000000006</v>
      </c>
      <c r="HU58" s="0" t="n">
        <v>-0.0480000000000009</v>
      </c>
      <c r="HV58" s="0" t="n">
        <v>-0.0389999999999997</v>
      </c>
      <c r="HW58" s="0" t="n">
        <v>-0.0180000000000007</v>
      </c>
      <c r="HX58" s="0" t="n">
        <v>-0.0530000000000008</v>
      </c>
      <c r="HY58" s="0" t="n">
        <v>-0.0530000000000008</v>
      </c>
      <c r="HZ58" s="0" t="n">
        <v>-0.0480000000000009</v>
      </c>
      <c r="IA58" s="382" t="n">
        <v>-0.0380000000000011</v>
      </c>
      <c r="IB58" s="382" t="n">
        <v>-0.0480000000000009</v>
      </c>
    </row>
    <row r="59" customFormat="false" ht="12.75" hidden="false" customHeight="false" outlineLevel="0" collapsed="false">
      <c r="A59" s="389" t="n">
        <f aca="false">A!A73</f>
        <v>38777</v>
      </c>
      <c r="B59" s="390" t="n">
        <f aca="false">INDEX(RelationshipPriceTable,MATCH(A59,RelationshipMonth,0),2)</f>
        <v>4.034</v>
      </c>
      <c r="C59" s="390" t="n">
        <v>4.012</v>
      </c>
      <c r="D59" s="391" t="n">
        <f aca="false">B59-C59</f>
        <v>0.0220000000000002</v>
      </c>
      <c r="F59" s="414" t="n">
        <v>36934</v>
      </c>
      <c r="J59" s="0" t="n">
        <v>-0.388999999999999</v>
      </c>
      <c r="K59" s="0" t="n">
        <v>-0.216</v>
      </c>
      <c r="L59" s="0" t="n">
        <v>-0.0899999999999999</v>
      </c>
      <c r="M59" s="0" t="n">
        <v>-0.0699999999999994</v>
      </c>
      <c r="N59" s="0" t="n">
        <v>-0.0650000000000004</v>
      </c>
      <c r="O59" s="0" t="n">
        <v>-0.0599999999999996</v>
      </c>
      <c r="P59" s="0" t="n">
        <v>-0.0549999999999997</v>
      </c>
      <c r="Q59" s="0" t="n">
        <v>-0.0499999999999998</v>
      </c>
      <c r="R59" s="0" t="n">
        <v>-0.04</v>
      </c>
      <c r="S59" s="0" t="n">
        <v>-0.0350000000000001</v>
      </c>
      <c r="T59" s="0" t="n">
        <v>-0.0250000000000004</v>
      </c>
      <c r="U59" s="0" t="n">
        <v>-0.0150000000000006</v>
      </c>
      <c r="V59" s="0" t="n">
        <v>-0.00999999999999979</v>
      </c>
      <c r="W59" s="0" t="n">
        <v>0.0299999999999994</v>
      </c>
      <c r="X59" s="0" t="n">
        <v>0.0299999999999994</v>
      </c>
      <c r="Y59" s="0" t="n">
        <v>0.0350000000000001</v>
      </c>
      <c r="Z59" s="0" t="n">
        <v>0.0449999999999999</v>
      </c>
      <c r="AA59" s="0" t="n">
        <v>0.0449999999999999</v>
      </c>
      <c r="AB59" s="0" t="n">
        <v>0.04</v>
      </c>
      <c r="AC59" s="0" t="n">
        <v>0.0350000000000001</v>
      </c>
      <c r="AD59" s="0" t="n">
        <v>0.0300000000000003</v>
      </c>
      <c r="AE59" s="0" t="n">
        <v>0.0499999999999998</v>
      </c>
      <c r="AF59" s="0" t="n">
        <v>0.0500000000000007</v>
      </c>
      <c r="AG59" s="0" t="n">
        <v>0.0499999999999998</v>
      </c>
      <c r="AH59" s="0" t="n">
        <v>0.0600000000000005</v>
      </c>
      <c r="AI59" s="0" t="n">
        <v>0.04</v>
      </c>
      <c r="AJ59" s="0" t="n">
        <v>0.0249999999999995</v>
      </c>
      <c r="AK59" s="0" t="n">
        <v>0.00999999999999979</v>
      </c>
      <c r="AL59" s="0" t="n">
        <v>0.00499999999999989</v>
      </c>
      <c r="AM59" s="0" t="n">
        <v>0</v>
      </c>
      <c r="AN59" s="0" t="n">
        <v>0</v>
      </c>
      <c r="AO59" s="0" t="n">
        <v>-0.00499999999999989</v>
      </c>
      <c r="AP59" s="0" t="n">
        <v>-0.00499999999999989</v>
      </c>
      <c r="AQ59" s="0" t="n">
        <v>-0.00499999999999989</v>
      </c>
      <c r="AR59" s="0" t="n">
        <v>-0.00499999999999989</v>
      </c>
      <c r="AS59" s="0" t="n">
        <v>-0.00499999999999989</v>
      </c>
      <c r="AT59" s="0" t="n">
        <v>0.0600000000000005</v>
      </c>
      <c r="AU59" s="0" t="n">
        <v>0.04</v>
      </c>
      <c r="AV59" s="0" t="n">
        <v>0.0250000000000004</v>
      </c>
      <c r="AW59" s="0" t="n">
        <v>0.00999999999999979</v>
      </c>
      <c r="AX59" s="0" t="n">
        <v>0.00499999999999989</v>
      </c>
      <c r="AY59" s="0" t="n">
        <v>0</v>
      </c>
      <c r="AZ59" s="0" t="n">
        <v>0</v>
      </c>
      <c r="BA59" s="0" t="n">
        <v>-0.00499999999999989</v>
      </c>
      <c r="BB59" s="0" t="n">
        <v>-0.00500000000000078</v>
      </c>
      <c r="BC59" s="0" t="n">
        <v>-0.00499999999999989</v>
      </c>
      <c r="BD59" s="0" t="n">
        <v>-0.00499999999999989</v>
      </c>
      <c r="BE59" s="0" t="n">
        <v>-0.00499999999999989</v>
      </c>
      <c r="BF59" s="0" t="n">
        <v>0.0600000000000005</v>
      </c>
      <c r="BG59" s="0" t="n">
        <v>0.04</v>
      </c>
      <c r="BH59" s="0" t="n">
        <v>0.0250000000000004</v>
      </c>
      <c r="BI59" s="0" t="n">
        <v>0.0100000000000007</v>
      </c>
      <c r="BJ59" s="0" t="n">
        <v>0.00499999999999989</v>
      </c>
      <c r="BK59" s="0" t="n">
        <v>0</v>
      </c>
      <c r="BL59" s="0" t="n">
        <v>0</v>
      </c>
      <c r="BM59" s="0" t="n">
        <v>-0.00499999999999989</v>
      </c>
      <c r="BN59" s="0" t="n">
        <v>-0.00499999999999989</v>
      </c>
      <c r="BO59" s="0" t="n">
        <v>-0.00499999999999989</v>
      </c>
      <c r="BP59" s="0" t="n">
        <v>0</v>
      </c>
      <c r="BQ59" s="0" t="n">
        <v>0</v>
      </c>
      <c r="BR59" s="0" t="n">
        <v>0.0649999999999995</v>
      </c>
      <c r="BS59" s="0" t="n">
        <v>0.0449999999999999</v>
      </c>
      <c r="BT59" s="0" t="n">
        <v>0.0300000000000003</v>
      </c>
      <c r="BU59" s="0" t="n">
        <v>0.0149999999999997</v>
      </c>
      <c r="BV59" s="0" t="n">
        <v>0.0100000000000007</v>
      </c>
      <c r="BW59" s="0" t="n">
        <v>0.00500000000000078</v>
      </c>
      <c r="BX59" s="0" t="n">
        <v>0.00499999999999989</v>
      </c>
      <c r="BY59" s="0" t="n">
        <v>0</v>
      </c>
      <c r="BZ59" s="0" t="n">
        <v>0</v>
      </c>
      <c r="CA59" s="0" t="n">
        <v>0</v>
      </c>
      <c r="CB59" s="0" t="n">
        <v>0.00999999999999979</v>
      </c>
      <c r="CC59" s="0" t="n">
        <v>0.00999999999999979</v>
      </c>
      <c r="CD59" s="0" t="n">
        <v>0.0750000000000002</v>
      </c>
      <c r="CE59" s="0" t="n">
        <v>0.0549999999999997</v>
      </c>
      <c r="CF59" s="0" t="n">
        <v>0.04</v>
      </c>
      <c r="CG59" s="0" t="n">
        <v>0.0250000000000004</v>
      </c>
      <c r="CH59" s="0" t="n">
        <v>0.0199999999999996</v>
      </c>
      <c r="CI59" s="0" t="n">
        <v>0.0149999999999997</v>
      </c>
      <c r="CJ59" s="0" t="n">
        <v>0.0150000000000006</v>
      </c>
      <c r="CK59" s="0" t="n">
        <v>0.00999999999999979</v>
      </c>
      <c r="CL59" s="0" t="n">
        <v>0.0100000000000007</v>
      </c>
      <c r="CM59" s="0" t="n">
        <v>0.00999999999999979</v>
      </c>
      <c r="CN59" s="0" t="n">
        <v>0.0200000000000005</v>
      </c>
      <c r="CO59" s="0" t="n">
        <v>0.0199999999999996</v>
      </c>
      <c r="CP59" s="0" t="n">
        <v>0.085</v>
      </c>
      <c r="CQ59" s="0" t="n">
        <v>0.0650000000000004</v>
      </c>
      <c r="CR59" s="0" t="n">
        <v>0.0499999999999998</v>
      </c>
      <c r="CS59" s="0" t="n">
        <v>0.0349999999999993</v>
      </c>
      <c r="CT59" s="0" t="n">
        <v>0.0300000000000003</v>
      </c>
      <c r="CU59" s="0" t="n">
        <v>0.0250000000000004</v>
      </c>
      <c r="CV59" s="0" t="n">
        <v>0.0249999999999995</v>
      </c>
      <c r="CW59" s="0" t="n">
        <v>0.0199999999999996</v>
      </c>
      <c r="CX59" s="0" t="n">
        <v>0.0200000000000005</v>
      </c>
      <c r="CY59" s="0" t="n">
        <v>0.0199999999999996</v>
      </c>
      <c r="CZ59" s="0" t="n">
        <v>0.0300000000000003</v>
      </c>
      <c r="DA59" s="0" t="n">
        <v>0.0300000000000003</v>
      </c>
      <c r="DB59" s="0" t="n">
        <v>0.0950000000000006</v>
      </c>
      <c r="DC59" s="0" t="n">
        <v>0.0750000000000002</v>
      </c>
      <c r="DD59" s="0" t="n">
        <v>0.0600000000000005</v>
      </c>
      <c r="DE59" s="0" t="n">
        <v>0.0449999999999999</v>
      </c>
      <c r="DF59" s="0" t="n">
        <v>0.04</v>
      </c>
      <c r="DG59" s="0" t="n">
        <v>0.0350000000000001</v>
      </c>
      <c r="DH59" s="0" t="n">
        <v>0.0349999999999993</v>
      </c>
      <c r="DI59" s="0" t="n">
        <v>0.0300000000000003</v>
      </c>
      <c r="DJ59" s="0" t="n">
        <v>0.0299999999999994</v>
      </c>
      <c r="DK59" s="0" t="n">
        <v>0.0300000000000003</v>
      </c>
      <c r="DL59" s="0" t="n">
        <v>0.04</v>
      </c>
      <c r="DM59" s="0" t="n">
        <v>0.04</v>
      </c>
      <c r="DN59" s="0" t="n">
        <v>0.105</v>
      </c>
      <c r="DO59" s="0" t="n">
        <v>0.085</v>
      </c>
      <c r="DP59" s="0" t="n">
        <v>0.0700000000000003</v>
      </c>
      <c r="DQ59" s="0" t="n">
        <v>0.0549999999999997</v>
      </c>
      <c r="DR59" s="0" t="n">
        <v>0.0499999999999998</v>
      </c>
      <c r="DS59" s="0" t="n">
        <v>0.0449999999999999</v>
      </c>
      <c r="DT59" s="0" t="n">
        <v>0.0449999999999999</v>
      </c>
      <c r="DU59" s="0" t="n">
        <v>0.04</v>
      </c>
      <c r="DV59" s="0" t="n">
        <v>0.0399999999999992</v>
      </c>
      <c r="DW59" s="0" t="n">
        <v>0.04</v>
      </c>
      <c r="DX59" s="0" t="n">
        <v>0.0599999999999996</v>
      </c>
      <c r="DY59" s="0" t="n">
        <v>0.0599999999999996</v>
      </c>
      <c r="DZ59" s="0" t="n">
        <v>0.125</v>
      </c>
      <c r="EA59" s="0" t="n">
        <v>0.105</v>
      </c>
      <c r="EB59" s="0" t="n">
        <v>0.0899999999999999</v>
      </c>
      <c r="EC59" s="0" t="n">
        <v>0.0750000000000002</v>
      </c>
      <c r="ED59" s="0" t="n">
        <v>0.0699999999999994</v>
      </c>
      <c r="EE59" s="0" t="n">
        <v>0.0649999999999995</v>
      </c>
      <c r="EF59" s="0" t="n">
        <v>0.0650000000000004</v>
      </c>
      <c r="EG59" s="0" t="n">
        <v>0.0599999999999996</v>
      </c>
      <c r="EH59" s="0" t="n">
        <v>0.0600000000000005</v>
      </c>
      <c r="EI59" s="0" t="n">
        <v>0.0599999999999996</v>
      </c>
      <c r="EJ59" s="0" t="n">
        <v>0.0800000000000001</v>
      </c>
      <c r="EK59" s="0" t="n">
        <v>0.0800000000000001</v>
      </c>
      <c r="EL59" s="0" t="n">
        <v>0.145</v>
      </c>
      <c r="EM59" s="0" t="n">
        <v>0.125</v>
      </c>
      <c r="EN59" s="0" t="n">
        <v>0.109999999999999</v>
      </c>
      <c r="EO59" s="0" t="n">
        <v>0.0949999999999998</v>
      </c>
      <c r="EP59" s="0" t="n">
        <v>0.0899999999999999</v>
      </c>
      <c r="EQ59" s="0" t="n">
        <v>0.085</v>
      </c>
      <c r="ER59" s="0" t="n">
        <v>0.085</v>
      </c>
      <c r="ES59" s="0" t="n">
        <v>0.0799999999999992</v>
      </c>
      <c r="ET59" s="0" t="n">
        <v>0.0800000000000001</v>
      </c>
      <c r="EU59" s="0" t="n">
        <v>0.0800000000000001</v>
      </c>
      <c r="EV59" s="0" t="n">
        <v>0.100000000000001</v>
      </c>
      <c r="EW59" s="0" t="n">
        <v>0.100000000000001</v>
      </c>
      <c r="EX59" s="0" t="n">
        <v>0.164999999999999</v>
      </c>
      <c r="EY59" s="0" t="n">
        <v>0.145</v>
      </c>
      <c r="EZ59" s="0" t="n">
        <v>0.13</v>
      </c>
      <c r="FA59" s="0" t="n">
        <v>0.114999999999999</v>
      </c>
      <c r="FB59" s="0" t="n">
        <v>0.11</v>
      </c>
      <c r="FC59" s="0" t="n">
        <v>0.105</v>
      </c>
      <c r="FD59" s="0" t="n">
        <v>0.105</v>
      </c>
      <c r="FE59" s="0" t="n">
        <v>0.100000000000001</v>
      </c>
      <c r="FF59" s="0" t="n">
        <v>0.0999999999999996</v>
      </c>
      <c r="FG59" s="0" t="n">
        <v>0.0999999999999996</v>
      </c>
      <c r="FH59" s="0" t="n">
        <v>0.115</v>
      </c>
      <c r="FI59" s="0" t="n">
        <v>0.115</v>
      </c>
      <c r="FJ59" s="0" t="n">
        <v>0.18</v>
      </c>
      <c r="FK59" s="0" t="n">
        <v>0.16</v>
      </c>
      <c r="FL59" s="0" t="n">
        <v>0.145</v>
      </c>
      <c r="FM59" s="0" t="n">
        <v>0.13</v>
      </c>
      <c r="FN59" s="0" t="n">
        <v>0.125</v>
      </c>
      <c r="FO59" s="0" t="n">
        <v>0.12</v>
      </c>
      <c r="FP59" s="0" t="n">
        <v>0.12</v>
      </c>
      <c r="FQ59" s="0" t="n">
        <v>0.115</v>
      </c>
      <c r="FR59" s="0" t="n">
        <v>0.115</v>
      </c>
      <c r="FS59" s="0" t="n">
        <v>0.114999999999999</v>
      </c>
      <c r="FT59" s="0" t="n">
        <v>0.125</v>
      </c>
      <c r="FU59" s="0" t="n">
        <v>0.125</v>
      </c>
      <c r="FV59" s="0" t="n">
        <v>0.19</v>
      </c>
      <c r="FW59" s="0" t="n">
        <v>0.17</v>
      </c>
      <c r="FX59" s="0" t="n">
        <v>0.155</v>
      </c>
      <c r="FY59" s="0" t="n">
        <v>0.14</v>
      </c>
      <c r="FZ59" s="0" t="n">
        <v>0.135000000000001</v>
      </c>
      <c r="GA59" s="0" t="n">
        <v>0.13</v>
      </c>
      <c r="GB59" s="0" t="n">
        <v>0.13</v>
      </c>
      <c r="GC59" s="0" t="n">
        <v>0.125</v>
      </c>
      <c r="GD59" s="0" t="n">
        <v>0.125</v>
      </c>
      <c r="GE59" s="0" t="n">
        <v>0.125</v>
      </c>
      <c r="GF59" s="0" t="n">
        <v>0.13</v>
      </c>
      <c r="GG59" s="0" t="n">
        <v>0.13</v>
      </c>
      <c r="GH59" s="0" t="n">
        <v>0.195</v>
      </c>
      <c r="GI59" s="0" t="n">
        <v>0.175</v>
      </c>
      <c r="GJ59" s="0" t="n">
        <v>0.16</v>
      </c>
      <c r="GK59" s="0" t="n">
        <v>0.145</v>
      </c>
      <c r="GL59" s="0" t="n">
        <v>0.14</v>
      </c>
      <c r="GM59" s="0" t="n">
        <v>0.135</v>
      </c>
      <c r="GN59" s="0" t="n">
        <v>0.135</v>
      </c>
      <c r="GO59" s="0" t="n">
        <v>0.13</v>
      </c>
      <c r="GP59" s="0" t="n">
        <v>0.130000000000001</v>
      </c>
      <c r="GQ59" s="0" t="n">
        <v>0.13</v>
      </c>
      <c r="GR59" s="0" t="n">
        <v>0.13</v>
      </c>
      <c r="GS59" s="0" t="n">
        <v>0.13</v>
      </c>
      <c r="GT59" s="0" t="n">
        <v>0.195</v>
      </c>
      <c r="GU59" s="0" t="n">
        <v>0.175</v>
      </c>
      <c r="GV59" s="0" t="n">
        <v>0.159999999999999</v>
      </c>
      <c r="GW59" s="0" t="n">
        <v>0.145</v>
      </c>
      <c r="GX59" s="0" t="n">
        <v>0.14</v>
      </c>
      <c r="GY59" s="0" t="n">
        <v>0.135</v>
      </c>
      <c r="GZ59" s="0" t="n">
        <v>0.135</v>
      </c>
      <c r="HA59" s="0" t="n">
        <v>0.13</v>
      </c>
      <c r="HB59" s="0" t="n">
        <v>0.13</v>
      </c>
      <c r="HC59" s="0" t="n">
        <v>0.130000000000001</v>
      </c>
      <c r="HD59" s="0" t="n">
        <v>0.125</v>
      </c>
      <c r="HE59" s="0" t="n">
        <v>0.125</v>
      </c>
      <c r="HF59" s="0" t="n">
        <v>0.19</v>
      </c>
      <c r="HG59" s="0" t="n">
        <v>0.17</v>
      </c>
      <c r="HH59" s="0" t="n">
        <v>0.155</v>
      </c>
      <c r="HI59" s="0" t="n">
        <v>0.14</v>
      </c>
      <c r="HJ59" s="0" t="n">
        <v>0.135</v>
      </c>
      <c r="HK59" s="0" t="n">
        <v>0.13</v>
      </c>
      <c r="HL59" s="0" t="n">
        <v>0.13</v>
      </c>
      <c r="HM59" s="0" t="n">
        <v>0.125</v>
      </c>
      <c r="HN59" s="0" t="n">
        <v>0.125</v>
      </c>
      <c r="HO59" s="0" t="n">
        <v>0.125</v>
      </c>
      <c r="HP59" s="0" t="n">
        <v>0.12</v>
      </c>
      <c r="HQ59" s="0" t="n">
        <v>0.12</v>
      </c>
      <c r="HR59" s="0" t="n">
        <v>0.185</v>
      </c>
      <c r="HS59" s="0" t="n">
        <v>0.165</v>
      </c>
      <c r="HT59" s="0" t="n">
        <v>0.149999999999999</v>
      </c>
      <c r="HU59" s="0" t="n">
        <v>0.135000000000001</v>
      </c>
      <c r="HV59" s="0" t="n">
        <v>0.13</v>
      </c>
      <c r="HW59" s="0" t="n">
        <v>0.125</v>
      </c>
      <c r="HX59" s="0" t="n">
        <v>0.125</v>
      </c>
      <c r="HY59" s="0" t="n">
        <v>0.12</v>
      </c>
      <c r="HZ59" s="0" t="n">
        <v>0.12</v>
      </c>
      <c r="IA59" s="382" t="n">
        <v>0.12</v>
      </c>
      <c r="IB59" s="382" t="n">
        <v>0.114999999999999</v>
      </c>
    </row>
    <row r="60" customFormat="false" ht="12.75" hidden="false" customHeight="false" outlineLevel="0" collapsed="false">
      <c r="A60" s="389" t="n">
        <f aca="false">A!A74</f>
        <v>38808</v>
      </c>
      <c r="B60" s="390" t="n">
        <f aca="false">INDEX(RelationshipPriceTable,MATCH(A60,RelationshipMonth,0),2)</f>
        <v>3.814</v>
      </c>
      <c r="C60" s="390" t="n">
        <v>3.792</v>
      </c>
      <c r="D60" s="391" t="n">
        <f aca="false">B60-C60</f>
        <v>0.0220000000000002</v>
      </c>
      <c r="F60" s="414" t="n">
        <v>36935</v>
      </c>
      <c r="J60" s="0" t="n">
        <v>0.198</v>
      </c>
      <c r="K60" s="0" t="n">
        <v>0.169</v>
      </c>
      <c r="L60" s="0" t="n">
        <v>0.130999999999999</v>
      </c>
      <c r="M60" s="0" t="n">
        <v>0.111</v>
      </c>
      <c r="N60" s="0" t="n">
        <v>0.100000000000001</v>
      </c>
      <c r="O60" s="0" t="n">
        <v>0.0899999999999999</v>
      </c>
      <c r="P60" s="0" t="n">
        <v>0.085</v>
      </c>
      <c r="Q60" s="0" t="n">
        <v>0.0750000000000002</v>
      </c>
      <c r="R60" s="0" t="n">
        <v>0.0699999999999994</v>
      </c>
      <c r="S60" s="0" t="n">
        <v>0.0600000000000005</v>
      </c>
      <c r="T60" s="0" t="n">
        <v>0.0450000000000008</v>
      </c>
      <c r="U60" s="0" t="n">
        <v>0.0100000000000007</v>
      </c>
      <c r="V60" s="0" t="n">
        <v>0.00499999999999989</v>
      </c>
      <c r="W60" s="0" t="n">
        <v>0.0100000000000007</v>
      </c>
      <c r="X60" s="0" t="n">
        <v>0.0150000000000006</v>
      </c>
      <c r="Y60" s="0" t="n">
        <v>0.0150000000000006</v>
      </c>
      <c r="Z60" s="0" t="n">
        <v>0.0149999999999997</v>
      </c>
      <c r="AA60" s="0" t="n">
        <v>0.0149999999999997</v>
      </c>
      <c r="AB60" s="0" t="n">
        <v>0.0150000000000006</v>
      </c>
      <c r="AC60" s="0" t="n">
        <v>0.0149999999999997</v>
      </c>
      <c r="AD60" s="0" t="n">
        <v>0.0199999999999996</v>
      </c>
      <c r="AE60" s="0" t="n">
        <v>0.0350000000000001</v>
      </c>
      <c r="AF60" s="0" t="n">
        <v>0.0350000000000001</v>
      </c>
      <c r="AG60" s="0" t="n">
        <v>0.0350000000000001</v>
      </c>
      <c r="AH60" s="0" t="n">
        <v>0.0350000000000001</v>
      </c>
      <c r="AI60" s="0" t="n">
        <v>0.0350000000000001</v>
      </c>
      <c r="AJ60" s="0" t="n">
        <v>0.0350000000000001</v>
      </c>
      <c r="AK60" s="0" t="n">
        <v>0.0350000000000001</v>
      </c>
      <c r="AL60" s="0" t="n">
        <v>0.0350000000000001</v>
      </c>
      <c r="AM60" s="0" t="n">
        <v>0.0350000000000001</v>
      </c>
      <c r="AN60" s="0" t="n">
        <v>0.0350000000000001</v>
      </c>
      <c r="AO60" s="0" t="n">
        <v>0.0200000000000005</v>
      </c>
      <c r="AP60" s="0" t="n">
        <v>0.0199999999999996</v>
      </c>
      <c r="AQ60" s="0" t="n">
        <v>0.0199999999999996</v>
      </c>
      <c r="AR60" s="0" t="n">
        <v>0.0199999999999996</v>
      </c>
      <c r="AS60" s="0" t="n">
        <v>0.0199999999999996</v>
      </c>
      <c r="AT60" s="0" t="n">
        <v>0.0349999999999993</v>
      </c>
      <c r="AU60" s="0" t="n">
        <v>0.0350000000000001</v>
      </c>
      <c r="AV60" s="0" t="n">
        <v>0.0350000000000001</v>
      </c>
      <c r="AW60" s="0" t="n">
        <v>0.0350000000000001</v>
      </c>
      <c r="AX60" s="0" t="n">
        <v>0.0350000000000001</v>
      </c>
      <c r="AY60" s="0" t="n">
        <v>0.0350000000000001</v>
      </c>
      <c r="AZ60" s="0" t="n">
        <v>0.0600000000000005</v>
      </c>
      <c r="BA60" s="0" t="n">
        <v>0.0449999999999999</v>
      </c>
      <c r="BB60" s="0" t="n">
        <v>0.0449999999999999</v>
      </c>
      <c r="BC60" s="0" t="n">
        <v>0.0300000000000003</v>
      </c>
      <c r="BD60" s="0" t="n">
        <v>0.0199999999999996</v>
      </c>
      <c r="BE60" s="0" t="n">
        <v>0.0200000000000005</v>
      </c>
      <c r="BF60" s="0" t="n">
        <v>0.0350000000000001</v>
      </c>
      <c r="BG60" s="0" t="n">
        <v>0.0350000000000001</v>
      </c>
      <c r="BH60" s="0" t="n">
        <v>0.0350000000000001</v>
      </c>
      <c r="BI60" s="0" t="n">
        <v>0.0349999999999993</v>
      </c>
      <c r="BJ60" s="0" t="n">
        <v>0.0350000000000001</v>
      </c>
      <c r="BK60" s="0" t="n">
        <v>0.0350000000000001</v>
      </c>
      <c r="BL60" s="0" t="n">
        <v>0.0599999999999996</v>
      </c>
      <c r="BM60" s="0" t="n">
        <v>0.0449999999999999</v>
      </c>
      <c r="BN60" s="0" t="n">
        <v>0.0449999999999999</v>
      </c>
      <c r="BO60" s="0" t="n">
        <v>0.0300000000000003</v>
      </c>
      <c r="BP60" s="0" t="n">
        <v>0.0200000000000005</v>
      </c>
      <c r="BQ60" s="0" t="n">
        <v>0.0199999999999996</v>
      </c>
      <c r="BR60" s="0" t="n">
        <v>0.0350000000000001</v>
      </c>
      <c r="BS60" s="0" t="n">
        <v>0.0350000000000001</v>
      </c>
      <c r="BT60" s="0" t="n">
        <v>0.0349999999999993</v>
      </c>
      <c r="BU60" s="0" t="n">
        <v>0.0350000000000001</v>
      </c>
      <c r="BV60" s="0" t="n">
        <v>0.0349999999999993</v>
      </c>
      <c r="BW60" s="0" t="n">
        <v>0.0349999999999993</v>
      </c>
      <c r="BX60" s="0" t="n">
        <v>0.0599999999999996</v>
      </c>
      <c r="BY60" s="0" t="n">
        <v>0.0449999999999999</v>
      </c>
      <c r="BZ60" s="0" t="n">
        <v>0.0449999999999999</v>
      </c>
      <c r="CA60" s="0" t="n">
        <v>0.0299999999999994</v>
      </c>
      <c r="CB60" s="0" t="n">
        <v>0.0200000000000005</v>
      </c>
      <c r="CC60" s="0" t="n">
        <v>0.0200000000000005</v>
      </c>
      <c r="CD60" s="0" t="n">
        <v>0.0350000000000001</v>
      </c>
      <c r="CE60" s="0" t="n">
        <v>0.0350000000000001</v>
      </c>
      <c r="CF60" s="0" t="n">
        <v>0.0350000000000001</v>
      </c>
      <c r="CG60" s="0" t="n">
        <v>0.0350000000000001</v>
      </c>
      <c r="CH60" s="0" t="n">
        <v>0.0350000000000001</v>
      </c>
      <c r="CI60" s="0" t="n">
        <v>0.0350000000000001</v>
      </c>
      <c r="CJ60" s="0" t="n">
        <v>0.0599999999999996</v>
      </c>
      <c r="CK60" s="0" t="n">
        <v>0.0449999999999999</v>
      </c>
      <c r="CL60" s="0" t="n">
        <v>0.0449999999999999</v>
      </c>
      <c r="CM60" s="0" t="n">
        <v>0.0300000000000003</v>
      </c>
      <c r="CN60" s="0" t="n">
        <v>0.0199999999999996</v>
      </c>
      <c r="CO60" s="0" t="n">
        <v>0.0199999999999996</v>
      </c>
      <c r="CP60" s="0" t="n">
        <v>0.0350000000000001</v>
      </c>
      <c r="CQ60" s="0" t="n">
        <v>0.0350000000000001</v>
      </c>
      <c r="CR60" s="0" t="n">
        <v>0.0350000000000001</v>
      </c>
      <c r="CS60" s="0" t="n">
        <v>0.0350000000000001</v>
      </c>
      <c r="CT60" s="0" t="n">
        <v>0.0350000000000001</v>
      </c>
      <c r="CU60" s="0" t="n">
        <v>0.0350000000000001</v>
      </c>
      <c r="CV60" s="0" t="n">
        <v>0.0600000000000005</v>
      </c>
      <c r="CW60" s="0" t="n">
        <v>0.0449999999999999</v>
      </c>
      <c r="CX60" s="0" t="n">
        <v>0.0449999999999999</v>
      </c>
      <c r="CY60" s="0" t="n">
        <v>0.0300000000000003</v>
      </c>
      <c r="CZ60" s="0" t="n">
        <v>0.0199999999999996</v>
      </c>
      <c r="DA60" s="0" t="n">
        <v>0.0199999999999996</v>
      </c>
      <c r="DB60" s="0" t="n">
        <v>0.0349999999999993</v>
      </c>
      <c r="DC60" s="0" t="n">
        <v>0.0350000000000001</v>
      </c>
      <c r="DD60" s="0" t="n">
        <v>0.0350000000000001</v>
      </c>
      <c r="DE60" s="0" t="n">
        <v>0.0350000000000001</v>
      </c>
      <c r="DF60" s="0" t="n">
        <v>0.0350000000000001</v>
      </c>
      <c r="DG60" s="0" t="n">
        <v>0.0350000000000001</v>
      </c>
      <c r="DH60" s="0" t="n">
        <v>0.0600000000000005</v>
      </c>
      <c r="DI60" s="0" t="n">
        <v>0.0449999999999999</v>
      </c>
      <c r="DJ60" s="0" t="n">
        <v>0.0450000000000008</v>
      </c>
      <c r="DK60" s="0" t="n">
        <v>0.0300000000000003</v>
      </c>
      <c r="DL60" s="0" t="n">
        <v>0.0199999999999996</v>
      </c>
      <c r="DM60" s="0" t="n">
        <v>0.0199999999999996</v>
      </c>
      <c r="DN60" s="0" t="n">
        <v>0.0349999999999993</v>
      </c>
      <c r="DO60" s="0" t="n">
        <v>0.0350000000000001</v>
      </c>
      <c r="DP60" s="0" t="n">
        <v>0.0350000000000001</v>
      </c>
      <c r="DQ60" s="0" t="n">
        <v>0.0350000000000001</v>
      </c>
      <c r="DR60" s="0" t="n">
        <v>0.0350000000000001</v>
      </c>
      <c r="DS60" s="0" t="n">
        <v>0.0350000000000001</v>
      </c>
      <c r="DT60" s="0" t="n">
        <v>0.0600000000000005</v>
      </c>
      <c r="DU60" s="0" t="n">
        <v>0.0449999999999999</v>
      </c>
      <c r="DV60" s="0" t="n">
        <v>0.0450000000000008</v>
      </c>
      <c r="DW60" s="0" t="n">
        <v>0.0300000000000003</v>
      </c>
      <c r="DX60" s="0" t="n">
        <v>0.0199999999999996</v>
      </c>
      <c r="DY60" s="0" t="n">
        <v>0.0200000000000005</v>
      </c>
      <c r="DZ60" s="0" t="n">
        <v>0.0350000000000001</v>
      </c>
      <c r="EA60" s="0" t="n">
        <v>0.0350000000000001</v>
      </c>
      <c r="EB60" s="0" t="n">
        <v>0.0350000000000001</v>
      </c>
      <c r="EC60" s="0" t="n">
        <v>0.0349999999999993</v>
      </c>
      <c r="ED60" s="0" t="n">
        <v>0.0350000000000001</v>
      </c>
      <c r="EE60" s="0" t="n">
        <v>0.0350000000000001</v>
      </c>
      <c r="EF60" s="0" t="n">
        <v>0.0599999999999996</v>
      </c>
      <c r="EG60" s="0" t="n">
        <v>0.0449999999999999</v>
      </c>
      <c r="EH60" s="0" t="n">
        <v>0.0449999999999999</v>
      </c>
      <c r="EI60" s="0" t="n">
        <v>0.0300000000000003</v>
      </c>
      <c r="EJ60" s="0" t="n">
        <v>0.0200000000000005</v>
      </c>
      <c r="EK60" s="0" t="n">
        <v>0.0200000000000005</v>
      </c>
      <c r="EL60" s="0" t="n">
        <v>0.0350000000000001</v>
      </c>
      <c r="EM60" s="0" t="n">
        <v>0.0350000000000001</v>
      </c>
      <c r="EN60" s="0" t="n">
        <v>0.0350000000000001</v>
      </c>
      <c r="EO60" s="0" t="n">
        <v>0.0350000000000001</v>
      </c>
      <c r="EP60" s="0" t="n">
        <v>0.0350000000000001</v>
      </c>
      <c r="EQ60" s="0" t="n">
        <v>0.0350000000000001</v>
      </c>
      <c r="ER60" s="0" t="n">
        <v>0.0599999999999996</v>
      </c>
      <c r="ES60" s="0" t="n">
        <v>0.0450000000000008</v>
      </c>
      <c r="ET60" s="0" t="n">
        <v>0.0449999999999999</v>
      </c>
      <c r="EU60" s="0" t="n">
        <v>0.0299999999999994</v>
      </c>
      <c r="EV60" s="0" t="n">
        <v>0.0199999999999996</v>
      </c>
      <c r="EW60" s="0" t="n">
        <v>0.0199999999999996</v>
      </c>
      <c r="EX60" s="0" t="n">
        <v>0.0350000000000001</v>
      </c>
      <c r="EY60" s="0" t="n">
        <v>0.0349999999999993</v>
      </c>
      <c r="EZ60" s="0" t="n">
        <v>0.0350000000000001</v>
      </c>
      <c r="FA60" s="0" t="n">
        <v>0.0350000000000001</v>
      </c>
      <c r="FB60" s="0" t="n">
        <v>0.0350000000000001</v>
      </c>
      <c r="FC60" s="0" t="n">
        <v>0.0350000000000001</v>
      </c>
      <c r="FD60" s="0" t="n">
        <v>0.0600000000000005</v>
      </c>
      <c r="FE60" s="0" t="n">
        <v>0.0449999999999999</v>
      </c>
      <c r="FF60" s="0" t="n">
        <v>0.0449999999999999</v>
      </c>
      <c r="FG60" s="0" t="n">
        <v>0.0300000000000003</v>
      </c>
      <c r="FH60" s="0" t="n">
        <v>0.0200000000000005</v>
      </c>
      <c r="FI60" s="0" t="n">
        <v>0.0200000000000005</v>
      </c>
      <c r="FJ60" s="0" t="n">
        <v>0.0350000000000001</v>
      </c>
      <c r="FK60" s="0" t="n">
        <v>0.0350000000000001</v>
      </c>
      <c r="FL60" s="0" t="n">
        <v>0.0350000000000001</v>
      </c>
      <c r="FM60" s="0" t="n">
        <v>0.0350000000000001</v>
      </c>
      <c r="FN60" s="0" t="n">
        <v>0.0350000000000001</v>
      </c>
      <c r="FO60" s="0" t="n">
        <v>0.0350000000000001</v>
      </c>
      <c r="FP60" s="0" t="n">
        <v>0.0599999999999996</v>
      </c>
      <c r="FQ60" s="0" t="n">
        <v>0.0449999999999999</v>
      </c>
      <c r="FR60" s="0" t="n">
        <v>0.0449999999999999</v>
      </c>
      <c r="FS60" s="0" t="n">
        <v>0.0300000000000003</v>
      </c>
      <c r="FT60" s="0" t="n">
        <v>0.0200000000000005</v>
      </c>
      <c r="FU60" s="0" t="n">
        <v>0.0199999999999996</v>
      </c>
      <c r="FV60" s="0" t="n">
        <v>0.0350000000000001</v>
      </c>
      <c r="FW60" s="0" t="n">
        <v>0.0350000000000001</v>
      </c>
      <c r="FX60" s="0" t="n">
        <v>0.0349999999999993</v>
      </c>
      <c r="FY60" s="0" t="n">
        <v>0.0350000000000001</v>
      </c>
      <c r="FZ60" s="0" t="n">
        <v>0.0350000000000001</v>
      </c>
      <c r="GA60" s="0" t="n">
        <v>0.0349999999999993</v>
      </c>
      <c r="GB60" s="0" t="n">
        <v>0.0599999999999996</v>
      </c>
      <c r="GC60" s="0" t="n">
        <v>0.0449999999999999</v>
      </c>
      <c r="GD60" s="0" t="n">
        <v>0.0449999999999999</v>
      </c>
      <c r="GE60" s="0" t="n">
        <v>0.0299999999999994</v>
      </c>
      <c r="GF60" s="0" t="n">
        <v>0.0199999999999996</v>
      </c>
      <c r="GG60" s="0" t="n">
        <v>0.0199999999999996</v>
      </c>
      <c r="GH60" s="0" t="n">
        <v>0.0350000000000001</v>
      </c>
      <c r="GI60" s="0" t="n">
        <v>0.0350000000000001</v>
      </c>
      <c r="GJ60" s="0" t="n">
        <v>0.0350000000000001</v>
      </c>
      <c r="GK60" s="0" t="n">
        <v>0.0350000000000001</v>
      </c>
      <c r="GL60" s="0" t="n">
        <v>0.0350000000000001</v>
      </c>
      <c r="GM60" s="0" t="n">
        <v>0.0350000000000001</v>
      </c>
      <c r="GN60" s="0" t="n">
        <v>0.0600000000000005</v>
      </c>
      <c r="GO60" s="0" t="n">
        <v>0.0449999999999999</v>
      </c>
      <c r="GP60" s="0" t="n">
        <v>0.0449999999999999</v>
      </c>
      <c r="GQ60" s="0" t="n">
        <v>0.0300000000000003</v>
      </c>
      <c r="GR60" s="0" t="n">
        <v>0.0200000000000005</v>
      </c>
      <c r="GS60" s="0" t="n">
        <v>0.0200000000000005</v>
      </c>
      <c r="GT60" s="0" t="n">
        <v>0.0350000000000001</v>
      </c>
      <c r="GU60" s="0" t="n">
        <v>0.0350000000000001</v>
      </c>
      <c r="GV60" s="0" t="n">
        <v>0.0350000000000001</v>
      </c>
      <c r="GW60" s="0" t="n">
        <v>0.0350000000000001</v>
      </c>
      <c r="GX60" s="0" t="n">
        <v>0.0350000000000001</v>
      </c>
      <c r="GY60" s="0" t="n">
        <v>0.0350000000000001</v>
      </c>
      <c r="GZ60" s="0" t="n">
        <v>0.0599999999999996</v>
      </c>
      <c r="HA60" s="0" t="n">
        <v>0.0450000000000008</v>
      </c>
      <c r="HB60" s="0" t="n">
        <v>0.0449999999999999</v>
      </c>
      <c r="HC60" s="0" t="n">
        <v>0.0299999999999994</v>
      </c>
      <c r="HD60" s="0" t="n">
        <v>0.0199999999999996</v>
      </c>
      <c r="HE60" s="0" t="n">
        <v>0.0199999999999996</v>
      </c>
      <c r="HF60" s="0" t="n">
        <v>0.0350000000000001</v>
      </c>
      <c r="HG60" s="0" t="n">
        <v>0.0349999999999993</v>
      </c>
      <c r="HH60" s="0" t="n">
        <v>0.0350000000000001</v>
      </c>
      <c r="HI60" s="0" t="n">
        <v>0.0350000000000001</v>
      </c>
      <c r="HJ60" s="0" t="n">
        <v>0.0350000000000001</v>
      </c>
      <c r="HK60" s="0" t="n">
        <v>0.0350000000000001</v>
      </c>
      <c r="HL60" s="0" t="n">
        <v>0.0600000000000005</v>
      </c>
      <c r="HM60" s="0" t="n">
        <v>0.0449999999999999</v>
      </c>
      <c r="HN60" s="0" t="n">
        <v>0.0449999999999999</v>
      </c>
      <c r="HO60" s="0" t="n">
        <v>0.0300000000000003</v>
      </c>
      <c r="HP60" s="0" t="n">
        <v>0.0200000000000005</v>
      </c>
      <c r="HQ60" s="0" t="n">
        <v>0.0200000000000005</v>
      </c>
      <c r="HR60" s="0" t="n">
        <v>0.0350000000000001</v>
      </c>
      <c r="HS60" s="0" t="n">
        <v>0.0350000000000001</v>
      </c>
      <c r="HT60" s="0" t="n">
        <v>0.0350000000000001</v>
      </c>
      <c r="HU60" s="0" t="n">
        <v>0.0350000000000001</v>
      </c>
      <c r="HV60" s="0" t="n">
        <v>0.0350000000000001</v>
      </c>
      <c r="HW60" s="0" t="n">
        <v>0.0350000000000001</v>
      </c>
      <c r="HX60" s="0" t="n">
        <v>0.0599999999999996</v>
      </c>
      <c r="HY60" s="0" t="n">
        <v>0.0449999999999999</v>
      </c>
      <c r="HZ60" s="0" t="n">
        <v>0.0449999999999999</v>
      </c>
      <c r="IA60" s="382" t="n">
        <v>0.0300000000000003</v>
      </c>
      <c r="IB60" s="382" t="n">
        <v>0.0200000000000005</v>
      </c>
      <c r="IC60" s="0"/>
      <c r="ID60" s="0"/>
      <c r="IE60" s="0"/>
      <c r="IF60" s="0"/>
      <c r="IG60" s="0"/>
    </row>
    <row r="61" customFormat="false" ht="12.75" hidden="false" customHeight="false" outlineLevel="0" collapsed="false">
      <c r="A61" s="389" t="n">
        <f aca="false">A!A75</f>
        <v>38838</v>
      </c>
      <c r="B61" s="390" t="n">
        <f aca="false">INDEX(RelationshipPriceTable,MATCH(A61,RelationshipMonth,0),2)</f>
        <v>3.804</v>
      </c>
      <c r="C61" s="390" t="n">
        <v>3.782</v>
      </c>
      <c r="D61" s="391" t="n">
        <f aca="false">B61-C61</f>
        <v>0.0219999999999998</v>
      </c>
      <c r="F61" s="414" t="n">
        <v>36936</v>
      </c>
      <c r="J61" s="0" t="n">
        <v>-0.500999999999999</v>
      </c>
      <c r="K61" s="0" t="n">
        <v>-0.408</v>
      </c>
      <c r="L61" s="0" t="n">
        <v>-0.288000000000001</v>
      </c>
      <c r="M61" s="0" t="n">
        <v>-0.262999999999999</v>
      </c>
      <c r="N61" s="0" t="n">
        <v>-0.257</v>
      </c>
      <c r="O61" s="0" t="n">
        <v>-0.245</v>
      </c>
      <c r="P61" s="0" t="n">
        <v>-0.23</v>
      </c>
      <c r="Q61" s="0" t="n">
        <v>-0.217</v>
      </c>
      <c r="R61" s="0" t="n">
        <v>-0.206999999999999</v>
      </c>
      <c r="S61" s="0" t="n">
        <v>-0.202</v>
      </c>
      <c r="T61" s="0" t="n">
        <v>-0.186999999999999</v>
      </c>
      <c r="U61" s="0" t="n">
        <v>-0.187000000000001</v>
      </c>
      <c r="V61" s="0" t="n">
        <v>-0.177</v>
      </c>
      <c r="W61" s="0" t="n">
        <v>-0.122</v>
      </c>
      <c r="X61" s="0" t="n">
        <v>-0.122</v>
      </c>
      <c r="Y61" s="0" t="n">
        <v>-0.122</v>
      </c>
      <c r="Z61" s="0" t="n">
        <v>-0.122</v>
      </c>
      <c r="AA61" s="0" t="n">
        <v>-0.127</v>
      </c>
      <c r="AB61" s="0" t="n">
        <v>-0.127</v>
      </c>
      <c r="AC61" s="0" t="n">
        <v>-0.127</v>
      </c>
      <c r="AD61" s="0" t="n">
        <v>-0.127</v>
      </c>
      <c r="AE61" s="0" t="n">
        <v>-0.127</v>
      </c>
      <c r="AF61" s="0" t="n">
        <v>-0.127</v>
      </c>
      <c r="AG61" s="0" t="n">
        <v>-0.132</v>
      </c>
      <c r="AH61" s="0" t="n">
        <v>-0.132</v>
      </c>
      <c r="AI61" s="0" t="n">
        <v>-0.132</v>
      </c>
      <c r="AJ61" s="0" t="n">
        <v>-0.117</v>
      </c>
      <c r="AK61" s="0" t="n">
        <v>-0.119</v>
      </c>
      <c r="AL61" s="0" t="n">
        <v>-0.127</v>
      </c>
      <c r="AM61" s="0" t="n">
        <v>-0.137</v>
      </c>
      <c r="AN61" s="0" t="n">
        <v>-0.137</v>
      </c>
      <c r="AO61" s="0" t="n">
        <v>-0.137</v>
      </c>
      <c r="AP61" s="0" t="n">
        <v>-0.137</v>
      </c>
      <c r="AQ61" s="0" t="n">
        <v>-0.137</v>
      </c>
      <c r="AR61" s="0" t="n">
        <v>-0.137</v>
      </c>
      <c r="AS61" s="0" t="n">
        <v>-0.137</v>
      </c>
      <c r="AT61" s="0" t="n">
        <v>-0.201999999999999</v>
      </c>
      <c r="AU61" s="0" t="n">
        <v>-0.132000000000001</v>
      </c>
      <c r="AV61" s="0" t="n">
        <v>-0.117</v>
      </c>
      <c r="AW61" s="0" t="n">
        <v>-0.108999999999999</v>
      </c>
      <c r="AX61" s="0" t="n">
        <v>-0.107</v>
      </c>
      <c r="AY61" s="0" t="n">
        <v>-0.127</v>
      </c>
      <c r="AZ61" s="0" t="n">
        <v>-0.137</v>
      </c>
      <c r="BA61" s="0" t="n">
        <v>-0.137</v>
      </c>
      <c r="BB61" s="0" t="n">
        <v>-0.137</v>
      </c>
      <c r="BC61" s="0" t="n">
        <v>-0.137</v>
      </c>
      <c r="BD61" s="0" t="n">
        <v>-0.121999999999999</v>
      </c>
      <c r="BE61" s="0" t="n">
        <v>-0.122</v>
      </c>
      <c r="BF61" s="0" t="n">
        <v>-0.187</v>
      </c>
      <c r="BG61" s="0" t="n">
        <v>-0.117</v>
      </c>
      <c r="BH61" s="0" t="n">
        <v>-0.102</v>
      </c>
      <c r="BI61" s="0" t="n">
        <v>-0.0939999999999994</v>
      </c>
      <c r="BJ61" s="0" t="n">
        <v>-0.0919999999999996</v>
      </c>
      <c r="BK61" s="0" t="n">
        <v>-0.112</v>
      </c>
      <c r="BL61" s="0" t="n">
        <v>-0.122</v>
      </c>
      <c r="BM61" s="0" t="n">
        <v>-0.122</v>
      </c>
      <c r="BN61" s="0" t="n">
        <v>-0.122</v>
      </c>
      <c r="BO61" s="0" t="n">
        <v>-0.122</v>
      </c>
      <c r="BP61" s="0" t="n">
        <v>-0.117</v>
      </c>
      <c r="BQ61" s="0" t="n">
        <v>-0.117</v>
      </c>
      <c r="BR61" s="0" t="n">
        <v>-0.182</v>
      </c>
      <c r="BS61" s="0" t="n">
        <v>-0.111999999999999</v>
      </c>
      <c r="BT61" s="0" t="n">
        <v>-0.0969999999999995</v>
      </c>
      <c r="BU61" s="0" t="n">
        <v>-0.0889999999999995</v>
      </c>
      <c r="BV61" s="0" t="n">
        <v>-0.0869999999999997</v>
      </c>
      <c r="BW61" s="0" t="n">
        <v>-0.106999999999999</v>
      </c>
      <c r="BX61" s="0" t="n">
        <v>-0.116999999999999</v>
      </c>
      <c r="BY61" s="0" t="n">
        <v>-0.117</v>
      </c>
      <c r="BZ61" s="0" t="n">
        <v>-0.117</v>
      </c>
      <c r="CA61" s="0" t="n">
        <v>-0.116999999999999</v>
      </c>
      <c r="CB61" s="0" t="n">
        <v>-0.117</v>
      </c>
      <c r="CC61" s="0" t="n">
        <v>-0.117</v>
      </c>
      <c r="CD61" s="0" t="n">
        <v>-0.182</v>
      </c>
      <c r="CE61" s="0" t="n">
        <v>-0.112</v>
      </c>
      <c r="CF61" s="0" t="n">
        <v>-0.0969999999999995</v>
      </c>
      <c r="CG61" s="0" t="n">
        <v>-0.0890000000000004</v>
      </c>
      <c r="CH61" s="0" t="n">
        <v>-0.0869999999999997</v>
      </c>
      <c r="CI61" s="0" t="n">
        <v>-0.106999999999999</v>
      </c>
      <c r="CJ61" s="0" t="n">
        <v>-0.117</v>
      </c>
      <c r="CK61" s="0" t="n">
        <v>-0.116999999999999</v>
      </c>
      <c r="CL61" s="0" t="n">
        <v>-0.117</v>
      </c>
      <c r="CM61" s="0" t="n">
        <v>-0.117</v>
      </c>
      <c r="CN61" s="0" t="n">
        <v>-0.116999999999999</v>
      </c>
      <c r="CO61" s="0" t="n">
        <v>-0.116999999999999</v>
      </c>
      <c r="CP61" s="0" t="n">
        <v>-0.182</v>
      </c>
      <c r="CQ61" s="0" t="n">
        <v>-0.112</v>
      </c>
      <c r="CR61" s="0" t="n">
        <v>-0.0969999999999995</v>
      </c>
      <c r="CS61" s="0" t="n">
        <v>-0.0889999999999995</v>
      </c>
      <c r="CT61" s="0" t="n">
        <v>-0.0869999999999997</v>
      </c>
      <c r="CU61" s="0" t="n">
        <v>-0.107</v>
      </c>
      <c r="CV61" s="0" t="n">
        <v>-0.117</v>
      </c>
      <c r="CW61" s="0" t="n">
        <v>-0.117</v>
      </c>
      <c r="CX61" s="0" t="n">
        <v>-0.117</v>
      </c>
      <c r="CY61" s="0" t="n">
        <v>-0.117</v>
      </c>
      <c r="CZ61" s="0" t="n">
        <v>-0.116999999999999</v>
      </c>
      <c r="DA61" s="0" t="n">
        <v>-0.116999999999999</v>
      </c>
      <c r="DB61" s="0" t="n">
        <v>-0.182</v>
      </c>
      <c r="DC61" s="0" t="n">
        <v>-0.112</v>
      </c>
      <c r="DD61" s="0" t="n">
        <v>-0.0970000000000004</v>
      </c>
      <c r="DE61" s="0" t="n">
        <v>-0.0889999999999995</v>
      </c>
      <c r="DF61" s="0" t="n">
        <v>-0.0869999999999997</v>
      </c>
      <c r="DG61" s="0" t="n">
        <v>-0.107</v>
      </c>
      <c r="DH61" s="0" t="n">
        <v>-0.117</v>
      </c>
      <c r="DI61" s="0" t="n">
        <v>-0.117</v>
      </c>
      <c r="DJ61" s="0" t="n">
        <v>-0.117</v>
      </c>
      <c r="DK61" s="0" t="n">
        <v>-0.117</v>
      </c>
      <c r="DL61" s="0" t="n">
        <v>-0.116999999999999</v>
      </c>
      <c r="DM61" s="0" t="n">
        <v>-0.116999999999999</v>
      </c>
      <c r="DN61" s="0" t="n">
        <v>-0.182</v>
      </c>
      <c r="DO61" s="0" t="n">
        <v>-0.112</v>
      </c>
      <c r="DP61" s="0" t="n">
        <v>-0.0969999999999995</v>
      </c>
      <c r="DQ61" s="0" t="n">
        <v>-0.0889999999999995</v>
      </c>
      <c r="DR61" s="0" t="n">
        <v>-0.0869999999999997</v>
      </c>
      <c r="DS61" s="0" t="n">
        <v>-0.107</v>
      </c>
      <c r="DT61" s="0" t="n">
        <v>-0.117</v>
      </c>
      <c r="DU61" s="0" t="n">
        <v>-0.117</v>
      </c>
      <c r="DV61" s="0" t="n">
        <v>-0.117</v>
      </c>
      <c r="DW61" s="0" t="n">
        <v>-0.117</v>
      </c>
      <c r="DX61" s="0" t="n">
        <v>-0.116999999999999</v>
      </c>
      <c r="DY61" s="0" t="n">
        <v>-0.117</v>
      </c>
      <c r="DZ61" s="0" t="n">
        <v>-0.182</v>
      </c>
      <c r="EA61" s="0" t="n">
        <v>-0.112</v>
      </c>
      <c r="EB61" s="0" t="n">
        <v>-0.0969999999999995</v>
      </c>
      <c r="EC61" s="0" t="n">
        <v>-0.0889999999999995</v>
      </c>
      <c r="ED61" s="0" t="n">
        <v>-0.0869999999999997</v>
      </c>
      <c r="EE61" s="0" t="n">
        <v>-0.107</v>
      </c>
      <c r="EF61" s="0" t="n">
        <v>-0.117</v>
      </c>
      <c r="EG61" s="0" t="n">
        <v>-0.117</v>
      </c>
      <c r="EH61" s="0" t="n">
        <v>-0.117</v>
      </c>
      <c r="EI61" s="0" t="n">
        <v>-0.117</v>
      </c>
      <c r="EJ61" s="0" t="n">
        <v>-0.117000000000001</v>
      </c>
      <c r="EK61" s="0" t="n">
        <v>-0.117</v>
      </c>
      <c r="EL61" s="0" t="n">
        <v>-0.182</v>
      </c>
      <c r="EM61" s="0" t="n">
        <v>-0.112</v>
      </c>
      <c r="EN61" s="0" t="n">
        <v>-0.0969999999999995</v>
      </c>
      <c r="EO61" s="0" t="n">
        <v>-0.0889999999999995</v>
      </c>
      <c r="EP61" s="0" t="n">
        <v>-0.0869999999999997</v>
      </c>
      <c r="EQ61" s="0" t="n">
        <v>-0.106999999999999</v>
      </c>
      <c r="ER61" s="0" t="n">
        <v>-0.116999999999999</v>
      </c>
      <c r="ES61" s="0" t="n">
        <v>-0.117</v>
      </c>
      <c r="ET61" s="0" t="n">
        <v>-0.117</v>
      </c>
      <c r="EU61" s="0" t="n">
        <v>-0.117</v>
      </c>
      <c r="EV61" s="0" t="n">
        <v>-0.117</v>
      </c>
      <c r="EW61" s="0" t="n">
        <v>-0.116999999999999</v>
      </c>
      <c r="EX61" s="0" t="n">
        <v>-0.182</v>
      </c>
      <c r="EY61" s="0" t="n">
        <v>-0.111999999999999</v>
      </c>
      <c r="EZ61" s="0" t="n">
        <v>-0.0970000000000004</v>
      </c>
      <c r="FA61" s="0" t="n">
        <v>-0.0889999999999995</v>
      </c>
      <c r="FB61" s="0" t="n">
        <v>-0.0869999999999997</v>
      </c>
      <c r="FC61" s="0" t="n">
        <v>-0.107</v>
      </c>
      <c r="FD61" s="0" t="n">
        <v>-0.117</v>
      </c>
      <c r="FE61" s="0" t="n">
        <v>-0.117</v>
      </c>
      <c r="FF61" s="0" t="n">
        <v>-0.116999999999999</v>
      </c>
      <c r="FG61" s="0" t="n">
        <v>-0.117000000000001</v>
      </c>
      <c r="FH61" s="0" t="n">
        <v>-0.117000000000001</v>
      </c>
      <c r="FI61" s="0" t="n">
        <v>-0.117000000000001</v>
      </c>
      <c r="FJ61" s="0" t="n">
        <v>-0.182</v>
      </c>
      <c r="FK61" s="0" t="n">
        <v>-0.112</v>
      </c>
      <c r="FL61" s="0" t="n">
        <v>-0.0969999999999995</v>
      </c>
      <c r="FM61" s="0" t="n">
        <v>-0.0890000000000004</v>
      </c>
      <c r="FN61" s="0" t="n">
        <v>-0.0869999999999997</v>
      </c>
      <c r="FO61" s="0" t="n">
        <v>-0.106999999999999</v>
      </c>
      <c r="FP61" s="0" t="n">
        <v>-0.117</v>
      </c>
      <c r="FQ61" s="0" t="n">
        <v>-0.116999999999999</v>
      </c>
      <c r="FR61" s="0" t="n">
        <v>-0.117000000000001</v>
      </c>
      <c r="FS61" s="0" t="n">
        <v>-0.117</v>
      </c>
      <c r="FT61" s="0" t="n">
        <v>-0.117</v>
      </c>
      <c r="FU61" s="0" t="n">
        <v>-0.117</v>
      </c>
      <c r="FV61" s="0" t="n">
        <v>-0.182</v>
      </c>
      <c r="FW61" s="0" t="n">
        <v>-0.111999999999999</v>
      </c>
      <c r="FX61" s="0" t="n">
        <v>-0.0969999999999995</v>
      </c>
      <c r="FY61" s="0" t="n">
        <v>-0.0889999999999995</v>
      </c>
      <c r="FZ61" s="0" t="n">
        <v>-0.0870000000000006</v>
      </c>
      <c r="GA61" s="0" t="n">
        <v>-0.107</v>
      </c>
      <c r="GB61" s="0" t="n">
        <v>-0.117</v>
      </c>
      <c r="GC61" s="0" t="n">
        <v>-0.117000000000001</v>
      </c>
      <c r="GD61" s="0" t="n">
        <v>-0.117</v>
      </c>
      <c r="GE61" s="0" t="n">
        <v>-0.117</v>
      </c>
      <c r="GF61" s="0" t="n">
        <v>-0.116999999999999</v>
      </c>
      <c r="GG61" s="0" t="n">
        <v>-0.117</v>
      </c>
      <c r="GH61" s="0" t="n">
        <v>-0.182</v>
      </c>
      <c r="GI61" s="0" t="n">
        <v>-0.112000000000001</v>
      </c>
      <c r="GJ61" s="0" t="n">
        <v>-0.0970000000000004</v>
      </c>
      <c r="GK61" s="0" t="n">
        <v>-0.0889999999999995</v>
      </c>
      <c r="GL61" s="0" t="n">
        <v>-0.0870000000000006</v>
      </c>
      <c r="GM61" s="0" t="n">
        <v>-0.107</v>
      </c>
      <c r="GN61" s="0" t="n">
        <v>-0.117000000000001</v>
      </c>
      <c r="GO61" s="0" t="n">
        <v>-0.117</v>
      </c>
      <c r="GP61" s="0" t="n">
        <v>-0.117000000000001</v>
      </c>
      <c r="GQ61" s="0" t="n">
        <v>-0.116999999999999</v>
      </c>
      <c r="GR61" s="0" t="n">
        <v>-0.116999999999999</v>
      </c>
      <c r="GS61" s="0" t="n">
        <v>-0.116999999999999</v>
      </c>
      <c r="GT61" s="0" t="n">
        <v>-0.182</v>
      </c>
      <c r="GU61" s="0" t="n">
        <v>-0.112</v>
      </c>
      <c r="GV61" s="0" t="n">
        <v>-0.0970000000000004</v>
      </c>
      <c r="GW61" s="0" t="n">
        <v>-0.0889999999999995</v>
      </c>
      <c r="GX61" s="0" t="n">
        <v>-0.0869999999999997</v>
      </c>
      <c r="GY61" s="0" t="n">
        <v>-0.107</v>
      </c>
      <c r="GZ61" s="0" t="n">
        <v>-0.117</v>
      </c>
      <c r="HA61" s="0" t="n">
        <v>-0.117000000000001</v>
      </c>
      <c r="HB61" s="0" t="n">
        <v>-0.116999999999999</v>
      </c>
      <c r="HC61" s="0" t="n">
        <v>-0.116999999999999</v>
      </c>
      <c r="HD61" s="0" t="n">
        <v>-0.116999999999999</v>
      </c>
      <c r="HE61" s="0" t="n">
        <v>-0.116999999999999</v>
      </c>
      <c r="HF61" s="0" t="n">
        <v>-0.181999999999999</v>
      </c>
      <c r="HG61" s="0" t="n">
        <v>-0.112</v>
      </c>
      <c r="HH61" s="0" t="n">
        <v>-0.0970000000000004</v>
      </c>
      <c r="HI61" s="0" t="n">
        <v>-0.0889999999999995</v>
      </c>
      <c r="HJ61" s="0" t="n">
        <v>-0.0870000000000006</v>
      </c>
      <c r="HK61" s="0" t="n">
        <v>-0.106999999999999</v>
      </c>
      <c r="HL61" s="0" t="n">
        <v>-0.117000000000001</v>
      </c>
      <c r="HM61" s="0" t="n">
        <v>-0.116999999999999</v>
      </c>
      <c r="HN61" s="0" t="n">
        <v>-0.116999999999999</v>
      </c>
      <c r="HO61" s="0" t="n">
        <v>-0.116999999999999</v>
      </c>
      <c r="HP61" s="0" t="n">
        <v>-0.117</v>
      </c>
      <c r="HQ61" s="0" t="n">
        <v>-0.116999999999999</v>
      </c>
      <c r="HR61" s="0" t="n">
        <v>-0.182</v>
      </c>
      <c r="HS61" s="0" t="n">
        <v>-0.111999999999999</v>
      </c>
      <c r="HT61" s="0" t="n">
        <v>-0.0969999999999995</v>
      </c>
      <c r="HU61" s="0" t="n">
        <v>-0.0890000000000004</v>
      </c>
      <c r="HV61" s="0" t="n">
        <v>-0.0869999999999989</v>
      </c>
      <c r="HW61" s="0" t="n">
        <v>-0.106999999999999</v>
      </c>
      <c r="HX61" s="0" t="n">
        <v>-0.116999999999999</v>
      </c>
      <c r="HY61" s="0" t="n">
        <v>-0.116999999999999</v>
      </c>
      <c r="HZ61" s="0" t="n">
        <v>-0.116999999999999</v>
      </c>
      <c r="IA61" s="382" t="n">
        <v>-0.116999999999999</v>
      </c>
      <c r="IB61" s="382" t="n">
        <v>-0.116999999999999</v>
      </c>
    </row>
    <row r="62" customFormat="false" ht="12.75" hidden="false" customHeight="false" outlineLevel="0" collapsed="false">
      <c r="A62" s="389" t="n">
        <f aca="false">A!A76</f>
        <v>38869</v>
      </c>
      <c r="B62" s="390" t="n">
        <f aca="false">INDEX(RelationshipPriceTable,MATCH(A62,RelationshipMonth,0),2)</f>
        <v>3.84</v>
      </c>
      <c r="C62" s="390" t="n">
        <v>3.818</v>
      </c>
      <c r="D62" s="391" t="n">
        <f aca="false">B62-C62</f>
        <v>0.0219999999999998</v>
      </c>
      <c r="F62" s="414" t="n">
        <v>36937</v>
      </c>
      <c r="J62" s="0" t="n">
        <v>0.0759999999999996</v>
      </c>
      <c r="K62" s="0" t="n">
        <v>0.0719999999999992</v>
      </c>
      <c r="L62" s="0" t="n">
        <v>0.072000000000001</v>
      </c>
      <c r="M62" s="0" t="n">
        <v>0.0769999999999991</v>
      </c>
      <c r="N62" s="0" t="n">
        <v>0.0769999999999991</v>
      </c>
      <c r="O62" s="0" t="n">
        <v>0.0750000000000002</v>
      </c>
      <c r="P62" s="0" t="n">
        <v>0.0650000000000004</v>
      </c>
      <c r="Q62" s="0" t="n">
        <v>0.0619999999999994</v>
      </c>
      <c r="R62" s="0" t="n">
        <v>0.0569999999999995</v>
      </c>
      <c r="S62" s="0" t="n">
        <v>0.0550000000000006</v>
      </c>
      <c r="T62" s="0" t="n">
        <v>0.0549999999999997</v>
      </c>
      <c r="U62" s="0" t="n">
        <v>0.0550000000000015</v>
      </c>
      <c r="V62" s="0" t="n">
        <v>0.0549999999999997</v>
      </c>
      <c r="W62" s="0" t="n">
        <v>0.0549999999999997</v>
      </c>
      <c r="X62" s="0" t="n">
        <v>0.0599999999999996</v>
      </c>
      <c r="Y62" s="0" t="n">
        <v>0.0599999999999996</v>
      </c>
      <c r="Z62" s="0" t="n">
        <v>0.0600000000000005</v>
      </c>
      <c r="AA62" s="0" t="n">
        <v>0.0600000000000005</v>
      </c>
      <c r="AB62" s="0" t="n">
        <v>0.0579999999999998</v>
      </c>
      <c r="AC62" s="0" t="n">
        <v>0.0550000000000006</v>
      </c>
      <c r="AD62" s="0" t="n">
        <v>0.0549999999999997</v>
      </c>
      <c r="AE62" s="0" t="n">
        <v>0.0549999999999997</v>
      </c>
      <c r="AF62" s="0" t="n">
        <v>0.0569999999999995</v>
      </c>
      <c r="AG62" s="0" t="n">
        <v>0.0569999999999995</v>
      </c>
      <c r="AH62" s="0" t="n">
        <v>0.0569999999999995</v>
      </c>
      <c r="AI62" s="0" t="n">
        <v>0.0569999999999995</v>
      </c>
      <c r="AJ62" s="0" t="n">
        <v>0.0570000000000004</v>
      </c>
      <c r="AK62" s="0" t="n">
        <v>0.0570000000000004</v>
      </c>
      <c r="AL62" s="0" t="n">
        <v>0.0569999999999995</v>
      </c>
      <c r="AM62" s="0" t="n">
        <v>0.0569999999999995</v>
      </c>
      <c r="AN62" s="0" t="n">
        <v>0.0569999999999995</v>
      </c>
      <c r="AO62" s="0" t="n">
        <v>0.0570000000000004</v>
      </c>
      <c r="AP62" s="0" t="n">
        <v>0.0569999999999995</v>
      </c>
      <c r="AQ62" s="0" t="n">
        <v>0.0569999999999995</v>
      </c>
      <c r="AR62" s="0" t="n">
        <v>0.0569999999999995</v>
      </c>
      <c r="AS62" s="0" t="n">
        <v>0.0569999999999995</v>
      </c>
      <c r="AT62" s="0" t="n">
        <v>0.0569999999999995</v>
      </c>
      <c r="AU62" s="0" t="n">
        <v>0.0570000000000004</v>
      </c>
      <c r="AV62" s="0" t="n">
        <v>0.0569999999999995</v>
      </c>
      <c r="AW62" s="0" t="n">
        <v>0.0569999999999995</v>
      </c>
      <c r="AX62" s="0" t="n">
        <v>0.0570000000000004</v>
      </c>
      <c r="AY62" s="0" t="n">
        <v>0.0569999999999995</v>
      </c>
      <c r="AZ62" s="0" t="n">
        <v>0.0570000000000004</v>
      </c>
      <c r="BA62" s="0" t="n">
        <v>0.0569999999999995</v>
      </c>
      <c r="BB62" s="0" t="n">
        <v>0.0570000000000004</v>
      </c>
      <c r="BC62" s="0" t="n">
        <v>0.0570000000000004</v>
      </c>
      <c r="BD62" s="0" t="n">
        <v>0.0569999999999995</v>
      </c>
      <c r="BE62" s="0" t="n">
        <v>0.0569999999999995</v>
      </c>
      <c r="BF62" s="0" t="n">
        <v>0.0569999999999995</v>
      </c>
      <c r="BG62" s="0" t="n">
        <v>0.0569999999999995</v>
      </c>
      <c r="BH62" s="0" t="n">
        <v>0.0570000000000004</v>
      </c>
      <c r="BI62" s="0" t="n">
        <v>0.0570000000000004</v>
      </c>
      <c r="BJ62" s="0" t="n">
        <v>0.0569999999999995</v>
      </c>
      <c r="BK62" s="0" t="n">
        <v>0.0570000000000004</v>
      </c>
      <c r="BL62" s="0" t="n">
        <v>0.0569999999999995</v>
      </c>
      <c r="BM62" s="0" t="n">
        <v>0.0570000000000004</v>
      </c>
      <c r="BN62" s="0" t="n">
        <v>0.0569999999999995</v>
      </c>
      <c r="BO62" s="0" t="n">
        <v>0.0569999999999995</v>
      </c>
      <c r="BP62" s="0" t="n">
        <v>0.0620000000000003</v>
      </c>
      <c r="BQ62" s="0" t="n">
        <v>0.0620000000000003</v>
      </c>
      <c r="BR62" s="0" t="n">
        <v>0.0619999999999994</v>
      </c>
      <c r="BS62" s="0" t="n">
        <v>0.0619999999999994</v>
      </c>
      <c r="BT62" s="0" t="n">
        <v>0.0620000000000003</v>
      </c>
      <c r="BU62" s="0" t="n">
        <v>0.0619999999999994</v>
      </c>
      <c r="BV62" s="0" t="n">
        <v>0.0620000000000003</v>
      </c>
      <c r="BW62" s="0" t="n">
        <v>0.0619999999999994</v>
      </c>
      <c r="BX62" s="0" t="n">
        <v>0.0619999999999994</v>
      </c>
      <c r="BY62" s="0" t="n">
        <v>0.0619999999999994</v>
      </c>
      <c r="BZ62" s="0" t="n">
        <v>0.0620000000000003</v>
      </c>
      <c r="CA62" s="0" t="n">
        <v>0.0619999999999994</v>
      </c>
      <c r="CB62" s="0" t="n">
        <v>0.0619999999999994</v>
      </c>
      <c r="CC62" s="0" t="n">
        <v>0.0619999999999994</v>
      </c>
      <c r="CD62" s="0" t="n">
        <v>0.0620000000000003</v>
      </c>
      <c r="CE62" s="0" t="n">
        <v>0.0620000000000003</v>
      </c>
      <c r="CF62" s="0" t="n">
        <v>0.0619999999999994</v>
      </c>
      <c r="CG62" s="0" t="n">
        <v>0.0620000000000003</v>
      </c>
      <c r="CH62" s="0" t="n">
        <v>0.0620000000000003</v>
      </c>
      <c r="CI62" s="0" t="n">
        <v>0.0619999999999994</v>
      </c>
      <c r="CJ62" s="0" t="n">
        <v>0.0620000000000003</v>
      </c>
      <c r="CK62" s="0" t="n">
        <v>0.0619999999999994</v>
      </c>
      <c r="CL62" s="0" t="n">
        <v>0.0619999999999994</v>
      </c>
      <c r="CM62" s="0" t="n">
        <v>0.0620000000000003</v>
      </c>
      <c r="CN62" s="0" t="n">
        <v>0.0619999999999994</v>
      </c>
      <c r="CO62" s="0" t="n">
        <v>0.0619999999999994</v>
      </c>
      <c r="CP62" s="0" t="n">
        <v>0.0620000000000003</v>
      </c>
      <c r="CQ62" s="0" t="n">
        <v>0.0619999999999994</v>
      </c>
      <c r="CR62" s="0" t="n">
        <v>0.0619999999999994</v>
      </c>
      <c r="CS62" s="0" t="n">
        <v>0.0620000000000003</v>
      </c>
      <c r="CT62" s="0" t="n">
        <v>0.0619999999999994</v>
      </c>
      <c r="CU62" s="0" t="n">
        <v>0.0620000000000003</v>
      </c>
      <c r="CV62" s="0" t="n">
        <v>0.0620000000000003</v>
      </c>
      <c r="CW62" s="0" t="n">
        <v>0.0620000000000003</v>
      </c>
      <c r="CX62" s="0" t="n">
        <v>0.0619999999999994</v>
      </c>
      <c r="CY62" s="0" t="n">
        <v>0.0620000000000003</v>
      </c>
      <c r="CZ62" s="0" t="n">
        <v>0.0619999999999994</v>
      </c>
      <c r="DA62" s="0" t="n">
        <v>0.0619999999999994</v>
      </c>
      <c r="DB62" s="0" t="n">
        <v>0.0620000000000003</v>
      </c>
      <c r="DC62" s="0" t="n">
        <v>0.0619999999999994</v>
      </c>
      <c r="DD62" s="0" t="n">
        <v>0.0620000000000003</v>
      </c>
      <c r="DE62" s="0" t="n">
        <v>0.0620000000000003</v>
      </c>
      <c r="DF62" s="0" t="n">
        <v>0.0619999999999994</v>
      </c>
      <c r="DG62" s="0" t="n">
        <v>0.0620000000000003</v>
      </c>
      <c r="DH62" s="0" t="n">
        <v>0.0619999999999994</v>
      </c>
      <c r="DI62" s="0" t="n">
        <v>0.0620000000000003</v>
      </c>
      <c r="DJ62" s="0" t="n">
        <v>0.0619999999999994</v>
      </c>
      <c r="DK62" s="0" t="n">
        <v>0.0619999999999994</v>
      </c>
      <c r="DL62" s="0" t="n">
        <v>0.0619999999999994</v>
      </c>
      <c r="DM62" s="0" t="n">
        <v>0.0619999999999994</v>
      </c>
      <c r="DN62" s="0" t="n">
        <v>0.0620000000000003</v>
      </c>
      <c r="DO62" s="0" t="n">
        <v>0.0619999999999994</v>
      </c>
      <c r="DP62" s="0" t="n">
        <v>0.0619999999999994</v>
      </c>
      <c r="DQ62" s="0" t="n">
        <v>0.0620000000000003</v>
      </c>
      <c r="DR62" s="0" t="n">
        <v>0.0619999999999994</v>
      </c>
      <c r="DS62" s="0" t="n">
        <v>0.0620000000000003</v>
      </c>
      <c r="DT62" s="0" t="n">
        <v>0.0620000000000003</v>
      </c>
      <c r="DU62" s="0" t="n">
        <v>0.0620000000000003</v>
      </c>
      <c r="DV62" s="0" t="n">
        <v>0.0619999999999994</v>
      </c>
      <c r="DW62" s="0" t="n">
        <v>0.0619999999999994</v>
      </c>
      <c r="DX62" s="0" t="n">
        <v>0.0619999999999994</v>
      </c>
      <c r="DY62" s="0" t="n">
        <v>0.0619999999999994</v>
      </c>
      <c r="DZ62" s="0" t="n">
        <v>0.0620000000000003</v>
      </c>
      <c r="EA62" s="0" t="n">
        <v>0.0620000000000003</v>
      </c>
      <c r="EB62" s="0" t="n">
        <v>0.0619999999999994</v>
      </c>
      <c r="EC62" s="0" t="n">
        <v>0.0620000000000003</v>
      </c>
      <c r="ED62" s="0" t="n">
        <v>0.0619999999999994</v>
      </c>
      <c r="EE62" s="0" t="n">
        <v>0.0620000000000003</v>
      </c>
      <c r="EF62" s="0" t="n">
        <v>0.0620000000000003</v>
      </c>
      <c r="EG62" s="0" t="n">
        <v>0.0620000000000003</v>
      </c>
      <c r="EH62" s="0" t="n">
        <v>0.0619999999999994</v>
      </c>
      <c r="EI62" s="0" t="n">
        <v>0.0620000000000003</v>
      </c>
      <c r="EJ62" s="0" t="n">
        <v>0.0620000000000003</v>
      </c>
      <c r="EK62" s="0" t="n">
        <v>0.0620000000000003</v>
      </c>
      <c r="EL62" s="0" t="n">
        <v>0.0619999999999994</v>
      </c>
      <c r="EM62" s="0" t="n">
        <v>0.0620000000000003</v>
      </c>
      <c r="EN62" s="0" t="n">
        <v>0.0619999999999994</v>
      </c>
      <c r="EO62" s="0" t="n">
        <v>0.0619999999999994</v>
      </c>
      <c r="EP62" s="0" t="n">
        <v>0.0620000000000003</v>
      </c>
      <c r="EQ62" s="0" t="n">
        <v>0.0619999999999994</v>
      </c>
      <c r="ER62" s="0" t="n">
        <v>0.0619999999999994</v>
      </c>
      <c r="ES62" s="0" t="n">
        <v>0.0619999999999994</v>
      </c>
      <c r="ET62" s="0" t="n">
        <v>0.0620000000000003</v>
      </c>
      <c r="EU62" s="0" t="n">
        <v>0.0620000000000003</v>
      </c>
      <c r="EV62" s="0" t="n">
        <v>0.0620000000000003</v>
      </c>
      <c r="EW62" s="0" t="n">
        <v>0.0619999999999994</v>
      </c>
      <c r="EX62" s="0" t="n">
        <v>0.0619999999999994</v>
      </c>
      <c r="EY62" s="0" t="n">
        <v>0.0619999999999994</v>
      </c>
      <c r="EZ62" s="0" t="n">
        <v>0.0620000000000003</v>
      </c>
      <c r="FA62" s="0" t="n">
        <v>0.0620000000000003</v>
      </c>
      <c r="FB62" s="0" t="n">
        <v>0.0619999999999994</v>
      </c>
      <c r="FC62" s="0" t="n">
        <v>0.0620000000000003</v>
      </c>
      <c r="FD62" s="0" t="n">
        <v>0.0619999999999994</v>
      </c>
      <c r="FE62" s="0" t="n">
        <v>0.0620000000000003</v>
      </c>
      <c r="FF62" s="0" t="n">
        <v>0.0619999999999994</v>
      </c>
      <c r="FG62" s="0" t="n">
        <v>0.0620000000000003</v>
      </c>
      <c r="FH62" s="0" t="n">
        <v>0.0620000000000003</v>
      </c>
      <c r="FI62" s="0" t="n">
        <v>0.0620000000000003</v>
      </c>
      <c r="FJ62" s="0" t="n">
        <v>0.0620000000000003</v>
      </c>
      <c r="FK62" s="0" t="n">
        <v>0.0620000000000003</v>
      </c>
      <c r="FL62" s="0" t="n">
        <v>0.0619999999999994</v>
      </c>
      <c r="FM62" s="0" t="n">
        <v>0.0620000000000003</v>
      </c>
      <c r="FN62" s="0" t="n">
        <v>0.0620000000000003</v>
      </c>
      <c r="FO62" s="0" t="n">
        <v>0.0619999999999994</v>
      </c>
      <c r="FP62" s="0" t="n">
        <v>0.0620000000000003</v>
      </c>
      <c r="FQ62" s="0" t="n">
        <v>0.0619999999999994</v>
      </c>
      <c r="FR62" s="0" t="n">
        <v>0.0620000000000003</v>
      </c>
      <c r="FS62" s="0" t="n">
        <v>0.0620000000000003</v>
      </c>
      <c r="FT62" s="0" t="n">
        <v>0.0620000000000003</v>
      </c>
      <c r="FU62" s="0" t="n">
        <v>0.0620000000000003</v>
      </c>
      <c r="FV62" s="0" t="n">
        <v>0.0620000000000003</v>
      </c>
      <c r="FW62" s="0" t="n">
        <v>0.0619999999999994</v>
      </c>
      <c r="FX62" s="0" t="n">
        <v>0.0620000000000003</v>
      </c>
      <c r="FY62" s="0" t="n">
        <v>0.0619999999999994</v>
      </c>
      <c r="FZ62" s="0" t="n">
        <v>0.0620000000000003</v>
      </c>
      <c r="GA62" s="0" t="n">
        <v>0.0620000000000003</v>
      </c>
      <c r="GB62" s="0" t="n">
        <v>0.0620000000000003</v>
      </c>
      <c r="GC62" s="0" t="n">
        <v>0.0620000000000003</v>
      </c>
      <c r="GD62" s="0" t="n">
        <v>0.0620000000000003</v>
      </c>
      <c r="GE62" s="0" t="n">
        <v>0.0620000000000003</v>
      </c>
      <c r="GF62" s="0" t="n">
        <v>0.0619999999999994</v>
      </c>
      <c r="GG62" s="0" t="n">
        <v>0.0620000000000003</v>
      </c>
      <c r="GH62" s="0" t="n">
        <v>0.0620000000000003</v>
      </c>
      <c r="GI62" s="0" t="n">
        <v>0.0620000000000003</v>
      </c>
      <c r="GJ62" s="0" t="n">
        <v>0.0620000000000003</v>
      </c>
      <c r="GK62" s="0" t="n">
        <v>0.0619999999999994</v>
      </c>
      <c r="GL62" s="0" t="n">
        <v>0.0620000000000003</v>
      </c>
      <c r="GM62" s="0" t="n">
        <v>0.0620000000000003</v>
      </c>
      <c r="GN62" s="0" t="n">
        <v>0.0620000000000012</v>
      </c>
      <c r="GO62" s="0" t="n">
        <v>0.0620000000000003</v>
      </c>
      <c r="GP62" s="0" t="n">
        <v>0.0620000000000003</v>
      </c>
      <c r="GQ62" s="0" t="n">
        <v>0.0619999999999994</v>
      </c>
      <c r="GR62" s="0" t="n">
        <v>0.0619999999999985</v>
      </c>
      <c r="GS62" s="0" t="n">
        <v>0.0619999999999994</v>
      </c>
      <c r="GT62" s="0" t="n">
        <v>0.0620000000000003</v>
      </c>
      <c r="GU62" s="0" t="n">
        <v>0.0620000000000003</v>
      </c>
      <c r="GV62" s="0" t="n">
        <v>0.0620000000000003</v>
      </c>
      <c r="GW62" s="0" t="n">
        <v>0.0619999999999985</v>
      </c>
      <c r="GX62" s="0" t="n">
        <v>0.0620000000000003</v>
      </c>
      <c r="GY62" s="0" t="n">
        <v>0.0620000000000003</v>
      </c>
      <c r="GZ62" s="0" t="n">
        <v>0.0620000000000003</v>
      </c>
      <c r="HA62" s="0" t="n">
        <v>0.0620000000000003</v>
      </c>
      <c r="HB62" s="0" t="n">
        <v>0.0619999999999994</v>
      </c>
      <c r="HC62" s="0" t="n">
        <v>0.0619999999999994</v>
      </c>
      <c r="HD62" s="0" t="n">
        <v>0.0619999999999994</v>
      </c>
      <c r="HE62" s="0" t="n">
        <v>0.0619999999999994</v>
      </c>
      <c r="HF62" s="0" t="n">
        <v>0.0619999999999985</v>
      </c>
      <c r="HG62" s="0" t="n">
        <v>0.0620000000000003</v>
      </c>
      <c r="HH62" s="0" t="n">
        <v>0.0620000000000003</v>
      </c>
      <c r="HI62" s="0" t="n">
        <v>0.0620000000000003</v>
      </c>
      <c r="HJ62" s="0" t="n">
        <v>0.0620000000000003</v>
      </c>
      <c r="HK62" s="0" t="n">
        <v>0.0619999999999994</v>
      </c>
      <c r="HL62" s="0" t="n">
        <v>0.0620000000000003</v>
      </c>
      <c r="HM62" s="0" t="n">
        <v>0.0619999999999994</v>
      </c>
      <c r="HN62" s="0" t="n">
        <v>0.0619999999999994</v>
      </c>
      <c r="HO62" s="0" t="n">
        <v>0.0619999999999985</v>
      </c>
      <c r="HP62" s="0" t="n">
        <v>0.0619999999999994</v>
      </c>
      <c r="HQ62" s="0" t="n">
        <v>0.0619999999999985</v>
      </c>
      <c r="HR62" s="0" t="n">
        <v>0.0619999999999994</v>
      </c>
      <c r="HS62" s="0" t="n">
        <v>0.0619999999999994</v>
      </c>
      <c r="HT62" s="0" t="n">
        <v>0.0619999999999994</v>
      </c>
      <c r="HU62" s="0" t="n">
        <v>0.0620000000000012</v>
      </c>
      <c r="HV62" s="0" t="n">
        <v>0.0619999999999994</v>
      </c>
      <c r="HW62" s="0" t="n">
        <v>0.0619999999999994</v>
      </c>
      <c r="HX62" s="0" t="n">
        <v>0.0619999999999994</v>
      </c>
      <c r="HY62" s="0" t="n">
        <v>0.0619999999999994</v>
      </c>
      <c r="HZ62" s="0" t="n">
        <v>0.0619999999999985</v>
      </c>
      <c r="IA62" s="382" t="n">
        <v>0.0619999999999994</v>
      </c>
      <c r="IB62" s="382" t="n">
        <v>0.0619999999999994</v>
      </c>
    </row>
    <row r="63" customFormat="false" ht="12.75" hidden="false" customHeight="false" outlineLevel="0" collapsed="false">
      <c r="A63" s="389" t="n">
        <f aca="false">A!A77</f>
        <v>38899</v>
      </c>
      <c r="B63" s="390" t="n">
        <f aca="false">INDEX(RelationshipPriceTable,MATCH(A63,RelationshipMonth,0),2)</f>
        <v>3.89</v>
      </c>
      <c r="C63" s="390" t="n">
        <v>3.868</v>
      </c>
      <c r="D63" s="391" t="n">
        <f aca="false">B63-C63</f>
        <v>0.0220000000000002</v>
      </c>
      <c r="F63" s="414" t="n">
        <v>36938</v>
      </c>
      <c r="J63" s="0" t="n">
        <v>-0.0259999999999998</v>
      </c>
      <c r="K63" s="0" t="n">
        <v>-0.0269999999999992</v>
      </c>
      <c r="L63" s="0" t="n">
        <v>-0.0250000000000004</v>
      </c>
      <c r="M63" s="0" t="n">
        <v>-0.0350000000000001</v>
      </c>
      <c r="N63" s="0" t="n">
        <v>-0.0299999999999994</v>
      </c>
      <c r="O63" s="0" t="n">
        <v>-0.0300000000000003</v>
      </c>
      <c r="P63" s="0" t="n">
        <v>-0.0300000000000003</v>
      </c>
      <c r="Q63" s="0" t="n">
        <v>-0.0300000000000003</v>
      </c>
      <c r="R63" s="0" t="n">
        <v>-0.0300000000000003</v>
      </c>
      <c r="S63" s="0" t="n">
        <v>-0.0300000000000003</v>
      </c>
      <c r="T63" s="0" t="n">
        <v>-0.0350000000000001</v>
      </c>
      <c r="U63" s="0" t="n">
        <v>-0.0380000000000011</v>
      </c>
      <c r="V63" s="0" t="n">
        <v>-0.0380000000000003</v>
      </c>
      <c r="W63" s="0" t="n">
        <v>-0.0179999999999998</v>
      </c>
      <c r="X63" s="0" t="n">
        <v>-0.00300000000000011</v>
      </c>
      <c r="Y63" s="0" t="n">
        <v>0.00699999999999967</v>
      </c>
      <c r="Z63" s="0" t="n">
        <v>0.00699999999999967</v>
      </c>
      <c r="AA63" s="0" t="n">
        <v>0.00699999999999967</v>
      </c>
      <c r="AB63" s="0" t="n">
        <v>0.00899999999999945</v>
      </c>
      <c r="AC63" s="0" t="n">
        <v>0.0219999999999994</v>
      </c>
      <c r="AD63" s="0" t="n">
        <v>0.0220000000000002</v>
      </c>
      <c r="AE63" s="0" t="n">
        <v>0.0220000000000002</v>
      </c>
      <c r="AF63" s="0" t="n">
        <v>0.0350000000000001</v>
      </c>
      <c r="AG63" s="0" t="n">
        <v>0.04</v>
      </c>
      <c r="AH63" s="0" t="n">
        <v>0.0449999999999999</v>
      </c>
      <c r="AI63" s="0" t="n">
        <v>0.0449999999999999</v>
      </c>
      <c r="AJ63" s="0" t="n">
        <v>0.0449999999999999</v>
      </c>
      <c r="AK63" s="0" t="n">
        <v>0.0449999999999999</v>
      </c>
      <c r="AL63" s="0" t="n">
        <v>0.0449999999999999</v>
      </c>
      <c r="AM63" s="0" t="n">
        <v>0.0480000000000009</v>
      </c>
      <c r="AN63" s="0" t="n">
        <v>0.0480000000000009</v>
      </c>
      <c r="AO63" s="0" t="n">
        <v>0.048</v>
      </c>
      <c r="AP63" s="0" t="n">
        <v>0.04</v>
      </c>
      <c r="AQ63" s="0" t="n">
        <v>0.04</v>
      </c>
      <c r="AR63" s="0" t="n">
        <v>0.04</v>
      </c>
      <c r="AS63" s="0" t="n">
        <v>0.04</v>
      </c>
      <c r="AT63" s="0" t="n">
        <v>0.0649999999999995</v>
      </c>
      <c r="AU63" s="0" t="n">
        <v>0.0649999999999995</v>
      </c>
      <c r="AV63" s="0" t="n">
        <v>0.0650000000000004</v>
      </c>
      <c r="AW63" s="0" t="n">
        <v>0.0650000000000004</v>
      </c>
      <c r="AX63" s="0" t="n">
        <v>0.0649999999999995</v>
      </c>
      <c r="AY63" s="0" t="n">
        <v>0.0680000000000005</v>
      </c>
      <c r="AZ63" s="0" t="n">
        <v>0.0680000000000005</v>
      </c>
      <c r="BA63" s="0" t="n">
        <v>0.0680000000000005</v>
      </c>
      <c r="BB63" s="0" t="n">
        <v>0.0599999999999996</v>
      </c>
      <c r="BC63" s="0" t="n">
        <v>0.0599999999999996</v>
      </c>
      <c r="BD63" s="0" t="n">
        <v>0.04</v>
      </c>
      <c r="BE63" s="0" t="n">
        <v>0.04</v>
      </c>
      <c r="BF63" s="0" t="n">
        <v>0.0650000000000004</v>
      </c>
      <c r="BG63" s="0" t="n">
        <v>0.0650000000000004</v>
      </c>
      <c r="BH63" s="0" t="n">
        <v>0.0649999999999995</v>
      </c>
      <c r="BI63" s="0" t="n">
        <v>0.0649999999999995</v>
      </c>
      <c r="BJ63" s="0" t="n">
        <v>0.0650000000000004</v>
      </c>
      <c r="BK63" s="0" t="n">
        <v>0.0679999999999996</v>
      </c>
      <c r="BL63" s="0" t="n">
        <v>0.0680000000000005</v>
      </c>
      <c r="BM63" s="0" t="n">
        <v>0.0679999999999996</v>
      </c>
      <c r="BN63" s="0" t="n">
        <v>0.0600000000000005</v>
      </c>
      <c r="BO63" s="0" t="n">
        <v>0.0600000000000005</v>
      </c>
      <c r="BP63" s="0" t="n">
        <v>0.04</v>
      </c>
      <c r="BQ63" s="0" t="n">
        <v>0.04</v>
      </c>
      <c r="BR63" s="0" t="n">
        <v>0.0650000000000004</v>
      </c>
      <c r="BS63" s="0" t="n">
        <v>0.0650000000000004</v>
      </c>
      <c r="BT63" s="0" t="n">
        <v>0.0649999999999995</v>
      </c>
      <c r="BU63" s="0" t="n">
        <v>0.0650000000000004</v>
      </c>
      <c r="BV63" s="0" t="n">
        <v>0.0649999999999995</v>
      </c>
      <c r="BW63" s="0" t="n">
        <v>0.0680000000000005</v>
      </c>
      <c r="BX63" s="0" t="n">
        <v>0.0680000000000005</v>
      </c>
      <c r="BY63" s="0" t="n">
        <v>0.0680000000000005</v>
      </c>
      <c r="BZ63" s="0" t="n">
        <v>0.0599999999999996</v>
      </c>
      <c r="CA63" s="0" t="n">
        <v>0.0599999999999996</v>
      </c>
      <c r="CB63" s="0" t="n">
        <v>0.04</v>
      </c>
      <c r="CC63" s="0" t="n">
        <v>0.04</v>
      </c>
      <c r="CD63" s="0" t="n">
        <v>0.0649999999999995</v>
      </c>
      <c r="CE63" s="0" t="n">
        <v>0.0649999999999995</v>
      </c>
      <c r="CF63" s="0" t="n">
        <v>0.0650000000000004</v>
      </c>
      <c r="CG63" s="0" t="n">
        <v>0.0649999999999995</v>
      </c>
      <c r="CH63" s="0" t="n">
        <v>0.0649999999999995</v>
      </c>
      <c r="CI63" s="0" t="n">
        <v>0.0680000000000005</v>
      </c>
      <c r="CJ63" s="0" t="n">
        <v>0.0679999999999996</v>
      </c>
      <c r="CK63" s="0" t="n">
        <v>0.0680000000000005</v>
      </c>
      <c r="CL63" s="0" t="n">
        <v>0.0600000000000005</v>
      </c>
      <c r="CM63" s="0" t="n">
        <v>0.0599999999999996</v>
      </c>
      <c r="CN63" s="0" t="n">
        <v>0.04</v>
      </c>
      <c r="CO63" s="0" t="n">
        <v>0.04</v>
      </c>
      <c r="CP63" s="0" t="n">
        <v>0.0649999999999995</v>
      </c>
      <c r="CQ63" s="0" t="n">
        <v>0.0650000000000004</v>
      </c>
      <c r="CR63" s="0" t="n">
        <v>0.0650000000000004</v>
      </c>
      <c r="CS63" s="0" t="n">
        <v>0.0649999999999995</v>
      </c>
      <c r="CT63" s="0" t="n">
        <v>0.0650000000000004</v>
      </c>
      <c r="CU63" s="0" t="n">
        <v>0.0679999999999996</v>
      </c>
      <c r="CV63" s="0" t="n">
        <v>0.0679999999999996</v>
      </c>
      <c r="CW63" s="0" t="n">
        <v>0.0679999999999996</v>
      </c>
      <c r="CX63" s="0" t="n">
        <v>0.0600000000000005</v>
      </c>
      <c r="CY63" s="0" t="n">
        <v>0.0599999999999996</v>
      </c>
      <c r="CZ63" s="0" t="n">
        <v>0.04</v>
      </c>
      <c r="DA63" s="0" t="n">
        <v>0.04</v>
      </c>
      <c r="DB63" s="0" t="n">
        <v>0.0649999999999995</v>
      </c>
      <c r="DC63" s="0" t="n">
        <v>0.0650000000000004</v>
      </c>
      <c r="DD63" s="0" t="n">
        <v>0.0649999999999995</v>
      </c>
      <c r="DE63" s="0" t="n">
        <v>0.0649999999999995</v>
      </c>
      <c r="DF63" s="0" t="n">
        <v>0.0650000000000004</v>
      </c>
      <c r="DG63" s="0" t="n">
        <v>0.0679999999999996</v>
      </c>
      <c r="DH63" s="0" t="n">
        <v>0.0680000000000005</v>
      </c>
      <c r="DI63" s="0" t="n">
        <v>0.0679999999999996</v>
      </c>
      <c r="DJ63" s="0" t="n">
        <v>0.0600000000000005</v>
      </c>
      <c r="DK63" s="0" t="n">
        <v>0.0600000000000005</v>
      </c>
      <c r="DL63" s="0" t="n">
        <v>0.04</v>
      </c>
      <c r="DM63" s="0" t="n">
        <v>0.04</v>
      </c>
      <c r="DN63" s="0" t="n">
        <v>0.0649999999999995</v>
      </c>
      <c r="DO63" s="0" t="n">
        <v>0.0650000000000004</v>
      </c>
      <c r="DP63" s="0" t="n">
        <v>0.0650000000000004</v>
      </c>
      <c r="DQ63" s="0" t="n">
        <v>0.0649999999999995</v>
      </c>
      <c r="DR63" s="0" t="n">
        <v>0.0650000000000004</v>
      </c>
      <c r="DS63" s="0" t="n">
        <v>0.0679999999999996</v>
      </c>
      <c r="DT63" s="0" t="n">
        <v>0.0679999999999996</v>
      </c>
      <c r="DU63" s="0" t="n">
        <v>0.0679999999999996</v>
      </c>
      <c r="DV63" s="0" t="n">
        <v>0.0600000000000005</v>
      </c>
      <c r="DW63" s="0" t="n">
        <v>0.0600000000000005</v>
      </c>
      <c r="DX63" s="0" t="n">
        <v>0.04</v>
      </c>
      <c r="DY63" s="0" t="n">
        <v>0.04</v>
      </c>
      <c r="DZ63" s="0" t="n">
        <v>0.0649999999999995</v>
      </c>
      <c r="EA63" s="0" t="n">
        <v>0.0649999999999995</v>
      </c>
      <c r="EB63" s="0" t="n">
        <v>0.0650000000000004</v>
      </c>
      <c r="EC63" s="0" t="n">
        <v>0.0649999999999995</v>
      </c>
      <c r="ED63" s="0" t="n">
        <v>0.0650000000000004</v>
      </c>
      <c r="EE63" s="0" t="n">
        <v>0.0680000000000005</v>
      </c>
      <c r="EF63" s="0" t="n">
        <v>0.0679999999999996</v>
      </c>
      <c r="EG63" s="0" t="n">
        <v>0.0680000000000005</v>
      </c>
      <c r="EH63" s="0" t="n">
        <v>0.0600000000000005</v>
      </c>
      <c r="EI63" s="0" t="n">
        <v>0.0599999999999996</v>
      </c>
      <c r="EJ63" s="0" t="n">
        <v>0.04</v>
      </c>
      <c r="EK63" s="0" t="n">
        <v>0.04</v>
      </c>
      <c r="EL63" s="0" t="n">
        <v>0.0650000000000004</v>
      </c>
      <c r="EM63" s="0" t="n">
        <v>0.0649999999999995</v>
      </c>
      <c r="EN63" s="0" t="n">
        <v>0.0650000000000004</v>
      </c>
      <c r="EO63" s="0" t="n">
        <v>0.0650000000000004</v>
      </c>
      <c r="EP63" s="0" t="n">
        <v>0.0649999999999995</v>
      </c>
      <c r="EQ63" s="0" t="n">
        <v>0.0680000000000005</v>
      </c>
      <c r="ER63" s="0" t="n">
        <v>0.0680000000000005</v>
      </c>
      <c r="ES63" s="0" t="n">
        <v>0.0680000000000005</v>
      </c>
      <c r="ET63" s="0" t="n">
        <v>0.0599999999999996</v>
      </c>
      <c r="EU63" s="0" t="n">
        <v>0.0599999999999996</v>
      </c>
      <c r="EV63" s="0" t="n">
        <v>0.04</v>
      </c>
      <c r="EW63" s="0" t="n">
        <v>0.04</v>
      </c>
      <c r="EX63" s="0" t="n">
        <v>0.0650000000000004</v>
      </c>
      <c r="EY63" s="0" t="n">
        <v>0.0650000000000004</v>
      </c>
      <c r="EZ63" s="0" t="n">
        <v>0.0649999999999995</v>
      </c>
      <c r="FA63" s="0" t="n">
        <v>0.0649999999999995</v>
      </c>
      <c r="FB63" s="0" t="n">
        <v>0.0650000000000004</v>
      </c>
      <c r="FC63" s="0" t="n">
        <v>0.0679999999999996</v>
      </c>
      <c r="FD63" s="0" t="n">
        <v>0.0680000000000005</v>
      </c>
      <c r="FE63" s="0" t="n">
        <v>0.0679999999999996</v>
      </c>
      <c r="FF63" s="0" t="n">
        <v>0.0600000000000005</v>
      </c>
      <c r="FG63" s="0" t="n">
        <v>0.0600000000000005</v>
      </c>
      <c r="FH63" s="0" t="n">
        <v>0.04</v>
      </c>
      <c r="FI63" s="0" t="n">
        <v>0.04</v>
      </c>
      <c r="FJ63" s="0" t="n">
        <v>0.0649999999999995</v>
      </c>
      <c r="FK63" s="0" t="n">
        <v>0.0649999999999995</v>
      </c>
      <c r="FL63" s="0" t="n">
        <v>0.0650000000000004</v>
      </c>
      <c r="FM63" s="0" t="n">
        <v>0.0649999999999995</v>
      </c>
      <c r="FN63" s="0" t="n">
        <v>0.0649999999999995</v>
      </c>
      <c r="FO63" s="0" t="n">
        <v>0.0679999999999996</v>
      </c>
      <c r="FP63" s="0" t="n">
        <v>0.0679999999999996</v>
      </c>
      <c r="FQ63" s="0" t="n">
        <v>0.0679999999999996</v>
      </c>
      <c r="FR63" s="0" t="n">
        <v>0.0600000000000005</v>
      </c>
      <c r="FS63" s="0" t="n">
        <v>0.0599999999999996</v>
      </c>
      <c r="FT63" s="0" t="n">
        <v>0.04</v>
      </c>
      <c r="FU63" s="0" t="n">
        <v>0.04</v>
      </c>
      <c r="FV63" s="0" t="n">
        <v>0.0650000000000004</v>
      </c>
      <c r="FW63" s="0" t="n">
        <v>0.0650000000000004</v>
      </c>
      <c r="FX63" s="0" t="n">
        <v>0.0649999999999995</v>
      </c>
      <c r="FY63" s="0" t="n">
        <v>0.0649999999999995</v>
      </c>
      <c r="FZ63" s="0" t="n">
        <v>0.0649999999999995</v>
      </c>
      <c r="GA63" s="0" t="n">
        <v>0.0679999999999996</v>
      </c>
      <c r="GB63" s="0" t="n">
        <v>0.0679999999999996</v>
      </c>
      <c r="GC63" s="0" t="n">
        <v>0.0679999999999996</v>
      </c>
      <c r="GD63" s="0" t="n">
        <v>0.0599999999999996</v>
      </c>
      <c r="GE63" s="0" t="n">
        <v>0.0600000000000005</v>
      </c>
      <c r="GF63" s="0" t="n">
        <v>0.04</v>
      </c>
      <c r="GG63" s="0" t="n">
        <v>0.04</v>
      </c>
      <c r="GH63" s="0" t="n">
        <v>0.0649999999999995</v>
      </c>
      <c r="GI63" s="0" t="n">
        <v>0.0650000000000004</v>
      </c>
      <c r="GJ63" s="0" t="n">
        <v>0.0650000000000004</v>
      </c>
      <c r="GK63" s="0" t="n">
        <v>0.0650000000000004</v>
      </c>
      <c r="GL63" s="0" t="n">
        <v>0.0650000000000004</v>
      </c>
      <c r="GM63" s="0" t="n">
        <v>0.0679999999999996</v>
      </c>
      <c r="GN63" s="0" t="n">
        <v>0.0679999999999996</v>
      </c>
      <c r="GO63" s="0" t="n">
        <v>0.0679999999999996</v>
      </c>
      <c r="GP63" s="0" t="n">
        <v>0.0600000000000005</v>
      </c>
      <c r="GQ63" s="0" t="n">
        <v>0.0599999999999996</v>
      </c>
      <c r="GR63" s="0" t="n">
        <v>0.04</v>
      </c>
      <c r="GS63" s="0" t="n">
        <v>0.04</v>
      </c>
      <c r="GT63" s="0" t="n">
        <v>0.0650000000000004</v>
      </c>
      <c r="GU63" s="0" t="n">
        <v>0.0649999999999995</v>
      </c>
      <c r="GV63" s="0" t="n">
        <v>0.0650000000000004</v>
      </c>
      <c r="GW63" s="0" t="n">
        <v>0.0650000000000004</v>
      </c>
      <c r="GX63" s="0" t="n">
        <v>0.0649999999999995</v>
      </c>
      <c r="GY63" s="0" t="n">
        <v>0.0680000000000014</v>
      </c>
      <c r="GZ63" s="0" t="n">
        <v>0.0680000000000005</v>
      </c>
      <c r="HA63" s="0" t="n">
        <v>0.0680000000000014</v>
      </c>
      <c r="HB63" s="0" t="n">
        <v>0.0599999999999996</v>
      </c>
      <c r="HC63" s="0" t="n">
        <v>0.0599999999999996</v>
      </c>
      <c r="HD63" s="0" t="n">
        <v>0.04</v>
      </c>
      <c r="HE63" s="0" t="n">
        <v>0.04</v>
      </c>
      <c r="HF63" s="0" t="n">
        <v>0.0650000000000004</v>
      </c>
      <c r="HG63" s="0" t="n">
        <v>0.0650000000000004</v>
      </c>
      <c r="HH63" s="0" t="n">
        <v>0.0649999999999995</v>
      </c>
      <c r="HI63" s="0" t="n">
        <v>0.0650000000000004</v>
      </c>
      <c r="HJ63" s="0" t="n">
        <v>0.0650000000000004</v>
      </c>
      <c r="HK63" s="0" t="n">
        <v>0.0680000000000005</v>
      </c>
      <c r="HL63" s="0" t="n">
        <v>0.0680000000000014</v>
      </c>
      <c r="HM63" s="0" t="n">
        <v>0.0680000000000005</v>
      </c>
      <c r="HN63" s="0" t="n">
        <v>0.0600000000000005</v>
      </c>
      <c r="HO63" s="0" t="n">
        <v>0.0600000000000005</v>
      </c>
      <c r="HP63" s="0" t="n">
        <v>0.04</v>
      </c>
      <c r="HQ63" s="0" t="n">
        <v>0.04</v>
      </c>
      <c r="HR63" s="0" t="n">
        <v>0.0649999999999995</v>
      </c>
      <c r="HS63" s="0" t="n">
        <v>0.0649999999999995</v>
      </c>
      <c r="HT63" s="0" t="n">
        <v>0.0650000000000004</v>
      </c>
      <c r="HU63" s="0" t="n">
        <v>0.0649999999999995</v>
      </c>
      <c r="HV63" s="0" t="n">
        <v>0.0649999999999995</v>
      </c>
      <c r="HW63" s="0" t="n">
        <v>0.0680000000000005</v>
      </c>
      <c r="HX63" s="0" t="n">
        <v>0.0680000000000005</v>
      </c>
      <c r="HY63" s="0" t="n">
        <v>0.0680000000000005</v>
      </c>
      <c r="HZ63" s="0" t="n">
        <v>0.0600000000000005</v>
      </c>
      <c r="IA63" s="382" t="n">
        <v>0.0599999999999996</v>
      </c>
      <c r="IB63" s="382" t="n">
        <v>0.04</v>
      </c>
    </row>
    <row r="64" customFormat="false" ht="12.75" hidden="false" customHeight="false" outlineLevel="0" collapsed="false">
      <c r="A64" s="389" t="n">
        <f aca="false">A!A78</f>
        <v>38930</v>
      </c>
      <c r="B64" s="390" t="n">
        <f aca="false">INDEX(RelationshipPriceTable,MATCH(A64,RelationshipMonth,0),2)</f>
        <v>3.921</v>
      </c>
      <c r="C64" s="390" t="n">
        <v>3.899</v>
      </c>
      <c r="D64" s="391" t="n">
        <f aca="false">B64-C64</f>
        <v>0.0219999999999998</v>
      </c>
      <c r="F64" s="414" t="n">
        <v>36942</v>
      </c>
      <c r="J64" s="0" t="n">
        <v>-0.290000000000001</v>
      </c>
      <c r="K64" s="0" t="n">
        <v>-0.264</v>
      </c>
      <c r="L64" s="0" t="n">
        <v>-0.24</v>
      </c>
      <c r="M64" s="0" t="n">
        <v>-0.226</v>
      </c>
      <c r="N64" s="0" t="n">
        <v>-0.220000000000001</v>
      </c>
      <c r="O64" s="0" t="n">
        <v>-0.215</v>
      </c>
      <c r="P64" s="0" t="n">
        <v>-0.21</v>
      </c>
      <c r="Q64" s="0" t="n">
        <v>-0.21</v>
      </c>
      <c r="R64" s="0" t="n">
        <v>-0.2</v>
      </c>
      <c r="S64" s="0" t="n">
        <v>-0.183000000000001</v>
      </c>
      <c r="T64" s="0" t="n">
        <v>-0.173000000000001</v>
      </c>
      <c r="U64" s="0" t="n">
        <v>-0.154999999999999</v>
      </c>
      <c r="V64" s="0" t="n">
        <v>-0.145</v>
      </c>
      <c r="W64" s="0" t="n">
        <v>-0.105</v>
      </c>
      <c r="X64" s="0" t="n">
        <v>-0.0899999999999999</v>
      </c>
      <c r="Y64" s="0" t="n">
        <v>-0.0899999999999999</v>
      </c>
      <c r="Z64" s="0" t="n">
        <v>-0.0800000000000001</v>
      </c>
      <c r="AA64" s="0" t="n">
        <v>-0.0750000000000002</v>
      </c>
      <c r="AB64" s="0" t="n">
        <v>-0.0749999999999993</v>
      </c>
      <c r="AC64" s="0" t="n">
        <v>-0.0750000000000002</v>
      </c>
      <c r="AD64" s="0" t="n">
        <v>-0.0750000000000002</v>
      </c>
      <c r="AE64" s="0" t="n">
        <v>-0.085</v>
      </c>
      <c r="AF64" s="0" t="n">
        <v>-0.085</v>
      </c>
      <c r="AG64" s="0" t="n">
        <v>-0.085</v>
      </c>
      <c r="AH64" s="0" t="n">
        <v>-0.085</v>
      </c>
      <c r="AI64" s="0" t="n">
        <v>-0.085</v>
      </c>
      <c r="AJ64" s="0" t="n">
        <v>-0.085</v>
      </c>
      <c r="AK64" s="0" t="n">
        <v>-0.0839999999999996</v>
      </c>
      <c r="AL64" s="0" t="n">
        <v>-0.0800000000000001</v>
      </c>
      <c r="AM64" s="0" t="n">
        <v>-0.0750000000000002</v>
      </c>
      <c r="AN64" s="0" t="n">
        <v>-0.0750000000000002</v>
      </c>
      <c r="AO64" s="0" t="n">
        <v>-0.0750000000000002</v>
      </c>
      <c r="AP64" s="0" t="n">
        <v>-0.0750000000000002</v>
      </c>
      <c r="AQ64" s="0" t="n">
        <v>-0.0749999999999993</v>
      </c>
      <c r="AR64" s="0" t="n">
        <v>-0.0750000000000002</v>
      </c>
      <c r="AS64" s="0" t="n">
        <v>-0.0749999999999993</v>
      </c>
      <c r="AT64" s="0" t="n">
        <v>-0.085</v>
      </c>
      <c r="AU64" s="0" t="n">
        <v>-0.085</v>
      </c>
      <c r="AV64" s="0" t="n">
        <v>-0.085</v>
      </c>
      <c r="AW64" s="0" t="n">
        <v>-0.0840000000000005</v>
      </c>
      <c r="AX64" s="0" t="n">
        <v>-0.0800000000000001</v>
      </c>
      <c r="AY64" s="0" t="n">
        <v>-0.0750000000000002</v>
      </c>
      <c r="AZ64" s="0" t="n">
        <v>-0.0750000000000002</v>
      </c>
      <c r="BA64" s="0" t="n">
        <v>-0.0750000000000002</v>
      </c>
      <c r="BB64" s="0" t="n">
        <v>-0.0750000000000002</v>
      </c>
      <c r="BC64" s="0" t="n">
        <v>-0.0750000000000002</v>
      </c>
      <c r="BD64" s="0" t="n">
        <v>-0.0750000000000002</v>
      </c>
      <c r="BE64" s="0" t="n">
        <v>-0.0750000000000002</v>
      </c>
      <c r="BF64" s="0" t="n">
        <v>-0.085</v>
      </c>
      <c r="BG64" s="0" t="n">
        <v>-0.085</v>
      </c>
      <c r="BH64" s="0" t="n">
        <v>-0.085</v>
      </c>
      <c r="BI64" s="0" t="n">
        <v>-0.0839999999999996</v>
      </c>
      <c r="BJ64" s="0" t="n">
        <v>-0.0800000000000001</v>
      </c>
      <c r="BK64" s="0" t="n">
        <v>-0.0749999999999993</v>
      </c>
      <c r="BL64" s="0" t="n">
        <v>-0.0750000000000002</v>
      </c>
      <c r="BM64" s="0" t="n">
        <v>-0.0749999999999993</v>
      </c>
      <c r="BN64" s="0" t="n">
        <v>-0.0750000000000002</v>
      </c>
      <c r="BO64" s="0" t="n">
        <v>-0.0750000000000002</v>
      </c>
      <c r="BP64" s="0" t="n">
        <v>-0.0750000000000002</v>
      </c>
      <c r="BQ64" s="0" t="n">
        <v>-0.0750000000000002</v>
      </c>
      <c r="BR64" s="0" t="n">
        <v>-0.085</v>
      </c>
      <c r="BS64" s="0" t="n">
        <v>-0.085</v>
      </c>
      <c r="BT64" s="0" t="n">
        <v>-0.085</v>
      </c>
      <c r="BU64" s="0" t="n">
        <v>-0.0839999999999996</v>
      </c>
      <c r="BV64" s="0" t="n">
        <v>-0.0800000000000001</v>
      </c>
      <c r="BW64" s="0" t="n">
        <v>-0.0750000000000002</v>
      </c>
      <c r="BX64" s="0" t="n">
        <v>-0.0750000000000002</v>
      </c>
      <c r="BY64" s="0" t="n">
        <v>-0.0750000000000002</v>
      </c>
      <c r="BZ64" s="0" t="n">
        <v>-0.0750000000000002</v>
      </c>
      <c r="CA64" s="0" t="n">
        <v>-0.0749999999999993</v>
      </c>
      <c r="CB64" s="0" t="n">
        <v>-0.0750000000000002</v>
      </c>
      <c r="CC64" s="0" t="n">
        <v>-0.0749999999999993</v>
      </c>
      <c r="CD64" s="0" t="n">
        <v>-0.085</v>
      </c>
      <c r="CE64" s="0" t="n">
        <v>-0.085</v>
      </c>
      <c r="CF64" s="0" t="n">
        <v>-0.085</v>
      </c>
      <c r="CG64" s="0" t="n">
        <v>-0.0839999999999996</v>
      </c>
      <c r="CH64" s="0" t="n">
        <v>-0.0800000000000001</v>
      </c>
      <c r="CI64" s="0" t="n">
        <v>-0.0750000000000002</v>
      </c>
      <c r="CJ64" s="0" t="n">
        <v>-0.0749999999999993</v>
      </c>
      <c r="CK64" s="0" t="n">
        <v>-0.0750000000000002</v>
      </c>
      <c r="CL64" s="0" t="n">
        <v>-0.0750000000000002</v>
      </c>
      <c r="CM64" s="0" t="n">
        <v>-0.0750000000000002</v>
      </c>
      <c r="CN64" s="0" t="n">
        <v>-0.0750000000000002</v>
      </c>
      <c r="CO64" s="0" t="n">
        <v>-0.0750000000000002</v>
      </c>
      <c r="CP64" s="0" t="n">
        <v>-0.085</v>
      </c>
      <c r="CQ64" s="0" t="n">
        <v>-0.085</v>
      </c>
      <c r="CR64" s="0" t="n">
        <v>-0.085</v>
      </c>
      <c r="CS64" s="0" t="n">
        <v>-0.0839999999999996</v>
      </c>
      <c r="CT64" s="0" t="n">
        <v>-0.0800000000000001</v>
      </c>
      <c r="CU64" s="0" t="n">
        <v>-0.0749999999999993</v>
      </c>
      <c r="CV64" s="0" t="n">
        <v>-0.0750000000000002</v>
      </c>
      <c r="CW64" s="0" t="n">
        <v>-0.0749999999999993</v>
      </c>
      <c r="CX64" s="0" t="n">
        <v>-0.0750000000000002</v>
      </c>
      <c r="CY64" s="0" t="n">
        <v>-0.0750000000000002</v>
      </c>
      <c r="CZ64" s="0" t="n">
        <v>-0.0750000000000002</v>
      </c>
      <c r="DA64" s="0" t="n">
        <v>-0.0750000000000002</v>
      </c>
      <c r="DB64" s="0" t="n">
        <v>-0.085</v>
      </c>
      <c r="DC64" s="0" t="n">
        <v>-0.085</v>
      </c>
      <c r="DD64" s="0" t="n">
        <v>-0.085</v>
      </c>
      <c r="DE64" s="0" t="n">
        <v>-0.0839999999999996</v>
      </c>
      <c r="DF64" s="0" t="n">
        <v>-0.0800000000000001</v>
      </c>
      <c r="DG64" s="0" t="n">
        <v>-0.0749999999999993</v>
      </c>
      <c r="DH64" s="0" t="n">
        <v>-0.0750000000000002</v>
      </c>
      <c r="DI64" s="0" t="n">
        <v>-0.0749999999999993</v>
      </c>
      <c r="DJ64" s="0" t="n">
        <v>-0.0750000000000002</v>
      </c>
      <c r="DK64" s="0" t="n">
        <v>-0.0750000000000002</v>
      </c>
      <c r="DL64" s="0" t="n">
        <v>-0.0750000000000002</v>
      </c>
      <c r="DM64" s="0" t="n">
        <v>-0.0750000000000002</v>
      </c>
      <c r="DN64" s="0" t="n">
        <v>-0.085</v>
      </c>
      <c r="DO64" s="0" t="n">
        <v>-0.085</v>
      </c>
      <c r="DP64" s="0" t="n">
        <v>-0.0850000000000009</v>
      </c>
      <c r="DQ64" s="0" t="n">
        <v>-0.0839999999999996</v>
      </c>
      <c r="DR64" s="0" t="n">
        <v>-0.0800000000000001</v>
      </c>
      <c r="DS64" s="0" t="n">
        <v>-0.0749999999999993</v>
      </c>
      <c r="DT64" s="0" t="n">
        <v>-0.0750000000000002</v>
      </c>
      <c r="DU64" s="0" t="n">
        <v>-0.0749999999999993</v>
      </c>
      <c r="DV64" s="0" t="n">
        <v>-0.0750000000000002</v>
      </c>
      <c r="DW64" s="0" t="n">
        <v>-0.0750000000000002</v>
      </c>
      <c r="DX64" s="0" t="n">
        <v>-0.0750000000000002</v>
      </c>
      <c r="DY64" s="0" t="n">
        <v>-0.0750000000000002</v>
      </c>
      <c r="DZ64" s="0" t="n">
        <v>-0.085</v>
      </c>
      <c r="EA64" s="0" t="n">
        <v>-0.085</v>
      </c>
      <c r="EB64" s="0" t="n">
        <v>-0.085</v>
      </c>
      <c r="EC64" s="0" t="n">
        <v>-0.0839999999999996</v>
      </c>
      <c r="ED64" s="0" t="n">
        <v>-0.0800000000000001</v>
      </c>
      <c r="EE64" s="0" t="n">
        <v>-0.0750000000000002</v>
      </c>
      <c r="EF64" s="0" t="n">
        <v>-0.0749999999999993</v>
      </c>
      <c r="EG64" s="0" t="n">
        <v>-0.0750000000000002</v>
      </c>
      <c r="EH64" s="0" t="n">
        <v>-0.0750000000000002</v>
      </c>
      <c r="EI64" s="0" t="n">
        <v>-0.0750000000000002</v>
      </c>
      <c r="EJ64" s="0" t="n">
        <v>-0.0749999999999993</v>
      </c>
      <c r="EK64" s="0" t="n">
        <v>-0.0750000000000002</v>
      </c>
      <c r="EL64" s="0" t="n">
        <v>-0.085</v>
      </c>
      <c r="EM64" s="0" t="n">
        <v>-0.085</v>
      </c>
      <c r="EN64" s="0" t="n">
        <v>-0.085</v>
      </c>
      <c r="EO64" s="0" t="n">
        <v>-0.0839999999999996</v>
      </c>
      <c r="EP64" s="0" t="n">
        <v>-0.0800000000000001</v>
      </c>
      <c r="EQ64" s="0" t="n">
        <v>-0.0750000000000002</v>
      </c>
      <c r="ER64" s="0" t="n">
        <v>-0.0750000000000002</v>
      </c>
      <c r="ES64" s="0" t="n">
        <v>-0.0750000000000002</v>
      </c>
      <c r="ET64" s="0" t="n">
        <v>-0.0750000000000002</v>
      </c>
      <c r="EU64" s="0" t="n">
        <v>-0.0749999999999993</v>
      </c>
      <c r="EV64" s="0" t="n">
        <v>-0.0750000000000002</v>
      </c>
      <c r="EW64" s="0" t="n">
        <v>-0.0750000000000002</v>
      </c>
      <c r="EX64" s="0" t="n">
        <v>-0.085</v>
      </c>
      <c r="EY64" s="0" t="n">
        <v>-0.085</v>
      </c>
      <c r="EZ64" s="0" t="n">
        <v>-0.085</v>
      </c>
      <c r="FA64" s="0" t="n">
        <v>-0.0839999999999996</v>
      </c>
      <c r="FB64" s="0" t="n">
        <v>-0.0800000000000001</v>
      </c>
      <c r="FC64" s="0" t="n">
        <v>-0.0750000000000002</v>
      </c>
      <c r="FD64" s="0" t="n">
        <v>-0.0750000000000002</v>
      </c>
      <c r="FE64" s="0" t="n">
        <v>-0.0750000000000002</v>
      </c>
      <c r="FF64" s="0" t="n">
        <v>-0.0750000000000002</v>
      </c>
      <c r="FG64" s="0" t="n">
        <v>-0.0750000000000002</v>
      </c>
      <c r="FH64" s="0" t="n">
        <v>-0.0750000000000002</v>
      </c>
      <c r="FI64" s="0" t="n">
        <v>-0.0749999999999993</v>
      </c>
      <c r="FJ64" s="0" t="n">
        <v>-0.085</v>
      </c>
      <c r="FK64" s="0" t="n">
        <v>-0.085</v>
      </c>
      <c r="FL64" s="0" t="n">
        <v>-0.085</v>
      </c>
      <c r="FM64" s="0" t="n">
        <v>-0.0839999999999996</v>
      </c>
      <c r="FN64" s="0" t="n">
        <v>-0.0800000000000001</v>
      </c>
      <c r="FO64" s="0" t="n">
        <v>-0.0749999999999993</v>
      </c>
      <c r="FP64" s="0" t="n">
        <v>-0.0749999999999993</v>
      </c>
      <c r="FQ64" s="0" t="n">
        <v>-0.0749999999999993</v>
      </c>
      <c r="FR64" s="0" t="n">
        <v>-0.0750000000000002</v>
      </c>
      <c r="FS64" s="0" t="n">
        <v>-0.0750000000000002</v>
      </c>
      <c r="FT64" s="0" t="n">
        <v>-0.0750000000000002</v>
      </c>
      <c r="FU64" s="0" t="n">
        <v>-0.0750000000000002</v>
      </c>
      <c r="FV64" s="0" t="n">
        <v>-0.085</v>
      </c>
      <c r="FW64" s="0" t="n">
        <v>-0.085</v>
      </c>
      <c r="FX64" s="0" t="n">
        <v>-0.085</v>
      </c>
      <c r="FY64" s="0" t="n">
        <v>-0.0839999999999996</v>
      </c>
      <c r="FZ64" s="0" t="n">
        <v>-0.0799999999999992</v>
      </c>
      <c r="GA64" s="0" t="n">
        <v>-0.0749999999999993</v>
      </c>
      <c r="GB64" s="0" t="n">
        <v>-0.0750000000000002</v>
      </c>
      <c r="GC64" s="0" t="n">
        <v>-0.0749999999999993</v>
      </c>
      <c r="GD64" s="0" t="n">
        <v>-0.0749999999999993</v>
      </c>
      <c r="GE64" s="0" t="n">
        <v>-0.0750000000000002</v>
      </c>
      <c r="GF64" s="0" t="n">
        <v>-0.0750000000000002</v>
      </c>
      <c r="GG64" s="0" t="n">
        <v>-0.0750000000000002</v>
      </c>
      <c r="GH64" s="0" t="n">
        <v>-0.085</v>
      </c>
      <c r="GI64" s="0" t="n">
        <v>-0.085</v>
      </c>
      <c r="GJ64" s="0" t="n">
        <v>-0.085</v>
      </c>
      <c r="GK64" s="0" t="n">
        <v>-0.0840000000000005</v>
      </c>
      <c r="GL64" s="0" t="n">
        <v>-0.0800000000000001</v>
      </c>
      <c r="GM64" s="0" t="n">
        <v>-0.0750000000000002</v>
      </c>
      <c r="GN64" s="0" t="n">
        <v>-0.0750000000000002</v>
      </c>
      <c r="GO64" s="0" t="n">
        <v>-0.0750000000000002</v>
      </c>
      <c r="GP64" s="0" t="n">
        <v>-0.0750000000000002</v>
      </c>
      <c r="GQ64" s="0" t="n">
        <v>-0.0750000000000002</v>
      </c>
      <c r="GR64" s="0" t="n">
        <v>-0.0749999999999993</v>
      </c>
      <c r="GS64" s="0" t="n">
        <v>-0.0750000000000002</v>
      </c>
      <c r="GT64" s="0" t="n">
        <v>-0.085</v>
      </c>
      <c r="GU64" s="0" t="n">
        <v>-0.085</v>
      </c>
      <c r="GV64" s="0" t="n">
        <v>-0.085</v>
      </c>
      <c r="GW64" s="0" t="n">
        <v>-0.0839999999999996</v>
      </c>
      <c r="GX64" s="0" t="n">
        <v>-0.0800000000000001</v>
      </c>
      <c r="GY64" s="0" t="n">
        <v>-0.075000000000002</v>
      </c>
      <c r="GZ64" s="0" t="n">
        <v>-0.0750000000000011</v>
      </c>
      <c r="HA64" s="0" t="n">
        <v>-0.075000000000002</v>
      </c>
      <c r="HB64" s="0" t="n">
        <v>-0.0750000000000002</v>
      </c>
      <c r="HC64" s="0" t="n">
        <v>-0.0749999999999993</v>
      </c>
      <c r="HD64" s="0" t="n">
        <v>-0.0750000000000002</v>
      </c>
      <c r="HE64" s="0" t="n">
        <v>-0.0750000000000002</v>
      </c>
      <c r="HF64" s="0" t="n">
        <v>-0.085</v>
      </c>
      <c r="HG64" s="0" t="n">
        <v>-0.085</v>
      </c>
      <c r="HH64" s="0" t="n">
        <v>-0.085</v>
      </c>
      <c r="HI64" s="0" t="n">
        <v>-0.0840000000000014</v>
      </c>
      <c r="HJ64" s="0" t="n">
        <v>-0.0800000000000001</v>
      </c>
      <c r="HK64" s="0" t="n">
        <v>-0.0750000000000002</v>
      </c>
      <c r="HL64" s="0" t="n">
        <v>-0.0750000000000002</v>
      </c>
      <c r="HM64" s="0" t="n">
        <v>-0.0750000000000002</v>
      </c>
      <c r="HN64" s="0" t="n">
        <v>-0.0750000000000002</v>
      </c>
      <c r="HO64" s="0" t="n">
        <v>-0.0750000000000002</v>
      </c>
      <c r="HP64" s="0" t="n">
        <v>-0.0750000000000002</v>
      </c>
      <c r="HQ64" s="0" t="n">
        <v>-0.0749999999999993</v>
      </c>
      <c r="HR64" s="0" t="n">
        <v>-0.085</v>
      </c>
      <c r="HS64" s="0" t="n">
        <v>-0.085</v>
      </c>
      <c r="HT64" s="0" t="n">
        <v>-0.085</v>
      </c>
      <c r="HU64" s="0" t="n">
        <v>-0.0840000000000005</v>
      </c>
      <c r="HV64" s="0" t="n">
        <v>-0.0800000000000001</v>
      </c>
      <c r="HW64" s="0" t="n">
        <v>-0.0749999999999993</v>
      </c>
      <c r="HX64" s="0" t="n">
        <v>-0.0750000000000002</v>
      </c>
      <c r="HY64" s="0" t="n">
        <v>-0.0749999999999993</v>
      </c>
      <c r="HZ64" s="0" t="n">
        <v>-0.0750000000000002</v>
      </c>
      <c r="IA64" s="382" t="n">
        <v>-0.0750000000000002</v>
      </c>
      <c r="IB64" s="382" t="n">
        <v>-0.0750000000000002</v>
      </c>
    </row>
    <row r="65" customFormat="false" ht="12.75" hidden="false" customHeight="false" outlineLevel="0" collapsed="false">
      <c r="A65" s="389" t="n">
        <f aca="false">A!A79</f>
        <v>38961</v>
      </c>
      <c r="B65" s="390" t="n">
        <f aca="false">INDEX(RelationshipPriceTable,MATCH(A65,RelationshipMonth,0),2)</f>
        <v>3.936</v>
      </c>
      <c r="C65" s="390" t="n">
        <v>3.914</v>
      </c>
      <c r="D65" s="391" t="n">
        <f aca="false">B65-C65</f>
        <v>0.0219999999999998</v>
      </c>
      <c r="F65" s="414" t="n">
        <v>36943</v>
      </c>
      <c r="J65" s="0" t="n">
        <v>-0.132</v>
      </c>
      <c r="K65" s="0" t="n">
        <v>-0.114</v>
      </c>
      <c r="L65" s="0" t="n">
        <v>-0.105</v>
      </c>
      <c r="M65" s="0" t="n">
        <v>-0.0960000000000001</v>
      </c>
      <c r="N65" s="0" t="n">
        <v>-0.0899999999999999</v>
      </c>
      <c r="O65" s="0" t="n">
        <v>-0.0899999999999999</v>
      </c>
      <c r="P65" s="0" t="n">
        <v>-0.085</v>
      </c>
      <c r="Q65" s="0" t="n">
        <v>-0.0800000000000001</v>
      </c>
      <c r="R65" s="0" t="n">
        <v>-0.0749999999999993</v>
      </c>
      <c r="S65" s="0" t="n">
        <v>-0.0700000000000003</v>
      </c>
      <c r="T65" s="0" t="n">
        <v>-0.0649999999999995</v>
      </c>
      <c r="U65" s="0" t="n">
        <v>-0.0600000000000005</v>
      </c>
      <c r="V65" s="0" t="n">
        <v>-0.0500000000000007</v>
      </c>
      <c r="W65" s="0" t="n">
        <v>-0.04</v>
      </c>
      <c r="X65" s="0" t="n">
        <v>-0.04</v>
      </c>
      <c r="Y65" s="0" t="n">
        <v>-0.04</v>
      </c>
      <c r="Z65" s="0" t="n">
        <v>-0.04</v>
      </c>
      <c r="AA65" s="0" t="n">
        <v>-0.04</v>
      </c>
      <c r="AB65" s="0" t="n">
        <v>-0.04</v>
      </c>
      <c r="AC65" s="0" t="n">
        <v>-0.04</v>
      </c>
      <c r="AD65" s="0" t="n">
        <v>-0.04</v>
      </c>
      <c r="AE65" s="0" t="n">
        <v>-0.04</v>
      </c>
      <c r="AF65" s="0" t="n">
        <v>-0.04</v>
      </c>
      <c r="AG65" s="0" t="n">
        <v>-0.04</v>
      </c>
      <c r="AH65" s="0" t="n">
        <v>-0.04</v>
      </c>
      <c r="AI65" s="0" t="n">
        <v>-0.04</v>
      </c>
      <c r="AJ65" s="0" t="n">
        <v>-0.04</v>
      </c>
      <c r="AK65" s="0" t="n">
        <v>-0.04</v>
      </c>
      <c r="AL65" s="0" t="n">
        <v>-0.04</v>
      </c>
      <c r="AM65" s="0" t="n">
        <v>-0.04</v>
      </c>
      <c r="AN65" s="0" t="n">
        <v>-0.04</v>
      </c>
      <c r="AO65" s="0" t="n">
        <v>-0.04</v>
      </c>
      <c r="AP65" s="0" t="n">
        <v>-0.04</v>
      </c>
      <c r="AQ65" s="0" t="n">
        <v>-0.04</v>
      </c>
      <c r="AR65" s="0" t="n">
        <v>-0.0399999999999992</v>
      </c>
      <c r="AS65" s="0" t="n">
        <v>-0.04</v>
      </c>
      <c r="AT65" s="0" t="n">
        <v>-0.04</v>
      </c>
      <c r="AU65" s="0" t="n">
        <v>-0.04</v>
      </c>
      <c r="AV65" s="0" t="n">
        <v>-0.04</v>
      </c>
      <c r="AW65" s="0" t="n">
        <v>-0.04</v>
      </c>
      <c r="AX65" s="0" t="n">
        <v>-0.04</v>
      </c>
      <c r="AY65" s="0" t="n">
        <v>-0.04</v>
      </c>
      <c r="AZ65" s="0" t="n">
        <v>-0.04</v>
      </c>
      <c r="BA65" s="0" t="n">
        <v>-0.04</v>
      </c>
      <c r="BB65" s="0" t="n">
        <v>-0.04</v>
      </c>
      <c r="BC65" s="0" t="n">
        <v>-0.04</v>
      </c>
      <c r="BD65" s="0" t="n">
        <v>-0.04</v>
      </c>
      <c r="BE65" s="0" t="n">
        <v>-0.04</v>
      </c>
      <c r="BF65" s="0" t="n">
        <v>-0.04</v>
      </c>
      <c r="BG65" s="0" t="n">
        <v>-0.04</v>
      </c>
      <c r="BH65" s="0" t="n">
        <v>-0.04</v>
      </c>
      <c r="BI65" s="0" t="n">
        <v>-0.04</v>
      </c>
      <c r="BJ65" s="0" t="n">
        <v>-0.04</v>
      </c>
      <c r="BK65" s="0" t="n">
        <v>-0.04</v>
      </c>
      <c r="BL65" s="0" t="n">
        <v>-0.04</v>
      </c>
      <c r="BM65" s="0" t="n">
        <v>-0.04</v>
      </c>
      <c r="BN65" s="0" t="n">
        <v>-0.04</v>
      </c>
      <c r="BO65" s="0" t="n">
        <v>-0.04</v>
      </c>
      <c r="BP65" s="0" t="n">
        <v>-0.04</v>
      </c>
      <c r="BQ65" s="0" t="n">
        <v>-0.04</v>
      </c>
      <c r="BR65" s="0" t="n">
        <v>-0.04</v>
      </c>
      <c r="BS65" s="0" t="n">
        <v>-0.04</v>
      </c>
      <c r="BT65" s="0" t="n">
        <v>-0.04</v>
      </c>
      <c r="BU65" s="0" t="n">
        <v>-0.04</v>
      </c>
      <c r="BV65" s="0" t="n">
        <v>-0.0399999999999992</v>
      </c>
      <c r="BW65" s="0" t="n">
        <v>-0.04</v>
      </c>
      <c r="BX65" s="0" t="n">
        <v>-0.04</v>
      </c>
      <c r="BY65" s="0" t="n">
        <v>-0.04</v>
      </c>
      <c r="BZ65" s="0" t="n">
        <v>-0.04</v>
      </c>
      <c r="CA65" s="0" t="n">
        <v>-0.04</v>
      </c>
      <c r="CB65" s="0" t="n">
        <v>-0.04</v>
      </c>
      <c r="CC65" s="0" t="n">
        <v>-0.04</v>
      </c>
      <c r="CD65" s="0" t="n">
        <v>-0.04</v>
      </c>
      <c r="CE65" s="0" t="n">
        <v>-0.04</v>
      </c>
      <c r="CF65" s="0" t="n">
        <v>-0.04</v>
      </c>
      <c r="CG65" s="0" t="n">
        <v>-0.04</v>
      </c>
      <c r="CH65" s="0" t="n">
        <v>-0.04</v>
      </c>
      <c r="CI65" s="0" t="n">
        <v>-0.04</v>
      </c>
      <c r="CJ65" s="0" t="n">
        <v>-0.04</v>
      </c>
      <c r="CK65" s="0" t="n">
        <v>-0.04</v>
      </c>
      <c r="CL65" s="0" t="n">
        <v>-0.04</v>
      </c>
      <c r="CM65" s="0" t="n">
        <v>-0.04</v>
      </c>
      <c r="CN65" s="0" t="n">
        <v>-0.04</v>
      </c>
      <c r="CO65" s="0" t="n">
        <v>-0.04</v>
      </c>
      <c r="CP65" s="0" t="n">
        <v>-0.04</v>
      </c>
      <c r="CQ65" s="0" t="n">
        <v>-0.04</v>
      </c>
      <c r="CR65" s="0" t="n">
        <v>-0.04</v>
      </c>
      <c r="CS65" s="0" t="n">
        <v>-0.04</v>
      </c>
      <c r="CT65" s="0" t="n">
        <v>-0.04</v>
      </c>
      <c r="CU65" s="0" t="n">
        <v>-0.04</v>
      </c>
      <c r="CV65" s="0" t="n">
        <v>-0.04</v>
      </c>
      <c r="CW65" s="0" t="n">
        <v>-0.04</v>
      </c>
      <c r="CX65" s="0" t="n">
        <v>-0.04</v>
      </c>
      <c r="CY65" s="0" t="n">
        <v>-0.04</v>
      </c>
      <c r="CZ65" s="0" t="n">
        <v>-0.04</v>
      </c>
      <c r="DA65" s="0" t="n">
        <v>-0.04</v>
      </c>
      <c r="DB65" s="0" t="n">
        <v>-0.04</v>
      </c>
      <c r="DC65" s="0" t="n">
        <v>-0.04</v>
      </c>
      <c r="DD65" s="0" t="n">
        <v>-0.04</v>
      </c>
      <c r="DE65" s="0" t="n">
        <v>-0.04</v>
      </c>
      <c r="DF65" s="0" t="n">
        <v>-0.04</v>
      </c>
      <c r="DG65" s="0" t="n">
        <v>-0.04</v>
      </c>
      <c r="DH65" s="0" t="n">
        <v>-0.04</v>
      </c>
      <c r="DI65" s="0" t="n">
        <v>-0.04</v>
      </c>
      <c r="DJ65" s="0" t="n">
        <v>-0.04</v>
      </c>
      <c r="DK65" s="0" t="n">
        <v>-0.04</v>
      </c>
      <c r="DL65" s="0" t="n">
        <v>-0.04</v>
      </c>
      <c r="DM65" s="0" t="n">
        <v>-0.04</v>
      </c>
      <c r="DN65" s="0" t="n">
        <v>-0.04</v>
      </c>
      <c r="DO65" s="0" t="n">
        <v>-0.04</v>
      </c>
      <c r="DP65" s="0" t="n">
        <v>-0.0399999999999992</v>
      </c>
      <c r="DQ65" s="0" t="n">
        <v>-0.04</v>
      </c>
      <c r="DR65" s="0" t="n">
        <v>-0.04</v>
      </c>
      <c r="DS65" s="0" t="n">
        <v>-0.04</v>
      </c>
      <c r="DT65" s="0" t="n">
        <v>-0.04</v>
      </c>
      <c r="DU65" s="0" t="n">
        <v>-0.04</v>
      </c>
      <c r="DV65" s="0" t="n">
        <v>-0.04</v>
      </c>
      <c r="DW65" s="0" t="n">
        <v>-0.04</v>
      </c>
      <c r="DX65" s="0" t="n">
        <v>-0.04</v>
      </c>
      <c r="DY65" s="0" t="n">
        <v>-0.04</v>
      </c>
      <c r="DZ65" s="0" t="n">
        <v>-0.04</v>
      </c>
      <c r="EA65" s="0" t="n">
        <v>-0.04</v>
      </c>
      <c r="EB65" s="0" t="n">
        <v>-0.04</v>
      </c>
      <c r="EC65" s="0" t="n">
        <v>-0.04</v>
      </c>
      <c r="ED65" s="0" t="n">
        <v>-0.04</v>
      </c>
      <c r="EE65" s="0" t="n">
        <v>-0.04</v>
      </c>
      <c r="EF65" s="0" t="n">
        <v>-0.04</v>
      </c>
      <c r="EG65" s="0" t="n">
        <v>-0.04</v>
      </c>
      <c r="EH65" s="0" t="n">
        <v>-0.04</v>
      </c>
      <c r="EI65" s="0" t="n">
        <v>-0.04</v>
      </c>
      <c r="EJ65" s="0" t="n">
        <v>-0.04</v>
      </c>
      <c r="EK65" s="0" t="n">
        <v>-0.04</v>
      </c>
      <c r="EL65" s="0" t="n">
        <v>-0.04</v>
      </c>
      <c r="EM65" s="0" t="n">
        <v>-0.04</v>
      </c>
      <c r="EN65" s="0" t="n">
        <v>-0.04</v>
      </c>
      <c r="EO65" s="0" t="n">
        <v>-0.04</v>
      </c>
      <c r="EP65" s="0" t="n">
        <v>-0.04</v>
      </c>
      <c r="EQ65" s="0" t="n">
        <v>-0.04</v>
      </c>
      <c r="ER65" s="0" t="n">
        <v>-0.04</v>
      </c>
      <c r="ES65" s="0" t="n">
        <v>-0.04</v>
      </c>
      <c r="ET65" s="0" t="n">
        <v>-0.04</v>
      </c>
      <c r="EU65" s="0" t="n">
        <v>-0.04</v>
      </c>
      <c r="EV65" s="0" t="n">
        <v>-0.04</v>
      </c>
      <c r="EW65" s="0" t="n">
        <v>-0.04</v>
      </c>
      <c r="EX65" s="0" t="n">
        <v>-0.04</v>
      </c>
      <c r="EY65" s="0" t="n">
        <v>-0.04</v>
      </c>
      <c r="EZ65" s="0" t="n">
        <v>-0.04</v>
      </c>
      <c r="FA65" s="0" t="n">
        <v>-0.04</v>
      </c>
      <c r="FB65" s="0" t="n">
        <v>-0.04</v>
      </c>
      <c r="FC65" s="0" t="n">
        <v>-0.0399999999999992</v>
      </c>
      <c r="FD65" s="0" t="n">
        <v>-0.04</v>
      </c>
      <c r="FE65" s="0" t="n">
        <v>-0.0399999999999992</v>
      </c>
      <c r="FF65" s="0" t="n">
        <v>-0.04</v>
      </c>
      <c r="FG65" s="0" t="n">
        <v>-0.04</v>
      </c>
      <c r="FH65" s="0" t="n">
        <v>-0.04</v>
      </c>
      <c r="FI65" s="0" t="n">
        <v>-0.04</v>
      </c>
      <c r="FJ65" s="0" t="n">
        <v>-0.04</v>
      </c>
      <c r="FK65" s="0" t="n">
        <v>-0.04</v>
      </c>
      <c r="FL65" s="0" t="n">
        <v>-0.04</v>
      </c>
      <c r="FM65" s="0" t="n">
        <v>-0.04</v>
      </c>
      <c r="FN65" s="0" t="n">
        <v>-0.04</v>
      </c>
      <c r="FO65" s="0" t="n">
        <v>-0.04</v>
      </c>
      <c r="FP65" s="0" t="n">
        <v>-0.04</v>
      </c>
      <c r="FQ65" s="0" t="n">
        <v>-0.04</v>
      </c>
      <c r="FR65" s="0" t="n">
        <v>-0.04</v>
      </c>
      <c r="FS65" s="0" t="n">
        <v>-0.04</v>
      </c>
      <c r="FT65" s="0" t="n">
        <v>-0.04</v>
      </c>
      <c r="FU65" s="0" t="n">
        <v>-0.04</v>
      </c>
      <c r="FV65" s="0" t="n">
        <v>-0.04</v>
      </c>
      <c r="FW65" s="0" t="n">
        <v>-0.04</v>
      </c>
      <c r="FX65" s="0" t="n">
        <v>-0.04</v>
      </c>
      <c r="FY65" s="0" t="n">
        <v>-0.0399999999999992</v>
      </c>
      <c r="FZ65" s="0" t="n">
        <v>-0.04</v>
      </c>
      <c r="GA65" s="0" t="n">
        <v>-0.04</v>
      </c>
      <c r="GB65" s="0" t="n">
        <v>-0.04</v>
      </c>
      <c r="GC65" s="0" t="n">
        <v>-0.04</v>
      </c>
      <c r="GD65" s="0" t="n">
        <v>-0.04</v>
      </c>
      <c r="GE65" s="0" t="n">
        <v>-0.04</v>
      </c>
      <c r="GF65" s="0" t="n">
        <v>-0.04</v>
      </c>
      <c r="GG65" s="0" t="n">
        <v>-0.04</v>
      </c>
      <c r="GH65" s="0" t="n">
        <v>-0.04</v>
      </c>
      <c r="GI65" s="0" t="n">
        <v>-0.04</v>
      </c>
      <c r="GJ65" s="0" t="n">
        <v>-0.04</v>
      </c>
      <c r="GK65" s="0" t="n">
        <v>-0.0399999999999992</v>
      </c>
      <c r="GL65" s="0" t="n">
        <v>-0.04</v>
      </c>
      <c r="GM65" s="0" t="n">
        <v>-0.04</v>
      </c>
      <c r="GN65" s="0" t="n">
        <v>-0.04</v>
      </c>
      <c r="GO65" s="0" t="n">
        <v>-0.04</v>
      </c>
      <c r="GP65" s="0" t="n">
        <v>-0.04</v>
      </c>
      <c r="GQ65" s="0" t="n">
        <v>-0.04</v>
      </c>
      <c r="GR65" s="0" t="n">
        <v>-0.04</v>
      </c>
      <c r="GS65" s="0" t="n">
        <v>-0.04</v>
      </c>
      <c r="GT65" s="0" t="n">
        <v>-0.04</v>
      </c>
      <c r="GU65" s="0" t="n">
        <v>-0.04</v>
      </c>
      <c r="GV65" s="0" t="n">
        <v>-0.04</v>
      </c>
      <c r="GW65" s="0" t="n">
        <v>-0.04</v>
      </c>
      <c r="GX65" s="0" t="n">
        <v>-0.04</v>
      </c>
      <c r="GY65" s="0" t="n">
        <v>-0.04</v>
      </c>
      <c r="GZ65" s="0" t="n">
        <v>-0.04</v>
      </c>
      <c r="HA65" s="0" t="n">
        <v>-0.04</v>
      </c>
      <c r="HB65" s="0" t="n">
        <v>-0.04</v>
      </c>
      <c r="HC65" s="0" t="n">
        <v>-0.04</v>
      </c>
      <c r="HD65" s="0" t="n">
        <v>-0.04</v>
      </c>
      <c r="HE65" s="0" t="n">
        <v>-0.04</v>
      </c>
      <c r="HF65" s="0" t="n">
        <v>-0.04</v>
      </c>
      <c r="HG65" s="0" t="n">
        <v>-0.04</v>
      </c>
      <c r="HH65" s="0" t="n">
        <v>-0.04</v>
      </c>
      <c r="HI65" s="0" t="n">
        <v>-0.04</v>
      </c>
      <c r="HJ65" s="0" t="n">
        <v>-0.04</v>
      </c>
      <c r="HK65" s="0" t="n">
        <v>-0.04</v>
      </c>
      <c r="HL65" s="0" t="n">
        <v>-0.04</v>
      </c>
      <c r="HM65" s="0" t="n">
        <v>-0.04</v>
      </c>
      <c r="HN65" s="0" t="n">
        <v>-0.04</v>
      </c>
      <c r="HO65" s="0" t="n">
        <v>-0.04</v>
      </c>
      <c r="HP65" s="0" t="n">
        <v>-0.04</v>
      </c>
      <c r="HQ65" s="0" t="n">
        <v>-0.04</v>
      </c>
      <c r="HR65" s="0" t="n">
        <v>-0.04</v>
      </c>
      <c r="HS65" s="0" t="n">
        <v>-0.04</v>
      </c>
      <c r="HT65" s="0" t="n">
        <v>-0.04</v>
      </c>
      <c r="HU65" s="0" t="n">
        <v>-0.04</v>
      </c>
      <c r="HV65" s="0" t="n">
        <v>-0.04</v>
      </c>
      <c r="HW65" s="0" t="n">
        <v>-0.04</v>
      </c>
      <c r="HX65" s="0" t="n">
        <v>-0.04</v>
      </c>
      <c r="HY65" s="0" t="n">
        <v>-0.04</v>
      </c>
      <c r="HZ65" s="0" t="n">
        <v>-0.04</v>
      </c>
      <c r="IA65" s="382" t="n">
        <v>-0.04</v>
      </c>
      <c r="IB65" s="382" t="n">
        <v>-0.04</v>
      </c>
    </row>
    <row r="66" customFormat="false" ht="12.75" hidden="false" customHeight="false" outlineLevel="0" collapsed="false">
      <c r="A66" s="389" t="n">
        <f aca="false">A!A80</f>
        <v>38991</v>
      </c>
      <c r="B66" s="390" t="n">
        <f aca="false">INDEX(RelationshipPriceTable,MATCH(A66,RelationshipMonth,0),2)</f>
        <v>3.965</v>
      </c>
      <c r="C66" s="390" t="n">
        <v>3.943</v>
      </c>
      <c r="D66" s="391" t="n">
        <f aca="false">B66-C66</f>
        <v>0.0219999999999998</v>
      </c>
      <c r="F66" s="414" t="n">
        <v>36944</v>
      </c>
      <c r="J66" s="0" t="n">
        <v>-0.00399999999999956</v>
      </c>
      <c r="K66" s="0" t="n">
        <v>0.0120000000000005</v>
      </c>
      <c r="L66" s="0" t="n">
        <v>0.0120000000000005</v>
      </c>
      <c r="M66" s="0" t="n">
        <v>0.019000000000001</v>
      </c>
      <c r="N66" s="0" t="n">
        <v>0.0170000000000012</v>
      </c>
      <c r="O66" s="0" t="n">
        <v>0.0220000000000002</v>
      </c>
      <c r="P66" s="0" t="n">
        <v>0.0250000000000004</v>
      </c>
      <c r="Q66" s="0" t="n">
        <v>0.0200000000000005</v>
      </c>
      <c r="R66" s="0" t="n">
        <v>0.0149999999999997</v>
      </c>
      <c r="S66" s="0" t="n">
        <v>0.0100000000000007</v>
      </c>
      <c r="T66" s="0" t="n">
        <v>0.00999999999999979</v>
      </c>
      <c r="U66" s="0" t="n">
        <v>0.0100000000000007</v>
      </c>
      <c r="V66" s="0" t="n">
        <v>0.0100000000000007</v>
      </c>
      <c r="W66" s="0" t="n">
        <v>0.00999999999999979</v>
      </c>
      <c r="X66" s="0" t="n">
        <v>0.00999999999999979</v>
      </c>
      <c r="Y66" s="0" t="n">
        <v>0.0149999999999997</v>
      </c>
      <c r="Z66" s="0" t="n">
        <v>0.0199999999999996</v>
      </c>
      <c r="AA66" s="0" t="n">
        <v>0.0199999999999996</v>
      </c>
      <c r="AB66" s="0" t="n">
        <v>0.00800000000000001</v>
      </c>
      <c r="AC66" s="0" t="n">
        <v>0.0080000000000009</v>
      </c>
      <c r="AD66" s="0" t="n">
        <v>0.00999999999999979</v>
      </c>
      <c r="AE66" s="0" t="n">
        <v>0.0119999999999996</v>
      </c>
      <c r="AF66" s="0" t="n">
        <v>0.0149999999999997</v>
      </c>
      <c r="AG66" s="0" t="n">
        <v>0.0149999999999997</v>
      </c>
      <c r="AH66" s="0" t="n">
        <v>0.0149999999999997</v>
      </c>
      <c r="AI66" s="0" t="n">
        <v>0.0150000000000006</v>
      </c>
      <c r="AJ66" s="0" t="n">
        <v>0.0149999999999997</v>
      </c>
      <c r="AK66" s="0" t="n">
        <v>0.0149999999999997</v>
      </c>
      <c r="AL66" s="0" t="n">
        <v>0.0149999999999997</v>
      </c>
      <c r="AM66" s="0" t="n">
        <v>0.0149999999999997</v>
      </c>
      <c r="AN66" s="0" t="n">
        <v>0.0149999999999997</v>
      </c>
      <c r="AO66" s="0" t="n">
        <v>0.0149999999999997</v>
      </c>
      <c r="AP66" s="0" t="n">
        <v>0.0150000000000006</v>
      </c>
      <c r="AQ66" s="0" t="n">
        <v>0.0149999999999997</v>
      </c>
      <c r="AR66" s="0" t="n">
        <v>0.0149999999999997</v>
      </c>
      <c r="AS66" s="0" t="n">
        <v>0.0149999999999997</v>
      </c>
      <c r="AT66" s="0" t="n">
        <v>0.0150000000000006</v>
      </c>
      <c r="AU66" s="0" t="n">
        <v>0.0150000000000006</v>
      </c>
      <c r="AV66" s="0" t="n">
        <v>0.0149999999999997</v>
      </c>
      <c r="AW66" s="0" t="n">
        <v>0.0150000000000006</v>
      </c>
      <c r="AX66" s="0" t="n">
        <v>0.0150000000000006</v>
      </c>
      <c r="AY66" s="0" t="n">
        <v>0.0149999999999997</v>
      </c>
      <c r="AZ66" s="0" t="n">
        <v>0.0149999999999997</v>
      </c>
      <c r="BA66" s="0" t="n">
        <v>0.0149999999999997</v>
      </c>
      <c r="BB66" s="0" t="n">
        <v>0.0150000000000006</v>
      </c>
      <c r="BC66" s="0" t="n">
        <v>0.0150000000000006</v>
      </c>
      <c r="BD66" s="0" t="n">
        <v>0.0149999999999997</v>
      </c>
      <c r="BE66" s="0" t="n">
        <v>0.0150000000000006</v>
      </c>
      <c r="BF66" s="0" t="n">
        <v>0.0149999999999997</v>
      </c>
      <c r="BG66" s="0" t="n">
        <v>0.0149999999999997</v>
      </c>
      <c r="BH66" s="0" t="n">
        <v>0.0150000000000006</v>
      </c>
      <c r="BI66" s="0" t="n">
        <v>0.0149999999999997</v>
      </c>
      <c r="BJ66" s="0" t="n">
        <v>0.0149999999999997</v>
      </c>
      <c r="BK66" s="0" t="n">
        <v>0.0149999999999997</v>
      </c>
      <c r="BL66" s="0" t="n">
        <v>0.0150000000000006</v>
      </c>
      <c r="BM66" s="0" t="n">
        <v>0.0149999999999997</v>
      </c>
      <c r="BN66" s="0" t="n">
        <v>0.0149999999999997</v>
      </c>
      <c r="BO66" s="0" t="n">
        <v>0.0149999999999997</v>
      </c>
      <c r="BP66" s="0" t="n">
        <v>0.0149999999999997</v>
      </c>
      <c r="BQ66" s="0" t="n">
        <v>0.0149999999999997</v>
      </c>
      <c r="BR66" s="0" t="n">
        <v>0.0149999999999997</v>
      </c>
      <c r="BS66" s="0" t="n">
        <v>0.0149999999999997</v>
      </c>
      <c r="BT66" s="0" t="n">
        <v>0.0149999999999997</v>
      </c>
      <c r="BU66" s="0" t="n">
        <v>0.0149999999999997</v>
      </c>
      <c r="BV66" s="0" t="n">
        <v>0.0149999999999997</v>
      </c>
      <c r="BW66" s="0" t="n">
        <v>0.0150000000000006</v>
      </c>
      <c r="BX66" s="0" t="n">
        <v>0.0149999999999997</v>
      </c>
      <c r="BY66" s="0" t="n">
        <v>0.0150000000000006</v>
      </c>
      <c r="BZ66" s="0" t="n">
        <v>0.0150000000000006</v>
      </c>
      <c r="CA66" s="0" t="n">
        <v>0.0149999999999997</v>
      </c>
      <c r="CB66" s="0" t="n">
        <v>0.0150000000000006</v>
      </c>
      <c r="CC66" s="0" t="n">
        <v>0.0149999999999997</v>
      </c>
      <c r="CD66" s="0" t="n">
        <v>0.0150000000000006</v>
      </c>
      <c r="CE66" s="0" t="n">
        <v>0.0150000000000006</v>
      </c>
      <c r="CF66" s="0" t="n">
        <v>0.0149999999999997</v>
      </c>
      <c r="CG66" s="0" t="n">
        <v>0.0150000000000006</v>
      </c>
      <c r="CH66" s="0" t="n">
        <v>0.0150000000000006</v>
      </c>
      <c r="CI66" s="0" t="n">
        <v>0.0149999999999997</v>
      </c>
      <c r="CJ66" s="0" t="n">
        <v>0.0149999999999997</v>
      </c>
      <c r="CK66" s="0" t="n">
        <v>0.0149999999999997</v>
      </c>
      <c r="CL66" s="0" t="n">
        <v>0.0150000000000006</v>
      </c>
      <c r="CM66" s="0" t="n">
        <v>0.0150000000000006</v>
      </c>
      <c r="CN66" s="0" t="n">
        <v>0.0150000000000006</v>
      </c>
      <c r="CO66" s="0" t="n">
        <v>0.0150000000000006</v>
      </c>
      <c r="CP66" s="0" t="n">
        <v>0.0150000000000006</v>
      </c>
      <c r="CQ66" s="0" t="n">
        <v>0.0149999999999997</v>
      </c>
      <c r="CR66" s="0" t="n">
        <v>0.0149999999999997</v>
      </c>
      <c r="CS66" s="0" t="n">
        <v>0.0150000000000006</v>
      </c>
      <c r="CT66" s="0" t="n">
        <v>0.0149999999999997</v>
      </c>
      <c r="CU66" s="0" t="n">
        <v>0.0149999999999997</v>
      </c>
      <c r="CV66" s="0" t="n">
        <v>0.0150000000000006</v>
      </c>
      <c r="CW66" s="0" t="n">
        <v>0.0149999999999997</v>
      </c>
      <c r="CX66" s="0" t="n">
        <v>0.0149999999999997</v>
      </c>
      <c r="CY66" s="0" t="n">
        <v>0.0150000000000006</v>
      </c>
      <c r="CZ66" s="0" t="n">
        <v>0.0150000000000006</v>
      </c>
      <c r="DA66" s="0" t="n">
        <v>0.0150000000000006</v>
      </c>
      <c r="DB66" s="0" t="n">
        <v>0.0149999999999997</v>
      </c>
      <c r="DC66" s="0" t="n">
        <v>0.0149999999999997</v>
      </c>
      <c r="DD66" s="0" t="n">
        <v>0.0150000000000006</v>
      </c>
      <c r="DE66" s="0" t="n">
        <v>0.0149999999999997</v>
      </c>
      <c r="DF66" s="0" t="n">
        <v>0.0149999999999997</v>
      </c>
      <c r="DG66" s="0" t="n">
        <v>0.0149999999999997</v>
      </c>
      <c r="DH66" s="0" t="n">
        <v>0.0150000000000006</v>
      </c>
      <c r="DI66" s="0" t="n">
        <v>0.0149999999999997</v>
      </c>
      <c r="DJ66" s="0" t="n">
        <v>0.0149999999999997</v>
      </c>
      <c r="DK66" s="0" t="n">
        <v>0.0149999999999997</v>
      </c>
      <c r="DL66" s="0" t="n">
        <v>0.0150000000000006</v>
      </c>
      <c r="DM66" s="0" t="n">
        <v>0.0150000000000006</v>
      </c>
      <c r="DN66" s="0" t="n">
        <v>0.0150000000000006</v>
      </c>
      <c r="DO66" s="0" t="n">
        <v>0.0149999999999997</v>
      </c>
      <c r="DP66" s="0" t="n">
        <v>0.0149999999999997</v>
      </c>
      <c r="DQ66" s="0" t="n">
        <v>0.0149999999999997</v>
      </c>
      <c r="DR66" s="0" t="n">
        <v>0.0149999999999997</v>
      </c>
      <c r="DS66" s="0" t="n">
        <v>0.0149999999999997</v>
      </c>
      <c r="DT66" s="0" t="n">
        <v>0.0150000000000006</v>
      </c>
      <c r="DU66" s="0" t="n">
        <v>0.0149999999999997</v>
      </c>
      <c r="DV66" s="0" t="n">
        <v>0.0149999999999997</v>
      </c>
      <c r="DW66" s="0" t="n">
        <v>0.0150000000000006</v>
      </c>
      <c r="DX66" s="0" t="n">
        <v>0.0150000000000006</v>
      </c>
      <c r="DY66" s="0" t="n">
        <v>0.0150000000000006</v>
      </c>
      <c r="DZ66" s="0" t="n">
        <v>0.0150000000000006</v>
      </c>
      <c r="EA66" s="0" t="n">
        <v>0.0150000000000006</v>
      </c>
      <c r="EB66" s="0" t="n">
        <v>0.0149999999999997</v>
      </c>
      <c r="EC66" s="0" t="n">
        <v>0.0150000000000006</v>
      </c>
      <c r="ED66" s="0" t="n">
        <v>0.0149999999999997</v>
      </c>
      <c r="EE66" s="0" t="n">
        <v>0.0149999999999997</v>
      </c>
      <c r="EF66" s="0" t="n">
        <v>0.0149999999999997</v>
      </c>
      <c r="EG66" s="0" t="n">
        <v>0.0149999999999997</v>
      </c>
      <c r="EH66" s="0" t="n">
        <v>0.0149999999999997</v>
      </c>
      <c r="EI66" s="0" t="n">
        <v>0.0150000000000006</v>
      </c>
      <c r="EJ66" s="0" t="n">
        <v>0.0149999999999997</v>
      </c>
      <c r="EK66" s="0" t="n">
        <v>0.0149999999999997</v>
      </c>
      <c r="EL66" s="0" t="n">
        <v>0.0149999999999997</v>
      </c>
      <c r="EM66" s="0" t="n">
        <v>0.0150000000000006</v>
      </c>
      <c r="EN66" s="0" t="n">
        <v>0.0149999999999997</v>
      </c>
      <c r="EO66" s="0" t="n">
        <v>0.0149999999999997</v>
      </c>
      <c r="EP66" s="0" t="n">
        <v>0.0150000000000006</v>
      </c>
      <c r="EQ66" s="0" t="n">
        <v>0.0149999999999997</v>
      </c>
      <c r="ER66" s="0" t="n">
        <v>0.0149999999999997</v>
      </c>
      <c r="ES66" s="0" t="n">
        <v>0.0149999999999997</v>
      </c>
      <c r="ET66" s="0" t="n">
        <v>0.0150000000000006</v>
      </c>
      <c r="EU66" s="0" t="n">
        <v>0.0149999999999997</v>
      </c>
      <c r="EV66" s="0" t="n">
        <v>0.0149999999999997</v>
      </c>
      <c r="EW66" s="0" t="n">
        <v>0.0150000000000006</v>
      </c>
      <c r="EX66" s="0" t="n">
        <v>0.0149999999999997</v>
      </c>
      <c r="EY66" s="0" t="n">
        <v>0.0149999999999997</v>
      </c>
      <c r="EZ66" s="0" t="n">
        <v>0.0150000000000006</v>
      </c>
      <c r="FA66" s="0" t="n">
        <v>0.0149999999999997</v>
      </c>
      <c r="FB66" s="0" t="n">
        <v>0.0149999999999997</v>
      </c>
      <c r="FC66" s="0" t="n">
        <v>0.0149999999999997</v>
      </c>
      <c r="FD66" s="0" t="n">
        <v>0.0150000000000006</v>
      </c>
      <c r="FE66" s="0" t="n">
        <v>0.0149999999999997</v>
      </c>
      <c r="FF66" s="0" t="n">
        <v>0.0149999999999997</v>
      </c>
      <c r="FG66" s="0" t="n">
        <v>0.0149999999999997</v>
      </c>
      <c r="FH66" s="0" t="n">
        <v>0.0150000000000006</v>
      </c>
      <c r="FI66" s="0" t="n">
        <v>0.0149999999999997</v>
      </c>
      <c r="FJ66" s="0" t="n">
        <v>0.0150000000000006</v>
      </c>
      <c r="FK66" s="0" t="n">
        <v>0.0150000000000006</v>
      </c>
      <c r="FL66" s="0" t="n">
        <v>0.0149999999999997</v>
      </c>
      <c r="FM66" s="0" t="n">
        <v>0.0150000000000006</v>
      </c>
      <c r="FN66" s="0" t="n">
        <v>0.0150000000000006</v>
      </c>
      <c r="FO66" s="0" t="n">
        <v>0.0149999999999997</v>
      </c>
      <c r="FP66" s="0" t="n">
        <v>0.0149999999999997</v>
      </c>
      <c r="FQ66" s="0" t="n">
        <v>0.0149999999999997</v>
      </c>
      <c r="FR66" s="0" t="n">
        <v>0.0150000000000006</v>
      </c>
      <c r="FS66" s="0" t="n">
        <v>0.0150000000000006</v>
      </c>
      <c r="FT66" s="0" t="n">
        <v>0.0149999999999997</v>
      </c>
      <c r="FU66" s="0" t="n">
        <v>0.0149999999999997</v>
      </c>
      <c r="FV66" s="0" t="n">
        <v>0.0149999999999997</v>
      </c>
      <c r="FW66" s="0" t="n">
        <v>0.0149999999999997</v>
      </c>
      <c r="FX66" s="0" t="n">
        <v>0.0150000000000006</v>
      </c>
      <c r="FY66" s="0" t="n">
        <v>0.0149999999999988</v>
      </c>
      <c r="FZ66" s="0" t="n">
        <v>0.0149999999999997</v>
      </c>
      <c r="GA66" s="0" t="n">
        <v>0.0149999999999997</v>
      </c>
      <c r="GB66" s="0" t="n">
        <v>0.0150000000000006</v>
      </c>
      <c r="GC66" s="0" t="n">
        <v>0.0149999999999997</v>
      </c>
      <c r="GD66" s="0" t="n">
        <v>0.0149999999999997</v>
      </c>
      <c r="GE66" s="0" t="n">
        <v>0.0149999999999997</v>
      </c>
      <c r="GF66" s="0" t="n">
        <v>0.0150000000000006</v>
      </c>
      <c r="GG66" s="0" t="n">
        <v>0.0150000000000006</v>
      </c>
      <c r="GH66" s="0" t="n">
        <v>0.0150000000000006</v>
      </c>
      <c r="GI66" s="0" t="n">
        <v>0.0149999999999997</v>
      </c>
      <c r="GJ66" s="0" t="n">
        <v>0.0149999999999997</v>
      </c>
      <c r="GK66" s="0" t="n">
        <v>0.0149999999999997</v>
      </c>
      <c r="GL66" s="0" t="n">
        <v>0.0149999999999997</v>
      </c>
      <c r="GM66" s="0" t="n">
        <v>0.0149999999999997</v>
      </c>
      <c r="GN66" s="0" t="n">
        <v>0.0149999999999997</v>
      </c>
      <c r="GO66" s="0" t="n">
        <v>0.0149999999999997</v>
      </c>
      <c r="GP66" s="0" t="n">
        <v>0.0149999999999997</v>
      </c>
      <c r="GQ66" s="0" t="n">
        <v>0.0150000000000006</v>
      </c>
      <c r="GR66" s="0" t="n">
        <v>0.0149999999999997</v>
      </c>
      <c r="GS66" s="0" t="n">
        <v>0.0149999999999997</v>
      </c>
      <c r="GT66" s="0" t="n">
        <v>0.0149999999999997</v>
      </c>
      <c r="GU66" s="0" t="n">
        <v>0.0150000000000006</v>
      </c>
      <c r="GV66" s="0" t="n">
        <v>0.0149999999999997</v>
      </c>
      <c r="GW66" s="0" t="n">
        <v>0.0149999999999997</v>
      </c>
      <c r="GX66" s="0" t="n">
        <v>0.0150000000000006</v>
      </c>
      <c r="GY66" s="0" t="n">
        <v>0.0150000000000006</v>
      </c>
      <c r="GZ66" s="0" t="n">
        <v>0.0150000000000006</v>
      </c>
      <c r="HA66" s="0" t="n">
        <v>0.0150000000000006</v>
      </c>
      <c r="HB66" s="0" t="n">
        <v>0.0150000000000006</v>
      </c>
      <c r="HC66" s="0" t="n">
        <v>0.0149999999999997</v>
      </c>
      <c r="HD66" s="0" t="n">
        <v>0.0149999999999997</v>
      </c>
      <c r="HE66" s="0" t="n">
        <v>0.0150000000000006</v>
      </c>
      <c r="HF66" s="0" t="n">
        <v>0.0149999999999997</v>
      </c>
      <c r="HG66" s="0" t="n">
        <v>0.0149999999999997</v>
      </c>
      <c r="HH66" s="0" t="n">
        <v>0.0150000000000006</v>
      </c>
      <c r="HI66" s="0" t="n">
        <v>0.0150000000000006</v>
      </c>
      <c r="HJ66" s="0" t="n">
        <v>0.0149999999999997</v>
      </c>
      <c r="HK66" s="0" t="n">
        <v>0.0150000000000006</v>
      </c>
      <c r="HL66" s="0" t="n">
        <v>0.0149999999999997</v>
      </c>
      <c r="HM66" s="0" t="n">
        <v>0.0150000000000006</v>
      </c>
      <c r="HN66" s="0" t="n">
        <v>0.0149999999999997</v>
      </c>
      <c r="HO66" s="0" t="n">
        <v>0.0149999999999997</v>
      </c>
      <c r="HP66" s="0" t="n">
        <v>0.0150000000000006</v>
      </c>
      <c r="HQ66" s="0" t="n">
        <v>0.0149999999999997</v>
      </c>
      <c r="HR66" s="0" t="n">
        <v>0.0150000000000006</v>
      </c>
      <c r="HS66" s="0" t="n">
        <v>0.0150000000000006</v>
      </c>
      <c r="HT66" s="0" t="n">
        <v>0.0149999999999997</v>
      </c>
      <c r="HU66" s="0" t="n">
        <v>0.0149999999999997</v>
      </c>
      <c r="HV66" s="0" t="n">
        <v>0.0150000000000006</v>
      </c>
      <c r="HW66" s="0" t="n">
        <v>0.0149999999999997</v>
      </c>
      <c r="HX66" s="0" t="n">
        <v>0.0150000000000006</v>
      </c>
      <c r="HY66" s="0" t="n">
        <v>0.0149999999999997</v>
      </c>
      <c r="HZ66" s="0" t="n">
        <v>0.0150000000000006</v>
      </c>
      <c r="IA66" s="382" t="n">
        <v>0.0150000000000006</v>
      </c>
      <c r="IB66" s="382" t="n">
        <v>0.0149999999999997</v>
      </c>
    </row>
    <row r="67" customFormat="false" ht="12.75" hidden="false" customHeight="false" outlineLevel="0" collapsed="false">
      <c r="A67" s="389" t="n">
        <f aca="false">A!A81</f>
        <v>39022</v>
      </c>
      <c r="B67" s="390" t="n">
        <f aca="false">INDEX(RelationshipPriceTable,MATCH(A67,RelationshipMonth,0),2)</f>
        <v>4.105</v>
      </c>
      <c r="C67" s="390" t="n">
        <v>4.083</v>
      </c>
      <c r="D67" s="391" t="n">
        <f aca="false">B67-C67</f>
        <v>0.0220000000000002</v>
      </c>
      <c r="F67" s="414" t="n">
        <v>36945</v>
      </c>
      <c r="J67" s="0" t="n">
        <v>-0.0110000000000001</v>
      </c>
      <c r="K67" s="0" t="n">
        <v>0.0109999999999992</v>
      </c>
      <c r="L67" s="0" t="n">
        <v>0.0179999999999989</v>
      </c>
      <c r="M67" s="0" t="n">
        <v>0.0229999999999988</v>
      </c>
      <c r="N67" s="0" t="n">
        <v>0.0279999999999987</v>
      </c>
      <c r="O67" s="0" t="n">
        <v>0.0279999999999996</v>
      </c>
      <c r="P67" s="0" t="n">
        <v>0.0249999999999995</v>
      </c>
      <c r="Q67" s="0" t="n">
        <v>0.0249999999999995</v>
      </c>
      <c r="R67" s="0" t="n">
        <v>0.0250000000000004</v>
      </c>
      <c r="S67" s="0" t="n">
        <v>0.0299999999999994</v>
      </c>
      <c r="T67" s="0" t="n">
        <v>0.0300000000000003</v>
      </c>
      <c r="U67" s="0" t="n">
        <v>0.0299999999999994</v>
      </c>
      <c r="V67" s="0" t="n">
        <v>0.0349999999999993</v>
      </c>
      <c r="W67" s="0" t="n">
        <v>0.0350000000000001</v>
      </c>
      <c r="X67" s="0" t="n">
        <v>0.04</v>
      </c>
      <c r="Y67" s="0" t="n">
        <v>0.0200000000000005</v>
      </c>
      <c r="Z67" s="0" t="n">
        <v>0.0200000000000005</v>
      </c>
      <c r="AA67" s="0" t="n">
        <v>0.0200000000000005</v>
      </c>
      <c r="AB67" s="0" t="n">
        <v>0.0199999999999996</v>
      </c>
      <c r="AC67" s="0" t="n">
        <v>0.0199999999999996</v>
      </c>
      <c r="AD67" s="0" t="n">
        <v>0.0200000000000005</v>
      </c>
      <c r="AE67" s="0" t="n">
        <v>0.0200000000000005</v>
      </c>
      <c r="AF67" s="0" t="n">
        <v>0.0200000000000005</v>
      </c>
      <c r="AG67" s="0" t="n">
        <v>0.0200000000000005</v>
      </c>
      <c r="AH67" s="0" t="n">
        <v>0.0200000000000005</v>
      </c>
      <c r="AI67" s="0" t="n">
        <v>0.0199999999999996</v>
      </c>
      <c r="AJ67" s="0" t="n">
        <v>0.0170000000000003</v>
      </c>
      <c r="AK67" s="0" t="n">
        <v>0.0159999999999991</v>
      </c>
      <c r="AL67" s="0" t="n">
        <v>0.0160000000000009</v>
      </c>
      <c r="AM67" s="0" t="n">
        <v>0.016</v>
      </c>
      <c r="AN67" s="0" t="n">
        <v>0.016</v>
      </c>
      <c r="AO67" s="0" t="n">
        <v>0.0160000000000009</v>
      </c>
      <c r="AP67" s="0" t="n">
        <v>0.016</v>
      </c>
      <c r="AQ67" s="0" t="n">
        <v>0.016</v>
      </c>
      <c r="AR67" s="0" t="n">
        <v>0.016</v>
      </c>
      <c r="AS67" s="0" t="n">
        <v>0.016</v>
      </c>
      <c r="AT67" s="0" t="n">
        <v>0.0199999999999996</v>
      </c>
      <c r="AU67" s="0" t="n">
        <v>0.0199999999999996</v>
      </c>
      <c r="AV67" s="0" t="n">
        <v>0.0170000000000003</v>
      </c>
      <c r="AW67" s="0" t="n">
        <v>0.0309999999999997</v>
      </c>
      <c r="AX67" s="0" t="n">
        <v>0.016</v>
      </c>
      <c r="AY67" s="0" t="n">
        <v>0.0160000000000009</v>
      </c>
      <c r="AZ67" s="0" t="n">
        <v>0.0260000000000007</v>
      </c>
      <c r="BA67" s="0" t="n">
        <v>0.0260000000000007</v>
      </c>
      <c r="BB67" s="0" t="n">
        <v>0.0259999999999998</v>
      </c>
      <c r="BC67" s="0" t="n">
        <v>0.0259999999999998</v>
      </c>
      <c r="BD67" s="0" t="n">
        <v>0.0160000000000009</v>
      </c>
      <c r="BE67" s="0" t="n">
        <v>0.016</v>
      </c>
      <c r="BF67" s="0" t="n">
        <v>0.0200000000000005</v>
      </c>
      <c r="BG67" s="0" t="n">
        <v>0.0200000000000005</v>
      </c>
      <c r="BH67" s="0" t="n">
        <v>0.0169999999999995</v>
      </c>
      <c r="BI67" s="0" t="n">
        <v>0.0309999999999997</v>
      </c>
      <c r="BJ67" s="0" t="n">
        <v>0.0160000000000009</v>
      </c>
      <c r="BK67" s="0" t="n">
        <v>0.016</v>
      </c>
      <c r="BL67" s="0" t="n">
        <v>0.0259999999999998</v>
      </c>
      <c r="BM67" s="0" t="n">
        <v>0.0259999999999998</v>
      </c>
      <c r="BN67" s="0" t="n">
        <v>0.0260000000000007</v>
      </c>
      <c r="BO67" s="0" t="n">
        <v>0.0260000000000007</v>
      </c>
      <c r="BP67" s="0" t="n">
        <v>0.016</v>
      </c>
      <c r="BQ67" s="0" t="n">
        <v>0.0160000000000009</v>
      </c>
      <c r="BR67" s="0" t="n">
        <v>0.0200000000000005</v>
      </c>
      <c r="BS67" s="0" t="n">
        <v>0.0199999999999996</v>
      </c>
      <c r="BT67" s="0" t="n">
        <v>0.0170000000000003</v>
      </c>
      <c r="BU67" s="0" t="n">
        <v>0.0309999999999997</v>
      </c>
      <c r="BV67" s="0" t="n">
        <v>0.016</v>
      </c>
      <c r="BW67" s="0" t="n">
        <v>0.016</v>
      </c>
      <c r="BX67" s="0" t="n">
        <v>0.0260000000000007</v>
      </c>
      <c r="BY67" s="0" t="n">
        <v>0.0259999999999998</v>
      </c>
      <c r="BZ67" s="0" t="n">
        <v>0.0259999999999998</v>
      </c>
      <c r="CA67" s="0" t="n">
        <v>0.0260000000000007</v>
      </c>
      <c r="CB67" s="0" t="n">
        <v>0.016</v>
      </c>
      <c r="CC67" s="0" t="n">
        <v>0.016</v>
      </c>
      <c r="CD67" s="0" t="n">
        <v>0.0199999999999996</v>
      </c>
      <c r="CE67" s="0" t="n">
        <v>0.0199999999999996</v>
      </c>
      <c r="CF67" s="0" t="n">
        <v>0.0170000000000003</v>
      </c>
      <c r="CG67" s="0" t="n">
        <v>0.0309999999999997</v>
      </c>
      <c r="CH67" s="0" t="n">
        <v>0.016</v>
      </c>
      <c r="CI67" s="0" t="n">
        <v>0.0160000000000009</v>
      </c>
      <c r="CJ67" s="0" t="n">
        <v>0.0260000000000007</v>
      </c>
      <c r="CK67" s="0" t="n">
        <v>0.0260000000000007</v>
      </c>
      <c r="CL67" s="0" t="n">
        <v>0.0259999999999998</v>
      </c>
      <c r="CM67" s="0" t="n">
        <v>0.0259999999999998</v>
      </c>
      <c r="CN67" s="0" t="n">
        <v>0.016</v>
      </c>
      <c r="CO67" s="0" t="n">
        <v>0.016</v>
      </c>
      <c r="CP67" s="0" t="n">
        <v>0.0199999999999996</v>
      </c>
      <c r="CQ67" s="0" t="n">
        <v>0.0200000000000005</v>
      </c>
      <c r="CR67" s="0" t="n">
        <v>0.0170000000000003</v>
      </c>
      <c r="CS67" s="0" t="n">
        <v>0.0309999999999988</v>
      </c>
      <c r="CT67" s="0" t="n">
        <v>0.0160000000000009</v>
      </c>
      <c r="CU67" s="0" t="n">
        <v>0.016</v>
      </c>
      <c r="CV67" s="0" t="n">
        <v>0.0259999999999998</v>
      </c>
      <c r="CW67" s="0" t="n">
        <v>0.0260000000000007</v>
      </c>
      <c r="CX67" s="0" t="n">
        <v>0.0260000000000007</v>
      </c>
      <c r="CY67" s="0" t="n">
        <v>0.0259999999999998</v>
      </c>
      <c r="CZ67" s="0" t="n">
        <v>0.016</v>
      </c>
      <c r="DA67" s="0" t="n">
        <v>0.016</v>
      </c>
      <c r="DB67" s="0" t="n">
        <v>0.0200000000000005</v>
      </c>
      <c r="DC67" s="0" t="n">
        <v>0.0200000000000005</v>
      </c>
      <c r="DD67" s="0" t="n">
        <v>0.0169999999999995</v>
      </c>
      <c r="DE67" s="0" t="n">
        <v>0.0309999999999997</v>
      </c>
      <c r="DF67" s="0" t="n">
        <v>0.0160000000000009</v>
      </c>
      <c r="DG67" s="0" t="n">
        <v>0.016</v>
      </c>
      <c r="DH67" s="0" t="n">
        <v>0.0259999999999998</v>
      </c>
      <c r="DI67" s="0" t="n">
        <v>0.0259999999999998</v>
      </c>
      <c r="DJ67" s="0" t="n">
        <v>0.0260000000000007</v>
      </c>
      <c r="DK67" s="0" t="n">
        <v>0.0260000000000007</v>
      </c>
      <c r="DL67" s="0" t="n">
        <v>0.016</v>
      </c>
      <c r="DM67" s="0" t="n">
        <v>0.016</v>
      </c>
      <c r="DN67" s="0" t="n">
        <v>0.0199999999999996</v>
      </c>
      <c r="DO67" s="0" t="n">
        <v>0.0200000000000005</v>
      </c>
      <c r="DP67" s="0" t="n">
        <v>0.0169999999999995</v>
      </c>
      <c r="DQ67" s="0" t="n">
        <v>0.0309999999999997</v>
      </c>
      <c r="DR67" s="0" t="n">
        <v>0.0160000000000009</v>
      </c>
      <c r="DS67" s="0" t="n">
        <v>0.016</v>
      </c>
      <c r="DT67" s="0" t="n">
        <v>0.0259999999999998</v>
      </c>
      <c r="DU67" s="0" t="n">
        <v>0.0260000000000007</v>
      </c>
      <c r="DV67" s="0" t="n">
        <v>0.0260000000000007</v>
      </c>
      <c r="DW67" s="0" t="n">
        <v>0.0259999999999998</v>
      </c>
      <c r="DX67" s="0" t="n">
        <v>0.016</v>
      </c>
      <c r="DY67" s="0" t="n">
        <v>0.016</v>
      </c>
      <c r="DZ67" s="0" t="n">
        <v>0.0199999999999996</v>
      </c>
      <c r="EA67" s="0" t="n">
        <v>0.0199999999999996</v>
      </c>
      <c r="EB67" s="0" t="n">
        <v>0.0170000000000003</v>
      </c>
      <c r="EC67" s="0" t="n">
        <v>0.0309999999999988</v>
      </c>
      <c r="ED67" s="0" t="n">
        <v>0.0160000000000009</v>
      </c>
      <c r="EE67" s="0" t="n">
        <v>0.016</v>
      </c>
      <c r="EF67" s="0" t="n">
        <v>0.0259999999999998</v>
      </c>
      <c r="EG67" s="0" t="n">
        <v>0.0260000000000007</v>
      </c>
      <c r="EH67" s="0" t="n">
        <v>0.0260000000000007</v>
      </c>
      <c r="EI67" s="0" t="n">
        <v>0.0259999999999998</v>
      </c>
      <c r="EJ67" s="0" t="n">
        <v>0.016</v>
      </c>
      <c r="EK67" s="0" t="n">
        <v>0.016</v>
      </c>
      <c r="EL67" s="0" t="n">
        <v>0.0199999999999996</v>
      </c>
      <c r="EM67" s="0" t="n">
        <v>0.0199999999999996</v>
      </c>
      <c r="EN67" s="0" t="n">
        <v>0.0170000000000003</v>
      </c>
      <c r="EO67" s="0" t="n">
        <v>0.0309999999999997</v>
      </c>
      <c r="EP67" s="0" t="n">
        <v>0.016</v>
      </c>
      <c r="EQ67" s="0" t="n">
        <v>0.0160000000000009</v>
      </c>
      <c r="ER67" s="0" t="n">
        <v>0.0260000000000007</v>
      </c>
      <c r="ES67" s="0" t="n">
        <v>0.0260000000000007</v>
      </c>
      <c r="ET67" s="0" t="n">
        <v>0.0259999999999998</v>
      </c>
      <c r="EU67" s="0" t="n">
        <v>0.0260000000000007</v>
      </c>
      <c r="EV67" s="0" t="n">
        <v>0.0160000000000009</v>
      </c>
      <c r="EW67" s="0" t="n">
        <v>0.016</v>
      </c>
      <c r="EX67" s="0" t="n">
        <v>0.0200000000000005</v>
      </c>
      <c r="EY67" s="0" t="n">
        <v>0.0200000000000005</v>
      </c>
      <c r="EZ67" s="0" t="n">
        <v>0.0169999999999995</v>
      </c>
      <c r="FA67" s="0" t="n">
        <v>0.0309999999999997</v>
      </c>
      <c r="FB67" s="0" t="n">
        <v>0.0160000000000009</v>
      </c>
      <c r="FC67" s="0" t="n">
        <v>0.016</v>
      </c>
      <c r="FD67" s="0" t="n">
        <v>0.0259999999999998</v>
      </c>
      <c r="FE67" s="0" t="n">
        <v>0.0259999999999998</v>
      </c>
      <c r="FF67" s="0" t="n">
        <v>0.0260000000000007</v>
      </c>
      <c r="FG67" s="0" t="n">
        <v>0.0260000000000007</v>
      </c>
      <c r="FH67" s="0" t="n">
        <v>0.016</v>
      </c>
      <c r="FI67" s="0" t="n">
        <v>0.016</v>
      </c>
      <c r="FJ67" s="0" t="n">
        <v>0.0199999999999996</v>
      </c>
      <c r="FK67" s="0" t="n">
        <v>0.0199999999999996</v>
      </c>
      <c r="FL67" s="0" t="n">
        <v>0.0170000000000003</v>
      </c>
      <c r="FM67" s="0" t="n">
        <v>0.0309999999999997</v>
      </c>
      <c r="FN67" s="0" t="n">
        <v>0.016</v>
      </c>
      <c r="FO67" s="0" t="n">
        <v>0.0160000000000009</v>
      </c>
      <c r="FP67" s="0" t="n">
        <v>0.0260000000000007</v>
      </c>
      <c r="FQ67" s="0" t="n">
        <v>0.0260000000000007</v>
      </c>
      <c r="FR67" s="0" t="n">
        <v>0.0259999999999998</v>
      </c>
      <c r="FS67" s="0" t="n">
        <v>0.0259999999999998</v>
      </c>
      <c r="FT67" s="0" t="n">
        <v>0.0160000000000009</v>
      </c>
      <c r="FU67" s="0" t="n">
        <v>0.0160000000000009</v>
      </c>
      <c r="FV67" s="0" t="n">
        <v>0.0200000000000005</v>
      </c>
      <c r="FW67" s="0" t="n">
        <v>0.0199999999999996</v>
      </c>
      <c r="FX67" s="0" t="n">
        <v>0.0170000000000003</v>
      </c>
      <c r="FY67" s="0" t="n">
        <v>0.0310000000000006</v>
      </c>
      <c r="FZ67" s="0" t="n">
        <v>0.016</v>
      </c>
      <c r="GA67" s="0" t="n">
        <v>0.016</v>
      </c>
      <c r="GB67" s="0" t="n">
        <v>0.0259999999999998</v>
      </c>
      <c r="GC67" s="0" t="n">
        <v>0.0260000000000007</v>
      </c>
      <c r="GD67" s="0" t="n">
        <v>0.0260000000000007</v>
      </c>
      <c r="GE67" s="0" t="n">
        <v>0.0260000000000007</v>
      </c>
      <c r="GF67" s="0" t="n">
        <v>0.016</v>
      </c>
      <c r="GG67" s="0" t="n">
        <v>0.016</v>
      </c>
      <c r="GH67" s="0" t="n">
        <v>0.0199999999999996</v>
      </c>
      <c r="GI67" s="0" t="n">
        <v>0.0200000000000005</v>
      </c>
      <c r="GJ67" s="0" t="n">
        <v>0.0170000000000003</v>
      </c>
      <c r="GK67" s="0" t="n">
        <v>0.0309999999999997</v>
      </c>
      <c r="GL67" s="0" t="n">
        <v>0.0160000000000009</v>
      </c>
      <c r="GM67" s="0" t="n">
        <v>0.0160000000000009</v>
      </c>
      <c r="GN67" s="0" t="n">
        <v>0.0260000000000007</v>
      </c>
      <c r="GO67" s="0" t="n">
        <v>0.0260000000000007</v>
      </c>
      <c r="GP67" s="0" t="n">
        <v>0.0260000000000007</v>
      </c>
      <c r="GQ67" s="0" t="n">
        <v>0.0259999999999998</v>
      </c>
      <c r="GR67" s="0" t="n">
        <v>0.016</v>
      </c>
      <c r="GS67" s="0" t="n">
        <v>0.016</v>
      </c>
      <c r="GT67" s="0" t="n">
        <v>0.0199999999999996</v>
      </c>
      <c r="GU67" s="0" t="n">
        <v>0.0199999999999996</v>
      </c>
      <c r="GV67" s="0" t="n">
        <v>0.0170000000000012</v>
      </c>
      <c r="GW67" s="0" t="n">
        <v>0.0310000000000006</v>
      </c>
      <c r="GX67" s="0" t="n">
        <v>0.016</v>
      </c>
      <c r="GY67" s="0" t="n">
        <v>0.016</v>
      </c>
      <c r="GZ67" s="0" t="n">
        <v>0.0259999999999998</v>
      </c>
      <c r="HA67" s="0" t="n">
        <v>0.0259999999999998</v>
      </c>
      <c r="HB67" s="0" t="n">
        <v>0.0259999999999998</v>
      </c>
      <c r="HC67" s="0" t="n">
        <v>0.0260000000000007</v>
      </c>
      <c r="HD67" s="0" t="n">
        <v>0.0160000000000009</v>
      </c>
      <c r="HE67" s="0" t="n">
        <v>0.016</v>
      </c>
      <c r="HF67" s="0" t="n">
        <v>0.0200000000000005</v>
      </c>
      <c r="HG67" s="0" t="n">
        <v>0.0200000000000005</v>
      </c>
      <c r="HH67" s="0" t="n">
        <v>0.0170000000000003</v>
      </c>
      <c r="HI67" s="0" t="n">
        <v>0.0309999999999997</v>
      </c>
      <c r="HJ67" s="0" t="n">
        <v>0.0160000000000009</v>
      </c>
      <c r="HK67" s="0" t="n">
        <v>0.0159999999999982</v>
      </c>
      <c r="HL67" s="0" t="n">
        <v>0.0259999999999989</v>
      </c>
      <c r="HM67" s="0" t="n">
        <v>0.0259999999999989</v>
      </c>
      <c r="HN67" s="0" t="n">
        <v>0.0260000000000007</v>
      </c>
      <c r="HO67" s="0" t="n">
        <v>0.0260000000000007</v>
      </c>
      <c r="HP67" s="0" t="n">
        <v>0.016</v>
      </c>
      <c r="HQ67" s="0" t="n">
        <v>0.016</v>
      </c>
      <c r="HR67" s="0" t="n">
        <v>0.0199999999999996</v>
      </c>
      <c r="HS67" s="0" t="n">
        <v>0.0199999999999996</v>
      </c>
      <c r="HT67" s="0" t="n">
        <v>0.0170000000000003</v>
      </c>
      <c r="HU67" s="0" t="n">
        <v>0.0310000000000006</v>
      </c>
      <c r="HV67" s="0" t="n">
        <v>0.016</v>
      </c>
      <c r="HW67" s="0" t="n">
        <v>0.0159999999999991</v>
      </c>
      <c r="HX67" s="0" t="n">
        <v>0.0259999999999989</v>
      </c>
      <c r="HY67" s="0" t="n">
        <v>0.0259999999999989</v>
      </c>
      <c r="HZ67" s="0" t="n">
        <v>0.0259999999999998</v>
      </c>
      <c r="IA67" s="382" t="n">
        <v>0.0259999999999998</v>
      </c>
      <c r="IB67" s="382" t="n">
        <v>0.0160000000000009</v>
      </c>
    </row>
    <row r="68" customFormat="false" ht="12.75" hidden="false" customHeight="false" outlineLevel="0" collapsed="false">
      <c r="A68" s="389" t="n">
        <f aca="false">A!A82</f>
        <v>39052</v>
      </c>
      <c r="B68" s="390" t="n">
        <f aca="false">INDEX(RelationshipPriceTable,MATCH(A68,RelationshipMonth,0),2)</f>
        <v>4.25</v>
      </c>
      <c r="C68" s="390" t="n">
        <v>4.228</v>
      </c>
      <c r="D68" s="391" t="n">
        <f aca="false">B68-C68</f>
        <v>0.0220000000000002</v>
      </c>
      <c r="F68" s="414" t="n">
        <v>36948</v>
      </c>
      <c r="J68" s="0" t="n">
        <v>-0.133</v>
      </c>
      <c r="K68" s="0" t="n">
        <v>-0.0759999999999996</v>
      </c>
      <c r="L68" s="0" t="n">
        <v>-0.0629999999999988</v>
      </c>
      <c r="M68" s="0" t="n">
        <v>-0.0589999999999993</v>
      </c>
      <c r="N68" s="0" t="n">
        <v>-0.0549999999999997</v>
      </c>
      <c r="O68" s="0" t="n">
        <v>-0.0499999999999998</v>
      </c>
      <c r="P68" s="0" t="n">
        <v>-0.0449999999999999</v>
      </c>
      <c r="Q68" s="0" t="n">
        <v>-0.04</v>
      </c>
      <c r="R68" s="0" t="n">
        <v>-0.0350000000000001</v>
      </c>
      <c r="S68" s="0" t="n">
        <v>-0.0299999999999994</v>
      </c>
      <c r="T68" s="0" t="n">
        <v>-0.0300000000000003</v>
      </c>
      <c r="U68" s="0" t="n">
        <v>-0.0199999999999996</v>
      </c>
      <c r="V68" s="0" t="n">
        <v>-0.00499999999999989</v>
      </c>
      <c r="W68" s="0" t="n">
        <v>0.00499999999999989</v>
      </c>
      <c r="X68" s="0" t="n">
        <v>0.00999999999999979</v>
      </c>
      <c r="Y68" s="0" t="n">
        <v>0.0199999999999996</v>
      </c>
      <c r="Z68" s="0" t="n">
        <v>0.0219999999999994</v>
      </c>
      <c r="AA68" s="0" t="n">
        <v>0.0220000000000002</v>
      </c>
      <c r="AB68" s="0" t="n">
        <v>0.0220000000000002</v>
      </c>
      <c r="AC68" s="0" t="n">
        <v>0.0220000000000002</v>
      </c>
      <c r="AD68" s="0" t="n">
        <v>0.0220000000000002</v>
      </c>
      <c r="AE68" s="0" t="n">
        <v>0.0249999999999995</v>
      </c>
      <c r="AF68" s="0" t="n">
        <v>0.0249999999999995</v>
      </c>
      <c r="AG68" s="0" t="n">
        <v>0.0249999999999995</v>
      </c>
      <c r="AH68" s="0" t="n">
        <v>0.0249999999999995</v>
      </c>
      <c r="AI68" s="0" t="n">
        <v>0.0250000000000004</v>
      </c>
      <c r="AJ68" s="0" t="n">
        <v>0.0249999999999995</v>
      </c>
      <c r="AK68" s="0" t="n">
        <v>0.0250000000000004</v>
      </c>
      <c r="AL68" s="0" t="n">
        <v>0.0249999999999995</v>
      </c>
      <c r="AM68" s="0" t="n">
        <v>0.0250000000000004</v>
      </c>
      <c r="AN68" s="0" t="n">
        <v>0.0250000000000004</v>
      </c>
      <c r="AO68" s="0" t="n">
        <v>0.0249999999999995</v>
      </c>
      <c r="AP68" s="0" t="n">
        <v>0.0250000000000004</v>
      </c>
      <c r="AQ68" s="0" t="n">
        <v>0.0250000000000004</v>
      </c>
      <c r="AR68" s="0" t="n">
        <v>0.0250000000000004</v>
      </c>
      <c r="AS68" s="0" t="n">
        <v>0.0250000000000004</v>
      </c>
      <c r="AT68" s="0" t="n">
        <v>0.0250000000000004</v>
      </c>
      <c r="AU68" s="0" t="n">
        <v>0.0250000000000004</v>
      </c>
      <c r="AV68" s="0" t="n">
        <v>0.0350000000000001</v>
      </c>
      <c r="AW68" s="0" t="n">
        <v>0.0249999999999995</v>
      </c>
      <c r="AX68" s="0" t="n">
        <v>0.0350000000000001</v>
      </c>
      <c r="AY68" s="0" t="n">
        <v>0.0349999999999993</v>
      </c>
      <c r="AZ68" s="0" t="n">
        <v>0.0249999999999995</v>
      </c>
      <c r="BA68" s="0" t="n">
        <v>0.0350000000000001</v>
      </c>
      <c r="BB68" s="0" t="n">
        <v>0.0250000000000004</v>
      </c>
      <c r="BC68" s="0" t="n">
        <v>0.0250000000000004</v>
      </c>
      <c r="BD68" s="0" t="n">
        <v>0.0300000000000003</v>
      </c>
      <c r="BE68" s="0" t="n">
        <v>0.0300000000000003</v>
      </c>
      <c r="BF68" s="0" t="n">
        <v>0.0300000000000003</v>
      </c>
      <c r="BG68" s="0" t="n">
        <v>0.0299999999999994</v>
      </c>
      <c r="BH68" s="0" t="n">
        <v>0.04</v>
      </c>
      <c r="BI68" s="0" t="n">
        <v>0.0300000000000003</v>
      </c>
      <c r="BJ68" s="0" t="n">
        <v>0.04</v>
      </c>
      <c r="BK68" s="0" t="n">
        <v>0.04</v>
      </c>
      <c r="BL68" s="0" t="n">
        <v>0.0300000000000003</v>
      </c>
      <c r="BM68" s="0" t="n">
        <v>0.04</v>
      </c>
      <c r="BN68" s="0" t="n">
        <v>0.0299999999999994</v>
      </c>
      <c r="BO68" s="0" t="n">
        <v>0.0300000000000003</v>
      </c>
      <c r="BP68" s="0" t="n">
        <v>0.0350000000000001</v>
      </c>
      <c r="BQ68" s="0" t="n">
        <v>0.0349999999999993</v>
      </c>
      <c r="BR68" s="0" t="n">
        <v>0.0349999999999993</v>
      </c>
      <c r="BS68" s="0" t="n">
        <v>0.0350000000000001</v>
      </c>
      <c r="BT68" s="0" t="n">
        <v>0.0449999999999999</v>
      </c>
      <c r="BU68" s="0" t="n">
        <v>0.0350000000000001</v>
      </c>
      <c r="BV68" s="0" t="n">
        <v>0.0449999999999999</v>
      </c>
      <c r="BW68" s="0" t="n">
        <v>0.0449999999999999</v>
      </c>
      <c r="BX68" s="0" t="n">
        <v>0.0350000000000001</v>
      </c>
      <c r="BY68" s="0" t="n">
        <v>0.0449999999999999</v>
      </c>
      <c r="BZ68" s="0" t="n">
        <v>0.0350000000000001</v>
      </c>
      <c r="CA68" s="0" t="n">
        <v>0.0350000000000001</v>
      </c>
      <c r="CB68" s="0" t="n">
        <v>0.04</v>
      </c>
      <c r="CC68" s="0" t="n">
        <v>0.04</v>
      </c>
      <c r="CD68" s="0" t="n">
        <v>0.04</v>
      </c>
      <c r="CE68" s="0" t="n">
        <v>0.04</v>
      </c>
      <c r="CF68" s="0" t="n">
        <v>0.0499999999999998</v>
      </c>
      <c r="CG68" s="0" t="n">
        <v>0.04</v>
      </c>
      <c r="CH68" s="0" t="n">
        <v>0.0499999999999998</v>
      </c>
      <c r="CI68" s="0" t="n">
        <v>0.0499999999999998</v>
      </c>
      <c r="CJ68" s="0" t="n">
        <v>0.0399999999999992</v>
      </c>
      <c r="CK68" s="0" t="n">
        <v>0.0499999999999998</v>
      </c>
      <c r="CL68" s="0" t="n">
        <v>0.04</v>
      </c>
      <c r="CM68" s="0" t="n">
        <v>0.04</v>
      </c>
      <c r="CN68" s="0" t="n">
        <v>0.0449999999999999</v>
      </c>
      <c r="CO68" s="0" t="n">
        <v>0.0449999999999999</v>
      </c>
      <c r="CP68" s="0" t="n">
        <v>0.0449999999999999</v>
      </c>
      <c r="CQ68" s="0" t="n">
        <v>0.0449999999999999</v>
      </c>
      <c r="CR68" s="0" t="n">
        <v>0.0549999999999997</v>
      </c>
      <c r="CS68" s="0" t="n">
        <v>0.0449999999999999</v>
      </c>
      <c r="CT68" s="0" t="n">
        <v>0.0549999999999997</v>
      </c>
      <c r="CU68" s="0" t="n">
        <v>0.0550000000000006</v>
      </c>
      <c r="CV68" s="0" t="n">
        <v>0.0449999999999999</v>
      </c>
      <c r="CW68" s="0" t="n">
        <v>0.0549999999999997</v>
      </c>
      <c r="CX68" s="0" t="n">
        <v>0.0449999999999999</v>
      </c>
      <c r="CY68" s="0" t="n">
        <v>0.0449999999999999</v>
      </c>
      <c r="CZ68" s="0" t="n">
        <v>0.0499999999999998</v>
      </c>
      <c r="DA68" s="0" t="n">
        <v>0.0499999999999998</v>
      </c>
      <c r="DB68" s="0" t="n">
        <v>0.0499999999999998</v>
      </c>
      <c r="DC68" s="0" t="n">
        <v>0.0499999999999998</v>
      </c>
      <c r="DD68" s="0" t="n">
        <v>0.0600000000000005</v>
      </c>
      <c r="DE68" s="0" t="n">
        <v>0.0499999999999998</v>
      </c>
      <c r="DF68" s="0" t="n">
        <v>0.0599999999999996</v>
      </c>
      <c r="DG68" s="0" t="n">
        <v>0.0600000000000005</v>
      </c>
      <c r="DH68" s="0" t="n">
        <v>0.0499999999999998</v>
      </c>
      <c r="DI68" s="0" t="n">
        <v>0.0600000000000005</v>
      </c>
      <c r="DJ68" s="0" t="n">
        <v>0.0499999999999998</v>
      </c>
      <c r="DK68" s="0" t="n">
        <v>0.0499999999999998</v>
      </c>
      <c r="DL68" s="0" t="n">
        <v>0.0549999999999997</v>
      </c>
      <c r="DM68" s="0" t="n">
        <v>0.0549999999999997</v>
      </c>
      <c r="DN68" s="0" t="n">
        <v>0.0549999999999997</v>
      </c>
      <c r="DO68" s="0" t="n">
        <v>0.0549999999999997</v>
      </c>
      <c r="DP68" s="0" t="n">
        <v>0.0650000000000004</v>
      </c>
      <c r="DQ68" s="0" t="n">
        <v>0.0550000000000006</v>
      </c>
      <c r="DR68" s="0" t="n">
        <v>0.0649999999999995</v>
      </c>
      <c r="DS68" s="0" t="n">
        <v>0.0650000000000004</v>
      </c>
      <c r="DT68" s="0" t="n">
        <v>0.0550000000000006</v>
      </c>
      <c r="DU68" s="0" t="n">
        <v>0.0649999999999995</v>
      </c>
      <c r="DV68" s="0" t="n">
        <v>0.0549999999999997</v>
      </c>
      <c r="DW68" s="0" t="n">
        <v>0.0549999999999997</v>
      </c>
      <c r="DX68" s="0" t="n">
        <v>0.0600000000000005</v>
      </c>
      <c r="DY68" s="0" t="n">
        <v>0.0600000000000005</v>
      </c>
      <c r="DZ68" s="0" t="n">
        <v>0.0600000000000005</v>
      </c>
      <c r="EA68" s="0" t="n">
        <v>0.0599999999999996</v>
      </c>
      <c r="EB68" s="0" t="n">
        <v>0.0699999999999994</v>
      </c>
      <c r="EC68" s="0" t="n">
        <v>0.0600000000000005</v>
      </c>
      <c r="ED68" s="0" t="n">
        <v>0.0700000000000003</v>
      </c>
      <c r="EE68" s="0" t="n">
        <v>0.0700000000000003</v>
      </c>
      <c r="EF68" s="0" t="n">
        <v>0.0600000000000005</v>
      </c>
      <c r="EG68" s="0" t="n">
        <v>0.0699999999999994</v>
      </c>
      <c r="EH68" s="0" t="n">
        <v>0.0599999999999996</v>
      </c>
      <c r="EI68" s="0" t="n">
        <v>0.0600000000000005</v>
      </c>
      <c r="EJ68" s="0" t="n">
        <v>0.0650000000000004</v>
      </c>
      <c r="EK68" s="0" t="n">
        <v>0.0650000000000004</v>
      </c>
      <c r="EL68" s="0" t="n">
        <v>0.0650000000000004</v>
      </c>
      <c r="EM68" s="0" t="n">
        <v>0.0650000000000004</v>
      </c>
      <c r="EN68" s="0" t="n">
        <v>0.0750000000000002</v>
      </c>
      <c r="EO68" s="0" t="n">
        <v>0.0649999999999995</v>
      </c>
      <c r="EP68" s="0" t="n">
        <v>0.0750000000000002</v>
      </c>
      <c r="EQ68" s="0" t="n">
        <v>0.0750000000000002</v>
      </c>
      <c r="ER68" s="0" t="n">
        <v>0.0649999999999995</v>
      </c>
      <c r="ES68" s="0" t="n">
        <v>0.0750000000000002</v>
      </c>
      <c r="ET68" s="0" t="n">
        <v>0.0650000000000004</v>
      </c>
      <c r="EU68" s="0" t="n">
        <v>0.0649999999999995</v>
      </c>
      <c r="EV68" s="0" t="n">
        <v>0.0699999999999994</v>
      </c>
      <c r="EW68" s="0" t="n">
        <v>0.0700000000000003</v>
      </c>
      <c r="EX68" s="0" t="n">
        <v>0.0700000000000003</v>
      </c>
      <c r="EY68" s="0" t="n">
        <v>0.0699999999999994</v>
      </c>
      <c r="EZ68" s="0" t="n">
        <v>0.0800000000000001</v>
      </c>
      <c r="FA68" s="0" t="n">
        <v>0.0700000000000003</v>
      </c>
      <c r="FB68" s="0" t="n">
        <v>0.0799999999999992</v>
      </c>
      <c r="FC68" s="0" t="n">
        <v>0.0800000000000001</v>
      </c>
      <c r="FD68" s="0" t="n">
        <v>0.0700000000000003</v>
      </c>
      <c r="FE68" s="0" t="n">
        <v>0.0800000000000001</v>
      </c>
      <c r="FF68" s="0" t="n">
        <v>0.0699999999999994</v>
      </c>
      <c r="FG68" s="0" t="n">
        <v>0.0700000000000003</v>
      </c>
      <c r="FH68" s="0" t="n">
        <v>0.0750000000000002</v>
      </c>
      <c r="FI68" s="0" t="n">
        <v>0.0750000000000002</v>
      </c>
      <c r="FJ68" s="0" t="n">
        <v>0.0750000000000002</v>
      </c>
      <c r="FK68" s="0" t="n">
        <v>0.0750000000000002</v>
      </c>
      <c r="FL68" s="0" t="n">
        <v>0.085</v>
      </c>
      <c r="FM68" s="0" t="n">
        <v>0.0749999999999993</v>
      </c>
      <c r="FN68" s="0" t="n">
        <v>0.085</v>
      </c>
      <c r="FO68" s="0" t="n">
        <v>0.0849999999999991</v>
      </c>
      <c r="FP68" s="0" t="n">
        <v>0.0749999999999993</v>
      </c>
      <c r="FQ68" s="0" t="n">
        <v>0.0849999999999991</v>
      </c>
      <c r="FR68" s="0" t="n">
        <v>0.0750000000000002</v>
      </c>
      <c r="FS68" s="0" t="n">
        <v>0.0750000000000002</v>
      </c>
      <c r="FT68" s="0" t="n">
        <v>0.0799999999999992</v>
      </c>
      <c r="FU68" s="0" t="n">
        <v>0.0800000000000001</v>
      </c>
      <c r="FV68" s="0" t="n">
        <v>0.0800000000000001</v>
      </c>
      <c r="FW68" s="0" t="n">
        <v>0.0800000000000001</v>
      </c>
      <c r="FX68" s="0" t="n">
        <v>0.0899999999999999</v>
      </c>
      <c r="FY68" s="0" t="n">
        <v>0.0800000000000001</v>
      </c>
      <c r="FZ68" s="0" t="n">
        <v>0.0899999999999999</v>
      </c>
      <c r="GA68" s="0" t="n">
        <v>0.0899999999999999</v>
      </c>
      <c r="GB68" s="0" t="n">
        <v>0.0800000000000001</v>
      </c>
      <c r="GC68" s="0" t="n">
        <v>0.0899999999999999</v>
      </c>
      <c r="GD68" s="0" t="n">
        <v>0.0799999999999992</v>
      </c>
      <c r="GE68" s="0" t="n">
        <v>0.0800000000000001</v>
      </c>
      <c r="GF68" s="0" t="n">
        <v>0.085</v>
      </c>
      <c r="GG68" s="0" t="n">
        <v>0.085</v>
      </c>
      <c r="GH68" s="0" t="n">
        <v>0.085</v>
      </c>
      <c r="GI68" s="0" t="n">
        <v>0.085</v>
      </c>
      <c r="GJ68" s="0" t="n">
        <v>0.0949999999999998</v>
      </c>
      <c r="GK68" s="0" t="n">
        <v>0.085</v>
      </c>
      <c r="GL68" s="0" t="n">
        <v>0.0949999999999998</v>
      </c>
      <c r="GM68" s="0" t="n">
        <v>0.0949999999999998</v>
      </c>
      <c r="GN68" s="0" t="n">
        <v>0.085</v>
      </c>
      <c r="GO68" s="0" t="n">
        <v>0.0949999999999998</v>
      </c>
      <c r="GP68" s="0" t="n">
        <v>0.085</v>
      </c>
      <c r="GQ68" s="0" t="n">
        <v>0.085</v>
      </c>
      <c r="GR68" s="0" t="n">
        <v>0.0900000000000008</v>
      </c>
      <c r="GS68" s="0" t="n">
        <v>0.0900000000000008</v>
      </c>
      <c r="GT68" s="0" t="n">
        <v>0.0900000000000008</v>
      </c>
      <c r="GU68" s="0" t="n">
        <v>0.0899999999999999</v>
      </c>
      <c r="GV68" s="0" t="n">
        <v>0.0999999999999996</v>
      </c>
      <c r="GW68" s="0" t="n">
        <v>0.0899999999999999</v>
      </c>
      <c r="GX68" s="0" t="n">
        <v>0.100000000000001</v>
      </c>
      <c r="GY68" s="0" t="n">
        <v>0.0999999999999996</v>
      </c>
      <c r="GZ68" s="0" t="n">
        <v>0.0899999999999999</v>
      </c>
      <c r="HA68" s="0" t="n">
        <v>0.100000000000001</v>
      </c>
      <c r="HB68" s="0" t="n">
        <v>0.0899999999999999</v>
      </c>
      <c r="HC68" s="0" t="n">
        <v>0.0899999999999999</v>
      </c>
      <c r="HD68" s="0" t="n">
        <v>0.0949999999999998</v>
      </c>
      <c r="HE68" s="0" t="n">
        <v>0.0949999999999998</v>
      </c>
      <c r="HF68" s="0" t="n">
        <v>0.0949999999999998</v>
      </c>
      <c r="HG68" s="0" t="n">
        <v>0.0949999999999998</v>
      </c>
      <c r="HH68" s="0" t="n">
        <v>0.105</v>
      </c>
      <c r="HI68" s="0" t="n">
        <v>0.0949999999999998</v>
      </c>
      <c r="HJ68" s="0" t="n">
        <v>0.105</v>
      </c>
      <c r="HK68" s="0" t="n">
        <v>0.105</v>
      </c>
      <c r="HL68" s="0" t="n">
        <v>0.0950000000000006</v>
      </c>
      <c r="HM68" s="0" t="n">
        <v>0.105</v>
      </c>
      <c r="HN68" s="0" t="n">
        <v>0.0949999999999998</v>
      </c>
      <c r="HO68" s="0" t="n">
        <v>0.0949999999999998</v>
      </c>
      <c r="HP68" s="0" t="n">
        <v>0.100000000000001</v>
      </c>
      <c r="HQ68" s="0" t="n">
        <v>0.100000000000001</v>
      </c>
      <c r="HR68" s="0" t="n">
        <v>0.100000000000001</v>
      </c>
      <c r="HS68" s="0" t="n">
        <v>0.0999999999999996</v>
      </c>
      <c r="HT68" s="0" t="n">
        <v>0.11</v>
      </c>
      <c r="HU68" s="0" t="n">
        <v>0.0999999999999996</v>
      </c>
      <c r="HV68" s="0" t="n">
        <v>0.11</v>
      </c>
      <c r="HW68" s="0" t="n">
        <v>0.11</v>
      </c>
      <c r="HX68" s="0" t="n">
        <v>0.0999999999999996</v>
      </c>
      <c r="HY68" s="0" t="n">
        <v>0.11</v>
      </c>
      <c r="HZ68" s="0" t="n">
        <v>0.100000000000001</v>
      </c>
      <c r="IA68" s="382" t="n">
        <v>0.100000000000001</v>
      </c>
      <c r="IB68" s="382" t="n">
        <v>0.105</v>
      </c>
    </row>
    <row r="69" customFormat="false" ht="12.75" hidden="false" customHeight="false" outlineLevel="0" collapsed="false">
      <c r="A69" s="389" t="n">
        <f aca="false">A!A83</f>
        <v>39083</v>
      </c>
      <c r="B69" s="390" t="n">
        <f aca="false">INDEX(RelationshipPriceTable,MATCH(A69,RelationshipMonth,0),2)</f>
        <v>4.345</v>
      </c>
      <c r="C69" s="390" t="n">
        <v>4.323</v>
      </c>
      <c r="D69" s="391" t="n">
        <f aca="false">B69-C69</f>
        <v>0.0219999999999994</v>
      </c>
      <c r="F69" s="414" t="n">
        <v>36949</v>
      </c>
      <c r="K69" s="0" t="n">
        <v>0.182</v>
      </c>
      <c r="L69" s="0" t="n">
        <v>0.182</v>
      </c>
      <c r="M69" s="0" t="n">
        <v>0.165</v>
      </c>
      <c r="N69" s="0" t="n">
        <v>0.156000000000001</v>
      </c>
      <c r="O69" s="0" t="n">
        <v>0.151</v>
      </c>
      <c r="P69" s="0" t="n">
        <v>0.141</v>
      </c>
      <c r="Q69" s="0" t="n">
        <v>0.129</v>
      </c>
      <c r="R69" s="0" t="n">
        <v>0.124</v>
      </c>
      <c r="S69" s="0" t="n">
        <v>0.108999999999999</v>
      </c>
      <c r="T69" s="0" t="n">
        <v>0.109</v>
      </c>
      <c r="U69" s="0" t="n">
        <v>0.0989999999999993</v>
      </c>
      <c r="V69" s="0" t="n">
        <v>0.0890000000000004</v>
      </c>
      <c r="W69" s="0" t="n">
        <v>0.0890000000000004</v>
      </c>
      <c r="X69" s="0" t="n">
        <v>0.0890000000000004</v>
      </c>
      <c r="Y69" s="0" t="n">
        <v>0.0940000000000012</v>
      </c>
      <c r="Z69" s="0" t="n">
        <v>0.0940000000000012</v>
      </c>
      <c r="AA69" s="0" t="n">
        <v>0.0940000000000003</v>
      </c>
      <c r="AB69" s="0" t="n">
        <v>0.0940000000000003</v>
      </c>
      <c r="AC69" s="0" t="n">
        <v>0.0940000000000003</v>
      </c>
      <c r="AD69" s="0" t="n">
        <v>0.0940000000000003</v>
      </c>
      <c r="AE69" s="0" t="n">
        <v>0.0940000000000003</v>
      </c>
      <c r="AF69" s="0" t="n">
        <v>0.0940000000000003</v>
      </c>
      <c r="AG69" s="0" t="n">
        <v>0.0940000000000003</v>
      </c>
      <c r="AH69" s="0" t="n">
        <v>0.0940000000000012</v>
      </c>
      <c r="AI69" s="0" t="n">
        <v>0.0940000000000003</v>
      </c>
      <c r="AJ69" s="0" t="n">
        <v>0.0940000000000003</v>
      </c>
      <c r="AK69" s="0" t="n">
        <v>0.0940000000000003</v>
      </c>
      <c r="AL69" s="0" t="n">
        <v>0.0940000000000003</v>
      </c>
      <c r="AM69" s="0" t="n">
        <v>0.0939999999999994</v>
      </c>
      <c r="AN69" s="0" t="n">
        <v>0.0939999999999994</v>
      </c>
      <c r="AO69" s="0" t="n">
        <v>0.0940000000000003</v>
      </c>
      <c r="AP69" s="0" t="n">
        <v>0.0939999999999994</v>
      </c>
      <c r="AQ69" s="0" t="n">
        <v>0.0939999999999994</v>
      </c>
      <c r="AR69" s="0" t="n">
        <v>0.0939999999999994</v>
      </c>
      <c r="AS69" s="0" t="n">
        <v>0.0939999999999994</v>
      </c>
      <c r="AT69" s="0" t="n">
        <v>0.0300000000000003</v>
      </c>
      <c r="AU69" s="0" t="n">
        <v>0.0940000000000003</v>
      </c>
      <c r="AV69" s="0" t="n">
        <v>0.0940000000000003</v>
      </c>
      <c r="AW69" s="0" t="n">
        <v>0.0940000000000003</v>
      </c>
      <c r="AX69" s="0" t="n">
        <v>0.0939999999999994</v>
      </c>
      <c r="AY69" s="0" t="n">
        <v>0.0940000000000003</v>
      </c>
      <c r="AZ69" s="0" t="n">
        <v>0.0940000000000003</v>
      </c>
      <c r="BA69" s="0" t="n">
        <v>0.0939999999999994</v>
      </c>
      <c r="BB69" s="0" t="n">
        <v>0.0939999999999994</v>
      </c>
      <c r="BC69" s="0" t="n">
        <v>0.0939999999999994</v>
      </c>
      <c r="BD69" s="0" t="n">
        <v>0.0939999999999994</v>
      </c>
      <c r="BE69" s="0" t="n">
        <v>0.0939999999999994</v>
      </c>
      <c r="BF69" s="0" t="n">
        <v>0.0299999999999994</v>
      </c>
      <c r="BG69" s="0" t="n">
        <v>0.0940000000000012</v>
      </c>
      <c r="BH69" s="0" t="n">
        <v>0.0940000000000003</v>
      </c>
      <c r="BI69" s="0" t="n">
        <v>0.0940000000000003</v>
      </c>
      <c r="BJ69" s="0" t="n">
        <v>0.0939999999999994</v>
      </c>
      <c r="BK69" s="0" t="n">
        <v>0.0940000000000003</v>
      </c>
      <c r="BL69" s="0" t="n">
        <v>0.0939999999999994</v>
      </c>
      <c r="BM69" s="0" t="n">
        <v>0.0940000000000003</v>
      </c>
      <c r="BN69" s="0" t="n">
        <v>0.0940000000000003</v>
      </c>
      <c r="BO69" s="0" t="n">
        <v>0.0939999999999994</v>
      </c>
      <c r="BP69" s="0" t="n">
        <v>0.0940000000000003</v>
      </c>
      <c r="BQ69" s="0" t="n">
        <v>0.0940000000000003</v>
      </c>
      <c r="BR69" s="0" t="n">
        <v>0.0300000000000003</v>
      </c>
      <c r="BS69" s="0" t="n">
        <v>0.0940000000000003</v>
      </c>
      <c r="BT69" s="0" t="n">
        <v>0.0940000000000003</v>
      </c>
      <c r="BU69" s="0" t="n">
        <v>0.0940000000000003</v>
      </c>
      <c r="BV69" s="0" t="n">
        <v>0.0940000000000003</v>
      </c>
      <c r="BW69" s="0" t="n">
        <v>0.0939999999999994</v>
      </c>
      <c r="BX69" s="0" t="n">
        <v>0.0939999999999994</v>
      </c>
      <c r="BY69" s="0" t="n">
        <v>0.0940000000000003</v>
      </c>
      <c r="BZ69" s="0" t="n">
        <v>0.0940000000000003</v>
      </c>
      <c r="CA69" s="0" t="n">
        <v>0.0939999999999994</v>
      </c>
      <c r="CB69" s="0" t="n">
        <v>0.0939999999999994</v>
      </c>
      <c r="CC69" s="0" t="n">
        <v>0.0940000000000003</v>
      </c>
      <c r="CD69" s="0" t="n">
        <v>0.0300000000000003</v>
      </c>
      <c r="CE69" s="0" t="n">
        <v>0.0940000000000003</v>
      </c>
      <c r="CF69" s="0" t="n">
        <v>0.0940000000000003</v>
      </c>
      <c r="CG69" s="0" t="n">
        <v>0.0940000000000003</v>
      </c>
      <c r="CH69" s="0" t="n">
        <v>0.0939999999999994</v>
      </c>
      <c r="CI69" s="0" t="n">
        <v>0.0939999999999994</v>
      </c>
      <c r="CJ69" s="0" t="n">
        <v>0.0940000000000003</v>
      </c>
      <c r="CK69" s="0" t="n">
        <v>0.0939999999999994</v>
      </c>
      <c r="CL69" s="0" t="n">
        <v>0.0939999999999994</v>
      </c>
      <c r="CM69" s="0" t="n">
        <v>0.0940000000000003</v>
      </c>
      <c r="CN69" s="0" t="n">
        <v>0.0939999999999994</v>
      </c>
      <c r="CO69" s="0" t="n">
        <v>0.0939999999999994</v>
      </c>
      <c r="CP69" s="0" t="n">
        <v>0.0300000000000003</v>
      </c>
      <c r="CQ69" s="0" t="n">
        <v>0.0940000000000003</v>
      </c>
      <c r="CR69" s="0" t="n">
        <v>0.0940000000000003</v>
      </c>
      <c r="CS69" s="0" t="n">
        <v>0.0940000000000012</v>
      </c>
      <c r="CT69" s="0" t="n">
        <v>0.0939999999999994</v>
      </c>
      <c r="CU69" s="0" t="n">
        <v>0.0939999999999994</v>
      </c>
      <c r="CV69" s="0" t="n">
        <v>0.0940000000000003</v>
      </c>
      <c r="CW69" s="0" t="n">
        <v>0.0939999999999994</v>
      </c>
      <c r="CX69" s="0" t="n">
        <v>0.0939999999999994</v>
      </c>
      <c r="CY69" s="0" t="n">
        <v>0.0940000000000003</v>
      </c>
      <c r="CZ69" s="0" t="n">
        <v>0.0939999999999994</v>
      </c>
      <c r="DA69" s="0" t="n">
        <v>0.0939999999999994</v>
      </c>
      <c r="DB69" s="0" t="n">
        <v>0.0300000000000003</v>
      </c>
      <c r="DC69" s="0" t="n">
        <v>0.0940000000000003</v>
      </c>
      <c r="DD69" s="0" t="n">
        <v>0.0940000000000003</v>
      </c>
      <c r="DE69" s="0" t="n">
        <v>0.0940000000000012</v>
      </c>
      <c r="DF69" s="0" t="n">
        <v>0.0939999999999994</v>
      </c>
      <c r="DG69" s="0" t="n">
        <v>0.0939999999999994</v>
      </c>
      <c r="DH69" s="0" t="n">
        <v>0.0940000000000003</v>
      </c>
      <c r="DI69" s="0" t="n">
        <v>0.0939999999999994</v>
      </c>
      <c r="DJ69" s="0" t="n">
        <v>0.0939999999999994</v>
      </c>
      <c r="DK69" s="0" t="n">
        <v>0.0940000000000003</v>
      </c>
      <c r="DL69" s="0" t="n">
        <v>0.0940000000000003</v>
      </c>
      <c r="DM69" s="0" t="n">
        <v>0.0940000000000003</v>
      </c>
      <c r="DN69" s="0" t="n">
        <v>0.0300000000000003</v>
      </c>
      <c r="DO69" s="0" t="n">
        <v>0.0940000000000003</v>
      </c>
      <c r="DP69" s="0" t="n">
        <v>0.0940000000000003</v>
      </c>
      <c r="DQ69" s="0" t="n">
        <v>0.0940000000000003</v>
      </c>
      <c r="DR69" s="0" t="n">
        <v>0.0940000000000003</v>
      </c>
      <c r="DS69" s="0" t="n">
        <v>0.0939999999999994</v>
      </c>
      <c r="DT69" s="0" t="n">
        <v>0.0939999999999994</v>
      </c>
      <c r="DU69" s="0" t="n">
        <v>0.0939999999999994</v>
      </c>
      <c r="DV69" s="0" t="n">
        <v>0.0939999999999994</v>
      </c>
      <c r="DW69" s="0" t="n">
        <v>0.0940000000000003</v>
      </c>
      <c r="DX69" s="0" t="n">
        <v>0.0939999999999994</v>
      </c>
      <c r="DY69" s="0" t="n">
        <v>0.0939999999999994</v>
      </c>
      <c r="DZ69" s="0" t="n">
        <v>0.0299999999999994</v>
      </c>
      <c r="EA69" s="0" t="n">
        <v>0.0940000000000012</v>
      </c>
      <c r="EB69" s="0" t="n">
        <v>0.0940000000000003</v>
      </c>
      <c r="EC69" s="0" t="n">
        <v>0.0940000000000003</v>
      </c>
      <c r="ED69" s="0" t="n">
        <v>0.0939999999999994</v>
      </c>
      <c r="EE69" s="0" t="n">
        <v>0.0940000000000003</v>
      </c>
      <c r="EF69" s="0" t="n">
        <v>0.0939999999999994</v>
      </c>
      <c r="EG69" s="0" t="n">
        <v>0.0940000000000003</v>
      </c>
      <c r="EH69" s="0" t="n">
        <v>0.0940000000000003</v>
      </c>
      <c r="EI69" s="0" t="n">
        <v>0.0939999999999994</v>
      </c>
      <c r="EJ69" s="0" t="n">
        <v>0.0939999999999994</v>
      </c>
      <c r="EK69" s="0" t="n">
        <v>0.0939999999999994</v>
      </c>
      <c r="EL69" s="0" t="n">
        <v>0.0300000000000003</v>
      </c>
      <c r="EM69" s="0" t="n">
        <v>0.0940000000000003</v>
      </c>
      <c r="EN69" s="0" t="n">
        <v>0.0940000000000003</v>
      </c>
      <c r="EO69" s="0" t="n">
        <v>0.0940000000000003</v>
      </c>
      <c r="EP69" s="0" t="n">
        <v>0.0939999999999994</v>
      </c>
      <c r="EQ69" s="0" t="n">
        <v>0.0939999999999994</v>
      </c>
      <c r="ER69" s="0" t="n">
        <v>0.0940000000000003</v>
      </c>
      <c r="ES69" s="0" t="n">
        <v>0.0939999999999994</v>
      </c>
      <c r="ET69" s="0" t="n">
        <v>0.0939999999999994</v>
      </c>
      <c r="EU69" s="0" t="n">
        <v>0.0939999999999994</v>
      </c>
      <c r="EV69" s="0" t="n">
        <v>0.0940000000000003</v>
      </c>
      <c r="EW69" s="0" t="n">
        <v>0.0939999999999994</v>
      </c>
      <c r="EX69" s="0" t="n">
        <v>0.0299999999999994</v>
      </c>
      <c r="EY69" s="0" t="n">
        <v>0.0940000000000012</v>
      </c>
      <c r="EZ69" s="0" t="n">
        <v>0.0940000000000003</v>
      </c>
      <c r="FA69" s="0" t="n">
        <v>0.0939999999999994</v>
      </c>
      <c r="FB69" s="0" t="n">
        <v>0.0940000000000003</v>
      </c>
      <c r="FC69" s="0" t="n">
        <v>0.0939999999999994</v>
      </c>
      <c r="FD69" s="0" t="n">
        <v>0.0939999999999994</v>
      </c>
      <c r="FE69" s="0" t="n">
        <v>0.0939999999999994</v>
      </c>
      <c r="FF69" s="0" t="n">
        <v>0.0940000000000003</v>
      </c>
      <c r="FG69" s="0" t="n">
        <v>0.0939999999999994</v>
      </c>
      <c r="FH69" s="0" t="n">
        <v>0.0939999999999994</v>
      </c>
      <c r="FI69" s="0" t="n">
        <v>0.0939999999999994</v>
      </c>
      <c r="FJ69" s="0" t="n">
        <v>0.0300000000000003</v>
      </c>
      <c r="FK69" s="0" t="n">
        <v>0.0939999999999994</v>
      </c>
      <c r="FL69" s="0" t="n">
        <v>0.0940000000000003</v>
      </c>
      <c r="FM69" s="0" t="n">
        <v>0.0940000000000003</v>
      </c>
      <c r="FN69" s="0" t="n">
        <v>0.0939999999999994</v>
      </c>
      <c r="FO69" s="0" t="n">
        <v>0.0939999999999994</v>
      </c>
      <c r="FP69" s="0" t="n">
        <v>0.0939999999999994</v>
      </c>
      <c r="FQ69" s="0" t="n">
        <v>0.0940000000000003</v>
      </c>
      <c r="FR69" s="0" t="n">
        <v>0.0939999999999994</v>
      </c>
      <c r="FS69" s="0" t="n">
        <v>0.0939999999999994</v>
      </c>
      <c r="FT69" s="0" t="n">
        <v>0.0940000000000003</v>
      </c>
      <c r="FU69" s="0" t="n">
        <v>0.0939999999999994</v>
      </c>
      <c r="FV69" s="0" t="n">
        <v>0.0299999999999994</v>
      </c>
      <c r="FW69" s="0" t="n">
        <v>0.0940000000000003</v>
      </c>
      <c r="FX69" s="0" t="n">
        <v>0.0939999999999994</v>
      </c>
      <c r="FY69" s="0" t="n">
        <v>0.0939999999999994</v>
      </c>
      <c r="FZ69" s="0" t="n">
        <v>0.0940000000000003</v>
      </c>
      <c r="GA69" s="0" t="n">
        <v>0.0940000000000003</v>
      </c>
      <c r="GB69" s="0" t="n">
        <v>0.0940000000000003</v>
      </c>
      <c r="GC69" s="0" t="n">
        <v>0.0939999999999994</v>
      </c>
      <c r="GD69" s="0" t="n">
        <v>0.0940000000000003</v>
      </c>
      <c r="GE69" s="0" t="n">
        <v>0.0939999999999994</v>
      </c>
      <c r="GF69" s="0" t="n">
        <v>0.0939999999999994</v>
      </c>
      <c r="GG69" s="0" t="n">
        <v>0.0939999999999994</v>
      </c>
      <c r="GH69" s="0" t="n">
        <v>0.0300000000000003</v>
      </c>
      <c r="GI69" s="0" t="n">
        <v>0.0939999999999994</v>
      </c>
      <c r="GJ69" s="0" t="n">
        <v>0.0940000000000003</v>
      </c>
      <c r="GK69" s="0" t="n">
        <v>0.0940000000000003</v>
      </c>
      <c r="GL69" s="0" t="n">
        <v>0.0939999999999994</v>
      </c>
      <c r="GM69" s="0" t="n">
        <v>0.0940000000000012</v>
      </c>
      <c r="GN69" s="0" t="n">
        <v>0.0940000000000003</v>
      </c>
      <c r="GO69" s="0" t="n">
        <v>0.0940000000000012</v>
      </c>
      <c r="GP69" s="0" t="n">
        <v>0.0939999999999994</v>
      </c>
      <c r="GQ69" s="0" t="n">
        <v>0.0939999999999994</v>
      </c>
      <c r="GR69" s="0" t="n">
        <v>0.0939999999999994</v>
      </c>
      <c r="GS69" s="0" t="n">
        <v>0.0939999999999994</v>
      </c>
      <c r="GT69" s="0" t="n">
        <v>0.0299999999999994</v>
      </c>
      <c r="GU69" s="0" t="n">
        <v>0.0940000000000003</v>
      </c>
      <c r="GV69" s="0" t="n">
        <v>0.0939999999999994</v>
      </c>
      <c r="GW69" s="0" t="n">
        <v>0.0939999999999994</v>
      </c>
      <c r="GX69" s="0" t="n">
        <v>0.0939999999999994</v>
      </c>
      <c r="GY69" s="0" t="n">
        <v>0.0940000000000012</v>
      </c>
      <c r="GZ69" s="0" t="n">
        <v>0.0940000000000012</v>
      </c>
      <c r="HA69" s="0" t="n">
        <v>0.0940000000000003</v>
      </c>
      <c r="HB69" s="0" t="n">
        <v>0.0940000000000003</v>
      </c>
      <c r="HC69" s="0" t="n">
        <v>0.0939999999999994</v>
      </c>
      <c r="HD69" s="0" t="n">
        <v>0.0939999999999994</v>
      </c>
      <c r="HE69" s="0" t="n">
        <v>0.0939999999999994</v>
      </c>
      <c r="HF69" s="0" t="n">
        <v>0.0300000000000003</v>
      </c>
      <c r="HG69" s="0" t="n">
        <v>0.0939999999999994</v>
      </c>
      <c r="HH69" s="0" t="n">
        <v>0.0940000000000003</v>
      </c>
      <c r="HI69" s="0" t="n">
        <v>0.0940000000000003</v>
      </c>
      <c r="HJ69" s="0" t="n">
        <v>0.0939999999999994</v>
      </c>
      <c r="HK69" s="0" t="n">
        <v>0.0940000000000012</v>
      </c>
      <c r="HL69" s="0" t="n">
        <v>0.0940000000000003</v>
      </c>
      <c r="HM69" s="0" t="n">
        <v>0.0940000000000012</v>
      </c>
      <c r="HN69" s="0" t="n">
        <v>0.0939999999999994</v>
      </c>
      <c r="HO69" s="0" t="n">
        <v>0.0940000000000003</v>
      </c>
      <c r="HP69" s="0" t="n">
        <v>0.0939999999999994</v>
      </c>
      <c r="HQ69" s="0" t="n">
        <v>0.0939999999999994</v>
      </c>
      <c r="HR69" s="0" t="n">
        <v>0.0299999999999994</v>
      </c>
      <c r="HS69" s="0" t="n">
        <v>0.0940000000000003</v>
      </c>
      <c r="HT69" s="0" t="n">
        <v>0.0939999999999994</v>
      </c>
      <c r="HU69" s="0" t="n">
        <v>0.0939999999999994</v>
      </c>
      <c r="HV69" s="0" t="n">
        <v>0.0939999999999994</v>
      </c>
      <c r="HW69" s="0" t="n">
        <v>0.0940000000000003</v>
      </c>
      <c r="HX69" s="0" t="n">
        <v>0.0940000000000012</v>
      </c>
      <c r="HY69" s="0" t="n">
        <v>0.0940000000000003</v>
      </c>
      <c r="HZ69" s="0" t="n">
        <v>0.0939999999999994</v>
      </c>
      <c r="IA69" s="382" t="n">
        <v>0.0939999999999994</v>
      </c>
      <c r="IB69" s="382" t="n">
        <v>0.0939999999999994</v>
      </c>
      <c r="IC69" s="382" t="n">
        <v>0.0939999999999994</v>
      </c>
    </row>
    <row r="70" customFormat="false" ht="12.75" hidden="false" customHeight="false" outlineLevel="0" collapsed="false">
      <c r="A70" s="389" t="n">
        <f aca="false">A!A84</f>
        <v>39114</v>
      </c>
      <c r="B70" s="390" t="n">
        <f aca="false">INDEX(RelationshipPriceTable,MATCH(A70,RelationshipMonth,0),2)</f>
        <v>4.227</v>
      </c>
      <c r="C70" s="390" t="n">
        <v>4.205</v>
      </c>
      <c r="D70" s="391" t="n">
        <f aca="false">B70-C70</f>
        <v>0.0220000000000002</v>
      </c>
      <c r="F70" s="414" t="n">
        <v>36950</v>
      </c>
      <c r="K70" s="0" t="n">
        <v>-0.0429999999999993</v>
      </c>
      <c r="L70" s="0" t="n">
        <v>-0.0200000000000005</v>
      </c>
      <c r="M70" s="0" t="n">
        <v>-0.00899999999999945</v>
      </c>
      <c r="N70" s="0" t="n">
        <v>-0.00399999999999956</v>
      </c>
      <c r="O70" s="0" t="n">
        <v>0.00600000000000023</v>
      </c>
      <c r="P70" s="0" t="n">
        <v>0.00900000000000034</v>
      </c>
      <c r="Q70" s="0" t="n">
        <v>0.00999999999999979</v>
      </c>
      <c r="R70" s="0" t="n">
        <v>0.00999999999999979</v>
      </c>
      <c r="S70" s="0" t="n">
        <v>0.0100000000000007</v>
      </c>
      <c r="T70" s="0" t="n">
        <v>0.0149999999999997</v>
      </c>
      <c r="U70" s="0" t="n">
        <v>0.0220000000000011</v>
      </c>
      <c r="V70" s="0" t="n">
        <v>0.0250000000000004</v>
      </c>
      <c r="W70" s="0" t="n">
        <v>0.0550000000000006</v>
      </c>
      <c r="X70" s="0" t="n">
        <v>0.0640000000000001</v>
      </c>
      <c r="Y70" s="0" t="n">
        <v>0.073999999999999</v>
      </c>
      <c r="Z70" s="0" t="n">
        <v>0.0769999999999991</v>
      </c>
      <c r="AA70" s="0" t="n">
        <v>0.0789999999999997</v>
      </c>
      <c r="AB70" s="0" t="n">
        <v>0.0800000000000001</v>
      </c>
      <c r="AC70" s="0" t="n">
        <v>0.0800000000000001</v>
      </c>
      <c r="AD70" s="0" t="n">
        <v>0.0800000000000001</v>
      </c>
      <c r="AE70" s="0" t="n">
        <v>0.0800000000000001</v>
      </c>
      <c r="AF70" s="0" t="n">
        <v>0.0800000000000001</v>
      </c>
      <c r="AG70" s="0" t="n">
        <v>0.0800000000000001</v>
      </c>
      <c r="AH70" s="0" t="n">
        <v>0.0799999999999992</v>
      </c>
      <c r="AI70" s="0" t="n">
        <v>0.0800000000000001</v>
      </c>
      <c r="AJ70" s="0" t="n">
        <v>0.0800000000000001</v>
      </c>
      <c r="AK70" s="0" t="n">
        <v>0.0800000000000001</v>
      </c>
      <c r="AL70" s="0" t="n">
        <v>0.0800000000000001</v>
      </c>
      <c r="AM70" s="0" t="n">
        <v>0.0800000000000001</v>
      </c>
      <c r="AN70" s="0" t="n">
        <v>0.0800000000000001</v>
      </c>
      <c r="AO70" s="0" t="n">
        <v>0.0800000000000001</v>
      </c>
      <c r="AP70" s="0" t="n">
        <v>0.0800000000000001</v>
      </c>
      <c r="AQ70" s="0" t="n">
        <v>0.0800000000000001</v>
      </c>
      <c r="AR70" s="0" t="n">
        <v>0.0800000000000001</v>
      </c>
      <c r="AS70" s="0" t="n">
        <v>0.0800000000000001</v>
      </c>
      <c r="AT70" s="0" t="n">
        <v>0.0899999999999999</v>
      </c>
      <c r="AU70" s="0" t="n">
        <v>0.0800000000000001</v>
      </c>
      <c r="AV70" s="0" t="n">
        <v>0.0800000000000001</v>
      </c>
      <c r="AW70" s="0" t="n">
        <v>0.0800000000000001</v>
      </c>
      <c r="AX70" s="0" t="n">
        <v>0.0800000000000001</v>
      </c>
      <c r="AY70" s="0" t="n">
        <v>0.0800000000000001</v>
      </c>
      <c r="AZ70" s="0" t="n">
        <v>0.0800000000000001</v>
      </c>
      <c r="BA70" s="0" t="n">
        <v>0.0800000000000001</v>
      </c>
      <c r="BB70" s="0" t="n">
        <v>0.0800000000000001</v>
      </c>
      <c r="BC70" s="0" t="n">
        <v>0.0800000000000001</v>
      </c>
      <c r="BD70" s="0" t="n">
        <v>0.0800000000000001</v>
      </c>
      <c r="BE70" s="0" t="n">
        <v>0.0800000000000001</v>
      </c>
      <c r="BF70" s="0" t="n">
        <v>0.0899999999999999</v>
      </c>
      <c r="BG70" s="0" t="n">
        <v>0.0800000000000001</v>
      </c>
      <c r="BH70" s="0" t="n">
        <v>0.0800000000000001</v>
      </c>
      <c r="BI70" s="0" t="n">
        <v>0.0800000000000001</v>
      </c>
      <c r="BJ70" s="0" t="n">
        <v>0.0800000000000001</v>
      </c>
      <c r="BK70" s="0" t="n">
        <v>0.0799999999999992</v>
      </c>
      <c r="BL70" s="0" t="n">
        <v>0.0800000000000001</v>
      </c>
      <c r="BM70" s="0" t="n">
        <v>0.0800000000000001</v>
      </c>
      <c r="BN70" s="0" t="n">
        <v>0.0800000000000001</v>
      </c>
      <c r="BO70" s="0" t="n">
        <v>0.0800000000000001</v>
      </c>
      <c r="BP70" s="0" t="n">
        <v>0.0800000000000001</v>
      </c>
      <c r="BQ70" s="0" t="n">
        <v>0.0800000000000001</v>
      </c>
      <c r="BR70" s="0" t="n">
        <v>0.0899999999999999</v>
      </c>
      <c r="BS70" s="0" t="n">
        <v>0.0800000000000001</v>
      </c>
      <c r="BT70" s="0" t="n">
        <v>0.0800000000000001</v>
      </c>
      <c r="BU70" s="0" t="n">
        <v>0.0800000000000001</v>
      </c>
      <c r="BV70" s="0" t="n">
        <v>0.0800000000000001</v>
      </c>
      <c r="BW70" s="0" t="n">
        <v>0.0800000000000001</v>
      </c>
      <c r="BX70" s="0" t="n">
        <v>0.0800000000000001</v>
      </c>
      <c r="BY70" s="0" t="n">
        <v>0.0799999999999992</v>
      </c>
      <c r="BZ70" s="0" t="n">
        <v>0.0799999999999992</v>
      </c>
      <c r="CA70" s="0" t="n">
        <v>0.0800000000000001</v>
      </c>
      <c r="CB70" s="0" t="n">
        <v>0.0800000000000001</v>
      </c>
      <c r="CC70" s="0" t="n">
        <v>0.0799999999999992</v>
      </c>
      <c r="CD70" s="0" t="n">
        <v>0.0899999999999999</v>
      </c>
      <c r="CE70" s="0" t="n">
        <v>0.0800000000000001</v>
      </c>
      <c r="CF70" s="0" t="n">
        <v>0.0800000000000001</v>
      </c>
      <c r="CG70" s="0" t="n">
        <v>0.0800000000000001</v>
      </c>
      <c r="CH70" s="0" t="n">
        <v>0.0800000000000001</v>
      </c>
      <c r="CI70" s="0" t="n">
        <v>0.0800000000000001</v>
      </c>
      <c r="CJ70" s="0" t="n">
        <v>0.0800000000000001</v>
      </c>
      <c r="CK70" s="0" t="n">
        <v>0.0800000000000001</v>
      </c>
      <c r="CL70" s="0" t="n">
        <v>0.0800000000000001</v>
      </c>
      <c r="CM70" s="0" t="n">
        <v>0.0800000000000001</v>
      </c>
      <c r="CN70" s="0" t="n">
        <v>0.0800000000000001</v>
      </c>
      <c r="CO70" s="0" t="n">
        <v>0.0800000000000001</v>
      </c>
      <c r="CP70" s="0" t="n">
        <v>0.0899999999999999</v>
      </c>
      <c r="CQ70" s="0" t="n">
        <v>0.0800000000000001</v>
      </c>
      <c r="CR70" s="0" t="n">
        <v>0.0800000000000001</v>
      </c>
      <c r="CS70" s="0" t="n">
        <v>0.0800000000000001</v>
      </c>
      <c r="CT70" s="0" t="n">
        <v>0.0800000000000001</v>
      </c>
      <c r="CU70" s="0" t="n">
        <v>0.0800000000000001</v>
      </c>
      <c r="CV70" s="0" t="n">
        <v>0.0800000000000001</v>
      </c>
      <c r="CW70" s="0" t="n">
        <v>0.0800000000000001</v>
      </c>
      <c r="CX70" s="0" t="n">
        <v>0.0800000000000001</v>
      </c>
      <c r="CY70" s="0" t="n">
        <v>0.0799999999999992</v>
      </c>
      <c r="CZ70" s="0" t="n">
        <v>0.0800000000000001</v>
      </c>
      <c r="DA70" s="0" t="n">
        <v>0.0800000000000001</v>
      </c>
      <c r="DB70" s="0" t="n">
        <v>0.0899999999999999</v>
      </c>
      <c r="DC70" s="0" t="n">
        <v>0.0800000000000001</v>
      </c>
      <c r="DD70" s="0" t="n">
        <v>0.0800000000000001</v>
      </c>
      <c r="DE70" s="0" t="n">
        <v>0.0800000000000001</v>
      </c>
      <c r="DF70" s="0" t="n">
        <v>0.0800000000000001</v>
      </c>
      <c r="DG70" s="0" t="n">
        <v>0.0800000000000001</v>
      </c>
      <c r="DH70" s="0" t="n">
        <v>0.0800000000000001</v>
      </c>
      <c r="DI70" s="0" t="n">
        <v>0.0800000000000001</v>
      </c>
      <c r="DJ70" s="0" t="n">
        <v>0.0800000000000001</v>
      </c>
      <c r="DK70" s="0" t="n">
        <v>0.0799999999999992</v>
      </c>
      <c r="DL70" s="0" t="n">
        <v>0.0799999999999992</v>
      </c>
      <c r="DM70" s="0" t="n">
        <v>0.0800000000000001</v>
      </c>
      <c r="DN70" s="0" t="n">
        <v>0.0899999999999999</v>
      </c>
      <c r="DO70" s="0" t="n">
        <v>0.0800000000000001</v>
      </c>
      <c r="DP70" s="0" t="n">
        <v>0.0800000000000001</v>
      </c>
      <c r="DQ70" s="0" t="n">
        <v>0.0800000000000001</v>
      </c>
      <c r="DR70" s="0" t="n">
        <v>0.0799999999999992</v>
      </c>
      <c r="DS70" s="0" t="n">
        <v>0.0800000000000001</v>
      </c>
      <c r="DT70" s="0" t="n">
        <v>0.0800000000000001</v>
      </c>
      <c r="DU70" s="0" t="n">
        <v>0.0800000000000001</v>
      </c>
      <c r="DV70" s="0" t="n">
        <v>0.0800000000000001</v>
      </c>
      <c r="DW70" s="0" t="n">
        <v>0.0800000000000001</v>
      </c>
      <c r="DX70" s="0" t="n">
        <v>0.0800000000000001</v>
      </c>
      <c r="DY70" s="0" t="n">
        <v>0.0800000000000001</v>
      </c>
      <c r="DZ70" s="0" t="n">
        <v>0.0899999999999999</v>
      </c>
      <c r="EA70" s="0" t="n">
        <v>0.0800000000000001</v>
      </c>
      <c r="EB70" s="0" t="n">
        <v>0.0800000000000001</v>
      </c>
      <c r="EC70" s="0" t="n">
        <v>0.0800000000000001</v>
      </c>
      <c r="ED70" s="0" t="n">
        <v>0.0800000000000001</v>
      </c>
      <c r="EE70" s="0" t="n">
        <v>0.0799999999999992</v>
      </c>
      <c r="EF70" s="0" t="n">
        <v>0.0800000000000001</v>
      </c>
      <c r="EG70" s="0" t="n">
        <v>0.0800000000000001</v>
      </c>
      <c r="EH70" s="0" t="n">
        <v>0.0800000000000001</v>
      </c>
      <c r="EI70" s="0" t="n">
        <v>0.0800000000000001</v>
      </c>
      <c r="EJ70" s="0" t="n">
        <v>0.0800000000000001</v>
      </c>
      <c r="EK70" s="0" t="n">
        <v>0.0800000000000001</v>
      </c>
      <c r="EL70" s="0" t="n">
        <v>0.0899999999999999</v>
      </c>
      <c r="EM70" s="0" t="n">
        <v>0.0800000000000001</v>
      </c>
      <c r="EN70" s="0" t="n">
        <v>0.0800000000000001</v>
      </c>
      <c r="EO70" s="0" t="n">
        <v>0.0800000000000001</v>
      </c>
      <c r="EP70" s="0" t="n">
        <v>0.0800000000000001</v>
      </c>
      <c r="EQ70" s="0" t="n">
        <v>0.0799999999999992</v>
      </c>
      <c r="ER70" s="0" t="n">
        <v>0.0799999999999992</v>
      </c>
      <c r="ES70" s="0" t="n">
        <v>0.0799999999999992</v>
      </c>
      <c r="ET70" s="0" t="n">
        <v>0.0800000000000001</v>
      </c>
      <c r="EU70" s="0" t="n">
        <v>0.0800000000000001</v>
      </c>
      <c r="EV70" s="0" t="n">
        <v>0.0800000000000001</v>
      </c>
      <c r="EW70" s="0" t="n">
        <v>0.0800000000000001</v>
      </c>
      <c r="EX70" s="0" t="n">
        <v>0.0899999999999999</v>
      </c>
      <c r="EY70" s="0" t="n">
        <v>0.0799999999999992</v>
      </c>
      <c r="EZ70" s="0" t="n">
        <v>0.0800000000000001</v>
      </c>
      <c r="FA70" s="0" t="n">
        <v>0.0800000000000001</v>
      </c>
      <c r="FB70" s="0" t="n">
        <v>0.0800000000000001</v>
      </c>
      <c r="FC70" s="0" t="n">
        <v>0.0800000000000001</v>
      </c>
      <c r="FD70" s="0" t="n">
        <v>0.0799999999999992</v>
      </c>
      <c r="FE70" s="0" t="n">
        <v>0.0800000000000001</v>
      </c>
      <c r="FF70" s="0" t="n">
        <v>0.0800000000000001</v>
      </c>
      <c r="FG70" s="0" t="n">
        <v>0.0800000000000001</v>
      </c>
      <c r="FH70" s="0" t="n">
        <v>0.0800000000000001</v>
      </c>
      <c r="FI70" s="0" t="n">
        <v>0.0800000000000001</v>
      </c>
      <c r="FJ70" s="0" t="n">
        <v>0.0899999999999999</v>
      </c>
      <c r="FK70" s="0" t="n">
        <v>0.0800000000000001</v>
      </c>
      <c r="FL70" s="0" t="n">
        <v>0.0800000000000001</v>
      </c>
      <c r="FM70" s="0" t="n">
        <v>0.0800000000000001</v>
      </c>
      <c r="FN70" s="0" t="n">
        <v>0.0800000000000001</v>
      </c>
      <c r="FO70" s="0" t="n">
        <v>0.0800000000000001</v>
      </c>
      <c r="FP70" s="0" t="n">
        <v>0.0800000000000001</v>
      </c>
      <c r="FQ70" s="0" t="n">
        <v>0.0799999999999992</v>
      </c>
      <c r="FR70" s="0" t="n">
        <v>0.0800000000000001</v>
      </c>
      <c r="FS70" s="0" t="n">
        <v>0.0800000000000001</v>
      </c>
      <c r="FT70" s="0" t="n">
        <v>0.0800000000000001</v>
      </c>
      <c r="FU70" s="0" t="n">
        <v>0.0800000000000001</v>
      </c>
      <c r="FV70" s="0" t="n">
        <v>0.0899999999999999</v>
      </c>
      <c r="FW70" s="0" t="n">
        <v>0.0800000000000001</v>
      </c>
      <c r="FX70" s="0" t="n">
        <v>0.0800000000000001</v>
      </c>
      <c r="FY70" s="0" t="n">
        <v>0.0800000000000001</v>
      </c>
      <c r="FZ70" s="0" t="n">
        <v>0.0800000000000001</v>
      </c>
      <c r="GA70" s="0" t="n">
        <v>0.080000000000001</v>
      </c>
      <c r="GB70" s="0" t="n">
        <v>0.080000000000001</v>
      </c>
      <c r="GC70" s="0" t="n">
        <v>0.080000000000001</v>
      </c>
      <c r="GD70" s="0" t="n">
        <v>0.0800000000000001</v>
      </c>
      <c r="GE70" s="0" t="n">
        <v>0.0800000000000001</v>
      </c>
      <c r="GF70" s="0" t="n">
        <v>0.0800000000000001</v>
      </c>
      <c r="GG70" s="0" t="n">
        <v>0.0800000000000001</v>
      </c>
      <c r="GH70" s="0" t="n">
        <v>0.0899999999999999</v>
      </c>
      <c r="GI70" s="0" t="n">
        <v>0.0800000000000001</v>
      </c>
      <c r="GJ70" s="0" t="n">
        <v>0.0800000000000001</v>
      </c>
      <c r="GK70" s="0" t="n">
        <v>0.0800000000000001</v>
      </c>
      <c r="GL70" s="0" t="n">
        <v>0.0800000000000001</v>
      </c>
      <c r="GM70" s="0" t="n">
        <v>0.0800000000000001</v>
      </c>
      <c r="GN70" s="0" t="n">
        <v>0.0800000000000001</v>
      </c>
      <c r="GO70" s="0" t="n">
        <v>0.0800000000000001</v>
      </c>
      <c r="GP70" s="0" t="n">
        <v>0.0800000000000001</v>
      </c>
      <c r="GQ70" s="0" t="n">
        <v>0.0800000000000001</v>
      </c>
      <c r="GR70" s="0" t="n">
        <v>0.0800000000000001</v>
      </c>
      <c r="GS70" s="0" t="n">
        <v>0.0800000000000001</v>
      </c>
      <c r="GT70" s="0" t="n">
        <v>0.0899999999999999</v>
      </c>
      <c r="GU70" s="0" t="n">
        <v>0.0800000000000001</v>
      </c>
      <c r="GV70" s="0" t="n">
        <v>0.0800000000000001</v>
      </c>
      <c r="GW70" s="0" t="n">
        <v>0.0800000000000001</v>
      </c>
      <c r="GX70" s="0" t="n">
        <v>0.0800000000000001</v>
      </c>
      <c r="GY70" s="0" t="n">
        <v>0.0800000000000001</v>
      </c>
      <c r="GZ70" s="0" t="n">
        <v>0.0800000000000001</v>
      </c>
      <c r="HA70" s="0" t="n">
        <v>0.0800000000000001</v>
      </c>
      <c r="HB70" s="0" t="n">
        <v>0.0800000000000001</v>
      </c>
      <c r="HC70" s="0" t="n">
        <v>0.0800000000000001</v>
      </c>
      <c r="HD70" s="0" t="n">
        <v>0.0800000000000001</v>
      </c>
      <c r="HE70" s="0" t="n">
        <v>0.0800000000000001</v>
      </c>
      <c r="HF70" s="0" t="n">
        <v>0.0899999999999999</v>
      </c>
      <c r="HG70" s="0" t="n">
        <v>0.0800000000000001</v>
      </c>
      <c r="HH70" s="0" t="n">
        <v>0.0800000000000001</v>
      </c>
      <c r="HI70" s="0" t="n">
        <v>0.0800000000000001</v>
      </c>
      <c r="HJ70" s="0" t="n">
        <v>0.0800000000000001</v>
      </c>
      <c r="HK70" s="0" t="n">
        <v>0.0800000000000001</v>
      </c>
      <c r="HL70" s="0" t="n">
        <v>0.0800000000000001</v>
      </c>
      <c r="HM70" s="0" t="n">
        <v>0.0800000000000001</v>
      </c>
      <c r="HN70" s="0" t="n">
        <v>0.0800000000000001</v>
      </c>
      <c r="HO70" s="0" t="n">
        <v>0.0799999999999992</v>
      </c>
      <c r="HP70" s="0" t="n">
        <v>0.0800000000000001</v>
      </c>
      <c r="HQ70" s="0" t="n">
        <v>0.0800000000000001</v>
      </c>
      <c r="HR70" s="0" t="n">
        <v>0.0900000000000008</v>
      </c>
      <c r="HS70" s="0" t="n">
        <v>0.0800000000000001</v>
      </c>
      <c r="HT70" s="0" t="n">
        <v>0.0800000000000001</v>
      </c>
      <c r="HU70" s="0" t="n">
        <v>0.0800000000000001</v>
      </c>
      <c r="HV70" s="0" t="n">
        <v>0.0800000000000001</v>
      </c>
      <c r="HW70" s="0" t="n">
        <v>0.0800000000000001</v>
      </c>
      <c r="HX70" s="0" t="n">
        <v>0.0800000000000001</v>
      </c>
      <c r="HY70" s="0" t="n">
        <v>0.0800000000000001</v>
      </c>
      <c r="HZ70" s="0" t="n">
        <v>0.0800000000000001</v>
      </c>
      <c r="IA70" s="382" t="n">
        <v>0.0800000000000001</v>
      </c>
      <c r="IB70" s="382" t="n">
        <v>0.0800000000000001</v>
      </c>
      <c r="IC70" s="382" t="n">
        <v>0.0800000000000001</v>
      </c>
    </row>
    <row r="71" customFormat="false" ht="12.75" hidden="false" customHeight="false" outlineLevel="0" collapsed="false">
      <c r="A71" s="389" t="n">
        <f aca="false">A!A85</f>
        <v>39142</v>
      </c>
      <c r="B71" s="390" t="n">
        <f aca="false">INDEX(RelationshipPriceTable,MATCH(A71,RelationshipMonth,0),2)</f>
        <v>4.094</v>
      </c>
      <c r="C71" s="390" t="n">
        <v>4.072</v>
      </c>
      <c r="D71" s="391" t="n">
        <f aca="false">B71-C71</f>
        <v>0.0220000000000002</v>
      </c>
      <c r="F71" s="414" t="n">
        <v>36951</v>
      </c>
      <c r="K71" s="0" t="n">
        <v>-0.0500000000000007</v>
      </c>
      <c r="L71" s="0" t="n">
        <v>-0.0439999999999996</v>
      </c>
      <c r="M71" s="0" t="n">
        <v>-0.0480000000000009</v>
      </c>
      <c r="N71" s="0" t="n">
        <v>-0.0470000000000006</v>
      </c>
      <c r="O71" s="0" t="n">
        <v>-0.0470000000000006</v>
      </c>
      <c r="P71" s="0" t="n">
        <v>-0.0449999999999999</v>
      </c>
      <c r="Q71" s="0" t="n">
        <v>-0.0439999999999996</v>
      </c>
      <c r="R71" s="0" t="n">
        <v>-0.0439999999999996</v>
      </c>
      <c r="S71" s="0" t="n">
        <v>-0.0440000000000005</v>
      </c>
      <c r="T71" s="0" t="n">
        <v>-0.0439999999999996</v>
      </c>
      <c r="U71" s="0" t="n">
        <v>-0.0410000000000004</v>
      </c>
      <c r="V71" s="0" t="n">
        <v>-0.0290000000000008</v>
      </c>
      <c r="W71" s="0" t="n">
        <v>0.00599999999999934</v>
      </c>
      <c r="X71" s="0" t="n">
        <v>0.0119999999999996</v>
      </c>
      <c r="Y71" s="0" t="n">
        <v>0.0120000000000005</v>
      </c>
      <c r="Z71" s="0" t="n">
        <v>0.0120000000000005</v>
      </c>
      <c r="AA71" s="0" t="n">
        <v>0.0199999999999996</v>
      </c>
      <c r="AB71" s="0" t="n">
        <v>0.0199999999999996</v>
      </c>
      <c r="AC71" s="0" t="n">
        <v>0.0199999999999996</v>
      </c>
      <c r="AD71" s="0" t="n">
        <v>0.0199999999999996</v>
      </c>
      <c r="AE71" s="0" t="n">
        <v>0.0200000000000005</v>
      </c>
      <c r="AF71" s="0" t="n">
        <v>0.0200000000000005</v>
      </c>
      <c r="AG71" s="0" t="n">
        <v>0.0200000000000005</v>
      </c>
      <c r="AH71" s="0" t="n">
        <v>0.0200000000000005</v>
      </c>
      <c r="AI71" s="0" t="n">
        <v>0.0199999999999996</v>
      </c>
      <c r="AJ71" s="0" t="n">
        <v>0.0200000000000005</v>
      </c>
      <c r="AK71" s="0" t="n">
        <v>0.0200000000000005</v>
      </c>
      <c r="AL71" s="0" t="n">
        <v>0.0199999999999996</v>
      </c>
      <c r="AM71" s="0" t="n">
        <v>0.0200000000000005</v>
      </c>
      <c r="AN71" s="0" t="n">
        <v>0.0200000000000005</v>
      </c>
      <c r="AO71" s="0" t="n">
        <v>0.0199999999999996</v>
      </c>
      <c r="AP71" s="0" t="n">
        <v>0.0199999999999996</v>
      </c>
      <c r="AQ71" s="0" t="n">
        <v>0.0200000000000005</v>
      </c>
      <c r="AR71" s="0" t="n">
        <v>0.0200000000000005</v>
      </c>
      <c r="AS71" s="0" t="n">
        <v>0.0200000000000005</v>
      </c>
      <c r="AT71" s="0" t="n">
        <v>0.0300000000000003</v>
      </c>
      <c r="AU71" s="0" t="n">
        <v>-0.0700000000000003</v>
      </c>
      <c r="AV71" s="0" t="n">
        <v>-0.0200000000000005</v>
      </c>
      <c r="AW71" s="0" t="n">
        <v>0.0100000000000007</v>
      </c>
      <c r="AX71" s="0" t="n">
        <v>0.00999999999999979</v>
      </c>
      <c r="AY71" s="0" t="n">
        <v>0.0299999999999994</v>
      </c>
      <c r="AZ71" s="0" t="n">
        <v>0.0499999999999998</v>
      </c>
      <c r="BA71" s="0" t="n">
        <v>0.0599999999999996</v>
      </c>
      <c r="BB71" s="0" t="n">
        <v>0.0700000000000003</v>
      </c>
      <c r="BC71" s="0" t="n">
        <v>0.0700000000000003</v>
      </c>
      <c r="BD71" s="0" t="n">
        <v>0.0199999999999996</v>
      </c>
      <c r="BE71" s="0" t="n">
        <v>0.0199999999999996</v>
      </c>
      <c r="BF71" s="0" t="n">
        <v>0.0200000000000005</v>
      </c>
      <c r="BG71" s="0" t="n">
        <v>-0.0700000000000003</v>
      </c>
      <c r="BH71" s="0" t="n">
        <v>-0.0199999999999996</v>
      </c>
      <c r="BI71" s="0" t="n">
        <v>0.00999999999999979</v>
      </c>
      <c r="BJ71" s="0" t="n">
        <v>0.00999999999999979</v>
      </c>
      <c r="BK71" s="0" t="n">
        <v>0.0300000000000003</v>
      </c>
      <c r="BL71" s="0" t="n">
        <v>0.0499999999999998</v>
      </c>
      <c r="BM71" s="0" t="n">
        <v>0.0599999999999996</v>
      </c>
      <c r="BN71" s="0" t="n">
        <v>0.0699999999999994</v>
      </c>
      <c r="BO71" s="0" t="n">
        <v>0.0700000000000003</v>
      </c>
      <c r="BP71" s="0" t="n">
        <v>0.0199999999999996</v>
      </c>
      <c r="BQ71" s="0" t="n">
        <v>0.0199999999999996</v>
      </c>
      <c r="BR71" s="0" t="n">
        <v>0.0200000000000005</v>
      </c>
      <c r="BS71" s="0" t="n">
        <v>-0.0699999999999994</v>
      </c>
      <c r="BT71" s="0" t="n">
        <v>-0.0199999999999996</v>
      </c>
      <c r="BU71" s="0" t="n">
        <v>0.00999999999999979</v>
      </c>
      <c r="BV71" s="0" t="n">
        <v>0.00999999999999979</v>
      </c>
      <c r="BW71" s="0" t="n">
        <v>0.0300000000000003</v>
      </c>
      <c r="BX71" s="0" t="n">
        <v>0.0499999999999998</v>
      </c>
      <c r="BY71" s="0" t="n">
        <v>0.0600000000000005</v>
      </c>
      <c r="BZ71" s="0" t="n">
        <v>0.0700000000000003</v>
      </c>
      <c r="CA71" s="0" t="n">
        <v>0.0699999999999994</v>
      </c>
      <c r="CB71" s="0" t="n">
        <v>0.0250000000000004</v>
      </c>
      <c r="CC71" s="0" t="n">
        <v>0.0250000000000004</v>
      </c>
      <c r="CD71" s="0" t="n">
        <v>0.0250000000000004</v>
      </c>
      <c r="CE71" s="0" t="n">
        <v>-0.0649999999999995</v>
      </c>
      <c r="CF71" s="0" t="n">
        <v>-0.0149999999999997</v>
      </c>
      <c r="CG71" s="0" t="n">
        <v>0.0149999999999997</v>
      </c>
      <c r="CH71" s="0" t="n">
        <v>0.0150000000000006</v>
      </c>
      <c r="CI71" s="0" t="n">
        <v>0.0350000000000001</v>
      </c>
      <c r="CJ71" s="0" t="n">
        <v>0.0549999999999997</v>
      </c>
      <c r="CK71" s="0" t="n">
        <v>0.0650000000000004</v>
      </c>
      <c r="CL71" s="0" t="n">
        <v>0.0750000000000002</v>
      </c>
      <c r="CM71" s="0" t="n">
        <v>0.0749999999999993</v>
      </c>
      <c r="CN71" s="0" t="n">
        <v>0.0300000000000003</v>
      </c>
      <c r="CO71" s="0" t="n">
        <v>0.0300000000000003</v>
      </c>
      <c r="CP71" s="0" t="n">
        <v>0.0300000000000003</v>
      </c>
      <c r="CQ71" s="0" t="n">
        <v>-0.0599999999999996</v>
      </c>
      <c r="CR71" s="0" t="n">
        <v>-0.00999999999999979</v>
      </c>
      <c r="CS71" s="0" t="n">
        <v>0.0199999999999996</v>
      </c>
      <c r="CT71" s="0" t="n">
        <v>0.0200000000000005</v>
      </c>
      <c r="CU71" s="0" t="n">
        <v>0.04</v>
      </c>
      <c r="CV71" s="0" t="n">
        <v>0.0599999999999996</v>
      </c>
      <c r="CW71" s="0" t="n">
        <v>0.0700000000000003</v>
      </c>
      <c r="CX71" s="0" t="n">
        <v>0.0800000000000001</v>
      </c>
      <c r="CY71" s="0" t="n">
        <v>0.0800000000000001</v>
      </c>
      <c r="CZ71" s="0" t="n">
        <v>0.0350000000000001</v>
      </c>
      <c r="DA71" s="0" t="n">
        <v>0.0350000000000001</v>
      </c>
      <c r="DB71" s="0" t="n">
        <v>0.0350000000000001</v>
      </c>
      <c r="DC71" s="0" t="n">
        <v>-0.0549999999999997</v>
      </c>
      <c r="DD71" s="0" t="n">
        <v>-0.00499999999999989</v>
      </c>
      <c r="DE71" s="0" t="n">
        <v>0.0249999999999995</v>
      </c>
      <c r="DF71" s="0" t="n">
        <v>0.0250000000000004</v>
      </c>
      <c r="DG71" s="0" t="n">
        <v>0.0449999999999999</v>
      </c>
      <c r="DH71" s="0" t="n">
        <v>0.0649999999999995</v>
      </c>
      <c r="DI71" s="0" t="n">
        <v>0.0750000000000002</v>
      </c>
      <c r="DJ71" s="0" t="n">
        <v>0.085</v>
      </c>
      <c r="DK71" s="0" t="n">
        <v>0.0850000000000009</v>
      </c>
      <c r="DL71" s="0" t="n">
        <v>0.04</v>
      </c>
      <c r="DM71" s="0" t="n">
        <v>0.04</v>
      </c>
      <c r="DN71" s="0" t="n">
        <v>0.04</v>
      </c>
      <c r="DO71" s="0" t="n">
        <v>-0.0499999999999998</v>
      </c>
      <c r="DP71" s="0" t="n">
        <v>0</v>
      </c>
      <c r="DQ71" s="0" t="n">
        <v>0.0299999999999994</v>
      </c>
      <c r="DR71" s="0" t="n">
        <v>0.0300000000000003</v>
      </c>
      <c r="DS71" s="0" t="n">
        <v>0.0499999999999998</v>
      </c>
      <c r="DT71" s="0" t="n">
        <v>0.0700000000000003</v>
      </c>
      <c r="DU71" s="0" t="n">
        <v>0.0800000000000001</v>
      </c>
      <c r="DV71" s="0" t="n">
        <v>0.0900000000000008</v>
      </c>
      <c r="DW71" s="0" t="n">
        <v>0.0899999999999999</v>
      </c>
      <c r="DX71" s="0" t="n">
        <v>0.0449999999999999</v>
      </c>
      <c r="DY71" s="0" t="n">
        <v>0.0449999999999999</v>
      </c>
      <c r="DZ71" s="0" t="n">
        <v>0.0450000000000008</v>
      </c>
      <c r="EA71" s="0" t="n">
        <v>-0.0450000000000008</v>
      </c>
      <c r="EB71" s="0" t="n">
        <v>0.00499999999999989</v>
      </c>
      <c r="EC71" s="0" t="n">
        <v>0.0350000000000001</v>
      </c>
      <c r="ED71" s="0" t="n">
        <v>0.0350000000000001</v>
      </c>
      <c r="EE71" s="0" t="n">
        <v>0.0550000000000006</v>
      </c>
      <c r="EF71" s="0" t="n">
        <v>0.0749999999999993</v>
      </c>
      <c r="EG71" s="0" t="n">
        <v>0.0849999999999991</v>
      </c>
      <c r="EH71" s="0" t="n">
        <v>0.0949999999999998</v>
      </c>
      <c r="EI71" s="0" t="n">
        <v>0.0949999999999998</v>
      </c>
      <c r="EJ71" s="0" t="n">
        <v>0.0499999999999998</v>
      </c>
      <c r="EK71" s="0" t="n">
        <v>0.0499999999999998</v>
      </c>
      <c r="EL71" s="0" t="n">
        <v>0.0499999999999998</v>
      </c>
      <c r="EM71" s="0" t="n">
        <v>-0.04</v>
      </c>
      <c r="EN71" s="0" t="n">
        <v>0.00999999999999979</v>
      </c>
      <c r="EO71" s="0" t="n">
        <v>0.04</v>
      </c>
      <c r="EP71" s="0" t="n">
        <v>0.04</v>
      </c>
      <c r="EQ71" s="0" t="n">
        <v>0.0600000000000005</v>
      </c>
      <c r="ER71" s="0" t="n">
        <v>0.0800000000000001</v>
      </c>
      <c r="ES71" s="0" t="n">
        <v>0.0900000000000008</v>
      </c>
      <c r="ET71" s="0" t="n">
        <v>0.0999999999999996</v>
      </c>
      <c r="EU71" s="0" t="n">
        <v>0.100000000000001</v>
      </c>
      <c r="EV71" s="0" t="n">
        <v>0.0549999999999997</v>
      </c>
      <c r="EW71" s="0" t="n">
        <v>0.0549999999999997</v>
      </c>
      <c r="EX71" s="0" t="n">
        <v>0.0550000000000006</v>
      </c>
      <c r="EY71" s="0" t="n">
        <v>-0.0350000000000001</v>
      </c>
      <c r="EZ71" s="0" t="n">
        <v>0.0150000000000006</v>
      </c>
      <c r="FA71" s="0" t="n">
        <v>0.0449999999999999</v>
      </c>
      <c r="FB71" s="0" t="n">
        <v>0.0449999999999999</v>
      </c>
      <c r="FC71" s="0" t="n">
        <v>0.0649999999999995</v>
      </c>
      <c r="FD71" s="0" t="n">
        <v>0.0850000000000009</v>
      </c>
      <c r="FE71" s="0" t="n">
        <v>0.0949999999999998</v>
      </c>
      <c r="FF71" s="0" t="n">
        <v>0.105</v>
      </c>
      <c r="FG71" s="0" t="n">
        <v>0.105</v>
      </c>
      <c r="FH71" s="0" t="n">
        <v>0.0600000000000005</v>
      </c>
      <c r="FI71" s="0" t="n">
        <v>0.0600000000000005</v>
      </c>
      <c r="FJ71" s="0" t="n">
        <v>0.0599999999999996</v>
      </c>
      <c r="FK71" s="0" t="n">
        <v>-0.0299999999999994</v>
      </c>
      <c r="FL71" s="0" t="n">
        <v>0.0199999999999996</v>
      </c>
      <c r="FM71" s="0" t="n">
        <v>0.0499999999999998</v>
      </c>
      <c r="FN71" s="0" t="n">
        <v>0.0499999999999998</v>
      </c>
      <c r="FO71" s="0" t="n">
        <v>0.0700000000000003</v>
      </c>
      <c r="FP71" s="0" t="n">
        <v>0.0899999999999999</v>
      </c>
      <c r="FQ71" s="0" t="n">
        <v>0.100000000000001</v>
      </c>
      <c r="FR71" s="0" t="n">
        <v>0.11</v>
      </c>
      <c r="FS71" s="0" t="n">
        <v>0.11</v>
      </c>
      <c r="FT71" s="0" t="n">
        <v>0.0649999999999995</v>
      </c>
      <c r="FU71" s="0" t="n">
        <v>0.0649999999999995</v>
      </c>
      <c r="FV71" s="0" t="n">
        <v>0.0650000000000004</v>
      </c>
      <c r="FW71" s="0" t="n">
        <v>-0.0250000000000004</v>
      </c>
      <c r="FX71" s="0" t="n">
        <v>0.0250000000000004</v>
      </c>
      <c r="FY71" s="0" t="n">
        <v>0.0550000000000006</v>
      </c>
      <c r="FZ71" s="0" t="n">
        <v>0.0549999999999997</v>
      </c>
      <c r="GA71" s="0" t="n">
        <v>0.0750000000000002</v>
      </c>
      <c r="GB71" s="0" t="n">
        <v>0.0949999999999998</v>
      </c>
      <c r="GC71" s="0" t="n">
        <v>0.105</v>
      </c>
      <c r="GD71" s="0" t="n">
        <v>0.114999999999999</v>
      </c>
      <c r="GE71" s="0" t="n">
        <v>0.115</v>
      </c>
      <c r="GF71" s="0" t="n">
        <v>0.0700000000000003</v>
      </c>
      <c r="GG71" s="0" t="n">
        <v>0.0700000000000003</v>
      </c>
      <c r="GH71" s="0" t="n">
        <v>0.0700000000000003</v>
      </c>
      <c r="GI71" s="0" t="n">
        <v>-0.0199999999999996</v>
      </c>
      <c r="GJ71" s="0" t="n">
        <v>0.0299999999999994</v>
      </c>
      <c r="GK71" s="0" t="n">
        <v>0.0599999999999996</v>
      </c>
      <c r="GL71" s="0" t="n">
        <v>0.0600000000000005</v>
      </c>
      <c r="GM71" s="0" t="n">
        <v>0.0799999999999992</v>
      </c>
      <c r="GN71" s="0" t="n">
        <v>0.100000000000001</v>
      </c>
      <c r="GO71" s="0" t="n">
        <v>0.109999999999999</v>
      </c>
      <c r="GP71" s="0" t="n">
        <v>0.12</v>
      </c>
      <c r="GQ71" s="0" t="n">
        <v>0.12</v>
      </c>
      <c r="GR71" s="0" t="n">
        <v>0.0750000000000002</v>
      </c>
      <c r="GS71" s="0" t="n">
        <v>0.0750000000000002</v>
      </c>
      <c r="GT71" s="0" t="n">
        <v>0.0750000000000002</v>
      </c>
      <c r="GU71" s="0" t="n">
        <v>-0.0149999999999997</v>
      </c>
      <c r="GV71" s="0" t="n">
        <v>0.0350000000000001</v>
      </c>
      <c r="GW71" s="0" t="n">
        <v>0.0650000000000004</v>
      </c>
      <c r="GX71" s="0" t="n">
        <v>0.0649999999999995</v>
      </c>
      <c r="GY71" s="0" t="n">
        <v>0.085</v>
      </c>
      <c r="GZ71" s="0" t="n">
        <v>0.105</v>
      </c>
      <c r="HA71" s="0" t="n">
        <v>0.115</v>
      </c>
      <c r="HB71" s="0" t="n">
        <v>0.125</v>
      </c>
      <c r="HC71" s="0" t="n">
        <v>0.125</v>
      </c>
      <c r="HD71" s="0" t="n">
        <v>0.0800000000000001</v>
      </c>
      <c r="HE71" s="0" t="n">
        <v>0.0800000000000001</v>
      </c>
      <c r="HF71" s="0" t="n">
        <v>0.0800000000000001</v>
      </c>
      <c r="HG71" s="0" t="n">
        <v>-0.00999999999999979</v>
      </c>
      <c r="HH71" s="0" t="n">
        <v>0.04</v>
      </c>
      <c r="HI71" s="0" t="n">
        <v>0.0700000000000003</v>
      </c>
      <c r="HJ71" s="0" t="n">
        <v>0.0700000000000003</v>
      </c>
      <c r="HK71" s="0" t="n">
        <v>0.0899999999999999</v>
      </c>
      <c r="HL71" s="0" t="n">
        <v>0.11</v>
      </c>
      <c r="HM71" s="0" t="n">
        <v>0.12</v>
      </c>
      <c r="HN71" s="0" t="n">
        <v>0.13</v>
      </c>
      <c r="HO71" s="0" t="n">
        <v>0.130000000000001</v>
      </c>
      <c r="HP71" s="0" t="n">
        <v>0.085</v>
      </c>
      <c r="HQ71" s="0" t="n">
        <v>0.085</v>
      </c>
      <c r="HR71" s="0" t="n">
        <v>0.085</v>
      </c>
      <c r="HS71" s="0" t="n">
        <v>-0.00499999999999989</v>
      </c>
      <c r="HT71" s="0" t="n">
        <v>0.0449999999999999</v>
      </c>
      <c r="HU71" s="0" t="n">
        <v>0.0750000000000002</v>
      </c>
      <c r="HV71" s="0" t="n">
        <v>0.0750000000000002</v>
      </c>
      <c r="HW71" s="0" t="n">
        <v>0.0949999999999998</v>
      </c>
      <c r="HX71" s="0" t="n">
        <v>0.115</v>
      </c>
      <c r="HY71" s="0" t="n">
        <v>0.125</v>
      </c>
      <c r="HZ71" s="0" t="n">
        <v>0.135</v>
      </c>
      <c r="IA71" s="382" t="n">
        <v>0.135</v>
      </c>
      <c r="IB71" s="382" t="n">
        <v>0.0899999999999999</v>
      </c>
      <c r="IC71" s="382" t="n">
        <v>0.0900000000000008</v>
      </c>
    </row>
    <row r="72" customFormat="false" ht="12.75" hidden="false" customHeight="false" outlineLevel="0" collapsed="false">
      <c r="A72" s="389" t="n">
        <f aca="false">A!A86</f>
        <v>39173</v>
      </c>
      <c r="B72" s="390" t="n">
        <f aca="false">INDEX(RelationshipPriceTable,MATCH(A72,RelationshipMonth,0),2)</f>
        <v>3.874</v>
      </c>
      <c r="C72" s="390" t="n">
        <v>3.852</v>
      </c>
      <c r="D72" s="391" t="n">
        <f aca="false">B72-C72</f>
        <v>0.0220000000000002</v>
      </c>
      <c r="F72" s="414" t="n">
        <v>36952</v>
      </c>
      <c r="K72" s="0" t="n">
        <v>0.0839999999999996</v>
      </c>
      <c r="L72" s="0" t="n">
        <v>0.0779999999999994</v>
      </c>
      <c r="M72" s="0" t="n">
        <v>0.0709999999999997</v>
      </c>
      <c r="N72" s="0" t="n">
        <v>0.0670000000000002</v>
      </c>
      <c r="O72" s="0" t="n">
        <v>0.0620000000000012</v>
      </c>
      <c r="P72" s="0" t="n">
        <v>0.0620000000000003</v>
      </c>
      <c r="Q72" s="0" t="n">
        <v>0.0599999999999996</v>
      </c>
      <c r="R72" s="0" t="n">
        <v>0.0640000000000001</v>
      </c>
      <c r="S72" s="0" t="n">
        <v>0.0640000000000001</v>
      </c>
      <c r="T72" s="0" t="n">
        <v>0.0599999999999996</v>
      </c>
      <c r="U72" s="0" t="n">
        <v>0.0599999999999996</v>
      </c>
      <c r="V72" s="0" t="n">
        <v>0.0600000000000005</v>
      </c>
      <c r="W72" s="0" t="n">
        <v>0.0499999999999998</v>
      </c>
      <c r="X72" s="0" t="n">
        <v>0.0500000000000007</v>
      </c>
      <c r="Y72" s="0" t="n">
        <v>0.0499999999999998</v>
      </c>
      <c r="Z72" s="0" t="n">
        <v>0.0499999999999998</v>
      </c>
      <c r="AA72" s="0" t="n">
        <v>0.0499999999999998</v>
      </c>
      <c r="AB72" s="0" t="n">
        <v>0.0500000000000007</v>
      </c>
      <c r="AC72" s="0" t="n">
        <v>0.0499999999999998</v>
      </c>
      <c r="AD72" s="0" t="n">
        <v>0.0499999999999998</v>
      </c>
      <c r="AE72" s="0" t="n">
        <v>0.0499999999999998</v>
      </c>
      <c r="AF72" s="0" t="n">
        <v>0.0499999999999998</v>
      </c>
      <c r="AG72" s="0" t="n">
        <v>0.0499999999999998</v>
      </c>
      <c r="AH72" s="0" t="n">
        <v>0.0499999999999998</v>
      </c>
      <c r="AI72" s="0" t="n">
        <v>0.0500000000000007</v>
      </c>
      <c r="AJ72" s="0" t="n">
        <v>0.0519999999999996</v>
      </c>
      <c r="AK72" s="0" t="n">
        <v>0.0539999999999994</v>
      </c>
      <c r="AL72" s="0" t="n">
        <v>0.0580000000000007</v>
      </c>
      <c r="AM72" s="0" t="n">
        <v>0.0679999999999996</v>
      </c>
      <c r="AN72" s="0" t="n">
        <v>0.0659999999999998</v>
      </c>
      <c r="AO72" s="0" t="n">
        <v>0.0640000000000001</v>
      </c>
      <c r="AP72" s="0" t="n">
        <v>0.0600000000000005</v>
      </c>
      <c r="AQ72" s="0" t="n">
        <v>0.0579999999999998</v>
      </c>
      <c r="AR72" s="0" t="n">
        <v>0.0579999999999998</v>
      </c>
      <c r="AS72" s="0" t="n">
        <v>0.0579999999999998</v>
      </c>
      <c r="AT72" s="0" t="n">
        <v>0.0579999999999998</v>
      </c>
      <c r="AU72" s="0" t="n">
        <v>0.0499999999999998</v>
      </c>
      <c r="AV72" s="0" t="n">
        <v>0.0519999999999996</v>
      </c>
      <c r="AW72" s="0" t="n">
        <v>0.0539999999999994</v>
      </c>
      <c r="AX72" s="0" t="n">
        <v>0.0580000000000007</v>
      </c>
      <c r="AY72" s="0" t="n">
        <v>0.0680000000000005</v>
      </c>
      <c r="AZ72" s="0" t="n">
        <v>0.0659999999999998</v>
      </c>
      <c r="BA72" s="0" t="n">
        <v>0.0640000000000001</v>
      </c>
      <c r="BB72" s="0" t="n">
        <v>0.0599999999999996</v>
      </c>
      <c r="BC72" s="0" t="n">
        <v>0.0579999999999998</v>
      </c>
      <c r="BD72" s="0" t="n">
        <v>0.0530000000000008</v>
      </c>
      <c r="BE72" s="0" t="n">
        <v>0.0530000000000008</v>
      </c>
      <c r="BF72" s="0" t="n">
        <v>0.0630000000000006</v>
      </c>
      <c r="BG72" s="0" t="n">
        <v>0.0449999999999999</v>
      </c>
      <c r="BH72" s="0" t="n">
        <v>0.0469999999999997</v>
      </c>
      <c r="BI72" s="0" t="n">
        <v>0.0490000000000004</v>
      </c>
      <c r="BJ72" s="0" t="n">
        <v>0.0529999999999999</v>
      </c>
      <c r="BK72" s="0" t="n">
        <v>0.0630000000000006</v>
      </c>
      <c r="BL72" s="0" t="n">
        <v>0.0610000000000008</v>
      </c>
      <c r="BM72" s="0" t="n">
        <v>0.0590000000000002</v>
      </c>
      <c r="BN72" s="0" t="n">
        <v>0.0550000000000006</v>
      </c>
      <c r="BO72" s="0" t="n">
        <v>0.0529999999999999</v>
      </c>
      <c r="BP72" s="0" t="n">
        <v>0.0505000000000004</v>
      </c>
      <c r="BQ72" s="0" t="n">
        <v>0.0505000000000004</v>
      </c>
      <c r="BR72" s="0" t="n">
        <v>0.0605000000000002</v>
      </c>
      <c r="BS72" s="0" t="n">
        <v>0.0424999999999995</v>
      </c>
      <c r="BT72" s="0" t="n">
        <v>0.0444999999999993</v>
      </c>
      <c r="BU72" s="0" t="n">
        <v>0.0465</v>
      </c>
      <c r="BV72" s="0" t="n">
        <v>0.0505000000000004</v>
      </c>
      <c r="BW72" s="0" t="n">
        <v>0.0605000000000002</v>
      </c>
      <c r="BX72" s="0" t="n">
        <v>0.0585000000000004</v>
      </c>
      <c r="BY72" s="0" t="n">
        <v>0.0564999999999998</v>
      </c>
      <c r="BZ72" s="0" t="n">
        <v>0.0525000000000002</v>
      </c>
      <c r="CA72" s="0" t="n">
        <v>0.0505000000000004</v>
      </c>
      <c r="CB72" s="0" t="n">
        <v>0.0505000000000004</v>
      </c>
      <c r="CC72" s="0" t="n">
        <v>0.0505000000000004</v>
      </c>
      <c r="CD72" s="0" t="n">
        <v>0.0605000000000002</v>
      </c>
      <c r="CE72" s="0" t="n">
        <v>0.0424999999999995</v>
      </c>
      <c r="CF72" s="0" t="n">
        <v>0.0444999999999993</v>
      </c>
      <c r="CG72" s="0" t="n">
        <v>0.0465</v>
      </c>
      <c r="CH72" s="0" t="n">
        <v>0.0504999999999995</v>
      </c>
      <c r="CI72" s="0" t="n">
        <v>0.0605000000000002</v>
      </c>
      <c r="CJ72" s="0" t="n">
        <v>0.0585000000000004</v>
      </c>
      <c r="CK72" s="0" t="n">
        <v>0.0564999999999998</v>
      </c>
      <c r="CL72" s="0" t="n">
        <v>0.0525000000000002</v>
      </c>
      <c r="CM72" s="0" t="n">
        <v>0.0505000000000004</v>
      </c>
      <c r="CN72" s="0" t="n">
        <v>0.0505000000000004</v>
      </c>
      <c r="CO72" s="0" t="n">
        <v>0.0505000000000004</v>
      </c>
      <c r="CP72" s="0" t="n">
        <v>0.0605000000000002</v>
      </c>
      <c r="CQ72" s="0" t="n">
        <v>0.0424999999999995</v>
      </c>
      <c r="CR72" s="0" t="n">
        <v>0.0444999999999993</v>
      </c>
      <c r="CS72" s="0" t="n">
        <v>0.0465</v>
      </c>
      <c r="CT72" s="0" t="n">
        <v>0.0504999999999995</v>
      </c>
      <c r="CU72" s="0" t="n">
        <v>0.0605000000000002</v>
      </c>
      <c r="CV72" s="0" t="n">
        <v>0.0585000000000004</v>
      </c>
      <c r="CW72" s="0" t="n">
        <v>0.0564999999999998</v>
      </c>
      <c r="CX72" s="0" t="n">
        <v>0.0525000000000002</v>
      </c>
      <c r="CY72" s="0" t="n">
        <v>0.0504999999999995</v>
      </c>
      <c r="CZ72" s="0" t="n">
        <v>0.0504999999999995</v>
      </c>
      <c r="DA72" s="0" t="n">
        <v>0.0505000000000004</v>
      </c>
      <c r="DB72" s="0" t="n">
        <v>0.0605000000000002</v>
      </c>
      <c r="DC72" s="0" t="n">
        <v>0.0424999999999995</v>
      </c>
      <c r="DD72" s="0" t="n">
        <v>0.0444999999999993</v>
      </c>
      <c r="DE72" s="0" t="n">
        <v>0.0465</v>
      </c>
      <c r="DF72" s="0" t="n">
        <v>0.0505000000000004</v>
      </c>
      <c r="DG72" s="0" t="n">
        <v>0.0605000000000002</v>
      </c>
      <c r="DH72" s="0" t="n">
        <v>0.0585000000000004</v>
      </c>
      <c r="DI72" s="0" t="n">
        <v>0.0564999999999998</v>
      </c>
      <c r="DJ72" s="0" t="n">
        <v>0.0525000000000002</v>
      </c>
      <c r="DK72" s="0" t="n">
        <v>0.0504999999999995</v>
      </c>
      <c r="DL72" s="0" t="n">
        <v>0.0505000000000004</v>
      </c>
      <c r="DM72" s="0" t="n">
        <v>0.0504999999999995</v>
      </c>
      <c r="DN72" s="0" t="n">
        <v>0.0605000000000002</v>
      </c>
      <c r="DO72" s="0" t="n">
        <v>0.0425000000000004</v>
      </c>
      <c r="DP72" s="0" t="n">
        <v>0.0445000000000002</v>
      </c>
      <c r="DQ72" s="0" t="n">
        <v>0.0465</v>
      </c>
      <c r="DR72" s="0" t="n">
        <v>0.0505000000000004</v>
      </c>
      <c r="DS72" s="0" t="n">
        <v>0.0605000000000002</v>
      </c>
      <c r="DT72" s="0" t="n">
        <v>0.0584999999999996</v>
      </c>
      <c r="DU72" s="0" t="n">
        <v>0.0564999999999998</v>
      </c>
      <c r="DV72" s="0" t="n">
        <v>0.0524999999999993</v>
      </c>
      <c r="DW72" s="0" t="n">
        <v>0.0504999999999995</v>
      </c>
      <c r="DX72" s="0" t="n">
        <v>0.0504999999999995</v>
      </c>
      <c r="DY72" s="0" t="n">
        <v>0.0504999999999995</v>
      </c>
      <c r="DZ72" s="0" t="n">
        <v>0.0604999999999993</v>
      </c>
      <c r="EA72" s="0" t="n">
        <v>0.0425000000000004</v>
      </c>
      <c r="EB72" s="0" t="n">
        <v>0.0445000000000002</v>
      </c>
      <c r="EC72" s="0" t="n">
        <v>0.0465</v>
      </c>
      <c r="ED72" s="0" t="n">
        <v>0.0504999999999995</v>
      </c>
      <c r="EE72" s="0" t="n">
        <v>0.0605000000000002</v>
      </c>
      <c r="EF72" s="0" t="n">
        <v>0.0585000000000004</v>
      </c>
      <c r="EG72" s="0" t="n">
        <v>0.0565000000000007</v>
      </c>
      <c r="EH72" s="0" t="n">
        <v>0.0525000000000002</v>
      </c>
      <c r="EI72" s="0" t="n">
        <v>0.0505000000000013</v>
      </c>
      <c r="EJ72" s="0" t="n">
        <v>0.0505000000000013</v>
      </c>
      <c r="EK72" s="0" t="n">
        <v>0.0505000000000004</v>
      </c>
      <c r="EL72" s="0" t="n">
        <v>0.0604999999999993</v>
      </c>
      <c r="EM72" s="0" t="n">
        <v>0.0424999999999995</v>
      </c>
      <c r="EN72" s="0" t="n">
        <v>0.0444999999999993</v>
      </c>
      <c r="EO72" s="0" t="n">
        <v>0.0464999999999991</v>
      </c>
      <c r="EP72" s="0" t="n">
        <v>0.0504999999999995</v>
      </c>
      <c r="EQ72" s="0" t="n">
        <v>0.0605000000000002</v>
      </c>
      <c r="ER72" s="0" t="n">
        <v>0.0585000000000004</v>
      </c>
      <c r="ES72" s="0" t="n">
        <v>0.0565000000000007</v>
      </c>
      <c r="ET72" s="0" t="n">
        <v>0.0525000000000002</v>
      </c>
      <c r="EU72" s="0" t="n">
        <v>0.0505000000000004</v>
      </c>
      <c r="EV72" s="0" t="n">
        <v>0.0505000000000004</v>
      </c>
      <c r="EW72" s="0" t="n">
        <v>0.0505000000000004</v>
      </c>
      <c r="EX72" s="0" t="n">
        <v>0.0604999999999993</v>
      </c>
      <c r="EY72" s="0" t="n">
        <v>0.0424999999999995</v>
      </c>
      <c r="EZ72" s="0" t="n">
        <v>0.0444999999999993</v>
      </c>
      <c r="FA72" s="0" t="n">
        <v>0.0465</v>
      </c>
      <c r="FB72" s="0" t="n">
        <v>0.0504999999999995</v>
      </c>
      <c r="FC72" s="0" t="n">
        <v>0.0605000000000011</v>
      </c>
      <c r="FD72" s="0" t="n">
        <v>0.0584999999999996</v>
      </c>
      <c r="FE72" s="0" t="n">
        <v>0.0565000000000016</v>
      </c>
      <c r="FF72" s="0" t="n">
        <v>0.0525000000000002</v>
      </c>
      <c r="FG72" s="0" t="n">
        <v>0.0505000000000013</v>
      </c>
      <c r="FH72" s="0" t="n">
        <v>0.0505000000000004</v>
      </c>
      <c r="FI72" s="0" t="n">
        <v>0.0505000000000004</v>
      </c>
      <c r="FJ72" s="0" t="n">
        <v>0.0605000000000002</v>
      </c>
      <c r="FK72" s="0" t="n">
        <v>0.0424999999999995</v>
      </c>
      <c r="FL72" s="0" t="n">
        <v>0.0444999999999993</v>
      </c>
      <c r="FM72" s="0" t="n">
        <v>0.0465</v>
      </c>
      <c r="FN72" s="0" t="n">
        <v>0.0504999999999995</v>
      </c>
      <c r="FO72" s="0" t="n">
        <v>0.0605000000000002</v>
      </c>
      <c r="FP72" s="0" t="n">
        <v>0.0585000000000004</v>
      </c>
      <c r="FQ72" s="0" t="n">
        <v>0.0564999999999998</v>
      </c>
      <c r="FR72" s="0" t="n">
        <v>0.0525000000000002</v>
      </c>
      <c r="FS72" s="0" t="n">
        <v>0.0505000000000004</v>
      </c>
      <c r="FT72" s="0" t="n">
        <v>0.0505000000000013</v>
      </c>
      <c r="FU72" s="0" t="n">
        <v>0.0505000000000013</v>
      </c>
      <c r="FV72" s="0" t="n">
        <v>0.0605000000000011</v>
      </c>
      <c r="FW72" s="0" t="n">
        <v>0.0425000000000004</v>
      </c>
      <c r="FX72" s="0" t="n">
        <v>0.0444999999999993</v>
      </c>
      <c r="FY72" s="0" t="n">
        <v>0.0465000000000009</v>
      </c>
      <c r="FZ72" s="0" t="n">
        <v>0.0505000000000004</v>
      </c>
      <c r="GA72" s="0" t="n">
        <v>0.0604999999999993</v>
      </c>
      <c r="GB72" s="0" t="n">
        <v>0.0584999999999996</v>
      </c>
      <c r="GC72" s="0" t="n">
        <v>0.0564999999999998</v>
      </c>
      <c r="GD72" s="0" t="n">
        <v>0.0525000000000002</v>
      </c>
      <c r="GE72" s="0" t="n">
        <v>0.0505000000000004</v>
      </c>
      <c r="GF72" s="0" t="n">
        <v>0.0505000000000004</v>
      </c>
      <c r="GG72" s="0" t="n">
        <v>0.0505000000000004</v>
      </c>
      <c r="GH72" s="0" t="n">
        <v>0.0605000000000002</v>
      </c>
      <c r="GI72" s="0" t="n">
        <v>0.0424999999999995</v>
      </c>
      <c r="GJ72" s="0" t="n">
        <v>0.0445000000000011</v>
      </c>
      <c r="GK72" s="0" t="n">
        <v>0.0465000000000009</v>
      </c>
      <c r="GL72" s="0" t="n">
        <v>0.0505000000000004</v>
      </c>
      <c r="GM72" s="0" t="n">
        <v>0.0605000000000002</v>
      </c>
      <c r="GN72" s="0" t="n">
        <v>0.0584999999999987</v>
      </c>
      <c r="GO72" s="0" t="n">
        <v>0.0564999999999998</v>
      </c>
      <c r="GP72" s="0" t="n">
        <v>0.0525000000000002</v>
      </c>
      <c r="GQ72" s="0" t="n">
        <v>0.0505000000000013</v>
      </c>
      <c r="GR72" s="0" t="n">
        <v>0.0505000000000004</v>
      </c>
      <c r="GS72" s="0" t="n">
        <v>0.0505000000000004</v>
      </c>
      <c r="GT72" s="0" t="n">
        <v>0.0605000000000011</v>
      </c>
      <c r="GU72" s="0" t="n">
        <v>0.0424999999999995</v>
      </c>
      <c r="GV72" s="0" t="n">
        <v>0.0445000000000002</v>
      </c>
      <c r="GW72" s="0" t="n">
        <v>0.0465000000000009</v>
      </c>
      <c r="GX72" s="0" t="n">
        <v>0.0505000000000013</v>
      </c>
      <c r="GY72" s="0" t="n">
        <v>0.0604999999999993</v>
      </c>
      <c r="GZ72" s="0" t="n">
        <v>0.0584999999999996</v>
      </c>
      <c r="HA72" s="0" t="n">
        <v>0.0564999999999998</v>
      </c>
      <c r="HB72" s="0" t="n">
        <v>0.0524999999999993</v>
      </c>
      <c r="HC72" s="0" t="n">
        <v>0.0505000000000004</v>
      </c>
      <c r="HD72" s="0" t="n">
        <v>0.0505000000000013</v>
      </c>
      <c r="HE72" s="0" t="n">
        <v>0.0505000000000013</v>
      </c>
      <c r="HF72" s="0" t="n">
        <v>0.0605000000000011</v>
      </c>
      <c r="HG72" s="0" t="n">
        <v>0.0425000000000004</v>
      </c>
      <c r="HH72" s="0" t="n">
        <v>0.0445000000000002</v>
      </c>
      <c r="HI72" s="0" t="n">
        <v>0.0465000000000009</v>
      </c>
      <c r="HJ72" s="0" t="n">
        <v>0.0505000000000004</v>
      </c>
      <c r="HK72" s="0" t="n">
        <v>0.0604999999999993</v>
      </c>
      <c r="HL72" s="0" t="n">
        <v>0.0584999999999987</v>
      </c>
      <c r="HM72" s="0" t="n">
        <v>0.0564999999999998</v>
      </c>
      <c r="HN72" s="0" t="n">
        <v>0.0525000000000002</v>
      </c>
      <c r="HO72" s="0" t="n">
        <v>0.0505000000000004</v>
      </c>
      <c r="HP72" s="0" t="n">
        <v>0.0505000000000004</v>
      </c>
      <c r="HQ72" s="0" t="n">
        <v>0.0505000000000004</v>
      </c>
      <c r="HR72" s="0" t="n">
        <v>0.0605000000000002</v>
      </c>
      <c r="HS72" s="0" t="n">
        <v>0.0424999999999995</v>
      </c>
      <c r="HT72" s="0" t="n">
        <v>0.0445000000000011</v>
      </c>
      <c r="HU72" s="0" t="n">
        <v>0.0465000000000009</v>
      </c>
      <c r="HV72" s="0" t="n">
        <v>0.0505000000000004</v>
      </c>
      <c r="HW72" s="0" t="n">
        <v>0.0605000000000002</v>
      </c>
      <c r="HX72" s="0" t="n">
        <v>0.0584999999999987</v>
      </c>
      <c r="HY72" s="0" t="n">
        <v>0.0564999999999998</v>
      </c>
      <c r="HZ72" s="0" t="n">
        <v>0.0525000000000002</v>
      </c>
      <c r="IA72" s="382" t="n">
        <v>0.0505000000000013</v>
      </c>
      <c r="IB72" s="382" t="n">
        <v>0.0505000000000013</v>
      </c>
      <c r="IC72" s="382" t="n">
        <v>0.0505000000000004</v>
      </c>
    </row>
    <row r="73" customFormat="false" ht="12.75" hidden="false" customHeight="false" outlineLevel="0" collapsed="false">
      <c r="A73" s="389" t="n">
        <f aca="false">A!A87</f>
        <v>39203</v>
      </c>
      <c r="B73" s="390" t="n">
        <f aca="false">INDEX(RelationshipPriceTable,MATCH(A73,RelationshipMonth,0),2)</f>
        <v>3.864</v>
      </c>
      <c r="C73" s="390" t="n">
        <v>3.842</v>
      </c>
      <c r="D73" s="391" t="n">
        <f aca="false">B73-C73</f>
        <v>0.0219999999999998</v>
      </c>
      <c r="F73" s="414" t="n">
        <v>36955</v>
      </c>
      <c r="K73" s="0" t="n">
        <v>0.0660000000000007</v>
      </c>
      <c r="L73" s="0" t="n">
        <v>0.0750000000000002</v>
      </c>
      <c r="M73" s="0" t="n">
        <v>0.0750000000000002</v>
      </c>
      <c r="N73" s="0" t="n">
        <v>0.0779999999999994</v>
      </c>
      <c r="O73" s="0" t="n">
        <v>0.0779999999999994</v>
      </c>
      <c r="P73" s="0" t="n">
        <v>0.0729999999999995</v>
      </c>
      <c r="Q73" s="0" t="n">
        <v>0.0700000000000003</v>
      </c>
      <c r="R73" s="0" t="n">
        <v>0.0659999999999998</v>
      </c>
      <c r="S73" s="0" t="n">
        <v>0.0659999999999998</v>
      </c>
      <c r="T73" s="0" t="n">
        <v>0.0660000000000007</v>
      </c>
      <c r="U73" s="0" t="n">
        <v>0.0660000000000007</v>
      </c>
      <c r="V73" s="0" t="n">
        <v>0.0609999999999999</v>
      </c>
      <c r="W73" s="0" t="n">
        <v>0.0610000000000008</v>
      </c>
      <c r="X73" s="0" t="n">
        <v>0.0609999999999999</v>
      </c>
      <c r="Y73" s="0" t="n">
        <v>0.0609999999999999</v>
      </c>
      <c r="Z73" s="0" t="n">
        <v>0.0609999999999999</v>
      </c>
      <c r="AA73" s="0" t="n">
        <v>0.0610000000000008</v>
      </c>
      <c r="AB73" s="0" t="n">
        <v>0.0569999999999995</v>
      </c>
      <c r="AC73" s="0" t="n">
        <v>0.0570000000000004</v>
      </c>
      <c r="AD73" s="0" t="n">
        <v>0.0570000000000004</v>
      </c>
      <c r="AE73" s="0" t="n">
        <v>0.0569999999999995</v>
      </c>
      <c r="AF73" s="0" t="n">
        <v>0.0569999999999995</v>
      </c>
      <c r="AG73" s="0" t="n">
        <v>0.0569999999999995</v>
      </c>
      <c r="AH73" s="0" t="n">
        <v>0.0570000000000004</v>
      </c>
      <c r="AI73" s="0" t="n">
        <v>0.0569999999999995</v>
      </c>
      <c r="AJ73" s="0" t="n">
        <v>0.0569999999999995</v>
      </c>
      <c r="AK73" s="0" t="n">
        <v>0.0419999999999998</v>
      </c>
      <c r="AL73" s="0" t="n">
        <v>0.0419999999999998</v>
      </c>
      <c r="AM73" s="0" t="n">
        <v>0.0419999999999998</v>
      </c>
      <c r="AN73" s="0" t="n">
        <v>0.0419999999999998</v>
      </c>
      <c r="AO73" s="0" t="n">
        <v>0.0419999999999998</v>
      </c>
      <c r="AP73" s="0" t="n">
        <v>0.0339999999999998</v>
      </c>
      <c r="AQ73" s="0" t="n">
        <v>0.0339999999999998</v>
      </c>
      <c r="AR73" s="0" t="n">
        <v>0.0339999999999998</v>
      </c>
      <c r="AS73" s="0" t="n">
        <v>0.0339999999999998</v>
      </c>
      <c r="AT73" s="0" t="n">
        <v>0.024</v>
      </c>
      <c r="AU73" s="0" t="n">
        <v>0.0570000000000004</v>
      </c>
      <c r="AV73" s="0" t="n">
        <v>0.0570000000000004</v>
      </c>
      <c r="AW73" s="0" t="n">
        <v>0.0419999999999998</v>
      </c>
      <c r="AX73" s="0" t="n">
        <v>0.0419999999999998</v>
      </c>
      <c r="AY73" s="0" t="n">
        <v>0.0419999999999998</v>
      </c>
      <c r="AZ73" s="0" t="n">
        <v>0.0419999999999998</v>
      </c>
      <c r="BA73" s="0" t="n">
        <v>0.0420000000000007</v>
      </c>
      <c r="BB73" s="0" t="n">
        <v>0.0340000000000007</v>
      </c>
      <c r="BC73" s="0" t="n">
        <v>0.0339999999999998</v>
      </c>
      <c r="BD73" s="0" t="n">
        <v>0.0389999999999997</v>
      </c>
      <c r="BE73" s="0" t="n">
        <v>0.0389999999999997</v>
      </c>
      <c r="BF73" s="0" t="n">
        <v>0.028999999999999</v>
      </c>
      <c r="BG73" s="0" t="n">
        <v>0.0619999999999994</v>
      </c>
      <c r="BH73" s="0" t="n">
        <v>0.0619999999999994</v>
      </c>
      <c r="BI73" s="0" t="n">
        <v>0.0469999999999997</v>
      </c>
      <c r="BJ73" s="0" t="n">
        <v>0.0469999999999997</v>
      </c>
      <c r="BK73" s="0" t="n">
        <v>0.0469999999999997</v>
      </c>
      <c r="BL73" s="0" t="n">
        <v>0.0469999999999997</v>
      </c>
      <c r="BM73" s="0" t="n">
        <v>0.0470000000000006</v>
      </c>
      <c r="BN73" s="0" t="n">
        <v>0.0390000000000006</v>
      </c>
      <c r="BO73" s="0" t="n">
        <v>0.0389999999999997</v>
      </c>
      <c r="BP73" s="0" t="n">
        <v>0.0389999999999997</v>
      </c>
      <c r="BQ73" s="0" t="n">
        <v>0.0389999999999997</v>
      </c>
      <c r="BR73" s="0" t="n">
        <v>0.0289999999999999</v>
      </c>
      <c r="BS73" s="0" t="n">
        <v>0.0620000000000003</v>
      </c>
      <c r="BT73" s="0" t="n">
        <v>0.0620000000000003</v>
      </c>
      <c r="BU73" s="0" t="n">
        <v>0.0469999999999997</v>
      </c>
      <c r="BV73" s="0" t="n">
        <v>0.0469999999999997</v>
      </c>
      <c r="BW73" s="0" t="n">
        <v>0.0469999999999997</v>
      </c>
      <c r="BX73" s="0" t="n">
        <v>0.0469999999999997</v>
      </c>
      <c r="BY73" s="0" t="n">
        <v>0.0470000000000006</v>
      </c>
      <c r="BZ73" s="0" t="n">
        <v>0.0390000000000006</v>
      </c>
      <c r="CA73" s="0" t="n">
        <v>0.0389999999999997</v>
      </c>
      <c r="CB73" s="0" t="n">
        <v>0.0389999999999997</v>
      </c>
      <c r="CC73" s="0" t="n">
        <v>0.0389999999999997</v>
      </c>
      <c r="CD73" s="0" t="n">
        <v>0.0289999999999999</v>
      </c>
      <c r="CE73" s="0" t="n">
        <v>0.0620000000000003</v>
      </c>
      <c r="CF73" s="0" t="n">
        <v>0.0620000000000003</v>
      </c>
      <c r="CG73" s="0" t="n">
        <v>0.0469999999999997</v>
      </c>
      <c r="CH73" s="0" t="n">
        <v>0.0470000000000006</v>
      </c>
      <c r="CI73" s="0" t="n">
        <v>0.0469999999999997</v>
      </c>
      <c r="CJ73" s="0" t="n">
        <v>0.0469999999999997</v>
      </c>
      <c r="CK73" s="0" t="n">
        <v>0.0470000000000006</v>
      </c>
      <c r="CL73" s="0" t="n">
        <v>0.0390000000000006</v>
      </c>
      <c r="CM73" s="0" t="n">
        <v>0.0390000000000006</v>
      </c>
      <c r="CN73" s="0" t="n">
        <v>0.0389999999999997</v>
      </c>
      <c r="CO73" s="0" t="n">
        <v>0.0389999999999997</v>
      </c>
      <c r="CP73" s="0" t="n">
        <v>0.0289999999999999</v>
      </c>
      <c r="CQ73" s="0" t="n">
        <v>0.0620000000000003</v>
      </c>
      <c r="CR73" s="0" t="n">
        <v>0.0620000000000003</v>
      </c>
      <c r="CS73" s="0" t="n">
        <v>0.0469999999999997</v>
      </c>
      <c r="CT73" s="0" t="n">
        <v>0.0470000000000006</v>
      </c>
      <c r="CU73" s="0" t="n">
        <v>0.0469999999999997</v>
      </c>
      <c r="CV73" s="0" t="n">
        <v>0.0469999999999997</v>
      </c>
      <c r="CW73" s="0" t="n">
        <v>0.0470000000000006</v>
      </c>
      <c r="CX73" s="0" t="n">
        <v>0.0390000000000006</v>
      </c>
      <c r="CY73" s="0" t="n">
        <v>0.0390000000000015</v>
      </c>
      <c r="CZ73" s="0" t="n">
        <v>0.0390000000000015</v>
      </c>
      <c r="DA73" s="0" t="n">
        <v>0.0389999999999997</v>
      </c>
      <c r="DB73" s="0" t="n">
        <v>0.0289999999999999</v>
      </c>
      <c r="DC73" s="0" t="n">
        <v>0.0620000000000003</v>
      </c>
      <c r="DD73" s="0" t="n">
        <v>0.0620000000000003</v>
      </c>
      <c r="DE73" s="0" t="n">
        <v>0.0469999999999997</v>
      </c>
      <c r="DF73" s="0" t="n">
        <v>0.0469999999999997</v>
      </c>
      <c r="DG73" s="0" t="n">
        <v>0.0469999999999997</v>
      </c>
      <c r="DH73" s="0" t="n">
        <v>0.0469999999999997</v>
      </c>
      <c r="DI73" s="0" t="n">
        <v>0.0470000000000006</v>
      </c>
      <c r="DJ73" s="0" t="n">
        <v>0.0389999999999997</v>
      </c>
      <c r="DK73" s="0" t="n">
        <v>0.0390000000000006</v>
      </c>
      <c r="DL73" s="0" t="n">
        <v>0.0390000000000006</v>
      </c>
      <c r="DM73" s="0" t="n">
        <v>0.0390000000000006</v>
      </c>
      <c r="DN73" s="0" t="n">
        <v>0.0289999999999999</v>
      </c>
      <c r="DO73" s="0" t="n">
        <v>0.0619999999999994</v>
      </c>
      <c r="DP73" s="0" t="n">
        <v>0.0619999999999994</v>
      </c>
      <c r="DQ73" s="0" t="n">
        <v>0.0469999999999997</v>
      </c>
      <c r="DR73" s="0" t="n">
        <v>0.0469999999999997</v>
      </c>
      <c r="DS73" s="0" t="n">
        <v>0.0469999999999997</v>
      </c>
      <c r="DT73" s="0" t="n">
        <v>0.0470000000000006</v>
      </c>
      <c r="DU73" s="0" t="n">
        <v>0.0470000000000006</v>
      </c>
      <c r="DV73" s="0" t="n">
        <v>0.0390000000000006</v>
      </c>
      <c r="DW73" s="0" t="n">
        <v>0.0390000000000006</v>
      </c>
      <c r="DX73" s="0" t="n">
        <v>0.0390000000000006</v>
      </c>
      <c r="DY73" s="0" t="n">
        <v>0.0390000000000006</v>
      </c>
      <c r="DZ73" s="0" t="n">
        <v>0.0290000000000008</v>
      </c>
      <c r="EA73" s="0" t="n">
        <v>0.0620000000000003</v>
      </c>
      <c r="EB73" s="0" t="n">
        <v>0.0619999999999994</v>
      </c>
      <c r="EC73" s="0" t="n">
        <v>0.0469999999999997</v>
      </c>
      <c r="ED73" s="0" t="n">
        <v>0.0469999999999997</v>
      </c>
      <c r="EE73" s="0" t="n">
        <v>0.0469999999999988</v>
      </c>
      <c r="EF73" s="0" t="n">
        <v>0.0470000000000006</v>
      </c>
      <c r="EG73" s="0" t="n">
        <v>0.0469999999999997</v>
      </c>
      <c r="EH73" s="0" t="n">
        <v>0.0389999999999997</v>
      </c>
      <c r="EI73" s="0" t="n">
        <v>0.0389999999999997</v>
      </c>
      <c r="EJ73" s="0" t="n">
        <v>0.0389999999999997</v>
      </c>
      <c r="EK73" s="0" t="n">
        <v>0.0390000000000006</v>
      </c>
      <c r="EL73" s="0" t="n">
        <v>0.0290000000000017</v>
      </c>
      <c r="EM73" s="0" t="n">
        <v>0.0620000000000003</v>
      </c>
      <c r="EN73" s="0" t="n">
        <v>0.0620000000000003</v>
      </c>
      <c r="EO73" s="0" t="n">
        <v>0.0470000000000006</v>
      </c>
      <c r="EP73" s="0" t="n">
        <v>0.0470000000000006</v>
      </c>
      <c r="EQ73" s="0" t="n">
        <v>0.0469999999999997</v>
      </c>
      <c r="ER73" s="0" t="n">
        <v>0.0469999999999997</v>
      </c>
      <c r="ES73" s="0" t="n">
        <v>0.0469999999999988</v>
      </c>
      <c r="ET73" s="0" t="n">
        <v>0.0389999999999997</v>
      </c>
      <c r="EU73" s="0" t="n">
        <v>0.0389999999999997</v>
      </c>
      <c r="EV73" s="0" t="n">
        <v>0.0389999999999997</v>
      </c>
      <c r="EW73" s="0" t="n">
        <v>0.0390000000000006</v>
      </c>
      <c r="EX73" s="0" t="n">
        <v>0.0290000000000008</v>
      </c>
      <c r="EY73" s="0" t="n">
        <v>0.0620000000000012</v>
      </c>
      <c r="EZ73" s="0" t="n">
        <v>0.0620000000000003</v>
      </c>
      <c r="FA73" s="0" t="n">
        <v>0.0470000000000006</v>
      </c>
      <c r="FB73" s="0" t="n">
        <v>0.0470000000000006</v>
      </c>
      <c r="FC73" s="0" t="n">
        <v>0.0469999999999988</v>
      </c>
      <c r="FD73" s="0" t="n">
        <v>0.0470000000000006</v>
      </c>
      <c r="FE73" s="0" t="n">
        <v>0.0469999999999988</v>
      </c>
      <c r="FF73" s="0" t="n">
        <v>0.0389999999999997</v>
      </c>
      <c r="FG73" s="0" t="n">
        <v>0.0389999999999997</v>
      </c>
      <c r="FH73" s="0" t="n">
        <v>0.0389999999999997</v>
      </c>
      <c r="FI73" s="0" t="n">
        <v>0.0389999999999997</v>
      </c>
      <c r="FJ73" s="0" t="n">
        <v>0.0290000000000008</v>
      </c>
      <c r="FK73" s="0" t="n">
        <v>0.0620000000000003</v>
      </c>
      <c r="FL73" s="0" t="n">
        <v>0.0620000000000003</v>
      </c>
      <c r="FM73" s="0" t="n">
        <v>0.0469999999999997</v>
      </c>
      <c r="FN73" s="0" t="n">
        <v>0.0470000000000006</v>
      </c>
      <c r="FO73" s="0" t="n">
        <v>0.0470000000000006</v>
      </c>
      <c r="FP73" s="0" t="n">
        <v>0.0470000000000006</v>
      </c>
      <c r="FQ73" s="0" t="n">
        <v>0.0469999999999997</v>
      </c>
      <c r="FR73" s="0" t="n">
        <v>0.0389999999999997</v>
      </c>
      <c r="FS73" s="0" t="n">
        <v>0.0389999999999997</v>
      </c>
      <c r="FT73" s="0" t="n">
        <v>0.0389999999999997</v>
      </c>
      <c r="FU73" s="0" t="n">
        <v>0.0389999999999997</v>
      </c>
      <c r="FV73" s="0" t="n">
        <v>0.028999999999999</v>
      </c>
      <c r="FW73" s="0" t="n">
        <v>0.0620000000000003</v>
      </c>
      <c r="FX73" s="0" t="n">
        <v>0.0620000000000003</v>
      </c>
      <c r="FY73" s="0" t="n">
        <v>0.0469999999999988</v>
      </c>
      <c r="FZ73" s="0" t="n">
        <v>0.0469999999999997</v>
      </c>
      <c r="GA73" s="0" t="n">
        <v>0.0470000000000006</v>
      </c>
      <c r="GB73" s="0" t="n">
        <v>0.0469999999999997</v>
      </c>
      <c r="GC73" s="0" t="n">
        <v>0.0469999999999988</v>
      </c>
      <c r="GD73" s="0" t="n">
        <v>0.0389999999999997</v>
      </c>
      <c r="GE73" s="0" t="n">
        <v>0.0389999999999997</v>
      </c>
      <c r="GF73" s="0" t="n">
        <v>0.0389999999999997</v>
      </c>
      <c r="GG73" s="0" t="n">
        <v>0.0389999999999997</v>
      </c>
      <c r="GH73" s="0" t="n">
        <v>0.0289999999999999</v>
      </c>
      <c r="GI73" s="0" t="n">
        <v>0.0620000000000012</v>
      </c>
      <c r="GJ73" s="0" t="n">
        <v>0.0619999999999994</v>
      </c>
      <c r="GK73" s="0" t="n">
        <v>0.0469999999999997</v>
      </c>
      <c r="GL73" s="0" t="n">
        <v>0.0469999999999988</v>
      </c>
      <c r="GM73" s="0" t="n">
        <v>0.0470000000000006</v>
      </c>
      <c r="GN73" s="0" t="n">
        <v>0.0470000000000006</v>
      </c>
      <c r="GO73" s="0" t="n">
        <v>0.0469999999999997</v>
      </c>
      <c r="GP73" s="0" t="n">
        <v>0.0389999999999997</v>
      </c>
      <c r="GQ73" s="0" t="n">
        <v>0.0389999999999997</v>
      </c>
      <c r="GR73" s="0" t="n">
        <v>0.0389999999999997</v>
      </c>
      <c r="GS73" s="0" t="n">
        <v>0.0389999999999997</v>
      </c>
      <c r="GT73" s="0" t="n">
        <v>0.0289999999999999</v>
      </c>
      <c r="GU73" s="0" t="n">
        <v>0.0620000000000003</v>
      </c>
      <c r="GV73" s="0" t="n">
        <v>0.0619999999999994</v>
      </c>
      <c r="GW73" s="0" t="n">
        <v>0.0469999999999988</v>
      </c>
      <c r="GX73" s="0" t="n">
        <v>0.0469999999999988</v>
      </c>
      <c r="GY73" s="0" t="n">
        <v>0.0470000000000006</v>
      </c>
      <c r="GZ73" s="0" t="n">
        <v>0.0470000000000006</v>
      </c>
      <c r="HA73" s="0" t="n">
        <v>0.0469999999999997</v>
      </c>
      <c r="HB73" s="0" t="n">
        <v>0.0390000000000006</v>
      </c>
      <c r="HC73" s="0" t="n">
        <v>0.0389999999999997</v>
      </c>
      <c r="HD73" s="0" t="n">
        <v>0.0389999999999997</v>
      </c>
      <c r="HE73" s="0" t="n">
        <v>0.0389999999999997</v>
      </c>
      <c r="HF73" s="0" t="n">
        <v>0.028999999999999</v>
      </c>
      <c r="HG73" s="0" t="n">
        <v>0.0620000000000003</v>
      </c>
      <c r="HH73" s="0" t="n">
        <v>0.0619999999999994</v>
      </c>
      <c r="HI73" s="0" t="n">
        <v>0.0469999999999988</v>
      </c>
      <c r="HJ73" s="0" t="n">
        <v>0.0469999999999997</v>
      </c>
      <c r="HK73" s="0" t="n">
        <v>0.0470000000000006</v>
      </c>
      <c r="HL73" s="0" t="n">
        <v>0.0470000000000006</v>
      </c>
      <c r="HM73" s="0" t="n">
        <v>0.0469999999999988</v>
      </c>
      <c r="HN73" s="0" t="n">
        <v>0.0389999999999997</v>
      </c>
      <c r="HO73" s="0" t="n">
        <v>0.0389999999999997</v>
      </c>
      <c r="HP73" s="0" t="n">
        <v>0.0389999999999997</v>
      </c>
      <c r="HQ73" s="0" t="n">
        <v>0.0389999999999997</v>
      </c>
      <c r="HR73" s="0" t="n">
        <v>0.0289999999999999</v>
      </c>
      <c r="HS73" s="0" t="n">
        <v>0.0620000000000012</v>
      </c>
      <c r="HT73" s="0" t="n">
        <v>0.0619999999999985</v>
      </c>
      <c r="HU73" s="0" t="n">
        <v>0.0469999999999997</v>
      </c>
      <c r="HV73" s="0" t="n">
        <v>0.0469999999999988</v>
      </c>
      <c r="HW73" s="0" t="n">
        <v>0.0470000000000006</v>
      </c>
      <c r="HX73" s="0" t="n">
        <v>0.0470000000000006</v>
      </c>
      <c r="HY73" s="0" t="n">
        <v>0.0469999999999997</v>
      </c>
      <c r="HZ73" s="0" t="n">
        <v>0.0389999999999997</v>
      </c>
      <c r="IA73" s="382" t="n">
        <v>0.0389999999999997</v>
      </c>
      <c r="IB73" s="382" t="n">
        <v>0.0389999999999997</v>
      </c>
      <c r="IC73" s="382" t="n">
        <v>0.0389999999999997</v>
      </c>
    </row>
    <row r="74" customFormat="false" ht="12.75" hidden="false" customHeight="false" outlineLevel="0" collapsed="false">
      <c r="A74" s="389" t="n">
        <f aca="false">A!A88</f>
        <v>39234</v>
      </c>
      <c r="B74" s="390" t="n">
        <f aca="false">INDEX(RelationshipPriceTable,MATCH(A74,RelationshipMonth,0),2)</f>
        <v>3.9</v>
      </c>
      <c r="C74" s="390" t="n">
        <v>3.878</v>
      </c>
      <c r="D74" s="391" t="n">
        <f aca="false">B74-C74</f>
        <v>0.0219999999999998</v>
      </c>
      <c r="F74" s="414" t="n">
        <v>36956</v>
      </c>
      <c r="K74" s="0" t="n">
        <v>-0.0209999999999999</v>
      </c>
      <c r="L74" s="0" t="n">
        <v>-0.0179999999999998</v>
      </c>
      <c r="M74" s="0" t="n">
        <v>-0.012999999999999</v>
      </c>
      <c r="N74" s="0" t="n">
        <v>-0.012999999999999</v>
      </c>
      <c r="O74" s="0" t="n">
        <v>-0.0129999999999999</v>
      </c>
      <c r="P74" s="0" t="n">
        <v>-0.0129999999999999</v>
      </c>
      <c r="Q74" s="0" t="n">
        <v>-0.00999999999999979</v>
      </c>
      <c r="R74" s="0" t="n">
        <v>-0.00499999999999989</v>
      </c>
      <c r="S74" s="0" t="n">
        <v>-0.00499999999999989</v>
      </c>
      <c r="T74" s="0" t="n">
        <v>-0.00100000000000033</v>
      </c>
      <c r="U74" s="0" t="n">
        <v>0.00399999999999956</v>
      </c>
      <c r="V74" s="0" t="n">
        <v>0.00399999999999956</v>
      </c>
      <c r="W74" s="0" t="n">
        <v>0.00899999999999945</v>
      </c>
      <c r="X74" s="0" t="n">
        <v>0.0139999999999993</v>
      </c>
      <c r="Y74" s="0" t="n">
        <v>0.0140000000000002</v>
      </c>
      <c r="Z74" s="0" t="n">
        <v>0.00900000000000034</v>
      </c>
      <c r="AA74" s="0" t="n">
        <v>0.0169999999999995</v>
      </c>
      <c r="AB74" s="0" t="n">
        <v>0.024</v>
      </c>
      <c r="AC74" s="0" t="n">
        <v>0.0239999999999991</v>
      </c>
      <c r="AD74" s="0" t="n">
        <v>0.0219999999999994</v>
      </c>
      <c r="AE74" s="0" t="n">
        <v>0.0220000000000002</v>
      </c>
      <c r="AF74" s="0" t="n">
        <v>0.0190000000000001</v>
      </c>
      <c r="AG74" s="0" t="n">
        <v>0.0190000000000001</v>
      </c>
      <c r="AH74" s="0" t="n">
        <v>0.0189999999999992</v>
      </c>
      <c r="AI74" s="0" t="n">
        <v>0.0190000000000001</v>
      </c>
      <c r="AJ74" s="0" t="n">
        <v>0.0200000000000005</v>
      </c>
      <c r="AK74" s="0" t="n">
        <v>0.0170000000000003</v>
      </c>
      <c r="AL74" s="0" t="n">
        <v>0.0169999999999995</v>
      </c>
      <c r="AM74" s="0" t="n">
        <v>0.0170000000000003</v>
      </c>
      <c r="AN74" s="0" t="n">
        <v>0.0170000000000003</v>
      </c>
      <c r="AO74" s="0" t="n">
        <v>0.0170000000000003</v>
      </c>
      <c r="AP74" s="0" t="n">
        <v>0.0140000000000002</v>
      </c>
      <c r="AQ74" s="0" t="n">
        <v>0.0120000000000005</v>
      </c>
      <c r="AR74" s="0" t="n">
        <v>0.0120000000000005</v>
      </c>
      <c r="AS74" s="0" t="n">
        <v>0.0120000000000005</v>
      </c>
      <c r="AT74" s="0" t="n">
        <v>0.0120000000000005</v>
      </c>
      <c r="AU74" s="0" t="n">
        <v>0.0189999999999992</v>
      </c>
      <c r="AV74" s="0" t="n">
        <v>0.0199999999999996</v>
      </c>
      <c r="AW74" s="0" t="n">
        <v>0.0170000000000003</v>
      </c>
      <c r="AX74" s="0" t="n">
        <v>0.0169999999999995</v>
      </c>
      <c r="AY74" s="0" t="n">
        <v>0.0169999999999995</v>
      </c>
      <c r="AZ74" s="0" t="n">
        <v>0.0170000000000003</v>
      </c>
      <c r="BA74" s="0" t="n">
        <v>0.0169999999999995</v>
      </c>
      <c r="BB74" s="0" t="n">
        <v>0.0139999999999993</v>
      </c>
      <c r="BC74" s="0" t="n">
        <v>0.0120000000000005</v>
      </c>
      <c r="BD74" s="0" t="n">
        <v>0.0120000000000005</v>
      </c>
      <c r="BE74" s="0" t="n">
        <v>0.0120000000000005</v>
      </c>
      <c r="BF74" s="0" t="n">
        <v>0.0120000000000005</v>
      </c>
      <c r="BG74" s="0" t="n">
        <v>0.0190000000000001</v>
      </c>
      <c r="BH74" s="0" t="n">
        <v>0.0200000000000005</v>
      </c>
      <c r="BI74" s="0" t="n">
        <v>0.0169999999999995</v>
      </c>
      <c r="BJ74" s="0" t="n">
        <v>0.0170000000000003</v>
      </c>
      <c r="BK74" s="0" t="n">
        <v>0.0169999999999995</v>
      </c>
      <c r="BL74" s="0" t="n">
        <v>0.0169999999999995</v>
      </c>
      <c r="BM74" s="0" t="n">
        <v>0.0169999999999995</v>
      </c>
      <c r="BN74" s="0" t="n">
        <v>0.0139999999999993</v>
      </c>
      <c r="BO74" s="0" t="n">
        <v>0.0120000000000005</v>
      </c>
      <c r="BP74" s="0" t="n">
        <v>0.0120000000000005</v>
      </c>
      <c r="BQ74" s="0" t="n">
        <v>0.0120000000000005</v>
      </c>
      <c r="BR74" s="0" t="n">
        <v>0.0120000000000005</v>
      </c>
      <c r="BS74" s="0" t="n">
        <v>0.0189999999999992</v>
      </c>
      <c r="BT74" s="0" t="n">
        <v>0.0199999999999996</v>
      </c>
      <c r="BU74" s="0" t="n">
        <v>0.0169999999999995</v>
      </c>
      <c r="BV74" s="0" t="n">
        <v>0.0169999999999995</v>
      </c>
      <c r="BW74" s="0" t="n">
        <v>0.0169999999999995</v>
      </c>
      <c r="BX74" s="0" t="n">
        <v>0.0170000000000003</v>
      </c>
      <c r="BY74" s="0" t="n">
        <v>0.0169999999999995</v>
      </c>
      <c r="BZ74" s="0" t="n">
        <v>0.0139999999999993</v>
      </c>
      <c r="CA74" s="0" t="n">
        <v>0.0120000000000005</v>
      </c>
      <c r="CB74" s="0" t="n">
        <v>0.0120000000000005</v>
      </c>
      <c r="CC74" s="0" t="n">
        <v>0.0120000000000005</v>
      </c>
      <c r="CD74" s="0" t="n">
        <v>0.0120000000000005</v>
      </c>
      <c r="CE74" s="0" t="n">
        <v>0.0189999999999992</v>
      </c>
      <c r="CF74" s="0" t="n">
        <v>0.0199999999999996</v>
      </c>
      <c r="CG74" s="0" t="n">
        <v>0.0169999999999995</v>
      </c>
      <c r="CH74" s="0" t="n">
        <v>0.0169999999999995</v>
      </c>
      <c r="CI74" s="0" t="n">
        <v>0.0169999999999995</v>
      </c>
      <c r="CJ74" s="0" t="n">
        <v>0.0170000000000003</v>
      </c>
      <c r="CK74" s="0" t="n">
        <v>0.0169999999999995</v>
      </c>
      <c r="CL74" s="0" t="n">
        <v>0.0139999999999993</v>
      </c>
      <c r="CM74" s="0" t="n">
        <v>0.0119999999999996</v>
      </c>
      <c r="CN74" s="0" t="n">
        <v>0.0119999999999996</v>
      </c>
      <c r="CO74" s="0" t="n">
        <v>0.0120000000000005</v>
      </c>
      <c r="CP74" s="0" t="n">
        <v>0.0120000000000005</v>
      </c>
      <c r="CQ74" s="0" t="n">
        <v>0.0189999999999992</v>
      </c>
      <c r="CR74" s="0" t="n">
        <v>0.0199999999999996</v>
      </c>
      <c r="CS74" s="0" t="n">
        <v>0.0169999999999995</v>
      </c>
      <c r="CT74" s="0" t="n">
        <v>0.0169999999999995</v>
      </c>
      <c r="CU74" s="0" t="n">
        <v>0.0169999999999995</v>
      </c>
      <c r="CV74" s="0" t="n">
        <v>0.0170000000000003</v>
      </c>
      <c r="CW74" s="0" t="n">
        <v>0.0169999999999995</v>
      </c>
      <c r="CX74" s="0" t="n">
        <v>0.0139999999999993</v>
      </c>
      <c r="CY74" s="0" t="n">
        <v>0.0119999999999996</v>
      </c>
      <c r="CZ74" s="0" t="n">
        <v>0.0119999999999987</v>
      </c>
      <c r="DA74" s="0" t="n">
        <v>0.0120000000000005</v>
      </c>
      <c r="DB74" s="0" t="n">
        <v>0.0120000000000005</v>
      </c>
      <c r="DC74" s="0" t="n">
        <v>0.0189999999999992</v>
      </c>
      <c r="DD74" s="0" t="n">
        <v>0.0199999999999996</v>
      </c>
      <c r="DE74" s="0" t="n">
        <v>0.0170000000000003</v>
      </c>
      <c r="DF74" s="0" t="n">
        <v>0.0169999999999995</v>
      </c>
      <c r="DG74" s="0" t="n">
        <v>0.0170000000000003</v>
      </c>
      <c r="DH74" s="0" t="n">
        <v>0.0170000000000003</v>
      </c>
      <c r="DI74" s="0" t="n">
        <v>0.0169999999999995</v>
      </c>
      <c r="DJ74" s="0" t="n">
        <v>0.0140000000000002</v>
      </c>
      <c r="DK74" s="0" t="n">
        <v>0.0119999999999996</v>
      </c>
      <c r="DL74" s="0" t="n">
        <v>0.0119999999999996</v>
      </c>
      <c r="DM74" s="0" t="n">
        <v>0.0119999999999996</v>
      </c>
      <c r="DN74" s="0" t="n">
        <v>0.0120000000000005</v>
      </c>
      <c r="DO74" s="0" t="n">
        <v>0.0190000000000001</v>
      </c>
      <c r="DP74" s="0" t="n">
        <v>0.0200000000000005</v>
      </c>
      <c r="DQ74" s="0" t="n">
        <v>0.0170000000000003</v>
      </c>
      <c r="DR74" s="0" t="n">
        <v>0.0170000000000003</v>
      </c>
      <c r="DS74" s="0" t="n">
        <v>0.0170000000000003</v>
      </c>
      <c r="DT74" s="0" t="n">
        <v>0.0169999999999986</v>
      </c>
      <c r="DU74" s="0" t="n">
        <v>0.0170000000000003</v>
      </c>
      <c r="DV74" s="0" t="n">
        <v>0.0139999999999993</v>
      </c>
      <c r="DW74" s="0" t="n">
        <v>0.0119999999999996</v>
      </c>
      <c r="DX74" s="0" t="n">
        <v>0.00699999999999967</v>
      </c>
      <c r="DY74" s="0" t="n">
        <v>0.00699999999999967</v>
      </c>
      <c r="DZ74" s="0" t="n">
        <v>0.00699999999999967</v>
      </c>
      <c r="EA74" s="0" t="n">
        <v>0.0139999999999993</v>
      </c>
      <c r="EB74" s="0" t="n">
        <v>0.0150000000000006</v>
      </c>
      <c r="EC74" s="0" t="n">
        <v>0.0120000000000005</v>
      </c>
      <c r="ED74" s="0" t="n">
        <v>0.0120000000000013</v>
      </c>
      <c r="EE74" s="0" t="n">
        <v>0.0120000000000005</v>
      </c>
      <c r="EF74" s="0" t="n">
        <v>0.0119999999999996</v>
      </c>
      <c r="EG74" s="0" t="n">
        <v>0.0120000000000005</v>
      </c>
      <c r="EH74" s="0" t="n">
        <v>0.00899999999999945</v>
      </c>
      <c r="EI74" s="0" t="n">
        <v>0.00699999999999879</v>
      </c>
      <c r="EJ74" s="0" t="n">
        <v>-0.003000000000001</v>
      </c>
      <c r="EK74" s="0" t="n">
        <v>-0.003000000000001</v>
      </c>
      <c r="EL74" s="0" t="n">
        <v>-0.003000000000001</v>
      </c>
      <c r="EM74" s="0" t="n">
        <v>0.00399999999999956</v>
      </c>
      <c r="EN74" s="0" t="n">
        <v>0.00499999999999989</v>
      </c>
      <c r="EO74" s="0" t="n">
        <v>0.00200000000000067</v>
      </c>
      <c r="EP74" s="0" t="n">
        <v>0.00200000000000067</v>
      </c>
      <c r="EQ74" s="0" t="n">
        <v>0.00199999999999978</v>
      </c>
      <c r="ER74" s="0" t="n">
        <v>0.00199999999999978</v>
      </c>
      <c r="ES74" s="0" t="n">
        <v>0.00200000000000067</v>
      </c>
      <c r="ET74" s="0" t="n">
        <v>-0.000999999999998558</v>
      </c>
      <c r="EU74" s="0" t="n">
        <v>-0.00300000000000011</v>
      </c>
      <c r="EV74" s="0" t="n">
        <v>-0.0180000000000007</v>
      </c>
      <c r="EW74" s="0" t="n">
        <v>-0.0180000000000007</v>
      </c>
      <c r="EX74" s="0" t="n">
        <v>-0.0180000000000007</v>
      </c>
      <c r="EY74" s="0" t="n">
        <v>-0.011000000000001</v>
      </c>
      <c r="EZ74" s="0" t="n">
        <v>-0.0100000000000007</v>
      </c>
      <c r="FA74" s="0" t="n">
        <v>-0.0129999999999999</v>
      </c>
      <c r="FB74" s="0" t="n">
        <v>-0.0129999999999999</v>
      </c>
      <c r="FC74" s="0" t="n">
        <v>-0.012999999999999</v>
      </c>
      <c r="FD74" s="0" t="n">
        <v>-0.0130000000000008</v>
      </c>
      <c r="FE74" s="0" t="n">
        <v>-0.0129999999999999</v>
      </c>
      <c r="FF74" s="0" t="n">
        <v>-0.0159999999999991</v>
      </c>
      <c r="FG74" s="0" t="n">
        <v>-0.0180000000000007</v>
      </c>
      <c r="FH74" s="0" t="n">
        <v>-0.0330000000000004</v>
      </c>
      <c r="FI74" s="0" t="n">
        <v>-0.0330000000000004</v>
      </c>
      <c r="FJ74" s="0" t="n">
        <v>-0.0330000000000013</v>
      </c>
      <c r="FK74" s="0" t="n">
        <v>-0.0259999999999998</v>
      </c>
      <c r="FL74" s="0" t="n">
        <v>-0.0249999999999995</v>
      </c>
      <c r="FM74" s="0" t="n">
        <v>-0.0279999999999987</v>
      </c>
      <c r="FN74" s="0" t="n">
        <v>-0.0279999999999996</v>
      </c>
      <c r="FO74" s="0" t="n">
        <v>-0.0280000000000005</v>
      </c>
      <c r="FP74" s="0" t="n">
        <v>-0.0279999999999996</v>
      </c>
      <c r="FQ74" s="0" t="n">
        <v>-0.0279999999999996</v>
      </c>
      <c r="FR74" s="0" t="n">
        <v>-0.0309999999999997</v>
      </c>
      <c r="FS74" s="0" t="n">
        <v>-0.0330000000000004</v>
      </c>
      <c r="FT74" s="0" t="n">
        <v>-0.0480000000000009</v>
      </c>
      <c r="FU74" s="0" t="n">
        <v>-0.0480000000000009</v>
      </c>
      <c r="FV74" s="0" t="n">
        <v>-0.048</v>
      </c>
      <c r="FW74" s="0" t="n">
        <v>-0.0410000000000004</v>
      </c>
      <c r="FX74" s="0" t="n">
        <v>-0.04</v>
      </c>
      <c r="FY74" s="0" t="n">
        <v>-0.0429999999999993</v>
      </c>
      <c r="FZ74" s="0" t="n">
        <v>-0.0429999999999993</v>
      </c>
      <c r="GA74" s="0" t="n">
        <v>-0.043000000000001</v>
      </c>
      <c r="GB74" s="0" t="n">
        <v>-0.0429999999999993</v>
      </c>
      <c r="GC74" s="0" t="n">
        <v>-0.0429999999999993</v>
      </c>
      <c r="GD74" s="0" t="n">
        <v>-0.0459999999999985</v>
      </c>
      <c r="GE74" s="0" t="n">
        <v>-0.0480000000000009</v>
      </c>
      <c r="GF74" s="0" t="n">
        <v>-0.0630000000000006</v>
      </c>
      <c r="GG74" s="0" t="n">
        <v>-0.0630000000000006</v>
      </c>
      <c r="GH74" s="0" t="n">
        <v>-0.0630000000000006</v>
      </c>
      <c r="GI74" s="0" t="n">
        <v>-0.0560000000000009</v>
      </c>
      <c r="GJ74" s="0" t="n">
        <v>-0.0550000000000006</v>
      </c>
      <c r="GK74" s="0" t="n">
        <v>-0.0579999999999998</v>
      </c>
      <c r="GL74" s="0" t="n">
        <v>-0.0579999999999989</v>
      </c>
      <c r="GM74" s="0" t="n">
        <v>-0.0580000000000016</v>
      </c>
      <c r="GN74" s="0" t="n">
        <v>-0.0579999999999998</v>
      </c>
      <c r="GO74" s="0" t="n">
        <v>-0.0579999999999998</v>
      </c>
      <c r="GP74" s="0" t="n">
        <v>-0.0609999999999991</v>
      </c>
      <c r="GQ74" s="0" t="n">
        <v>-0.0630000000000006</v>
      </c>
      <c r="GR74" s="0" t="n">
        <v>-0.0780000000000003</v>
      </c>
      <c r="GS74" s="0" t="n">
        <v>-0.0780000000000003</v>
      </c>
      <c r="GT74" s="0" t="n">
        <v>-0.0780000000000012</v>
      </c>
      <c r="GU74" s="0" t="n">
        <v>-0.0709999999999997</v>
      </c>
      <c r="GV74" s="0" t="n">
        <v>-0.0699999999999994</v>
      </c>
      <c r="GW74" s="0" t="n">
        <v>-0.0729999999999995</v>
      </c>
      <c r="GX74" s="0" t="n">
        <v>-0.0729999999999995</v>
      </c>
      <c r="GY74" s="0" t="n">
        <v>-0.0730000000000004</v>
      </c>
      <c r="GZ74" s="0" t="n">
        <v>-0.0729999999999995</v>
      </c>
      <c r="HA74" s="0" t="n">
        <v>-0.0729999999999995</v>
      </c>
      <c r="HB74" s="0" t="n">
        <v>-0.0759999999999996</v>
      </c>
      <c r="HC74" s="0" t="n">
        <v>-0.0780000000000003</v>
      </c>
      <c r="HD74" s="0" t="n">
        <v>-0.0930000000000009</v>
      </c>
      <c r="HE74" s="0" t="n">
        <v>-0.0930000000000009</v>
      </c>
      <c r="HF74" s="0" t="n">
        <v>-0.093</v>
      </c>
      <c r="HG74" s="0" t="n">
        <v>-0.0860000000000003</v>
      </c>
      <c r="HH74" s="0" t="n">
        <v>-0.085</v>
      </c>
      <c r="HI74" s="0" t="n">
        <v>-0.0879999999999992</v>
      </c>
      <c r="HJ74" s="0" t="n">
        <v>-0.0880000000000001</v>
      </c>
      <c r="HK74" s="0" t="n">
        <v>-0.088000000000001</v>
      </c>
      <c r="HL74" s="0" t="n">
        <v>-0.0879999999999992</v>
      </c>
      <c r="HM74" s="0" t="n">
        <v>-0.0879999999999992</v>
      </c>
      <c r="HN74" s="0" t="n">
        <v>-0.0909999999999984</v>
      </c>
      <c r="HO74" s="0" t="n">
        <v>-0.0930000000000009</v>
      </c>
      <c r="HP74" s="0" t="n">
        <v>-0.108000000000001</v>
      </c>
      <c r="HQ74" s="0" t="n">
        <v>-0.108000000000001</v>
      </c>
      <c r="HR74" s="0" t="n">
        <v>-0.108000000000001</v>
      </c>
      <c r="HS74" s="0" t="n">
        <v>-0.101000000000001</v>
      </c>
      <c r="HT74" s="0" t="n">
        <v>-0.0999999999999996</v>
      </c>
      <c r="HU74" s="0" t="n">
        <v>-0.103</v>
      </c>
      <c r="HV74" s="0" t="n">
        <v>-0.102999999999999</v>
      </c>
      <c r="HW74" s="0" t="n">
        <v>-0.103000000000002</v>
      </c>
      <c r="HX74" s="0" t="n">
        <v>-0.103</v>
      </c>
      <c r="HY74" s="0" t="n">
        <v>-0.103</v>
      </c>
      <c r="HZ74" s="0" t="n">
        <v>-0.105999999999999</v>
      </c>
      <c r="IA74" s="382" t="n">
        <v>-0.108000000000001</v>
      </c>
      <c r="IB74" s="382" t="n">
        <v>-0.123000000000001</v>
      </c>
      <c r="IC74" s="382" t="n">
        <v>-0.123</v>
      </c>
    </row>
    <row r="75" customFormat="false" ht="12.75" hidden="false" customHeight="false" outlineLevel="0" collapsed="false">
      <c r="A75" s="389" t="n">
        <f aca="false">A!A89</f>
        <v>39264</v>
      </c>
      <c r="B75" s="390" t="n">
        <f aca="false">INDEX(RelationshipPriceTable,MATCH(A75,RelationshipMonth,0),2)</f>
        <v>3.95</v>
      </c>
      <c r="C75" s="390" t="n">
        <v>3.928</v>
      </c>
      <c r="D75" s="391" t="n">
        <f aca="false">B75-C75</f>
        <v>0.0220000000000002</v>
      </c>
      <c r="F75" s="414" t="n">
        <v>36957</v>
      </c>
      <c r="K75" s="0" t="n">
        <v>0.0349999999999993</v>
      </c>
      <c r="L75" s="0" t="n">
        <v>0.0329999999999995</v>
      </c>
      <c r="M75" s="0" t="n">
        <v>0.0309999999999988</v>
      </c>
      <c r="N75" s="0" t="n">
        <v>0.0309999999999997</v>
      </c>
      <c r="O75" s="0" t="n">
        <v>0.0310000000000006</v>
      </c>
      <c r="P75" s="0" t="n">
        <v>0.0339999999999998</v>
      </c>
      <c r="Q75" s="0" t="n">
        <v>0.0330000000000004</v>
      </c>
      <c r="R75" s="0" t="n">
        <v>0.0330000000000004</v>
      </c>
      <c r="S75" s="0" t="n">
        <v>0.0330000000000013</v>
      </c>
      <c r="T75" s="0" t="n">
        <v>0.0330000000000004</v>
      </c>
      <c r="U75" s="0" t="n">
        <v>0.0330000000000004</v>
      </c>
      <c r="V75" s="0" t="n">
        <v>0.0430000000000002</v>
      </c>
      <c r="W75" s="0" t="n">
        <v>0.0449999999999999</v>
      </c>
      <c r="X75" s="0" t="n">
        <v>0.0470000000000006</v>
      </c>
      <c r="Y75" s="0" t="n">
        <v>0.0519999999999996</v>
      </c>
      <c r="Z75" s="0" t="n">
        <v>0.0579999999999998</v>
      </c>
      <c r="AA75" s="0" t="n">
        <v>0.0569999999999995</v>
      </c>
      <c r="AB75" s="0" t="n">
        <v>0.0629999999999997</v>
      </c>
      <c r="AC75" s="0" t="n">
        <v>0.0630000000000006</v>
      </c>
      <c r="AD75" s="0" t="n">
        <v>0.0630000000000006</v>
      </c>
      <c r="AE75" s="0" t="n">
        <v>0.0599999999999996</v>
      </c>
      <c r="AF75" s="0" t="n">
        <v>0.0599999999999996</v>
      </c>
      <c r="AG75" s="0" t="n">
        <v>0.0599999999999996</v>
      </c>
      <c r="AH75" s="0" t="n">
        <v>0.0600000000000005</v>
      </c>
      <c r="AI75" s="0" t="n">
        <v>0.0599999999999996</v>
      </c>
      <c r="AJ75" s="0" t="n">
        <v>0.0599999999999996</v>
      </c>
      <c r="AK75" s="0" t="n">
        <v>0.0599999999999996</v>
      </c>
      <c r="AL75" s="0" t="n">
        <v>0.0600000000000005</v>
      </c>
      <c r="AM75" s="0" t="n">
        <v>0.0599999999999996</v>
      </c>
      <c r="AN75" s="0" t="n">
        <v>0.0599999999999996</v>
      </c>
      <c r="AO75" s="0" t="n">
        <v>0.0599999999999996</v>
      </c>
      <c r="AP75" s="0" t="n">
        <v>0.0599999999999996</v>
      </c>
      <c r="AQ75" s="0" t="n">
        <v>0.0599999999999996</v>
      </c>
      <c r="AR75" s="0" t="n">
        <v>0.0599999999999996</v>
      </c>
      <c r="AS75" s="0" t="n">
        <v>0.0599999999999996</v>
      </c>
      <c r="AT75" s="0" t="n">
        <v>0.0599999999999996</v>
      </c>
      <c r="AU75" s="0" t="n">
        <v>0.0600000000000005</v>
      </c>
      <c r="AV75" s="0" t="n">
        <v>0.0600000000000005</v>
      </c>
      <c r="AW75" s="0" t="n">
        <v>0.0599999999999996</v>
      </c>
      <c r="AX75" s="0" t="n">
        <v>0.0600000000000005</v>
      </c>
      <c r="AY75" s="0" t="n">
        <v>0.0600000000000005</v>
      </c>
      <c r="AZ75" s="0" t="n">
        <v>0.0599999999999996</v>
      </c>
      <c r="BA75" s="0" t="n">
        <v>0.0600000000000005</v>
      </c>
      <c r="BB75" s="0" t="n">
        <v>0.0600000000000005</v>
      </c>
      <c r="BC75" s="0" t="n">
        <v>0.0600000000000005</v>
      </c>
      <c r="BD75" s="0" t="n">
        <v>0.0599999999999996</v>
      </c>
      <c r="BE75" s="0" t="n">
        <v>0.0599999999999996</v>
      </c>
      <c r="BF75" s="0" t="n">
        <v>0.0600000000000005</v>
      </c>
      <c r="BG75" s="0" t="n">
        <v>0.0599999999999996</v>
      </c>
      <c r="BH75" s="0" t="n">
        <v>0.0599999999999996</v>
      </c>
      <c r="BI75" s="0" t="n">
        <v>0.0600000000000005</v>
      </c>
      <c r="BJ75" s="0" t="n">
        <v>0.0599999999999996</v>
      </c>
      <c r="BK75" s="0" t="n">
        <v>0.0600000000000005</v>
      </c>
      <c r="BL75" s="0" t="n">
        <v>0.0600000000000005</v>
      </c>
      <c r="BM75" s="0" t="n">
        <v>0.0599999999999996</v>
      </c>
      <c r="BN75" s="0" t="n">
        <v>0.0599999999999996</v>
      </c>
      <c r="BO75" s="0" t="n">
        <v>0.0599999999999996</v>
      </c>
      <c r="BP75" s="0" t="n">
        <v>0.0625</v>
      </c>
      <c r="BQ75" s="0" t="n">
        <v>0.0625</v>
      </c>
      <c r="BR75" s="0" t="n">
        <v>0.0625</v>
      </c>
      <c r="BS75" s="0" t="n">
        <v>0.0625</v>
      </c>
      <c r="BT75" s="0" t="n">
        <v>0.0625</v>
      </c>
      <c r="BU75" s="0" t="n">
        <v>0.0625</v>
      </c>
      <c r="BV75" s="0" t="n">
        <v>0.0625</v>
      </c>
      <c r="BW75" s="0" t="n">
        <v>0.0625</v>
      </c>
      <c r="BX75" s="0" t="n">
        <v>0.0625</v>
      </c>
      <c r="BY75" s="0" t="n">
        <v>0.0625</v>
      </c>
      <c r="BZ75" s="0" t="n">
        <v>0.0625</v>
      </c>
      <c r="CA75" s="0" t="n">
        <v>0.0625</v>
      </c>
      <c r="CB75" s="0" t="n">
        <v>0.0625</v>
      </c>
      <c r="CC75" s="0" t="n">
        <v>0.0625</v>
      </c>
      <c r="CD75" s="0" t="n">
        <v>0.0625</v>
      </c>
      <c r="CE75" s="0" t="n">
        <v>0.0625</v>
      </c>
      <c r="CF75" s="0" t="n">
        <v>0.0625</v>
      </c>
      <c r="CG75" s="0" t="n">
        <v>0.0625</v>
      </c>
      <c r="CH75" s="0" t="n">
        <v>0.0625</v>
      </c>
      <c r="CI75" s="0" t="n">
        <v>0.0625</v>
      </c>
      <c r="CJ75" s="0" t="n">
        <v>0.0625</v>
      </c>
      <c r="CK75" s="0" t="n">
        <v>0.0625</v>
      </c>
      <c r="CL75" s="0" t="n">
        <v>0.0625</v>
      </c>
      <c r="CM75" s="0" t="n">
        <v>0.0625</v>
      </c>
      <c r="CN75" s="0" t="n">
        <v>0.0625</v>
      </c>
      <c r="CO75" s="0" t="n">
        <v>0.0625</v>
      </c>
      <c r="CP75" s="0" t="n">
        <v>0.0625</v>
      </c>
      <c r="CQ75" s="0" t="n">
        <v>0.0625</v>
      </c>
      <c r="CR75" s="0" t="n">
        <v>0.0625</v>
      </c>
      <c r="CS75" s="0" t="n">
        <v>0.0625</v>
      </c>
      <c r="CT75" s="0" t="n">
        <v>0.0625</v>
      </c>
      <c r="CU75" s="0" t="n">
        <v>0.0625</v>
      </c>
      <c r="CV75" s="0" t="n">
        <v>0.0625</v>
      </c>
      <c r="CW75" s="0" t="n">
        <v>0.0625</v>
      </c>
      <c r="CX75" s="0" t="n">
        <v>0.0625</v>
      </c>
      <c r="CY75" s="0" t="n">
        <v>0.0625</v>
      </c>
      <c r="CZ75" s="0" t="n">
        <v>0.0625</v>
      </c>
      <c r="DA75" s="0" t="n">
        <v>0.0624999999999991</v>
      </c>
      <c r="DB75" s="0" t="n">
        <v>0.0625</v>
      </c>
      <c r="DC75" s="0" t="n">
        <v>0.0625</v>
      </c>
      <c r="DD75" s="0" t="n">
        <v>0.0625</v>
      </c>
      <c r="DE75" s="0" t="n">
        <v>0.0625</v>
      </c>
      <c r="DF75" s="0" t="n">
        <v>0.0625</v>
      </c>
      <c r="DG75" s="0" t="n">
        <v>0.0625</v>
      </c>
      <c r="DH75" s="0" t="n">
        <v>0.0625</v>
      </c>
      <c r="DI75" s="0" t="n">
        <v>0.0625</v>
      </c>
      <c r="DJ75" s="0" t="n">
        <v>0.0625</v>
      </c>
      <c r="DK75" s="0" t="n">
        <v>0.0625</v>
      </c>
      <c r="DL75" s="0" t="n">
        <v>0.0625</v>
      </c>
      <c r="DM75" s="0" t="n">
        <v>0.0625</v>
      </c>
      <c r="DN75" s="0" t="n">
        <v>0.0624999999999991</v>
      </c>
      <c r="DO75" s="0" t="n">
        <v>0.0625</v>
      </c>
      <c r="DP75" s="0" t="n">
        <v>0.0625</v>
      </c>
      <c r="DQ75" s="0" t="n">
        <v>0.0625</v>
      </c>
      <c r="DR75" s="0" t="n">
        <v>0.0625</v>
      </c>
      <c r="DS75" s="0" t="n">
        <v>0.0625</v>
      </c>
      <c r="DT75" s="0" t="n">
        <v>0.0625</v>
      </c>
      <c r="DU75" s="0" t="n">
        <v>0.0625</v>
      </c>
      <c r="DV75" s="0" t="n">
        <v>0.0625</v>
      </c>
      <c r="DW75" s="0" t="n">
        <v>0.0625</v>
      </c>
      <c r="DX75" s="0" t="n">
        <v>0.0625</v>
      </c>
      <c r="DY75" s="0" t="n">
        <v>0.0625</v>
      </c>
      <c r="DZ75" s="0" t="n">
        <v>0.0625</v>
      </c>
      <c r="EA75" s="0" t="n">
        <v>0.0625</v>
      </c>
      <c r="EB75" s="0" t="n">
        <v>0.0625</v>
      </c>
      <c r="EC75" s="0" t="n">
        <v>0.0625</v>
      </c>
      <c r="ED75" s="0" t="n">
        <v>0.0625</v>
      </c>
      <c r="EE75" s="0" t="n">
        <v>0.0625</v>
      </c>
      <c r="EF75" s="0" t="n">
        <v>0.0625</v>
      </c>
      <c r="EG75" s="0" t="n">
        <v>0.0625</v>
      </c>
      <c r="EH75" s="0" t="n">
        <v>0.0625</v>
      </c>
      <c r="EI75" s="0" t="n">
        <v>0.0625</v>
      </c>
      <c r="EJ75" s="0" t="n">
        <v>0.0625</v>
      </c>
      <c r="EK75" s="0" t="n">
        <v>0.0625</v>
      </c>
      <c r="EL75" s="0" t="n">
        <v>0.0625</v>
      </c>
      <c r="EM75" s="0" t="n">
        <v>0.0625</v>
      </c>
      <c r="EN75" s="0" t="n">
        <v>0.0625</v>
      </c>
      <c r="EO75" s="0" t="n">
        <v>0.0625</v>
      </c>
      <c r="EP75" s="0" t="n">
        <v>0.0625</v>
      </c>
      <c r="EQ75" s="0" t="n">
        <v>0.0625</v>
      </c>
      <c r="ER75" s="0" t="n">
        <v>0.0625</v>
      </c>
      <c r="ES75" s="0" t="n">
        <v>0.0625</v>
      </c>
      <c r="ET75" s="0" t="n">
        <v>0.0625</v>
      </c>
      <c r="EU75" s="0" t="n">
        <v>0.0625</v>
      </c>
      <c r="EV75" s="0" t="n">
        <v>0.0625</v>
      </c>
      <c r="EW75" s="0" t="n">
        <v>0.0625</v>
      </c>
      <c r="EX75" s="0" t="n">
        <v>0.0625</v>
      </c>
      <c r="EY75" s="0" t="n">
        <v>0.0625</v>
      </c>
      <c r="EZ75" s="0" t="n">
        <v>0.0625</v>
      </c>
      <c r="FA75" s="0" t="n">
        <v>0.0625</v>
      </c>
      <c r="FB75" s="0" t="n">
        <v>0.0625</v>
      </c>
      <c r="FC75" s="0" t="n">
        <v>0.0625</v>
      </c>
      <c r="FD75" s="0" t="n">
        <v>0.0625000000000018</v>
      </c>
      <c r="FE75" s="0" t="n">
        <v>0.0625</v>
      </c>
      <c r="FF75" s="0" t="n">
        <v>0.0625</v>
      </c>
      <c r="FG75" s="0" t="n">
        <v>0.0625</v>
      </c>
      <c r="FH75" s="0" t="n">
        <v>0.0625</v>
      </c>
      <c r="FI75" s="0" t="n">
        <v>0.0625</v>
      </c>
      <c r="FJ75" s="0" t="n">
        <v>0.0625</v>
      </c>
      <c r="FK75" s="0" t="n">
        <v>0.0625</v>
      </c>
      <c r="FL75" s="0" t="n">
        <v>0.0625</v>
      </c>
      <c r="FM75" s="0" t="n">
        <v>0.0625</v>
      </c>
      <c r="FN75" s="0" t="n">
        <v>0.0625</v>
      </c>
      <c r="FO75" s="0" t="n">
        <v>0.0625</v>
      </c>
      <c r="FP75" s="0" t="n">
        <v>0.0625</v>
      </c>
      <c r="FQ75" s="0" t="n">
        <v>0.0625</v>
      </c>
      <c r="FR75" s="0" t="n">
        <v>0.0625</v>
      </c>
      <c r="FS75" s="0" t="n">
        <v>0.0625</v>
      </c>
      <c r="FT75" s="0" t="n">
        <v>0.0625</v>
      </c>
      <c r="FU75" s="0" t="n">
        <v>0.0625</v>
      </c>
      <c r="FV75" s="0" t="n">
        <v>0.0625</v>
      </c>
      <c r="FW75" s="0" t="n">
        <v>0.0625</v>
      </c>
      <c r="FX75" s="0" t="n">
        <v>0.0625</v>
      </c>
      <c r="FY75" s="0" t="n">
        <v>0.0625</v>
      </c>
      <c r="FZ75" s="0" t="n">
        <v>0.0625</v>
      </c>
      <c r="GA75" s="0" t="n">
        <v>0.0625</v>
      </c>
      <c r="GB75" s="0" t="n">
        <v>0.0625</v>
      </c>
      <c r="GC75" s="0" t="n">
        <v>0.0625</v>
      </c>
      <c r="GD75" s="0" t="n">
        <v>0.0625</v>
      </c>
      <c r="GE75" s="0" t="n">
        <v>0.0625</v>
      </c>
      <c r="GF75" s="0" t="n">
        <v>0.0625</v>
      </c>
      <c r="GG75" s="0" t="n">
        <v>0.0625</v>
      </c>
      <c r="GH75" s="0" t="n">
        <v>0.0625</v>
      </c>
      <c r="GI75" s="0" t="n">
        <v>0.0625</v>
      </c>
      <c r="GJ75" s="0" t="n">
        <v>0.0625</v>
      </c>
      <c r="GK75" s="0" t="n">
        <v>0.0625</v>
      </c>
      <c r="GL75" s="0" t="n">
        <v>0.0625</v>
      </c>
      <c r="GM75" s="0" t="n">
        <v>0.0625</v>
      </c>
      <c r="GN75" s="0" t="n">
        <v>0.0625</v>
      </c>
      <c r="GO75" s="0" t="n">
        <v>0.0625</v>
      </c>
      <c r="GP75" s="0" t="n">
        <v>0.0625</v>
      </c>
      <c r="GQ75" s="0" t="n">
        <v>0.0625</v>
      </c>
      <c r="GR75" s="0" t="n">
        <v>0.0625</v>
      </c>
      <c r="GS75" s="0" t="n">
        <v>0.0625</v>
      </c>
      <c r="GT75" s="0" t="n">
        <v>0.0625</v>
      </c>
      <c r="GU75" s="0" t="n">
        <v>0.0625</v>
      </c>
      <c r="GV75" s="0" t="n">
        <v>0.0625</v>
      </c>
      <c r="GW75" s="0" t="n">
        <v>0.0625</v>
      </c>
      <c r="GX75" s="0" t="n">
        <v>0.0625</v>
      </c>
      <c r="GY75" s="0" t="n">
        <v>0.0625</v>
      </c>
      <c r="GZ75" s="0" t="n">
        <v>0.0625</v>
      </c>
      <c r="HA75" s="0" t="n">
        <v>0.0625</v>
      </c>
      <c r="HB75" s="0" t="n">
        <v>0.0625</v>
      </c>
      <c r="HC75" s="0" t="n">
        <v>0.0625</v>
      </c>
      <c r="HD75" s="0" t="n">
        <v>0.0625</v>
      </c>
      <c r="HE75" s="0" t="n">
        <v>0.0625</v>
      </c>
      <c r="HF75" s="0" t="n">
        <v>0.0625</v>
      </c>
      <c r="HG75" s="0" t="n">
        <v>0.0625</v>
      </c>
      <c r="HH75" s="0" t="n">
        <v>0.0625</v>
      </c>
      <c r="HI75" s="0" t="n">
        <v>0.0625</v>
      </c>
      <c r="HJ75" s="0" t="n">
        <v>0.0625</v>
      </c>
      <c r="HK75" s="0" t="n">
        <v>0.0625</v>
      </c>
      <c r="HL75" s="0" t="n">
        <v>0.0625</v>
      </c>
      <c r="HM75" s="0" t="n">
        <v>0.0625</v>
      </c>
      <c r="HN75" s="0" t="n">
        <v>0.0625</v>
      </c>
      <c r="HO75" s="0" t="n">
        <v>0.0625</v>
      </c>
      <c r="HP75" s="0" t="n">
        <v>0.0625</v>
      </c>
      <c r="HQ75" s="0" t="n">
        <v>0.0625</v>
      </c>
      <c r="HR75" s="0" t="n">
        <v>0.0625</v>
      </c>
      <c r="HS75" s="0" t="n">
        <v>0.0625</v>
      </c>
      <c r="HT75" s="0" t="n">
        <v>0.0625</v>
      </c>
      <c r="HU75" s="0" t="n">
        <v>0.0625</v>
      </c>
      <c r="HV75" s="0" t="n">
        <v>0.0625</v>
      </c>
      <c r="HW75" s="0" t="n">
        <v>0.0625</v>
      </c>
      <c r="HX75" s="0" t="n">
        <v>0.0625</v>
      </c>
      <c r="HY75" s="0" t="n">
        <v>0.0625</v>
      </c>
      <c r="HZ75" s="0" t="n">
        <v>0.0625</v>
      </c>
      <c r="IA75" s="382" t="n">
        <v>0.0625</v>
      </c>
      <c r="IB75" s="382" t="n">
        <v>0.0625</v>
      </c>
      <c r="IC75" s="382" t="n">
        <v>0.0625</v>
      </c>
    </row>
    <row r="76" customFormat="false" ht="12.75" hidden="false" customHeight="false" outlineLevel="0" collapsed="false">
      <c r="A76" s="389" t="n">
        <f aca="false">A!A90</f>
        <v>39295</v>
      </c>
      <c r="B76" s="390" t="n">
        <f aca="false">INDEX(RelationshipPriceTable,MATCH(A76,RelationshipMonth,0),2)</f>
        <v>3.981</v>
      </c>
      <c r="C76" s="390" t="n">
        <v>3.959</v>
      </c>
      <c r="D76" s="391" t="n">
        <f aca="false">B76-C76</f>
        <v>0.0219999999999998</v>
      </c>
      <c r="F76" s="414" t="n">
        <v>36958</v>
      </c>
      <c r="K76" s="0" t="n">
        <v>-0.0649999999999995</v>
      </c>
      <c r="L76" s="0" t="n">
        <v>-0.0629999999999997</v>
      </c>
      <c r="M76" s="0" t="n">
        <v>-0.0509999999999993</v>
      </c>
      <c r="N76" s="0" t="n">
        <v>-0.0480000000000009</v>
      </c>
      <c r="O76" s="0" t="n">
        <v>-0.0480000000000009</v>
      </c>
      <c r="P76" s="0" t="n">
        <v>-0.0460000000000003</v>
      </c>
      <c r="Q76" s="0" t="n">
        <v>-0.0460000000000003</v>
      </c>
      <c r="R76" s="0" t="n">
        <v>-0.0430000000000002</v>
      </c>
      <c r="S76" s="0" t="n">
        <v>-0.043000000000001</v>
      </c>
      <c r="T76" s="0" t="n">
        <v>-0.0430000000000002</v>
      </c>
      <c r="U76" s="0" t="n">
        <v>-0.0430000000000002</v>
      </c>
      <c r="V76" s="0" t="n">
        <v>-0.0430000000000002</v>
      </c>
      <c r="W76" s="0" t="n">
        <v>-0.0430000000000002</v>
      </c>
      <c r="X76" s="0" t="n">
        <v>-0.0430000000000002</v>
      </c>
      <c r="Y76" s="0" t="n">
        <v>-0.0469999999999997</v>
      </c>
      <c r="Z76" s="0" t="n">
        <v>-0.048</v>
      </c>
      <c r="AA76" s="0" t="n">
        <v>-0.0529999999999999</v>
      </c>
      <c r="AB76" s="0" t="n">
        <v>-0.0529999999999999</v>
      </c>
      <c r="AC76" s="0" t="n">
        <v>-0.0529999999999999</v>
      </c>
      <c r="AD76" s="0" t="n">
        <v>-0.0530000000000008</v>
      </c>
      <c r="AE76" s="0" t="n">
        <v>-0.0529999999999999</v>
      </c>
      <c r="AF76" s="0" t="n">
        <v>-0.0529999999999999</v>
      </c>
      <c r="AG76" s="0" t="n">
        <v>-0.0579999999999998</v>
      </c>
      <c r="AH76" s="0" t="n">
        <v>-0.0580000000000007</v>
      </c>
      <c r="AI76" s="0" t="n">
        <v>-0.0549999999999997</v>
      </c>
      <c r="AJ76" s="0" t="n">
        <v>-0.0549999999999997</v>
      </c>
      <c r="AK76" s="0" t="n">
        <v>-0.0529999999999991</v>
      </c>
      <c r="AL76" s="0" t="n">
        <v>-0.0529999999999999</v>
      </c>
      <c r="AM76" s="0" t="n">
        <v>-0.0529999999999999</v>
      </c>
      <c r="AN76" s="0" t="n">
        <v>-0.0529999999999999</v>
      </c>
      <c r="AO76" s="0" t="n">
        <v>-0.0529999999999999</v>
      </c>
      <c r="AP76" s="0" t="n">
        <v>-0.0529999999999999</v>
      </c>
      <c r="AQ76" s="0" t="n">
        <v>-0.0529999999999999</v>
      </c>
      <c r="AR76" s="0" t="n">
        <v>-0.0529999999999999</v>
      </c>
      <c r="AS76" s="0" t="n">
        <v>-0.0529999999999999</v>
      </c>
      <c r="AT76" s="0" t="n">
        <v>-0.0529999999999999</v>
      </c>
      <c r="AU76" s="0" t="n">
        <v>-0.0550000000000006</v>
      </c>
      <c r="AV76" s="0" t="n">
        <v>-0.0550000000000006</v>
      </c>
      <c r="AW76" s="0" t="n">
        <v>-0.0529999999999999</v>
      </c>
      <c r="AX76" s="0" t="n">
        <v>-0.0529999999999999</v>
      </c>
      <c r="AY76" s="0" t="n">
        <v>-0.0529999999999999</v>
      </c>
      <c r="AZ76" s="0" t="n">
        <v>-0.0529999999999999</v>
      </c>
      <c r="BA76" s="0" t="n">
        <v>-0.0529999999999999</v>
      </c>
      <c r="BB76" s="0" t="n">
        <v>-0.0530000000000008</v>
      </c>
      <c r="BC76" s="0" t="n">
        <v>-0.0529999999999999</v>
      </c>
      <c r="BD76" s="0" t="n">
        <v>-0.0579999999999998</v>
      </c>
      <c r="BE76" s="0" t="n">
        <v>-0.0579999999999998</v>
      </c>
      <c r="BF76" s="0" t="n">
        <v>-0.0580000000000007</v>
      </c>
      <c r="BG76" s="0" t="n">
        <v>-0.0599999999999996</v>
      </c>
      <c r="BH76" s="0" t="n">
        <v>-0.0599999999999996</v>
      </c>
      <c r="BI76" s="0" t="n">
        <v>-0.0579999999999998</v>
      </c>
      <c r="BJ76" s="0" t="n">
        <v>-0.0579999999999989</v>
      </c>
      <c r="BK76" s="0" t="n">
        <v>-0.0580000000000007</v>
      </c>
      <c r="BL76" s="0" t="n">
        <v>-0.0580000000000007</v>
      </c>
      <c r="BM76" s="0" t="n">
        <v>-0.0579999999999998</v>
      </c>
      <c r="BN76" s="0" t="n">
        <v>-0.0579999999999998</v>
      </c>
      <c r="BO76" s="0" t="n">
        <v>-0.0579999999999998</v>
      </c>
      <c r="BP76" s="0" t="n">
        <v>-0.0579999999999998</v>
      </c>
      <c r="BQ76" s="0" t="n">
        <v>-0.0579999999999998</v>
      </c>
      <c r="BR76" s="0" t="n">
        <v>-0.0580000000000007</v>
      </c>
      <c r="BS76" s="0" t="n">
        <v>-0.0599999999999996</v>
      </c>
      <c r="BT76" s="0" t="n">
        <v>-0.0599999999999996</v>
      </c>
      <c r="BU76" s="0" t="n">
        <v>-0.0579999999999989</v>
      </c>
      <c r="BV76" s="0" t="n">
        <v>-0.0579999999999989</v>
      </c>
      <c r="BW76" s="0" t="n">
        <v>-0.0579999999999998</v>
      </c>
      <c r="BX76" s="0" t="n">
        <v>-0.0580000000000007</v>
      </c>
      <c r="BY76" s="0" t="n">
        <v>-0.0579999999999998</v>
      </c>
      <c r="BZ76" s="0" t="n">
        <v>-0.0579999999999998</v>
      </c>
      <c r="CA76" s="0" t="n">
        <v>-0.0579999999999998</v>
      </c>
      <c r="CB76" s="0" t="n">
        <v>-0.0580000000000007</v>
      </c>
      <c r="CC76" s="0" t="n">
        <v>-0.0579999999999998</v>
      </c>
      <c r="CD76" s="0" t="n">
        <v>-0.0580000000000007</v>
      </c>
      <c r="CE76" s="0" t="n">
        <v>-0.0599999999999996</v>
      </c>
      <c r="CF76" s="0" t="n">
        <v>-0.0599999999999996</v>
      </c>
      <c r="CG76" s="0" t="n">
        <v>-0.0579999999999989</v>
      </c>
      <c r="CH76" s="0" t="n">
        <v>-0.0579999999999998</v>
      </c>
      <c r="CI76" s="0" t="n">
        <v>-0.0579999999999998</v>
      </c>
      <c r="CJ76" s="0" t="n">
        <v>-0.0580000000000007</v>
      </c>
      <c r="CK76" s="0" t="n">
        <v>-0.0579999999999998</v>
      </c>
      <c r="CL76" s="0" t="n">
        <v>-0.0579999999999998</v>
      </c>
      <c r="CM76" s="0" t="n">
        <v>-0.0579999999999998</v>
      </c>
      <c r="CN76" s="0" t="n">
        <v>-0.0579999999999998</v>
      </c>
      <c r="CO76" s="0" t="n">
        <v>-0.0579999999999998</v>
      </c>
      <c r="CP76" s="0" t="n">
        <v>-0.0580000000000007</v>
      </c>
      <c r="CQ76" s="0" t="n">
        <v>-0.0599999999999996</v>
      </c>
      <c r="CR76" s="0" t="n">
        <v>-0.0599999999999996</v>
      </c>
      <c r="CS76" s="0" t="n">
        <v>-0.0579999999999989</v>
      </c>
      <c r="CT76" s="0" t="n">
        <v>-0.0579999999999998</v>
      </c>
      <c r="CU76" s="0" t="n">
        <v>-0.0579999999999998</v>
      </c>
      <c r="CV76" s="0" t="n">
        <v>-0.0580000000000007</v>
      </c>
      <c r="CW76" s="0" t="n">
        <v>-0.0579999999999998</v>
      </c>
      <c r="CX76" s="0" t="n">
        <v>-0.0579999999999998</v>
      </c>
      <c r="CY76" s="0" t="n">
        <v>-0.0579999999999998</v>
      </c>
      <c r="CZ76" s="0" t="n">
        <v>-0.0579999999999989</v>
      </c>
      <c r="DA76" s="0" t="n">
        <v>-0.0579999999999989</v>
      </c>
      <c r="DB76" s="0" t="n">
        <v>-0.0580000000000007</v>
      </c>
      <c r="DC76" s="0" t="n">
        <v>-0.0599999999999996</v>
      </c>
      <c r="DD76" s="0" t="n">
        <v>-0.0599999999999996</v>
      </c>
      <c r="DE76" s="0" t="n">
        <v>-0.0579999999999998</v>
      </c>
      <c r="DF76" s="0" t="n">
        <v>-0.0579999999999989</v>
      </c>
      <c r="DG76" s="0" t="n">
        <v>-0.0580000000000007</v>
      </c>
      <c r="DH76" s="0" t="n">
        <v>-0.0580000000000007</v>
      </c>
      <c r="DI76" s="0" t="n">
        <v>-0.0579999999999998</v>
      </c>
      <c r="DJ76" s="0" t="n">
        <v>-0.0579999999999998</v>
      </c>
      <c r="DK76" s="0" t="n">
        <v>-0.0579999999999998</v>
      </c>
      <c r="DL76" s="0" t="n">
        <v>-0.0579999999999998</v>
      </c>
      <c r="DM76" s="0" t="n">
        <v>-0.0579999999999998</v>
      </c>
      <c r="DN76" s="0" t="n">
        <v>-0.0579999999999989</v>
      </c>
      <c r="DO76" s="0" t="n">
        <v>-0.0600000000000005</v>
      </c>
      <c r="DP76" s="0" t="n">
        <v>-0.0600000000000005</v>
      </c>
      <c r="DQ76" s="0" t="n">
        <v>-0.0579999999999998</v>
      </c>
      <c r="DR76" s="0" t="n">
        <v>-0.0579999999999998</v>
      </c>
      <c r="DS76" s="0" t="n">
        <v>-0.0579999999999998</v>
      </c>
      <c r="DT76" s="0" t="n">
        <v>-0.0579999999999989</v>
      </c>
      <c r="DU76" s="0" t="n">
        <v>-0.0580000000000007</v>
      </c>
      <c r="DV76" s="0" t="n">
        <v>-0.0579999999999998</v>
      </c>
      <c r="DW76" s="0" t="n">
        <v>-0.0579999999999998</v>
      </c>
      <c r="DX76" s="0" t="n">
        <v>-0.0529999999999999</v>
      </c>
      <c r="DY76" s="0" t="n">
        <v>-0.0529999999999999</v>
      </c>
      <c r="DZ76" s="0" t="n">
        <v>-0.0529999999999999</v>
      </c>
      <c r="EA76" s="0" t="n">
        <v>-0.0549999999999997</v>
      </c>
      <c r="EB76" s="0" t="n">
        <v>-0.0549999999999997</v>
      </c>
      <c r="EC76" s="0" t="n">
        <v>-0.0530000000000008</v>
      </c>
      <c r="ED76" s="0" t="n">
        <v>-0.0530000000000008</v>
      </c>
      <c r="EE76" s="0" t="n">
        <v>-0.0529999999999991</v>
      </c>
      <c r="EF76" s="0" t="n">
        <v>-0.0529999999999999</v>
      </c>
      <c r="EG76" s="0" t="n">
        <v>-0.0530000000000008</v>
      </c>
      <c r="EH76" s="0" t="n">
        <v>-0.0529999999999991</v>
      </c>
      <c r="EI76" s="0" t="n">
        <v>-0.0529999999999991</v>
      </c>
      <c r="EJ76" s="0" t="n">
        <v>-0.0479999999999992</v>
      </c>
      <c r="EK76" s="0" t="n">
        <v>-0.0479999999999992</v>
      </c>
      <c r="EL76" s="0" t="n">
        <v>-0.048</v>
      </c>
      <c r="EM76" s="0" t="n">
        <v>-0.0499999999999998</v>
      </c>
      <c r="EN76" s="0" t="n">
        <v>-0.0499999999999998</v>
      </c>
      <c r="EO76" s="0" t="n">
        <v>-0.0480000000000009</v>
      </c>
      <c r="EP76" s="0" t="n">
        <v>-0.0480000000000009</v>
      </c>
      <c r="EQ76" s="0" t="n">
        <v>-0.0479999999999992</v>
      </c>
      <c r="ER76" s="0" t="n">
        <v>-0.048</v>
      </c>
      <c r="ES76" s="0" t="n">
        <v>-0.0480000000000009</v>
      </c>
      <c r="ET76" s="0" t="n">
        <v>-0.0480000000000009</v>
      </c>
      <c r="EU76" s="0" t="n">
        <v>-0.048</v>
      </c>
      <c r="EV76" s="0" t="n">
        <v>-0.0429999999999993</v>
      </c>
      <c r="EW76" s="0" t="n">
        <v>-0.0430000000000002</v>
      </c>
      <c r="EX76" s="0" t="n">
        <v>-0.0429999999999993</v>
      </c>
      <c r="EY76" s="0" t="n">
        <v>-0.0449999999999999</v>
      </c>
      <c r="EZ76" s="0" t="n">
        <v>-0.0449999999999999</v>
      </c>
      <c r="FA76" s="0" t="n">
        <v>-0.0430000000000002</v>
      </c>
      <c r="FB76" s="0" t="n">
        <v>-0.043000000000001</v>
      </c>
      <c r="FC76" s="0" t="n">
        <v>-0.0430000000000002</v>
      </c>
      <c r="FD76" s="0" t="n">
        <v>-0.043000000000001</v>
      </c>
      <c r="FE76" s="0" t="n">
        <v>-0.0429999999999993</v>
      </c>
      <c r="FF76" s="0" t="n">
        <v>-0.043000000000001</v>
      </c>
      <c r="FG76" s="0" t="n">
        <v>-0.0429999999999993</v>
      </c>
      <c r="FH76" s="0" t="n">
        <v>-0.0379999999999994</v>
      </c>
      <c r="FI76" s="0" t="n">
        <v>-0.0379999999999994</v>
      </c>
      <c r="FJ76" s="0" t="n">
        <v>-0.0379999999999994</v>
      </c>
      <c r="FK76" s="0" t="n">
        <v>-0.04</v>
      </c>
      <c r="FL76" s="0" t="n">
        <v>-0.04</v>
      </c>
      <c r="FM76" s="0" t="n">
        <v>-0.0380000000000011</v>
      </c>
      <c r="FN76" s="0" t="n">
        <v>-0.0380000000000003</v>
      </c>
      <c r="FO76" s="0" t="n">
        <v>-0.0379999999999994</v>
      </c>
      <c r="FP76" s="0" t="n">
        <v>-0.0380000000000011</v>
      </c>
      <c r="FQ76" s="0" t="n">
        <v>-0.0379999999999994</v>
      </c>
      <c r="FR76" s="0" t="n">
        <v>-0.0380000000000003</v>
      </c>
      <c r="FS76" s="0" t="n">
        <v>-0.0379999999999994</v>
      </c>
      <c r="FT76" s="0" t="n">
        <v>-0.0329999999999995</v>
      </c>
      <c r="FU76" s="0" t="n">
        <v>-0.0329999999999995</v>
      </c>
      <c r="FV76" s="0" t="n">
        <v>-0.0329999999999995</v>
      </c>
      <c r="FW76" s="0" t="n">
        <v>-0.0350000000000001</v>
      </c>
      <c r="FX76" s="0" t="n">
        <v>-0.0350000000000001</v>
      </c>
      <c r="FY76" s="0" t="n">
        <v>-0.0330000000000004</v>
      </c>
      <c r="FZ76" s="0" t="n">
        <v>-0.0330000000000013</v>
      </c>
      <c r="GA76" s="0" t="n">
        <v>-0.0329999999999995</v>
      </c>
      <c r="GB76" s="0" t="n">
        <v>-0.0330000000000004</v>
      </c>
      <c r="GC76" s="0" t="n">
        <v>-0.0329999999999995</v>
      </c>
      <c r="GD76" s="0" t="n">
        <v>-0.0330000000000013</v>
      </c>
      <c r="GE76" s="0" t="n">
        <v>-0.0329999999999995</v>
      </c>
      <c r="GF76" s="0" t="n">
        <v>-0.0279999999999996</v>
      </c>
      <c r="GG76" s="0" t="n">
        <v>-0.0279999999999996</v>
      </c>
      <c r="GH76" s="0" t="n">
        <v>-0.0279999999999996</v>
      </c>
      <c r="GI76" s="0" t="n">
        <v>-0.0299999999999994</v>
      </c>
      <c r="GJ76" s="0" t="n">
        <v>-0.0299999999999994</v>
      </c>
      <c r="GK76" s="0" t="n">
        <v>-0.0280000000000005</v>
      </c>
      <c r="GL76" s="0" t="n">
        <v>-0.0280000000000005</v>
      </c>
      <c r="GM76" s="0" t="n">
        <v>-0.0279999999999987</v>
      </c>
      <c r="GN76" s="0" t="n">
        <v>-0.0280000000000005</v>
      </c>
      <c r="GO76" s="0" t="n">
        <v>-0.0279999999999996</v>
      </c>
      <c r="GP76" s="0" t="n">
        <v>-0.0280000000000005</v>
      </c>
      <c r="GQ76" s="0" t="n">
        <v>-0.0279999999999996</v>
      </c>
      <c r="GR76" s="0" t="n">
        <v>-0.0229999999999997</v>
      </c>
      <c r="GS76" s="0" t="n">
        <v>-0.0229999999999997</v>
      </c>
      <c r="GT76" s="0" t="n">
        <v>-0.0229999999999997</v>
      </c>
      <c r="GU76" s="0" t="n">
        <v>-0.0250000000000004</v>
      </c>
      <c r="GV76" s="0" t="n">
        <v>-0.0250000000000004</v>
      </c>
      <c r="GW76" s="0" t="n">
        <v>-0.0230000000000006</v>
      </c>
      <c r="GX76" s="0" t="n">
        <v>-0.0230000000000006</v>
      </c>
      <c r="GY76" s="0" t="n">
        <v>-0.0229999999999997</v>
      </c>
      <c r="GZ76" s="0" t="n">
        <v>-0.0230000000000015</v>
      </c>
      <c r="HA76" s="0" t="n">
        <v>-0.0229999999999997</v>
      </c>
      <c r="HB76" s="0" t="n">
        <v>-0.0230000000000006</v>
      </c>
      <c r="HC76" s="0" t="n">
        <v>-0.0229999999999997</v>
      </c>
      <c r="HD76" s="0" t="n">
        <v>-0.0179999999999998</v>
      </c>
      <c r="HE76" s="0" t="n">
        <v>-0.0179999999999998</v>
      </c>
      <c r="HF76" s="0" t="n">
        <v>-0.0179999999999998</v>
      </c>
      <c r="HG76" s="0" t="n">
        <v>-0.0200000000000005</v>
      </c>
      <c r="HH76" s="0" t="n">
        <v>-0.0200000000000005</v>
      </c>
      <c r="HI76" s="0" t="n">
        <v>-0.0180000000000007</v>
      </c>
      <c r="HJ76" s="0" t="n">
        <v>-0.0180000000000007</v>
      </c>
      <c r="HK76" s="0" t="n">
        <v>-0.0179999999999998</v>
      </c>
      <c r="HL76" s="0" t="n">
        <v>-0.0180000000000007</v>
      </c>
      <c r="HM76" s="0" t="n">
        <v>-0.0179999999999998</v>
      </c>
      <c r="HN76" s="0" t="n">
        <v>-0.0180000000000016</v>
      </c>
      <c r="HO76" s="0" t="n">
        <v>-0.0179999999999989</v>
      </c>
      <c r="HP76" s="0" t="n">
        <v>-0.012999999999999</v>
      </c>
      <c r="HQ76" s="0" t="n">
        <v>-0.012999999999999</v>
      </c>
      <c r="HR76" s="0" t="n">
        <v>-0.0129999999999999</v>
      </c>
      <c r="HS76" s="0" t="n">
        <v>-0.0149999999999997</v>
      </c>
      <c r="HT76" s="0" t="n">
        <v>-0.0149999999999997</v>
      </c>
      <c r="HU76" s="0" t="n">
        <v>-0.0130000000000008</v>
      </c>
      <c r="HV76" s="0" t="n">
        <v>-0.0130000000000008</v>
      </c>
      <c r="HW76" s="0" t="n">
        <v>-0.012999999999999</v>
      </c>
      <c r="HX76" s="0" t="n">
        <v>-0.0130000000000008</v>
      </c>
      <c r="HY76" s="0" t="n">
        <v>-0.012999999999999</v>
      </c>
      <c r="HZ76" s="0" t="n">
        <v>-0.0130000000000008</v>
      </c>
      <c r="IA76" s="382" t="n">
        <v>-0.0129999999999999</v>
      </c>
      <c r="IB76" s="382" t="n">
        <v>-0.00799999999999912</v>
      </c>
      <c r="IC76" s="382" t="n">
        <v>-0.00800000000000001</v>
      </c>
    </row>
    <row r="77" customFormat="false" ht="12.75" hidden="false" customHeight="false" outlineLevel="0" collapsed="false">
      <c r="A77" s="389" t="n">
        <f aca="false">A!A91</f>
        <v>39326</v>
      </c>
      <c r="B77" s="390" t="n">
        <f aca="false">INDEX(RelationshipPriceTable,MATCH(A77,RelationshipMonth,0),2)</f>
        <v>3.996</v>
      </c>
      <c r="C77" s="390" t="n">
        <v>3.974</v>
      </c>
      <c r="D77" s="391" t="n">
        <f aca="false">B77-C77</f>
        <v>0.0219999999999998</v>
      </c>
      <c r="F77" s="414" t="n">
        <v>36959</v>
      </c>
      <c r="K77" s="0" t="n">
        <v>-0.213</v>
      </c>
      <c r="L77" s="0" t="n">
        <v>-0.21</v>
      </c>
      <c r="M77" s="0" t="n">
        <v>-0.209000000000001</v>
      </c>
      <c r="N77" s="0" t="n">
        <v>-0.209</v>
      </c>
      <c r="O77" s="0" t="n">
        <v>-0.209</v>
      </c>
      <c r="P77" s="0" t="n">
        <v>-0.204</v>
      </c>
      <c r="Q77" s="0" t="n">
        <v>-0.201000000000001</v>
      </c>
      <c r="R77" s="0" t="n">
        <v>-0.194</v>
      </c>
      <c r="S77" s="0" t="n">
        <v>-0.192</v>
      </c>
      <c r="T77" s="0" t="n">
        <v>-0.19</v>
      </c>
      <c r="U77" s="0" t="n">
        <v>-0.185</v>
      </c>
      <c r="V77" s="0" t="n">
        <v>-0.172</v>
      </c>
      <c r="W77" s="0" t="n">
        <v>-0.162999999999999</v>
      </c>
      <c r="X77" s="0" t="n">
        <v>-0.157999999999999</v>
      </c>
      <c r="Y77" s="0" t="n">
        <v>-0.157</v>
      </c>
      <c r="Z77" s="0" t="n">
        <v>-0.15</v>
      </c>
      <c r="AA77" s="0" t="n">
        <v>-0.149999999999999</v>
      </c>
      <c r="AB77" s="0" t="n">
        <v>-0.15</v>
      </c>
      <c r="AC77" s="0" t="n">
        <v>-0.15</v>
      </c>
      <c r="AD77" s="0" t="n">
        <v>-0.149999999999999</v>
      </c>
      <c r="AE77" s="0" t="n">
        <v>-0.149999999999999</v>
      </c>
      <c r="AF77" s="0" t="n">
        <v>-0.149999999999999</v>
      </c>
      <c r="AG77" s="0" t="n">
        <v>-0.149999999999999</v>
      </c>
      <c r="AH77" s="0" t="n">
        <v>-0.149999999999999</v>
      </c>
      <c r="AI77" s="0" t="n">
        <v>-0.15</v>
      </c>
      <c r="AJ77" s="0" t="n">
        <v>-0.15</v>
      </c>
      <c r="AK77" s="0" t="n">
        <v>-0.15</v>
      </c>
      <c r="AL77" s="0" t="n">
        <v>-0.15</v>
      </c>
      <c r="AM77" s="0" t="n">
        <v>-0.149999999999999</v>
      </c>
      <c r="AN77" s="0" t="n">
        <v>-0.15</v>
      </c>
      <c r="AO77" s="0" t="n">
        <v>-0.149999999999999</v>
      </c>
      <c r="AP77" s="0" t="n">
        <v>-0.15</v>
      </c>
      <c r="AQ77" s="0" t="n">
        <v>-0.149999999999999</v>
      </c>
      <c r="AR77" s="0" t="n">
        <v>-0.149999999999999</v>
      </c>
      <c r="AS77" s="0" t="n">
        <v>-0.149999999999999</v>
      </c>
      <c r="AT77" s="0" t="n">
        <v>-0.15</v>
      </c>
      <c r="AU77" s="0" t="n">
        <v>-0.159999999999999</v>
      </c>
      <c r="AV77" s="0" t="n">
        <v>-0.159999999999999</v>
      </c>
      <c r="AW77" s="0" t="n">
        <v>-0.159999999999999</v>
      </c>
      <c r="AX77" s="0" t="n">
        <v>-0.16</v>
      </c>
      <c r="AY77" s="0" t="n">
        <v>-0.16</v>
      </c>
      <c r="AZ77" s="0" t="n">
        <v>-0.16</v>
      </c>
      <c r="BA77" s="0" t="n">
        <v>-0.16</v>
      </c>
      <c r="BB77" s="0" t="n">
        <v>-0.159999999999999</v>
      </c>
      <c r="BC77" s="0" t="n">
        <v>-0.16</v>
      </c>
      <c r="BD77" s="0" t="n">
        <v>-0.15</v>
      </c>
      <c r="BE77" s="0" t="n">
        <v>-0.15</v>
      </c>
      <c r="BF77" s="0" t="n">
        <v>-0.149999999999999</v>
      </c>
      <c r="BG77" s="0" t="n">
        <v>-0.16</v>
      </c>
      <c r="BH77" s="0" t="n">
        <v>-0.16</v>
      </c>
      <c r="BI77" s="0" t="n">
        <v>-0.16</v>
      </c>
      <c r="BJ77" s="0" t="n">
        <v>-0.16</v>
      </c>
      <c r="BK77" s="0" t="n">
        <v>-0.159999999999999</v>
      </c>
      <c r="BL77" s="0" t="n">
        <v>-0.159999999999999</v>
      </c>
      <c r="BM77" s="0" t="n">
        <v>-0.16</v>
      </c>
      <c r="BN77" s="0" t="n">
        <v>-0.16</v>
      </c>
      <c r="BO77" s="0" t="n">
        <v>-0.16</v>
      </c>
      <c r="BP77" s="0" t="n">
        <v>-0.155</v>
      </c>
      <c r="BQ77" s="0" t="n">
        <v>-0.155</v>
      </c>
      <c r="BR77" s="0" t="n">
        <v>-0.154999999999999</v>
      </c>
      <c r="BS77" s="0" t="n">
        <v>-0.165</v>
      </c>
      <c r="BT77" s="0" t="n">
        <v>-0.165</v>
      </c>
      <c r="BU77" s="0" t="n">
        <v>-0.165</v>
      </c>
      <c r="BV77" s="0" t="n">
        <v>-0.165</v>
      </c>
      <c r="BW77" s="0" t="n">
        <v>-0.165</v>
      </c>
      <c r="BX77" s="0" t="n">
        <v>-0.165</v>
      </c>
      <c r="BY77" s="0" t="n">
        <v>-0.165</v>
      </c>
      <c r="BZ77" s="0" t="n">
        <v>-0.165</v>
      </c>
      <c r="CA77" s="0" t="n">
        <v>-0.165</v>
      </c>
      <c r="CB77" s="0" t="n">
        <v>-0.154999999999999</v>
      </c>
      <c r="CC77" s="0" t="n">
        <v>-0.155</v>
      </c>
      <c r="CD77" s="0" t="n">
        <v>-0.155</v>
      </c>
      <c r="CE77" s="0" t="n">
        <v>-0.165</v>
      </c>
      <c r="CF77" s="0" t="n">
        <v>-0.165</v>
      </c>
      <c r="CG77" s="0" t="n">
        <v>-0.165</v>
      </c>
      <c r="CH77" s="0" t="n">
        <v>-0.165</v>
      </c>
      <c r="CI77" s="0" t="n">
        <v>-0.165</v>
      </c>
      <c r="CJ77" s="0" t="n">
        <v>-0.165</v>
      </c>
      <c r="CK77" s="0" t="n">
        <v>-0.165</v>
      </c>
      <c r="CL77" s="0" t="n">
        <v>-0.165</v>
      </c>
      <c r="CM77" s="0" t="n">
        <v>-0.165</v>
      </c>
      <c r="CN77" s="0" t="n">
        <v>-0.154999999999999</v>
      </c>
      <c r="CO77" s="0" t="n">
        <v>-0.155</v>
      </c>
      <c r="CP77" s="0" t="n">
        <v>-0.154999999999999</v>
      </c>
      <c r="CQ77" s="0" t="n">
        <v>-0.165</v>
      </c>
      <c r="CR77" s="0" t="n">
        <v>-0.165</v>
      </c>
      <c r="CS77" s="0" t="n">
        <v>-0.165</v>
      </c>
      <c r="CT77" s="0" t="n">
        <v>-0.164999999999999</v>
      </c>
      <c r="CU77" s="0" t="n">
        <v>-0.165</v>
      </c>
      <c r="CV77" s="0" t="n">
        <v>-0.165</v>
      </c>
      <c r="CW77" s="0" t="n">
        <v>-0.165</v>
      </c>
      <c r="CX77" s="0" t="n">
        <v>-0.165</v>
      </c>
      <c r="CY77" s="0" t="n">
        <v>-0.165</v>
      </c>
      <c r="CZ77" s="0" t="n">
        <v>-0.155</v>
      </c>
      <c r="DA77" s="0" t="n">
        <v>-0.155</v>
      </c>
      <c r="DB77" s="0" t="n">
        <v>-0.154999999999999</v>
      </c>
      <c r="DC77" s="0" t="n">
        <v>-0.165</v>
      </c>
      <c r="DD77" s="0" t="n">
        <v>-0.165</v>
      </c>
      <c r="DE77" s="0" t="n">
        <v>-0.165</v>
      </c>
      <c r="DF77" s="0" t="n">
        <v>-0.165</v>
      </c>
      <c r="DG77" s="0" t="n">
        <v>-0.165</v>
      </c>
      <c r="DH77" s="0" t="n">
        <v>-0.165</v>
      </c>
      <c r="DI77" s="0" t="n">
        <v>-0.165</v>
      </c>
      <c r="DJ77" s="0" t="n">
        <v>-0.165</v>
      </c>
      <c r="DK77" s="0" t="n">
        <v>-0.165</v>
      </c>
      <c r="DL77" s="0" t="n">
        <v>-0.155</v>
      </c>
      <c r="DM77" s="0" t="n">
        <v>-0.155</v>
      </c>
      <c r="DN77" s="0" t="n">
        <v>-0.155</v>
      </c>
      <c r="DO77" s="0" t="n">
        <v>-0.165</v>
      </c>
      <c r="DP77" s="0" t="n">
        <v>-0.165</v>
      </c>
      <c r="DQ77" s="0" t="n">
        <v>-0.165</v>
      </c>
      <c r="DR77" s="0" t="n">
        <v>-0.165</v>
      </c>
      <c r="DS77" s="0" t="n">
        <v>-0.165</v>
      </c>
      <c r="DT77" s="0" t="n">
        <v>-0.165</v>
      </c>
      <c r="DU77" s="0" t="n">
        <v>-0.165</v>
      </c>
      <c r="DV77" s="0" t="n">
        <v>-0.165</v>
      </c>
      <c r="DW77" s="0" t="n">
        <v>-0.165</v>
      </c>
      <c r="DX77" s="0" t="n">
        <v>-0.154999999999999</v>
      </c>
      <c r="DY77" s="0" t="n">
        <v>-0.154999999999999</v>
      </c>
      <c r="DZ77" s="0" t="n">
        <v>-0.155</v>
      </c>
      <c r="EA77" s="0" t="n">
        <v>-0.165</v>
      </c>
      <c r="EB77" s="0" t="n">
        <v>-0.165</v>
      </c>
      <c r="EC77" s="0" t="n">
        <v>-0.164999999999999</v>
      </c>
      <c r="ED77" s="0" t="n">
        <v>-0.165</v>
      </c>
      <c r="EE77" s="0" t="n">
        <v>-0.165000000000001</v>
      </c>
      <c r="EF77" s="0" t="n">
        <v>-0.165</v>
      </c>
      <c r="EG77" s="0" t="n">
        <v>-0.164999999999999</v>
      </c>
      <c r="EH77" s="0" t="n">
        <v>-0.165</v>
      </c>
      <c r="EI77" s="0" t="n">
        <v>-0.165</v>
      </c>
      <c r="EJ77" s="0" t="n">
        <v>-0.155</v>
      </c>
      <c r="EK77" s="0" t="n">
        <v>-0.155</v>
      </c>
      <c r="EL77" s="0" t="n">
        <v>-0.154999999999999</v>
      </c>
      <c r="EM77" s="0" t="n">
        <v>-0.165</v>
      </c>
      <c r="EN77" s="0" t="n">
        <v>-0.165</v>
      </c>
      <c r="EO77" s="0" t="n">
        <v>-0.164999999999999</v>
      </c>
      <c r="EP77" s="0" t="n">
        <v>-0.164999999999999</v>
      </c>
      <c r="EQ77" s="0" t="n">
        <v>-0.165</v>
      </c>
      <c r="ER77" s="0" t="n">
        <v>-0.165</v>
      </c>
      <c r="ES77" s="0" t="n">
        <v>-0.164999999999999</v>
      </c>
      <c r="ET77" s="0" t="n">
        <v>-0.165</v>
      </c>
      <c r="EU77" s="0" t="n">
        <v>-0.165</v>
      </c>
      <c r="EV77" s="0" t="n">
        <v>-0.155</v>
      </c>
      <c r="EW77" s="0" t="n">
        <v>-0.154999999999999</v>
      </c>
      <c r="EX77" s="0" t="n">
        <v>-0.155</v>
      </c>
      <c r="EY77" s="0" t="n">
        <v>-0.165</v>
      </c>
      <c r="EZ77" s="0" t="n">
        <v>-0.165</v>
      </c>
      <c r="FA77" s="0" t="n">
        <v>-0.165</v>
      </c>
      <c r="FB77" s="0" t="n">
        <v>-0.164999999999999</v>
      </c>
      <c r="FC77" s="0" t="n">
        <v>-0.165</v>
      </c>
      <c r="FD77" s="0" t="n">
        <v>-0.165</v>
      </c>
      <c r="FE77" s="0" t="n">
        <v>-0.165000000000001</v>
      </c>
      <c r="FF77" s="0" t="n">
        <v>-0.165</v>
      </c>
      <c r="FG77" s="0" t="n">
        <v>-0.165</v>
      </c>
      <c r="FH77" s="0" t="n">
        <v>-0.155</v>
      </c>
      <c r="FI77" s="0" t="n">
        <v>-0.155</v>
      </c>
      <c r="FJ77" s="0" t="n">
        <v>-0.154999999999999</v>
      </c>
      <c r="FK77" s="0" t="n">
        <v>-0.165</v>
      </c>
      <c r="FL77" s="0" t="n">
        <v>-0.165</v>
      </c>
      <c r="FM77" s="0" t="n">
        <v>-0.165</v>
      </c>
      <c r="FN77" s="0" t="n">
        <v>-0.165</v>
      </c>
      <c r="FO77" s="0" t="n">
        <v>-0.165</v>
      </c>
      <c r="FP77" s="0" t="n">
        <v>-0.165</v>
      </c>
      <c r="FQ77" s="0" t="n">
        <v>-0.165000000000002</v>
      </c>
      <c r="FR77" s="0" t="n">
        <v>-0.165</v>
      </c>
      <c r="FS77" s="0" t="n">
        <v>-0.165</v>
      </c>
      <c r="FT77" s="0" t="n">
        <v>-0.155</v>
      </c>
      <c r="FU77" s="0" t="n">
        <v>-0.155</v>
      </c>
      <c r="FV77" s="0" t="n">
        <v>-0.155</v>
      </c>
      <c r="FW77" s="0" t="n">
        <v>-0.165</v>
      </c>
      <c r="FX77" s="0" t="n">
        <v>-0.165</v>
      </c>
      <c r="FY77" s="0" t="n">
        <v>-0.165</v>
      </c>
      <c r="FZ77" s="0" t="n">
        <v>-0.165</v>
      </c>
      <c r="GA77" s="0" t="n">
        <v>-0.165</v>
      </c>
      <c r="GB77" s="0" t="n">
        <v>-0.165</v>
      </c>
      <c r="GC77" s="0" t="n">
        <v>-0.165</v>
      </c>
      <c r="GD77" s="0" t="n">
        <v>-0.165</v>
      </c>
      <c r="GE77" s="0" t="n">
        <v>-0.165</v>
      </c>
      <c r="GF77" s="0" t="n">
        <v>-0.154999999999999</v>
      </c>
      <c r="GG77" s="0" t="n">
        <v>-0.154999999999999</v>
      </c>
      <c r="GH77" s="0" t="n">
        <v>-0.155</v>
      </c>
      <c r="GI77" s="0" t="n">
        <v>-0.165</v>
      </c>
      <c r="GJ77" s="0" t="n">
        <v>-0.165</v>
      </c>
      <c r="GK77" s="0" t="n">
        <v>-0.165</v>
      </c>
      <c r="GL77" s="0" t="n">
        <v>-0.165</v>
      </c>
      <c r="GM77" s="0" t="n">
        <v>-0.165</v>
      </c>
      <c r="GN77" s="0" t="n">
        <v>-0.165</v>
      </c>
      <c r="GO77" s="0" t="n">
        <v>-0.165</v>
      </c>
      <c r="GP77" s="0" t="n">
        <v>-0.165</v>
      </c>
      <c r="GQ77" s="0" t="n">
        <v>-0.165</v>
      </c>
      <c r="GR77" s="0" t="n">
        <v>-0.155</v>
      </c>
      <c r="GS77" s="0" t="n">
        <v>-0.155</v>
      </c>
      <c r="GT77" s="0" t="n">
        <v>-0.154999999999999</v>
      </c>
      <c r="GU77" s="0" t="n">
        <v>-0.165</v>
      </c>
      <c r="GV77" s="0" t="n">
        <v>-0.165</v>
      </c>
      <c r="GW77" s="0" t="n">
        <v>-0.165</v>
      </c>
      <c r="GX77" s="0" t="n">
        <v>-0.165</v>
      </c>
      <c r="GY77" s="0" t="n">
        <v>-0.165</v>
      </c>
      <c r="GZ77" s="0" t="n">
        <v>-0.165</v>
      </c>
      <c r="HA77" s="0" t="n">
        <v>-0.165</v>
      </c>
      <c r="HB77" s="0" t="n">
        <v>-0.165</v>
      </c>
      <c r="HC77" s="0" t="n">
        <v>-0.165</v>
      </c>
      <c r="HD77" s="0" t="n">
        <v>-0.155</v>
      </c>
      <c r="HE77" s="0" t="n">
        <v>-0.154999999999999</v>
      </c>
      <c r="HF77" s="0" t="n">
        <v>-0.155</v>
      </c>
      <c r="HG77" s="0" t="n">
        <v>-0.165</v>
      </c>
      <c r="HH77" s="0" t="n">
        <v>-0.165</v>
      </c>
      <c r="HI77" s="0" t="n">
        <v>-0.165</v>
      </c>
      <c r="HJ77" s="0" t="n">
        <v>-0.164999999999999</v>
      </c>
      <c r="HK77" s="0" t="n">
        <v>-0.165</v>
      </c>
      <c r="HL77" s="0" t="n">
        <v>-0.165</v>
      </c>
      <c r="HM77" s="0" t="n">
        <v>-0.165</v>
      </c>
      <c r="HN77" s="0" t="n">
        <v>-0.165</v>
      </c>
      <c r="HO77" s="0" t="n">
        <v>-0.165</v>
      </c>
      <c r="HP77" s="0" t="n">
        <v>-0.155</v>
      </c>
      <c r="HQ77" s="0" t="n">
        <v>-0.155</v>
      </c>
      <c r="HR77" s="0" t="n">
        <v>-0.154999999999999</v>
      </c>
      <c r="HS77" s="0" t="n">
        <v>-0.165</v>
      </c>
      <c r="HT77" s="0" t="n">
        <v>-0.165</v>
      </c>
      <c r="HU77" s="0" t="n">
        <v>-0.165</v>
      </c>
      <c r="HV77" s="0" t="n">
        <v>-0.165</v>
      </c>
      <c r="HW77" s="0" t="n">
        <v>-0.165</v>
      </c>
      <c r="HX77" s="0" t="n">
        <v>-0.165</v>
      </c>
      <c r="HY77" s="0" t="n">
        <v>-0.165</v>
      </c>
      <c r="HZ77" s="0" t="n">
        <v>-0.165</v>
      </c>
      <c r="IA77" s="382" t="n">
        <v>-0.165</v>
      </c>
      <c r="IB77" s="382" t="n">
        <v>-0.155</v>
      </c>
      <c r="IC77" s="382" t="n">
        <v>-0.155</v>
      </c>
    </row>
    <row r="78" customFormat="false" ht="12.75" hidden="false" customHeight="false" outlineLevel="0" collapsed="false">
      <c r="A78" s="389" t="n">
        <f aca="false">A!A92</f>
        <v>39356</v>
      </c>
      <c r="B78" s="390" t="n">
        <f aca="false">INDEX(RelationshipPriceTable,MATCH(A78,RelationshipMonth,0),2)</f>
        <v>4.025</v>
      </c>
      <c r="C78" s="390" t="n">
        <v>4.003</v>
      </c>
      <c r="D78" s="391" t="n">
        <f aca="false">B78-C78</f>
        <v>0.0220000000000002</v>
      </c>
      <c r="F78" s="414" t="n">
        <v>36962</v>
      </c>
      <c r="K78" s="0" t="n">
        <v>0.0869999999999997</v>
      </c>
      <c r="L78" s="0" t="n">
        <v>0.0640000000000001</v>
      </c>
      <c r="M78" s="0" t="n">
        <v>0.0599999999999996</v>
      </c>
      <c r="N78" s="0" t="n">
        <v>0.0569999999999995</v>
      </c>
      <c r="O78" s="0" t="n">
        <v>0.0539999999999994</v>
      </c>
      <c r="P78" s="0" t="n">
        <v>0.0540000000000003</v>
      </c>
      <c r="Q78" s="0" t="n">
        <v>0.0490000000000004</v>
      </c>
      <c r="R78" s="0" t="n">
        <v>0.0489999999999995</v>
      </c>
      <c r="S78" s="0" t="n">
        <v>0.0490000000000013</v>
      </c>
      <c r="T78" s="0" t="n">
        <v>0.0470000000000006</v>
      </c>
      <c r="U78" s="0" t="n">
        <v>0.0420000000000007</v>
      </c>
      <c r="V78" s="0" t="n">
        <v>0.0419999999999998</v>
      </c>
      <c r="W78" s="0" t="n">
        <v>0.020999999999999</v>
      </c>
      <c r="X78" s="0" t="n">
        <v>0.020999999999999</v>
      </c>
      <c r="Y78" s="0" t="n">
        <v>0.0209999999999999</v>
      </c>
      <c r="Z78" s="0" t="n">
        <v>0.0210000000000008</v>
      </c>
      <c r="AA78" s="0" t="n">
        <v>0.0209999999999999</v>
      </c>
      <c r="AB78" s="0" t="n">
        <v>0.0210000000000008</v>
      </c>
      <c r="AC78" s="0" t="n">
        <v>0.0210000000000008</v>
      </c>
      <c r="AD78" s="0" t="n">
        <v>0.0209999999999999</v>
      </c>
      <c r="AE78" s="0" t="n">
        <v>0.0209999999999999</v>
      </c>
      <c r="AF78" s="0" t="n">
        <v>0.0209999999999999</v>
      </c>
      <c r="AG78" s="0" t="n">
        <v>0.0209999999999999</v>
      </c>
      <c r="AH78" s="0" t="n">
        <v>0.0209999999999999</v>
      </c>
      <c r="AI78" s="0" t="n">
        <v>0.0210000000000008</v>
      </c>
      <c r="AJ78" s="0" t="n">
        <v>0.0210000000000008</v>
      </c>
      <c r="AK78" s="0" t="n">
        <v>0.0209999999999999</v>
      </c>
      <c r="AL78" s="0" t="n">
        <v>0.0209999999999999</v>
      </c>
      <c r="AM78" s="0" t="n">
        <v>0.0209999999999999</v>
      </c>
      <c r="AN78" s="0" t="n">
        <v>0.0210000000000008</v>
      </c>
      <c r="AO78" s="0" t="n">
        <v>0.0209999999999999</v>
      </c>
      <c r="AP78" s="0" t="n">
        <v>0.0210000000000008</v>
      </c>
      <c r="AQ78" s="0" t="n">
        <v>0.0179999999999998</v>
      </c>
      <c r="AR78" s="0" t="n">
        <v>0.0179999999999998</v>
      </c>
      <c r="AS78" s="0" t="n">
        <v>0.0179999999999998</v>
      </c>
      <c r="AT78" s="0" t="n">
        <v>0.0180000000000007</v>
      </c>
      <c r="AU78" s="0" t="n">
        <v>0.0209999999999999</v>
      </c>
      <c r="AV78" s="0" t="n">
        <v>0.0209999999999999</v>
      </c>
      <c r="AW78" s="0" t="n">
        <v>0.020999999999999</v>
      </c>
      <c r="AX78" s="0" t="n">
        <v>0.0209999999999999</v>
      </c>
      <c r="AY78" s="0" t="n">
        <v>0.0209999999999999</v>
      </c>
      <c r="AZ78" s="0" t="n">
        <v>0.0209999999999999</v>
      </c>
      <c r="BA78" s="0" t="n">
        <v>0.0209999999999999</v>
      </c>
      <c r="BB78" s="0" t="n">
        <v>0.0209999999999999</v>
      </c>
      <c r="BC78" s="0" t="n">
        <v>0.0179999999999998</v>
      </c>
      <c r="BD78" s="0" t="n">
        <v>0.0179999999999998</v>
      </c>
      <c r="BE78" s="0" t="n">
        <v>0.0180000000000007</v>
      </c>
      <c r="BF78" s="0" t="n">
        <v>0.0179999999999998</v>
      </c>
      <c r="BG78" s="0" t="n">
        <v>0.0210000000000008</v>
      </c>
      <c r="BH78" s="0" t="n">
        <v>0.0210000000000008</v>
      </c>
      <c r="BI78" s="0" t="n">
        <v>0.0209999999999999</v>
      </c>
      <c r="BJ78" s="0" t="n">
        <v>0.020999999999999</v>
      </c>
      <c r="BK78" s="0" t="n">
        <v>0.0209999999999999</v>
      </c>
      <c r="BL78" s="0" t="n">
        <v>0.0209999999999999</v>
      </c>
      <c r="BM78" s="0" t="n">
        <v>0.0210000000000008</v>
      </c>
      <c r="BN78" s="0" t="n">
        <v>0.0210000000000008</v>
      </c>
      <c r="BO78" s="0" t="n">
        <v>0.0180000000000007</v>
      </c>
      <c r="BP78" s="0" t="n">
        <v>0.0179999999999998</v>
      </c>
      <c r="BQ78" s="0" t="n">
        <v>0.0179999999999998</v>
      </c>
      <c r="BR78" s="0" t="n">
        <v>0.0179999999999998</v>
      </c>
      <c r="BS78" s="0" t="n">
        <v>0.0209999999999999</v>
      </c>
      <c r="BT78" s="0" t="n">
        <v>0.0209999999999999</v>
      </c>
      <c r="BU78" s="0" t="n">
        <v>0.020999999999999</v>
      </c>
      <c r="BV78" s="0" t="n">
        <v>0.020999999999999</v>
      </c>
      <c r="BW78" s="0" t="n">
        <v>0.0210000000000008</v>
      </c>
      <c r="BX78" s="0" t="n">
        <v>0.0210000000000008</v>
      </c>
      <c r="BY78" s="0" t="n">
        <v>0.0209999999999999</v>
      </c>
      <c r="BZ78" s="0" t="n">
        <v>0.0209999999999999</v>
      </c>
      <c r="CA78" s="0" t="n">
        <v>0.0179999999999998</v>
      </c>
      <c r="CB78" s="0" t="n">
        <v>0.0179999999999998</v>
      </c>
      <c r="CC78" s="0" t="n">
        <v>0.0179999999999998</v>
      </c>
      <c r="CD78" s="0" t="n">
        <v>0.0180000000000007</v>
      </c>
      <c r="CE78" s="0" t="n">
        <v>0.0209999999999999</v>
      </c>
      <c r="CF78" s="0" t="n">
        <v>0.0209999999999999</v>
      </c>
      <c r="CG78" s="0" t="n">
        <v>0.020999999999999</v>
      </c>
      <c r="CH78" s="0" t="n">
        <v>0.0209999999999999</v>
      </c>
      <c r="CI78" s="0" t="n">
        <v>0.0210000000000008</v>
      </c>
      <c r="CJ78" s="0" t="n">
        <v>0.0210000000000008</v>
      </c>
      <c r="CK78" s="0" t="n">
        <v>0.0209999999999999</v>
      </c>
      <c r="CL78" s="0" t="n">
        <v>0.0209999999999999</v>
      </c>
      <c r="CM78" s="0" t="n">
        <v>0.0179999999999998</v>
      </c>
      <c r="CN78" s="0" t="n">
        <v>0.0179999999999998</v>
      </c>
      <c r="CO78" s="0" t="n">
        <v>0.0179999999999998</v>
      </c>
      <c r="CP78" s="0" t="n">
        <v>0.0179999999999998</v>
      </c>
      <c r="CQ78" s="0" t="n">
        <v>0.0209999999999999</v>
      </c>
      <c r="CR78" s="0" t="n">
        <v>0.0209999999999999</v>
      </c>
      <c r="CS78" s="0" t="n">
        <v>0.020999999999999</v>
      </c>
      <c r="CT78" s="0" t="n">
        <v>0.020999999999999</v>
      </c>
      <c r="CU78" s="0" t="n">
        <v>0.0210000000000008</v>
      </c>
      <c r="CV78" s="0" t="n">
        <v>0.0210000000000008</v>
      </c>
      <c r="CW78" s="0" t="n">
        <v>0.0209999999999999</v>
      </c>
      <c r="CX78" s="0" t="n">
        <v>0.0209999999999999</v>
      </c>
      <c r="CY78" s="0" t="n">
        <v>0.0179999999999998</v>
      </c>
      <c r="CZ78" s="0" t="n">
        <v>0.0179999999999998</v>
      </c>
      <c r="DA78" s="0" t="n">
        <v>0.0179999999999998</v>
      </c>
      <c r="DB78" s="0" t="n">
        <v>0.0179999999999998</v>
      </c>
      <c r="DC78" s="0" t="n">
        <v>0.0209999999999999</v>
      </c>
      <c r="DD78" s="0" t="n">
        <v>0.0209999999999999</v>
      </c>
      <c r="DE78" s="0" t="n">
        <v>0.0209999999999999</v>
      </c>
      <c r="DF78" s="0" t="n">
        <v>0.020999999999999</v>
      </c>
      <c r="DG78" s="0" t="n">
        <v>0.0210000000000008</v>
      </c>
      <c r="DH78" s="0" t="n">
        <v>0.0210000000000008</v>
      </c>
      <c r="DI78" s="0" t="n">
        <v>0.0209999999999999</v>
      </c>
      <c r="DJ78" s="0" t="n">
        <v>0.0209999999999999</v>
      </c>
      <c r="DK78" s="0" t="n">
        <v>0.0179999999999998</v>
      </c>
      <c r="DL78" s="0" t="n">
        <v>0.0179999999999998</v>
      </c>
      <c r="DM78" s="0" t="n">
        <v>0.0180000000000007</v>
      </c>
      <c r="DN78" s="0" t="n">
        <v>0.0179999999999998</v>
      </c>
      <c r="DO78" s="0" t="n">
        <v>0.0210000000000008</v>
      </c>
      <c r="DP78" s="0" t="n">
        <v>0.0210000000000008</v>
      </c>
      <c r="DQ78" s="0" t="n">
        <v>0.0209999999999999</v>
      </c>
      <c r="DR78" s="0" t="n">
        <v>0.0209999999999999</v>
      </c>
      <c r="DS78" s="0" t="n">
        <v>0.0209999999999999</v>
      </c>
      <c r="DT78" s="0" t="n">
        <v>0.0209999999999999</v>
      </c>
      <c r="DU78" s="0" t="n">
        <v>0.0210000000000008</v>
      </c>
      <c r="DV78" s="0" t="n">
        <v>0.0210000000000008</v>
      </c>
      <c r="DW78" s="0" t="n">
        <v>0.0179999999999998</v>
      </c>
      <c r="DX78" s="0" t="n">
        <v>0.0179999999999989</v>
      </c>
      <c r="DY78" s="0" t="n">
        <v>0.0179999999999989</v>
      </c>
      <c r="DZ78" s="0" t="n">
        <v>0.0180000000000007</v>
      </c>
      <c r="EA78" s="0" t="n">
        <v>0.0209999999999999</v>
      </c>
      <c r="EB78" s="0" t="n">
        <v>0.0209999999999999</v>
      </c>
      <c r="EC78" s="0" t="n">
        <v>0.020999999999999</v>
      </c>
      <c r="ED78" s="0" t="n">
        <v>0.0209999999999999</v>
      </c>
      <c r="EE78" s="0" t="n">
        <v>0.0209999999999999</v>
      </c>
      <c r="EF78" s="0" t="n">
        <v>0.0210000000000008</v>
      </c>
      <c r="EG78" s="0" t="n">
        <v>0.020999999999999</v>
      </c>
      <c r="EH78" s="0" t="n">
        <v>0.0209999999999999</v>
      </c>
      <c r="EI78" s="0" t="n">
        <v>0.0179999999999989</v>
      </c>
      <c r="EJ78" s="0" t="n">
        <v>0.0179999999999998</v>
      </c>
      <c r="EK78" s="0" t="n">
        <v>0.0179999999999998</v>
      </c>
      <c r="EL78" s="0" t="n">
        <v>0.0179999999999989</v>
      </c>
      <c r="EM78" s="0" t="n">
        <v>0.0209999999999999</v>
      </c>
      <c r="EN78" s="0" t="n">
        <v>0.0209999999999999</v>
      </c>
      <c r="EO78" s="0" t="n">
        <v>0.0209999999999999</v>
      </c>
      <c r="EP78" s="0" t="n">
        <v>0.020999999999999</v>
      </c>
      <c r="EQ78" s="0" t="n">
        <v>0.020999999999999</v>
      </c>
      <c r="ER78" s="0" t="n">
        <v>0.0210000000000008</v>
      </c>
      <c r="ES78" s="0" t="n">
        <v>0.0209999999999999</v>
      </c>
      <c r="ET78" s="0" t="n">
        <v>0.0210000000000008</v>
      </c>
      <c r="EU78" s="0" t="n">
        <v>0.0179999999999998</v>
      </c>
      <c r="EV78" s="0" t="n">
        <v>0.0179999999999998</v>
      </c>
      <c r="EW78" s="0" t="n">
        <v>0.0179999999999989</v>
      </c>
      <c r="EX78" s="0" t="n">
        <v>0.0179999999999998</v>
      </c>
      <c r="EY78" s="0" t="n">
        <v>0.0210000000000008</v>
      </c>
      <c r="EZ78" s="0" t="n">
        <v>0.0210000000000008</v>
      </c>
      <c r="FA78" s="0" t="n">
        <v>0.0209999999999999</v>
      </c>
      <c r="FB78" s="0" t="n">
        <v>0.0209999999999999</v>
      </c>
      <c r="FC78" s="0" t="n">
        <v>0.0209999999999999</v>
      </c>
      <c r="FD78" s="0" t="n">
        <v>0.0209999999999999</v>
      </c>
      <c r="FE78" s="0" t="n">
        <v>0.0209999999999999</v>
      </c>
      <c r="FF78" s="0" t="n">
        <v>0.0210000000000008</v>
      </c>
      <c r="FG78" s="0" t="n">
        <v>0.0179999999999989</v>
      </c>
      <c r="FH78" s="0" t="n">
        <v>0.0179999999999998</v>
      </c>
      <c r="FI78" s="0" t="n">
        <v>0.0179999999999998</v>
      </c>
      <c r="FJ78" s="0" t="n">
        <v>0.0179999999999989</v>
      </c>
      <c r="FK78" s="0" t="n">
        <v>0.0209999999999999</v>
      </c>
      <c r="FL78" s="0" t="n">
        <v>0.0209999999999999</v>
      </c>
      <c r="FM78" s="0" t="n">
        <v>0.0209999999999999</v>
      </c>
      <c r="FN78" s="0" t="n">
        <v>0.0209999999999999</v>
      </c>
      <c r="FO78" s="0" t="n">
        <v>0.020999999999999</v>
      </c>
      <c r="FP78" s="0" t="n">
        <v>0.0210000000000008</v>
      </c>
      <c r="FQ78" s="0" t="n">
        <v>0.0210000000000008</v>
      </c>
      <c r="FR78" s="0" t="n">
        <v>0.0209999999999999</v>
      </c>
      <c r="FS78" s="0" t="n">
        <v>0.0179999999999998</v>
      </c>
      <c r="FT78" s="0" t="n">
        <v>0.0179999999999998</v>
      </c>
      <c r="FU78" s="0" t="n">
        <v>0.0179999999999998</v>
      </c>
      <c r="FV78" s="0" t="n">
        <v>0.0179999999999998</v>
      </c>
      <c r="FW78" s="0" t="n">
        <v>0.0210000000000008</v>
      </c>
      <c r="FX78" s="0" t="n">
        <v>0.0210000000000008</v>
      </c>
      <c r="FY78" s="0" t="n">
        <v>0.0209999999999999</v>
      </c>
      <c r="FZ78" s="0" t="n">
        <v>0.0210000000000008</v>
      </c>
      <c r="GA78" s="0" t="n">
        <v>0.0210000000000008</v>
      </c>
      <c r="GB78" s="0" t="n">
        <v>0.0209999999999999</v>
      </c>
      <c r="GC78" s="0" t="n">
        <v>0.020999999999999</v>
      </c>
      <c r="GD78" s="0" t="n">
        <v>0.0210000000000008</v>
      </c>
      <c r="GE78" s="0" t="n">
        <v>0.0179999999999998</v>
      </c>
      <c r="GF78" s="0" t="n">
        <v>0.0179999999999989</v>
      </c>
      <c r="GG78" s="0" t="n">
        <v>0.0179999999999989</v>
      </c>
      <c r="GH78" s="0" t="n">
        <v>0.0179999999999998</v>
      </c>
      <c r="GI78" s="0" t="n">
        <v>0.0209999999999999</v>
      </c>
      <c r="GJ78" s="0" t="n">
        <v>0.0209999999999999</v>
      </c>
      <c r="GK78" s="0" t="n">
        <v>0.0209999999999999</v>
      </c>
      <c r="GL78" s="0" t="n">
        <v>0.0209999999999999</v>
      </c>
      <c r="GM78" s="0" t="n">
        <v>0.0209999999999999</v>
      </c>
      <c r="GN78" s="0" t="n">
        <v>0.0210000000000008</v>
      </c>
      <c r="GO78" s="0" t="n">
        <v>0.020999999999999</v>
      </c>
      <c r="GP78" s="0" t="n">
        <v>0.0209999999999999</v>
      </c>
      <c r="GQ78" s="0" t="n">
        <v>0.0179999999999989</v>
      </c>
      <c r="GR78" s="0" t="n">
        <v>0.0179999999999998</v>
      </c>
      <c r="GS78" s="0" t="n">
        <v>0.0179999999999998</v>
      </c>
      <c r="GT78" s="0" t="n">
        <v>0.0179999999999989</v>
      </c>
      <c r="GU78" s="0" t="n">
        <v>0.0209999999999999</v>
      </c>
      <c r="GV78" s="0" t="n">
        <v>0.0209999999999999</v>
      </c>
      <c r="GW78" s="0" t="n">
        <v>0.0210000000000008</v>
      </c>
      <c r="GX78" s="0" t="n">
        <v>0.0209999999999999</v>
      </c>
      <c r="GY78" s="0" t="n">
        <v>0.0209999999999999</v>
      </c>
      <c r="GZ78" s="0" t="n">
        <v>0.0210000000000008</v>
      </c>
      <c r="HA78" s="0" t="n">
        <v>0.020999999999999</v>
      </c>
      <c r="HB78" s="0" t="n">
        <v>0.0210000000000008</v>
      </c>
      <c r="HC78" s="0" t="n">
        <v>0.0179999999999998</v>
      </c>
      <c r="HD78" s="0" t="n">
        <v>0.0179999999999998</v>
      </c>
      <c r="HE78" s="0" t="n">
        <v>0.0179999999999989</v>
      </c>
      <c r="HF78" s="0" t="n">
        <v>0.0179999999999998</v>
      </c>
      <c r="HG78" s="0" t="n">
        <v>0.0210000000000008</v>
      </c>
      <c r="HH78" s="0" t="n">
        <v>0.0210000000000008</v>
      </c>
      <c r="HI78" s="0" t="n">
        <v>0.0209999999999999</v>
      </c>
      <c r="HJ78" s="0" t="n">
        <v>0.0209999999999999</v>
      </c>
      <c r="HK78" s="0" t="n">
        <v>0.0210000000000008</v>
      </c>
      <c r="HL78" s="0" t="n">
        <v>0.0209999999999999</v>
      </c>
      <c r="HM78" s="0" t="n">
        <v>0.020999999999999</v>
      </c>
      <c r="HN78" s="0" t="n">
        <v>0.0210000000000008</v>
      </c>
      <c r="HO78" s="0" t="n">
        <v>0.0179999999999989</v>
      </c>
      <c r="HP78" s="0" t="n">
        <v>0.0179999999999998</v>
      </c>
      <c r="HQ78" s="0" t="n">
        <v>0.0179999999999998</v>
      </c>
      <c r="HR78" s="0" t="n">
        <v>0.0179999999999989</v>
      </c>
      <c r="HS78" s="0" t="n">
        <v>0.0209999999999999</v>
      </c>
      <c r="HT78" s="0" t="n">
        <v>0.0209999999999999</v>
      </c>
      <c r="HU78" s="0" t="n">
        <v>0.0209999999999999</v>
      </c>
      <c r="HV78" s="0" t="n">
        <v>0.0209999999999999</v>
      </c>
      <c r="HW78" s="0" t="n">
        <v>0.0209999999999999</v>
      </c>
      <c r="HX78" s="0" t="n">
        <v>0.0210000000000008</v>
      </c>
      <c r="HY78" s="0" t="n">
        <v>0.020999999999999</v>
      </c>
      <c r="HZ78" s="0" t="n">
        <v>0.0209999999999999</v>
      </c>
      <c r="IA78" s="382" t="n">
        <v>0.0179999999999998</v>
      </c>
      <c r="IB78" s="382" t="n">
        <v>0.0179999999999998</v>
      </c>
      <c r="IC78" s="382" t="n">
        <v>0.0179999999999998</v>
      </c>
    </row>
    <row r="79" customFormat="false" ht="12.75" hidden="false" customHeight="false" outlineLevel="0" collapsed="false">
      <c r="A79" s="389" t="n">
        <f aca="false">A!A93</f>
        <v>39387</v>
      </c>
      <c r="B79" s="390" t="n">
        <f aca="false">INDEX(RelationshipPriceTable,MATCH(A79,RelationshipMonth,0),2)</f>
        <v>4.165</v>
      </c>
      <c r="C79" s="390" t="n">
        <v>4.143</v>
      </c>
      <c r="D79" s="391" t="n">
        <f aca="false">B79-C79</f>
        <v>0.0220000000000002</v>
      </c>
      <c r="F79" s="414" t="n">
        <v>36963</v>
      </c>
      <c r="K79" s="0" t="n">
        <v>-0.153</v>
      </c>
      <c r="L79" s="0" t="n">
        <v>-0.129999999999999</v>
      </c>
      <c r="M79" s="0" t="n">
        <v>-0.117999999999999</v>
      </c>
      <c r="N79" s="0" t="n">
        <v>-0.108</v>
      </c>
      <c r="O79" s="0" t="n">
        <v>-0.0999999999999996</v>
      </c>
      <c r="P79" s="0" t="n">
        <v>-0.0940000000000003</v>
      </c>
      <c r="Q79" s="0" t="n">
        <v>-0.0870000000000006</v>
      </c>
      <c r="R79" s="0" t="n">
        <v>-0.0720000000000001</v>
      </c>
      <c r="S79" s="0" t="n">
        <v>-0.064000000000001</v>
      </c>
      <c r="T79" s="0" t="n">
        <v>-0.0570000000000004</v>
      </c>
      <c r="U79" s="0" t="n">
        <v>-0.0420000000000007</v>
      </c>
      <c r="V79" s="0" t="n">
        <v>-0.0149999999999997</v>
      </c>
      <c r="W79" s="0" t="n">
        <v>0.00500000000000078</v>
      </c>
      <c r="X79" s="0" t="n">
        <v>0.0110000000000001</v>
      </c>
      <c r="Y79" s="0" t="n">
        <v>0.00900000000000034</v>
      </c>
      <c r="Z79" s="0" t="n">
        <v>0.00899999999999945</v>
      </c>
      <c r="AA79" s="0" t="n">
        <v>0.00499999999999989</v>
      </c>
      <c r="AB79" s="0" t="n">
        <v>0.00499999999999989</v>
      </c>
      <c r="AC79" s="0" t="n">
        <v>0.00499999999999989</v>
      </c>
      <c r="AD79" s="0" t="n">
        <v>0.00499999999999989</v>
      </c>
      <c r="AE79" s="0" t="n">
        <v>0.00499999999999989</v>
      </c>
      <c r="AF79" s="0" t="n">
        <v>0.00499999999999989</v>
      </c>
      <c r="AG79" s="0" t="n">
        <v>0.00499999999999989</v>
      </c>
      <c r="AH79" s="0" t="n">
        <v>0.00499999999999989</v>
      </c>
      <c r="AI79" s="0" t="n">
        <v>0.00499999999999989</v>
      </c>
      <c r="AJ79" s="0" t="n">
        <v>0.00499999999999989</v>
      </c>
      <c r="AK79" s="0" t="n">
        <v>0.00499999999999989</v>
      </c>
      <c r="AL79" s="0" t="n">
        <v>0.00499999999999989</v>
      </c>
      <c r="AM79" s="0" t="n">
        <v>0.00499999999999989</v>
      </c>
      <c r="AN79" s="0" t="n">
        <v>0.00499999999999989</v>
      </c>
      <c r="AO79" s="0" t="n">
        <v>0.00499999999999989</v>
      </c>
      <c r="AP79" s="0" t="n">
        <v>0.00499999999999989</v>
      </c>
      <c r="AQ79" s="0" t="n">
        <v>0.00499999999999989</v>
      </c>
      <c r="AR79" s="0" t="n">
        <v>0.00499999999999989</v>
      </c>
      <c r="AS79" s="0" t="n">
        <v>0.00499999999999989</v>
      </c>
      <c r="AT79" s="0" t="n">
        <v>0.00499999999999989</v>
      </c>
      <c r="AU79" s="0" t="n">
        <v>0</v>
      </c>
      <c r="AV79" s="0" t="n">
        <v>0</v>
      </c>
      <c r="AW79" s="0" t="n">
        <v>0</v>
      </c>
      <c r="AX79" s="0" t="n">
        <v>0</v>
      </c>
      <c r="AY79" s="0" t="n">
        <v>0</v>
      </c>
      <c r="AZ79" s="0" t="n">
        <v>0</v>
      </c>
      <c r="BA79" s="0" t="n">
        <v>0</v>
      </c>
      <c r="BB79" s="0" t="n">
        <v>0</v>
      </c>
      <c r="BC79" s="0" t="n">
        <v>0</v>
      </c>
      <c r="BD79" s="0" t="n">
        <v>0.00500000000000078</v>
      </c>
      <c r="BE79" s="0" t="n">
        <v>0.00499999999999989</v>
      </c>
      <c r="BF79" s="0" t="n">
        <v>0.00499999999999989</v>
      </c>
      <c r="BG79" s="0" t="n">
        <v>0</v>
      </c>
      <c r="BH79" s="0" t="n">
        <v>0</v>
      </c>
      <c r="BI79" s="0" t="n">
        <v>0</v>
      </c>
      <c r="BJ79" s="0" t="n">
        <v>0</v>
      </c>
      <c r="BK79" s="0" t="n">
        <v>0</v>
      </c>
      <c r="BL79" s="0" t="n">
        <v>0</v>
      </c>
      <c r="BM79" s="0" t="n">
        <v>0</v>
      </c>
      <c r="BN79" s="0" t="n">
        <v>0</v>
      </c>
      <c r="BO79" s="0" t="n">
        <v>0</v>
      </c>
      <c r="BP79" s="0" t="n">
        <v>0.00499999999999989</v>
      </c>
      <c r="BQ79" s="0" t="n">
        <v>0.00499999999999989</v>
      </c>
      <c r="BR79" s="0" t="n">
        <v>0.00499999999999989</v>
      </c>
      <c r="BS79" s="0" t="n">
        <v>0</v>
      </c>
      <c r="BT79" s="0" t="n">
        <v>0</v>
      </c>
      <c r="BU79" s="0" t="n">
        <v>0</v>
      </c>
      <c r="BV79" s="0" t="n">
        <v>0</v>
      </c>
      <c r="BW79" s="0" t="n">
        <v>0</v>
      </c>
      <c r="BX79" s="0" t="n">
        <v>0</v>
      </c>
      <c r="BY79" s="0" t="n">
        <v>0</v>
      </c>
      <c r="BZ79" s="0" t="n">
        <v>0</v>
      </c>
      <c r="CA79" s="0" t="n">
        <v>0</v>
      </c>
      <c r="CB79" s="0" t="n">
        <v>0.00499999999999989</v>
      </c>
      <c r="CC79" s="0" t="n">
        <v>0.00499999999999989</v>
      </c>
      <c r="CD79" s="0" t="n">
        <v>0.00499999999999989</v>
      </c>
      <c r="CE79" s="0" t="n">
        <v>0</v>
      </c>
      <c r="CF79" s="0" t="n">
        <v>0</v>
      </c>
      <c r="CG79" s="0" t="n">
        <v>0</v>
      </c>
      <c r="CH79" s="0" t="n">
        <v>0</v>
      </c>
      <c r="CI79" s="0" t="n">
        <v>0</v>
      </c>
      <c r="CJ79" s="0" t="n">
        <v>0</v>
      </c>
      <c r="CK79" s="0" t="n">
        <v>0</v>
      </c>
      <c r="CL79" s="0" t="n">
        <v>0</v>
      </c>
      <c r="CM79" s="0" t="n">
        <v>0</v>
      </c>
      <c r="CN79" s="0" t="n">
        <v>0.00499999999999989</v>
      </c>
      <c r="CO79" s="0" t="n">
        <v>0.00499999999999989</v>
      </c>
      <c r="CP79" s="0" t="n">
        <v>0.00499999999999989</v>
      </c>
      <c r="CQ79" s="0" t="n">
        <v>0</v>
      </c>
      <c r="CR79" s="0" t="n">
        <v>0</v>
      </c>
      <c r="CS79" s="0" t="n">
        <v>0</v>
      </c>
      <c r="CT79" s="0" t="n">
        <v>0</v>
      </c>
      <c r="CU79" s="0" t="n">
        <v>0</v>
      </c>
      <c r="CV79" s="0" t="n">
        <v>0</v>
      </c>
      <c r="CW79" s="0" t="n">
        <v>0</v>
      </c>
      <c r="CX79" s="0" t="n">
        <v>0</v>
      </c>
      <c r="CY79" s="0" t="n">
        <v>0</v>
      </c>
      <c r="CZ79" s="0" t="n">
        <v>0.00499999999999989</v>
      </c>
      <c r="DA79" s="0" t="n">
        <v>0.00500000000000078</v>
      </c>
      <c r="DB79" s="0" t="n">
        <v>0.00499999999999989</v>
      </c>
      <c r="DC79" s="0" t="n">
        <v>0</v>
      </c>
      <c r="DD79" s="0" t="n">
        <v>0</v>
      </c>
      <c r="DE79" s="0" t="n">
        <v>0</v>
      </c>
      <c r="DF79" s="0" t="n">
        <v>0</v>
      </c>
      <c r="DG79" s="0" t="n">
        <v>0</v>
      </c>
      <c r="DH79" s="0" t="n">
        <v>0</v>
      </c>
      <c r="DI79" s="0" t="n">
        <v>0</v>
      </c>
      <c r="DJ79" s="0" t="n">
        <v>0</v>
      </c>
      <c r="DK79" s="0" t="n">
        <v>0</v>
      </c>
      <c r="DL79" s="0" t="n">
        <v>0.00499999999999989</v>
      </c>
      <c r="DM79" s="0" t="n">
        <v>0.00499999999999989</v>
      </c>
      <c r="DN79" s="0" t="n">
        <v>0.00499999999999989</v>
      </c>
      <c r="DO79" s="0" t="n">
        <v>0</v>
      </c>
      <c r="DP79" s="0" t="n">
        <v>0</v>
      </c>
      <c r="DQ79" s="0" t="n">
        <v>0</v>
      </c>
      <c r="DR79" s="0" t="n">
        <v>0</v>
      </c>
      <c r="DS79" s="0" t="n">
        <v>0</v>
      </c>
      <c r="DT79" s="0" t="n">
        <v>0</v>
      </c>
      <c r="DU79" s="0" t="n">
        <v>0</v>
      </c>
      <c r="DV79" s="0" t="n">
        <v>0</v>
      </c>
      <c r="DW79" s="0" t="n">
        <v>0</v>
      </c>
      <c r="DX79" s="0" t="n">
        <v>0.00499999999999989</v>
      </c>
      <c r="DY79" s="0" t="n">
        <v>0.00500000000000078</v>
      </c>
      <c r="DZ79" s="0" t="n">
        <v>0.00499999999999989</v>
      </c>
      <c r="EA79" s="0" t="n">
        <v>0</v>
      </c>
      <c r="EB79" s="0" t="n">
        <v>0</v>
      </c>
      <c r="EC79" s="0" t="n">
        <v>0</v>
      </c>
      <c r="ED79" s="0" t="n">
        <v>0</v>
      </c>
      <c r="EE79" s="0" t="n">
        <v>0</v>
      </c>
      <c r="EF79" s="0" t="n">
        <v>0</v>
      </c>
      <c r="EG79" s="0" t="n">
        <v>0</v>
      </c>
      <c r="EH79" s="0" t="n">
        <v>0</v>
      </c>
      <c r="EI79" s="0" t="n">
        <v>0</v>
      </c>
      <c r="EJ79" s="0" t="n">
        <v>0.00499999999999989</v>
      </c>
      <c r="EK79" s="0" t="n">
        <v>0.00499999999999989</v>
      </c>
      <c r="EL79" s="0" t="n">
        <v>0.00500000000000078</v>
      </c>
      <c r="EM79" s="0" t="n">
        <v>0</v>
      </c>
      <c r="EN79" s="0" t="n">
        <v>0</v>
      </c>
      <c r="EO79" s="0" t="n">
        <v>0</v>
      </c>
      <c r="EP79" s="0" t="n">
        <v>0</v>
      </c>
      <c r="EQ79" s="0" t="n">
        <v>0</v>
      </c>
      <c r="ER79" s="0" t="n">
        <v>0</v>
      </c>
      <c r="ES79" s="0" t="n">
        <v>0</v>
      </c>
      <c r="ET79" s="0" t="n">
        <v>0</v>
      </c>
      <c r="EU79" s="0" t="n">
        <v>0</v>
      </c>
      <c r="EV79" s="0" t="n">
        <v>0.00499999999999989</v>
      </c>
      <c r="EW79" s="0" t="n">
        <v>0.00499999999999989</v>
      </c>
      <c r="EX79" s="0" t="n">
        <v>0.00499999999999989</v>
      </c>
      <c r="EY79" s="0" t="n">
        <v>0</v>
      </c>
      <c r="EZ79" s="0" t="n">
        <v>0</v>
      </c>
      <c r="FA79" s="0" t="n">
        <v>0</v>
      </c>
      <c r="FB79" s="0" t="n">
        <v>0</v>
      </c>
      <c r="FC79" s="0" t="n">
        <v>0</v>
      </c>
      <c r="FD79" s="0" t="n">
        <v>0</v>
      </c>
      <c r="FE79" s="0" t="n">
        <v>0</v>
      </c>
      <c r="FF79" s="0" t="n">
        <v>0</v>
      </c>
      <c r="FG79" s="0" t="n">
        <v>0</v>
      </c>
      <c r="FH79" s="0" t="n">
        <v>0.00499999999999989</v>
      </c>
      <c r="FI79" s="0" t="n">
        <v>0.00499999999999989</v>
      </c>
      <c r="FJ79" s="0" t="n">
        <v>0.00499999999999989</v>
      </c>
      <c r="FK79" s="0" t="n">
        <v>0</v>
      </c>
      <c r="FL79" s="0" t="n">
        <v>0</v>
      </c>
      <c r="FM79" s="0" t="n">
        <v>0</v>
      </c>
      <c r="FN79" s="0" t="n">
        <v>0</v>
      </c>
      <c r="FO79" s="0" t="n">
        <v>0</v>
      </c>
      <c r="FP79" s="0" t="n">
        <v>0</v>
      </c>
      <c r="FQ79" s="0" t="n">
        <v>0</v>
      </c>
      <c r="FR79" s="0" t="n">
        <v>0</v>
      </c>
      <c r="FS79" s="0" t="n">
        <v>0</v>
      </c>
      <c r="FT79" s="0" t="n">
        <v>0.00499999999999989</v>
      </c>
      <c r="FU79" s="0" t="n">
        <v>0.00499999999999989</v>
      </c>
      <c r="FV79" s="0" t="n">
        <v>0.00499999999999989</v>
      </c>
      <c r="FW79" s="0" t="n">
        <v>0</v>
      </c>
      <c r="FX79" s="0" t="n">
        <v>0</v>
      </c>
      <c r="FY79" s="0" t="n">
        <v>0</v>
      </c>
      <c r="FZ79" s="0" t="n">
        <v>0</v>
      </c>
      <c r="GA79" s="0" t="n">
        <v>0</v>
      </c>
      <c r="GB79" s="0" t="n">
        <v>0</v>
      </c>
      <c r="GC79" s="0" t="n">
        <v>0</v>
      </c>
      <c r="GD79" s="0" t="n">
        <v>0</v>
      </c>
      <c r="GE79" s="0" t="n">
        <v>0</v>
      </c>
      <c r="GF79" s="0" t="n">
        <v>0.00499999999999989</v>
      </c>
      <c r="GG79" s="0" t="n">
        <v>0.00500000000000078</v>
      </c>
      <c r="GH79" s="0" t="n">
        <v>0.00499999999999989</v>
      </c>
      <c r="GI79" s="0" t="n">
        <v>0</v>
      </c>
      <c r="GJ79" s="0" t="n">
        <v>0</v>
      </c>
      <c r="GK79" s="0" t="n">
        <v>0</v>
      </c>
      <c r="GL79" s="0" t="n">
        <v>0</v>
      </c>
      <c r="GM79" s="0" t="n">
        <v>0</v>
      </c>
      <c r="GN79" s="0" t="n">
        <v>0</v>
      </c>
      <c r="GO79" s="0" t="n">
        <v>0</v>
      </c>
      <c r="GP79" s="0" t="n">
        <v>0</v>
      </c>
      <c r="GQ79" s="0" t="n">
        <v>0</v>
      </c>
      <c r="GR79" s="0" t="n">
        <v>0.00499999999999989</v>
      </c>
      <c r="GS79" s="0" t="n">
        <v>0.00499999999999989</v>
      </c>
      <c r="GT79" s="0" t="n">
        <v>0.00500000000000078</v>
      </c>
      <c r="GU79" s="0" t="n">
        <v>0</v>
      </c>
      <c r="GV79" s="0" t="n">
        <v>0</v>
      </c>
      <c r="GW79" s="0" t="n">
        <v>0</v>
      </c>
      <c r="GX79" s="0" t="n">
        <v>0</v>
      </c>
      <c r="GY79" s="0" t="n">
        <v>0</v>
      </c>
      <c r="GZ79" s="0" t="n">
        <v>0</v>
      </c>
      <c r="HA79" s="0" t="n">
        <v>0</v>
      </c>
      <c r="HB79" s="0" t="n">
        <v>0</v>
      </c>
      <c r="HC79" s="0" t="n">
        <v>0</v>
      </c>
      <c r="HD79" s="0" t="n">
        <v>0.00499999999999989</v>
      </c>
      <c r="HE79" s="0" t="n">
        <v>0.00499999999999989</v>
      </c>
      <c r="HF79" s="0" t="n">
        <v>0.00499999999999989</v>
      </c>
      <c r="HG79" s="0" t="n">
        <v>0</v>
      </c>
      <c r="HH79" s="0" t="n">
        <v>0</v>
      </c>
      <c r="HI79" s="0" t="n">
        <v>0</v>
      </c>
      <c r="HJ79" s="0" t="n">
        <v>0</v>
      </c>
      <c r="HK79" s="0" t="n">
        <v>0</v>
      </c>
      <c r="HL79" s="0" t="n">
        <v>0</v>
      </c>
      <c r="HM79" s="0" t="n">
        <v>0</v>
      </c>
      <c r="HN79" s="0" t="n">
        <v>0</v>
      </c>
      <c r="HO79" s="0" t="n">
        <v>0</v>
      </c>
      <c r="HP79" s="0" t="n">
        <v>0.00499999999999989</v>
      </c>
      <c r="HQ79" s="0" t="n">
        <v>0.00499999999999989</v>
      </c>
      <c r="HR79" s="0" t="n">
        <v>0.00499999999999989</v>
      </c>
      <c r="HS79" s="0" t="n">
        <v>0</v>
      </c>
      <c r="HT79" s="0" t="n">
        <v>0</v>
      </c>
      <c r="HU79" s="0" t="n">
        <v>0</v>
      </c>
      <c r="HV79" s="0" t="n">
        <v>0</v>
      </c>
      <c r="HW79" s="0" t="n">
        <v>0</v>
      </c>
      <c r="HX79" s="0" t="n">
        <v>0</v>
      </c>
      <c r="HY79" s="0" t="n">
        <v>0</v>
      </c>
      <c r="HZ79" s="0" t="n">
        <v>0</v>
      </c>
      <c r="IA79" s="382" t="n">
        <v>0</v>
      </c>
      <c r="IB79" s="382" t="n">
        <v>0.00499999999999989</v>
      </c>
      <c r="IC79" s="382" t="n">
        <v>0.00499999999999989</v>
      </c>
    </row>
    <row r="80" customFormat="false" ht="12.75" hidden="false" customHeight="false" outlineLevel="0" collapsed="false">
      <c r="A80" s="389" t="n">
        <f aca="false">A!A94</f>
        <v>39417</v>
      </c>
      <c r="B80" s="390" t="n">
        <f aca="false">INDEX(RelationshipPriceTable,MATCH(A80,RelationshipMonth,0),2)</f>
        <v>4.31</v>
      </c>
      <c r="C80" s="390" t="n">
        <v>4.288</v>
      </c>
      <c r="D80" s="391" t="n">
        <f aca="false">B80-C80</f>
        <v>0.0219999999999994</v>
      </c>
      <c r="F80" s="414" t="n">
        <v>36964</v>
      </c>
      <c r="K80" s="0" t="n">
        <v>-0.0949999999999998</v>
      </c>
      <c r="L80" s="0" t="n">
        <v>-0.11</v>
      </c>
      <c r="M80" s="0" t="n">
        <v>-0.111</v>
      </c>
      <c r="N80" s="0" t="n">
        <v>-0.111</v>
      </c>
      <c r="O80" s="0" t="n">
        <v>-0.111</v>
      </c>
      <c r="P80" s="0" t="n">
        <v>-0.111999999999999</v>
      </c>
      <c r="Q80" s="0" t="n">
        <v>-0.108999999999999</v>
      </c>
      <c r="R80" s="0" t="n">
        <v>-0.104</v>
      </c>
      <c r="S80" s="0" t="n">
        <v>-0.0990000000000002</v>
      </c>
      <c r="T80" s="0" t="n">
        <v>-0.0960000000000001</v>
      </c>
      <c r="U80" s="0" t="n">
        <v>-0.0910000000000002</v>
      </c>
      <c r="V80" s="0" t="n">
        <v>-0.0899999999999999</v>
      </c>
      <c r="W80" s="0" t="n">
        <v>-0.0870000000000006</v>
      </c>
      <c r="X80" s="0" t="n">
        <v>-0.0869999999999997</v>
      </c>
      <c r="Y80" s="0" t="n">
        <v>-0.085</v>
      </c>
      <c r="Z80" s="0" t="n">
        <v>-0.0839999999999996</v>
      </c>
      <c r="AA80" s="0" t="n">
        <v>-0.0830000000000002</v>
      </c>
      <c r="AB80" s="0" t="n">
        <v>-0.0840000000000005</v>
      </c>
      <c r="AC80" s="0" t="n">
        <v>-0.0840000000000005</v>
      </c>
      <c r="AD80" s="0" t="n">
        <v>-0.0889999999999995</v>
      </c>
      <c r="AE80" s="0" t="n">
        <v>-0.0899999999999999</v>
      </c>
      <c r="AF80" s="0" t="n">
        <v>-0.0899999999999999</v>
      </c>
      <c r="AG80" s="0" t="n">
        <v>-0.0960000000000001</v>
      </c>
      <c r="AH80" s="0" t="n">
        <v>-0.0989999999999993</v>
      </c>
      <c r="AI80" s="0" t="n">
        <v>-0.103000000000001</v>
      </c>
      <c r="AJ80" s="0" t="n">
        <v>-0.103000000000001</v>
      </c>
      <c r="AK80" s="0" t="n">
        <v>-0.103000000000001</v>
      </c>
      <c r="AL80" s="0" t="n">
        <v>-0.103</v>
      </c>
      <c r="AM80" s="0" t="n">
        <v>-0.103</v>
      </c>
      <c r="AN80" s="0" t="n">
        <v>-0.103</v>
      </c>
      <c r="AO80" s="0" t="n">
        <v>-0.103</v>
      </c>
      <c r="AP80" s="0" t="n">
        <v>-0.103</v>
      </c>
      <c r="AQ80" s="0" t="n">
        <v>-0.103</v>
      </c>
      <c r="AR80" s="0" t="n">
        <v>-0.103</v>
      </c>
      <c r="AS80" s="0" t="n">
        <v>-0.103</v>
      </c>
      <c r="AT80" s="0" t="n">
        <v>-0.103000000000001</v>
      </c>
      <c r="AU80" s="0" t="n">
        <v>-0.0979999999999999</v>
      </c>
      <c r="AV80" s="0" t="n">
        <v>-0.0979999999999999</v>
      </c>
      <c r="AW80" s="0" t="n">
        <v>-0.0979999999999999</v>
      </c>
      <c r="AX80" s="0" t="n">
        <v>-0.0979999999999999</v>
      </c>
      <c r="AY80" s="0" t="n">
        <v>-0.0979999999999999</v>
      </c>
      <c r="AZ80" s="0" t="n">
        <v>-0.0979999999999999</v>
      </c>
      <c r="BA80" s="0" t="n">
        <v>-0.0979999999999999</v>
      </c>
      <c r="BB80" s="0" t="n">
        <v>-0.0979999999999999</v>
      </c>
      <c r="BC80" s="0" t="n">
        <v>-0.0979999999999999</v>
      </c>
      <c r="BD80" s="0" t="n">
        <v>-0.108000000000001</v>
      </c>
      <c r="BE80" s="0" t="n">
        <v>-0.108000000000001</v>
      </c>
      <c r="BF80" s="0" t="n">
        <v>-0.108</v>
      </c>
      <c r="BG80" s="0" t="n">
        <v>-0.103000000000001</v>
      </c>
      <c r="BH80" s="0" t="n">
        <v>-0.103000000000001</v>
      </c>
      <c r="BI80" s="0" t="n">
        <v>-0.103000000000001</v>
      </c>
      <c r="BJ80" s="0" t="n">
        <v>-0.103</v>
      </c>
      <c r="BK80" s="0" t="n">
        <v>-0.103000000000001</v>
      </c>
      <c r="BL80" s="0" t="n">
        <v>-0.103</v>
      </c>
      <c r="BM80" s="0" t="n">
        <v>-0.103000000000001</v>
      </c>
      <c r="BN80" s="0" t="n">
        <v>-0.103000000000001</v>
      </c>
      <c r="BO80" s="0" t="n">
        <v>-0.103000000000001</v>
      </c>
      <c r="BP80" s="0" t="n">
        <v>-0.108</v>
      </c>
      <c r="BQ80" s="0" t="n">
        <v>-0.108</v>
      </c>
      <c r="BR80" s="0" t="n">
        <v>-0.108</v>
      </c>
      <c r="BS80" s="0" t="n">
        <v>-0.103</v>
      </c>
      <c r="BT80" s="0" t="n">
        <v>-0.103</v>
      </c>
      <c r="BU80" s="0" t="n">
        <v>-0.103</v>
      </c>
      <c r="BV80" s="0" t="n">
        <v>-0.103</v>
      </c>
      <c r="BW80" s="0" t="n">
        <v>-0.103000000000001</v>
      </c>
      <c r="BX80" s="0" t="n">
        <v>-0.103000000000001</v>
      </c>
      <c r="BY80" s="0" t="n">
        <v>-0.103</v>
      </c>
      <c r="BZ80" s="0" t="n">
        <v>-0.103</v>
      </c>
      <c r="CA80" s="0" t="n">
        <v>-0.103</v>
      </c>
      <c r="CB80" s="0" t="n">
        <v>-0.108</v>
      </c>
      <c r="CC80" s="0" t="n">
        <v>-0.108</v>
      </c>
      <c r="CD80" s="0" t="n">
        <v>-0.108000000000001</v>
      </c>
      <c r="CE80" s="0" t="n">
        <v>-0.103</v>
      </c>
      <c r="CF80" s="0" t="n">
        <v>-0.103</v>
      </c>
      <c r="CG80" s="0" t="n">
        <v>-0.103</v>
      </c>
      <c r="CH80" s="0" t="n">
        <v>-0.103</v>
      </c>
      <c r="CI80" s="0" t="n">
        <v>-0.103000000000001</v>
      </c>
      <c r="CJ80" s="0" t="n">
        <v>-0.103000000000001</v>
      </c>
      <c r="CK80" s="0" t="n">
        <v>-0.103</v>
      </c>
      <c r="CL80" s="0" t="n">
        <v>-0.103</v>
      </c>
      <c r="CM80" s="0" t="n">
        <v>-0.103</v>
      </c>
      <c r="CN80" s="0" t="n">
        <v>-0.108</v>
      </c>
      <c r="CO80" s="0" t="n">
        <v>-0.108</v>
      </c>
      <c r="CP80" s="0" t="n">
        <v>-0.108000000000001</v>
      </c>
      <c r="CQ80" s="0" t="n">
        <v>-0.103</v>
      </c>
      <c r="CR80" s="0" t="n">
        <v>-0.103</v>
      </c>
      <c r="CS80" s="0" t="n">
        <v>-0.103</v>
      </c>
      <c r="CT80" s="0" t="n">
        <v>-0.103</v>
      </c>
      <c r="CU80" s="0" t="n">
        <v>-0.103000000000001</v>
      </c>
      <c r="CV80" s="0" t="n">
        <v>-0.103000000000001</v>
      </c>
      <c r="CW80" s="0" t="n">
        <v>-0.103</v>
      </c>
      <c r="CX80" s="0" t="n">
        <v>-0.103</v>
      </c>
      <c r="CY80" s="0" t="n">
        <v>-0.103</v>
      </c>
      <c r="CZ80" s="0" t="n">
        <v>-0.108</v>
      </c>
      <c r="DA80" s="0" t="n">
        <v>-0.108000000000001</v>
      </c>
      <c r="DB80" s="0" t="n">
        <v>-0.108</v>
      </c>
      <c r="DC80" s="0" t="n">
        <v>-0.103</v>
      </c>
      <c r="DD80" s="0" t="n">
        <v>-0.103</v>
      </c>
      <c r="DE80" s="0" t="n">
        <v>-0.103000000000001</v>
      </c>
      <c r="DF80" s="0" t="n">
        <v>-0.103</v>
      </c>
      <c r="DG80" s="0" t="n">
        <v>-0.103000000000001</v>
      </c>
      <c r="DH80" s="0" t="n">
        <v>-0.103000000000001</v>
      </c>
      <c r="DI80" s="0" t="n">
        <v>-0.103</v>
      </c>
      <c r="DJ80" s="0" t="n">
        <v>-0.103</v>
      </c>
      <c r="DK80" s="0" t="n">
        <v>-0.103</v>
      </c>
      <c r="DL80" s="0" t="n">
        <v>-0.108</v>
      </c>
      <c r="DM80" s="0" t="n">
        <v>-0.108000000000001</v>
      </c>
      <c r="DN80" s="0" t="n">
        <v>-0.108</v>
      </c>
      <c r="DO80" s="0" t="n">
        <v>-0.103000000000001</v>
      </c>
      <c r="DP80" s="0" t="n">
        <v>-0.103000000000001</v>
      </c>
      <c r="DQ80" s="0" t="n">
        <v>-0.103</v>
      </c>
      <c r="DR80" s="0" t="n">
        <v>-0.103000000000001</v>
      </c>
      <c r="DS80" s="0" t="n">
        <v>-0.103000000000001</v>
      </c>
      <c r="DT80" s="0" t="n">
        <v>-0.103</v>
      </c>
      <c r="DU80" s="0" t="n">
        <v>-0.103000000000001</v>
      </c>
      <c r="DV80" s="0" t="n">
        <v>-0.103000000000001</v>
      </c>
      <c r="DW80" s="0" t="n">
        <v>-0.103</v>
      </c>
      <c r="DX80" s="0" t="n">
        <v>-0.107999999999999</v>
      </c>
      <c r="DY80" s="0" t="n">
        <v>-0.108</v>
      </c>
      <c r="DZ80" s="0" t="n">
        <v>-0.108000000000001</v>
      </c>
      <c r="EA80" s="0" t="n">
        <v>-0.103</v>
      </c>
      <c r="EB80" s="0" t="n">
        <v>-0.103</v>
      </c>
      <c r="EC80" s="0" t="n">
        <v>-0.103</v>
      </c>
      <c r="ED80" s="0" t="n">
        <v>-0.103</v>
      </c>
      <c r="EE80" s="0" t="n">
        <v>-0.103</v>
      </c>
      <c r="EF80" s="0" t="n">
        <v>-0.103000000000001</v>
      </c>
      <c r="EG80" s="0" t="n">
        <v>-0.102999999999999</v>
      </c>
      <c r="EH80" s="0" t="n">
        <v>-0.103000000000001</v>
      </c>
      <c r="EI80" s="0" t="n">
        <v>-0.102999999999999</v>
      </c>
      <c r="EJ80" s="0" t="n">
        <v>-0.108</v>
      </c>
      <c r="EK80" s="0" t="n">
        <v>-0.108</v>
      </c>
      <c r="EL80" s="0" t="n">
        <v>-0.108</v>
      </c>
      <c r="EM80" s="0" t="n">
        <v>-0.103</v>
      </c>
      <c r="EN80" s="0" t="n">
        <v>-0.103</v>
      </c>
      <c r="EO80" s="0" t="n">
        <v>-0.103000000000001</v>
      </c>
      <c r="EP80" s="0" t="n">
        <v>-0.103</v>
      </c>
      <c r="EQ80" s="0" t="n">
        <v>-0.103</v>
      </c>
      <c r="ER80" s="0" t="n">
        <v>-0.103</v>
      </c>
      <c r="ES80" s="0" t="n">
        <v>-0.103</v>
      </c>
      <c r="ET80" s="0" t="n">
        <v>-0.103000000000002</v>
      </c>
      <c r="EU80" s="0" t="n">
        <v>-0.103</v>
      </c>
      <c r="EV80" s="0" t="n">
        <v>-0.108</v>
      </c>
      <c r="EW80" s="0" t="n">
        <v>-0.108</v>
      </c>
      <c r="EX80" s="0" t="n">
        <v>-0.108</v>
      </c>
      <c r="EY80" s="0" t="n">
        <v>-0.103000000000001</v>
      </c>
      <c r="EZ80" s="0" t="n">
        <v>-0.103000000000001</v>
      </c>
      <c r="FA80" s="0" t="n">
        <v>-0.103</v>
      </c>
      <c r="FB80" s="0" t="n">
        <v>-0.103</v>
      </c>
      <c r="FC80" s="0" t="n">
        <v>-0.103</v>
      </c>
      <c r="FD80" s="0" t="n">
        <v>-0.103000000000001</v>
      </c>
      <c r="FE80" s="0" t="n">
        <v>-0.102999999999999</v>
      </c>
      <c r="FF80" s="0" t="n">
        <v>-0.103000000000001</v>
      </c>
      <c r="FG80" s="0" t="n">
        <v>-0.102999999999999</v>
      </c>
      <c r="FH80" s="0" t="n">
        <v>-0.108</v>
      </c>
      <c r="FI80" s="0" t="n">
        <v>-0.108</v>
      </c>
      <c r="FJ80" s="0" t="n">
        <v>-0.107999999999999</v>
      </c>
      <c r="FK80" s="0" t="n">
        <v>-0.103</v>
      </c>
      <c r="FL80" s="0" t="n">
        <v>-0.103000000000001</v>
      </c>
      <c r="FM80" s="0" t="n">
        <v>-0.102999999999999</v>
      </c>
      <c r="FN80" s="0" t="n">
        <v>-0.102999999999999</v>
      </c>
      <c r="FO80" s="0" t="n">
        <v>-0.103</v>
      </c>
      <c r="FP80" s="0" t="n">
        <v>-0.103000000000001</v>
      </c>
      <c r="FQ80" s="0" t="n">
        <v>-0.103</v>
      </c>
      <c r="FR80" s="0" t="n">
        <v>-0.103000000000001</v>
      </c>
      <c r="FS80" s="0" t="n">
        <v>-0.103</v>
      </c>
      <c r="FT80" s="0" t="n">
        <v>-0.108</v>
      </c>
      <c r="FU80" s="0" t="n">
        <v>-0.108</v>
      </c>
      <c r="FV80" s="0" t="n">
        <v>-0.108</v>
      </c>
      <c r="FW80" s="0" t="n">
        <v>-0.103000000000001</v>
      </c>
      <c r="FX80" s="0" t="n">
        <v>-0.103000000000001</v>
      </c>
      <c r="FY80" s="0" t="n">
        <v>-0.103</v>
      </c>
      <c r="FZ80" s="0" t="n">
        <v>-0.103</v>
      </c>
      <c r="GA80" s="0" t="n">
        <v>-0.103000000000002</v>
      </c>
      <c r="GB80" s="0" t="n">
        <v>-0.103000000000001</v>
      </c>
      <c r="GC80" s="0" t="n">
        <v>-0.103</v>
      </c>
      <c r="GD80" s="0" t="n">
        <v>-0.103</v>
      </c>
      <c r="GE80" s="0" t="n">
        <v>-0.103</v>
      </c>
      <c r="GF80" s="0" t="n">
        <v>-0.107999999999999</v>
      </c>
      <c r="GG80" s="0" t="n">
        <v>-0.108</v>
      </c>
      <c r="GH80" s="0" t="n">
        <v>-0.108</v>
      </c>
      <c r="GI80" s="0" t="n">
        <v>-0.103000000000001</v>
      </c>
      <c r="GJ80" s="0" t="n">
        <v>-0.103000000000001</v>
      </c>
      <c r="GK80" s="0" t="n">
        <v>-0.102999999999999</v>
      </c>
      <c r="GL80" s="0" t="n">
        <v>-0.103</v>
      </c>
      <c r="GM80" s="0" t="n">
        <v>-0.103000000000001</v>
      </c>
      <c r="GN80" s="0" t="n">
        <v>-0.103</v>
      </c>
      <c r="GO80" s="0" t="n">
        <v>-0.102999999999999</v>
      </c>
      <c r="GP80" s="0" t="n">
        <v>-0.103</v>
      </c>
      <c r="GQ80" s="0" t="n">
        <v>-0.102999999999999</v>
      </c>
      <c r="GR80" s="0" t="n">
        <v>-0.108</v>
      </c>
      <c r="GS80" s="0" t="n">
        <v>-0.108</v>
      </c>
      <c r="GT80" s="0" t="n">
        <v>-0.108</v>
      </c>
      <c r="GU80" s="0" t="n">
        <v>-0.103000000000001</v>
      </c>
      <c r="GV80" s="0" t="n">
        <v>-0.103000000000001</v>
      </c>
      <c r="GW80" s="0" t="n">
        <v>-0.103</v>
      </c>
      <c r="GX80" s="0" t="n">
        <v>-0.102999999999999</v>
      </c>
      <c r="GY80" s="0" t="n">
        <v>-0.103000000000001</v>
      </c>
      <c r="GZ80" s="0" t="n">
        <v>-0.103</v>
      </c>
      <c r="HA80" s="0" t="n">
        <v>-0.103</v>
      </c>
      <c r="HB80" s="0" t="n">
        <v>-0.103</v>
      </c>
      <c r="HC80" s="0" t="n">
        <v>-0.103</v>
      </c>
      <c r="HD80" s="0" t="n">
        <v>-0.108</v>
      </c>
      <c r="HE80" s="0" t="n">
        <v>-0.108</v>
      </c>
      <c r="HF80" s="0" t="n">
        <v>-0.108</v>
      </c>
      <c r="HG80" s="0" t="n">
        <v>-0.103</v>
      </c>
      <c r="HH80" s="0" t="n">
        <v>-0.103</v>
      </c>
      <c r="HI80" s="0" t="n">
        <v>-0.103</v>
      </c>
      <c r="HJ80" s="0" t="n">
        <v>-0.103</v>
      </c>
      <c r="HK80" s="0" t="n">
        <v>-0.103000000000001</v>
      </c>
      <c r="HL80" s="0" t="n">
        <v>-0.102999999999999</v>
      </c>
      <c r="HM80" s="0" t="n">
        <v>-0.102999999999999</v>
      </c>
      <c r="HN80" s="0" t="n">
        <v>-0.103</v>
      </c>
      <c r="HO80" s="0" t="n">
        <v>-0.102999999999999</v>
      </c>
      <c r="HP80" s="0" t="n">
        <v>-0.108</v>
      </c>
      <c r="HQ80" s="0" t="n">
        <v>-0.108</v>
      </c>
      <c r="HR80" s="0" t="n">
        <v>-0.107999999999999</v>
      </c>
      <c r="HS80" s="0" t="n">
        <v>-0.102999999999999</v>
      </c>
      <c r="HT80" s="0" t="n">
        <v>-0.103</v>
      </c>
      <c r="HU80" s="0" t="n">
        <v>-0.102999999999999</v>
      </c>
      <c r="HV80" s="0" t="n">
        <v>-0.102999999999999</v>
      </c>
      <c r="HW80" s="0" t="n">
        <v>-0.103000000000001</v>
      </c>
      <c r="HX80" s="0" t="n">
        <v>-0.103</v>
      </c>
      <c r="HY80" s="0" t="n">
        <v>-0.103</v>
      </c>
      <c r="HZ80" s="0" t="n">
        <v>-0.102999999999999</v>
      </c>
      <c r="IA80" s="382" t="n">
        <v>-0.103</v>
      </c>
      <c r="IB80" s="382" t="n">
        <v>-0.108</v>
      </c>
      <c r="IC80" s="382" t="n">
        <v>-0.108</v>
      </c>
    </row>
    <row r="81" customFormat="false" ht="12.75" hidden="false" customHeight="false" outlineLevel="0" collapsed="false">
      <c r="A81" s="389" t="n">
        <f aca="false">A!A95</f>
        <v>39448</v>
      </c>
      <c r="B81" s="390" t="n">
        <f aca="false">INDEX(RelationshipPriceTable,MATCH(A81,RelationshipMonth,0),2)</f>
        <v>4.405</v>
      </c>
      <c r="C81" s="390" t="n">
        <v>4.383</v>
      </c>
      <c r="D81" s="391" t="n">
        <f aca="false">B81-C81</f>
        <v>0.0220000000000002</v>
      </c>
      <c r="F81" s="414" t="n">
        <v>36965</v>
      </c>
      <c r="K81" s="0" t="n">
        <v>0.0159999999999991</v>
      </c>
      <c r="L81" s="0" t="n">
        <v>0.000999999999999446</v>
      </c>
      <c r="M81" s="0" t="n">
        <v>-0.00900000000000034</v>
      </c>
      <c r="N81" s="0" t="n">
        <v>-0.016</v>
      </c>
      <c r="O81" s="0" t="n">
        <v>-0.0209999999999999</v>
      </c>
      <c r="P81" s="0" t="n">
        <v>-0.0210000000000008</v>
      </c>
      <c r="Q81" s="0" t="n">
        <v>-0.0210000000000008</v>
      </c>
      <c r="R81" s="0" t="n">
        <v>-0.0190000000000001</v>
      </c>
      <c r="S81" s="0" t="n">
        <v>-0.0190000000000001</v>
      </c>
      <c r="T81" s="0" t="n">
        <v>-0.0190000000000001</v>
      </c>
      <c r="U81" s="0" t="n">
        <v>-0.0190000000000001</v>
      </c>
      <c r="V81" s="0" t="n">
        <v>-0.0129999999999999</v>
      </c>
      <c r="W81" s="0" t="n">
        <v>-0.00899999999999945</v>
      </c>
      <c r="X81" s="0" t="n">
        <v>-0.00900000000000034</v>
      </c>
      <c r="Y81" s="0" t="n">
        <v>-0.00900000000000034</v>
      </c>
      <c r="Z81" s="0" t="n">
        <v>-0.0110000000000001</v>
      </c>
      <c r="AA81" s="0" t="n">
        <v>-0.0109999999999992</v>
      </c>
      <c r="AB81" s="0" t="n">
        <v>-0.0109999999999992</v>
      </c>
      <c r="AC81" s="0" t="n">
        <v>-0.0110000000000001</v>
      </c>
      <c r="AD81" s="0" t="n">
        <v>-0.0110000000000001</v>
      </c>
      <c r="AE81" s="0" t="n">
        <v>-0.0110000000000001</v>
      </c>
      <c r="AF81" s="0" t="n">
        <v>-0.0110000000000001</v>
      </c>
      <c r="AG81" s="0" t="n">
        <v>-0.0110000000000001</v>
      </c>
      <c r="AH81" s="0" t="n">
        <v>-0.0110000000000001</v>
      </c>
      <c r="AI81" s="0" t="n">
        <v>-0.0110000000000001</v>
      </c>
      <c r="AJ81" s="0" t="n">
        <v>-0.0110000000000001</v>
      </c>
      <c r="AK81" s="0" t="n">
        <v>-0.0109999999999992</v>
      </c>
      <c r="AL81" s="0" t="n">
        <v>-0.0110000000000001</v>
      </c>
      <c r="AM81" s="0" t="n">
        <v>-0.0110000000000001</v>
      </c>
      <c r="AN81" s="0" t="n">
        <v>-0.011000000000001</v>
      </c>
      <c r="AO81" s="0" t="n">
        <v>-0.011000000000001</v>
      </c>
      <c r="AP81" s="0" t="n">
        <v>-0.0110000000000001</v>
      </c>
      <c r="AQ81" s="0" t="n">
        <v>-0.011000000000001</v>
      </c>
      <c r="AR81" s="0" t="n">
        <v>-0.011000000000001</v>
      </c>
      <c r="AS81" s="0" t="n">
        <v>-0.0110000000000001</v>
      </c>
      <c r="AT81" s="0" t="n">
        <v>-0.0110000000000001</v>
      </c>
      <c r="AU81" s="0" t="n">
        <v>-0.0110000000000001</v>
      </c>
      <c r="AV81" s="0" t="n">
        <v>-0.0110000000000001</v>
      </c>
      <c r="AW81" s="0" t="n">
        <v>-0.0109999999999992</v>
      </c>
      <c r="AX81" s="0" t="n">
        <v>-0.0110000000000001</v>
      </c>
      <c r="AY81" s="0" t="n">
        <v>-0.0109999999999992</v>
      </c>
      <c r="AZ81" s="0" t="n">
        <v>-0.0110000000000001</v>
      </c>
      <c r="BA81" s="0" t="n">
        <v>-0.0110000000000001</v>
      </c>
      <c r="BB81" s="0" t="n">
        <v>-0.0110000000000001</v>
      </c>
      <c r="BC81" s="0" t="n">
        <v>-0.0110000000000001</v>
      </c>
      <c r="BD81" s="0" t="n">
        <v>-0.0110000000000001</v>
      </c>
      <c r="BE81" s="0" t="n">
        <v>-0.0110000000000001</v>
      </c>
      <c r="BF81" s="0" t="n">
        <v>-0.0110000000000001</v>
      </c>
      <c r="BG81" s="0" t="n">
        <v>-0.0110000000000001</v>
      </c>
      <c r="BH81" s="0" t="n">
        <v>-0.0110000000000001</v>
      </c>
      <c r="BI81" s="0" t="n">
        <v>-0.0109999999999992</v>
      </c>
      <c r="BJ81" s="0" t="n">
        <v>-0.0109999999999992</v>
      </c>
      <c r="BK81" s="0" t="n">
        <v>-0.0109999999999992</v>
      </c>
      <c r="BL81" s="0" t="n">
        <v>-0.0110000000000001</v>
      </c>
      <c r="BM81" s="0" t="n">
        <v>-0.0110000000000001</v>
      </c>
      <c r="BN81" s="0" t="n">
        <v>-0.0110000000000001</v>
      </c>
      <c r="BO81" s="0" t="n">
        <v>-0.0110000000000001</v>
      </c>
      <c r="BP81" s="0" t="n">
        <v>-0.0110000000000001</v>
      </c>
      <c r="BQ81" s="0" t="n">
        <v>-0.0110000000000001</v>
      </c>
      <c r="BR81" s="0" t="n">
        <v>-0.011000000000001</v>
      </c>
      <c r="BS81" s="0" t="n">
        <v>-0.0110000000000001</v>
      </c>
      <c r="BT81" s="0" t="n">
        <v>-0.0110000000000001</v>
      </c>
      <c r="BU81" s="0" t="n">
        <v>-0.0109999999999992</v>
      </c>
      <c r="BV81" s="0" t="n">
        <v>-0.0110000000000001</v>
      </c>
      <c r="BW81" s="0" t="n">
        <v>-0.0109999999999992</v>
      </c>
      <c r="BX81" s="0" t="n">
        <v>-0.0110000000000001</v>
      </c>
      <c r="BY81" s="0" t="n">
        <v>-0.0110000000000001</v>
      </c>
      <c r="BZ81" s="0" t="n">
        <v>-0.0110000000000001</v>
      </c>
      <c r="CA81" s="0" t="n">
        <v>-0.0110000000000001</v>
      </c>
      <c r="CB81" s="0" t="n">
        <v>-0.011000000000001</v>
      </c>
      <c r="CC81" s="0" t="n">
        <v>-0.0110000000000001</v>
      </c>
      <c r="CD81" s="0" t="n">
        <v>-0.0110000000000001</v>
      </c>
      <c r="CE81" s="0" t="n">
        <v>-0.0110000000000001</v>
      </c>
      <c r="CF81" s="0" t="n">
        <v>-0.0110000000000001</v>
      </c>
      <c r="CG81" s="0" t="n">
        <v>-0.0109999999999992</v>
      </c>
      <c r="CH81" s="0" t="n">
        <v>-0.0110000000000001</v>
      </c>
      <c r="CI81" s="0" t="n">
        <v>-0.0109999999999992</v>
      </c>
      <c r="CJ81" s="0" t="n">
        <v>-0.0110000000000001</v>
      </c>
      <c r="CK81" s="0" t="n">
        <v>-0.0110000000000001</v>
      </c>
      <c r="CL81" s="0" t="n">
        <v>-0.0110000000000001</v>
      </c>
      <c r="CM81" s="0" t="n">
        <v>-0.0110000000000001</v>
      </c>
      <c r="CN81" s="0" t="n">
        <v>-0.011000000000001</v>
      </c>
      <c r="CO81" s="0" t="n">
        <v>-0.0110000000000001</v>
      </c>
      <c r="CP81" s="0" t="n">
        <v>-0.0110000000000001</v>
      </c>
      <c r="CQ81" s="0" t="n">
        <v>-0.0110000000000001</v>
      </c>
      <c r="CR81" s="0" t="n">
        <v>-0.0110000000000001</v>
      </c>
      <c r="CS81" s="0" t="n">
        <v>-0.0109999999999992</v>
      </c>
      <c r="CT81" s="0" t="n">
        <v>-0.0110000000000001</v>
      </c>
      <c r="CU81" s="0" t="n">
        <v>-0.0109999999999992</v>
      </c>
      <c r="CV81" s="0" t="n">
        <v>-0.0110000000000001</v>
      </c>
      <c r="CW81" s="0" t="n">
        <v>-0.0110000000000001</v>
      </c>
      <c r="CX81" s="0" t="n">
        <v>-0.0110000000000001</v>
      </c>
      <c r="CY81" s="0" t="n">
        <v>-0.0110000000000001</v>
      </c>
      <c r="CZ81" s="0" t="n">
        <v>-0.0110000000000001</v>
      </c>
      <c r="DA81" s="0" t="n">
        <v>-0.0110000000000001</v>
      </c>
      <c r="DB81" s="0" t="n">
        <v>-0.011000000000001</v>
      </c>
      <c r="DC81" s="0" t="n">
        <v>-0.0110000000000001</v>
      </c>
      <c r="DD81" s="0" t="n">
        <v>-0.0110000000000001</v>
      </c>
      <c r="DE81" s="0" t="n">
        <v>-0.0109999999999992</v>
      </c>
      <c r="DF81" s="0" t="n">
        <v>-0.0109999999999992</v>
      </c>
      <c r="DG81" s="0" t="n">
        <v>-0.0109999999999992</v>
      </c>
      <c r="DH81" s="0" t="n">
        <v>-0.0110000000000001</v>
      </c>
      <c r="DI81" s="0" t="n">
        <v>-0.0110000000000001</v>
      </c>
      <c r="DJ81" s="0" t="n">
        <v>-0.0110000000000001</v>
      </c>
      <c r="DK81" s="0" t="n">
        <v>-0.0110000000000001</v>
      </c>
      <c r="DL81" s="0" t="n">
        <v>-0.0110000000000001</v>
      </c>
      <c r="DM81" s="0" t="n">
        <v>-0.0110000000000001</v>
      </c>
      <c r="DN81" s="0" t="n">
        <v>-0.0110000000000001</v>
      </c>
      <c r="DO81" s="0" t="n">
        <v>-0.0110000000000001</v>
      </c>
      <c r="DP81" s="0" t="n">
        <v>-0.0110000000000001</v>
      </c>
      <c r="DQ81" s="0" t="n">
        <v>-0.0110000000000001</v>
      </c>
      <c r="DR81" s="0" t="n">
        <v>-0.0109999999999992</v>
      </c>
      <c r="DS81" s="0" t="n">
        <v>-0.0109999999999992</v>
      </c>
      <c r="DT81" s="0" t="n">
        <v>-0.0110000000000001</v>
      </c>
      <c r="DU81" s="0" t="n">
        <v>-0.0110000000000001</v>
      </c>
      <c r="DV81" s="0" t="n">
        <v>-0.0110000000000001</v>
      </c>
      <c r="DW81" s="0" t="n">
        <v>-0.0110000000000001</v>
      </c>
      <c r="DX81" s="0" t="n">
        <v>-0.011000000000001</v>
      </c>
      <c r="DY81" s="0" t="n">
        <v>-0.011000000000001</v>
      </c>
      <c r="DZ81" s="0" t="n">
        <v>-0.0110000000000001</v>
      </c>
      <c r="EA81" s="0" t="n">
        <v>-0.0110000000000001</v>
      </c>
      <c r="EB81" s="0" t="n">
        <v>-0.0110000000000001</v>
      </c>
      <c r="EC81" s="0" t="n">
        <v>-0.0110000000000001</v>
      </c>
      <c r="ED81" s="0" t="n">
        <v>-0.0110000000000001</v>
      </c>
      <c r="EE81" s="0" t="n">
        <v>-0.0109999999999992</v>
      </c>
      <c r="EF81" s="0" t="n">
        <v>-0.0110000000000001</v>
      </c>
      <c r="EG81" s="0" t="n">
        <v>-0.011000000000001</v>
      </c>
      <c r="EH81" s="0" t="n">
        <v>-0.0109999999999992</v>
      </c>
      <c r="EI81" s="0" t="n">
        <v>-0.011000000000001</v>
      </c>
      <c r="EJ81" s="0" t="n">
        <v>-0.0110000000000001</v>
      </c>
      <c r="EK81" s="0" t="n">
        <v>-0.0110000000000001</v>
      </c>
      <c r="EL81" s="0" t="n">
        <v>-0.011000000000001</v>
      </c>
      <c r="EM81" s="0" t="n">
        <v>-0.0110000000000001</v>
      </c>
      <c r="EN81" s="0" t="n">
        <v>-0.0110000000000001</v>
      </c>
      <c r="EO81" s="0" t="n">
        <v>-0.0109999999999992</v>
      </c>
      <c r="EP81" s="0" t="n">
        <v>-0.0109999999999992</v>
      </c>
      <c r="EQ81" s="0" t="n">
        <v>-0.0109999999999992</v>
      </c>
      <c r="ER81" s="0" t="n">
        <v>-0.011000000000001</v>
      </c>
      <c r="ES81" s="0" t="n">
        <v>-0.0110000000000001</v>
      </c>
      <c r="ET81" s="0" t="n">
        <v>-0.0109999999999983</v>
      </c>
      <c r="EU81" s="0" t="n">
        <v>-0.0110000000000001</v>
      </c>
      <c r="EV81" s="0" t="n">
        <v>-0.0110000000000001</v>
      </c>
      <c r="EW81" s="0" t="n">
        <v>-0.0110000000000001</v>
      </c>
      <c r="EX81" s="0" t="n">
        <v>-0.0110000000000001</v>
      </c>
      <c r="EY81" s="0" t="n">
        <v>-0.0110000000000001</v>
      </c>
      <c r="EZ81" s="0" t="n">
        <v>-0.0110000000000001</v>
      </c>
      <c r="FA81" s="0" t="n">
        <v>-0.0110000000000001</v>
      </c>
      <c r="FB81" s="0" t="n">
        <v>-0.0110000000000001</v>
      </c>
      <c r="FC81" s="0" t="n">
        <v>-0.0110000000000001</v>
      </c>
      <c r="FD81" s="0" t="n">
        <v>-0.0109999999999992</v>
      </c>
      <c r="FE81" s="0" t="n">
        <v>-0.011000000000001</v>
      </c>
      <c r="FF81" s="0" t="n">
        <v>-0.0109999999999992</v>
      </c>
      <c r="FG81" s="0" t="n">
        <v>-0.011000000000001</v>
      </c>
      <c r="FH81" s="0" t="n">
        <v>-0.0110000000000001</v>
      </c>
      <c r="FI81" s="0" t="n">
        <v>-0.0110000000000001</v>
      </c>
      <c r="FJ81" s="0" t="n">
        <v>-0.011000000000001</v>
      </c>
      <c r="FK81" s="0" t="n">
        <v>-0.0110000000000001</v>
      </c>
      <c r="FL81" s="0" t="n">
        <v>-0.0109999999999992</v>
      </c>
      <c r="FM81" s="0" t="n">
        <v>-0.0110000000000001</v>
      </c>
      <c r="FN81" s="0" t="n">
        <v>-0.011000000000001</v>
      </c>
      <c r="FO81" s="0" t="n">
        <v>-0.0110000000000001</v>
      </c>
      <c r="FP81" s="0" t="n">
        <v>-0.0109999999999992</v>
      </c>
      <c r="FQ81" s="0" t="n">
        <v>-0.0110000000000001</v>
      </c>
      <c r="FR81" s="0" t="n">
        <v>-0.0109999999999992</v>
      </c>
      <c r="FS81" s="0" t="n">
        <v>-0.0110000000000001</v>
      </c>
      <c r="FT81" s="0" t="n">
        <v>-0.0110000000000001</v>
      </c>
      <c r="FU81" s="0" t="n">
        <v>-0.0110000000000001</v>
      </c>
      <c r="FV81" s="0" t="n">
        <v>-0.0110000000000001</v>
      </c>
      <c r="FW81" s="0" t="n">
        <v>-0.0109999999999992</v>
      </c>
      <c r="FX81" s="0" t="n">
        <v>-0.0109999999999992</v>
      </c>
      <c r="FY81" s="0" t="n">
        <v>-0.0110000000000001</v>
      </c>
      <c r="FZ81" s="0" t="n">
        <v>-0.0110000000000001</v>
      </c>
      <c r="GA81" s="0" t="n">
        <v>-0.0110000000000001</v>
      </c>
      <c r="GB81" s="0" t="n">
        <v>-0.0109999999999992</v>
      </c>
      <c r="GC81" s="0" t="n">
        <v>-0.0110000000000001</v>
      </c>
      <c r="GD81" s="0" t="n">
        <v>-0.0110000000000001</v>
      </c>
      <c r="GE81" s="0" t="n">
        <v>-0.0110000000000001</v>
      </c>
      <c r="GF81" s="0" t="n">
        <v>-0.011000000000001</v>
      </c>
      <c r="GG81" s="0" t="n">
        <v>-0.011000000000001</v>
      </c>
      <c r="GH81" s="0" t="n">
        <v>-0.0110000000000001</v>
      </c>
      <c r="GI81" s="0" t="n">
        <v>-0.0109999999999992</v>
      </c>
      <c r="GJ81" s="0" t="n">
        <v>-0.0109999999999992</v>
      </c>
      <c r="GK81" s="0" t="n">
        <v>-0.011000000000001</v>
      </c>
      <c r="GL81" s="0" t="n">
        <v>-0.0110000000000001</v>
      </c>
      <c r="GM81" s="0" t="n">
        <v>-0.0110000000000001</v>
      </c>
      <c r="GN81" s="0" t="n">
        <v>-0.0110000000000001</v>
      </c>
      <c r="GO81" s="0" t="n">
        <v>-0.011000000000001</v>
      </c>
      <c r="GP81" s="0" t="n">
        <v>-0.0110000000000001</v>
      </c>
      <c r="GQ81" s="0" t="n">
        <v>-0.011000000000001</v>
      </c>
      <c r="GR81" s="0" t="n">
        <v>-0.0110000000000001</v>
      </c>
      <c r="GS81" s="0" t="n">
        <v>-0.0110000000000001</v>
      </c>
      <c r="GT81" s="0" t="n">
        <v>-0.011000000000001</v>
      </c>
      <c r="GU81" s="0" t="n">
        <v>-0.0109999999999983</v>
      </c>
      <c r="GV81" s="0" t="n">
        <v>-0.0109999999999983</v>
      </c>
      <c r="GW81" s="0" t="n">
        <v>-0.0110000000000001</v>
      </c>
      <c r="GX81" s="0" t="n">
        <v>-0.0110000000000001</v>
      </c>
      <c r="GY81" s="0" t="n">
        <v>-0.0110000000000001</v>
      </c>
      <c r="GZ81" s="0" t="n">
        <v>-0.0110000000000001</v>
      </c>
      <c r="HA81" s="0" t="n">
        <v>-0.0110000000000001</v>
      </c>
      <c r="HB81" s="0" t="n">
        <v>-0.0110000000000001</v>
      </c>
      <c r="HC81" s="0" t="n">
        <v>-0.0110000000000001</v>
      </c>
      <c r="HD81" s="0" t="n">
        <v>-0.0110000000000001</v>
      </c>
      <c r="HE81" s="0" t="n">
        <v>-0.0110000000000001</v>
      </c>
      <c r="HF81" s="0" t="n">
        <v>-0.0110000000000001</v>
      </c>
      <c r="HG81" s="0" t="n">
        <v>-0.0110000000000001</v>
      </c>
      <c r="HH81" s="0" t="n">
        <v>-0.0110000000000001</v>
      </c>
      <c r="HI81" s="0" t="n">
        <v>-0.0110000000000001</v>
      </c>
      <c r="HJ81" s="0" t="n">
        <v>-0.0110000000000001</v>
      </c>
      <c r="HK81" s="0" t="n">
        <v>-0.0110000000000001</v>
      </c>
      <c r="HL81" s="0" t="n">
        <v>-0.011000000000001</v>
      </c>
      <c r="HM81" s="0" t="n">
        <v>-0.011000000000001</v>
      </c>
      <c r="HN81" s="0" t="n">
        <v>-0.0110000000000001</v>
      </c>
      <c r="HO81" s="0" t="n">
        <v>-0.011000000000001</v>
      </c>
      <c r="HP81" s="0" t="n">
        <v>-0.0110000000000001</v>
      </c>
      <c r="HQ81" s="0" t="n">
        <v>-0.0110000000000001</v>
      </c>
      <c r="HR81" s="0" t="n">
        <v>-0.011000000000001</v>
      </c>
      <c r="HS81" s="0" t="n">
        <v>-0.011000000000001</v>
      </c>
      <c r="HT81" s="0" t="n">
        <v>-0.0110000000000001</v>
      </c>
      <c r="HU81" s="0" t="n">
        <v>-0.0110000000000001</v>
      </c>
      <c r="HV81" s="0" t="n">
        <v>-0.011000000000001</v>
      </c>
      <c r="HW81" s="0" t="n">
        <v>-0.0110000000000001</v>
      </c>
      <c r="HX81" s="0" t="n">
        <v>-0.0110000000000001</v>
      </c>
      <c r="HY81" s="0" t="n">
        <v>-0.0110000000000001</v>
      </c>
      <c r="HZ81" s="0" t="n">
        <v>-0.011000000000001</v>
      </c>
      <c r="IA81" s="382" t="n">
        <v>-0.0110000000000001</v>
      </c>
      <c r="IB81" s="382" t="n">
        <v>-0.0110000000000001</v>
      </c>
      <c r="IC81" s="382" t="n">
        <v>-0.0110000000000001</v>
      </c>
    </row>
    <row r="82" customFormat="false" ht="12.75" hidden="false" customHeight="false" outlineLevel="0" collapsed="false">
      <c r="A82" s="389" t="n">
        <f aca="false">A!A96</f>
        <v>39479</v>
      </c>
      <c r="B82" s="390" t="n">
        <f aca="false">INDEX(RelationshipPriceTable,MATCH(A82,RelationshipMonth,0),2)</f>
        <v>4.287</v>
      </c>
      <c r="C82" s="390" t="n">
        <v>4.265</v>
      </c>
      <c r="D82" s="391" t="n">
        <f aca="false">B82-C82</f>
        <v>0.0220000000000002</v>
      </c>
      <c r="F82" s="414" t="n">
        <v>36966</v>
      </c>
      <c r="K82" s="0" t="n">
        <v>0.108000000000001</v>
      </c>
      <c r="L82" s="0" t="n">
        <v>0.102</v>
      </c>
      <c r="M82" s="0" t="n">
        <v>0.0919999999999996</v>
      </c>
      <c r="N82" s="0" t="n">
        <v>0.0890000000000004</v>
      </c>
      <c r="O82" s="0" t="n">
        <v>0.0839999999999996</v>
      </c>
      <c r="P82" s="0" t="n">
        <v>0.0840000000000005</v>
      </c>
      <c r="Q82" s="0" t="n">
        <v>0.0790000000000006</v>
      </c>
      <c r="R82" s="0" t="n">
        <v>0.072000000000001</v>
      </c>
      <c r="S82" s="0" t="n">
        <v>0.072000000000001</v>
      </c>
      <c r="T82" s="0" t="n">
        <v>0.0670000000000011</v>
      </c>
      <c r="U82" s="0" t="n">
        <v>0.0570000000000013</v>
      </c>
      <c r="V82" s="0" t="n">
        <v>0.0549999999999997</v>
      </c>
      <c r="W82" s="0" t="n">
        <v>0.0439999999999996</v>
      </c>
      <c r="X82" s="0" t="n">
        <v>0.0380000000000003</v>
      </c>
      <c r="Y82" s="0" t="n">
        <v>0.0380000000000003</v>
      </c>
      <c r="Z82" s="0" t="n">
        <v>0.0380000000000003</v>
      </c>
      <c r="AA82" s="0" t="n">
        <v>0.0379999999999994</v>
      </c>
      <c r="AB82" s="0" t="n">
        <v>0.0379999999999994</v>
      </c>
      <c r="AC82" s="0" t="n">
        <v>0.0380000000000003</v>
      </c>
      <c r="AD82" s="0" t="n">
        <v>0.0380000000000003</v>
      </c>
      <c r="AE82" s="0" t="n">
        <v>0.0380000000000003</v>
      </c>
      <c r="AF82" s="0" t="n">
        <v>0.0379999999999994</v>
      </c>
      <c r="AG82" s="0" t="n">
        <v>0.0280000000000005</v>
      </c>
      <c r="AH82" s="0" t="n">
        <v>0.0209999999999999</v>
      </c>
      <c r="AI82" s="0" t="n">
        <v>0.0110000000000001</v>
      </c>
      <c r="AJ82" s="0" t="n">
        <v>0.0110000000000001</v>
      </c>
      <c r="AK82" s="0" t="n">
        <v>0.0109999999999992</v>
      </c>
      <c r="AL82" s="0" t="n">
        <v>0.0110000000000001</v>
      </c>
      <c r="AM82" s="0" t="n">
        <v>0.0110000000000001</v>
      </c>
      <c r="AN82" s="0" t="n">
        <v>0.011000000000001</v>
      </c>
      <c r="AO82" s="0" t="n">
        <v>0.011000000000001</v>
      </c>
      <c r="AP82" s="0" t="n">
        <v>0.00499999999999989</v>
      </c>
      <c r="AQ82" s="0" t="n">
        <v>0</v>
      </c>
      <c r="AR82" s="0" t="n">
        <v>0</v>
      </c>
      <c r="AS82" s="0" t="n">
        <v>0</v>
      </c>
      <c r="AT82" s="0" t="n">
        <v>0</v>
      </c>
      <c r="AU82" s="0" t="n">
        <v>0.0110000000000001</v>
      </c>
      <c r="AV82" s="0" t="n">
        <v>0.0110000000000001</v>
      </c>
      <c r="AW82" s="0" t="n">
        <v>0.0109999999999992</v>
      </c>
      <c r="AX82" s="0" t="n">
        <v>0.0110000000000001</v>
      </c>
      <c r="AY82" s="0" t="n">
        <v>0.0109999999999992</v>
      </c>
      <c r="AZ82" s="0" t="n">
        <v>0.0110000000000001</v>
      </c>
      <c r="BA82" s="0" t="n">
        <v>0.0110000000000001</v>
      </c>
      <c r="BB82" s="0" t="n">
        <v>0.00499999999999989</v>
      </c>
      <c r="BC82" s="0" t="n">
        <v>0</v>
      </c>
      <c r="BD82" s="0" t="n">
        <v>0</v>
      </c>
      <c r="BE82" s="0" t="n">
        <v>0</v>
      </c>
      <c r="BF82" s="0" t="n">
        <v>0</v>
      </c>
      <c r="BG82" s="0" t="n">
        <v>0.0110000000000001</v>
      </c>
      <c r="BH82" s="0" t="n">
        <v>0.0110000000000001</v>
      </c>
      <c r="BI82" s="0" t="n">
        <v>0.0109999999999992</v>
      </c>
      <c r="BJ82" s="0" t="n">
        <v>0.0109999999999992</v>
      </c>
      <c r="BK82" s="0" t="n">
        <v>0.0109999999999992</v>
      </c>
      <c r="BL82" s="0" t="n">
        <v>0.0110000000000001</v>
      </c>
      <c r="BM82" s="0" t="n">
        <v>0.0110000000000001</v>
      </c>
      <c r="BN82" s="0" t="n">
        <v>0.00499999999999989</v>
      </c>
      <c r="BO82" s="0" t="n">
        <v>0</v>
      </c>
      <c r="BP82" s="0" t="n">
        <v>0</v>
      </c>
      <c r="BQ82" s="0" t="n">
        <v>0</v>
      </c>
      <c r="BR82" s="0" t="n">
        <v>0</v>
      </c>
      <c r="BS82" s="0" t="n">
        <v>0.0110000000000001</v>
      </c>
      <c r="BT82" s="0" t="n">
        <v>0.0110000000000001</v>
      </c>
      <c r="BU82" s="0" t="n">
        <v>0.0109999999999992</v>
      </c>
      <c r="BV82" s="0" t="n">
        <v>0.0110000000000001</v>
      </c>
      <c r="BW82" s="0" t="n">
        <v>0.0109999999999992</v>
      </c>
      <c r="BX82" s="0" t="n">
        <v>0.0110000000000001</v>
      </c>
      <c r="BY82" s="0" t="n">
        <v>0.0110000000000001</v>
      </c>
      <c r="BZ82" s="0" t="n">
        <v>0.00499999999999989</v>
      </c>
      <c r="CA82" s="0" t="n">
        <v>0</v>
      </c>
      <c r="CB82" s="0" t="n">
        <v>0</v>
      </c>
      <c r="CC82" s="0" t="n">
        <v>0</v>
      </c>
      <c r="CD82" s="0" t="n">
        <v>0</v>
      </c>
      <c r="CE82" s="0" t="n">
        <v>0.0110000000000001</v>
      </c>
      <c r="CF82" s="0" t="n">
        <v>0.0110000000000001</v>
      </c>
      <c r="CG82" s="0" t="n">
        <v>0.0109999999999992</v>
      </c>
      <c r="CH82" s="0" t="n">
        <v>0.0110000000000001</v>
      </c>
      <c r="CI82" s="0" t="n">
        <v>0.0109999999999992</v>
      </c>
      <c r="CJ82" s="0" t="n">
        <v>0.0110000000000001</v>
      </c>
      <c r="CK82" s="0" t="n">
        <v>0.0110000000000001</v>
      </c>
      <c r="CL82" s="0" t="n">
        <v>0.00499999999999989</v>
      </c>
      <c r="CM82" s="0" t="n">
        <v>0</v>
      </c>
      <c r="CN82" s="0" t="n">
        <v>0</v>
      </c>
      <c r="CO82" s="0" t="n">
        <v>0</v>
      </c>
      <c r="CP82" s="0" t="n">
        <v>0</v>
      </c>
      <c r="CQ82" s="0" t="n">
        <v>0.0110000000000001</v>
      </c>
      <c r="CR82" s="0" t="n">
        <v>0.0110000000000001</v>
      </c>
      <c r="CS82" s="0" t="n">
        <v>0.0109999999999992</v>
      </c>
      <c r="CT82" s="0" t="n">
        <v>0.0110000000000001</v>
      </c>
      <c r="CU82" s="0" t="n">
        <v>0.0109999999999992</v>
      </c>
      <c r="CV82" s="0" t="n">
        <v>0.0110000000000001</v>
      </c>
      <c r="CW82" s="0" t="n">
        <v>0.0110000000000001</v>
      </c>
      <c r="CX82" s="0" t="n">
        <v>0.00499999999999989</v>
      </c>
      <c r="CY82" s="0" t="n">
        <v>0</v>
      </c>
      <c r="CZ82" s="0" t="n">
        <v>0</v>
      </c>
      <c r="DA82" s="0" t="n">
        <v>0</v>
      </c>
      <c r="DB82" s="0" t="n">
        <v>0</v>
      </c>
      <c r="DC82" s="0" t="n">
        <v>0.0110000000000001</v>
      </c>
      <c r="DD82" s="0" t="n">
        <v>0.0110000000000001</v>
      </c>
      <c r="DE82" s="0" t="n">
        <v>0.0109999999999992</v>
      </c>
      <c r="DF82" s="0" t="n">
        <v>0.0109999999999992</v>
      </c>
      <c r="DG82" s="0" t="n">
        <v>0.0109999999999992</v>
      </c>
      <c r="DH82" s="0" t="n">
        <v>0.0110000000000001</v>
      </c>
      <c r="DI82" s="0" t="n">
        <v>0.0110000000000001</v>
      </c>
      <c r="DJ82" s="0" t="n">
        <v>0.00499999999999989</v>
      </c>
      <c r="DK82" s="0" t="n">
        <v>0</v>
      </c>
      <c r="DL82" s="0" t="n">
        <v>0</v>
      </c>
      <c r="DM82" s="0" t="n">
        <v>0</v>
      </c>
      <c r="DN82" s="0" t="n">
        <v>0</v>
      </c>
      <c r="DO82" s="0" t="n">
        <v>0.0110000000000001</v>
      </c>
      <c r="DP82" s="0" t="n">
        <v>0.0110000000000001</v>
      </c>
      <c r="DQ82" s="0" t="n">
        <v>0.0110000000000001</v>
      </c>
      <c r="DR82" s="0" t="n">
        <v>0.0109999999999992</v>
      </c>
      <c r="DS82" s="0" t="n">
        <v>0.0109999999999992</v>
      </c>
      <c r="DT82" s="0" t="n">
        <v>0.0110000000000001</v>
      </c>
      <c r="DU82" s="0" t="n">
        <v>0.0110000000000001</v>
      </c>
      <c r="DV82" s="0" t="n">
        <v>0.00499999999999989</v>
      </c>
      <c r="DW82" s="0" t="n">
        <v>0</v>
      </c>
      <c r="DX82" s="0" t="n">
        <v>0</v>
      </c>
      <c r="DY82" s="0" t="n">
        <v>0</v>
      </c>
      <c r="DZ82" s="0" t="n">
        <v>0</v>
      </c>
      <c r="EA82" s="0" t="n">
        <v>0.0110000000000001</v>
      </c>
      <c r="EB82" s="0" t="n">
        <v>0.0110000000000001</v>
      </c>
      <c r="EC82" s="0" t="n">
        <v>0.0110000000000001</v>
      </c>
      <c r="ED82" s="0" t="n">
        <v>0.0110000000000001</v>
      </c>
      <c r="EE82" s="0" t="n">
        <v>0.0109999999999992</v>
      </c>
      <c r="EF82" s="0" t="n">
        <v>0.0110000000000001</v>
      </c>
      <c r="EG82" s="0" t="n">
        <v>0.011000000000001</v>
      </c>
      <c r="EH82" s="0" t="n">
        <v>0.00499999999999989</v>
      </c>
      <c r="EI82" s="0" t="n">
        <v>0</v>
      </c>
      <c r="EJ82" s="0" t="n">
        <v>0</v>
      </c>
      <c r="EK82" s="0" t="n">
        <v>0</v>
      </c>
      <c r="EL82" s="0" t="n">
        <v>0</v>
      </c>
      <c r="EM82" s="0" t="n">
        <v>0.0110000000000001</v>
      </c>
      <c r="EN82" s="0" t="n">
        <v>0.0110000000000001</v>
      </c>
      <c r="EO82" s="0" t="n">
        <v>0.0109999999999992</v>
      </c>
      <c r="EP82" s="0" t="n">
        <v>0.0109999999999992</v>
      </c>
      <c r="EQ82" s="0" t="n">
        <v>0.0109999999999992</v>
      </c>
      <c r="ER82" s="0" t="n">
        <v>0.011000000000001</v>
      </c>
      <c r="ES82" s="0" t="n">
        <v>0.0110000000000001</v>
      </c>
      <c r="ET82" s="0" t="n">
        <v>0.00499999999999989</v>
      </c>
      <c r="EU82" s="0" t="n">
        <v>0</v>
      </c>
      <c r="EV82" s="0" t="n">
        <v>0</v>
      </c>
      <c r="EW82" s="0" t="n">
        <v>0</v>
      </c>
      <c r="EX82" s="0" t="n">
        <v>0</v>
      </c>
      <c r="EY82" s="0" t="n">
        <v>0.0110000000000001</v>
      </c>
      <c r="EZ82" s="0" t="n">
        <v>0.0110000000000001</v>
      </c>
      <c r="FA82" s="0" t="n">
        <v>0.0110000000000001</v>
      </c>
      <c r="FB82" s="0" t="n">
        <v>0.0110000000000001</v>
      </c>
      <c r="FC82" s="0" t="n">
        <v>0.0110000000000001</v>
      </c>
      <c r="FD82" s="0" t="n">
        <v>0.0109999999999992</v>
      </c>
      <c r="FE82" s="0" t="n">
        <v>0.011000000000001</v>
      </c>
      <c r="FF82" s="0" t="n">
        <v>0.00499999999999989</v>
      </c>
      <c r="FG82" s="0" t="n">
        <v>0</v>
      </c>
      <c r="FH82" s="0" t="n">
        <v>0</v>
      </c>
      <c r="FI82" s="0" t="n">
        <v>0</v>
      </c>
      <c r="FJ82" s="0" t="n">
        <v>0</v>
      </c>
      <c r="FK82" s="0" t="n">
        <v>0.0110000000000001</v>
      </c>
      <c r="FL82" s="0" t="n">
        <v>0.0109999999999992</v>
      </c>
      <c r="FM82" s="0" t="n">
        <v>0.0110000000000001</v>
      </c>
      <c r="FN82" s="0" t="n">
        <v>0.011000000000001</v>
      </c>
      <c r="FO82" s="0" t="n">
        <v>0.0110000000000001</v>
      </c>
      <c r="FP82" s="0" t="n">
        <v>0.0109999999999992</v>
      </c>
      <c r="FQ82" s="0" t="n">
        <v>0.0110000000000001</v>
      </c>
      <c r="FR82" s="0" t="n">
        <v>0.00500000000000078</v>
      </c>
      <c r="FS82" s="0" t="n">
        <v>0</v>
      </c>
      <c r="FT82" s="0" t="n">
        <v>0</v>
      </c>
      <c r="FU82" s="0" t="n">
        <v>0</v>
      </c>
      <c r="FV82" s="0" t="n">
        <v>0</v>
      </c>
      <c r="FW82" s="0" t="n">
        <v>0.0109999999999992</v>
      </c>
      <c r="FX82" s="0" t="n">
        <v>0.0109999999999992</v>
      </c>
      <c r="FY82" s="0" t="n">
        <v>0.0110000000000001</v>
      </c>
      <c r="FZ82" s="0" t="n">
        <v>0.0110000000000001</v>
      </c>
      <c r="GA82" s="0" t="n">
        <v>0.0110000000000001</v>
      </c>
      <c r="GB82" s="0" t="n">
        <v>0.0109999999999992</v>
      </c>
      <c r="GC82" s="0" t="n">
        <v>0.0110000000000001</v>
      </c>
      <c r="GD82" s="0" t="n">
        <v>0.00499999999999989</v>
      </c>
      <c r="GE82" s="0" t="n">
        <v>0</v>
      </c>
      <c r="GF82" s="0" t="n">
        <v>0</v>
      </c>
      <c r="GG82" s="0" t="n">
        <v>0</v>
      </c>
      <c r="GH82" s="0" t="n">
        <v>0</v>
      </c>
      <c r="GI82" s="0" t="n">
        <v>0.0109999999999992</v>
      </c>
      <c r="GJ82" s="0" t="n">
        <v>0.0109999999999992</v>
      </c>
      <c r="GK82" s="0" t="n">
        <v>0.011000000000001</v>
      </c>
      <c r="GL82" s="0" t="n">
        <v>0.0110000000000001</v>
      </c>
      <c r="GM82" s="0" t="n">
        <v>0.0110000000000001</v>
      </c>
      <c r="GN82" s="0" t="n">
        <v>0.0110000000000001</v>
      </c>
      <c r="GO82" s="0" t="n">
        <v>0.011000000000001</v>
      </c>
      <c r="GP82" s="0" t="n">
        <v>0.00499999999999989</v>
      </c>
      <c r="GQ82" s="0" t="n">
        <v>0</v>
      </c>
      <c r="GR82" s="0" t="n">
        <v>0</v>
      </c>
      <c r="GS82" s="0" t="n">
        <v>0</v>
      </c>
      <c r="GT82" s="0" t="n">
        <v>0</v>
      </c>
      <c r="GU82" s="0" t="n">
        <v>0.0109999999999983</v>
      </c>
      <c r="GV82" s="0" t="n">
        <v>0.0109999999999983</v>
      </c>
      <c r="GW82" s="0" t="n">
        <v>0.0110000000000001</v>
      </c>
      <c r="GX82" s="0" t="n">
        <v>0.0110000000000001</v>
      </c>
      <c r="GY82" s="0" t="n">
        <v>0.0110000000000001</v>
      </c>
      <c r="GZ82" s="0" t="n">
        <v>0.0110000000000001</v>
      </c>
      <c r="HA82" s="0" t="n">
        <v>0.0110000000000001</v>
      </c>
      <c r="HB82" s="0" t="n">
        <v>0.00499999999999989</v>
      </c>
      <c r="HC82" s="0" t="n">
        <v>0</v>
      </c>
      <c r="HD82" s="0" t="n">
        <v>0</v>
      </c>
      <c r="HE82" s="0" t="n">
        <v>0</v>
      </c>
      <c r="HF82" s="0" t="n">
        <v>0</v>
      </c>
      <c r="HG82" s="0" t="n">
        <v>0.0110000000000001</v>
      </c>
      <c r="HH82" s="0" t="n">
        <v>0.0110000000000001</v>
      </c>
      <c r="HI82" s="0" t="n">
        <v>0.0110000000000001</v>
      </c>
      <c r="HJ82" s="0" t="n">
        <v>0.0110000000000001</v>
      </c>
      <c r="HK82" s="0" t="n">
        <v>0.0110000000000001</v>
      </c>
      <c r="HL82" s="0" t="n">
        <v>0.011000000000001</v>
      </c>
      <c r="HM82" s="0" t="n">
        <v>0.011000000000001</v>
      </c>
      <c r="HN82" s="0" t="n">
        <v>0.00499999999999989</v>
      </c>
      <c r="HO82" s="0" t="n">
        <v>0</v>
      </c>
      <c r="HP82" s="0" t="n">
        <v>0</v>
      </c>
      <c r="HQ82" s="0" t="n">
        <v>0</v>
      </c>
      <c r="HR82" s="0" t="n">
        <v>0</v>
      </c>
      <c r="HS82" s="0" t="n">
        <v>0.011000000000001</v>
      </c>
      <c r="HT82" s="0" t="n">
        <v>0.0110000000000001</v>
      </c>
      <c r="HU82" s="0" t="n">
        <v>0.0110000000000001</v>
      </c>
      <c r="HV82" s="0" t="n">
        <v>0.011000000000001</v>
      </c>
      <c r="HW82" s="0" t="n">
        <v>0.0110000000000001</v>
      </c>
      <c r="HX82" s="0" t="n">
        <v>0.0110000000000001</v>
      </c>
      <c r="HY82" s="0" t="n">
        <v>0.0110000000000001</v>
      </c>
      <c r="HZ82" s="0" t="n">
        <v>0.00500000000000078</v>
      </c>
      <c r="IA82" s="382" t="n">
        <v>0</v>
      </c>
      <c r="IB82" s="382" t="n">
        <v>0</v>
      </c>
      <c r="IC82" s="382" t="n">
        <v>0</v>
      </c>
    </row>
    <row r="83" customFormat="false" ht="12.75" hidden="false" customHeight="false" outlineLevel="0" collapsed="false">
      <c r="A83" s="389" t="n">
        <f aca="false">A!A97</f>
        <v>39508</v>
      </c>
      <c r="B83" s="390" t="n">
        <f aca="false">INDEX(RelationshipPriceTable,MATCH(A83,RelationshipMonth,0),2)</f>
        <v>4.154</v>
      </c>
      <c r="C83" s="390" t="n">
        <v>4.132</v>
      </c>
      <c r="D83" s="391" t="n">
        <f aca="false">B83-C83</f>
        <v>0.0220000000000002</v>
      </c>
      <c r="F83" s="414" t="n">
        <v>36969</v>
      </c>
      <c r="K83" s="0" t="n">
        <v>0.0280000000000005</v>
      </c>
      <c r="L83" s="0" t="n">
        <v>0.0229999999999997</v>
      </c>
      <c r="M83" s="0" t="n">
        <v>0.0280000000000005</v>
      </c>
      <c r="N83" s="0" t="n">
        <v>0.0279999999999996</v>
      </c>
      <c r="O83" s="0" t="n">
        <v>0.0279999999999996</v>
      </c>
      <c r="P83" s="0" t="n">
        <v>0.0279999999999996</v>
      </c>
      <c r="Q83" s="0" t="n">
        <v>0.0279999999999996</v>
      </c>
      <c r="R83" s="0" t="n">
        <v>0.0279999999999996</v>
      </c>
      <c r="S83" s="0" t="n">
        <v>0.0279999999999996</v>
      </c>
      <c r="T83" s="0" t="n">
        <v>0.0279999999999987</v>
      </c>
      <c r="U83" s="0" t="n">
        <v>0.0309999999999988</v>
      </c>
      <c r="V83" s="0" t="n">
        <v>0.024</v>
      </c>
      <c r="W83" s="0" t="n">
        <v>0.024</v>
      </c>
      <c r="X83" s="0" t="n">
        <v>0.0190000000000001</v>
      </c>
      <c r="Y83" s="0" t="n">
        <v>0.0190000000000001</v>
      </c>
      <c r="Z83" s="0" t="n">
        <v>0.0169999999999995</v>
      </c>
      <c r="AA83" s="0" t="n">
        <v>0.0149999999999997</v>
      </c>
      <c r="AB83" s="0" t="n">
        <v>0.0120000000000005</v>
      </c>
      <c r="AC83" s="0" t="n">
        <v>0.00699999999999967</v>
      </c>
      <c r="AD83" s="0" t="n">
        <v>0.00699999999999967</v>
      </c>
      <c r="AE83" s="0" t="n">
        <v>0.00699999999999967</v>
      </c>
      <c r="AF83" s="0" t="n">
        <v>0.0080000000000009</v>
      </c>
      <c r="AG83" s="0" t="n">
        <v>0.00799999999999912</v>
      </c>
      <c r="AH83" s="0" t="n">
        <v>0.00399999999999956</v>
      </c>
      <c r="AI83" s="0" t="n">
        <v>0.00399999999999956</v>
      </c>
      <c r="AJ83" s="0" t="n">
        <v>-0.00800000000000001</v>
      </c>
      <c r="AK83" s="0" t="n">
        <v>-0.0149999999999997</v>
      </c>
      <c r="AL83" s="0" t="n">
        <v>-0.0200000000000005</v>
      </c>
      <c r="AM83" s="0" t="n">
        <v>-0.0200000000000005</v>
      </c>
      <c r="AN83" s="0" t="n">
        <v>-0.0200000000000005</v>
      </c>
      <c r="AO83" s="0" t="n">
        <v>-0.0200000000000005</v>
      </c>
      <c r="AP83" s="0" t="n">
        <v>-0.0200000000000005</v>
      </c>
      <c r="AQ83" s="0" t="n">
        <v>-0.0199999999999996</v>
      </c>
      <c r="AR83" s="0" t="n">
        <v>-0.0199999999999996</v>
      </c>
      <c r="AS83" s="0" t="n">
        <v>-0.0200000000000005</v>
      </c>
      <c r="AT83" s="0" t="n">
        <v>-0.0199999999999996</v>
      </c>
      <c r="AU83" s="0" t="n">
        <v>-0.0460000000000003</v>
      </c>
      <c r="AV83" s="0" t="n">
        <v>-0.0380000000000003</v>
      </c>
      <c r="AW83" s="0" t="n">
        <v>-0.0449999999999999</v>
      </c>
      <c r="AX83" s="0" t="n">
        <v>-0.0300000000000003</v>
      </c>
      <c r="AY83" s="0" t="n">
        <v>-0.04</v>
      </c>
      <c r="AZ83" s="0" t="n">
        <v>-0.0499999999999998</v>
      </c>
      <c r="BA83" s="0" t="n">
        <v>-0.0300000000000003</v>
      </c>
      <c r="BB83" s="0" t="n">
        <v>-0.0300000000000003</v>
      </c>
      <c r="BC83" s="0" t="n">
        <v>-0.0300000000000003</v>
      </c>
      <c r="BD83" s="0" t="n">
        <v>-0.0350000000000001</v>
      </c>
      <c r="BE83" s="0" t="n">
        <v>-0.0350000000000001</v>
      </c>
      <c r="BF83" s="0" t="n">
        <v>-0.0350000000000001</v>
      </c>
      <c r="BG83" s="0" t="n">
        <v>-0.0609999999999999</v>
      </c>
      <c r="BH83" s="0" t="n">
        <v>-0.0529999999999999</v>
      </c>
      <c r="BI83" s="0" t="n">
        <v>-0.0599999999999996</v>
      </c>
      <c r="BJ83" s="0" t="n">
        <v>-0.0449999999999999</v>
      </c>
      <c r="BK83" s="0" t="n">
        <v>-0.0549999999999997</v>
      </c>
      <c r="BL83" s="0" t="n">
        <v>-0.0650000000000004</v>
      </c>
      <c r="BM83" s="0" t="n">
        <v>-0.0449999999999999</v>
      </c>
      <c r="BN83" s="0" t="n">
        <v>-0.0449999999999999</v>
      </c>
      <c r="BO83" s="0" t="n">
        <v>-0.0449999999999999</v>
      </c>
      <c r="BP83" s="0" t="n">
        <v>-0.0450000000000008</v>
      </c>
      <c r="BQ83" s="0" t="n">
        <v>-0.0449999999999999</v>
      </c>
      <c r="BR83" s="0" t="n">
        <v>-0.0449999999999999</v>
      </c>
      <c r="BS83" s="0" t="n">
        <v>-0.0710000000000006</v>
      </c>
      <c r="BT83" s="0" t="n">
        <v>-0.0630000000000006</v>
      </c>
      <c r="BU83" s="0" t="n">
        <v>-0.0700000000000003</v>
      </c>
      <c r="BV83" s="0" t="n">
        <v>-0.0549999999999997</v>
      </c>
      <c r="BW83" s="0" t="n">
        <v>-0.0649999999999995</v>
      </c>
      <c r="BX83" s="0" t="n">
        <v>-0.0749999999999993</v>
      </c>
      <c r="BY83" s="0" t="n">
        <v>-0.0549999999999997</v>
      </c>
      <c r="BZ83" s="0" t="n">
        <v>-0.0549999999999997</v>
      </c>
      <c r="CA83" s="0" t="n">
        <v>-0.0550000000000006</v>
      </c>
      <c r="CB83" s="0" t="n">
        <v>-0.0499999999999998</v>
      </c>
      <c r="CC83" s="0" t="n">
        <v>-0.0500000000000007</v>
      </c>
      <c r="CD83" s="0" t="n">
        <v>-0.0499999999999998</v>
      </c>
      <c r="CE83" s="0" t="n">
        <v>-0.0760000000000005</v>
      </c>
      <c r="CF83" s="0" t="n">
        <v>-0.0680000000000005</v>
      </c>
      <c r="CG83" s="0" t="n">
        <v>-0.0750000000000002</v>
      </c>
      <c r="CH83" s="0" t="n">
        <v>-0.0600000000000005</v>
      </c>
      <c r="CI83" s="0" t="n">
        <v>-0.0700000000000003</v>
      </c>
      <c r="CJ83" s="0" t="n">
        <v>-0.0800000000000001</v>
      </c>
      <c r="CK83" s="0" t="n">
        <v>-0.0600000000000005</v>
      </c>
      <c r="CL83" s="0" t="n">
        <v>-0.0600000000000005</v>
      </c>
      <c r="CM83" s="0" t="n">
        <v>-0.0600000000000005</v>
      </c>
      <c r="CN83" s="0" t="n">
        <v>-0.0499999999999998</v>
      </c>
      <c r="CO83" s="0" t="n">
        <v>-0.0500000000000007</v>
      </c>
      <c r="CP83" s="0" t="n">
        <v>-0.0499999999999998</v>
      </c>
      <c r="CQ83" s="0" t="n">
        <v>-0.0760000000000005</v>
      </c>
      <c r="CR83" s="0" t="n">
        <v>-0.0680000000000005</v>
      </c>
      <c r="CS83" s="0" t="n">
        <v>-0.0750000000000002</v>
      </c>
      <c r="CT83" s="0" t="n">
        <v>-0.0600000000000005</v>
      </c>
      <c r="CU83" s="0" t="n">
        <v>-0.0700000000000003</v>
      </c>
      <c r="CV83" s="0" t="n">
        <v>-0.0800000000000001</v>
      </c>
      <c r="CW83" s="0" t="n">
        <v>-0.0600000000000005</v>
      </c>
      <c r="CX83" s="0" t="n">
        <v>-0.0600000000000005</v>
      </c>
      <c r="CY83" s="0" t="n">
        <v>-0.0600000000000005</v>
      </c>
      <c r="CZ83" s="0" t="n">
        <v>-0.0500000000000007</v>
      </c>
      <c r="DA83" s="0" t="n">
        <v>-0.0499999999999998</v>
      </c>
      <c r="DB83" s="0" t="n">
        <v>-0.0499999999999998</v>
      </c>
      <c r="DC83" s="0" t="n">
        <v>-0.0760000000000005</v>
      </c>
      <c r="DD83" s="0" t="n">
        <v>-0.0680000000000005</v>
      </c>
      <c r="DE83" s="0" t="n">
        <v>-0.0750000000000002</v>
      </c>
      <c r="DF83" s="0" t="n">
        <v>-0.0599999999999996</v>
      </c>
      <c r="DG83" s="0" t="n">
        <v>-0.0699999999999994</v>
      </c>
      <c r="DH83" s="0" t="n">
        <v>-0.0799999999999992</v>
      </c>
      <c r="DI83" s="0" t="n">
        <v>-0.0599999999999996</v>
      </c>
      <c r="DJ83" s="0" t="n">
        <v>-0.0599999999999996</v>
      </c>
      <c r="DK83" s="0" t="n">
        <v>-0.0600000000000005</v>
      </c>
      <c r="DL83" s="0" t="n">
        <v>-0.0499999999999998</v>
      </c>
      <c r="DM83" s="0" t="n">
        <v>-0.0499999999999998</v>
      </c>
      <c r="DN83" s="0" t="n">
        <v>-0.0500000000000007</v>
      </c>
      <c r="DO83" s="0" t="n">
        <v>-0.0759999999999996</v>
      </c>
      <c r="DP83" s="0" t="n">
        <v>-0.0679999999999996</v>
      </c>
      <c r="DQ83" s="0" t="n">
        <v>-0.0750000000000002</v>
      </c>
      <c r="DR83" s="0" t="n">
        <v>-0.0599999999999996</v>
      </c>
      <c r="DS83" s="0" t="n">
        <v>-0.0699999999999994</v>
      </c>
      <c r="DT83" s="0" t="n">
        <v>-0.0800000000000001</v>
      </c>
      <c r="DU83" s="0" t="n">
        <v>-0.0599999999999996</v>
      </c>
      <c r="DV83" s="0" t="n">
        <v>-0.0599999999999996</v>
      </c>
      <c r="DW83" s="0" t="n">
        <v>-0.0599999999999996</v>
      </c>
      <c r="DX83" s="0" t="n">
        <v>-0.0499999999999998</v>
      </c>
      <c r="DY83" s="0" t="n">
        <v>-0.0499999999999998</v>
      </c>
      <c r="DZ83" s="0" t="n">
        <v>-0.0499999999999998</v>
      </c>
      <c r="EA83" s="0" t="n">
        <v>-0.0760000000000005</v>
      </c>
      <c r="EB83" s="0" t="n">
        <v>-0.0680000000000005</v>
      </c>
      <c r="EC83" s="0" t="n">
        <v>-0.0750000000000002</v>
      </c>
      <c r="ED83" s="0" t="n">
        <v>-0.0600000000000005</v>
      </c>
      <c r="EE83" s="0" t="n">
        <v>-0.0700000000000003</v>
      </c>
      <c r="EF83" s="0" t="n">
        <v>-0.0800000000000001</v>
      </c>
      <c r="EG83" s="0" t="n">
        <v>-0.0600000000000005</v>
      </c>
      <c r="EH83" s="0" t="n">
        <v>-0.0600000000000005</v>
      </c>
      <c r="EI83" s="0" t="n">
        <v>-0.0599999999999996</v>
      </c>
      <c r="EJ83" s="0" t="n">
        <v>-0.0499999999999998</v>
      </c>
      <c r="EK83" s="0" t="n">
        <v>-0.0499999999999998</v>
      </c>
      <c r="EL83" s="0" t="n">
        <v>-0.0499999999999998</v>
      </c>
      <c r="EM83" s="0" t="n">
        <v>-0.0760000000000005</v>
      </c>
      <c r="EN83" s="0" t="n">
        <v>-0.0680000000000005</v>
      </c>
      <c r="EO83" s="0" t="n">
        <v>-0.0749999999999993</v>
      </c>
      <c r="EP83" s="0" t="n">
        <v>-0.0599999999999996</v>
      </c>
      <c r="EQ83" s="0" t="n">
        <v>-0.0699999999999994</v>
      </c>
      <c r="ER83" s="0" t="n">
        <v>-0.0800000000000001</v>
      </c>
      <c r="ES83" s="0" t="n">
        <v>-0.0599999999999996</v>
      </c>
      <c r="ET83" s="0" t="n">
        <v>-0.0600000000000005</v>
      </c>
      <c r="EU83" s="0" t="n">
        <v>-0.0600000000000005</v>
      </c>
      <c r="EV83" s="0" t="n">
        <v>-0.0499999999999998</v>
      </c>
      <c r="EW83" s="0" t="n">
        <v>-0.0499999999999998</v>
      </c>
      <c r="EX83" s="0" t="n">
        <v>-0.0499999999999998</v>
      </c>
      <c r="EY83" s="0" t="n">
        <v>-0.0759999999999996</v>
      </c>
      <c r="EZ83" s="0" t="n">
        <v>-0.0679999999999996</v>
      </c>
      <c r="FA83" s="0" t="n">
        <v>-0.0750000000000002</v>
      </c>
      <c r="FB83" s="0" t="n">
        <v>-0.0600000000000005</v>
      </c>
      <c r="FC83" s="0" t="n">
        <v>-0.0700000000000003</v>
      </c>
      <c r="FD83" s="0" t="n">
        <v>-0.0800000000000001</v>
      </c>
      <c r="FE83" s="0" t="n">
        <v>-0.0600000000000005</v>
      </c>
      <c r="FF83" s="0" t="n">
        <v>-0.0599999999999996</v>
      </c>
      <c r="FG83" s="0" t="n">
        <v>-0.0599999999999996</v>
      </c>
      <c r="FH83" s="0" t="n">
        <v>-0.0500000000000007</v>
      </c>
      <c r="FI83" s="0" t="n">
        <v>-0.0500000000000007</v>
      </c>
      <c r="FJ83" s="0" t="n">
        <v>-0.0499999999999998</v>
      </c>
      <c r="FK83" s="0" t="n">
        <v>-0.0760000000000005</v>
      </c>
      <c r="FL83" s="0" t="n">
        <v>-0.0679999999999996</v>
      </c>
      <c r="FM83" s="0" t="n">
        <v>-0.0750000000000002</v>
      </c>
      <c r="FN83" s="0" t="n">
        <v>-0.0600000000000005</v>
      </c>
      <c r="FO83" s="0" t="n">
        <v>-0.0700000000000003</v>
      </c>
      <c r="FP83" s="0" t="n">
        <v>-0.0800000000000001</v>
      </c>
      <c r="FQ83" s="0" t="n">
        <v>-0.0600000000000005</v>
      </c>
      <c r="FR83" s="0" t="n">
        <v>-0.0600000000000005</v>
      </c>
      <c r="FS83" s="0" t="n">
        <v>-0.0600000000000005</v>
      </c>
      <c r="FT83" s="0" t="n">
        <v>-0.0499999999999998</v>
      </c>
      <c r="FU83" s="0" t="n">
        <v>-0.0499999999999998</v>
      </c>
      <c r="FV83" s="0" t="n">
        <v>-0.0500000000000007</v>
      </c>
      <c r="FW83" s="0" t="n">
        <v>-0.0759999999999996</v>
      </c>
      <c r="FX83" s="0" t="n">
        <v>-0.0679999999999996</v>
      </c>
      <c r="FY83" s="0" t="n">
        <v>-0.0750000000000002</v>
      </c>
      <c r="FZ83" s="0" t="n">
        <v>-0.0600000000000005</v>
      </c>
      <c r="GA83" s="0" t="n">
        <v>-0.0699999999999994</v>
      </c>
      <c r="GB83" s="0" t="n">
        <v>-0.0800000000000001</v>
      </c>
      <c r="GC83" s="0" t="n">
        <v>-0.0599999999999996</v>
      </c>
      <c r="GD83" s="0" t="n">
        <v>-0.0599999999999996</v>
      </c>
      <c r="GE83" s="0" t="n">
        <v>-0.0599999999999996</v>
      </c>
      <c r="GF83" s="0" t="n">
        <v>-0.0499999999999998</v>
      </c>
      <c r="GG83" s="0" t="n">
        <v>-0.0499999999999998</v>
      </c>
      <c r="GH83" s="0" t="n">
        <v>-0.0499999999999998</v>
      </c>
      <c r="GI83" s="0" t="n">
        <v>-0.0759999999999987</v>
      </c>
      <c r="GJ83" s="0" t="n">
        <v>-0.0679999999999996</v>
      </c>
      <c r="GK83" s="0" t="n">
        <v>-0.0750000000000002</v>
      </c>
      <c r="GL83" s="0" t="n">
        <v>-0.0599999999999996</v>
      </c>
      <c r="GM83" s="0" t="n">
        <v>-0.0700000000000003</v>
      </c>
      <c r="GN83" s="0" t="n">
        <v>-0.080000000000001</v>
      </c>
      <c r="GO83" s="0" t="n">
        <v>-0.0600000000000005</v>
      </c>
      <c r="GP83" s="0" t="n">
        <v>-0.0599999999999996</v>
      </c>
      <c r="GQ83" s="0" t="n">
        <v>-0.0599999999999996</v>
      </c>
      <c r="GR83" s="0" t="n">
        <v>-0.0499999999999998</v>
      </c>
      <c r="GS83" s="0" t="n">
        <v>-0.0499999999999998</v>
      </c>
      <c r="GT83" s="0" t="n">
        <v>-0.0499999999999998</v>
      </c>
      <c r="GU83" s="0" t="n">
        <v>-0.0759999999999987</v>
      </c>
      <c r="GV83" s="0" t="n">
        <v>-0.0679999999999996</v>
      </c>
      <c r="GW83" s="0" t="n">
        <v>-0.0750000000000002</v>
      </c>
      <c r="GX83" s="0" t="n">
        <v>-0.0600000000000005</v>
      </c>
      <c r="GY83" s="0" t="n">
        <v>-0.0699999999999994</v>
      </c>
      <c r="GZ83" s="0" t="n">
        <v>-0.0800000000000001</v>
      </c>
      <c r="HA83" s="0" t="n">
        <v>-0.0599999999999996</v>
      </c>
      <c r="HB83" s="0" t="n">
        <v>-0.0600000000000005</v>
      </c>
      <c r="HC83" s="0" t="n">
        <v>-0.0600000000000005</v>
      </c>
      <c r="HD83" s="0" t="n">
        <v>-0.0499999999999998</v>
      </c>
      <c r="HE83" s="0" t="n">
        <v>-0.0499999999999998</v>
      </c>
      <c r="HF83" s="0" t="n">
        <v>-0.0499999999999998</v>
      </c>
      <c r="HG83" s="0" t="n">
        <v>-0.0760000000000005</v>
      </c>
      <c r="HH83" s="0" t="n">
        <v>-0.0680000000000005</v>
      </c>
      <c r="HI83" s="0" t="n">
        <v>-0.0749999999999993</v>
      </c>
      <c r="HJ83" s="0" t="n">
        <v>-0.0599999999999996</v>
      </c>
      <c r="HK83" s="0" t="n">
        <v>-0.0700000000000003</v>
      </c>
      <c r="HL83" s="0" t="n">
        <v>-0.0800000000000001</v>
      </c>
      <c r="HM83" s="0" t="n">
        <v>-0.0600000000000005</v>
      </c>
      <c r="HN83" s="0" t="n">
        <v>-0.0599999999999996</v>
      </c>
      <c r="HO83" s="0" t="n">
        <v>-0.0599999999999996</v>
      </c>
      <c r="HP83" s="0" t="n">
        <v>-0.0500000000000007</v>
      </c>
      <c r="HQ83" s="0" t="n">
        <v>-0.0500000000000007</v>
      </c>
      <c r="HR83" s="0" t="n">
        <v>-0.0499999999999998</v>
      </c>
      <c r="HS83" s="0" t="n">
        <v>-0.0760000000000005</v>
      </c>
      <c r="HT83" s="0" t="n">
        <v>-0.0680000000000005</v>
      </c>
      <c r="HU83" s="0" t="n">
        <v>-0.0750000000000002</v>
      </c>
      <c r="HV83" s="0" t="n">
        <v>-0.0600000000000005</v>
      </c>
      <c r="HW83" s="0" t="n">
        <v>-0.0700000000000003</v>
      </c>
      <c r="HX83" s="0" t="n">
        <v>-0.0800000000000001</v>
      </c>
      <c r="HY83" s="0" t="n">
        <v>-0.0600000000000005</v>
      </c>
      <c r="HZ83" s="0" t="n">
        <v>-0.0600000000000005</v>
      </c>
      <c r="IA83" s="382" t="n">
        <v>-0.0600000000000005</v>
      </c>
      <c r="IB83" s="382" t="n">
        <v>-0.0499999999999998</v>
      </c>
      <c r="IC83" s="382" t="n">
        <v>-0.0499999999999998</v>
      </c>
    </row>
    <row r="84" customFormat="false" ht="12.75" hidden="false" customHeight="false" outlineLevel="0" collapsed="false">
      <c r="A84" s="389" t="n">
        <f aca="false">A!A98</f>
        <v>39539</v>
      </c>
      <c r="B84" s="390" t="n">
        <f aca="false">INDEX(RelationshipPriceTable,MATCH(A84,RelationshipMonth,0),2)</f>
        <v>3.934</v>
      </c>
      <c r="C84" s="390" t="n">
        <v>3.912</v>
      </c>
      <c r="D84" s="391" t="n">
        <f aca="false">B84-C84</f>
        <v>0.0220000000000002</v>
      </c>
      <c r="F84" s="414" t="n">
        <v>36970</v>
      </c>
      <c r="K84" s="0" t="n">
        <v>0.224</v>
      </c>
      <c r="L84" s="0" t="n">
        <v>0.256</v>
      </c>
      <c r="M84" s="0" t="n">
        <v>0.261</v>
      </c>
      <c r="N84" s="0" t="n">
        <v>0.261</v>
      </c>
      <c r="O84" s="0" t="n">
        <v>0.261000000000001</v>
      </c>
      <c r="P84" s="0" t="n">
        <v>0.246</v>
      </c>
      <c r="Q84" s="0" t="n">
        <v>0.244</v>
      </c>
      <c r="R84" s="0" t="n">
        <v>0.234</v>
      </c>
      <c r="S84" s="0" t="n">
        <v>0.223999999999999</v>
      </c>
      <c r="T84" s="0" t="n">
        <v>0.222000000000001</v>
      </c>
      <c r="U84" s="0" t="n">
        <v>0.206</v>
      </c>
      <c r="V84" s="0" t="n">
        <v>0.196000000000001</v>
      </c>
      <c r="W84" s="0" t="n">
        <v>0.165</v>
      </c>
      <c r="X84" s="0" t="n">
        <v>0.138</v>
      </c>
      <c r="Y84" s="0" t="n">
        <v>0.125999999999999</v>
      </c>
      <c r="Z84" s="0" t="n">
        <v>0.112</v>
      </c>
      <c r="AA84" s="0" t="n">
        <v>0.0950000000000006</v>
      </c>
      <c r="AB84" s="0" t="n">
        <v>0.0889999999999995</v>
      </c>
      <c r="AC84" s="0" t="n">
        <v>0.0890000000000004</v>
      </c>
      <c r="AD84" s="0" t="n">
        <v>0.0889999999999995</v>
      </c>
      <c r="AE84" s="0" t="n">
        <v>0.0830000000000002</v>
      </c>
      <c r="AF84" s="0" t="n">
        <v>0.077</v>
      </c>
      <c r="AG84" s="0" t="n">
        <v>0.0630000000000006</v>
      </c>
      <c r="AH84" s="0" t="n">
        <v>0.0540000000000003</v>
      </c>
      <c r="AI84" s="0" t="n">
        <v>0.048</v>
      </c>
      <c r="AJ84" s="0" t="n">
        <v>0.0440000000000005</v>
      </c>
      <c r="AK84" s="0" t="n">
        <v>0.0390000000000006</v>
      </c>
      <c r="AL84" s="0" t="n">
        <v>0.0340000000000007</v>
      </c>
      <c r="AM84" s="0" t="n">
        <v>0.0340000000000007</v>
      </c>
      <c r="AN84" s="0" t="n">
        <v>0.0339999999999998</v>
      </c>
      <c r="AO84" s="0" t="n">
        <v>0.0339999999999998</v>
      </c>
      <c r="AP84" s="0" t="n">
        <v>0.0340000000000007</v>
      </c>
      <c r="AQ84" s="0" t="n">
        <v>0.0340000000000007</v>
      </c>
      <c r="AR84" s="0" t="n">
        <v>0.0340000000000007</v>
      </c>
      <c r="AS84" s="0" t="n">
        <v>0.0340000000000007</v>
      </c>
      <c r="AT84" s="0" t="n">
        <v>0.0339999999999998</v>
      </c>
      <c r="AU84" s="0" t="n">
        <v>0.0329999999999995</v>
      </c>
      <c r="AV84" s="0" t="n">
        <v>0.0289999999999999</v>
      </c>
      <c r="AW84" s="0" t="n">
        <v>0.024</v>
      </c>
      <c r="AX84" s="0" t="n">
        <v>0.0190000000000001</v>
      </c>
      <c r="AY84" s="0" t="n">
        <v>0.0190000000000001</v>
      </c>
      <c r="AZ84" s="0" t="n">
        <v>0.0339999999999998</v>
      </c>
      <c r="BA84" s="0" t="n">
        <v>0.0190000000000001</v>
      </c>
      <c r="BB84" s="0" t="n">
        <v>0.0190000000000001</v>
      </c>
      <c r="BC84" s="0" t="n">
        <v>0.0190000000000001</v>
      </c>
      <c r="BD84" s="0" t="n">
        <v>0.024</v>
      </c>
      <c r="BE84" s="0" t="n">
        <v>0.0240000000000009</v>
      </c>
      <c r="BF84" s="0" t="n">
        <v>0.024</v>
      </c>
      <c r="BG84" s="0" t="n">
        <v>0.0229999999999997</v>
      </c>
      <c r="BH84" s="0" t="n">
        <v>0.0190000000000001</v>
      </c>
      <c r="BI84" s="0" t="n">
        <v>0.0140000000000002</v>
      </c>
      <c r="BJ84" s="0" t="n">
        <v>0.00900000000000034</v>
      </c>
      <c r="BK84" s="0" t="n">
        <v>0.00900000000000034</v>
      </c>
      <c r="BL84" s="0" t="n">
        <v>0.024</v>
      </c>
      <c r="BM84" s="0" t="n">
        <v>0.00899999999999945</v>
      </c>
      <c r="BN84" s="0" t="n">
        <v>0.00900000000000034</v>
      </c>
      <c r="BO84" s="0" t="n">
        <v>0.00900000000000034</v>
      </c>
      <c r="BP84" s="0" t="n">
        <v>0.0140000000000011</v>
      </c>
      <c r="BQ84" s="0" t="n">
        <v>0.0140000000000002</v>
      </c>
      <c r="BR84" s="0" t="n">
        <v>0.0140000000000002</v>
      </c>
      <c r="BS84" s="0" t="n">
        <v>0.0129999999999999</v>
      </c>
      <c r="BT84" s="0" t="n">
        <v>0.00900000000000034</v>
      </c>
      <c r="BU84" s="0" t="n">
        <v>0.00400000000000045</v>
      </c>
      <c r="BV84" s="0" t="n">
        <v>-0.00100000000000033</v>
      </c>
      <c r="BW84" s="0" t="n">
        <v>-0.00100000000000033</v>
      </c>
      <c r="BX84" s="0" t="n">
        <v>0.0139999999999993</v>
      </c>
      <c r="BY84" s="0" t="n">
        <v>-0.00100000000000033</v>
      </c>
      <c r="BZ84" s="0" t="n">
        <v>-0.00100000000000033</v>
      </c>
      <c r="CA84" s="0" t="n">
        <v>-0.000999999999999446</v>
      </c>
      <c r="CB84" s="0" t="n">
        <v>0.00400000000000045</v>
      </c>
      <c r="CC84" s="0" t="n">
        <v>0.00400000000000045</v>
      </c>
      <c r="CD84" s="0" t="n">
        <v>0.00400000000000045</v>
      </c>
      <c r="CE84" s="0" t="n">
        <v>0.00300000000000011</v>
      </c>
      <c r="CF84" s="0" t="n">
        <v>-0.000999999999999446</v>
      </c>
      <c r="CG84" s="0" t="n">
        <v>-0.00599999999999934</v>
      </c>
      <c r="CH84" s="0" t="n">
        <v>-0.0109999999999992</v>
      </c>
      <c r="CI84" s="0" t="n">
        <v>-0.0109999999999992</v>
      </c>
      <c r="CJ84" s="0" t="n">
        <v>0.00400000000000045</v>
      </c>
      <c r="CK84" s="0" t="n">
        <v>-0.0110000000000001</v>
      </c>
      <c r="CL84" s="0" t="n">
        <v>-0.0109999999999992</v>
      </c>
      <c r="CM84" s="0" t="n">
        <v>-0.0109999999999992</v>
      </c>
      <c r="CN84" s="0" t="n">
        <v>-0.00599999999999934</v>
      </c>
      <c r="CO84" s="0" t="n">
        <v>-0.00599999999999934</v>
      </c>
      <c r="CP84" s="0" t="n">
        <v>-0.00599999999999934</v>
      </c>
      <c r="CQ84" s="0" t="n">
        <v>-0.00699999999999967</v>
      </c>
      <c r="CR84" s="0" t="n">
        <v>-0.0109999999999992</v>
      </c>
      <c r="CS84" s="0" t="n">
        <v>-0.0159999999999991</v>
      </c>
      <c r="CT84" s="0" t="n">
        <v>-0.020999999999999</v>
      </c>
      <c r="CU84" s="0" t="n">
        <v>-0.020999999999999</v>
      </c>
      <c r="CV84" s="0" t="n">
        <v>-0.00600000000000023</v>
      </c>
      <c r="CW84" s="0" t="n">
        <v>-0.0209999999999999</v>
      </c>
      <c r="CX84" s="0" t="n">
        <v>-0.020999999999999</v>
      </c>
      <c r="CY84" s="0" t="n">
        <v>-0.020999999999999</v>
      </c>
      <c r="CZ84" s="0" t="n">
        <v>-0.0159999999999991</v>
      </c>
      <c r="DA84" s="0" t="n">
        <v>-0.016</v>
      </c>
      <c r="DB84" s="0" t="n">
        <v>-0.0159999999999991</v>
      </c>
      <c r="DC84" s="0" t="n">
        <v>-0.0169999999999995</v>
      </c>
      <c r="DD84" s="0" t="n">
        <v>-0.020999999999999</v>
      </c>
      <c r="DE84" s="0" t="n">
        <v>-0.0259999999999989</v>
      </c>
      <c r="DF84" s="0" t="n">
        <v>-0.0309999999999997</v>
      </c>
      <c r="DG84" s="0" t="n">
        <v>-0.0309999999999997</v>
      </c>
      <c r="DH84" s="0" t="n">
        <v>-0.0160000000000009</v>
      </c>
      <c r="DI84" s="0" t="n">
        <v>-0.0310000000000006</v>
      </c>
      <c r="DJ84" s="0" t="n">
        <v>-0.0309999999999997</v>
      </c>
      <c r="DK84" s="0" t="n">
        <v>-0.0309999999999988</v>
      </c>
      <c r="DL84" s="0" t="n">
        <v>-0.0259999999999998</v>
      </c>
      <c r="DM84" s="0" t="n">
        <v>-0.0259999999999998</v>
      </c>
      <c r="DN84" s="0" t="n">
        <v>-0.0259999999999989</v>
      </c>
      <c r="DO84" s="0" t="n">
        <v>-0.0270000000000001</v>
      </c>
      <c r="DP84" s="0" t="n">
        <v>-0.0309999999999997</v>
      </c>
      <c r="DQ84" s="0" t="n">
        <v>-0.0359999999999996</v>
      </c>
      <c r="DR84" s="0" t="n">
        <v>-0.0409999999999995</v>
      </c>
      <c r="DS84" s="0" t="n">
        <v>-0.0409999999999995</v>
      </c>
      <c r="DT84" s="0" t="n">
        <v>-0.0260000000000007</v>
      </c>
      <c r="DU84" s="0" t="n">
        <v>-0.0410000000000004</v>
      </c>
      <c r="DV84" s="0" t="n">
        <v>-0.0409999999999995</v>
      </c>
      <c r="DW84" s="0" t="n">
        <v>-0.0409999999999995</v>
      </c>
      <c r="DX84" s="0" t="n">
        <v>-0.0359999999999996</v>
      </c>
      <c r="DY84" s="0" t="n">
        <v>-0.0359999999999996</v>
      </c>
      <c r="DZ84" s="0" t="n">
        <v>-0.0359999999999996</v>
      </c>
      <c r="EA84" s="0" t="n">
        <v>-0.0369999999999999</v>
      </c>
      <c r="EB84" s="0" t="n">
        <v>-0.0409999999999995</v>
      </c>
      <c r="EC84" s="0" t="n">
        <v>-0.0459999999999994</v>
      </c>
      <c r="ED84" s="0" t="n">
        <v>-0.0509999999999993</v>
      </c>
      <c r="EE84" s="0" t="n">
        <v>-0.0509999999999993</v>
      </c>
      <c r="EF84" s="0" t="n">
        <v>-0.0360000000000005</v>
      </c>
      <c r="EG84" s="0" t="n">
        <v>-0.0510000000000002</v>
      </c>
      <c r="EH84" s="0" t="n">
        <v>-0.0509999999999993</v>
      </c>
      <c r="EI84" s="0" t="n">
        <v>-0.0510000000000002</v>
      </c>
      <c r="EJ84" s="0" t="n">
        <v>-0.0410000000000004</v>
      </c>
      <c r="EK84" s="0" t="n">
        <v>-0.0409999999999995</v>
      </c>
      <c r="EL84" s="0" t="n">
        <v>-0.0409999999999995</v>
      </c>
      <c r="EM84" s="0" t="n">
        <v>-0.0419999999999998</v>
      </c>
      <c r="EN84" s="0" t="n">
        <v>-0.0459999999999994</v>
      </c>
      <c r="EO84" s="0" t="n">
        <v>-0.0510000000000002</v>
      </c>
      <c r="EP84" s="0" t="n">
        <v>-0.0560000000000001</v>
      </c>
      <c r="EQ84" s="0" t="n">
        <v>-0.0560000000000001</v>
      </c>
      <c r="ER84" s="0" t="n">
        <v>-0.0410000000000004</v>
      </c>
      <c r="ES84" s="0" t="n">
        <v>-0.0560000000000009</v>
      </c>
      <c r="ET84" s="0" t="n">
        <v>-0.0560000000000001</v>
      </c>
      <c r="EU84" s="0" t="n">
        <v>-0.0560000000000001</v>
      </c>
      <c r="EV84" s="0" t="n">
        <v>-0.0410000000000004</v>
      </c>
      <c r="EW84" s="0" t="n">
        <v>-0.0410000000000004</v>
      </c>
      <c r="EX84" s="0" t="n">
        <v>-0.0409999999999995</v>
      </c>
      <c r="EY84" s="0" t="n">
        <v>-0.0419999999999998</v>
      </c>
      <c r="EZ84" s="0" t="n">
        <v>-0.0459999999999994</v>
      </c>
      <c r="FA84" s="0" t="n">
        <v>-0.0509999999999993</v>
      </c>
      <c r="FB84" s="0" t="n">
        <v>-0.0560000000000001</v>
      </c>
      <c r="FC84" s="0" t="n">
        <v>-0.0559999999999992</v>
      </c>
      <c r="FD84" s="0" t="n">
        <v>-0.0409999999999995</v>
      </c>
      <c r="FE84" s="0" t="n">
        <v>-0.0560000000000001</v>
      </c>
      <c r="FF84" s="0" t="n">
        <v>-0.0560000000000001</v>
      </c>
      <c r="FG84" s="0" t="n">
        <v>-0.0560000000000001</v>
      </c>
      <c r="FH84" s="0" t="n">
        <v>-0.0409999999999995</v>
      </c>
      <c r="FI84" s="0" t="n">
        <v>-0.0409999999999995</v>
      </c>
      <c r="FJ84" s="0" t="n">
        <v>-0.0410000000000004</v>
      </c>
      <c r="FK84" s="0" t="n">
        <v>-0.0419999999999998</v>
      </c>
      <c r="FL84" s="0" t="n">
        <v>-0.0459999999999994</v>
      </c>
      <c r="FM84" s="0" t="n">
        <v>-0.0510000000000002</v>
      </c>
      <c r="FN84" s="0" t="n">
        <v>-0.0560000000000001</v>
      </c>
      <c r="FO84" s="0" t="n">
        <v>-0.0560000000000001</v>
      </c>
      <c r="FP84" s="0" t="n">
        <v>-0.0409999999999995</v>
      </c>
      <c r="FQ84" s="0" t="n">
        <v>-0.0560000000000001</v>
      </c>
      <c r="FR84" s="0" t="n">
        <v>-0.0560000000000001</v>
      </c>
      <c r="FS84" s="0" t="n">
        <v>-0.0560000000000001</v>
      </c>
      <c r="FT84" s="0" t="n">
        <v>-0.0410000000000004</v>
      </c>
      <c r="FU84" s="0" t="n">
        <v>-0.0410000000000004</v>
      </c>
      <c r="FV84" s="0" t="n">
        <v>-0.0409999999999995</v>
      </c>
      <c r="FW84" s="0" t="n">
        <v>-0.0420000000000007</v>
      </c>
      <c r="FX84" s="0" t="n">
        <v>-0.0460000000000003</v>
      </c>
      <c r="FY84" s="0" t="n">
        <v>-0.0510000000000002</v>
      </c>
      <c r="FZ84" s="0" t="n">
        <v>-0.0560000000000001</v>
      </c>
      <c r="GA84" s="0" t="n">
        <v>-0.0560000000000001</v>
      </c>
      <c r="GB84" s="0" t="n">
        <v>-0.0409999999999986</v>
      </c>
      <c r="GC84" s="0" t="n">
        <v>-0.0560000000000001</v>
      </c>
      <c r="GD84" s="0" t="n">
        <v>-0.0560000000000009</v>
      </c>
      <c r="GE84" s="0" t="n">
        <v>-0.0560000000000001</v>
      </c>
      <c r="GF84" s="0" t="n">
        <v>-0.0410000000000004</v>
      </c>
      <c r="GG84" s="0" t="n">
        <v>-0.0409999999999995</v>
      </c>
      <c r="GH84" s="0" t="n">
        <v>-0.0410000000000004</v>
      </c>
      <c r="GI84" s="0" t="n">
        <v>-0.0420000000000007</v>
      </c>
      <c r="GJ84" s="0" t="n">
        <v>-0.0460000000000003</v>
      </c>
      <c r="GK84" s="0" t="n">
        <v>-0.0510000000000002</v>
      </c>
      <c r="GL84" s="0" t="n">
        <v>-0.0560000000000001</v>
      </c>
      <c r="GM84" s="0" t="n">
        <v>-0.0560000000000001</v>
      </c>
      <c r="GN84" s="0" t="n">
        <v>-0.0409999999999995</v>
      </c>
      <c r="GO84" s="0" t="n">
        <v>-0.0560000000000001</v>
      </c>
      <c r="GP84" s="0" t="n">
        <v>-0.0560000000000001</v>
      </c>
      <c r="GQ84" s="0" t="n">
        <v>-0.0560000000000001</v>
      </c>
      <c r="GR84" s="0" t="n">
        <v>-0.0410000000000004</v>
      </c>
      <c r="GS84" s="0" t="n">
        <v>-0.0410000000000004</v>
      </c>
      <c r="GT84" s="0" t="n">
        <v>-0.0409999999999995</v>
      </c>
      <c r="GU84" s="0" t="n">
        <v>-0.0420000000000007</v>
      </c>
      <c r="GV84" s="0" t="n">
        <v>-0.0459999999999994</v>
      </c>
      <c r="GW84" s="0" t="n">
        <v>-0.0510000000000002</v>
      </c>
      <c r="GX84" s="0" t="n">
        <v>-0.0560000000000001</v>
      </c>
      <c r="GY84" s="0" t="n">
        <v>-0.0560000000000001</v>
      </c>
      <c r="GZ84" s="0" t="n">
        <v>-0.0410000000000004</v>
      </c>
      <c r="HA84" s="0" t="n">
        <v>-0.0560000000000009</v>
      </c>
      <c r="HB84" s="0" t="n">
        <v>-0.0560000000000001</v>
      </c>
      <c r="HC84" s="0" t="n">
        <v>-0.0560000000000001</v>
      </c>
      <c r="HD84" s="0" t="n">
        <v>-0.0410000000000004</v>
      </c>
      <c r="HE84" s="0" t="n">
        <v>-0.0410000000000004</v>
      </c>
      <c r="HF84" s="0" t="n">
        <v>-0.0410000000000004</v>
      </c>
      <c r="HG84" s="0" t="n">
        <v>-0.0419999999999998</v>
      </c>
      <c r="HH84" s="0" t="n">
        <v>-0.0460000000000003</v>
      </c>
      <c r="HI84" s="0" t="n">
        <v>-0.0510000000000002</v>
      </c>
      <c r="HJ84" s="0" t="n">
        <v>-0.0560000000000009</v>
      </c>
      <c r="HK84" s="0" t="n">
        <v>-0.0560000000000001</v>
      </c>
      <c r="HL84" s="0" t="n">
        <v>-0.0410000000000004</v>
      </c>
      <c r="HM84" s="0" t="n">
        <v>-0.0560000000000001</v>
      </c>
      <c r="HN84" s="0" t="n">
        <v>-0.0560000000000001</v>
      </c>
      <c r="HO84" s="0" t="n">
        <v>-0.0560000000000001</v>
      </c>
      <c r="HP84" s="0" t="n">
        <v>-0.0409999999999995</v>
      </c>
      <c r="HQ84" s="0" t="n">
        <v>-0.0409999999999995</v>
      </c>
      <c r="HR84" s="0" t="n">
        <v>-0.0410000000000004</v>
      </c>
      <c r="HS84" s="0" t="n">
        <v>-0.0420000000000007</v>
      </c>
      <c r="HT84" s="0" t="n">
        <v>-0.0460000000000003</v>
      </c>
      <c r="HU84" s="0" t="n">
        <v>-0.0510000000000002</v>
      </c>
      <c r="HV84" s="0" t="n">
        <v>-0.0560000000000001</v>
      </c>
      <c r="HW84" s="0" t="n">
        <v>-0.0560000000000001</v>
      </c>
      <c r="HX84" s="0" t="n">
        <v>-0.0410000000000004</v>
      </c>
      <c r="HY84" s="0" t="n">
        <v>-0.0560000000000001</v>
      </c>
      <c r="HZ84" s="0" t="n">
        <v>-0.0560000000000001</v>
      </c>
      <c r="IA84" s="382" t="n">
        <v>-0.0560000000000001</v>
      </c>
      <c r="IB84" s="382" t="n">
        <v>-0.0410000000000004</v>
      </c>
      <c r="IC84" s="382" t="n">
        <v>-0.0410000000000004</v>
      </c>
    </row>
    <row r="85" customFormat="false" ht="12.75" hidden="false" customHeight="false" outlineLevel="0" collapsed="false">
      <c r="A85" s="389" t="n">
        <f aca="false">A!A99</f>
        <v>39569</v>
      </c>
      <c r="B85" s="390" t="n">
        <f aca="false">INDEX(RelationshipPriceTable,MATCH(A85,RelationshipMonth,0),2)</f>
        <v>3.924</v>
      </c>
      <c r="C85" s="390" t="n">
        <v>3.902</v>
      </c>
      <c r="D85" s="391" t="n">
        <f aca="false">B85-C85</f>
        <v>0.0219999999999998</v>
      </c>
      <c r="F85" s="414" t="n">
        <v>36971</v>
      </c>
      <c r="K85" s="0" t="n">
        <v>-0.246</v>
      </c>
      <c r="L85" s="0" t="n">
        <v>-0.253</v>
      </c>
      <c r="M85" s="0" t="n">
        <v>-0.238</v>
      </c>
      <c r="N85" s="0" t="n">
        <v>-0.226</v>
      </c>
      <c r="O85" s="0" t="n">
        <v>-0.221000000000001</v>
      </c>
      <c r="P85" s="0" t="n">
        <v>-0.214</v>
      </c>
      <c r="Q85" s="0" t="n">
        <v>-0.211999999999999</v>
      </c>
      <c r="R85" s="0" t="n">
        <v>-0.196999999999999</v>
      </c>
      <c r="S85" s="0" t="n">
        <v>-0.186999999999999</v>
      </c>
      <c r="T85" s="0" t="n">
        <v>-0.185</v>
      </c>
      <c r="U85" s="0" t="n">
        <v>-0.167</v>
      </c>
      <c r="V85" s="0" t="n">
        <v>-0.170000000000001</v>
      </c>
      <c r="W85" s="0" t="n">
        <v>-0.15</v>
      </c>
      <c r="X85" s="0" t="n">
        <v>-0.145</v>
      </c>
      <c r="Y85" s="0" t="n">
        <v>-0.145</v>
      </c>
      <c r="Z85" s="0" t="n">
        <v>-0.145</v>
      </c>
      <c r="AA85" s="0" t="n">
        <v>-0.135000000000001</v>
      </c>
      <c r="AB85" s="0" t="n">
        <v>-0.133</v>
      </c>
      <c r="AC85" s="0" t="n">
        <v>-0.133</v>
      </c>
      <c r="AD85" s="0" t="n">
        <v>-0.133</v>
      </c>
      <c r="AE85" s="0" t="n">
        <v>-0.133</v>
      </c>
      <c r="AF85" s="0" t="n">
        <v>-0.133</v>
      </c>
      <c r="AG85" s="0" t="n">
        <v>-0.143</v>
      </c>
      <c r="AH85" s="0" t="n">
        <v>-0.153</v>
      </c>
      <c r="AI85" s="0" t="n">
        <v>-0.153</v>
      </c>
      <c r="AJ85" s="0" t="n">
        <v>-0.153</v>
      </c>
      <c r="AK85" s="0" t="n">
        <v>-0.154000000000001</v>
      </c>
      <c r="AL85" s="0" t="n">
        <v>-0.139</v>
      </c>
      <c r="AM85" s="0" t="n">
        <v>-0.139</v>
      </c>
      <c r="AN85" s="0" t="n">
        <v>-0.132999999999999</v>
      </c>
      <c r="AO85" s="0" t="n">
        <v>-0.133</v>
      </c>
      <c r="AP85" s="0" t="n">
        <v>-0.133</v>
      </c>
      <c r="AQ85" s="0" t="n">
        <v>-0.133</v>
      </c>
      <c r="AR85" s="0" t="n">
        <v>-0.133</v>
      </c>
      <c r="AS85" s="0" t="n">
        <v>-0.133</v>
      </c>
      <c r="AT85" s="0" t="n">
        <v>-0.133</v>
      </c>
      <c r="AU85" s="0" t="n">
        <v>-0.153</v>
      </c>
      <c r="AV85" s="0" t="n">
        <v>-0.153</v>
      </c>
      <c r="AW85" s="0" t="n">
        <v>-0.154</v>
      </c>
      <c r="AX85" s="0" t="n">
        <v>-0.139</v>
      </c>
      <c r="AY85" s="0" t="n">
        <v>-0.139</v>
      </c>
      <c r="AZ85" s="0" t="n">
        <v>-0.133</v>
      </c>
      <c r="BA85" s="0" t="n">
        <v>-0.133</v>
      </c>
      <c r="BB85" s="0" t="n">
        <v>-0.133</v>
      </c>
      <c r="BC85" s="0" t="n">
        <v>-0.133</v>
      </c>
      <c r="BD85" s="0" t="n">
        <v>-0.133</v>
      </c>
      <c r="BE85" s="0" t="n">
        <v>-0.133000000000001</v>
      </c>
      <c r="BF85" s="0" t="n">
        <v>-0.133</v>
      </c>
      <c r="BG85" s="0" t="n">
        <v>-0.153</v>
      </c>
      <c r="BH85" s="0" t="n">
        <v>-0.153</v>
      </c>
      <c r="BI85" s="0" t="n">
        <v>-0.154</v>
      </c>
      <c r="BJ85" s="0" t="n">
        <v>-0.139</v>
      </c>
      <c r="BK85" s="0" t="n">
        <v>-0.139</v>
      </c>
      <c r="BL85" s="0" t="n">
        <v>-0.133</v>
      </c>
      <c r="BM85" s="0" t="n">
        <v>-0.133</v>
      </c>
      <c r="BN85" s="0" t="n">
        <v>-0.133</v>
      </c>
      <c r="BO85" s="0" t="n">
        <v>-0.133</v>
      </c>
      <c r="BP85" s="0" t="n">
        <v>-0.133</v>
      </c>
      <c r="BQ85" s="0" t="n">
        <v>-0.133</v>
      </c>
      <c r="BR85" s="0" t="n">
        <v>-0.133</v>
      </c>
      <c r="BS85" s="0" t="n">
        <v>-0.153</v>
      </c>
      <c r="BT85" s="0" t="n">
        <v>-0.153</v>
      </c>
      <c r="BU85" s="0" t="n">
        <v>-0.154</v>
      </c>
      <c r="BV85" s="0" t="n">
        <v>-0.139</v>
      </c>
      <c r="BW85" s="0" t="n">
        <v>-0.139</v>
      </c>
      <c r="BX85" s="0" t="n">
        <v>-0.132999999999999</v>
      </c>
      <c r="BY85" s="0" t="n">
        <v>-0.133</v>
      </c>
      <c r="BZ85" s="0" t="n">
        <v>-0.133</v>
      </c>
      <c r="CA85" s="0" t="n">
        <v>-0.133</v>
      </c>
      <c r="CB85" s="0" t="n">
        <v>-0.133</v>
      </c>
      <c r="CC85" s="0" t="n">
        <v>-0.133</v>
      </c>
      <c r="CD85" s="0" t="n">
        <v>-0.133</v>
      </c>
      <c r="CE85" s="0" t="n">
        <v>-0.153</v>
      </c>
      <c r="CF85" s="0" t="n">
        <v>-0.153</v>
      </c>
      <c r="CG85" s="0" t="n">
        <v>-0.154000000000001</v>
      </c>
      <c r="CH85" s="0" t="n">
        <v>-0.139</v>
      </c>
      <c r="CI85" s="0" t="n">
        <v>-0.139</v>
      </c>
      <c r="CJ85" s="0" t="n">
        <v>-0.133</v>
      </c>
      <c r="CK85" s="0" t="n">
        <v>-0.133</v>
      </c>
      <c r="CL85" s="0" t="n">
        <v>-0.133</v>
      </c>
      <c r="CM85" s="0" t="n">
        <v>-0.133</v>
      </c>
      <c r="CN85" s="0" t="n">
        <v>-0.133</v>
      </c>
      <c r="CO85" s="0" t="n">
        <v>-0.133</v>
      </c>
      <c r="CP85" s="0" t="n">
        <v>-0.133</v>
      </c>
      <c r="CQ85" s="0" t="n">
        <v>-0.153</v>
      </c>
      <c r="CR85" s="0" t="n">
        <v>-0.153</v>
      </c>
      <c r="CS85" s="0" t="n">
        <v>-0.154000000000001</v>
      </c>
      <c r="CT85" s="0" t="n">
        <v>-0.139</v>
      </c>
      <c r="CU85" s="0" t="n">
        <v>-0.139</v>
      </c>
      <c r="CV85" s="0" t="n">
        <v>-0.132999999999999</v>
      </c>
      <c r="CW85" s="0" t="n">
        <v>-0.133</v>
      </c>
      <c r="CX85" s="0" t="n">
        <v>-0.133</v>
      </c>
      <c r="CY85" s="0" t="n">
        <v>-0.133000000000001</v>
      </c>
      <c r="CZ85" s="0" t="n">
        <v>-0.133</v>
      </c>
      <c r="DA85" s="0" t="n">
        <v>-0.133</v>
      </c>
      <c r="DB85" s="0" t="n">
        <v>-0.133</v>
      </c>
      <c r="DC85" s="0" t="n">
        <v>-0.153</v>
      </c>
      <c r="DD85" s="0" t="n">
        <v>-0.153</v>
      </c>
      <c r="DE85" s="0" t="n">
        <v>-0.154000000000001</v>
      </c>
      <c r="DF85" s="0" t="n">
        <v>-0.139000000000001</v>
      </c>
      <c r="DG85" s="0" t="n">
        <v>-0.139000000000001</v>
      </c>
      <c r="DH85" s="0" t="n">
        <v>-0.132999999999999</v>
      </c>
      <c r="DI85" s="0" t="n">
        <v>-0.133</v>
      </c>
      <c r="DJ85" s="0" t="n">
        <v>-0.133</v>
      </c>
      <c r="DK85" s="0" t="n">
        <v>-0.133000000000001</v>
      </c>
      <c r="DL85" s="0" t="n">
        <v>-0.133</v>
      </c>
      <c r="DM85" s="0" t="n">
        <v>-0.133</v>
      </c>
      <c r="DN85" s="0" t="n">
        <v>-0.133</v>
      </c>
      <c r="DO85" s="0" t="n">
        <v>-0.153</v>
      </c>
      <c r="DP85" s="0" t="n">
        <v>-0.153</v>
      </c>
      <c r="DQ85" s="0" t="n">
        <v>-0.154000000000001</v>
      </c>
      <c r="DR85" s="0" t="n">
        <v>-0.139</v>
      </c>
      <c r="DS85" s="0" t="n">
        <v>-0.139000000000001</v>
      </c>
      <c r="DT85" s="0" t="n">
        <v>-0.132999999999999</v>
      </c>
      <c r="DU85" s="0" t="n">
        <v>-0.133</v>
      </c>
      <c r="DV85" s="0" t="n">
        <v>-0.133</v>
      </c>
      <c r="DW85" s="0" t="n">
        <v>-0.133000000000001</v>
      </c>
      <c r="DX85" s="0" t="n">
        <v>-0.133</v>
      </c>
      <c r="DY85" s="0" t="n">
        <v>-0.133</v>
      </c>
      <c r="DZ85" s="0" t="n">
        <v>-0.133</v>
      </c>
      <c r="EA85" s="0" t="n">
        <v>-0.153</v>
      </c>
      <c r="EB85" s="0" t="n">
        <v>-0.153</v>
      </c>
      <c r="EC85" s="0" t="n">
        <v>-0.154000000000001</v>
      </c>
      <c r="ED85" s="0" t="n">
        <v>-0.139</v>
      </c>
      <c r="EE85" s="0" t="n">
        <v>-0.139</v>
      </c>
      <c r="EF85" s="0" t="n">
        <v>-0.132999999999999</v>
      </c>
      <c r="EG85" s="0" t="n">
        <v>-0.133</v>
      </c>
      <c r="EH85" s="0" t="n">
        <v>-0.133</v>
      </c>
      <c r="EI85" s="0" t="n">
        <v>-0.132999999999999</v>
      </c>
      <c r="EJ85" s="0" t="n">
        <v>-0.133</v>
      </c>
      <c r="EK85" s="0" t="n">
        <v>-0.133000000000001</v>
      </c>
      <c r="EL85" s="0" t="n">
        <v>-0.133</v>
      </c>
      <c r="EM85" s="0" t="n">
        <v>-0.153</v>
      </c>
      <c r="EN85" s="0" t="n">
        <v>-0.153</v>
      </c>
      <c r="EO85" s="0" t="n">
        <v>-0.154</v>
      </c>
      <c r="EP85" s="0" t="n">
        <v>-0.139</v>
      </c>
      <c r="EQ85" s="0" t="n">
        <v>-0.139</v>
      </c>
      <c r="ER85" s="0" t="n">
        <v>-0.133</v>
      </c>
      <c r="ES85" s="0" t="n">
        <v>-0.133</v>
      </c>
      <c r="ET85" s="0" t="n">
        <v>-0.133</v>
      </c>
      <c r="EU85" s="0" t="n">
        <v>-0.132999999999999</v>
      </c>
      <c r="EV85" s="0" t="n">
        <v>-0.132999999999999</v>
      </c>
      <c r="EW85" s="0" t="n">
        <v>-0.132999999999999</v>
      </c>
      <c r="EX85" s="0" t="n">
        <v>-0.133000000000001</v>
      </c>
      <c r="EY85" s="0" t="n">
        <v>-0.153</v>
      </c>
      <c r="EZ85" s="0" t="n">
        <v>-0.153</v>
      </c>
      <c r="FA85" s="0" t="n">
        <v>-0.154000000000001</v>
      </c>
      <c r="FB85" s="0" t="n">
        <v>-0.139</v>
      </c>
      <c r="FC85" s="0" t="n">
        <v>-0.139000000000001</v>
      </c>
      <c r="FD85" s="0" t="n">
        <v>-0.132999999999999</v>
      </c>
      <c r="FE85" s="0" t="n">
        <v>-0.133</v>
      </c>
      <c r="FF85" s="0" t="n">
        <v>-0.133000000000001</v>
      </c>
      <c r="FG85" s="0" t="n">
        <v>-0.133</v>
      </c>
      <c r="FH85" s="0" t="n">
        <v>-0.133</v>
      </c>
      <c r="FI85" s="0" t="n">
        <v>-0.133</v>
      </c>
      <c r="FJ85" s="0" t="n">
        <v>-0.132999999999999</v>
      </c>
      <c r="FK85" s="0" t="n">
        <v>-0.153</v>
      </c>
      <c r="FL85" s="0" t="n">
        <v>-0.153</v>
      </c>
      <c r="FM85" s="0" t="n">
        <v>-0.154000000000001</v>
      </c>
      <c r="FN85" s="0" t="n">
        <v>-0.139</v>
      </c>
      <c r="FO85" s="0" t="n">
        <v>-0.138999999999999</v>
      </c>
      <c r="FP85" s="0" t="n">
        <v>-0.133</v>
      </c>
      <c r="FQ85" s="0" t="n">
        <v>-0.133</v>
      </c>
      <c r="FR85" s="0" t="n">
        <v>-0.133000000000001</v>
      </c>
      <c r="FS85" s="0" t="n">
        <v>-0.132999999999999</v>
      </c>
      <c r="FT85" s="0" t="n">
        <v>-0.132999999999999</v>
      </c>
      <c r="FU85" s="0" t="n">
        <v>-0.132999999999999</v>
      </c>
      <c r="FV85" s="0" t="n">
        <v>-0.133</v>
      </c>
      <c r="FW85" s="0" t="n">
        <v>-0.153</v>
      </c>
      <c r="FX85" s="0" t="n">
        <v>-0.153</v>
      </c>
      <c r="FY85" s="0" t="n">
        <v>-0.154</v>
      </c>
      <c r="FZ85" s="0" t="n">
        <v>-0.139</v>
      </c>
      <c r="GA85" s="0" t="n">
        <v>-0.139</v>
      </c>
      <c r="GB85" s="0" t="n">
        <v>-0.133000000000001</v>
      </c>
      <c r="GC85" s="0" t="n">
        <v>-0.133</v>
      </c>
      <c r="GD85" s="0" t="n">
        <v>-0.133</v>
      </c>
      <c r="GE85" s="0" t="n">
        <v>-0.133</v>
      </c>
      <c r="GF85" s="0" t="n">
        <v>-0.132999999999999</v>
      </c>
      <c r="GG85" s="0" t="n">
        <v>-0.133</v>
      </c>
      <c r="GH85" s="0" t="n">
        <v>-0.132999999999999</v>
      </c>
      <c r="GI85" s="0" t="n">
        <v>-0.153</v>
      </c>
      <c r="GJ85" s="0" t="n">
        <v>-0.153</v>
      </c>
      <c r="GK85" s="0" t="n">
        <v>-0.154</v>
      </c>
      <c r="GL85" s="0" t="n">
        <v>-0.139</v>
      </c>
      <c r="GM85" s="0" t="n">
        <v>-0.138999999999999</v>
      </c>
      <c r="GN85" s="0" t="n">
        <v>-0.133000000000001</v>
      </c>
      <c r="GO85" s="0" t="n">
        <v>-0.132999999999999</v>
      </c>
      <c r="GP85" s="0" t="n">
        <v>-0.133000000000001</v>
      </c>
      <c r="GQ85" s="0" t="n">
        <v>-0.133</v>
      </c>
      <c r="GR85" s="0" t="n">
        <v>-0.133</v>
      </c>
      <c r="GS85" s="0" t="n">
        <v>-0.133</v>
      </c>
      <c r="GT85" s="0" t="n">
        <v>-0.133</v>
      </c>
      <c r="GU85" s="0" t="n">
        <v>-0.153</v>
      </c>
      <c r="GV85" s="0" t="n">
        <v>-0.153</v>
      </c>
      <c r="GW85" s="0" t="n">
        <v>-0.154</v>
      </c>
      <c r="GX85" s="0" t="n">
        <v>-0.138999999999999</v>
      </c>
      <c r="GY85" s="0" t="n">
        <v>-0.139</v>
      </c>
      <c r="GZ85" s="0" t="n">
        <v>-0.133</v>
      </c>
      <c r="HA85" s="0" t="n">
        <v>-0.132999999999999</v>
      </c>
      <c r="HB85" s="0" t="n">
        <v>-0.132999999999999</v>
      </c>
      <c r="HC85" s="0" t="n">
        <v>-0.132999999999999</v>
      </c>
      <c r="HD85" s="0" t="n">
        <v>-0.132999999999999</v>
      </c>
      <c r="HE85" s="0" t="n">
        <v>-0.132999999999999</v>
      </c>
      <c r="HF85" s="0" t="n">
        <v>-0.133</v>
      </c>
      <c r="HG85" s="0" t="n">
        <v>-0.153</v>
      </c>
      <c r="HH85" s="0" t="n">
        <v>-0.153</v>
      </c>
      <c r="HI85" s="0" t="n">
        <v>-0.154</v>
      </c>
      <c r="HJ85" s="0" t="n">
        <v>-0.138999999999999</v>
      </c>
      <c r="HK85" s="0" t="n">
        <v>-0.139</v>
      </c>
      <c r="HL85" s="0" t="n">
        <v>-0.133000000000001</v>
      </c>
      <c r="HM85" s="0" t="n">
        <v>-0.133</v>
      </c>
      <c r="HN85" s="0" t="n">
        <v>-0.133</v>
      </c>
      <c r="HO85" s="0" t="n">
        <v>-0.133</v>
      </c>
      <c r="HP85" s="0" t="n">
        <v>-0.133</v>
      </c>
      <c r="HQ85" s="0" t="n">
        <v>-0.133</v>
      </c>
      <c r="HR85" s="0" t="n">
        <v>-0.132999999999999</v>
      </c>
      <c r="HS85" s="0" t="n">
        <v>-0.153</v>
      </c>
      <c r="HT85" s="0" t="n">
        <v>-0.153</v>
      </c>
      <c r="HU85" s="0" t="n">
        <v>-0.154</v>
      </c>
      <c r="HV85" s="0" t="n">
        <v>-0.139</v>
      </c>
      <c r="HW85" s="0" t="n">
        <v>-0.138999999999999</v>
      </c>
      <c r="HX85" s="0" t="n">
        <v>-0.133000000000001</v>
      </c>
      <c r="HY85" s="0" t="n">
        <v>-0.132999999999999</v>
      </c>
      <c r="HZ85" s="0" t="n">
        <v>-0.133</v>
      </c>
      <c r="IA85" s="382" t="n">
        <v>-0.132999999999999</v>
      </c>
      <c r="IB85" s="382" t="n">
        <v>-0.132999999999999</v>
      </c>
      <c r="IC85" s="382" t="n">
        <v>-0.132999999999999</v>
      </c>
    </row>
    <row r="86" customFormat="false" ht="12.75" hidden="false" customHeight="false" outlineLevel="0" collapsed="false">
      <c r="A86" s="389" t="n">
        <f aca="false">A!A100</f>
        <v>39600</v>
      </c>
      <c r="B86" s="390" t="n">
        <f aca="false">INDEX(RelationshipPriceTable,MATCH(A86,RelationshipMonth,0),2)</f>
        <v>3.96</v>
      </c>
      <c r="C86" s="390" t="n">
        <v>3.938</v>
      </c>
      <c r="D86" s="391" t="n">
        <f aca="false">B86-C86</f>
        <v>0.0219999999999998</v>
      </c>
      <c r="F86" s="414" t="n">
        <v>36971</v>
      </c>
      <c r="K86" s="0" t="n">
        <v>-0.246</v>
      </c>
      <c r="L86" s="0" t="n">
        <v>-0.253</v>
      </c>
      <c r="M86" s="0" t="n">
        <v>-0.238</v>
      </c>
      <c r="N86" s="0" t="n">
        <v>-0.226</v>
      </c>
      <c r="O86" s="0" t="n">
        <v>-0.221000000000001</v>
      </c>
      <c r="P86" s="0" t="n">
        <v>-0.214</v>
      </c>
      <c r="Q86" s="0" t="n">
        <v>-0.211999999999999</v>
      </c>
      <c r="R86" s="0" t="n">
        <v>-0.196999999999999</v>
      </c>
      <c r="S86" s="0" t="n">
        <v>-0.186999999999999</v>
      </c>
      <c r="T86" s="0" t="n">
        <v>-0.185</v>
      </c>
      <c r="U86" s="0" t="n">
        <v>-0.167</v>
      </c>
      <c r="V86" s="0" t="n">
        <v>-0.170000000000001</v>
      </c>
      <c r="W86" s="0" t="n">
        <v>-0.15</v>
      </c>
      <c r="X86" s="0" t="n">
        <v>-0.145</v>
      </c>
      <c r="Y86" s="0" t="n">
        <v>-0.145</v>
      </c>
      <c r="Z86" s="0" t="n">
        <v>-0.145</v>
      </c>
      <c r="AA86" s="0" t="n">
        <v>-0.135000000000001</v>
      </c>
      <c r="AB86" s="0" t="n">
        <v>-0.133</v>
      </c>
      <c r="AC86" s="0" t="n">
        <v>-0.133</v>
      </c>
      <c r="AD86" s="0" t="n">
        <v>-0.133</v>
      </c>
      <c r="AE86" s="0" t="n">
        <v>-0.133</v>
      </c>
      <c r="AF86" s="0" t="n">
        <v>-0.133</v>
      </c>
      <c r="AG86" s="0" t="n">
        <v>-0.143</v>
      </c>
      <c r="AH86" s="0" t="n">
        <v>-0.153</v>
      </c>
      <c r="AI86" s="0" t="n">
        <v>-0.153</v>
      </c>
      <c r="AJ86" s="0" t="n">
        <v>-0.153</v>
      </c>
      <c r="AK86" s="0" t="n">
        <v>-0.154000000000001</v>
      </c>
      <c r="AL86" s="0" t="n">
        <v>-0.139</v>
      </c>
      <c r="AM86" s="0" t="n">
        <v>-0.139</v>
      </c>
      <c r="AN86" s="0" t="n">
        <v>-0.132999999999999</v>
      </c>
      <c r="AO86" s="0" t="n">
        <v>-0.133</v>
      </c>
      <c r="AP86" s="0" t="n">
        <v>-0.133</v>
      </c>
      <c r="AQ86" s="0" t="n">
        <v>-0.133</v>
      </c>
      <c r="AR86" s="0" t="n">
        <v>-0.133</v>
      </c>
      <c r="AS86" s="0" t="n">
        <v>-0.133</v>
      </c>
      <c r="AT86" s="0" t="n">
        <v>-0.133</v>
      </c>
      <c r="AU86" s="0" t="n">
        <v>-0.153</v>
      </c>
      <c r="AV86" s="0" t="n">
        <v>-0.153</v>
      </c>
      <c r="AW86" s="0" t="n">
        <v>-0.154</v>
      </c>
      <c r="AX86" s="0" t="n">
        <v>-0.139</v>
      </c>
      <c r="AY86" s="0" t="n">
        <v>-0.139</v>
      </c>
      <c r="AZ86" s="0" t="n">
        <v>-0.133</v>
      </c>
      <c r="BA86" s="0" t="n">
        <v>-0.133</v>
      </c>
      <c r="BB86" s="0" t="n">
        <v>-0.133</v>
      </c>
      <c r="BC86" s="0" t="n">
        <v>-0.133</v>
      </c>
      <c r="BD86" s="0" t="n">
        <v>-0.133</v>
      </c>
      <c r="BE86" s="0" t="n">
        <v>-0.133000000000001</v>
      </c>
      <c r="BF86" s="0" t="n">
        <v>-0.133</v>
      </c>
      <c r="BG86" s="0" t="n">
        <v>-0.153</v>
      </c>
      <c r="BH86" s="0" t="n">
        <v>-0.153</v>
      </c>
      <c r="BI86" s="0" t="n">
        <v>-0.154</v>
      </c>
      <c r="BJ86" s="0" t="n">
        <v>-0.139</v>
      </c>
      <c r="BK86" s="0" t="n">
        <v>-0.139</v>
      </c>
      <c r="BL86" s="0" t="n">
        <v>-0.133</v>
      </c>
      <c r="BM86" s="0" t="n">
        <v>-0.133</v>
      </c>
      <c r="BN86" s="0" t="n">
        <v>-0.133</v>
      </c>
      <c r="BO86" s="0" t="n">
        <v>-0.133</v>
      </c>
      <c r="BP86" s="0" t="n">
        <v>-0.133</v>
      </c>
      <c r="BQ86" s="0" t="n">
        <v>-0.133</v>
      </c>
      <c r="BR86" s="0" t="n">
        <v>-0.133</v>
      </c>
      <c r="BS86" s="0" t="n">
        <v>-0.153</v>
      </c>
      <c r="BT86" s="0" t="n">
        <v>-0.153</v>
      </c>
      <c r="BU86" s="0" t="n">
        <v>-0.154</v>
      </c>
      <c r="BV86" s="0" t="n">
        <v>-0.139</v>
      </c>
      <c r="BW86" s="0" t="n">
        <v>-0.139</v>
      </c>
      <c r="BX86" s="0" t="n">
        <v>-0.132999999999999</v>
      </c>
      <c r="BY86" s="0" t="n">
        <v>-0.133</v>
      </c>
      <c r="BZ86" s="0" t="n">
        <v>-0.133</v>
      </c>
      <c r="CA86" s="0" t="n">
        <v>-0.133</v>
      </c>
      <c r="CB86" s="0" t="n">
        <v>-0.133</v>
      </c>
      <c r="CC86" s="0" t="n">
        <v>-0.133</v>
      </c>
      <c r="CD86" s="0" t="n">
        <v>-0.133</v>
      </c>
      <c r="CE86" s="0" t="n">
        <v>-0.153</v>
      </c>
      <c r="CF86" s="0" t="n">
        <v>-0.153</v>
      </c>
      <c r="CG86" s="0" t="n">
        <v>-0.154000000000001</v>
      </c>
      <c r="CH86" s="0" t="n">
        <v>-0.139</v>
      </c>
      <c r="CI86" s="0" t="n">
        <v>-0.139</v>
      </c>
      <c r="CJ86" s="0" t="n">
        <v>-0.133</v>
      </c>
      <c r="CK86" s="0" t="n">
        <v>-0.133</v>
      </c>
      <c r="CL86" s="0" t="n">
        <v>-0.133</v>
      </c>
      <c r="CM86" s="0" t="n">
        <v>-0.133</v>
      </c>
      <c r="CN86" s="0" t="n">
        <v>-0.133</v>
      </c>
      <c r="CO86" s="0" t="n">
        <v>-0.133</v>
      </c>
      <c r="CP86" s="0" t="n">
        <v>-0.133</v>
      </c>
      <c r="CQ86" s="0" t="n">
        <v>-0.153</v>
      </c>
      <c r="CR86" s="0" t="n">
        <v>-0.153</v>
      </c>
      <c r="CS86" s="0" t="n">
        <v>-0.154000000000001</v>
      </c>
      <c r="CT86" s="0" t="n">
        <v>-0.139</v>
      </c>
      <c r="CU86" s="0" t="n">
        <v>-0.139</v>
      </c>
      <c r="CV86" s="0" t="n">
        <v>-0.132999999999999</v>
      </c>
      <c r="CW86" s="0" t="n">
        <v>-0.133</v>
      </c>
      <c r="CX86" s="0" t="n">
        <v>-0.133</v>
      </c>
      <c r="CY86" s="0" t="n">
        <v>-0.133000000000001</v>
      </c>
      <c r="CZ86" s="0" t="n">
        <v>-0.133</v>
      </c>
      <c r="DA86" s="0" t="n">
        <v>-0.133</v>
      </c>
      <c r="DB86" s="0" t="n">
        <v>-0.133</v>
      </c>
      <c r="DC86" s="0" t="n">
        <v>-0.153</v>
      </c>
      <c r="DD86" s="0" t="n">
        <v>-0.153</v>
      </c>
      <c r="DE86" s="0" t="n">
        <v>-0.154000000000001</v>
      </c>
      <c r="DF86" s="0" t="n">
        <v>-0.139000000000001</v>
      </c>
      <c r="DG86" s="0" t="n">
        <v>-0.139000000000001</v>
      </c>
      <c r="DH86" s="0" t="n">
        <v>-0.132999999999999</v>
      </c>
      <c r="DI86" s="0" t="n">
        <v>-0.133</v>
      </c>
      <c r="DJ86" s="0" t="n">
        <v>-0.133</v>
      </c>
      <c r="DK86" s="0" t="n">
        <v>-0.133000000000001</v>
      </c>
      <c r="DL86" s="0" t="n">
        <v>-0.133</v>
      </c>
      <c r="DM86" s="0" t="n">
        <v>-0.133</v>
      </c>
      <c r="DN86" s="0" t="n">
        <v>-0.133</v>
      </c>
      <c r="DO86" s="0" t="n">
        <v>-0.153</v>
      </c>
      <c r="DP86" s="0" t="n">
        <v>-0.153</v>
      </c>
      <c r="DQ86" s="0" t="n">
        <v>-0.154000000000001</v>
      </c>
      <c r="DR86" s="0" t="n">
        <v>-0.139</v>
      </c>
      <c r="DS86" s="0" t="n">
        <v>-0.139000000000001</v>
      </c>
      <c r="DT86" s="0" t="n">
        <v>-0.132999999999999</v>
      </c>
      <c r="DU86" s="0" t="n">
        <v>-0.133</v>
      </c>
      <c r="DV86" s="0" t="n">
        <v>-0.133</v>
      </c>
      <c r="DW86" s="0" t="n">
        <v>-0.133000000000001</v>
      </c>
      <c r="DX86" s="0" t="n">
        <v>-0.133</v>
      </c>
      <c r="DY86" s="0" t="n">
        <v>-0.133</v>
      </c>
      <c r="DZ86" s="0" t="n">
        <v>-0.133</v>
      </c>
      <c r="EA86" s="0" t="n">
        <v>-0.153</v>
      </c>
      <c r="EB86" s="0" t="n">
        <v>-0.153</v>
      </c>
      <c r="EC86" s="0" t="n">
        <v>-0.154000000000001</v>
      </c>
      <c r="ED86" s="0" t="n">
        <v>-0.139</v>
      </c>
      <c r="EE86" s="0" t="n">
        <v>-0.139</v>
      </c>
      <c r="EF86" s="0" t="n">
        <v>-0.132999999999999</v>
      </c>
      <c r="EG86" s="0" t="n">
        <v>-0.133</v>
      </c>
      <c r="EH86" s="0" t="n">
        <v>-0.133</v>
      </c>
      <c r="EI86" s="0" t="n">
        <v>-0.132999999999999</v>
      </c>
      <c r="EJ86" s="0" t="n">
        <v>-0.133</v>
      </c>
      <c r="EK86" s="0" t="n">
        <v>-0.133000000000001</v>
      </c>
      <c r="EL86" s="0" t="n">
        <v>-0.133</v>
      </c>
      <c r="EM86" s="0" t="n">
        <v>-0.153</v>
      </c>
      <c r="EN86" s="0" t="n">
        <v>-0.153</v>
      </c>
      <c r="EO86" s="0" t="n">
        <v>-0.154</v>
      </c>
      <c r="EP86" s="0" t="n">
        <v>-0.139</v>
      </c>
      <c r="EQ86" s="0" t="n">
        <v>-0.139</v>
      </c>
      <c r="ER86" s="0" t="n">
        <v>-0.133</v>
      </c>
      <c r="ES86" s="0" t="n">
        <v>-0.133</v>
      </c>
      <c r="ET86" s="0" t="n">
        <v>-0.133</v>
      </c>
      <c r="EU86" s="0" t="n">
        <v>-0.132999999999999</v>
      </c>
      <c r="EV86" s="0" t="n">
        <v>-0.132999999999999</v>
      </c>
      <c r="EW86" s="0" t="n">
        <v>-0.132999999999999</v>
      </c>
      <c r="EX86" s="0" t="n">
        <v>-0.133000000000001</v>
      </c>
      <c r="EY86" s="0" t="n">
        <v>-0.153</v>
      </c>
      <c r="EZ86" s="0" t="n">
        <v>-0.153</v>
      </c>
      <c r="FA86" s="0" t="n">
        <v>-0.154000000000001</v>
      </c>
      <c r="FB86" s="0" t="n">
        <v>-0.139</v>
      </c>
      <c r="FC86" s="0" t="n">
        <v>-0.139000000000001</v>
      </c>
      <c r="FD86" s="0" t="n">
        <v>-0.132999999999999</v>
      </c>
      <c r="FE86" s="0" t="n">
        <v>-0.133</v>
      </c>
      <c r="FF86" s="0" t="n">
        <v>-0.133000000000001</v>
      </c>
      <c r="FG86" s="0" t="n">
        <v>-0.133</v>
      </c>
      <c r="FH86" s="0" t="n">
        <v>-0.133</v>
      </c>
      <c r="FI86" s="0" t="n">
        <v>-0.133</v>
      </c>
      <c r="FJ86" s="0" t="n">
        <v>-0.132999999999999</v>
      </c>
      <c r="FK86" s="0" t="n">
        <v>-0.153</v>
      </c>
      <c r="FL86" s="0" t="n">
        <v>-0.153</v>
      </c>
      <c r="FM86" s="0" t="n">
        <v>-0.154000000000001</v>
      </c>
      <c r="FN86" s="0" t="n">
        <v>-0.139</v>
      </c>
      <c r="FO86" s="0" t="n">
        <v>-0.138999999999999</v>
      </c>
      <c r="FP86" s="0" t="n">
        <v>-0.133</v>
      </c>
      <c r="FQ86" s="0" t="n">
        <v>-0.133</v>
      </c>
      <c r="FR86" s="0" t="n">
        <v>-0.133000000000001</v>
      </c>
      <c r="FS86" s="0" t="n">
        <v>-0.132999999999999</v>
      </c>
      <c r="FT86" s="0" t="n">
        <v>-0.132999999999999</v>
      </c>
      <c r="FU86" s="0" t="n">
        <v>-0.132999999999999</v>
      </c>
      <c r="FV86" s="0" t="n">
        <v>-0.133</v>
      </c>
      <c r="FW86" s="0" t="n">
        <v>-0.153</v>
      </c>
      <c r="FX86" s="0" t="n">
        <v>-0.153</v>
      </c>
      <c r="FY86" s="0" t="n">
        <v>-0.154</v>
      </c>
      <c r="FZ86" s="0" t="n">
        <v>-0.139</v>
      </c>
      <c r="GA86" s="0" t="n">
        <v>-0.139</v>
      </c>
      <c r="GB86" s="0" t="n">
        <v>-0.133000000000001</v>
      </c>
      <c r="GC86" s="0" t="n">
        <v>-0.133</v>
      </c>
      <c r="GD86" s="0" t="n">
        <v>-0.133</v>
      </c>
      <c r="GE86" s="0" t="n">
        <v>-0.133</v>
      </c>
      <c r="GF86" s="0" t="n">
        <v>-0.132999999999999</v>
      </c>
      <c r="GG86" s="0" t="n">
        <v>-0.133</v>
      </c>
      <c r="GH86" s="0" t="n">
        <v>-0.132999999999999</v>
      </c>
      <c r="GI86" s="0" t="n">
        <v>-0.153</v>
      </c>
      <c r="GJ86" s="0" t="n">
        <v>-0.153</v>
      </c>
      <c r="GK86" s="0" t="n">
        <v>-0.154</v>
      </c>
      <c r="GL86" s="0" t="n">
        <v>-0.139</v>
      </c>
      <c r="GM86" s="0" t="n">
        <v>-0.138999999999999</v>
      </c>
      <c r="GN86" s="0" t="n">
        <v>-0.133000000000001</v>
      </c>
      <c r="GO86" s="0" t="n">
        <v>-0.132999999999999</v>
      </c>
      <c r="GP86" s="0" t="n">
        <v>-0.133000000000001</v>
      </c>
      <c r="GQ86" s="0" t="n">
        <v>-0.133</v>
      </c>
      <c r="GR86" s="0" t="n">
        <v>-0.133</v>
      </c>
      <c r="GS86" s="0" t="n">
        <v>-0.133</v>
      </c>
      <c r="GT86" s="0" t="n">
        <v>-0.133</v>
      </c>
      <c r="GU86" s="0" t="n">
        <v>-0.153</v>
      </c>
      <c r="GV86" s="0" t="n">
        <v>-0.153</v>
      </c>
      <c r="GW86" s="0" t="n">
        <v>-0.154</v>
      </c>
      <c r="GX86" s="0" t="n">
        <v>-0.138999999999999</v>
      </c>
      <c r="GY86" s="0" t="n">
        <v>-0.139</v>
      </c>
      <c r="GZ86" s="0" t="n">
        <v>-0.133</v>
      </c>
      <c r="HA86" s="0" t="n">
        <v>-0.132999999999999</v>
      </c>
      <c r="HB86" s="0" t="n">
        <v>-0.132999999999999</v>
      </c>
      <c r="HC86" s="0" t="n">
        <v>-0.132999999999999</v>
      </c>
      <c r="HD86" s="0" t="n">
        <v>-0.132999999999999</v>
      </c>
      <c r="HE86" s="0" t="n">
        <v>-0.132999999999999</v>
      </c>
      <c r="HF86" s="0" t="n">
        <v>-0.133</v>
      </c>
      <c r="HG86" s="0" t="n">
        <v>-0.153</v>
      </c>
      <c r="HH86" s="0" t="n">
        <v>-0.153</v>
      </c>
      <c r="HI86" s="0" t="n">
        <v>-0.154</v>
      </c>
      <c r="HJ86" s="0" t="n">
        <v>-0.138999999999999</v>
      </c>
      <c r="HK86" s="0" t="n">
        <v>-0.139</v>
      </c>
      <c r="HL86" s="0" t="n">
        <v>-0.133000000000001</v>
      </c>
      <c r="HM86" s="0" t="n">
        <v>-0.133</v>
      </c>
      <c r="HN86" s="0" t="n">
        <v>-0.133</v>
      </c>
      <c r="HO86" s="0" t="n">
        <v>-0.133</v>
      </c>
      <c r="HP86" s="0" t="n">
        <v>-0.133</v>
      </c>
      <c r="HQ86" s="0" t="n">
        <v>-0.133</v>
      </c>
      <c r="HR86" s="0" t="n">
        <v>-0.132999999999999</v>
      </c>
      <c r="HS86" s="0" t="n">
        <v>-0.153</v>
      </c>
      <c r="HT86" s="0" t="n">
        <v>-0.153</v>
      </c>
      <c r="HU86" s="0" t="n">
        <v>-0.154</v>
      </c>
      <c r="HV86" s="0" t="n">
        <v>-0.139</v>
      </c>
      <c r="HW86" s="0" t="n">
        <v>-0.138999999999999</v>
      </c>
      <c r="HX86" s="0" t="n">
        <v>-0.133000000000001</v>
      </c>
      <c r="HY86" s="0" t="n">
        <v>-0.132999999999999</v>
      </c>
      <c r="HZ86" s="0" t="n">
        <v>-0.133</v>
      </c>
      <c r="IA86" s="382" t="n">
        <v>-0.132999999999999</v>
      </c>
      <c r="IB86" s="382" t="n">
        <v>-0.132999999999999</v>
      </c>
      <c r="IC86" s="382" t="n">
        <v>-0.132999999999999</v>
      </c>
    </row>
    <row r="87" customFormat="false" ht="12.75" hidden="false" customHeight="false" outlineLevel="0" collapsed="false">
      <c r="A87" s="389" t="n">
        <f aca="false">A!A101</f>
        <v>39630</v>
      </c>
      <c r="B87" s="390" t="n">
        <f aca="false">INDEX(RelationshipPriceTable,MATCH(A87,RelationshipMonth,0),2)</f>
        <v>4.01</v>
      </c>
      <c r="C87" s="390" t="n">
        <v>3.988</v>
      </c>
      <c r="D87" s="391" t="n">
        <f aca="false">B87-C87</f>
        <v>0.0219999999999998</v>
      </c>
      <c r="F87" s="414" t="n">
        <v>36973</v>
      </c>
      <c r="K87" s="0" t="n">
        <v>0.0609999999999991</v>
      </c>
      <c r="L87" s="0" t="n">
        <v>0.0679999999999996</v>
      </c>
      <c r="M87" s="0" t="n">
        <v>0.0679999999999996</v>
      </c>
      <c r="N87" s="0" t="n">
        <v>0.0700000000000003</v>
      </c>
      <c r="O87" s="0" t="n">
        <v>0.0749999999999993</v>
      </c>
      <c r="P87" s="0" t="n">
        <v>0.072000000000001</v>
      </c>
      <c r="Q87" s="0" t="n">
        <v>0.072000000000001</v>
      </c>
      <c r="R87" s="0" t="n">
        <v>0.0670000000000002</v>
      </c>
      <c r="S87" s="0" t="n">
        <v>0.0649999999999995</v>
      </c>
      <c r="T87" s="0" t="n">
        <v>0.0650000000000004</v>
      </c>
      <c r="U87" s="0" t="n">
        <v>0.0599999999999996</v>
      </c>
      <c r="V87" s="0" t="n">
        <v>0.0450000000000008</v>
      </c>
      <c r="W87" s="0" t="n">
        <v>-0.00699999999999967</v>
      </c>
      <c r="X87" s="0" t="n">
        <v>-0.00699999999999967</v>
      </c>
      <c r="Y87" s="0" t="n">
        <v>-0.00699999999999967</v>
      </c>
      <c r="Z87" s="0" t="n">
        <v>-0.00699999999999967</v>
      </c>
      <c r="AA87" s="0" t="n">
        <v>-0.00699999999999967</v>
      </c>
      <c r="AB87" s="0" t="n">
        <v>-0.00700000000000056</v>
      </c>
      <c r="AC87" s="0" t="n">
        <v>-0.00699999999999967</v>
      </c>
      <c r="AD87" s="0" t="n">
        <v>-0.00699999999999967</v>
      </c>
      <c r="AE87" s="0" t="n">
        <v>-0.00699999999999967</v>
      </c>
      <c r="AF87" s="0" t="n">
        <v>-0.00699999999999967</v>
      </c>
      <c r="AG87" s="0" t="n">
        <v>-0.00699999999999967</v>
      </c>
      <c r="AH87" s="0" t="n">
        <v>-0.00700000000000056</v>
      </c>
      <c r="AI87" s="0" t="n">
        <v>-0.00199999999999978</v>
      </c>
      <c r="AJ87" s="0" t="n">
        <v>-0.011000000000001</v>
      </c>
      <c r="AK87" s="0" t="n">
        <v>-0.0269999999999992</v>
      </c>
      <c r="AL87" s="0" t="n">
        <v>-0.0270000000000001</v>
      </c>
      <c r="AM87" s="0" t="n">
        <v>-0.032</v>
      </c>
      <c r="AN87" s="0" t="n">
        <v>-0.032</v>
      </c>
      <c r="AO87" s="0" t="n">
        <v>-0.032</v>
      </c>
      <c r="AP87" s="0" t="n">
        <v>-0.032</v>
      </c>
      <c r="AQ87" s="0" t="n">
        <v>-0.032</v>
      </c>
      <c r="AR87" s="0" t="n">
        <v>-0.032</v>
      </c>
      <c r="AS87" s="0" t="n">
        <v>-0.032</v>
      </c>
      <c r="AT87" s="0" t="n">
        <v>-0.032</v>
      </c>
      <c r="AU87" s="0" t="n">
        <v>-0.0219999999999994</v>
      </c>
      <c r="AV87" s="0" t="n">
        <v>-0.0309999999999997</v>
      </c>
      <c r="AW87" s="0" t="n">
        <v>-0.0470000000000006</v>
      </c>
      <c r="AX87" s="0" t="n">
        <v>-0.0469999999999997</v>
      </c>
      <c r="AY87" s="0" t="n">
        <v>-0.0519999999999996</v>
      </c>
      <c r="AZ87" s="0" t="n">
        <v>-0.0520000000000005</v>
      </c>
      <c r="BA87" s="0" t="n">
        <v>-0.0519999999999996</v>
      </c>
      <c r="BB87" s="0" t="n">
        <v>-0.0519999999999996</v>
      </c>
      <c r="BC87" s="0" t="n">
        <v>-0.0519999999999996</v>
      </c>
      <c r="BD87" s="0" t="n">
        <v>-0.0419999999999998</v>
      </c>
      <c r="BE87" s="0" t="n">
        <v>-0.0419999999999998</v>
      </c>
      <c r="BF87" s="0" t="n">
        <v>-0.0419999999999998</v>
      </c>
      <c r="BG87" s="0" t="n">
        <v>-0.032</v>
      </c>
      <c r="BH87" s="0" t="n">
        <v>-0.0410000000000004</v>
      </c>
      <c r="BI87" s="0" t="n">
        <v>-0.0569999999999995</v>
      </c>
      <c r="BJ87" s="0" t="n">
        <v>-0.0570000000000004</v>
      </c>
      <c r="BK87" s="0" t="n">
        <v>-0.0620000000000003</v>
      </c>
      <c r="BL87" s="0" t="n">
        <v>-0.0620000000000003</v>
      </c>
      <c r="BM87" s="0" t="n">
        <v>-0.0620000000000003</v>
      </c>
      <c r="BN87" s="0" t="n">
        <v>-0.0620000000000003</v>
      </c>
      <c r="BO87" s="0" t="n">
        <v>-0.0620000000000003</v>
      </c>
      <c r="BP87" s="0" t="n">
        <v>-0.0470000000000006</v>
      </c>
      <c r="BQ87" s="0" t="n">
        <v>-0.0469999999999997</v>
      </c>
      <c r="BR87" s="0" t="n">
        <v>-0.0469999999999997</v>
      </c>
      <c r="BS87" s="0" t="n">
        <v>-0.0369999999999999</v>
      </c>
      <c r="BT87" s="0" t="n">
        <v>-0.0460000000000003</v>
      </c>
      <c r="BU87" s="0" t="n">
        <v>-0.0620000000000003</v>
      </c>
      <c r="BV87" s="0" t="n">
        <v>-0.0620000000000003</v>
      </c>
      <c r="BW87" s="0" t="n">
        <v>-0.0670000000000002</v>
      </c>
      <c r="BX87" s="0" t="n">
        <v>-0.0670000000000002</v>
      </c>
      <c r="BY87" s="0" t="n">
        <v>-0.0670000000000002</v>
      </c>
      <c r="BZ87" s="0" t="n">
        <v>-0.0670000000000002</v>
      </c>
      <c r="CA87" s="0" t="n">
        <v>-0.0669999999999993</v>
      </c>
      <c r="CB87" s="0" t="n">
        <v>-0.0519999999999996</v>
      </c>
      <c r="CC87" s="0" t="n">
        <v>-0.0519999999999996</v>
      </c>
      <c r="CD87" s="0" t="n">
        <v>-0.0520000000000005</v>
      </c>
      <c r="CE87" s="0" t="n">
        <v>-0.0419999999999998</v>
      </c>
      <c r="CF87" s="0" t="n">
        <v>-0.0510000000000002</v>
      </c>
      <c r="CG87" s="0" t="n">
        <v>-0.0669999999999993</v>
      </c>
      <c r="CH87" s="0" t="n">
        <v>-0.0669999999999993</v>
      </c>
      <c r="CI87" s="0" t="n">
        <v>-0.0720000000000001</v>
      </c>
      <c r="CJ87" s="0" t="n">
        <v>-0.0720000000000001</v>
      </c>
      <c r="CK87" s="0" t="n">
        <v>-0.0720000000000001</v>
      </c>
      <c r="CL87" s="0" t="n">
        <v>-0.0720000000000001</v>
      </c>
      <c r="CM87" s="0" t="n">
        <v>-0.0720000000000001</v>
      </c>
      <c r="CN87" s="0" t="n">
        <v>-0.0570000000000004</v>
      </c>
      <c r="CO87" s="0" t="n">
        <v>-0.0570000000000004</v>
      </c>
      <c r="CP87" s="0" t="n">
        <v>-0.0569999999999995</v>
      </c>
      <c r="CQ87" s="0" t="n">
        <v>-0.0469999999999997</v>
      </c>
      <c r="CR87" s="0" t="n">
        <v>-0.0560000000000009</v>
      </c>
      <c r="CS87" s="0" t="n">
        <v>-0.0720000000000001</v>
      </c>
      <c r="CT87" s="0" t="n">
        <v>-0.0720000000000001</v>
      </c>
      <c r="CU87" s="0" t="n">
        <v>-0.077</v>
      </c>
      <c r="CV87" s="0" t="n">
        <v>-0.077</v>
      </c>
      <c r="CW87" s="0" t="n">
        <v>-0.077</v>
      </c>
      <c r="CX87" s="0" t="n">
        <v>-0.077</v>
      </c>
      <c r="CY87" s="0" t="n">
        <v>-0.0769999999999991</v>
      </c>
      <c r="CZ87" s="0" t="n">
        <v>-0.0620000000000003</v>
      </c>
      <c r="DA87" s="0" t="n">
        <v>-0.0620000000000003</v>
      </c>
      <c r="DB87" s="0" t="n">
        <v>-0.0619999999999994</v>
      </c>
      <c r="DC87" s="0" t="n">
        <v>-0.0520000000000005</v>
      </c>
      <c r="DD87" s="0" t="n">
        <v>-0.0610000000000008</v>
      </c>
      <c r="DE87" s="0" t="n">
        <v>-0.077</v>
      </c>
      <c r="DF87" s="0" t="n">
        <v>-0.077</v>
      </c>
      <c r="DG87" s="0" t="n">
        <v>-0.0819999999999999</v>
      </c>
      <c r="DH87" s="0" t="n">
        <v>-0.0820000000000007</v>
      </c>
      <c r="DI87" s="0" t="n">
        <v>-0.0819999999999999</v>
      </c>
      <c r="DJ87" s="0" t="n">
        <v>-0.0820000000000007</v>
      </c>
      <c r="DK87" s="0" t="n">
        <v>-0.0819999999999999</v>
      </c>
      <c r="DL87" s="0" t="n">
        <v>-0.0620000000000003</v>
      </c>
      <c r="DM87" s="0" t="n">
        <v>-0.0620000000000003</v>
      </c>
      <c r="DN87" s="0" t="n">
        <v>-0.0619999999999994</v>
      </c>
      <c r="DO87" s="0" t="n">
        <v>-0.0520000000000005</v>
      </c>
      <c r="DP87" s="0" t="n">
        <v>-0.0610000000000008</v>
      </c>
      <c r="DQ87" s="0" t="n">
        <v>-0.077</v>
      </c>
      <c r="DR87" s="0" t="n">
        <v>-0.077</v>
      </c>
      <c r="DS87" s="0" t="n">
        <v>-0.0819999999999999</v>
      </c>
      <c r="DT87" s="0" t="n">
        <v>-0.0820000000000007</v>
      </c>
      <c r="DU87" s="0" t="n">
        <v>-0.0819999999999999</v>
      </c>
      <c r="DV87" s="0" t="n">
        <v>-0.0819999999999999</v>
      </c>
      <c r="DW87" s="0" t="n">
        <v>-0.0819999999999999</v>
      </c>
      <c r="DX87" s="0" t="n">
        <v>-0.0620000000000003</v>
      </c>
      <c r="DY87" s="0" t="n">
        <v>-0.0620000000000003</v>
      </c>
      <c r="DZ87" s="0" t="n">
        <v>-0.0620000000000003</v>
      </c>
      <c r="EA87" s="0" t="n">
        <v>-0.0519999999999996</v>
      </c>
      <c r="EB87" s="0" t="n">
        <v>-0.0610000000000008</v>
      </c>
      <c r="EC87" s="0" t="n">
        <v>-0.077</v>
      </c>
      <c r="ED87" s="0" t="n">
        <v>-0.077</v>
      </c>
      <c r="EE87" s="0" t="n">
        <v>-0.0819999999999999</v>
      </c>
      <c r="EF87" s="0" t="n">
        <v>-0.0819999999999999</v>
      </c>
      <c r="EG87" s="0" t="n">
        <v>-0.0819999999999999</v>
      </c>
      <c r="EH87" s="0" t="n">
        <v>-0.0819999999999999</v>
      </c>
      <c r="EI87" s="0" t="n">
        <v>-0.0819999999999999</v>
      </c>
      <c r="EJ87" s="0" t="n">
        <v>-0.0620000000000003</v>
      </c>
      <c r="EK87" s="0" t="n">
        <v>-0.0619999999999994</v>
      </c>
      <c r="EL87" s="0" t="n">
        <v>-0.0620000000000003</v>
      </c>
      <c r="EM87" s="0" t="n">
        <v>-0.0519999999999996</v>
      </c>
      <c r="EN87" s="0" t="n">
        <v>-0.0609999999999999</v>
      </c>
      <c r="EO87" s="0" t="n">
        <v>-0.077</v>
      </c>
      <c r="EP87" s="0" t="n">
        <v>-0.077</v>
      </c>
      <c r="EQ87" s="0" t="n">
        <v>-0.0819999999999999</v>
      </c>
      <c r="ER87" s="0" t="n">
        <v>-0.0820000000000007</v>
      </c>
      <c r="ES87" s="0" t="n">
        <v>-0.0819999999999999</v>
      </c>
      <c r="ET87" s="0" t="n">
        <v>-0.0819999999999999</v>
      </c>
      <c r="EU87" s="0" t="n">
        <v>-0.0819999999999999</v>
      </c>
      <c r="EV87" s="0" t="n">
        <v>-0.0619999999999994</v>
      </c>
      <c r="EW87" s="0" t="n">
        <v>-0.0620000000000003</v>
      </c>
      <c r="EX87" s="0" t="n">
        <v>-0.0619999999999994</v>
      </c>
      <c r="EY87" s="0" t="n">
        <v>-0.0520000000000005</v>
      </c>
      <c r="EZ87" s="0" t="n">
        <v>-0.0610000000000008</v>
      </c>
      <c r="FA87" s="0" t="n">
        <v>-0.077</v>
      </c>
      <c r="FB87" s="0" t="n">
        <v>-0.077</v>
      </c>
      <c r="FC87" s="0" t="n">
        <v>-0.0819999999999999</v>
      </c>
      <c r="FD87" s="0" t="n">
        <v>-0.0820000000000007</v>
      </c>
      <c r="FE87" s="0" t="n">
        <v>-0.0819999999999999</v>
      </c>
      <c r="FF87" s="0" t="n">
        <v>-0.0819999999999999</v>
      </c>
      <c r="FG87" s="0" t="n">
        <v>-0.0819999999999999</v>
      </c>
      <c r="FH87" s="0" t="n">
        <v>-0.0620000000000003</v>
      </c>
      <c r="FI87" s="0" t="n">
        <v>-0.0620000000000003</v>
      </c>
      <c r="FJ87" s="0" t="n">
        <v>-0.0620000000000003</v>
      </c>
      <c r="FK87" s="0" t="n">
        <v>-0.0519999999999996</v>
      </c>
      <c r="FL87" s="0" t="n">
        <v>-0.0609999999999999</v>
      </c>
      <c r="FM87" s="0" t="n">
        <v>-0.077</v>
      </c>
      <c r="FN87" s="0" t="n">
        <v>-0.077</v>
      </c>
      <c r="FO87" s="0" t="n">
        <v>-0.0819999999999999</v>
      </c>
      <c r="FP87" s="0" t="n">
        <v>-0.0819999999999999</v>
      </c>
      <c r="FQ87" s="0" t="n">
        <v>-0.0819999999999999</v>
      </c>
      <c r="FR87" s="0" t="n">
        <v>-0.0819999999999999</v>
      </c>
      <c r="FS87" s="0" t="n">
        <v>-0.0819999999999999</v>
      </c>
      <c r="FT87" s="0" t="n">
        <v>-0.0620000000000003</v>
      </c>
      <c r="FU87" s="0" t="n">
        <v>-0.0619999999999994</v>
      </c>
      <c r="FV87" s="0" t="n">
        <v>-0.0620000000000003</v>
      </c>
      <c r="FW87" s="0" t="n">
        <v>-0.0520000000000005</v>
      </c>
      <c r="FX87" s="0" t="n">
        <v>-0.0609999999999999</v>
      </c>
      <c r="FY87" s="0" t="n">
        <v>-0.077</v>
      </c>
      <c r="FZ87" s="0" t="n">
        <v>-0.0769999999999991</v>
      </c>
      <c r="GA87" s="0" t="n">
        <v>-0.081999999999999</v>
      </c>
      <c r="GB87" s="0" t="n">
        <v>-0.0820000000000007</v>
      </c>
      <c r="GC87" s="0" t="n">
        <v>-0.0820000000000007</v>
      </c>
      <c r="GD87" s="0" t="n">
        <v>-0.0819999999999999</v>
      </c>
      <c r="GE87" s="0" t="n">
        <v>-0.0820000000000007</v>
      </c>
      <c r="GF87" s="0" t="n">
        <v>-0.0620000000000012</v>
      </c>
      <c r="GG87" s="0" t="n">
        <v>-0.0620000000000003</v>
      </c>
      <c r="GH87" s="0" t="n">
        <v>-0.0619999999999994</v>
      </c>
      <c r="GI87" s="0" t="n">
        <v>-0.0520000000000005</v>
      </c>
      <c r="GJ87" s="0" t="n">
        <v>-0.0610000000000008</v>
      </c>
      <c r="GK87" s="0" t="n">
        <v>-0.077</v>
      </c>
      <c r="GL87" s="0" t="n">
        <v>-0.077</v>
      </c>
      <c r="GM87" s="0" t="n">
        <v>-0.0819999999999999</v>
      </c>
      <c r="GN87" s="0" t="n">
        <v>-0.0819999999999999</v>
      </c>
      <c r="GO87" s="0" t="n">
        <v>-0.0820000000000007</v>
      </c>
      <c r="GP87" s="0" t="n">
        <v>-0.081999999999999</v>
      </c>
      <c r="GQ87" s="0" t="n">
        <v>-0.0819999999999999</v>
      </c>
      <c r="GR87" s="0" t="n">
        <v>-0.0620000000000003</v>
      </c>
      <c r="GS87" s="0" t="n">
        <v>-0.0620000000000003</v>
      </c>
      <c r="GT87" s="0" t="n">
        <v>-0.0620000000000003</v>
      </c>
      <c r="GU87" s="0" t="n">
        <v>-0.0519999999999996</v>
      </c>
      <c r="GV87" s="0" t="n">
        <v>-0.0609999999999999</v>
      </c>
      <c r="GW87" s="0" t="n">
        <v>-0.0770000000000009</v>
      </c>
      <c r="GX87" s="0" t="n">
        <v>-0.077</v>
      </c>
      <c r="GY87" s="0" t="n">
        <v>-0.0819999999999999</v>
      </c>
      <c r="GZ87" s="0" t="n">
        <v>-0.0819999999999999</v>
      </c>
      <c r="HA87" s="0" t="n">
        <v>-0.0820000000000007</v>
      </c>
      <c r="HB87" s="0" t="n">
        <v>-0.081999999999999</v>
      </c>
      <c r="HC87" s="0" t="n">
        <v>-0.0820000000000007</v>
      </c>
      <c r="HD87" s="0" t="n">
        <v>-0.0620000000000003</v>
      </c>
      <c r="HE87" s="0" t="n">
        <v>-0.0620000000000012</v>
      </c>
      <c r="HF87" s="0" t="n">
        <v>-0.0620000000000003</v>
      </c>
      <c r="HG87" s="0" t="n">
        <v>-0.0520000000000005</v>
      </c>
      <c r="HH87" s="0" t="n">
        <v>-0.0610000000000008</v>
      </c>
      <c r="HI87" s="0" t="n">
        <v>-0.0770000000000009</v>
      </c>
      <c r="HJ87" s="0" t="n">
        <v>-0.0770000000000009</v>
      </c>
      <c r="HK87" s="0" t="n">
        <v>-0.0820000000000007</v>
      </c>
      <c r="HL87" s="0" t="n">
        <v>-0.081999999999999</v>
      </c>
      <c r="HM87" s="0" t="n">
        <v>-0.0819999999999999</v>
      </c>
      <c r="HN87" s="0" t="n">
        <v>-0.0820000000000007</v>
      </c>
      <c r="HO87" s="0" t="n">
        <v>-0.0819999999999999</v>
      </c>
      <c r="HP87" s="0" t="n">
        <v>-0.0620000000000003</v>
      </c>
      <c r="HQ87" s="0" t="n">
        <v>-0.0620000000000003</v>
      </c>
      <c r="HR87" s="0" t="n">
        <v>-0.0620000000000012</v>
      </c>
      <c r="HS87" s="0" t="n">
        <v>-0.0520000000000005</v>
      </c>
      <c r="HT87" s="0" t="n">
        <v>-0.0609999999999999</v>
      </c>
      <c r="HU87" s="0" t="n">
        <v>-0.0770000000000009</v>
      </c>
      <c r="HV87" s="0" t="n">
        <v>-0.077</v>
      </c>
      <c r="HW87" s="0" t="n">
        <v>-0.0819999999999999</v>
      </c>
      <c r="HX87" s="0" t="n">
        <v>-0.0819999999999999</v>
      </c>
      <c r="HY87" s="0" t="n">
        <v>-0.0820000000000007</v>
      </c>
      <c r="HZ87" s="0" t="n">
        <v>-0.0819999999999999</v>
      </c>
      <c r="IA87" s="382" t="n">
        <v>-0.0820000000000007</v>
      </c>
      <c r="IB87" s="382" t="n">
        <v>-0.0620000000000003</v>
      </c>
      <c r="IC87" s="382" t="n">
        <v>-0.0620000000000003</v>
      </c>
    </row>
    <row r="88" customFormat="false" ht="12.75" hidden="false" customHeight="false" outlineLevel="0" collapsed="false">
      <c r="A88" s="389" t="n">
        <f aca="false">A!A102</f>
        <v>39661</v>
      </c>
      <c r="B88" s="390" t="n">
        <f aca="false">INDEX(RelationshipPriceTable,MATCH(A88,RelationshipMonth,0),2)</f>
        <v>4.041</v>
      </c>
      <c r="C88" s="390" t="n">
        <v>4.019</v>
      </c>
      <c r="D88" s="391" t="n">
        <f aca="false">B88-C88</f>
        <v>0.0220000000000002</v>
      </c>
      <c r="F88" s="414" t="n">
        <v>36976</v>
      </c>
      <c r="K88" s="0" t="n">
        <v>0.0490000000000013</v>
      </c>
      <c r="L88" s="0" t="n">
        <v>0.0449999999999999</v>
      </c>
      <c r="M88" s="0" t="n">
        <v>0.04</v>
      </c>
      <c r="N88" s="0" t="n">
        <v>0.0379999999999994</v>
      </c>
      <c r="O88" s="0" t="n">
        <v>0.0350000000000001</v>
      </c>
      <c r="P88" s="0" t="n">
        <v>0.0349999999999993</v>
      </c>
      <c r="Q88" s="0" t="n">
        <v>0.0350000000000001</v>
      </c>
      <c r="R88" s="0" t="n">
        <v>0.032</v>
      </c>
      <c r="S88" s="0" t="n">
        <v>0.0320000000000009</v>
      </c>
      <c r="T88" s="0" t="n">
        <v>0.0359999999999996</v>
      </c>
      <c r="U88" s="0" t="n">
        <v>0.0360000000000005</v>
      </c>
      <c r="V88" s="0" t="n">
        <v>0.0359999999999996</v>
      </c>
      <c r="W88" s="0" t="n">
        <v>0.0509999999999993</v>
      </c>
      <c r="X88" s="0" t="n">
        <v>0.0509999999999993</v>
      </c>
      <c r="Y88" s="0" t="n">
        <v>0.0510000000000002</v>
      </c>
      <c r="Z88" s="0" t="n">
        <v>0.0510000000000002</v>
      </c>
      <c r="AA88" s="0" t="n">
        <v>0.0560000000000001</v>
      </c>
      <c r="AB88" s="0" t="n">
        <v>0.0570000000000004</v>
      </c>
      <c r="AC88" s="0" t="n">
        <v>0.0569999999999995</v>
      </c>
      <c r="AD88" s="0" t="n">
        <v>0.0569999999999995</v>
      </c>
      <c r="AE88" s="0" t="n">
        <v>0.0549999999999997</v>
      </c>
      <c r="AF88" s="0" t="n">
        <v>0.0549999999999997</v>
      </c>
      <c r="AG88" s="0" t="n">
        <v>0.0549999999999997</v>
      </c>
      <c r="AH88" s="0" t="n">
        <v>0.0549999999999997</v>
      </c>
      <c r="AI88" s="0" t="n">
        <v>0.0549999999999997</v>
      </c>
      <c r="AJ88" s="0" t="n">
        <v>0.0550000000000006</v>
      </c>
      <c r="AK88" s="0" t="n">
        <v>0.048</v>
      </c>
      <c r="AL88" s="0" t="n">
        <v>0.0549999999999997</v>
      </c>
      <c r="AM88" s="0" t="n">
        <v>0.0549999999999997</v>
      </c>
      <c r="AN88" s="0" t="n">
        <v>0.0549999999999997</v>
      </c>
      <c r="AO88" s="0" t="n">
        <v>0.0549999999999997</v>
      </c>
      <c r="AP88" s="0" t="n">
        <v>0.0490000000000004</v>
      </c>
      <c r="AQ88" s="0" t="n">
        <v>0.0460000000000003</v>
      </c>
      <c r="AR88" s="0" t="n">
        <v>0.0460000000000003</v>
      </c>
      <c r="AS88" s="0" t="n">
        <v>0.0460000000000003</v>
      </c>
      <c r="AT88" s="0" t="n">
        <v>0.0459999999999994</v>
      </c>
      <c r="AU88" s="0" t="n">
        <v>0.0549999999999997</v>
      </c>
      <c r="AV88" s="0" t="n">
        <v>0.0549999999999997</v>
      </c>
      <c r="AW88" s="0" t="n">
        <v>0.048</v>
      </c>
      <c r="AX88" s="0" t="n">
        <v>0.0550000000000006</v>
      </c>
      <c r="AY88" s="0" t="n">
        <v>0.0550000000000006</v>
      </c>
      <c r="AZ88" s="0" t="n">
        <v>0.0549999999999997</v>
      </c>
      <c r="BA88" s="0" t="n">
        <v>0.0549999999999997</v>
      </c>
      <c r="BB88" s="0" t="n">
        <v>0.0489999999999995</v>
      </c>
      <c r="BC88" s="0" t="n">
        <v>0.0459999999999994</v>
      </c>
      <c r="BD88" s="0" t="n">
        <v>0.0409999999999995</v>
      </c>
      <c r="BE88" s="0" t="n">
        <v>0.0409999999999995</v>
      </c>
      <c r="BF88" s="0" t="n">
        <v>0.0409999999999995</v>
      </c>
      <c r="BG88" s="0" t="n">
        <v>0.0499999999999998</v>
      </c>
      <c r="BH88" s="0" t="n">
        <v>0.0499999999999998</v>
      </c>
      <c r="BI88" s="0" t="n">
        <v>0.0430000000000002</v>
      </c>
      <c r="BJ88" s="0" t="n">
        <v>0.0500000000000007</v>
      </c>
      <c r="BK88" s="0" t="n">
        <v>0.0500000000000007</v>
      </c>
      <c r="BL88" s="0" t="n">
        <v>0.0499999999999998</v>
      </c>
      <c r="BM88" s="0" t="n">
        <v>0.0500000000000007</v>
      </c>
      <c r="BN88" s="0" t="n">
        <v>0.0439999999999996</v>
      </c>
      <c r="BO88" s="0" t="n">
        <v>0.0409999999999995</v>
      </c>
      <c r="BP88" s="0" t="n">
        <v>0.0410000000000004</v>
      </c>
      <c r="BQ88" s="0" t="n">
        <v>0.0409999999999995</v>
      </c>
      <c r="BR88" s="0" t="n">
        <v>0.0409999999999995</v>
      </c>
      <c r="BS88" s="0" t="n">
        <v>0.0499999999999998</v>
      </c>
      <c r="BT88" s="0" t="n">
        <v>0.0499999999999998</v>
      </c>
      <c r="BU88" s="0" t="n">
        <v>0.0430000000000002</v>
      </c>
      <c r="BV88" s="0" t="n">
        <v>0.0500000000000007</v>
      </c>
      <c r="BW88" s="0" t="n">
        <v>0.0499999999999998</v>
      </c>
      <c r="BX88" s="0" t="n">
        <v>0.0499999999999998</v>
      </c>
      <c r="BY88" s="0" t="n">
        <v>0.0499999999999998</v>
      </c>
      <c r="BZ88" s="0" t="n">
        <v>0.0439999999999996</v>
      </c>
      <c r="CA88" s="0" t="n">
        <v>0.0409999999999995</v>
      </c>
      <c r="CB88" s="0" t="n">
        <v>0.0409999999999995</v>
      </c>
      <c r="CC88" s="0" t="n">
        <v>0.0409999999999995</v>
      </c>
      <c r="CD88" s="0" t="n">
        <v>0.0409999999999995</v>
      </c>
      <c r="CE88" s="0" t="n">
        <v>0.0499999999999998</v>
      </c>
      <c r="CF88" s="0" t="n">
        <v>0.0499999999999998</v>
      </c>
      <c r="CG88" s="0" t="n">
        <v>0.0430000000000002</v>
      </c>
      <c r="CH88" s="0" t="n">
        <v>0.0499999999999998</v>
      </c>
      <c r="CI88" s="0" t="n">
        <v>0.0500000000000007</v>
      </c>
      <c r="CJ88" s="0" t="n">
        <v>0.0499999999999998</v>
      </c>
      <c r="CK88" s="0" t="n">
        <v>0.0500000000000007</v>
      </c>
      <c r="CL88" s="0" t="n">
        <v>0.0439999999999996</v>
      </c>
      <c r="CM88" s="0" t="n">
        <v>0.0409999999999995</v>
      </c>
      <c r="CN88" s="0" t="n">
        <v>0.0409999999999995</v>
      </c>
      <c r="CO88" s="0" t="n">
        <v>0.0409999999999995</v>
      </c>
      <c r="CP88" s="0" t="n">
        <v>0.0409999999999995</v>
      </c>
      <c r="CQ88" s="0" t="n">
        <v>0.0499999999999998</v>
      </c>
      <c r="CR88" s="0" t="n">
        <v>0.0500000000000007</v>
      </c>
      <c r="CS88" s="0" t="n">
        <v>0.0430000000000002</v>
      </c>
      <c r="CT88" s="0" t="n">
        <v>0.0499999999999998</v>
      </c>
      <c r="CU88" s="0" t="n">
        <v>0.0499999999999998</v>
      </c>
      <c r="CV88" s="0" t="n">
        <v>0.0499999999999998</v>
      </c>
      <c r="CW88" s="0" t="n">
        <v>0.0499999999999998</v>
      </c>
      <c r="CX88" s="0" t="n">
        <v>0.0439999999999996</v>
      </c>
      <c r="CY88" s="0" t="n">
        <v>0.0409999999999995</v>
      </c>
      <c r="CZ88" s="0" t="n">
        <v>0.0409999999999995</v>
      </c>
      <c r="DA88" s="0" t="n">
        <v>0.0409999999999995</v>
      </c>
      <c r="DB88" s="0" t="n">
        <v>0.0409999999999995</v>
      </c>
      <c r="DC88" s="0" t="n">
        <v>0.0500000000000007</v>
      </c>
      <c r="DD88" s="0" t="n">
        <v>0.0499999999999998</v>
      </c>
      <c r="DE88" s="0" t="n">
        <v>0.0430000000000002</v>
      </c>
      <c r="DF88" s="0" t="n">
        <v>0.0499999999999998</v>
      </c>
      <c r="DG88" s="0" t="n">
        <v>0.0499999999999998</v>
      </c>
      <c r="DH88" s="0" t="n">
        <v>0.0500000000000007</v>
      </c>
      <c r="DI88" s="0" t="n">
        <v>0.0499999999999998</v>
      </c>
      <c r="DJ88" s="0" t="n">
        <v>0.0440000000000005</v>
      </c>
      <c r="DK88" s="0" t="n">
        <v>0.0409999999999995</v>
      </c>
      <c r="DL88" s="0" t="n">
        <v>0.0409999999999995</v>
      </c>
      <c r="DM88" s="0" t="n">
        <v>0.0409999999999995</v>
      </c>
      <c r="DN88" s="0" t="n">
        <v>0.0409999999999995</v>
      </c>
      <c r="DO88" s="0" t="n">
        <v>0.0500000000000007</v>
      </c>
      <c r="DP88" s="0" t="n">
        <v>0.0499999999999998</v>
      </c>
      <c r="DQ88" s="0" t="n">
        <v>0.0430000000000002</v>
      </c>
      <c r="DR88" s="0" t="n">
        <v>0.0499999999999998</v>
      </c>
      <c r="DS88" s="0" t="n">
        <v>0.0499999999999998</v>
      </c>
      <c r="DT88" s="0" t="n">
        <v>0.0500000000000007</v>
      </c>
      <c r="DU88" s="0" t="n">
        <v>0.0499999999999998</v>
      </c>
      <c r="DV88" s="0" t="n">
        <v>0.0439999999999996</v>
      </c>
      <c r="DW88" s="0" t="n">
        <v>0.0409999999999995</v>
      </c>
      <c r="DX88" s="0" t="n">
        <v>0.0409999999999995</v>
      </c>
      <c r="DY88" s="0" t="n">
        <v>0.0409999999999995</v>
      </c>
      <c r="DZ88" s="0" t="n">
        <v>0.0409999999999995</v>
      </c>
      <c r="EA88" s="0" t="n">
        <v>0.0499999999999998</v>
      </c>
      <c r="EB88" s="0" t="n">
        <v>0.0500000000000007</v>
      </c>
      <c r="EC88" s="0" t="n">
        <v>0.0430000000000002</v>
      </c>
      <c r="ED88" s="0" t="n">
        <v>0.0499999999999998</v>
      </c>
      <c r="EE88" s="0" t="n">
        <v>0.0499999999999998</v>
      </c>
      <c r="EF88" s="0" t="n">
        <v>0.0499999999999998</v>
      </c>
      <c r="EG88" s="0" t="n">
        <v>0.0499999999999998</v>
      </c>
      <c r="EH88" s="0" t="n">
        <v>0.0439999999999996</v>
      </c>
      <c r="EI88" s="0" t="n">
        <v>0.0409999999999995</v>
      </c>
      <c r="EJ88" s="0" t="n">
        <v>0.0410000000000004</v>
      </c>
      <c r="EK88" s="0" t="n">
        <v>0.0409999999999995</v>
      </c>
      <c r="EL88" s="0" t="n">
        <v>0.0409999999999995</v>
      </c>
      <c r="EM88" s="0" t="n">
        <v>0.0499999999999998</v>
      </c>
      <c r="EN88" s="0" t="n">
        <v>0.0499999999999998</v>
      </c>
      <c r="EO88" s="0" t="n">
        <v>0.043000000000001</v>
      </c>
      <c r="EP88" s="0" t="n">
        <v>0.0500000000000007</v>
      </c>
      <c r="EQ88" s="0" t="n">
        <v>0.0500000000000007</v>
      </c>
      <c r="ER88" s="0" t="n">
        <v>0.0499999999999998</v>
      </c>
      <c r="ES88" s="0" t="n">
        <v>0.0499999999999998</v>
      </c>
      <c r="ET88" s="0" t="n">
        <v>0.0439999999999996</v>
      </c>
      <c r="EU88" s="0" t="n">
        <v>0.0409999999999995</v>
      </c>
      <c r="EV88" s="0" t="n">
        <v>0.0409999999999995</v>
      </c>
      <c r="EW88" s="0" t="n">
        <v>0.0409999999999995</v>
      </c>
      <c r="EX88" s="0" t="n">
        <v>0.0409999999999995</v>
      </c>
      <c r="EY88" s="0" t="n">
        <v>0.0499999999999998</v>
      </c>
      <c r="EZ88" s="0" t="n">
        <v>0.0499999999999998</v>
      </c>
      <c r="FA88" s="0" t="n">
        <v>0.0430000000000002</v>
      </c>
      <c r="FB88" s="0" t="n">
        <v>0.0499999999999998</v>
      </c>
      <c r="FC88" s="0" t="n">
        <v>0.0499999999999998</v>
      </c>
      <c r="FD88" s="0" t="n">
        <v>0.0499999999999998</v>
      </c>
      <c r="FE88" s="0" t="n">
        <v>0.0499999999999998</v>
      </c>
      <c r="FF88" s="0" t="n">
        <v>0.0439999999999996</v>
      </c>
      <c r="FG88" s="0" t="n">
        <v>0.0409999999999995</v>
      </c>
      <c r="FH88" s="0" t="n">
        <v>0.0409999999999995</v>
      </c>
      <c r="FI88" s="0" t="n">
        <v>0.0409999999999995</v>
      </c>
      <c r="FJ88" s="0" t="n">
        <v>0.0409999999999995</v>
      </c>
      <c r="FK88" s="0" t="n">
        <v>0.0499999999999998</v>
      </c>
      <c r="FL88" s="0" t="n">
        <v>0.0499999999999998</v>
      </c>
      <c r="FM88" s="0" t="n">
        <v>0.0430000000000002</v>
      </c>
      <c r="FN88" s="0" t="n">
        <v>0.0499999999999998</v>
      </c>
      <c r="FO88" s="0" t="n">
        <v>0.0499999999999998</v>
      </c>
      <c r="FP88" s="0" t="n">
        <v>0.0499999999999998</v>
      </c>
      <c r="FQ88" s="0" t="n">
        <v>0.0499999999999998</v>
      </c>
      <c r="FR88" s="0" t="n">
        <v>0.0439999999999996</v>
      </c>
      <c r="FS88" s="0" t="n">
        <v>0.0409999999999995</v>
      </c>
      <c r="FT88" s="0" t="n">
        <v>0.0410000000000004</v>
      </c>
      <c r="FU88" s="0" t="n">
        <v>0.0409999999999995</v>
      </c>
      <c r="FV88" s="0" t="n">
        <v>0.0410000000000004</v>
      </c>
      <c r="FW88" s="0" t="n">
        <v>0.0499999999999998</v>
      </c>
      <c r="FX88" s="0" t="n">
        <v>0.0499999999999998</v>
      </c>
      <c r="FY88" s="0" t="n">
        <v>0.0430000000000002</v>
      </c>
      <c r="FZ88" s="0" t="n">
        <v>0.0499999999999998</v>
      </c>
      <c r="GA88" s="0" t="n">
        <v>0.0499999999999998</v>
      </c>
      <c r="GB88" s="0" t="n">
        <v>0.0499999999999998</v>
      </c>
      <c r="GC88" s="0" t="n">
        <v>0.0500000000000007</v>
      </c>
      <c r="GD88" s="0" t="n">
        <v>0.0439999999999996</v>
      </c>
      <c r="GE88" s="0" t="n">
        <v>0.0410000000000004</v>
      </c>
      <c r="GF88" s="0" t="n">
        <v>0.0410000000000004</v>
      </c>
      <c r="GG88" s="0" t="n">
        <v>0.0409999999999995</v>
      </c>
      <c r="GH88" s="0" t="n">
        <v>0.0409999999999995</v>
      </c>
      <c r="GI88" s="0" t="n">
        <v>0.0500000000000007</v>
      </c>
      <c r="GJ88" s="0" t="n">
        <v>0.0500000000000007</v>
      </c>
      <c r="GK88" s="0" t="n">
        <v>0.0430000000000002</v>
      </c>
      <c r="GL88" s="0" t="n">
        <v>0.0499999999999998</v>
      </c>
      <c r="GM88" s="0" t="n">
        <v>0.0499999999999998</v>
      </c>
      <c r="GN88" s="0" t="n">
        <v>0.0500000000000007</v>
      </c>
      <c r="GO88" s="0" t="n">
        <v>0.0499999999999998</v>
      </c>
      <c r="GP88" s="0" t="n">
        <v>0.0439999999999996</v>
      </c>
      <c r="GQ88" s="0" t="n">
        <v>0.0410000000000004</v>
      </c>
      <c r="GR88" s="0" t="n">
        <v>0.0410000000000004</v>
      </c>
      <c r="GS88" s="0" t="n">
        <v>0.0410000000000004</v>
      </c>
      <c r="GT88" s="0" t="n">
        <v>0.0409999999999995</v>
      </c>
      <c r="GU88" s="0" t="n">
        <v>0.0499999999999998</v>
      </c>
      <c r="GV88" s="0" t="n">
        <v>0.0499999999999998</v>
      </c>
      <c r="GW88" s="0" t="n">
        <v>0.043000000000001</v>
      </c>
      <c r="GX88" s="0" t="n">
        <v>0.0499999999999998</v>
      </c>
      <c r="GY88" s="0" t="n">
        <v>0.0499999999999998</v>
      </c>
      <c r="GZ88" s="0" t="n">
        <v>0.0500000000000007</v>
      </c>
      <c r="HA88" s="0" t="n">
        <v>0.0499999999999998</v>
      </c>
      <c r="HB88" s="0" t="n">
        <v>0.0439999999999996</v>
      </c>
      <c r="HC88" s="0" t="n">
        <v>0.0410000000000004</v>
      </c>
      <c r="HD88" s="0" t="n">
        <v>0.0410000000000004</v>
      </c>
      <c r="HE88" s="0" t="n">
        <v>0.0410000000000004</v>
      </c>
      <c r="HF88" s="0" t="n">
        <v>0.0410000000000004</v>
      </c>
      <c r="HG88" s="0" t="n">
        <v>0.0499999999999998</v>
      </c>
      <c r="HH88" s="0" t="n">
        <v>0.0499999999999998</v>
      </c>
      <c r="HI88" s="0" t="n">
        <v>0.0429999999999993</v>
      </c>
      <c r="HJ88" s="0" t="n">
        <v>0.0499999999999998</v>
      </c>
      <c r="HK88" s="0" t="n">
        <v>0.0499999999999998</v>
      </c>
      <c r="HL88" s="0" t="n">
        <v>0.0499999999999998</v>
      </c>
      <c r="HM88" s="0" t="n">
        <v>0.0499999999999998</v>
      </c>
      <c r="HN88" s="0" t="n">
        <v>0.0439999999999996</v>
      </c>
      <c r="HO88" s="0" t="n">
        <v>0.0409999999999995</v>
      </c>
      <c r="HP88" s="0" t="n">
        <v>0.0409999999999995</v>
      </c>
      <c r="HQ88" s="0" t="n">
        <v>0.0409999999999995</v>
      </c>
      <c r="HR88" s="0" t="n">
        <v>0.0410000000000004</v>
      </c>
      <c r="HS88" s="0" t="n">
        <v>0.0499999999999998</v>
      </c>
      <c r="HT88" s="0" t="n">
        <v>0.0499999999999998</v>
      </c>
      <c r="HU88" s="0" t="n">
        <v>0.0430000000000002</v>
      </c>
      <c r="HV88" s="0" t="n">
        <v>0.0499999999999998</v>
      </c>
      <c r="HW88" s="0" t="n">
        <v>0.0499999999999998</v>
      </c>
      <c r="HX88" s="0" t="n">
        <v>0.0499999999999998</v>
      </c>
      <c r="HY88" s="0" t="n">
        <v>0.0499999999999998</v>
      </c>
      <c r="HZ88" s="0" t="n">
        <v>0.0439999999999996</v>
      </c>
      <c r="IA88" s="382" t="n">
        <v>0.0410000000000004</v>
      </c>
      <c r="IB88" s="382" t="n">
        <v>0.0410000000000004</v>
      </c>
      <c r="IC88" s="382" t="n">
        <v>0.0410000000000004</v>
      </c>
    </row>
    <row r="89" customFormat="false" ht="12.75" hidden="false" customHeight="false" outlineLevel="0" collapsed="false">
      <c r="A89" s="389" t="n">
        <f aca="false">A!A103</f>
        <v>39692</v>
      </c>
      <c r="B89" s="390" t="n">
        <f aca="false">INDEX(RelationshipPriceTable,MATCH(A89,RelationshipMonth,0),2)</f>
        <v>4.056</v>
      </c>
      <c r="C89" s="390" t="n">
        <v>4.034</v>
      </c>
      <c r="D89" s="391" t="n">
        <f aca="false">B89-C89</f>
        <v>0.0220000000000002</v>
      </c>
      <c r="F89" s="414" t="n">
        <v>36977</v>
      </c>
      <c r="K89" s="0" t="n">
        <v>0.299</v>
      </c>
      <c r="L89" s="0" t="n">
        <v>0.286000000000001</v>
      </c>
      <c r="M89" s="0" t="n">
        <v>0.288000000000001</v>
      </c>
      <c r="N89" s="0" t="n">
        <v>0.283</v>
      </c>
      <c r="O89" s="0" t="n">
        <v>0.276000000000001</v>
      </c>
      <c r="P89" s="0" t="n">
        <v>0.271000000000001</v>
      </c>
      <c r="Q89" s="0" t="n">
        <v>0.261</v>
      </c>
      <c r="R89" s="0" t="n">
        <v>0.259</v>
      </c>
      <c r="S89" s="0" t="n">
        <v>0.251</v>
      </c>
      <c r="T89" s="0" t="n">
        <v>0.241000000000001</v>
      </c>
      <c r="U89" s="0" t="n">
        <v>0.231</v>
      </c>
      <c r="V89" s="0" t="n">
        <v>0.196</v>
      </c>
      <c r="W89" s="0" t="n">
        <v>0.166</v>
      </c>
      <c r="X89" s="0" t="n">
        <v>0.136</v>
      </c>
      <c r="Y89" s="0" t="n">
        <v>0.108000000000001</v>
      </c>
      <c r="Z89" s="0" t="n">
        <v>0.0989999999999993</v>
      </c>
      <c r="AA89" s="0" t="n">
        <v>0.0989999999999993</v>
      </c>
      <c r="AB89" s="0" t="n">
        <v>0.0979999999999999</v>
      </c>
      <c r="AC89" s="0" t="n">
        <v>0.0980000000000008</v>
      </c>
      <c r="AD89" s="0" t="n">
        <v>0.0979999999999999</v>
      </c>
      <c r="AE89" s="0" t="n">
        <v>0.0980000000000008</v>
      </c>
      <c r="AF89" s="0" t="n">
        <v>0.0980000000000008</v>
      </c>
      <c r="AG89" s="0" t="n">
        <v>0.0899999999999999</v>
      </c>
      <c r="AH89" s="0" t="n">
        <v>0.0780000000000003</v>
      </c>
      <c r="AI89" s="0" t="n">
        <v>0.0700000000000003</v>
      </c>
      <c r="AJ89" s="0" t="n">
        <v>0.0579999999999998</v>
      </c>
      <c r="AK89" s="0" t="n">
        <v>0.0529999999999999</v>
      </c>
      <c r="AL89" s="0" t="n">
        <v>0.0480000000000009</v>
      </c>
      <c r="AM89" s="0" t="n">
        <v>0.048</v>
      </c>
      <c r="AN89" s="0" t="n">
        <v>0.048</v>
      </c>
      <c r="AO89" s="0" t="n">
        <v>0.048</v>
      </c>
      <c r="AP89" s="0" t="n">
        <v>0.048</v>
      </c>
      <c r="AQ89" s="0" t="n">
        <v>0.048</v>
      </c>
      <c r="AR89" s="0" t="n">
        <v>0.048</v>
      </c>
      <c r="AS89" s="0" t="n">
        <v>0.048</v>
      </c>
      <c r="AT89" s="0" t="n">
        <v>0.048</v>
      </c>
      <c r="AU89" s="0" t="n">
        <v>0.0650000000000004</v>
      </c>
      <c r="AV89" s="0" t="n">
        <v>0.0529999999999999</v>
      </c>
      <c r="AW89" s="0" t="n">
        <v>0.0480000000000009</v>
      </c>
      <c r="AX89" s="0" t="n">
        <v>0.0430000000000002</v>
      </c>
      <c r="AY89" s="0" t="n">
        <v>0.0429999999999993</v>
      </c>
      <c r="AZ89" s="0" t="n">
        <v>0.0430000000000002</v>
      </c>
      <c r="BA89" s="0" t="n">
        <v>0.0430000000000002</v>
      </c>
      <c r="BB89" s="0" t="n">
        <v>0.0430000000000002</v>
      </c>
      <c r="BC89" s="0" t="n">
        <v>0.0430000000000002</v>
      </c>
      <c r="BD89" s="0" t="n">
        <v>0.0430000000000002</v>
      </c>
      <c r="BE89" s="0" t="n">
        <v>0.0430000000000002</v>
      </c>
      <c r="BF89" s="0" t="n">
        <v>0.0430000000000002</v>
      </c>
      <c r="BG89" s="0" t="n">
        <v>0.0600000000000005</v>
      </c>
      <c r="BH89" s="0" t="n">
        <v>0.048</v>
      </c>
      <c r="BI89" s="0" t="n">
        <v>0.0430000000000002</v>
      </c>
      <c r="BJ89" s="0" t="n">
        <v>0.0380000000000003</v>
      </c>
      <c r="BK89" s="0" t="n">
        <v>0.0379999999999994</v>
      </c>
      <c r="BL89" s="0" t="n">
        <v>0.0380000000000003</v>
      </c>
      <c r="BM89" s="0" t="n">
        <v>0.0379999999999994</v>
      </c>
      <c r="BN89" s="0" t="n">
        <v>0.0380000000000003</v>
      </c>
      <c r="BO89" s="0" t="n">
        <v>0.0380000000000003</v>
      </c>
      <c r="BP89" s="0" t="n">
        <v>0.0379999999999994</v>
      </c>
      <c r="BQ89" s="0" t="n">
        <v>0.0380000000000003</v>
      </c>
      <c r="BR89" s="0" t="n">
        <v>0.0380000000000003</v>
      </c>
      <c r="BS89" s="0" t="n">
        <v>0.0549999999999997</v>
      </c>
      <c r="BT89" s="0" t="n">
        <v>0.0430000000000002</v>
      </c>
      <c r="BU89" s="0" t="n">
        <v>0.0380000000000003</v>
      </c>
      <c r="BV89" s="0" t="n">
        <v>0.0329999999999995</v>
      </c>
      <c r="BW89" s="0" t="n">
        <v>0.0330000000000004</v>
      </c>
      <c r="BX89" s="0" t="n">
        <v>0.0330000000000004</v>
      </c>
      <c r="BY89" s="0" t="n">
        <v>0.0330000000000004</v>
      </c>
      <c r="BZ89" s="0" t="n">
        <v>0.0330000000000004</v>
      </c>
      <c r="CA89" s="0" t="n">
        <v>0.0330000000000004</v>
      </c>
      <c r="CB89" s="0" t="n">
        <v>0.0330000000000004</v>
      </c>
      <c r="CC89" s="0" t="n">
        <v>0.0330000000000004</v>
      </c>
      <c r="CD89" s="0" t="n">
        <v>0.0330000000000004</v>
      </c>
      <c r="CE89" s="0" t="n">
        <v>0.0499999999999998</v>
      </c>
      <c r="CF89" s="0" t="n">
        <v>0.0380000000000003</v>
      </c>
      <c r="CG89" s="0" t="n">
        <v>0.0329999999999995</v>
      </c>
      <c r="CH89" s="0" t="n">
        <v>0.0279999999999996</v>
      </c>
      <c r="CI89" s="0" t="n">
        <v>0.0279999999999996</v>
      </c>
      <c r="CJ89" s="0" t="n">
        <v>0.0280000000000005</v>
      </c>
      <c r="CK89" s="0" t="n">
        <v>0.0279999999999996</v>
      </c>
      <c r="CL89" s="0" t="n">
        <v>0.0280000000000005</v>
      </c>
      <c r="CM89" s="0" t="n">
        <v>0.0280000000000005</v>
      </c>
      <c r="CN89" s="0" t="n">
        <v>0.0280000000000005</v>
      </c>
      <c r="CO89" s="0" t="n">
        <v>0.0280000000000005</v>
      </c>
      <c r="CP89" s="0" t="n">
        <v>0.0280000000000005</v>
      </c>
      <c r="CQ89" s="0" t="n">
        <v>0.0449999999999999</v>
      </c>
      <c r="CR89" s="0" t="n">
        <v>0.0329999999999995</v>
      </c>
      <c r="CS89" s="0" t="n">
        <v>0.0280000000000005</v>
      </c>
      <c r="CT89" s="0" t="n">
        <v>0.0230000000000006</v>
      </c>
      <c r="CU89" s="0" t="n">
        <v>0.0230000000000006</v>
      </c>
      <c r="CV89" s="0" t="n">
        <v>0.0229999999999997</v>
      </c>
      <c r="CW89" s="0" t="n">
        <v>0.0230000000000006</v>
      </c>
      <c r="CX89" s="0" t="n">
        <v>0.0229999999999997</v>
      </c>
      <c r="CY89" s="0" t="n">
        <v>0.0229999999999997</v>
      </c>
      <c r="CZ89" s="0" t="n">
        <v>0.0280000000000005</v>
      </c>
      <c r="DA89" s="0" t="n">
        <v>0.0280000000000005</v>
      </c>
      <c r="DB89" s="0" t="n">
        <v>0.0280000000000005</v>
      </c>
      <c r="DC89" s="0" t="n">
        <v>0.0449999999999999</v>
      </c>
      <c r="DD89" s="0" t="n">
        <v>0.0330000000000004</v>
      </c>
      <c r="DE89" s="0" t="n">
        <v>0.0280000000000005</v>
      </c>
      <c r="DF89" s="0" t="n">
        <v>0.0230000000000006</v>
      </c>
      <c r="DG89" s="0" t="n">
        <v>0.0230000000000006</v>
      </c>
      <c r="DH89" s="0" t="n">
        <v>0.0229999999999997</v>
      </c>
      <c r="DI89" s="0" t="n">
        <v>0.0230000000000006</v>
      </c>
      <c r="DJ89" s="0" t="n">
        <v>0.0229999999999997</v>
      </c>
      <c r="DK89" s="0" t="n">
        <v>0.0230000000000006</v>
      </c>
      <c r="DL89" s="0" t="n">
        <v>0.0230000000000006</v>
      </c>
      <c r="DM89" s="0" t="n">
        <v>0.0230000000000006</v>
      </c>
      <c r="DN89" s="0" t="n">
        <v>0.0229999999999997</v>
      </c>
      <c r="DO89" s="0" t="n">
        <v>0.04</v>
      </c>
      <c r="DP89" s="0" t="n">
        <v>0.0280000000000005</v>
      </c>
      <c r="DQ89" s="0" t="n">
        <v>0.0230000000000006</v>
      </c>
      <c r="DR89" s="0" t="n">
        <v>0.0180000000000007</v>
      </c>
      <c r="DS89" s="0" t="n">
        <v>0.0179999999999998</v>
      </c>
      <c r="DT89" s="0" t="n">
        <v>0.0179999999999998</v>
      </c>
      <c r="DU89" s="0" t="n">
        <v>0.0179999999999998</v>
      </c>
      <c r="DV89" s="0" t="n">
        <v>0.0179999999999998</v>
      </c>
      <c r="DW89" s="0" t="n">
        <v>0.0180000000000007</v>
      </c>
      <c r="DX89" s="0" t="n">
        <v>0.0230000000000006</v>
      </c>
      <c r="DY89" s="0" t="n">
        <v>0.0230000000000006</v>
      </c>
      <c r="DZ89" s="0" t="n">
        <v>0.0230000000000006</v>
      </c>
      <c r="EA89" s="0" t="n">
        <v>0.04</v>
      </c>
      <c r="EB89" s="0" t="n">
        <v>0.0279999999999996</v>
      </c>
      <c r="EC89" s="0" t="n">
        <v>0.0230000000000006</v>
      </c>
      <c r="ED89" s="0" t="n">
        <v>0.0180000000000007</v>
      </c>
      <c r="EE89" s="0" t="n">
        <v>0.0180000000000007</v>
      </c>
      <c r="EF89" s="0" t="n">
        <v>0.0179999999999998</v>
      </c>
      <c r="EG89" s="0" t="n">
        <v>0.0180000000000007</v>
      </c>
      <c r="EH89" s="0" t="n">
        <v>0.0179999999999998</v>
      </c>
      <c r="EI89" s="0" t="n">
        <v>0.0179999999999998</v>
      </c>
      <c r="EJ89" s="0" t="n">
        <v>0.0279999999999996</v>
      </c>
      <c r="EK89" s="0" t="n">
        <v>0.0279999999999996</v>
      </c>
      <c r="EL89" s="0" t="n">
        <v>0.0280000000000005</v>
      </c>
      <c r="EM89" s="0" t="n">
        <v>0.0449999999999999</v>
      </c>
      <c r="EN89" s="0" t="n">
        <v>0.0330000000000004</v>
      </c>
      <c r="EO89" s="0" t="n">
        <v>0.0279999999999996</v>
      </c>
      <c r="EP89" s="0" t="n">
        <v>0.0229999999999997</v>
      </c>
      <c r="EQ89" s="0" t="n">
        <v>0.0229999999999997</v>
      </c>
      <c r="ER89" s="0" t="n">
        <v>0.0229999999999997</v>
      </c>
      <c r="ES89" s="0" t="n">
        <v>0.0230000000000006</v>
      </c>
      <c r="ET89" s="0" t="n">
        <v>0.0230000000000006</v>
      </c>
      <c r="EU89" s="0" t="n">
        <v>0.0230000000000006</v>
      </c>
      <c r="EV89" s="0" t="n">
        <v>0.0380000000000003</v>
      </c>
      <c r="EW89" s="0" t="n">
        <v>0.0380000000000003</v>
      </c>
      <c r="EX89" s="0" t="n">
        <v>0.0380000000000003</v>
      </c>
      <c r="EY89" s="0" t="n">
        <v>0.0550000000000006</v>
      </c>
      <c r="EZ89" s="0" t="n">
        <v>0.0430000000000002</v>
      </c>
      <c r="FA89" s="0" t="n">
        <v>0.0380000000000003</v>
      </c>
      <c r="FB89" s="0" t="n">
        <v>0.0330000000000004</v>
      </c>
      <c r="FC89" s="0" t="n">
        <v>0.0330000000000004</v>
      </c>
      <c r="FD89" s="0" t="n">
        <v>0.0330000000000004</v>
      </c>
      <c r="FE89" s="0" t="n">
        <v>0.0330000000000004</v>
      </c>
      <c r="FF89" s="0" t="n">
        <v>0.0330000000000004</v>
      </c>
      <c r="FG89" s="0" t="n">
        <v>0.0330000000000004</v>
      </c>
      <c r="FH89" s="0" t="n">
        <v>0.0529999999999999</v>
      </c>
      <c r="FI89" s="0" t="n">
        <v>0.0530000000000008</v>
      </c>
      <c r="FJ89" s="0" t="n">
        <v>0.0529999999999999</v>
      </c>
      <c r="FK89" s="0" t="n">
        <v>0.0700000000000003</v>
      </c>
      <c r="FL89" s="0" t="n">
        <v>0.0579999999999998</v>
      </c>
      <c r="FM89" s="0" t="n">
        <v>0.0530000000000008</v>
      </c>
      <c r="FN89" s="0" t="n">
        <v>0.048</v>
      </c>
      <c r="FO89" s="0" t="n">
        <v>0.048</v>
      </c>
      <c r="FP89" s="0" t="n">
        <v>0.048</v>
      </c>
      <c r="FQ89" s="0" t="n">
        <v>0.048</v>
      </c>
      <c r="FR89" s="0" t="n">
        <v>0.048</v>
      </c>
      <c r="FS89" s="0" t="n">
        <v>0.0479999999999992</v>
      </c>
      <c r="FT89" s="0" t="n">
        <v>0.0679999999999996</v>
      </c>
      <c r="FU89" s="0" t="n">
        <v>0.0679999999999996</v>
      </c>
      <c r="FV89" s="0" t="n">
        <v>0.0679999999999996</v>
      </c>
      <c r="FW89" s="0" t="n">
        <v>0.085</v>
      </c>
      <c r="FX89" s="0" t="n">
        <v>0.0730000000000004</v>
      </c>
      <c r="FY89" s="0" t="n">
        <v>0.0679999999999996</v>
      </c>
      <c r="FZ89" s="0" t="n">
        <v>0.0629999999999997</v>
      </c>
      <c r="GA89" s="0" t="n">
        <v>0.0629999999999997</v>
      </c>
      <c r="GB89" s="0" t="n">
        <v>0.0630000000000006</v>
      </c>
      <c r="GC89" s="0" t="n">
        <v>0.0629999999999997</v>
      </c>
      <c r="GD89" s="0" t="n">
        <v>0.0629999999999997</v>
      </c>
      <c r="GE89" s="0" t="n">
        <v>0.0629999999999997</v>
      </c>
      <c r="GF89" s="0" t="n">
        <v>0.0830000000000002</v>
      </c>
      <c r="GG89" s="0" t="n">
        <v>0.0830000000000002</v>
      </c>
      <c r="GH89" s="0" t="n">
        <v>0.0829999999999993</v>
      </c>
      <c r="GI89" s="0" t="n">
        <v>0.0999999999999996</v>
      </c>
      <c r="GJ89" s="0" t="n">
        <v>0.0880000000000001</v>
      </c>
      <c r="GK89" s="0" t="n">
        <v>0.0830000000000002</v>
      </c>
      <c r="GL89" s="0" t="n">
        <v>0.0780000000000003</v>
      </c>
      <c r="GM89" s="0" t="n">
        <v>0.0780000000000003</v>
      </c>
      <c r="GN89" s="0" t="n">
        <v>0.0779999999999994</v>
      </c>
      <c r="GO89" s="0" t="n">
        <v>0.0779999999999994</v>
      </c>
      <c r="GP89" s="0" t="n">
        <v>0.0779999999999994</v>
      </c>
      <c r="GQ89" s="0" t="n">
        <v>0.0779999999999994</v>
      </c>
      <c r="GR89" s="0" t="n">
        <v>0.0980000000000008</v>
      </c>
      <c r="GS89" s="0" t="n">
        <v>0.097999999999999</v>
      </c>
      <c r="GT89" s="0" t="n">
        <v>0.0979999999999999</v>
      </c>
      <c r="GU89" s="0" t="n">
        <v>0.115</v>
      </c>
      <c r="GV89" s="0" t="n">
        <v>0.103</v>
      </c>
      <c r="GW89" s="0" t="n">
        <v>0.0979999999999999</v>
      </c>
      <c r="GX89" s="0" t="n">
        <v>0.0930000000000009</v>
      </c>
      <c r="GY89" s="0" t="n">
        <v>0.0930000000000009</v>
      </c>
      <c r="GZ89" s="0" t="n">
        <v>0.0929999999999991</v>
      </c>
      <c r="HA89" s="0" t="n">
        <v>0.093</v>
      </c>
      <c r="HB89" s="0" t="n">
        <v>0.093</v>
      </c>
      <c r="HC89" s="0" t="n">
        <v>0.0930000000000009</v>
      </c>
      <c r="HD89" s="0" t="n">
        <v>0.113</v>
      </c>
      <c r="HE89" s="0" t="n">
        <v>0.113</v>
      </c>
      <c r="HF89" s="0" t="n">
        <v>0.113</v>
      </c>
      <c r="HG89" s="0" t="n">
        <v>0.130000000000001</v>
      </c>
      <c r="HH89" s="0" t="n">
        <v>0.118</v>
      </c>
      <c r="HI89" s="0" t="n">
        <v>0.113000000000001</v>
      </c>
      <c r="HJ89" s="0" t="n">
        <v>0.108000000000001</v>
      </c>
      <c r="HK89" s="0" t="n">
        <v>0.108000000000001</v>
      </c>
      <c r="HL89" s="0" t="n">
        <v>0.108</v>
      </c>
      <c r="HM89" s="0" t="n">
        <v>0.108</v>
      </c>
      <c r="HN89" s="0" t="n">
        <v>0.108000000000001</v>
      </c>
      <c r="HO89" s="0" t="n">
        <v>0.108000000000001</v>
      </c>
      <c r="HP89" s="0" t="n">
        <v>0.128000000000001</v>
      </c>
      <c r="HQ89" s="0" t="n">
        <v>0.128000000000001</v>
      </c>
      <c r="HR89" s="0" t="n">
        <v>0.128000000000001</v>
      </c>
      <c r="HS89" s="0" t="n">
        <v>0.145</v>
      </c>
      <c r="HT89" s="0" t="n">
        <v>0.132999999999999</v>
      </c>
      <c r="HU89" s="0" t="n">
        <v>0.128</v>
      </c>
      <c r="HV89" s="0" t="n">
        <v>0.123</v>
      </c>
      <c r="HW89" s="0" t="n">
        <v>0.123</v>
      </c>
      <c r="HX89" s="0" t="n">
        <v>0.123</v>
      </c>
      <c r="HY89" s="0" t="n">
        <v>0.123000000000001</v>
      </c>
      <c r="HZ89" s="0" t="n">
        <v>0.123</v>
      </c>
      <c r="IA89" s="382" t="n">
        <v>0.123</v>
      </c>
      <c r="IB89" s="382" t="n">
        <v>0.143000000000001</v>
      </c>
      <c r="IC89" s="382" t="n">
        <v>0.143000000000001</v>
      </c>
    </row>
    <row r="90" customFormat="false" ht="12.75" hidden="false" customHeight="false" outlineLevel="0" collapsed="false">
      <c r="A90" s="389" t="n">
        <f aca="false">A!A104</f>
        <v>39722</v>
      </c>
      <c r="B90" s="390" t="n">
        <f aca="false">INDEX(RelationshipPriceTable,MATCH(A90,RelationshipMonth,0),2)</f>
        <v>4.085</v>
      </c>
      <c r="C90" s="390" t="n">
        <v>4.063</v>
      </c>
      <c r="D90" s="391" t="n">
        <f aca="false">B90-C90</f>
        <v>0.0220000000000002</v>
      </c>
      <c r="F90" s="414" t="n">
        <v>36978</v>
      </c>
      <c r="K90" s="0" t="n">
        <v>-0.237000000000001</v>
      </c>
      <c r="L90" s="0" t="n">
        <v>-0.208000000000001</v>
      </c>
      <c r="M90" s="0" t="n">
        <v>-0.195</v>
      </c>
      <c r="N90" s="0" t="n">
        <v>-0.183000000000001</v>
      </c>
      <c r="O90" s="0" t="n">
        <v>-0.173000000000001</v>
      </c>
      <c r="P90" s="0" t="n">
        <v>-0.163000000000001</v>
      </c>
      <c r="Q90" s="0" t="n">
        <v>-0.153000000000001</v>
      </c>
      <c r="R90" s="0" t="n">
        <v>-0.148000000000001</v>
      </c>
      <c r="S90" s="0" t="n">
        <v>-0.138000000000001</v>
      </c>
      <c r="T90" s="0" t="n">
        <v>-0.133000000000001</v>
      </c>
      <c r="U90" s="0" t="n">
        <v>-0.108000000000001</v>
      </c>
      <c r="V90" s="0" t="n">
        <v>-0.093</v>
      </c>
      <c r="W90" s="0" t="n">
        <v>-0.0730000000000004</v>
      </c>
      <c r="X90" s="0" t="n">
        <v>-0.0380000000000003</v>
      </c>
      <c r="Y90" s="0" t="n">
        <v>-0.0290000000000008</v>
      </c>
      <c r="Z90" s="0" t="n">
        <v>-0.0249999999999995</v>
      </c>
      <c r="AA90" s="0" t="n">
        <v>-0.0249999999999995</v>
      </c>
      <c r="AB90" s="0" t="n">
        <v>-0.0250000000000004</v>
      </c>
      <c r="AC90" s="0" t="n">
        <v>-0.0150000000000006</v>
      </c>
      <c r="AD90" s="0" t="n">
        <v>-0.00999999999999979</v>
      </c>
      <c r="AE90" s="0" t="n">
        <v>-0.0080000000000009</v>
      </c>
      <c r="AF90" s="0" t="n">
        <v>-0.0080000000000009</v>
      </c>
      <c r="AG90" s="0" t="n">
        <v>-0.00800000000000001</v>
      </c>
      <c r="AH90" s="0" t="n">
        <v>-0.00800000000000001</v>
      </c>
      <c r="AI90" s="0" t="n">
        <v>-0.00800000000000001</v>
      </c>
      <c r="AJ90" s="0" t="n">
        <v>-0.00800000000000001</v>
      </c>
      <c r="AK90" s="0" t="n">
        <v>-0.00800000000000001</v>
      </c>
      <c r="AL90" s="0" t="n">
        <v>-0.0080000000000009</v>
      </c>
      <c r="AM90" s="0" t="n">
        <v>-0.00800000000000001</v>
      </c>
      <c r="AN90" s="0" t="n">
        <v>-0.00800000000000001</v>
      </c>
      <c r="AO90" s="0" t="n">
        <v>-0.00800000000000001</v>
      </c>
      <c r="AP90" s="0" t="n">
        <v>-0.00800000000000001</v>
      </c>
      <c r="AQ90" s="0" t="n">
        <v>-0.00800000000000001</v>
      </c>
      <c r="AR90" s="0" t="n">
        <v>-0.00800000000000001</v>
      </c>
      <c r="AS90" s="0" t="n">
        <v>-0.00800000000000001</v>
      </c>
      <c r="AT90" s="0" t="n">
        <v>-0.00800000000000001</v>
      </c>
      <c r="AU90" s="0" t="n">
        <v>-0.0130000000000008</v>
      </c>
      <c r="AV90" s="0" t="n">
        <v>-0.0129999999999999</v>
      </c>
      <c r="AW90" s="0" t="n">
        <v>-0.0130000000000008</v>
      </c>
      <c r="AX90" s="0" t="n">
        <v>-0.0130000000000008</v>
      </c>
      <c r="AY90" s="0" t="n">
        <v>-0.0129999999999999</v>
      </c>
      <c r="AZ90" s="0" t="n">
        <v>-0.0129999999999999</v>
      </c>
      <c r="BA90" s="0" t="n">
        <v>-0.0129999999999999</v>
      </c>
      <c r="BB90" s="0" t="n">
        <v>-0.0129999999999999</v>
      </c>
      <c r="BC90" s="0" t="n">
        <v>-0.0129999999999999</v>
      </c>
      <c r="BD90" s="0" t="n">
        <v>-0.00800000000000001</v>
      </c>
      <c r="BE90" s="0" t="n">
        <v>-0.00800000000000001</v>
      </c>
      <c r="BF90" s="0" t="n">
        <v>-0.00800000000000001</v>
      </c>
      <c r="BG90" s="0" t="n">
        <v>-0.0130000000000008</v>
      </c>
      <c r="BH90" s="0" t="n">
        <v>-0.0129999999999999</v>
      </c>
      <c r="BI90" s="0" t="n">
        <v>-0.0130000000000008</v>
      </c>
      <c r="BJ90" s="0" t="n">
        <v>-0.0130000000000008</v>
      </c>
      <c r="BK90" s="0" t="n">
        <v>-0.0129999999999999</v>
      </c>
      <c r="BL90" s="0" t="n">
        <v>-0.0129999999999999</v>
      </c>
      <c r="BM90" s="0" t="n">
        <v>-0.0129999999999999</v>
      </c>
      <c r="BN90" s="0" t="n">
        <v>-0.0129999999999999</v>
      </c>
      <c r="BO90" s="0" t="n">
        <v>-0.0129999999999999</v>
      </c>
      <c r="BP90" s="0" t="n">
        <v>-0.00800000000000001</v>
      </c>
      <c r="BQ90" s="0" t="n">
        <v>-0.0080000000000009</v>
      </c>
      <c r="BR90" s="0" t="n">
        <v>-0.00800000000000001</v>
      </c>
      <c r="BS90" s="0" t="n">
        <v>-0.0129999999999999</v>
      </c>
      <c r="BT90" s="0" t="n">
        <v>-0.0129999999999999</v>
      </c>
      <c r="BU90" s="0" t="n">
        <v>-0.0129999999999999</v>
      </c>
      <c r="BV90" s="0" t="n">
        <v>-0.0129999999999999</v>
      </c>
      <c r="BW90" s="0" t="n">
        <v>-0.0129999999999999</v>
      </c>
      <c r="BX90" s="0" t="n">
        <v>-0.0130000000000008</v>
      </c>
      <c r="BY90" s="0" t="n">
        <v>-0.0129999999999999</v>
      </c>
      <c r="BZ90" s="0" t="n">
        <v>-0.0130000000000008</v>
      </c>
      <c r="CA90" s="0" t="n">
        <v>-0.0130000000000008</v>
      </c>
      <c r="CB90" s="0" t="n">
        <v>-0.0080000000000009</v>
      </c>
      <c r="CC90" s="0" t="n">
        <v>-0.0080000000000009</v>
      </c>
      <c r="CD90" s="0" t="n">
        <v>-0.00800000000000001</v>
      </c>
      <c r="CE90" s="0" t="n">
        <v>-0.0129999999999999</v>
      </c>
      <c r="CF90" s="0" t="n">
        <v>-0.0129999999999999</v>
      </c>
      <c r="CG90" s="0" t="n">
        <v>-0.0129999999999999</v>
      </c>
      <c r="CH90" s="0" t="n">
        <v>-0.0129999999999999</v>
      </c>
      <c r="CI90" s="0" t="n">
        <v>-0.0129999999999999</v>
      </c>
      <c r="CJ90" s="0" t="n">
        <v>-0.0129999999999999</v>
      </c>
      <c r="CK90" s="0" t="n">
        <v>-0.0129999999999999</v>
      </c>
      <c r="CL90" s="0" t="n">
        <v>-0.0129999999999999</v>
      </c>
      <c r="CM90" s="0" t="n">
        <v>-0.0130000000000008</v>
      </c>
      <c r="CN90" s="0" t="n">
        <v>-0.0129999999999999</v>
      </c>
      <c r="CO90" s="0" t="n">
        <v>-0.0129999999999999</v>
      </c>
      <c r="CP90" s="0" t="n">
        <v>-0.0130000000000008</v>
      </c>
      <c r="CQ90" s="0" t="n">
        <v>-0.0179999999999998</v>
      </c>
      <c r="CR90" s="0" t="n">
        <v>-0.0179999999999998</v>
      </c>
      <c r="CS90" s="0" t="n">
        <v>-0.0180000000000007</v>
      </c>
      <c r="CT90" s="0" t="n">
        <v>-0.0180000000000007</v>
      </c>
      <c r="CU90" s="0" t="n">
        <v>-0.0180000000000007</v>
      </c>
      <c r="CV90" s="0" t="n">
        <v>-0.0179999999999998</v>
      </c>
      <c r="CW90" s="0" t="n">
        <v>-0.0180000000000007</v>
      </c>
      <c r="CX90" s="0" t="n">
        <v>-0.0179999999999998</v>
      </c>
      <c r="CY90" s="0" t="n">
        <v>-0.0179999999999998</v>
      </c>
      <c r="CZ90" s="0" t="n">
        <v>-0.0230000000000006</v>
      </c>
      <c r="DA90" s="0" t="n">
        <v>-0.0230000000000006</v>
      </c>
      <c r="DB90" s="0" t="n">
        <v>-0.0230000000000006</v>
      </c>
      <c r="DC90" s="0" t="n">
        <v>-0.0280000000000005</v>
      </c>
      <c r="DD90" s="0" t="n">
        <v>-0.0279999999999996</v>
      </c>
      <c r="DE90" s="0" t="n">
        <v>-0.0280000000000005</v>
      </c>
      <c r="DF90" s="0" t="n">
        <v>-0.0280000000000005</v>
      </c>
      <c r="DG90" s="0" t="n">
        <v>-0.0280000000000005</v>
      </c>
      <c r="DH90" s="0" t="n">
        <v>-0.0280000000000005</v>
      </c>
      <c r="DI90" s="0" t="n">
        <v>-0.0280000000000005</v>
      </c>
      <c r="DJ90" s="0" t="n">
        <v>-0.0280000000000005</v>
      </c>
      <c r="DK90" s="0" t="n">
        <v>-0.0280000000000005</v>
      </c>
      <c r="DL90" s="0" t="n">
        <v>-0.0280000000000005</v>
      </c>
      <c r="DM90" s="0" t="n">
        <v>-0.0280000000000005</v>
      </c>
      <c r="DN90" s="0" t="n">
        <v>-0.0279999999999996</v>
      </c>
      <c r="DO90" s="0" t="n">
        <v>-0.0330000000000004</v>
      </c>
      <c r="DP90" s="0" t="n">
        <v>-0.0330000000000004</v>
      </c>
      <c r="DQ90" s="0" t="n">
        <v>-0.0330000000000004</v>
      </c>
      <c r="DR90" s="0" t="n">
        <v>-0.0330000000000004</v>
      </c>
      <c r="DS90" s="0" t="n">
        <v>-0.0329999999999995</v>
      </c>
      <c r="DT90" s="0" t="n">
        <v>-0.0330000000000004</v>
      </c>
      <c r="DU90" s="0" t="n">
        <v>-0.0329999999999995</v>
      </c>
      <c r="DV90" s="0" t="n">
        <v>-0.0330000000000004</v>
      </c>
      <c r="DW90" s="0" t="n">
        <v>-0.0330000000000004</v>
      </c>
      <c r="DX90" s="0" t="n">
        <v>-0.0330000000000004</v>
      </c>
      <c r="DY90" s="0" t="n">
        <v>-0.0330000000000004</v>
      </c>
      <c r="DZ90" s="0" t="n">
        <v>-0.0330000000000004</v>
      </c>
      <c r="EA90" s="0" t="n">
        <v>-0.0380000000000003</v>
      </c>
      <c r="EB90" s="0" t="n">
        <v>-0.0380000000000003</v>
      </c>
      <c r="EC90" s="0" t="n">
        <v>-0.0380000000000003</v>
      </c>
      <c r="ED90" s="0" t="n">
        <v>-0.0380000000000003</v>
      </c>
      <c r="EE90" s="0" t="n">
        <v>-0.0380000000000003</v>
      </c>
      <c r="EF90" s="0" t="n">
        <v>-0.0380000000000003</v>
      </c>
      <c r="EG90" s="0" t="n">
        <v>-0.0380000000000003</v>
      </c>
      <c r="EH90" s="0" t="n">
        <v>-0.0380000000000003</v>
      </c>
      <c r="EI90" s="0" t="n">
        <v>-0.0380000000000003</v>
      </c>
      <c r="EJ90" s="0" t="n">
        <v>-0.0380000000000003</v>
      </c>
      <c r="EK90" s="0" t="n">
        <v>-0.0380000000000003</v>
      </c>
      <c r="EL90" s="0" t="n">
        <v>-0.0380000000000003</v>
      </c>
      <c r="EM90" s="0" t="n">
        <v>-0.0430000000000002</v>
      </c>
      <c r="EN90" s="0" t="n">
        <v>-0.0430000000000002</v>
      </c>
      <c r="EO90" s="0" t="n">
        <v>-0.0430000000000002</v>
      </c>
      <c r="EP90" s="0" t="n">
        <v>-0.0430000000000002</v>
      </c>
      <c r="EQ90" s="0" t="n">
        <v>-0.0430000000000002</v>
      </c>
      <c r="ER90" s="0" t="n">
        <v>-0.0429999999999993</v>
      </c>
      <c r="ES90" s="0" t="n">
        <v>-0.0430000000000002</v>
      </c>
      <c r="ET90" s="0" t="n">
        <v>-0.0430000000000002</v>
      </c>
      <c r="EU90" s="0" t="n">
        <v>-0.043000000000001</v>
      </c>
      <c r="EV90" s="0" t="n">
        <v>-0.048</v>
      </c>
      <c r="EW90" s="0" t="n">
        <v>-0.048</v>
      </c>
      <c r="EX90" s="0" t="n">
        <v>-0.0480000000000009</v>
      </c>
      <c r="EY90" s="0" t="n">
        <v>-0.0529999999999999</v>
      </c>
      <c r="EZ90" s="0" t="n">
        <v>-0.0529999999999999</v>
      </c>
      <c r="FA90" s="0" t="n">
        <v>-0.0529999999999999</v>
      </c>
      <c r="FB90" s="0" t="n">
        <v>-0.0529999999999999</v>
      </c>
      <c r="FC90" s="0" t="n">
        <v>-0.0530000000000008</v>
      </c>
      <c r="FD90" s="0" t="n">
        <v>-0.0529999999999999</v>
      </c>
      <c r="FE90" s="0" t="n">
        <v>-0.0530000000000008</v>
      </c>
      <c r="FF90" s="0" t="n">
        <v>-0.0529999999999999</v>
      </c>
      <c r="FG90" s="0" t="n">
        <v>-0.0529999999999999</v>
      </c>
      <c r="FH90" s="0" t="n">
        <v>-0.0629999999999997</v>
      </c>
      <c r="FI90" s="0" t="n">
        <v>-0.0630000000000006</v>
      </c>
      <c r="FJ90" s="0" t="n">
        <v>-0.0629999999999997</v>
      </c>
      <c r="FK90" s="0" t="n">
        <v>-0.0680000000000005</v>
      </c>
      <c r="FL90" s="0" t="n">
        <v>-0.0680000000000005</v>
      </c>
      <c r="FM90" s="0" t="n">
        <v>-0.0680000000000005</v>
      </c>
      <c r="FN90" s="0" t="n">
        <v>-0.0679999999999996</v>
      </c>
      <c r="FO90" s="0" t="n">
        <v>-0.0679999999999996</v>
      </c>
      <c r="FP90" s="0" t="n">
        <v>-0.0680000000000005</v>
      </c>
      <c r="FQ90" s="0" t="n">
        <v>-0.0679999999999996</v>
      </c>
      <c r="FR90" s="0" t="n">
        <v>-0.0680000000000005</v>
      </c>
      <c r="FS90" s="0" t="n">
        <v>-0.0679999999999996</v>
      </c>
      <c r="FT90" s="0" t="n">
        <v>-0.0779999999999994</v>
      </c>
      <c r="FU90" s="0" t="n">
        <v>-0.0779999999999994</v>
      </c>
      <c r="FV90" s="0" t="n">
        <v>-0.0780000000000003</v>
      </c>
      <c r="FW90" s="0" t="n">
        <v>-0.0829999999999993</v>
      </c>
      <c r="FX90" s="0" t="n">
        <v>-0.0830000000000002</v>
      </c>
      <c r="FY90" s="0" t="n">
        <v>-0.0830000000000002</v>
      </c>
      <c r="FZ90" s="0" t="n">
        <v>-0.0830000000000002</v>
      </c>
      <c r="GA90" s="0" t="n">
        <v>-0.0830000000000002</v>
      </c>
      <c r="GB90" s="0" t="n">
        <v>-0.0830000000000002</v>
      </c>
      <c r="GC90" s="0" t="n">
        <v>-0.0830000000000002</v>
      </c>
      <c r="GD90" s="0" t="n">
        <v>-0.0829999999999993</v>
      </c>
      <c r="GE90" s="0" t="n">
        <v>-0.0829999999999993</v>
      </c>
      <c r="GF90" s="0" t="n">
        <v>-0.093</v>
      </c>
      <c r="GG90" s="0" t="n">
        <v>-0.093</v>
      </c>
      <c r="GH90" s="0" t="n">
        <v>-0.0929999999999991</v>
      </c>
      <c r="GI90" s="0" t="n">
        <v>-0.0979999999999999</v>
      </c>
      <c r="GJ90" s="0" t="n">
        <v>-0.0980000000000008</v>
      </c>
      <c r="GK90" s="0" t="n">
        <v>-0.0979999999999999</v>
      </c>
      <c r="GL90" s="0" t="n">
        <v>-0.0979999999999999</v>
      </c>
      <c r="GM90" s="0" t="n">
        <v>-0.0979999999999999</v>
      </c>
      <c r="GN90" s="0" t="n">
        <v>-0.0979999999999999</v>
      </c>
      <c r="GO90" s="0" t="n">
        <v>-0.097999999999999</v>
      </c>
      <c r="GP90" s="0" t="n">
        <v>-0.0979999999999999</v>
      </c>
      <c r="GQ90" s="0" t="n">
        <v>-0.0979999999999999</v>
      </c>
      <c r="GR90" s="0" t="n">
        <v>-0.108000000000001</v>
      </c>
      <c r="GS90" s="0" t="n">
        <v>-0.108</v>
      </c>
      <c r="GT90" s="0" t="n">
        <v>-0.108</v>
      </c>
      <c r="GU90" s="0" t="n">
        <v>-0.113</v>
      </c>
      <c r="GV90" s="0" t="n">
        <v>-0.113</v>
      </c>
      <c r="GW90" s="0" t="n">
        <v>-0.113</v>
      </c>
      <c r="GX90" s="0" t="n">
        <v>-0.113000000000001</v>
      </c>
      <c r="GY90" s="0" t="n">
        <v>-0.113000000000001</v>
      </c>
      <c r="GZ90" s="0" t="n">
        <v>-0.113</v>
      </c>
      <c r="HA90" s="0" t="n">
        <v>-0.113</v>
      </c>
      <c r="HB90" s="0" t="n">
        <v>-0.113</v>
      </c>
      <c r="HC90" s="0" t="n">
        <v>-0.113000000000001</v>
      </c>
      <c r="HD90" s="0" t="n">
        <v>-0.123</v>
      </c>
      <c r="HE90" s="0" t="n">
        <v>-0.123</v>
      </c>
      <c r="HF90" s="0" t="n">
        <v>-0.123</v>
      </c>
      <c r="HG90" s="0" t="n">
        <v>-0.128</v>
      </c>
      <c r="HH90" s="0" t="n">
        <v>-0.128</v>
      </c>
      <c r="HI90" s="0" t="n">
        <v>-0.128000000000001</v>
      </c>
      <c r="HJ90" s="0" t="n">
        <v>-0.128000000000001</v>
      </c>
      <c r="HK90" s="0" t="n">
        <v>-0.128</v>
      </c>
      <c r="HL90" s="0" t="n">
        <v>-0.127999999999999</v>
      </c>
      <c r="HM90" s="0" t="n">
        <v>-0.128</v>
      </c>
      <c r="HN90" s="0" t="n">
        <v>-0.128000000000001</v>
      </c>
      <c r="HO90" s="0" t="n">
        <v>-0.128000000000001</v>
      </c>
      <c r="HP90" s="0" t="n">
        <v>-0.138000000000001</v>
      </c>
      <c r="HQ90" s="0" t="n">
        <v>-0.138000000000001</v>
      </c>
      <c r="HR90" s="0" t="n">
        <v>-0.138000000000001</v>
      </c>
      <c r="HS90" s="0" t="n">
        <v>-0.142999999999999</v>
      </c>
      <c r="HT90" s="0" t="n">
        <v>-0.143</v>
      </c>
      <c r="HU90" s="0" t="n">
        <v>-0.143000000000001</v>
      </c>
      <c r="HV90" s="0" t="n">
        <v>-0.143000000000001</v>
      </c>
      <c r="HW90" s="0" t="n">
        <v>-0.143000000000001</v>
      </c>
      <c r="HX90" s="0" t="n">
        <v>-0.143</v>
      </c>
      <c r="HY90" s="0" t="n">
        <v>-0.143000000000001</v>
      </c>
      <c r="HZ90" s="0" t="n">
        <v>-0.143000000000001</v>
      </c>
      <c r="IA90" s="382" t="n">
        <v>-0.143000000000001</v>
      </c>
      <c r="IB90" s="382" t="n">
        <v>-0.153</v>
      </c>
      <c r="IC90" s="382" t="n">
        <v>-0.153</v>
      </c>
    </row>
    <row r="91" customFormat="false" ht="12.75" hidden="false" customHeight="false" outlineLevel="0" collapsed="false">
      <c r="A91" s="389" t="n">
        <f aca="false">A!A105</f>
        <v>39753</v>
      </c>
      <c r="B91" s="390" t="n">
        <f aca="false">INDEX(RelationshipPriceTable,MATCH(A91,RelationshipMonth,0),2)</f>
        <v>4.225</v>
      </c>
      <c r="C91" s="390" t="n">
        <v>4.203</v>
      </c>
      <c r="D91" s="391" t="n">
        <f aca="false">B91-C91</f>
        <v>0.0219999999999994</v>
      </c>
      <c r="F91" s="414" t="n">
        <v>36979</v>
      </c>
      <c r="L91" s="0" t="n">
        <v>-0.178999999999999</v>
      </c>
      <c r="M91" s="0" t="n">
        <v>-0.181</v>
      </c>
      <c r="N91" s="0" t="n">
        <v>-0.18</v>
      </c>
      <c r="O91" s="0" t="n">
        <v>-0.18</v>
      </c>
      <c r="P91" s="0" t="n">
        <v>-0.175</v>
      </c>
      <c r="Q91" s="0" t="n">
        <v>-0.175</v>
      </c>
      <c r="R91" s="0" t="n">
        <v>-0.17</v>
      </c>
      <c r="S91" s="0" t="n">
        <v>-0.17</v>
      </c>
      <c r="T91" s="0" t="n">
        <v>-0.165</v>
      </c>
      <c r="U91" s="0" t="n">
        <v>-0.14</v>
      </c>
      <c r="V91" s="0" t="n">
        <v>-0.14</v>
      </c>
      <c r="W91" s="0" t="n">
        <v>-0.115</v>
      </c>
      <c r="X91" s="0" t="n">
        <v>-0.105</v>
      </c>
      <c r="Y91" s="0" t="n">
        <v>-0.0899999999999999</v>
      </c>
      <c r="Z91" s="0" t="n">
        <v>-0.0900000000000008</v>
      </c>
      <c r="AA91" s="0" t="n">
        <v>-0.0899999999999999</v>
      </c>
      <c r="AB91" s="0" t="n">
        <v>-0.0899999999999999</v>
      </c>
      <c r="AC91" s="0" t="n">
        <v>-0.085</v>
      </c>
      <c r="AD91" s="0" t="n">
        <v>-0.0869999999999997</v>
      </c>
      <c r="AE91" s="0" t="n">
        <v>-0.0889999999999995</v>
      </c>
      <c r="AF91" s="0" t="n">
        <v>-0.0899999999999999</v>
      </c>
      <c r="AG91" s="0" t="n">
        <v>-0.077</v>
      </c>
      <c r="AH91" s="0" t="n">
        <v>-0.0819999999999999</v>
      </c>
      <c r="AI91" s="0" t="n">
        <v>-0.0860000000000003</v>
      </c>
      <c r="AJ91" s="0" t="n">
        <v>-0.077</v>
      </c>
      <c r="AK91" s="0" t="n">
        <v>-0.0600000000000005</v>
      </c>
      <c r="AL91" s="0" t="n">
        <v>-0.0549999999999997</v>
      </c>
      <c r="AM91" s="0" t="n">
        <v>-0.0549999999999997</v>
      </c>
      <c r="AN91" s="0" t="n">
        <v>-0.0549999999999997</v>
      </c>
      <c r="AO91" s="0" t="n">
        <v>-0.0529999999999999</v>
      </c>
      <c r="AP91" s="0" t="n">
        <v>-0.0529999999999999</v>
      </c>
      <c r="AQ91" s="0" t="n">
        <v>-0.0530000000000008</v>
      </c>
      <c r="AR91" s="0" t="n">
        <v>-0.0530000000000008</v>
      </c>
      <c r="AS91" s="0" t="n">
        <v>-0.0529999999999999</v>
      </c>
      <c r="AT91" s="0" t="n">
        <v>-0.0529999999999999</v>
      </c>
      <c r="AU91" s="0" t="n">
        <v>-0.0719999999999992</v>
      </c>
      <c r="AV91" s="0" t="n">
        <v>-0.077</v>
      </c>
      <c r="AW91" s="0" t="n">
        <v>-0.0599999999999996</v>
      </c>
      <c r="AX91" s="0" t="n">
        <v>-0.0549999999999997</v>
      </c>
      <c r="AY91" s="0" t="n">
        <v>-0.0549999999999997</v>
      </c>
      <c r="AZ91" s="0" t="n">
        <v>-0.0550000000000006</v>
      </c>
      <c r="BA91" s="0" t="n">
        <v>-0.0529999999999999</v>
      </c>
      <c r="BB91" s="0" t="n">
        <v>-0.0529999999999999</v>
      </c>
      <c r="BC91" s="0" t="n">
        <v>-0.0529999999999999</v>
      </c>
      <c r="BD91" s="0" t="n">
        <v>-0.0530000000000008</v>
      </c>
      <c r="BE91" s="0" t="n">
        <v>-0.0529999999999999</v>
      </c>
      <c r="BF91" s="0" t="n">
        <v>-0.0529999999999999</v>
      </c>
      <c r="BG91" s="0" t="n">
        <v>-0.0719999999999992</v>
      </c>
      <c r="BH91" s="0" t="n">
        <v>-0.077</v>
      </c>
      <c r="BI91" s="0" t="n">
        <v>-0.0599999999999996</v>
      </c>
      <c r="BJ91" s="0" t="n">
        <v>-0.0549999999999997</v>
      </c>
      <c r="BK91" s="0" t="n">
        <v>-0.0549999999999997</v>
      </c>
      <c r="BL91" s="0" t="n">
        <v>-0.0550000000000006</v>
      </c>
      <c r="BM91" s="0" t="n">
        <v>-0.0529999999999999</v>
      </c>
      <c r="BN91" s="0" t="n">
        <v>-0.0529999999999999</v>
      </c>
      <c r="BO91" s="0" t="n">
        <v>-0.0529999999999999</v>
      </c>
      <c r="BP91" s="0" t="n">
        <v>-0.0529999999999999</v>
      </c>
      <c r="BQ91" s="0" t="n">
        <v>-0.0529999999999999</v>
      </c>
      <c r="BR91" s="0" t="n">
        <v>-0.0529999999999999</v>
      </c>
      <c r="BS91" s="0" t="n">
        <v>-0.0720000000000001</v>
      </c>
      <c r="BT91" s="0" t="n">
        <v>-0.077</v>
      </c>
      <c r="BU91" s="0" t="n">
        <v>-0.0599999999999996</v>
      </c>
      <c r="BV91" s="0" t="n">
        <v>-0.0549999999999997</v>
      </c>
      <c r="BW91" s="0" t="n">
        <v>-0.0549999999999997</v>
      </c>
      <c r="BX91" s="0" t="n">
        <v>-0.0549999999999997</v>
      </c>
      <c r="BY91" s="0" t="n">
        <v>-0.0529999999999999</v>
      </c>
      <c r="BZ91" s="0" t="n">
        <v>-0.0529999999999999</v>
      </c>
      <c r="CA91" s="0" t="n">
        <v>-0.0529999999999999</v>
      </c>
      <c r="CB91" s="0" t="n">
        <v>-0.0529999999999999</v>
      </c>
      <c r="CC91" s="0" t="n">
        <v>-0.0529999999999999</v>
      </c>
      <c r="CD91" s="0" t="n">
        <v>-0.0529999999999999</v>
      </c>
      <c r="CE91" s="0" t="n">
        <v>-0.0720000000000001</v>
      </c>
      <c r="CF91" s="0" t="n">
        <v>-0.077</v>
      </c>
      <c r="CG91" s="0" t="n">
        <v>-0.0599999999999996</v>
      </c>
      <c r="CH91" s="0" t="n">
        <v>-0.0549999999999997</v>
      </c>
      <c r="CI91" s="0" t="n">
        <v>-0.0549999999999997</v>
      </c>
      <c r="CJ91" s="0" t="n">
        <v>-0.0550000000000006</v>
      </c>
      <c r="CK91" s="0" t="n">
        <v>-0.0529999999999999</v>
      </c>
      <c r="CL91" s="0" t="n">
        <v>-0.0530000000000008</v>
      </c>
      <c r="CM91" s="0" t="n">
        <v>-0.0529999999999999</v>
      </c>
      <c r="CN91" s="0" t="n">
        <v>-0.0529999999999999</v>
      </c>
      <c r="CO91" s="0" t="n">
        <v>-0.0529999999999999</v>
      </c>
      <c r="CP91" s="0" t="n">
        <v>-0.0529999999999999</v>
      </c>
      <c r="CQ91" s="0" t="n">
        <v>-0.0720000000000001</v>
      </c>
      <c r="CR91" s="0" t="n">
        <v>-0.077</v>
      </c>
      <c r="CS91" s="0" t="n">
        <v>-0.0599999999999996</v>
      </c>
      <c r="CT91" s="0" t="n">
        <v>-0.0549999999999997</v>
      </c>
      <c r="CU91" s="0" t="n">
        <v>-0.0549999999999997</v>
      </c>
      <c r="CV91" s="0" t="n">
        <v>-0.0549999999999997</v>
      </c>
      <c r="CW91" s="0" t="n">
        <v>-0.0529999999999999</v>
      </c>
      <c r="CX91" s="0" t="n">
        <v>-0.0529999999999999</v>
      </c>
      <c r="CY91" s="0" t="n">
        <v>-0.0529999999999999</v>
      </c>
      <c r="CZ91" s="0" t="n">
        <v>-0.0529999999999999</v>
      </c>
      <c r="DA91" s="0" t="n">
        <v>-0.0529999999999999</v>
      </c>
      <c r="DB91" s="0" t="n">
        <v>-0.0529999999999999</v>
      </c>
      <c r="DC91" s="0" t="n">
        <v>-0.0720000000000001</v>
      </c>
      <c r="DD91" s="0" t="n">
        <v>-0.077</v>
      </c>
      <c r="DE91" s="0" t="n">
        <v>-0.0599999999999996</v>
      </c>
      <c r="DF91" s="0" t="n">
        <v>-0.0549999999999997</v>
      </c>
      <c r="DG91" s="0" t="n">
        <v>-0.0549999999999997</v>
      </c>
      <c r="DH91" s="0" t="n">
        <v>-0.0549999999999997</v>
      </c>
      <c r="DI91" s="0" t="n">
        <v>-0.0529999999999999</v>
      </c>
      <c r="DJ91" s="0" t="n">
        <v>-0.0529999999999999</v>
      </c>
      <c r="DK91" s="0" t="n">
        <v>-0.0529999999999999</v>
      </c>
      <c r="DL91" s="0" t="n">
        <v>-0.0529999999999999</v>
      </c>
      <c r="DM91" s="0" t="n">
        <v>-0.0529999999999999</v>
      </c>
      <c r="DN91" s="0" t="n">
        <v>-0.0529999999999999</v>
      </c>
      <c r="DO91" s="0" t="n">
        <v>-0.0720000000000001</v>
      </c>
      <c r="DP91" s="0" t="n">
        <v>-0.0769999999999991</v>
      </c>
      <c r="DQ91" s="0" t="n">
        <v>-0.0600000000000005</v>
      </c>
      <c r="DR91" s="0" t="n">
        <v>-0.0550000000000006</v>
      </c>
      <c r="DS91" s="0" t="n">
        <v>-0.0550000000000006</v>
      </c>
      <c r="DT91" s="0" t="n">
        <v>-0.0549999999999997</v>
      </c>
      <c r="DU91" s="0" t="n">
        <v>-0.0529999999999999</v>
      </c>
      <c r="DV91" s="0" t="n">
        <v>-0.0529999999999999</v>
      </c>
      <c r="DW91" s="0" t="n">
        <v>-0.0529999999999999</v>
      </c>
      <c r="DX91" s="0" t="n">
        <v>-0.0529999999999999</v>
      </c>
      <c r="DY91" s="0" t="n">
        <v>-0.0529999999999999</v>
      </c>
      <c r="DZ91" s="0" t="n">
        <v>-0.0529999999999999</v>
      </c>
      <c r="EA91" s="0" t="n">
        <v>-0.0720000000000001</v>
      </c>
      <c r="EB91" s="0" t="n">
        <v>-0.0769999999999991</v>
      </c>
      <c r="EC91" s="0" t="n">
        <v>-0.0600000000000005</v>
      </c>
      <c r="ED91" s="0" t="n">
        <v>-0.0549999999999997</v>
      </c>
      <c r="EE91" s="0" t="n">
        <v>-0.0550000000000006</v>
      </c>
      <c r="EF91" s="0" t="n">
        <v>-0.0549999999999997</v>
      </c>
      <c r="EG91" s="0" t="n">
        <v>-0.0529999999999999</v>
      </c>
      <c r="EH91" s="0" t="n">
        <v>-0.0529999999999999</v>
      </c>
      <c r="EI91" s="0" t="n">
        <v>-0.0529999999999999</v>
      </c>
      <c r="EJ91" s="0" t="n">
        <v>-0.0529999999999999</v>
      </c>
      <c r="EK91" s="0" t="n">
        <v>-0.0529999999999999</v>
      </c>
      <c r="EL91" s="0" t="n">
        <v>-0.0529999999999999</v>
      </c>
      <c r="EM91" s="0" t="n">
        <v>-0.0720000000000001</v>
      </c>
      <c r="EN91" s="0" t="n">
        <v>-0.077</v>
      </c>
      <c r="EO91" s="0" t="n">
        <v>-0.0599999999999996</v>
      </c>
      <c r="EP91" s="0" t="n">
        <v>-0.0549999999999997</v>
      </c>
      <c r="EQ91" s="0" t="n">
        <v>-0.0549999999999997</v>
      </c>
      <c r="ER91" s="0" t="n">
        <v>-0.0550000000000006</v>
      </c>
      <c r="ES91" s="0" t="n">
        <v>-0.0529999999999999</v>
      </c>
      <c r="ET91" s="0" t="n">
        <v>-0.0530000000000008</v>
      </c>
      <c r="EU91" s="0" t="n">
        <v>-0.0529999999999999</v>
      </c>
      <c r="EV91" s="0" t="n">
        <v>-0.0529999999999999</v>
      </c>
      <c r="EW91" s="0" t="n">
        <v>-0.0529999999999999</v>
      </c>
      <c r="EX91" s="0" t="n">
        <v>-0.0529999999999999</v>
      </c>
      <c r="EY91" s="0" t="n">
        <v>-0.0720000000000001</v>
      </c>
      <c r="EZ91" s="0" t="n">
        <v>-0.077</v>
      </c>
      <c r="FA91" s="0" t="n">
        <v>-0.0600000000000005</v>
      </c>
      <c r="FB91" s="0" t="n">
        <v>-0.0550000000000006</v>
      </c>
      <c r="FC91" s="0" t="n">
        <v>-0.0549999999999997</v>
      </c>
      <c r="FD91" s="0" t="n">
        <v>-0.0549999999999997</v>
      </c>
      <c r="FE91" s="0" t="n">
        <v>-0.0529999999999999</v>
      </c>
      <c r="FF91" s="0" t="n">
        <v>-0.0529999999999999</v>
      </c>
      <c r="FG91" s="0" t="n">
        <v>-0.0529999999999999</v>
      </c>
      <c r="FH91" s="0" t="n">
        <v>-0.0529999999999999</v>
      </c>
      <c r="FI91" s="0" t="n">
        <v>-0.0529999999999999</v>
      </c>
      <c r="FJ91" s="0" t="n">
        <v>-0.0529999999999999</v>
      </c>
      <c r="FK91" s="0" t="n">
        <v>-0.0720000000000001</v>
      </c>
      <c r="FL91" s="0" t="n">
        <v>-0.0769999999999991</v>
      </c>
      <c r="FM91" s="0" t="n">
        <v>-0.0599999999999996</v>
      </c>
      <c r="FN91" s="0" t="n">
        <v>-0.0549999999999997</v>
      </c>
      <c r="FO91" s="0" t="n">
        <v>-0.0549999999999997</v>
      </c>
      <c r="FP91" s="0" t="n">
        <v>-0.0549999999999997</v>
      </c>
      <c r="FQ91" s="0" t="n">
        <v>-0.0529999999999999</v>
      </c>
      <c r="FR91" s="0" t="n">
        <v>-0.0529999999999999</v>
      </c>
      <c r="FS91" s="0" t="n">
        <v>-0.0529999999999999</v>
      </c>
      <c r="FT91" s="0" t="n">
        <v>-0.0529999999999999</v>
      </c>
      <c r="FU91" s="0" t="n">
        <v>-0.0529999999999999</v>
      </c>
      <c r="FV91" s="0" t="n">
        <v>-0.0529999999999999</v>
      </c>
      <c r="FW91" s="0" t="n">
        <v>-0.0720000000000001</v>
      </c>
      <c r="FX91" s="0" t="n">
        <v>-0.077</v>
      </c>
      <c r="FY91" s="0" t="n">
        <v>-0.0599999999999996</v>
      </c>
      <c r="FZ91" s="0" t="n">
        <v>-0.0549999999999997</v>
      </c>
      <c r="GA91" s="0" t="n">
        <v>-0.0549999999999997</v>
      </c>
      <c r="GB91" s="0" t="n">
        <v>-0.0550000000000006</v>
      </c>
      <c r="GC91" s="0" t="n">
        <v>-0.0529999999999999</v>
      </c>
      <c r="GD91" s="0" t="n">
        <v>-0.0529999999999999</v>
      </c>
      <c r="GE91" s="0" t="n">
        <v>-0.0529999999999999</v>
      </c>
      <c r="GF91" s="0" t="n">
        <v>-0.0529999999999999</v>
      </c>
      <c r="GG91" s="0" t="n">
        <v>-0.0529999999999991</v>
      </c>
      <c r="GH91" s="0" t="n">
        <v>-0.0529999999999999</v>
      </c>
      <c r="GI91" s="0" t="n">
        <v>-0.0720000000000001</v>
      </c>
      <c r="GJ91" s="0" t="n">
        <v>-0.077</v>
      </c>
      <c r="GK91" s="0" t="n">
        <v>-0.0600000000000005</v>
      </c>
      <c r="GL91" s="0" t="n">
        <v>-0.0550000000000006</v>
      </c>
      <c r="GM91" s="0" t="n">
        <v>-0.0550000000000006</v>
      </c>
      <c r="GN91" s="0" t="n">
        <v>-0.0549999999999997</v>
      </c>
      <c r="GO91" s="0" t="n">
        <v>-0.0530000000000008</v>
      </c>
      <c r="GP91" s="0" t="n">
        <v>-0.0529999999999991</v>
      </c>
      <c r="GQ91" s="0" t="n">
        <v>-0.0529999999999991</v>
      </c>
      <c r="GR91" s="0" t="n">
        <v>-0.0529999999999991</v>
      </c>
      <c r="GS91" s="0" t="n">
        <v>-0.0529999999999991</v>
      </c>
      <c r="GT91" s="0" t="n">
        <v>-0.0529999999999999</v>
      </c>
      <c r="GU91" s="0" t="n">
        <v>-0.0720000000000001</v>
      </c>
      <c r="GV91" s="0" t="n">
        <v>-0.077</v>
      </c>
      <c r="GW91" s="0" t="n">
        <v>-0.0599999999999996</v>
      </c>
      <c r="GX91" s="0" t="n">
        <v>-0.0549999999999988</v>
      </c>
      <c r="GY91" s="0" t="n">
        <v>-0.0549999999999988</v>
      </c>
      <c r="GZ91" s="0" t="n">
        <v>-0.0549999999999997</v>
      </c>
      <c r="HA91" s="0" t="n">
        <v>-0.0529999999999999</v>
      </c>
      <c r="HB91" s="0" t="n">
        <v>-0.0529999999999999</v>
      </c>
      <c r="HC91" s="0" t="n">
        <v>-0.0529999999999991</v>
      </c>
      <c r="HD91" s="0" t="n">
        <v>-0.0529999999999999</v>
      </c>
      <c r="HE91" s="0" t="n">
        <v>-0.0529999999999999</v>
      </c>
      <c r="HF91" s="0" t="n">
        <v>-0.0529999999999991</v>
      </c>
      <c r="HG91" s="0" t="n">
        <v>-0.0720000000000001</v>
      </c>
      <c r="HH91" s="0" t="n">
        <v>-0.077</v>
      </c>
      <c r="HI91" s="0" t="n">
        <v>-0.0600000000000005</v>
      </c>
      <c r="HJ91" s="0" t="n">
        <v>-0.0549999999999997</v>
      </c>
      <c r="HK91" s="0" t="n">
        <v>-0.0549999999999997</v>
      </c>
      <c r="HL91" s="0" t="n">
        <v>-0.0550000000000006</v>
      </c>
      <c r="HM91" s="0" t="n">
        <v>-0.0529999999999991</v>
      </c>
      <c r="HN91" s="0" t="n">
        <v>-0.0529999999999991</v>
      </c>
      <c r="HO91" s="0" t="n">
        <v>-0.0529999999999999</v>
      </c>
      <c r="HP91" s="0" t="n">
        <v>-0.0529999999999991</v>
      </c>
      <c r="HQ91" s="0" t="n">
        <v>-0.0529999999999991</v>
      </c>
      <c r="HR91" s="0" t="n">
        <v>-0.0529999999999999</v>
      </c>
      <c r="HS91" s="0" t="n">
        <v>-0.072000000000001</v>
      </c>
      <c r="HT91" s="0" t="n">
        <v>-0.077</v>
      </c>
      <c r="HU91" s="0" t="n">
        <v>-0.0599999999999996</v>
      </c>
      <c r="HV91" s="0" t="n">
        <v>-0.0549999999999997</v>
      </c>
      <c r="HW91" s="0" t="n">
        <v>-0.0549999999999997</v>
      </c>
      <c r="HX91" s="0" t="n">
        <v>-0.0549999999999997</v>
      </c>
      <c r="HY91" s="0" t="n">
        <v>-0.0529999999999999</v>
      </c>
      <c r="HZ91" s="0" t="n">
        <v>-0.0529999999999991</v>
      </c>
      <c r="IA91" s="382" t="n">
        <v>-0.0529999999999991</v>
      </c>
      <c r="IB91" s="382" t="n">
        <v>-0.0529999999999999</v>
      </c>
      <c r="IC91" s="382" t="n">
        <v>-0.0529999999999999</v>
      </c>
      <c r="ID91" s="382" t="n">
        <v>-0.0529999999999991</v>
      </c>
    </row>
    <row r="92" customFormat="false" ht="12.75" hidden="false" customHeight="false" outlineLevel="0" collapsed="false">
      <c r="A92" s="389" t="n">
        <f aca="false">A!A106</f>
        <v>39783</v>
      </c>
      <c r="B92" s="390" t="n">
        <f aca="false">INDEX(RelationshipPriceTable,MATCH(A92,RelationshipMonth,0),2)</f>
        <v>4.37</v>
      </c>
      <c r="C92" s="390" t="n">
        <v>4.348</v>
      </c>
      <c r="D92" s="391" t="n">
        <f aca="false">B92-C92</f>
        <v>0.0220000000000002</v>
      </c>
      <c r="F92" s="414" t="n">
        <v>36980</v>
      </c>
      <c r="L92" s="0" t="n">
        <v>-0.249</v>
      </c>
      <c r="M92" s="0" t="n">
        <v>-0.255000000000001</v>
      </c>
      <c r="N92" s="0" t="n">
        <v>-0.252999999999999</v>
      </c>
      <c r="O92" s="0" t="n">
        <v>-0.25</v>
      </c>
      <c r="P92" s="0" t="n">
        <v>-0.245</v>
      </c>
      <c r="Q92" s="0" t="n">
        <v>-0.247</v>
      </c>
      <c r="R92" s="0" t="n">
        <v>-0.245</v>
      </c>
      <c r="S92" s="0" t="n">
        <v>-0.245</v>
      </c>
      <c r="T92" s="0" t="n">
        <v>-0.245</v>
      </c>
      <c r="U92" s="0" t="n">
        <v>-0.225000000000001</v>
      </c>
      <c r="V92" s="0" t="n">
        <v>-0.205</v>
      </c>
      <c r="W92" s="0" t="n">
        <v>-0.149999999999999</v>
      </c>
      <c r="X92" s="0" t="n">
        <v>-0.14</v>
      </c>
      <c r="Y92" s="0" t="n">
        <v>-0.135</v>
      </c>
      <c r="Z92" s="0" t="n">
        <v>-0.13</v>
      </c>
      <c r="AA92" s="0" t="n">
        <v>-0.125999999999999</v>
      </c>
      <c r="AB92" s="0" t="n">
        <v>-0.122</v>
      </c>
      <c r="AC92" s="0" t="n">
        <v>-0.119</v>
      </c>
      <c r="AD92" s="0" t="n">
        <v>-0.119</v>
      </c>
      <c r="AE92" s="0" t="n">
        <v>-0.119</v>
      </c>
      <c r="AF92" s="0" t="n">
        <v>-0.119</v>
      </c>
      <c r="AG92" s="0" t="n">
        <v>-0.119</v>
      </c>
      <c r="AH92" s="0" t="n">
        <v>-0.12</v>
      </c>
      <c r="AI92" s="0" t="n">
        <v>-0.119999999999999</v>
      </c>
      <c r="AJ92" s="0" t="n">
        <v>-0.12</v>
      </c>
      <c r="AK92" s="0" t="n">
        <v>-0.12</v>
      </c>
      <c r="AL92" s="0" t="n">
        <v>-0.12</v>
      </c>
      <c r="AM92" s="0" t="n">
        <v>-0.12</v>
      </c>
      <c r="AN92" s="0" t="n">
        <v>-0.12</v>
      </c>
      <c r="AO92" s="0" t="n">
        <v>-0.12</v>
      </c>
      <c r="AP92" s="0" t="n">
        <v>-0.12</v>
      </c>
      <c r="AQ92" s="0" t="n">
        <v>-0.119999999999999</v>
      </c>
      <c r="AR92" s="0" t="n">
        <v>-0.119999999999999</v>
      </c>
      <c r="AS92" s="0" t="n">
        <v>-0.12</v>
      </c>
      <c r="AT92" s="0" t="n">
        <v>-0.12</v>
      </c>
      <c r="AU92" s="0" t="n">
        <v>-0.120000000000001</v>
      </c>
      <c r="AV92" s="0" t="n">
        <v>-0.12</v>
      </c>
      <c r="AW92" s="0" t="n">
        <v>-0.12</v>
      </c>
      <c r="AX92" s="0" t="n">
        <v>-0.12</v>
      </c>
      <c r="AY92" s="0" t="n">
        <v>-0.12</v>
      </c>
      <c r="AZ92" s="0" t="n">
        <v>-0.119999999999999</v>
      </c>
      <c r="BA92" s="0" t="n">
        <v>-0.12</v>
      </c>
      <c r="BB92" s="0" t="n">
        <v>-0.12</v>
      </c>
      <c r="BC92" s="0" t="n">
        <v>-0.12</v>
      </c>
      <c r="BD92" s="0" t="n">
        <v>-0.114999999999999</v>
      </c>
      <c r="BE92" s="0" t="n">
        <v>-0.115</v>
      </c>
      <c r="BF92" s="0" t="n">
        <v>-0.115</v>
      </c>
      <c r="BG92" s="0" t="n">
        <v>-0.115</v>
      </c>
      <c r="BH92" s="0" t="n">
        <v>-0.115</v>
      </c>
      <c r="BI92" s="0" t="n">
        <v>-0.115</v>
      </c>
      <c r="BJ92" s="0" t="n">
        <v>-0.115</v>
      </c>
      <c r="BK92" s="0" t="n">
        <v>-0.115</v>
      </c>
      <c r="BL92" s="0" t="n">
        <v>-0.114999999999999</v>
      </c>
      <c r="BM92" s="0" t="n">
        <v>-0.115</v>
      </c>
      <c r="BN92" s="0" t="n">
        <v>-0.115</v>
      </c>
      <c r="BO92" s="0" t="n">
        <v>-0.115</v>
      </c>
      <c r="BP92" s="0" t="n">
        <v>-0.115</v>
      </c>
      <c r="BQ92" s="0" t="n">
        <v>-0.115</v>
      </c>
      <c r="BR92" s="0" t="n">
        <v>-0.115</v>
      </c>
      <c r="BS92" s="0" t="n">
        <v>-0.115</v>
      </c>
      <c r="BT92" s="0" t="n">
        <v>-0.115</v>
      </c>
      <c r="BU92" s="0" t="n">
        <v>-0.115</v>
      </c>
      <c r="BV92" s="0" t="n">
        <v>-0.115</v>
      </c>
      <c r="BW92" s="0" t="n">
        <v>-0.115</v>
      </c>
      <c r="BX92" s="0" t="n">
        <v>-0.115</v>
      </c>
      <c r="BY92" s="0" t="n">
        <v>-0.115</v>
      </c>
      <c r="BZ92" s="0" t="n">
        <v>-0.114999999999999</v>
      </c>
      <c r="CA92" s="0" t="n">
        <v>-0.114999999999999</v>
      </c>
      <c r="CB92" s="0" t="n">
        <v>-0.115</v>
      </c>
      <c r="CC92" s="0" t="n">
        <v>-0.114999999999999</v>
      </c>
      <c r="CD92" s="0" t="n">
        <v>-0.115</v>
      </c>
      <c r="CE92" s="0" t="n">
        <v>-0.115</v>
      </c>
      <c r="CF92" s="0" t="n">
        <v>-0.115</v>
      </c>
      <c r="CG92" s="0" t="n">
        <v>-0.115</v>
      </c>
      <c r="CH92" s="0" t="n">
        <v>-0.115</v>
      </c>
      <c r="CI92" s="0" t="n">
        <v>-0.115</v>
      </c>
      <c r="CJ92" s="0" t="n">
        <v>-0.115</v>
      </c>
      <c r="CK92" s="0" t="n">
        <v>-0.115</v>
      </c>
      <c r="CL92" s="0" t="n">
        <v>-0.114999999999999</v>
      </c>
      <c r="CM92" s="0" t="n">
        <v>-0.114999999999999</v>
      </c>
      <c r="CN92" s="0" t="n">
        <v>-0.115</v>
      </c>
      <c r="CO92" s="0" t="n">
        <v>-0.115</v>
      </c>
      <c r="CP92" s="0" t="n">
        <v>-0.114999999999999</v>
      </c>
      <c r="CQ92" s="0" t="n">
        <v>-0.115</v>
      </c>
      <c r="CR92" s="0" t="n">
        <v>-0.115</v>
      </c>
      <c r="CS92" s="0" t="n">
        <v>-0.115</v>
      </c>
      <c r="CT92" s="0" t="n">
        <v>-0.115</v>
      </c>
      <c r="CU92" s="0" t="n">
        <v>-0.115</v>
      </c>
      <c r="CV92" s="0" t="n">
        <v>-0.115</v>
      </c>
      <c r="CW92" s="0" t="n">
        <v>-0.115</v>
      </c>
      <c r="CX92" s="0" t="n">
        <v>-0.115</v>
      </c>
      <c r="CY92" s="0" t="n">
        <v>-0.115</v>
      </c>
      <c r="CZ92" s="0" t="n">
        <v>-0.115</v>
      </c>
      <c r="DA92" s="0" t="n">
        <v>-0.115</v>
      </c>
      <c r="DB92" s="0" t="n">
        <v>-0.115</v>
      </c>
      <c r="DC92" s="0" t="n">
        <v>-0.114999999999999</v>
      </c>
      <c r="DD92" s="0" t="n">
        <v>-0.115</v>
      </c>
      <c r="DE92" s="0" t="n">
        <v>-0.115</v>
      </c>
      <c r="DF92" s="0" t="n">
        <v>-0.115</v>
      </c>
      <c r="DG92" s="0" t="n">
        <v>-0.115</v>
      </c>
      <c r="DH92" s="0" t="n">
        <v>-0.115</v>
      </c>
      <c r="DI92" s="0" t="n">
        <v>-0.115</v>
      </c>
      <c r="DJ92" s="0" t="n">
        <v>-0.114999999999999</v>
      </c>
      <c r="DK92" s="0" t="n">
        <v>-0.115</v>
      </c>
      <c r="DL92" s="0" t="n">
        <v>-0.115</v>
      </c>
      <c r="DM92" s="0" t="n">
        <v>-0.115</v>
      </c>
      <c r="DN92" s="0" t="n">
        <v>-0.115</v>
      </c>
      <c r="DO92" s="0" t="n">
        <v>-0.115</v>
      </c>
      <c r="DP92" s="0" t="n">
        <v>-0.115</v>
      </c>
      <c r="DQ92" s="0" t="n">
        <v>-0.114999999999999</v>
      </c>
      <c r="DR92" s="0" t="n">
        <v>-0.114999999999999</v>
      </c>
      <c r="DS92" s="0" t="n">
        <v>-0.114999999999999</v>
      </c>
      <c r="DT92" s="0" t="n">
        <v>-0.115</v>
      </c>
      <c r="DU92" s="0" t="n">
        <v>-0.115</v>
      </c>
      <c r="DV92" s="0" t="n">
        <v>-0.115</v>
      </c>
      <c r="DW92" s="0" t="n">
        <v>-0.115</v>
      </c>
      <c r="DX92" s="0" t="n">
        <v>-0.115</v>
      </c>
      <c r="DY92" s="0" t="n">
        <v>-0.115</v>
      </c>
      <c r="DZ92" s="0" t="n">
        <v>-0.115</v>
      </c>
      <c r="EA92" s="0" t="n">
        <v>-0.115</v>
      </c>
      <c r="EB92" s="0" t="n">
        <v>-0.115</v>
      </c>
      <c r="EC92" s="0" t="n">
        <v>-0.114999999999999</v>
      </c>
      <c r="ED92" s="0" t="n">
        <v>-0.115</v>
      </c>
      <c r="EE92" s="0" t="n">
        <v>-0.114999999999999</v>
      </c>
      <c r="EF92" s="0" t="n">
        <v>-0.115</v>
      </c>
      <c r="EG92" s="0" t="n">
        <v>-0.115</v>
      </c>
      <c r="EH92" s="0" t="n">
        <v>-0.115</v>
      </c>
      <c r="EI92" s="0" t="n">
        <v>-0.115</v>
      </c>
      <c r="EJ92" s="0" t="n">
        <v>-0.115</v>
      </c>
      <c r="EK92" s="0" t="n">
        <v>-0.114999999999999</v>
      </c>
      <c r="EL92" s="0" t="n">
        <v>-0.115</v>
      </c>
      <c r="EM92" s="0" t="n">
        <v>-0.114999999999999</v>
      </c>
      <c r="EN92" s="0" t="n">
        <v>-0.115</v>
      </c>
      <c r="EO92" s="0" t="n">
        <v>-0.115</v>
      </c>
      <c r="EP92" s="0" t="n">
        <v>-0.115</v>
      </c>
      <c r="EQ92" s="0" t="n">
        <v>-0.115</v>
      </c>
      <c r="ER92" s="0" t="n">
        <v>-0.115</v>
      </c>
      <c r="ES92" s="0" t="n">
        <v>-0.115</v>
      </c>
      <c r="ET92" s="0" t="n">
        <v>-0.114999999999999</v>
      </c>
      <c r="EU92" s="0" t="n">
        <v>-0.114999999999999</v>
      </c>
      <c r="EV92" s="0" t="n">
        <v>-0.115</v>
      </c>
      <c r="EW92" s="0" t="n">
        <v>-0.115</v>
      </c>
      <c r="EX92" s="0" t="n">
        <v>-0.114999999999999</v>
      </c>
      <c r="EY92" s="0" t="n">
        <v>-0.115</v>
      </c>
      <c r="EZ92" s="0" t="n">
        <v>-0.114999999999999</v>
      </c>
      <c r="FA92" s="0" t="n">
        <v>-0.115</v>
      </c>
      <c r="FB92" s="0" t="n">
        <v>-0.115</v>
      </c>
      <c r="FC92" s="0" t="n">
        <v>-0.115</v>
      </c>
      <c r="FD92" s="0" t="n">
        <v>-0.115</v>
      </c>
      <c r="FE92" s="0" t="n">
        <v>-0.115</v>
      </c>
      <c r="FF92" s="0" t="n">
        <v>-0.115</v>
      </c>
      <c r="FG92" s="0" t="n">
        <v>-0.115</v>
      </c>
      <c r="FH92" s="0" t="n">
        <v>-0.115</v>
      </c>
      <c r="FI92" s="0" t="n">
        <v>-0.115</v>
      </c>
      <c r="FJ92" s="0" t="n">
        <v>-0.115</v>
      </c>
      <c r="FK92" s="0" t="n">
        <v>-0.115</v>
      </c>
      <c r="FL92" s="0" t="n">
        <v>-0.115</v>
      </c>
      <c r="FM92" s="0" t="n">
        <v>-0.115</v>
      </c>
      <c r="FN92" s="0" t="n">
        <v>-0.115</v>
      </c>
      <c r="FO92" s="0" t="n">
        <v>-0.115</v>
      </c>
      <c r="FP92" s="0" t="n">
        <v>-0.115</v>
      </c>
      <c r="FQ92" s="0" t="n">
        <v>-0.115</v>
      </c>
      <c r="FR92" s="0" t="n">
        <v>-0.114999999999999</v>
      </c>
      <c r="FS92" s="0" t="n">
        <v>-0.115</v>
      </c>
      <c r="FT92" s="0" t="n">
        <v>-0.115</v>
      </c>
      <c r="FU92" s="0" t="n">
        <v>-0.115</v>
      </c>
      <c r="FV92" s="0" t="n">
        <v>-0.115</v>
      </c>
      <c r="FW92" s="0" t="n">
        <v>-0.115</v>
      </c>
      <c r="FX92" s="0" t="n">
        <v>-0.115</v>
      </c>
      <c r="FY92" s="0" t="n">
        <v>-0.115</v>
      </c>
      <c r="FZ92" s="0" t="n">
        <v>-0.115</v>
      </c>
      <c r="GA92" s="0" t="n">
        <v>-0.115</v>
      </c>
      <c r="GB92" s="0" t="n">
        <v>-0.114999999999999</v>
      </c>
      <c r="GC92" s="0" t="n">
        <v>-0.115</v>
      </c>
      <c r="GD92" s="0" t="n">
        <v>-0.115</v>
      </c>
      <c r="GE92" s="0" t="n">
        <v>-0.115</v>
      </c>
      <c r="GF92" s="0" t="n">
        <v>-0.114999999999999</v>
      </c>
      <c r="GG92" s="0" t="n">
        <v>-0.115000000000001</v>
      </c>
      <c r="GH92" s="0" t="n">
        <v>-0.115</v>
      </c>
      <c r="GI92" s="0" t="n">
        <v>-0.115</v>
      </c>
      <c r="GJ92" s="0" t="n">
        <v>-0.114999999999999</v>
      </c>
      <c r="GK92" s="0" t="n">
        <v>-0.114999999999999</v>
      </c>
      <c r="GL92" s="0" t="n">
        <v>-0.114999999999999</v>
      </c>
      <c r="GM92" s="0" t="n">
        <v>-0.114999999999999</v>
      </c>
      <c r="GN92" s="0" t="n">
        <v>-0.115</v>
      </c>
      <c r="GO92" s="0" t="n">
        <v>-0.114999999999999</v>
      </c>
      <c r="GP92" s="0" t="n">
        <v>-0.115000000000001</v>
      </c>
      <c r="GQ92" s="0" t="n">
        <v>-0.115</v>
      </c>
      <c r="GR92" s="0" t="n">
        <v>-0.115</v>
      </c>
      <c r="GS92" s="0" t="n">
        <v>-0.115</v>
      </c>
      <c r="GT92" s="0" t="n">
        <v>-0.115</v>
      </c>
      <c r="GU92" s="0" t="n">
        <v>-0.114999999999999</v>
      </c>
      <c r="GV92" s="0" t="n">
        <v>-0.115</v>
      </c>
      <c r="GW92" s="0" t="n">
        <v>-0.115</v>
      </c>
      <c r="GX92" s="0" t="n">
        <v>-0.115</v>
      </c>
      <c r="GY92" s="0" t="n">
        <v>-0.115</v>
      </c>
      <c r="GZ92" s="0" t="n">
        <v>-0.115000000000001</v>
      </c>
      <c r="HA92" s="0" t="n">
        <v>-0.115</v>
      </c>
      <c r="HB92" s="0" t="n">
        <v>-0.115</v>
      </c>
      <c r="HC92" s="0" t="n">
        <v>-0.115</v>
      </c>
      <c r="HD92" s="0" t="n">
        <v>-0.114999999999999</v>
      </c>
      <c r="HE92" s="0" t="n">
        <v>-0.114999999999999</v>
      </c>
      <c r="HF92" s="0" t="n">
        <v>-0.115</v>
      </c>
      <c r="HG92" s="0" t="n">
        <v>-0.115</v>
      </c>
      <c r="HH92" s="0" t="n">
        <v>-0.114999999999999</v>
      </c>
      <c r="HI92" s="0" t="n">
        <v>-0.114999999999999</v>
      </c>
      <c r="HJ92" s="0" t="n">
        <v>-0.115</v>
      </c>
      <c r="HK92" s="0" t="n">
        <v>-0.115</v>
      </c>
      <c r="HL92" s="0" t="n">
        <v>-0.115</v>
      </c>
      <c r="HM92" s="0" t="n">
        <v>-0.115</v>
      </c>
      <c r="HN92" s="0" t="n">
        <v>-0.115</v>
      </c>
      <c r="HO92" s="0" t="n">
        <v>-0.114999999999999</v>
      </c>
      <c r="HP92" s="0" t="n">
        <v>-0.115</v>
      </c>
      <c r="HQ92" s="0" t="n">
        <v>-0.115</v>
      </c>
      <c r="HR92" s="0" t="n">
        <v>-0.114999999999999</v>
      </c>
      <c r="HS92" s="0" t="n">
        <v>-0.115</v>
      </c>
      <c r="HT92" s="0" t="n">
        <v>-0.114999999999999</v>
      </c>
      <c r="HU92" s="0" t="n">
        <v>-0.114999999999999</v>
      </c>
      <c r="HV92" s="0" t="n">
        <v>-0.115</v>
      </c>
      <c r="HW92" s="0" t="n">
        <v>-0.115</v>
      </c>
      <c r="HX92" s="0" t="n">
        <v>-0.115</v>
      </c>
      <c r="HY92" s="0" t="n">
        <v>-0.114999999999999</v>
      </c>
      <c r="HZ92" s="0" t="n">
        <v>-0.115</v>
      </c>
      <c r="IA92" s="382" t="n">
        <v>-0.115</v>
      </c>
      <c r="IB92" s="382" t="n">
        <v>-0.115</v>
      </c>
      <c r="IC92" s="382" t="n">
        <v>-0.115</v>
      </c>
      <c r="ID92" s="382" t="n">
        <v>-0.115</v>
      </c>
    </row>
    <row r="93" customFormat="false" ht="12.75" hidden="false" customHeight="false" outlineLevel="0" collapsed="false">
      <c r="A93" s="389" t="n">
        <f aca="false">A!A107</f>
        <v>39814</v>
      </c>
      <c r="B93" s="390" t="n">
        <f aca="false">INDEX(RelationshipPriceTable,MATCH(A93,RelationshipMonth,0),2)</f>
        <v>4.47</v>
      </c>
      <c r="C93" s="390" t="n">
        <v>4.448</v>
      </c>
      <c r="D93" s="391" t="n">
        <f aca="false">B93-C93</f>
        <v>0.0219999999999994</v>
      </c>
      <c r="F93" s="414" t="n">
        <v>36983</v>
      </c>
      <c r="L93" s="0" t="n">
        <v>0.0780000000000003</v>
      </c>
      <c r="M93" s="0" t="n">
        <v>0.0709999999999997</v>
      </c>
      <c r="N93" s="0" t="n">
        <v>0.0679999999999996</v>
      </c>
      <c r="O93" s="0" t="n">
        <v>0.0649999999999995</v>
      </c>
      <c r="P93" s="0" t="n">
        <v>0.0600000000000005</v>
      </c>
      <c r="Q93" s="0" t="n">
        <v>0.0620000000000003</v>
      </c>
      <c r="R93" s="0" t="n">
        <v>0.0579999999999998</v>
      </c>
      <c r="S93" s="0" t="n">
        <v>0.0549999999999997</v>
      </c>
      <c r="T93" s="0" t="n">
        <v>0.0550000000000006</v>
      </c>
      <c r="U93" s="0" t="n">
        <v>0.04</v>
      </c>
      <c r="V93" s="0" t="n">
        <v>0.04</v>
      </c>
      <c r="W93" s="0" t="n">
        <v>0</v>
      </c>
      <c r="X93" s="0" t="n">
        <v>-0.0150000000000006</v>
      </c>
      <c r="Y93" s="0" t="n">
        <v>-0.0150000000000006</v>
      </c>
      <c r="Z93" s="0" t="n">
        <v>-0.0149999999999997</v>
      </c>
      <c r="AA93" s="0" t="n">
        <v>-0.019000000000001</v>
      </c>
      <c r="AB93" s="0" t="n">
        <v>-0.0189999999999992</v>
      </c>
      <c r="AC93" s="0" t="n">
        <v>-0.0190000000000001</v>
      </c>
      <c r="AD93" s="0" t="n">
        <v>-0.0190000000000001</v>
      </c>
      <c r="AE93" s="0" t="n">
        <v>-0.0190000000000001</v>
      </c>
      <c r="AF93" s="0" t="n">
        <v>-0.0199999999999996</v>
      </c>
      <c r="AG93" s="0" t="n">
        <v>-0.0229999999999997</v>
      </c>
      <c r="AH93" s="0" t="n">
        <v>-0.04</v>
      </c>
      <c r="AI93" s="0" t="n">
        <v>-0.0710000000000006</v>
      </c>
      <c r="AJ93" s="0" t="n">
        <v>-0.0710000000000006</v>
      </c>
      <c r="AK93" s="0" t="n">
        <v>-0.073</v>
      </c>
      <c r="AL93" s="0" t="n">
        <v>-0.0880000000000001</v>
      </c>
      <c r="AM93" s="0" t="n">
        <v>-0.0880000000000001</v>
      </c>
      <c r="AN93" s="0" t="n">
        <v>-0.0869999999999997</v>
      </c>
      <c r="AO93" s="0" t="n">
        <v>-0.0869999999999997</v>
      </c>
      <c r="AP93" s="0" t="n">
        <v>-0.0870000000000006</v>
      </c>
      <c r="AQ93" s="0" t="n">
        <v>-0.0870000000000006</v>
      </c>
      <c r="AR93" s="0" t="n">
        <v>-0.0870000000000006</v>
      </c>
      <c r="AS93" s="0" t="n">
        <v>-0.0870000000000006</v>
      </c>
      <c r="AT93" s="0" t="n">
        <v>-0.0869999999999997</v>
      </c>
      <c r="AU93" s="0" t="n">
        <v>-0.0869999999999997</v>
      </c>
      <c r="AV93" s="0" t="n">
        <v>-0.0710000000000002</v>
      </c>
      <c r="AW93" s="0" t="n">
        <v>-0.0730000000000004</v>
      </c>
      <c r="AX93" s="0" t="n">
        <v>-0.0880000000000001</v>
      </c>
      <c r="AY93" s="0" t="n">
        <v>-0.0880000000000001</v>
      </c>
      <c r="AZ93" s="0" t="n">
        <v>-0.0870000000000002</v>
      </c>
      <c r="BA93" s="0" t="n">
        <v>-0.0869999999999997</v>
      </c>
      <c r="BB93" s="0" t="n">
        <v>-0.0869999999999997</v>
      </c>
      <c r="BC93" s="0" t="n">
        <v>-0.0870000000000006</v>
      </c>
      <c r="BD93" s="0" t="n">
        <v>-0.0870000000000006</v>
      </c>
      <c r="BE93" s="0" t="n">
        <v>-0.0869999999999997</v>
      </c>
      <c r="BF93" s="0" t="n">
        <v>-0.0869999999999997</v>
      </c>
      <c r="BG93" s="0" t="n">
        <v>-0.0869999999999997</v>
      </c>
      <c r="BH93" s="0" t="n">
        <v>-0.0710000000000006</v>
      </c>
      <c r="BI93" s="0" t="n">
        <v>-0.073</v>
      </c>
      <c r="BJ93" s="0" t="n">
        <v>-0.0880000000000001</v>
      </c>
      <c r="BK93" s="0" t="n">
        <v>-0.0880000000000001</v>
      </c>
      <c r="BL93" s="0" t="n">
        <v>-0.0870000000000002</v>
      </c>
      <c r="BM93" s="0" t="n">
        <v>-0.0869999999999997</v>
      </c>
      <c r="BN93" s="0" t="n">
        <v>-0.0869999999999997</v>
      </c>
      <c r="BO93" s="0" t="n">
        <v>-0.0869999999999997</v>
      </c>
      <c r="BP93" s="0" t="n">
        <v>-0.0869999999999997</v>
      </c>
      <c r="BQ93" s="0" t="n">
        <v>-0.0869999999999997</v>
      </c>
      <c r="BR93" s="0" t="n">
        <v>-0.0869999999999997</v>
      </c>
      <c r="BS93" s="0" t="n">
        <v>-0.0869999999999997</v>
      </c>
      <c r="BT93" s="0" t="n">
        <v>-0.0710000000000002</v>
      </c>
      <c r="BU93" s="0" t="n">
        <v>-0.0730000000000004</v>
      </c>
      <c r="BV93" s="0" t="n">
        <v>-0.0880000000000001</v>
      </c>
      <c r="BW93" s="0" t="n">
        <v>-0.0880000000000001</v>
      </c>
      <c r="BX93" s="0" t="n">
        <v>-0.0869999999999997</v>
      </c>
      <c r="BY93" s="0" t="n">
        <v>-0.0869999999999997</v>
      </c>
      <c r="BZ93" s="0" t="n">
        <v>-0.0870000000000006</v>
      </c>
      <c r="CA93" s="0" t="n">
        <v>-0.0870000000000006</v>
      </c>
      <c r="CB93" s="0" t="n">
        <v>-0.0869999999999997</v>
      </c>
      <c r="CC93" s="0" t="n">
        <v>-0.0870000000000006</v>
      </c>
      <c r="CD93" s="0" t="n">
        <v>-0.0869999999999997</v>
      </c>
      <c r="CE93" s="0" t="n">
        <v>-0.0869999999999997</v>
      </c>
      <c r="CF93" s="0" t="n">
        <v>-0.0710000000000002</v>
      </c>
      <c r="CG93" s="0" t="n">
        <v>-0.0730000000000004</v>
      </c>
      <c r="CH93" s="0" t="n">
        <v>-0.0880000000000001</v>
      </c>
      <c r="CI93" s="0" t="n">
        <v>-0.0880000000000001</v>
      </c>
      <c r="CJ93" s="0" t="n">
        <v>-0.0869999999999997</v>
      </c>
      <c r="CK93" s="0" t="n">
        <v>-0.0869999999999997</v>
      </c>
      <c r="CL93" s="0" t="n">
        <v>-0.0870000000000006</v>
      </c>
      <c r="CM93" s="0" t="n">
        <v>-0.0870000000000006</v>
      </c>
      <c r="CN93" s="0" t="n">
        <v>-0.0869999999999997</v>
      </c>
      <c r="CO93" s="0" t="n">
        <v>-0.0869999999999997</v>
      </c>
      <c r="CP93" s="0" t="n">
        <v>-0.0870000000000006</v>
      </c>
      <c r="CQ93" s="0" t="n">
        <v>-0.0869999999999997</v>
      </c>
      <c r="CR93" s="0" t="n">
        <v>-0.0709999999999997</v>
      </c>
      <c r="CS93" s="0" t="n">
        <v>-0.0730000000000004</v>
      </c>
      <c r="CT93" s="0" t="n">
        <v>-0.0880000000000001</v>
      </c>
      <c r="CU93" s="0" t="n">
        <v>-0.0880000000000001</v>
      </c>
      <c r="CV93" s="0" t="n">
        <v>-0.0869999999999997</v>
      </c>
      <c r="CW93" s="0" t="n">
        <v>-0.0869999999999997</v>
      </c>
      <c r="CX93" s="0" t="n">
        <v>-0.0869999999999997</v>
      </c>
      <c r="CY93" s="0" t="n">
        <v>-0.0869999999999997</v>
      </c>
      <c r="CZ93" s="0" t="n">
        <v>-0.0869999999999997</v>
      </c>
      <c r="DA93" s="0" t="n">
        <v>-0.0869999999999997</v>
      </c>
      <c r="DB93" s="0" t="n">
        <v>-0.0869999999999997</v>
      </c>
      <c r="DC93" s="0" t="n">
        <v>-0.0870000000000006</v>
      </c>
      <c r="DD93" s="0" t="n">
        <v>-0.0710000000000006</v>
      </c>
      <c r="DE93" s="0" t="n">
        <v>-0.0730000000000004</v>
      </c>
      <c r="DF93" s="0" t="n">
        <v>-0.0880000000000001</v>
      </c>
      <c r="DG93" s="0" t="n">
        <v>-0.0880000000000001</v>
      </c>
      <c r="DH93" s="0" t="n">
        <v>-0.0869999999999997</v>
      </c>
      <c r="DI93" s="0" t="n">
        <v>-0.0869999999999997</v>
      </c>
      <c r="DJ93" s="0" t="n">
        <v>-0.0870000000000006</v>
      </c>
      <c r="DK93" s="0" t="n">
        <v>-0.0869999999999997</v>
      </c>
      <c r="DL93" s="0" t="n">
        <v>-0.0869999999999997</v>
      </c>
      <c r="DM93" s="0" t="n">
        <v>-0.0869999999999997</v>
      </c>
      <c r="DN93" s="0" t="n">
        <v>-0.0869999999999997</v>
      </c>
      <c r="DO93" s="0" t="n">
        <v>-0.0869999999999997</v>
      </c>
      <c r="DP93" s="0" t="n">
        <v>-0.0710000000000006</v>
      </c>
      <c r="DQ93" s="0" t="n">
        <v>-0.0730000000000004</v>
      </c>
      <c r="DR93" s="0" t="n">
        <v>-0.0880000000000001</v>
      </c>
      <c r="DS93" s="0" t="n">
        <v>-0.0880000000000001</v>
      </c>
      <c r="DT93" s="0" t="n">
        <v>-0.0869999999999997</v>
      </c>
      <c r="DU93" s="0" t="n">
        <v>-0.0870000000000006</v>
      </c>
      <c r="DV93" s="0" t="n">
        <v>-0.0869999999999997</v>
      </c>
      <c r="DW93" s="0" t="n">
        <v>-0.0869999999999997</v>
      </c>
      <c r="DX93" s="0" t="n">
        <v>-0.0869999999999997</v>
      </c>
      <c r="DY93" s="0" t="n">
        <v>-0.0869999999999997</v>
      </c>
      <c r="DZ93" s="0" t="n">
        <v>-0.0869999999999997</v>
      </c>
      <c r="EA93" s="0" t="n">
        <v>-0.0869999999999997</v>
      </c>
      <c r="EB93" s="0" t="n">
        <v>-0.0710000000000006</v>
      </c>
      <c r="EC93" s="0" t="n">
        <v>-0.0730000000000004</v>
      </c>
      <c r="ED93" s="0" t="n">
        <v>-0.0880000000000001</v>
      </c>
      <c r="EE93" s="0" t="n">
        <v>-0.0880000000000001</v>
      </c>
      <c r="EF93" s="0" t="n">
        <v>-0.0869999999999997</v>
      </c>
      <c r="EG93" s="0" t="n">
        <v>-0.0869999999999997</v>
      </c>
      <c r="EH93" s="0" t="n">
        <v>-0.0869999999999997</v>
      </c>
      <c r="EI93" s="0" t="n">
        <v>-0.0869999999999997</v>
      </c>
      <c r="EJ93" s="0" t="n">
        <v>-0.0869999999999997</v>
      </c>
      <c r="EK93" s="0" t="n">
        <v>-0.0870000000000006</v>
      </c>
      <c r="EL93" s="0" t="n">
        <v>-0.0869999999999997</v>
      </c>
      <c r="EM93" s="0" t="n">
        <v>-0.0869999999999997</v>
      </c>
      <c r="EN93" s="0" t="n">
        <v>-0.0709999999999997</v>
      </c>
      <c r="EO93" s="0" t="n">
        <v>-0.0730000000000004</v>
      </c>
      <c r="EP93" s="0" t="n">
        <v>-0.0880000000000001</v>
      </c>
      <c r="EQ93" s="0" t="n">
        <v>-0.0880000000000001</v>
      </c>
      <c r="ER93" s="0" t="n">
        <v>-0.0869999999999997</v>
      </c>
      <c r="ES93" s="0" t="n">
        <v>-0.0869999999999997</v>
      </c>
      <c r="ET93" s="0" t="n">
        <v>-0.0870000000000006</v>
      </c>
      <c r="EU93" s="0" t="n">
        <v>-0.0870000000000006</v>
      </c>
      <c r="EV93" s="0" t="n">
        <v>-0.0869999999999997</v>
      </c>
      <c r="EW93" s="0" t="n">
        <v>-0.0869999999999997</v>
      </c>
      <c r="EX93" s="0" t="n">
        <v>-0.0870000000000006</v>
      </c>
      <c r="EY93" s="0" t="n">
        <v>-0.0869999999999997</v>
      </c>
      <c r="EZ93" s="0" t="n">
        <v>-0.0710000000000006</v>
      </c>
      <c r="FA93" s="0" t="n">
        <v>-0.0729999999999995</v>
      </c>
      <c r="FB93" s="0" t="n">
        <v>-0.0880000000000001</v>
      </c>
      <c r="FC93" s="0" t="n">
        <v>-0.0880000000000001</v>
      </c>
      <c r="FD93" s="0" t="n">
        <v>-0.0869999999999997</v>
      </c>
      <c r="FE93" s="0" t="n">
        <v>-0.0869999999999997</v>
      </c>
      <c r="FF93" s="0" t="n">
        <v>-0.0869999999999997</v>
      </c>
      <c r="FG93" s="0" t="n">
        <v>-0.0869999999999997</v>
      </c>
      <c r="FH93" s="0" t="n">
        <v>-0.0869999999999997</v>
      </c>
      <c r="FI93" s="0" t="n">
        <v>-0.0869999999999997</v>
      </c>
      <c r="FJ93" s="0" t="n">
        <v>-0.0869999999999997</v>
      </c>
      <c r="FK93" s="0" t="n">
        <v>-0.0869999999999997</v>
      </c>
      <c r="FL93" s="0" t="n">
        <v>-0.0710000000000006</v>
      </c>
      <c r="FM93" s="0" t="n">
        <v>-0.0730000000000004</v>
      </c>
      <c r="FN93" s="0" t="n">
        <v>-0.0880000000000001</v>
      </c>
      <c r="FO93" s="0" t="n">
        <v>-0.0880000000000001</v>
      </c>
      <c r="FP93" s="0" t="n">
        <v>-0.0869999999999997</v>
      </c>
      <c r="FQ93" s="0" t="n">
        <v>-0.0869999999999997</v>
      </c>
      <c r="FR93" s="0" t="n">
        <v>-0.0870000000000006</v>
      </c>
      <c r="FS93" s="0" t="n">
        <v>-0.0869999999999997</v>
      </c>
      <c r="FT93" s="0" t="n">
        <v>-0.0870000000000006</v>
      </c>
      <c r="FU93" s="0" t="n">
        <v>-0.0869999999999997</v>
      </c>
      <c r="FV93" s="0" t="n">
        <v>-0.0869999999999997</v>
      </c>
      <c r="FW93" s="0" t="n">
        <v>-0.0869999999999997</v>
      </c>
      <c r="FX93" s="0" t="n">
        <v>-0.0709999999999997</v>
      </c>
      <c r="FY93" s="0" t="n">
        <v>-0.0730000000000004</v>
      </c>
      <c r="FZ93" s="0" t="n">
        <v>-0.0880000000000001</v>
      </c>
      <c r="GA93" s="0" t="n">
        <v>-0.0880000000000001</v>
      </c>
      <c r="GB93" s="0" t="n">
        <v>-0.0870000000000006</v>
      </c>
      <c r="GC93" s="0" t="n">
        <v>-0.0869999999999997</v>
      </c>
      <c r="GD93" s="0" t="n">
        <v>-0.0869999999999997</v>
      </c>
      <c r="GE93" s="0" t="n">
        <v>-0.0869999999999997</v>
      </c>
      <c r="GF93" s="0" t="n">
        <v>-0.0870000000000006</v>
      </c>
      <c r="GG93" s="0" t="n">
        <v>-0.0869999999999997</v>
      </c>
      <c r="GH93" s="0" t="n">
        <v>-0.0869999999999997</v>
      </c>
      <c r="GI93" s="0" t="n">
        <v>-0.0869999999999997</v>
      </c>
      <c r="GJ93" s="0" t="n">
        <v>-0.0710000000000006</v>
      </c>
      <c r="GK93" s="0" t="n">
        <v>-0.0730000000000004</v>
      </c>
      <c r="GL93" s="0" t="n">
        <v>-0.088000000000001</v>
      </c>
      <c r="GM93" s="0" t="n">
        <v>-0.088000000000001</v>
      </c>
      <c r="GN93" s="0" t="n">
        <v>-0.0869999999999997</v>
      </c>
      <c r="GO93" s="0" t="n">
        <v>-0.0870000000000006</v>
      </c>
      <c r="GP93" s="0" t="n">
        <v>-0.0869999999999997</v>
      </c>
      <c r="GQ93" s="0" t="n">
        <v>-0.0870000000000006</v>
      </c>
      <c r="GR93" s="0" t="n">
        <v>-0.0870000000000006</v>
      </c>
      <c r="GS93" s="0" t="n">
        <v>-0.0870000000000006</v>
      </c>
      <c r="GT93" s="0" t="n">
        <v>-0.0869999999999997</v>
      </c>
      <c r="GU93" s="0" t="n">
        <v>-0.0869999999999997</v>
      </c>
      <c r="GV93" s="0" t="n">
        <v>-0.0709999999999997</v>
      </c>
      <c r="GW93" s="0" t="n">
        <v>-0.0730000000000004</v>
      </c>
      <c r="GX93" s="0" t="n">
        <v>-0.0880000000000001</v>
      </c>
      <c r="GY93" s="0" t="n">
        <v>-0.0880000000000001</v>
      </c>
      <c r="GZ93" s="0" t="n">
        <v>-0.0869999999999997</v>
      </c>
      <c r="HA93" s="0" t="n">
        <v>-0.0869999999999997</v>
      </c>
      <c r="HB93" s="0" t="n">
        <v>-0.0870000000000006</v>
      </c>
      <c r="HC93" s="0" t="n">
        <v>-0.0870000000000006</v>
      </c>
      <c r="HD93" s="0" t="n">
        <v>-0.0870000000000006</v>
      </c>
      <c r="HE93" s="0" t="n">
        <v>-0.0870000000000006</v>
      </c>
      <c r="HF93" s="0" t="n">
        <v>-0.0870000000000006</v>
      </c>
      <c r="HG93" s="0" t="n">
        <v>-0.0869999999999997</v>
      </c>
      <c r="HH93" s="0" t="n">
        <v>-0.0710000000000006</v>
      </c>
      <c r="HI93" s="0" t="n">
        <v>-0.0729999999999995</v>
      </c>
      <c r="HJ93" s="0" t="n">
        <v>-0.0880000000000001</v>
      </c>
      <c r="HK93" s="0" t="n">
        <v>-0.0880000000000001</v>
      </c>
      <c r="HL93" s="0" t="n">
        <v>-0.0869999999999997</v>
      </c>
      <c r="HM93" s="0" t="n">
        <v>-0.0870000000000006</v>
      </c>
      <c r="HN93" s="0" t="n">
        <v>-0.0870000000000006</v>
      </c>
      <c r="HO93" s="0" t="n">
        <v>-0.0870000000000006</v>
      </c>
      <c r="HP93" s="0" t="n">
        <v>-0.0870000000000006</v>
      </c>
      <c r="HQ93" s="0" t="n">
        <v>-0.0870000000000006</v>
      </c>
      <c r="HR93" s="0" t="n">
        <v>-0.0870000000000006</v>
      </c>
      <c r="HS93" s="0" t="n">
        <v>-0.0869999999999997</v>
      </c>
      <c r="HT93" s="0" t="n">
        <v>-0.0710000000000006</v>
      </c>
      <c r="HU93" s="0" t="n">
        <v>-0.0730000000000004</v>
      </c>
      <c r="HV93" s="0" t="n">
        <v>-0.0879999999999992</v>
      </c>
      <c r="HW93" s="0" t="n">
        <v>-0.0879999999999992</v>
      </c>
      <c r="HX93" s="0" t="n">
        <v>-0.0870000000000006</v>
      </c>
      <c r="HY93" s="0" t="n">
        <v>-0.0870000000000006</v>
      </c>
      <c r="HZ93" s="0" t="n">
        <v>-0.0870000000000006</v>
      </c>
      <c r="IA93" s="382" t="n">
        <v>-0.0870000000000006</v>
      </c>
      <c r="IB93" s="382" t="n">
        <v>-0.0870000000000006</v>
      </c>
      <c r="IC93" s="382" t="n">
        <v>-0.0869999999999997</v>
      </c>
      <c r="ID93" s="382" t="n">
        <v>-0.0870000000000006</v>
      </c>
    </row>
    <row r="94" customFormat="false" ht="12.75" hidden="false" customHeight="false" outlineLevel="0" collapsed="false">
      <c r="A94" s="389" t="n">
        <f aca="false">A!A108</f>
        <v>39845</v>
      </c>
      <c r="B94" s="390" t="n">
        <f aca="false">INDEX(RelationshipPriceTable,MATCH(A94,RelationshipMonth,0),2)</f>
        <v>4.352</v>
      </c>
      <c r="C94" s="390" t="n">
        <v>4.33</v>
      </c>
      <c r="D94" s="391" t="n">
        <f aca="false">B94-C94</f>
        <v>0.0220000000000002</v>
      </c>
      <c r="F94" s="414" t="n">
        <v>36984</v>
      </c>
      <c r="L94" s="0" t="n">
        <v>0.0119999999999996</v>
      </c>
      <c r="M94" s="0" t="n">
        <v>0.0170000000000003</v>
      </c>
      <c r="N94" s="0" t="n">
        <v>0.0199999999999996</v>
      </c>
      <c r="O94" s="0" t="n">
        <v>0.0220000000000011</v>
      </c>
      <c r="P94" s="0" t="n">
        <v>0.0229999999999997</v>
      </c>
      <c r="Q94" s="0" t="n">
        <v>0.0220000000000002</v>
      </c>
      <c r="R94" s="0" t="n">
        <v>0.0220000000000002</v>
      </c>
      <c r="S94" s="0" t="n">
        <v>0.0250000000000004</v>
      </c>
      <c r="T94" s="0" t="n">
        <v>0.0249999999999995</v>
      </c>
      <c r="U94" s="0" t="n">
        <v>0.0200000000000005</v>
      </c>
      <c r="V94" s="0" t="n">
        <v>0.0199999999999996</v>
      </c>
      <c r="W94" s="0" t="n">
        <v>0.0199999999999996</v>
      </c>
      <c r="X94" s="0" t="n">
        <v>0.0150000000000006</v>
      </c>
      <c r="Y94" s="0" t="n">
        <v>0.0150000000000006</v>
      </c>
      <c r="Z94" s="0" t="n">
        <v>0.0149999999999997</v>
      </c>
      <c r="AA94" s="0" t="n">
        <v>0.0150000000000006</v>
      </c>
      <c r="AB94" s="0" t="n">
        <v>0.0149999999999997</v>
      </c>
      <c r="AC94" s="0" t="n">
        <v>0.0129999999999999</v>
      </c>
      <c r="AD94" s="0" t="n">
        <v>0.0149999999999997</v>
      </c>
      <c r="AE94" s="0" t="n">
        <v>0.0149999999999997</v>
      </c>
      <c r="AF94" s="0" t="n">
        <v>0.0149999999999997</v>
      </c>
      <c r="AG94" s="0" t="n">
        <v>0.0149999999999997</v>
      </c>
      <c r="AH94" s="0" t="n">
        <v>0.0149999999999997</v>
      </c>
      <c r="AI94" s="0" t="n">
        <v>0.012</v>
      </c>
      <c r="AJ94" s="0" t="n">
        <v>0.0150000000000001</v>
      </c>
      <c r="AK94" s="0" t="n">
        <v>0.0149999999999997</v>
      </c>
      <c r="AL94" s="0" t="n">
        <v>0.0150000000000001</v>
      </c>
      <c r="AM94" s="0" t="n">
        <v>0.0149999999999997</v>
      </c>
      <c r="AN94" s="0" t="n">
        <v>0.0149999999999997</v>
      </c>
      <c r="AO94" s="0" t="n">
        <v>0.0149999999999997</v>
      </c>
      <c r="AP94" s="0" t="n">
        <v>0.0150000000000006</v>
      </c>
      <c r="AQ94" s="0" t="n">
        <v>0.0150000000000006</v>
      </c>
      <c r="AR94" s="0" t="n">
        <v>0.0150000000000006</v>
      </c>
      <c r="AS94" s="0" t="n">
        <v>0.0150000000000006</v>
      </c>
      <c r="AT94" s="0" t="n">
        <v>0.0150000000000001</v>
      </c>
      <c r="AU94" s="0" t="n">
        <v>0.0150000000000001</v>
      </c>
      <c r="AV94" s="0" t="n">
        <v>0.0150000000000001</v>
      </c>
      <c r="AW94" s="0" t="n">
        <v>0.0150000000000001</v>
      </c>
      <c r="AX94" s="0" t="n">
        <v>0.0150000000000001</v>
      </c>
      <c r="AY94" s="0" t="n">
        <v>0.0150000000000001</v>
      </c>
      <c r="AZ94" s="0" t="n">
        <v>0.0149999999999997</v>
      </c>
      <c r="BA94" s="0" t="n">
        <v>0.0149999999999997</v>
      </c>
      <c r="BB94" s="0" t="n">
        <v>0.0149999999999997</v>
      </c>
      <c r="BC94" s="0" t="n">
        <v>0.0150000000000006</v>
      </c>
      <c r="BD94" s="0" t="n">
        <v>0.0150000000000006</v>
      </c>
      <c r="BE94" s="0" t="n">
        <v>0.0149999999999997</v>
      </c>
      <c r="BF94" s="0" t="n">
        <v>0.0150000000000001</v>
      </c>
      <c r="BG94" s="0" t="n">
        <v>0.0149999999999997</v>
      </c>
      <c r="BH94" s="0" t="n">
        <v>0.0150000000000001</v>
      </c>
      <c r="BI94" s="0" t="n">
        <v>0.0149999999999997</v>
      </c>
      <c r="BJ94" s="0" t="n">
        <v>0.0150000000000001</v>
      </c>
      <c r="BK94" s="0" t="n">
        <v>0.0150000000000001</v>
      </c>
      <c r="BL94" s="0" t="n">
        <v>0.0150000000000001</v>
      </c>
      <c r="BM94" s="0" t="n">
        <v>0.0149999999999997</v>
      </c>
      <c r="BN94" s="0" t="n">
        <v>0.0149999999999997</v>
      </c>
      <c r="BO94" s="0" t="n">
        <v>0.0149999999999997</v>
      </c>
      <c r="BP94" s="0" t="n">
        <v>0.0149999999999997</v>
      </c>
      <c r="BQ94" s="0" t="n">
        <v>0.0150000000000006</v>
      </c>
      <c r="BR94" s="0" t="n">
        <v>0.0149999999999997</v>
      </c>
      <c r="BS94" s="0" t="n">
        <v>0.0150000000000001</v>
      </c>
      <c r="BT94" s="0" t="n">
        <v>0.0150000000000001</v>
      </c>
      <c r="BU94" s="0" t="n">
        <v>0.0150000000000001</v>
      </c>
      <c r="BV94" s="0" t="n">
        <v>0.0149999999999997</v>
      </c>
      <c r="BW94" s="0" t="n">
        <v>0.0149999999999997</v>
      </c>
      <c r="BX94" s="0" t="n">
        <v>0.0149999999999997</v>
      </c>
      <c r="BY94" s="0" t="n">
        <v>0.0149999999999997</v>
      </c>
      <c r="BZ94" s="0" t="n">
        <v>0.0150000000000006</v>
      </c>
      <c r="CA94" s="0" t="n">
        <v>0.0150000000000006</v>
      </c>
      <c r="CB94" s="0" t="n">
        <v>0.0150000000000006</v>
      </c>
      <c r="CC94" s="0" t="n">
        <v>0.0150000000000006</v>
      </c>
      <c r="CD94" s="0" t="n">
        <v>0.0149999999999997</v>
      </c>
      <c r="CE94" s="0" t="n">
        <v>0.0150000000000001</v>
      </c>
      <c r="CF94" s="0" t="n">
        <v>0.0150000000000001</v>
      </c>
      <c r="CG94" s="0" t="n">
        <v>0.0150000000000001</v>
      </c>
      <c r="CH94" s="0" t="n">
        <v>0.0149999999999997</v>
      </c>
      <c r="CI94" s="0" t="n">
        <v>0.0149999999999997</v>
      </c>
      <c r="CJ94" s="0" t="n">
        <v>0.0150000000000006</v>
      </c>
      <c r="CK94" s="0" t="n">
        <v>0.0149999999999997</v>
      </c>
      <c r="CL94" s="0" t="n">
        <v>0.0150000000000006</v>
      </c>
      <c r="CM94" s="0" t="n">
        <v>0.0150000000000006</v>
      </c>
      <c r="CN94" s="0" t="n">
        <v>0.0149999999999997</v>
      </c>
      <c r="CO94" s="0" t="n">
        <v>0.0149999999999997</v>
      </c>
      <c r="CP94" s="0" t="n">
        <v>0.0150000000000006</v>
      </c>
      <c r="CQ94" s="0" t="n">
        <v>0.0150000000000001</v>
      </c>
      <c r="CR94" s="0" t="n">
        <v>0.0149999999999997</v>
      </c>
      <c r="CS94" s="0" t="n">
        <v>0.0150000000000006</v>
      </c>
      <c r="CT94" s="0" t="n">
        <v>0.0150000000000006</v>
      </c>
      <c r="CU94" s="0" t="n">
        <v>0.0150000000000006</v>
      </c>
      <c r="CV94" s="0" t="n">
        <v>0.0149999999999997</v>
      </c>
      <c r="CW94" s="0" t="n">
        <v>0.0149999999999997</v>
      </c>
      <c r="CX94" s="0" t="n">
        <v>0.0149999999999997</v>
      </c>
      <c r="CY94" s="0" t="n">
        <v>0.0149999999999997</v>
      </c>
      <c r="CZ94" s="0" t="n">
        <v>0.0149999999999997</v>
      </c>
      <c r="DA94" s="0" t="n">
        <v>0.0150000000000006</v>
      </c>
      <c r="DB94" s="0" t="n">
        <v>0.0149999999999997</v>
      </c>
      <c r="DC94" s="0" t="n">
        <v>0.0150000000000006</v>
      </c>
      <c r="DD94" s="0" t="n">
        <v>0.0150000000000006</v>
      </c>
      <c r="DE94" s="0" t="n">
        <v>0.0149999999999997</v>
      </c>
      <c r="DF94" s="0" t="n">
        <v>0.0149999999999997</v>
      </c>
      <c r="DG94" s="0" t="n">
        <v>0.0149999999999997</v>
      </c>
      <c r="DH94" s="0" t="n">
        <v>0.0149999999999997</v>
      </c>
      <c r="DI94" s="0" t="n">
        <v>0.0149999999999997</v>
      </c>
      <c r="DJ94" s="0" t="n">
        <v>0.0150000000000006</v>
      </c>
      <c r="DK94" s="0" t="n">
        <v>0.0150000000000006</v>
      </c>
      <c r="DL94" s="0" t="n">
        <v>0.0149999999999997</v>
      </c>
      <c r="DM94" s="0" t="n">
        <v>0.0149999999999997</v>
      </c>
      <c r="DN94" s="0" t="n">
        <v>0.0149999999999997</v>
      </c>
      <c r="DO94" s="0" t="n">
        <v>0.0150000000000006</v>
      </c>
      <c r="DP94" s="0" t="n">
        <v>0.0150000000000006</v>
      </c>
      <c r="DQ94" s="0" t="n">
        <v>0.0149999999999997</v>
      </c>
      <c r="DR94" s="0" t="n">
        <v>0.0149999999999997</v>
      </c>
      <c r="DS94" s="0" t="n">
        <v>0.0149999999999997</v>
      </c>
      <c r="DT94" s="0" t="n">
        <v>0.0149999999999997</v>
      </c>
      <c r="DU94" s="0" t="n">
        <v>0.0150000000000006</v>
      </c>
      <c r="DV94" s="0" t="n">
        <v>0.0149999999999997</v>
      </c>
      <c r="DW94" s="0" t="n">
        <v>0.0149999999999997</v>
      </c>
      <c r="DX94" s="0" t="n">
        <v>0.0149999999999997</v>
      </c>
      <c r="DY94" s="0" t="n">
        <v>0.0149999999999997</v>
      </c>
      <c r="DZ94" s="0" t="n">
        <v>0.0149999999999997</v>
      </c>
      <c r="EA94" s="0" t="n">
        <v>0.0150000000000006</v>
      </c>
      <c r="EB94" s="0" t="n">
        <v>0.0150000000000006</v>
      </c>
      <c r="EC94" s="0" t="n">
        <v>0.0149999999999997</v>
      </c>
      <c r="ED94" s="0" t="n">
        <v>0.0149999999999997</v>
      </c>
      <c r="EE94" s="0" t="n">
        <v>0.0149999999999997</v>
      </c>
      <c r="EF94" s="0" t="n">
        <v>0.0149999999999997</v>
      </c>
      <c r="EG94" s="0" t="n">
        <v>0.0149999999999997</v>
      </c>
      <c r="EH94" s="0" t="n">
        <v>0.0150000000000006</v>
      </c>
      <c r="EI94" s="0" t="n">
        <v>0.0149999999999997</v>
      </c>
      <c r="EJ94" s="0" t="n">
        <v>0.0150000000000006</v>
      </c>
      <c r="EK94" s="0" t="n">
        <v>0.0150000000000006</v>
      </c>
      <c r="EL94" s="0" t="n">
        <v>0.0149999999999997</v>
      </c>
      <c r="EM94" s="0" t="n">
        <v>0.0149999999999997</v>
      </c>
      <c r="EN94" s="0" t="n">
        <v>0.0149999999999997</v>
      </c>
      <c r="EO94" s="0" t="n">
        <v>0.0150000000000006</v>
      </c>
      <c r="EP94" s="0" t="n">
        <v>0.0149999999999997</v>
      </c>
      <c r="EQ94" s="0" t="n">
        <v>0.0149999999999997</v>
      </c>
      <c r="ER94" s="0" t="n">
        <v>0.0150000000000006</v>
      </c>
      <c r="ES94" s="0" t="n">
        <v>0.0149999999999997</v>
      </c>
      <c r="ET94" s="0" t="n">
        <v>0.0150000000000006</v>
      </c>
      <c r="EU94" s="0" t="n">
        <v>0.0150000000000006</v>
      </c>
      <c r="EV94" s="0" t="n">
        <v>0.0149999999999997</v>
      </c>
      <c r="EW94" s="0" t="n">
        <v>0.0149999999999997</v>
      </c>
      <c r="EX94" s="0" t="n">
        <v>0.0150000000000006</v>
      </c>
      <c r="EY94" s="0" t="n">
        <v>0.0149999999999997</v>
      </c>
      <c r="EZ94" s="0" t="n">
        <v>0.0149999999999997</v>
      </c>
      <c r="FA94" s="0" t="n">
        <v>0.0149999999999997</v>
      </c>
      <c r="FB94" s="0" t="n">
        <v>0.0150000000000006</v>
      </c>
      <c r="FC94" s="0" t="n">
        <v>0.0150000000000006</v>
      </c>
      <c r="FD94" s="0" t="n">
        <v>0.0149999999999997</v>
      </c>
      <c r="FE94" s="0" t="n">
        <v>0.0150000000000006</v>
      </c>
      <c r="FF94" s="0" t="n">
        <v>0.0149999999999997</v>
      </c>
      <c r="FG94" s="0" t="n">
        <v>0.0149999999999997</v>
      </c>
      <c r="FH94" s="0" t="n">
        <v>0.0149999999999997</v>
      </c>
      <c r="FI94" s="0" t="n">
        <v>0.0149999999999997</v>
      </c>
      <c r="FJ94" s="0" t="n">
        <v>0.0149999999999997</v>
      </c>
      <c r="FK94" s="0" t="n">
        <v>0.0150000000000006</v>
      </c>
      <c r="FL94" s="0" t="n">
        <v>0.0150000000000006</v>
      </c>
      <c r="FM94" s="0" t="n">
        <v>0.0149999999999997</v>
      </c>
      <c r="FN94" s="0" t="n">
        <v>0.0149999999999997</v>
      </c>
      <c r="FO94" s="0" t="n">
        <v>0.0149999999999997</v>
      </c>
      <c r="FP94" s="0" t="n">
        <v>0.0149999999999997</v>
      </c>
      <c r="FQ94" s="0" t="n">
        <v>0.0149999999999997</v>
      </c>
      <c r="FR94" s="0" t="n">
        <v>0.0150000000000006</v>
      </c>
      <c r="FS94" s="0" t="n">
        <v>0.0149999999999997</v>
      </c>
      <c r="FT94" s="0" t="n">
        <v>0.0150000000000006</v>
      </c>
      <c r="FU94" s="0" t="n">
        <v>0.0149999999999997</v>
      </c>
      <c r="FV94" s="0" t="n">
        <v>0.0150000000000006</v>
      </c>
      <c r="FW94" s="0" t="n">
        <v>0.0149999999999997</v>
      </c>
      <c r="FX94" s="0" t="n">
        <v>0.0149999999999997</v>
      </c>
      <c r="FY94" s="0" t="n">
        <v>0.0150000000000006</v>
      </c>
      <c r="FZ94" s="0" t="n">
        <v>0.0149999999999997</v>
      </c>
      <c r="GA94" s="0" t="n">
        <v>0.0149999999999997</v>
      </c>
      <c r="GB94" s="0" t="n">
        <v>0.0150000000000006</v>
      </c>
      <c r="GC94" s="0" t="n">
        <v>0.0149999999999997</v>
      </c>
      <c r="GD94" s="0" t="n">
        <v>0.0149999999999997</v>
      </c>
      <c r="GE94" s="0" t="n">
        <v>0.0149999999999997</v>
      </c>
      <c r="GF94" s="0" t="n">
        <v>0.0149999999999997</v>
      </c>
      <c r="GG94" s="0" t="n">
        <v>0.0149999999999997</v>
      </c>
      <c r="GH94" s="0" t="n">
        <v>0.0149999999999997</v>
      </c>
      <c r="GI94" s="0" t="n">
        <v>0.0150000000000006</v>
      </c>
      <c r="GJ94" s="0" t="n">
        <v>0.0150000000000006</v>
      </c>
      <c r="GK94" s="0" t="n">
        <v>0.0149999999999997</v>
      </c>
      <c r="GL94" s="0" t="n">
        <v>0.0150000000000006</v>
      </c>
      <c r="GM94" s="0" t="n">
        <v>0.0150000000000006</v>
      </c>
      <c r="GN94" s="0" t="n">
        <v>0.0149999999999997</v>
      </c>
      <c r="GO94" s="0" t="n">
        <v>0.0150000000000006</v>
      </c>
      <c r="GP94" s="0" t="n">
        <v>0.0149999999999997</v>
      </c>
      <c r="GQ94" s="0" t="n">
        <v>0.0149999999999997</v>
      </c>
      <c r="GR94" s="0" t="n">
        <v>0.0150000000000006</v>
      </c>
      <c r="GS94" s="0" t="n">
        <v>0.0150000000000006</v>
      </c>
      <c r="GT94" s="0" t="n">
        <v>0.0149999999999997</v>
      </c>
      <c r="GU94" s="0" t="n">
        <v>0.0149999999999997</v>
      </c>
      <c r="GV94" s="0" t="n">
        <v>0.0149999999999997</v>
      </c>
      <c r="GW94" s="0" t="n">
        <v>0.0150000000000006</v>
      </c>
      <c r="GX94" s="0" t="n">
        <v>0.0149999999999997</v>
      </c>
      <c r="GY94" s="0" t="n">
        <v>0.0149999999999997</v>
      </c>
      <c r="GZ94" s="0" t="n">
        <v>0.0150000000000006</v>
      </c>
      <c r="HA94" s="0" t="n">
        <v>0.0149999999999997</v>
      </c>
      <c r="HB94" s="0" t="n">
        <v>0.0150000000000006</v>
      </c>
      <c r="HC94" s="0" t="n">
        <v>0.0150000000000006</v>
      </c>
      <c r="HD94" s="0" t="n">
        <v>0.0149999999999997</v>
      </c>
      <c r="HE94" s="0" t="n">
        <v>0.0149999999999997</v>
      </c>
      <c r="HF94" s="0" t="n">
        <v>0.0150000000000006</v>
      </c>
      <c r="HG94" s="0" t="n">
        <v>0.0149999999999997</v>
      </c>
      <c r="HH94" s="0" t="n">
        <v>0.0149999999999997</v>
      </c>
      <c r="HI94" s="0" t="n">
        <v>0.0149999999999997</v>
      </c>
      <c r="HJ94" s="0" t="n">
        <v>0.0150000000000006</v>
      </c>
      <c r="HK94" s="0" t="n">
        <v>0.0150000000000006</v>
      </c>
      <c r="HL94" s="0" t="n">
        <v>0.0149999999999997</v>
      </c>
      <c r="HM94" s="0" t="n">
        <v>0.0150000000000006</v>
      </c>
      <c r="HN94" s="0" t="n">
        <v>0.0149999999999997</v>
      </c>
      <c r="HO94" s="0" t="n">
        <v>0.0149999999999997</v>
      </c>
      <c r="HP94" s="0" t="n">
        <v>0.0149999999999997</v>
      </c>
      <c r="HQ94" s="0" t="n">
        <v>0.0149999999999997</v>
      </c>
      <c r="HR94" s="0" t="n">
        <v>0.0149999999999997</v>
      </c>
      <c r="HS94" s="0" t="n">
        <v>0.0150000000000006</v>
      </c>
      <c r="HT94" s="0" t="n">
        <v>0.0150000000000006</v>
      </c>
      <c r="HU94" s="0" t="n">
        <v>0.0149999999999997</v>
      </c>
      <c r="HV94" s="0" t="n">
        <v>0.0149999999999997</v>
      </c>
      <c r="HW94" s="0" t="n">
        <v>0.0149999999999997</v>
      </c>
      <c r="HX94" s="0" t="n">
        <v>0.0149999999999997</v>
      </c>
      <c r="HY94" s="0" t="n">
        <v>0.0149999999999997</v>
      </c>
      <c r="HZ94" s="0" t="n">
        <v>0.0150000000000006</v>
      </c>
      <c r="IA94" s="382" t="n">
        <v>0.0149999999999997</v>
      </c>
      <c r="IB94" s="382" t="n">
        <v>0.0150000000000006</v>
      </c>
      <c r="IC94" s="382" t="n">
        <v>0.0149999999999997</v>
      </c>
      <c r="ID94" s="382" t="n">
        <v>0.0150000000000006</v>
      </c>
    </row>
    <row r="95" customFormat="false" ht="12.75" hidden="false" customHeight="false" outlineLevel="0" collapsed="false">
      <c r="A95" s="389" t="n">
        <f aca="false">A!A109</f>
        <v>39873</v>
      </c>
      <c r="B95" s="390" t="n">
        <f aca="false">INDEX(RelationshipPriceTable,MATCH(A95,RelationshipMonth,0),2)</f>
        <v>4.219</v>
      </c>
      <c r="C95" s="390" t="n">
        <v>4.197</v>
      </c>
      <c r="D95" s="391" t="n">
        <f aca="false">B95-C95</f>
        <v>0.0220000000000002</v>
      </c>
      <c r="F95" s="414" t="n">
        <v>36985</v>
      </c>
      <c r="L95" s="0" t="n">
        <v>0.0670000000000002</v>
      </c>
      <c r="M95" s="0" t="n">
        <v>0.0670000000000002</v>
      </c>
      <c r="N95" s="0" t="n">
        <v>0.0670000000000002</v>
      </c>
      <c r="O95" s="0" t="n">
        <v>0.0669999999999993</v>
      </c>
      <c r="P95" s="0" t="n">
        <v>0.0670000000000002</v>
      </c>
      <c r="Q95" s="0" t="n">
        <v>0.0669999999999993</v>
      </c>
      <c r="R95" s="0" t="n">
        <v>0.069</v>
      </c>
      <c r="S95" s="0" t="n">
        <v>0.0689999999999991</v>
      </c>
      <c r="T95" s="0" t="n">
        <v>0.072000000000001</v>
      </c>
      <c r="U95" s="0" t="n">
        <v>0.0739999999999998</v>
      </c>
      <c r="V95" s="0" t="n">
        <v>0.0790000000000006</v>
      </c>
      <c r="W95" s="0" t="n">
        <v>0.0670000000000002</v>
      </c>
      <c r="X95" s="0" t="n">
        <v>0.0669999999999993</v>
      </c>
      <c r="Y95" s="0" t="n">
        <v>0.0669999999999993</v>
      </c>
      <c r="Z95" s="0" t="n">
        <v>0.0670000000000002</v>
      </c>
      <c r="AA95" s="0" t="n">
        <v>0.0669999999999993</v>
      </c>
      <c r="AB95" s="0" t="n">
        <v>0.0670000000000002</v>
      </c>
      <c r="AC95" s="0" t="n">
        <v>0.0670000000000002</v>
      </c>
      <c r="AD95" s="0" t="n">
        <v>0.0670000000000002</v>
      </c>
      <c r="AE95" s="0" t="n">
        <v>0.0670000000000002</v>
      </c>
      <c r="AF95" s="0" t="n">
        <v>0.0670000000000002</v>
      </c>
      <c r="AG95" s="0" t="n">
        <v>0.0670000000000002</v>
      </c>
      <c r="AH95" s="0" t="n">
        <v>0.0670000000000002</v>
      </c>
      <c r="AI95" s="0" t="n">
        <v>0.0670000000000006</v>
      </c>
      <c r="AJ95" s="0" t="n">
        <v>0.0670000000000006</v>
      </c>
      <c r="AK95" s="0" t="n">
        <v>0.0670000000000002</v>
      </c>
      <c r="AL95" s="0" t="n">
        <v>0.0669999999999997</v>
      </c>
      <c r="AM95" s="0" t="n">
        <v>0.0670000000000002</v>
      </c>
      <c r="AN95" s="0" t="n">
        <v>0.0670000000000002</v>
      </c>
      <c r="AO95" s="0" t="n">
        <v>0.0670000000000002</v>
      </c>
      <c r="AP95" s="0" t="n">
        <v>0.0670000000000002</v>
      </c>
      <c r="AQ95" s="0" t="n">
        <v>0.0669999999999993</v>
      </c>
      <c r="AR95" s="0" t="n">
        <v>0.0669999999999993</v>
      </c>
      <c r="AS95" s="0" t="n">
        <v>0.0670000000000002</v>
      </c>
      <c r="AT95" s="0" t="n">
        <v>0.0669999999999997</v>
      </c>
      <c r="AU95" s="0" t="n">
        <v>0.0669999999999997</v>
      </c>
      <c r="AV95" s="0" t="n">
        <v>0.0670000000000006</v>
      </c>
      <c r="AW95" s="0" t="n">
        <v>0.0670000000000002</v>
      </c>
      <c r="AX95" s="0" t="n">
        <v>0.0669999999999997</v>
      </c>
      <c r="AY95" s="0" t="n">
        <v>0.0669999999999997</v>
      </c>
      <c r="AZ95" s="0" t="n">
        <v>0.0669999999999997</v>
      </c>
      <c r="BA95" s="0" t="n">
        <v>0.0670000000000002</v>
      </c>
      <c r="BB95" s="0" t="n">
        <v>0.0670000000000002</v>
      </c>
      <c r="BC95" s="0" t="n">
        <v>0.0670000000000002</v>
      </c>
      <c r="BD95" s="0" t="n">
        <v>0.0670000000000002</v>
      </c>
      <c r="BE95" s="0" t="n">
        <v>0.0670000000000002</v>
      </c>
      <c r="BF95" s="0" t="n">
        <v>0.0669999999999997</v>
      </c>
      <c r="BG95" s="0" t="n">
        <v>0.0669999999999997</v>
      </c>
      <c r="BH95" s="0" t="n">
        <v>0.0670000000000006</v>
      </c>
      <c r="BI95" s="0" t="n">
        <v>0.0670000000000002</v>
      </c>
      <c r="BJ95" s="0" t="n">
        <v>0.0669999999999997</v>
      </c>
      <c r="BK95" s="0" t="n">
        <v>0.0669999999999997</v>
      </c>
      <c r="BL95" s="0" t="n">
        <v>0.0670000000000002</v>
      </c>
      <c r="BM95" s="0" t="n">
        <v>0.0670000000000002</v>
      </c>
      <c r="BN95" s="0" t="n">
        <v>0.0670000000000002</v>
      </c>
      <c r="BO95" s="0" t="n">
        <v>0.0670000000000002</v>
      </c>
      <c r="BP95" s="0" t="n">
        <v>0.0670000000000002</v>
      </c>
      <c r="BQ95" s="0" t="n">
        <v>0.0669999999999993</v>
      </c>
      <c r="BR95" s="0" t="n">
        <v>0.0670000000000002</v>
      </c>
      <c r="BS95" s="0" t="n">
        <v>0.0669999999999997</v>
      </c>
      <c r="BT95" s="0" t="n">
        <v>0.0670000000000002</v>
      </c>
      <c r="BU95" s="0" t="n">
        <v>0.0669999999999997</v>
      </c>
      <c r="BV95" s="0" t="n">
        <v>0.0670000000000002</v>
      </c>
      <c r="BW95" s="0" t="n">
        <v>0.0670000000000002</v>
      </c>
      <c r="BX95" s="0" t="n">
        <v>0.0670000000000002</v>
      </c>
      <c r="BY95" s="0" t="n">
        <v>0.0670000000000002</v>
      </c>
      <c r="BZ95" s="0" t="n">
        <v>0.0669999999999993</v>
      </c>
      <c r="CA95" s="0" t="n">
        <v>0.0669999999999993</v>
      </c>
      <c r="CB95" s="0" t="n">
        <v>0.0669999999999993</v>
      </c>
      <c r="CC95" s="0" t="n">
        <v>0.0669999999999993</v>
      </c>
      <c r="CD95" s="0" t="n">
        <v>0.0670000000000002</v>
      </c>
      <c r="CE95" s="0" t="n">
        <v>0.0669999999999997</v>
      </c>
      <c r="CF95" s="0" t="n">
        <v>0.0670000000000002</v>
      </c>
      <c r="CG95" s="0" t="n">
        <v>0.0669999999999997</v>
      </c>
      <c r="CH95" s="0" t="n">
        <v>0.0670000000000002</v>
      </c>
      <c r="CI95" s="0" t="n">
        <v>0.0670000000000002</v>
      </c>
      <c r="CJ95" s="0" t="n">
        <v>0.0669999999999993</v>
      </c>
      <c r="CK95" s="0" t="n">
        <v>0.0670000000000002</v>
      </c>
      <c r="CL95" s="0" t="n">
        <v>0.0670000000000002</v>
      </c>
      <c r="CM95" s="0" t="n">
        <v>0.0669999999999993</v>
      </c>
      <c r="CN95" s="0" t="n">
        <v>0.0670000000000002</v>
      </c>
      <c r="CO95" s="0" t="n">
        <v>0.0670000000000002</v>
      </c>
      <c r="CP95" s="0" t="n">
        <v>0.0669999999999993</v>
      </c>
      <c r="CQ95" s="0" t="n">
        <v>0.0669999999999997</v>
      </c>
      <c r="CR95" s="0" t="n">
        <v>0.0670000000000011</v>
      </c>
      <c r="CS95" s="0" t="n">
        <v>0.0670000000000002</v>
      </c>
      <c r="CT95" s="0" t="n">
        <v>0.0669999999999993</v>
      </c>
      <c r="CU95" s="0" t="n">
        <v>0.0669999999999993</v>
      </c>
      <c r="CV95" s="0" t="n">
        <v>0.0670000000000002</v>
      </c>
      <c r="CW95" s="0" t="n">
        <v>0.0670000000000002</v>
      </c>
      <c r="CX95" s="0" t="n">
        <v>0.0670000000000002</v>
      </c>
      <c r="CY95" s="0" t="n">
        <v>0.0670000000000002</v>
      </c>
      <c r="CZ95" s="0" t="n">
        <v>0.0670000000000002</v>
      </c>
      <c r="DA95" s="0" t="n">
        <v>0.0669999999999993</v>
      </c>
      <c r="DB95" s="0" t="n">
        <v>0.0670000000000002</v>
      </c>
      <c r="DC95" s="0" t="n">
        <v>0.0669999999999993</v>
      </c>
      <c r="DD95" s="0" t="n">
        <v>0.0670000000000002</v>
      </c>
      <c r="DE95" s="0" t="n">
        <v>0.0670000000000002</v>
      </c>
      <c r="DF95" s="0" t="n">
        <v>0.0670000000000002</v>
      </c>
      <c r="DG95" s="0" t="n">
        <v>0.0670000000000002</v>
      </c>
      <c r="DH95" s="0" t="n">
        <v>0.0670000000000002</v>
      </c>
      <c r="DI95" s="0" t="n">
        <v>0.0670000000000002</v>
      </c>
      <c r="DJ95" s="0" t="n">
        <v>0.0669999999999993</v>
      </c>
      <c r="DK95" s="0" t="n">
        <v>0.0669999999999993</v>
      </c>
      <c r="DL95" s="0" t="n">
        <v>0.0670000000000002</v>
      </c>
      <c r="DM95" s="0" t="n">
        <v>0.0670000000000002</v>
      </c>
      <c r="DN95" s="0" t="n">
        <v>0.0670000000000002</v>
      </c>
      <c r="DO95" s="0" t="n">
        <v>0.0669999999999993</v>
      </c>
      <c r="DP95" s="0" t="n">
        <v>0.0670000000000002</v>
      </c>
      <c r="DQ95" s="0" t="n">
        <v>0.0670000000000002</v>
      </c>
      <c r="DR95" s="0" t="n">
        <v>0.0670000000000002</v>
      </c>
      <c r="DS95" s="0" t="n">
        <v>0.0670000000000002</v>
      </c>
      <c r="DT95" s="0" t="n">
        <v>0.0670000000000002</v>
      </c>
      <c r="DU95" s="0" t="n">
        <v>0.0670000000000002</v>
      </c>
      <c r="DV95" s="0" t="n">
        <v>0.0670000000000002</v>
      </c>
      <c r="DW95" s="0" t="n">
        <v>0.0670000000000002</v>
      </c>
      <c r="DX95" s="0" t="n">
        <v>0.0670000000000002</v>
      </c>
      <c r="DY95" s="0" t="n">
        <v>0.0670000000000002</v>
      </c>
      <c r="DZ95" s="0" t="n">
        <v>0.0670000000000002</v>
      </c>
      <c r="EA95" s="0" t="n">
        <v>0.0669999999999993</v>
      </c>
      <c r="EB95" s="0" t="n">
        <v>0.0670000000000002</v>
      </c>
      <c r="EC95" s="0" t="n">
        <v>0.0670000000000002</v>
      </c>
      <c r="ED95" s="0" t="n">
        <v>0.0670000000000002</v>
      </c>
      <c r="EE95" s="0" t="n">
        <v>0.0670000000000002</v>
      </c>
      <c r="EF95" s="0" t="n">
        <v>0.0670000000000002</v>
      </c>
      <c r="EG95" s="0" t="n">
        <v>0.0670000000000002</v>
      </c>
      <c r="EH95" s="0" t="n">
        <v>0.0669999999999993</v>
      </c>
      <c r="EI95" s="0" t="n">
        <v>0.0670000000000002</v>
      </c>
      <c r="EJ95" s="0" t="n">
        <v>0.0669999999999993</v>
      </c>
      <c r="EK95" s="0" t="n">
        <v>0.0669999999999993</v>
      </c>
      <c r="EL95" s="0" t="n">
        <v>0.0670000000000002</v>
      </c>
      <c r="EM95" s="0" t="n">
        <v>0.0670000000000002</v>
      </c>
      <c r="EN95" s="0" t="n">
        <v>0.0670000000000002</v>
      </c>
      <c r="EO95" s="0" t="n">
        <v>0.0669999999999993</v>
      </c>
      <c r="EP95" s="0" t="n">
        <v>0.0670000000000002</v>
      </c>
      <c r="EQ95" s="0" t="n">
        <v>0.0670000000000002</v>
      </c>
      <c r="ER95" s="0" t="n">
        <v>0.0669999999999993</v>
      </c>
      <c r="ES95" s="0" t="n">
        <v>0.0670000000000002</v>
      </c>
      <c r="ET95" s="0" t="n">
        <v>0.0670000000000002</v>
      </c>
      <c r="EU95" s="0" t="n">
        <v>0.0669999999999993</v>
      </c>
      <c r="EV95" s="0" t="n">
        <v>0.0670000000000002</v>
      </c>
      <c r="EW95" s="0" t="n">
        <v>0.0670000000000002</v>
      </c>
      <c r="EX95" s="0" t="n">
        <v>0.0670000000000002</v>
      </c>
      <c r="EY95" s="0" t="n">
        <v>0.0670000000000002</v>
      </c>
      <c r="EZ95" s="0" t="n">
        <v>0.0670000000000011</v>
      </c>
      <c r="FA95" s="0" t="n">
        <v>0.0670000000000002</v>
      </c>
      <c r="FB95" s="0" t="n">
        <v>0.0669999999999993</v>
      </c>
      <c r="FC95" s="0" t="n">
        <v>0.0669999999999993</v>
      </c>
      <c r="FD95" s="0" t="n">
        <v>0.0670000000000002</v>
      </c>
      <c r="FE95" s="0" t="n">
        <v>0.0669999999999993</v>
      </c>
      <c r="FF95" s="0" t="n">
        <v>0.0670000000000002</v>
      </c>
      <c r="FG95" s="0" t="n">
        <v>0.0670000000000002</v>
      </c>
      <c r="FH95" s="0" t="n">
        <v>0.0670000000000002</v>
      </c>
      <c r="FI95" s="0" t="n">
        <v>0.0670000000000002</v>
      </c>
      <c r="FJ95" s="0" t="n">
        <v>0.0670000000000002</v>
      </c>
      <c r="FK95" s="0" t="n">
        <v>0.0669999999999993</v>
      </c>
      <c r="FL95" s="0" t="n">
        <v>0.0670000000000002</v>
      </c>
      <c r="FM95" s="0" t="n">
        <v>0.0670000000000002</v>
      </c>
      <c r="FN95" s="0" t="n">
        <v>0.0670000000000002</v>
      </c>
      <c r="FO95" s="0" t="n">
        <v>0.0670000000000002</v>
      </c>
      <c r="FP95" s="0" t="n">
        <v>0.0670000000000002</v>
      </c>
      <c r="FQ95" s="0" t="n">
        <v>0.0670000000000002</v>
      </c>
      <c r="FR95" s="0" t="n">
        <v>0.0669999999999993</v>
      </c>
      <c r="FS95" s="0" t="n">
        <v>0.0670000000000002</v>
      </c>
      <c r="FT95" s="0" t="n">
        <v>0.0670000000000002</v>
      </c>
      <c r="FU95" s="0" t="n">
        <v>0.0670000000000002</v>
      </c>
      <c r="FV95" s="0" t="n">
        <v>0.0669999999999993</v>
      </c>
      <c r="FW95" s="0" t="n">
        <v>0.0670000000000002</v>
      </c>
      <c r="FX95" s="0" t="n">
        <v>0.0670000000000002</v>
      </c>
      <c r="FY95" s="0" t="n">
        <v>0.0670000000000002</v>
      </c>
      <c r="FZ95" s="0" t="n">
        <v>0.0670000000000002</v>
      </c>
      <c r="GA95" s="0" t="n">
        <v>0.0670000000000002</v>
      </c>
      <c r="GB95" s="0" t="n">
        <v>0.0670000000000002</v>
      </c>
      <c r="GC95" s="0" t="n">
        <v>0.0670000000000002</v>
      </c>
      <c r="GD95" s="0" t="n">
        <v>0.0670000000000002</v>
      </c>
      <c r="GE95" s="0" t="n">
        <v>0.0670000000000002</v>
      </c>
      <c r="GF95" s="0" t="n">
        <v>0.0670000000000011</v>
      </c>
      <c r="GG95" s="0" t="n">
        <v>0.0670000000000002</v>
      </c>
      <c r="GH95" s="0" t="n">
        <v>0.0670000000000002</v>
      </c>
      <c r="GI95" s="0" t="n">
        <v>0.0669999999999993</v>
      </c>
      <c r="GJ95" s="0" t="n">
        <v>0.0670000000000002</v>
      </c>
      <c r="GK95" s="0" t="n">
        <v>0.0670000000000002</v>
      </c>
      <c r="GL95" s="0" t="n">
        <v>0.0670000000000002</v>
      </c>
      <c r="GM95" s="0" t="n">
        <v>0.0670000000000002</v>
      </c>
      <c r="GN95" s="0" t="n">
        <v>0.0670000000000002</v>
      </c>
      <c r="GO95" s="0" t="n">
        <v>0.0670000000000002</v>
      </c>
      <c r="GP95" s="0" t="n">
        <v>0.0670000000000002</v>
      </c>
      <c r="GQ95" s="0" t="n">
        <v>0.0670000000000011</v>
      </c>
      <c r="GR95" s="0" t="n">
        <v>0.0670000000000002</v>
      </c>
      <c r="GS95" s="0" t="n">
        <v>0.0670000000000002</v>
      </c>
      <c r="GT95" s="0" t="n">
        <v>0.0670000000000002</v>
      </c>
      <c r="GU95" s="0" t="n">
        <v>0.0670000000000002</v>
      </c>
      <c r="GV95" s="0" t="n">
        <v>0.0670000000000002</v>
      </c>
      <c r="GW95" s="0" t="n">
        <v>0.0669999999999993</v>
      </c>
      <c r="GX95" s="0" t="n">
        <v>0.0670000000000002</v>
      </c>
      <c r="GY95" s="0" t="n">
        <v>0.0670000000000002</v>
      </c>
      <c r="GZ95" s="0" t="n">
        <v>0.0669999999999993</v>
      </c>
      <c r="HA95" s="0" t="n">
        <v>0.0670000000000002</v>
      </c>
      <c r="HB95" s="0" t="n">
        <v>0.0670000000000002</v>
      </c>
      <c r="HC95" s="0" t="n">
        <v>0.0670000000000002</v>
      </c>
      <c r="HD95" s="0" t="n">
        <v>0.0670000000000002</v>
      </c>
      <c r="HE95" s="0" t="n">
        <v>0.0670000000000011</v>
      </c>
      <c r="HF95" s="0" t="n">
        <v>0.0670000000000002</v>
      </c>
      <c r="HG95" s="0" t="n">
        <v>0.0670000000000002</v>
      </c>
      <c r="HH95" s="0" t="n">
        <v>0.0670000000000011</v>
      </c>
      <c r="HI95" s="0" t="n">
        <v>0.0670000000000002</v>
      </c>
      <c r="HJ95" s="0" t="n">
        <v>0.0669999999999993</v>
      </c>
      <c r="HK95" s="0" t="n">
        <v>0.0669999999999993</v>
      </c>
      <c r="HL95" s="0" t="n">
        <v>0.0670000000000002</v>
      </c>
      <c r="HM95" s="0" t="n">
        <v>0.0670000000000002</v>
      </c>
      <c r="HN95" s="0" t="n">
        <v>0.0670000000000011</v>
      </c>
      <c r="HO95" s="0" t="n">
        <v>0.0670000000000011</v>
      </c>
      <c r="HP95" s="0" t="n">
        <v>0.0670000000000011</v>
      </c>
      <c r="HQ95" s="0" t="n">
        <v>0.0670000000000011</v>
      </c>
      <c r="HR95" s="0" t="n">
        <v>0.0670000000000011</v>
      </c>
      <c r="HS95" s="0" t="n">
        <v>0.0669999999999993</v>
      </c>
      <c r="HT95" s="0" t="n">
        <v>0.0670000000000002</v>
      </c>
      <c r="HU95" s="0" t="n">
        <v>0.0670000000000011</v>
      </c>
      <c r="HV95" s="0" t="n">
        <v>0.0670000000000002</v>
      </c>
      <c r="HW95" s="0" t="n">
        <v>0.0670000000000002</v>
      </c>
      <c r="HX95" s="0" t="n">
        <v>0.0670000000000011</v>
      </c>
      <c r="HY95" s="0" t="n">
        <v>0.0670000000000002</v>
      </c>
      <c r="HZ95" s="0" t="n">
        <v>0.0670000000000002</v>
      </c>
      <c r="IA95" s="382" t="n">
        <v>0.0670000000000011</v>
      </c>
      <c r="IB95" s="382" t="n">
        <v>0.0670000000000002</v>
      </c>
      <c r="IC95" s="382" t="n">
        <v>0.0670000000000002</v>
      </c>
      <c r="ID95" s="382" t="n">
        <v>0.0670000000000002</v>
      </c>
    </row>
    <row r="96" customFormat="false" ht="12.75" hidden="false" customHeight="false" outlineLevel="0" collapsed="false">
      <c r="A96" s="389" t="n">
        <f aca="false">A!A110</f>
        <v>39904</v>
      </c>
      <c r="B96" s="390" t="n">
        <f aca="false">INDEX(RelationshipPriceTable,MATCH(A96,RelationshipMonth,0),2)</f>
        <v>3.999</v>
      </c>
      <c r="C96" s="390" t="n">
        <v>3.977</v>
      </c>
      <c r="D96" s="391" t="n">
        <f aca="false">B96-C96</f>
        <v>0.0220000000000002</v>
      </c>
      <c r="F96" s="414" t="n">
        <v>36986</v>
      </c>
      <c r="L96" s="0" t="n">
        <v>0.24</v>
      </c>
      <c r="M96" s="0" t="n">
        <v>0.242999999999999</v>
      </c>
      <c r="N96" s="0" t="n">
        <v>0.24</v>
      </c>
      <c r="O96" s="0" t="n">
        <v>0.243</v>
      </c>
      <c r="P96" s="0" t="n">
        <v>0.244</v>
      </c>
      <c r="Q96" s="0" t="n">
        <v>0.248000000000001</v>
      </c>
      <c r="R96" s="0" t="n">
        <v>0.253</v>
      </c>
      <c r="S96" s="0" t="n">
        <v>0.253000000000001</v>
      </c>
      <c r="T96" s="0" t="n">
        <v>0.255</v>
      </c>
      <c r="U96" s="0" t="n">
        <v>0.25</v>
      </c>
      <c r="V96" s="0" t="n">
        <v>0.247</v>
      </c>
      <c r="W96" s="0" t="n">
        <v>0.178</v>
      </c>
      <c r="X96" s="0" t="n">
        <v>0.161</v>
      </c>
      <c r="Y96" s="0" t="n">
        <v>0.156000000000001</v>
      </c>
      <c r="Z96" s="0" t="n">
        <v>0.153</v>
      </c>
      <c r="AA96" s="0" t="n">
        <v>0.15</v>
      </c>
      <c r="AB96" s="0" t="n">
        <v>0.148999999999999</v>
      </c>
      <c r="AC96" s="0" t="n">
        <v>0.149</v>
      </c>
      <c r="AD96" s="0" t="n">
        <v>0.149</v>
      </c>
      <c r="AE96" s="0" t="n">
        <v>0.149</v>
      </c>
      <c r="AF96" s="0" t="n">
        <v>0.146</v>
      </c>
      <c r="AG96" s="0" t="n">
        <v>0.146</v>
      </c>
      <c r="AH96" s="0" t="n">
        <v>0.146</v>
      </c>
      <c r="AI96" s="0" t="n">
        <v>0.124</v>
      </c>
      <c r="AJ96" s="0" t="n">
        <v>0.123999999999999</v>
      </c>
      <c r="AK96" s="0" t="n">
        <v>0.124000000000001</v>
      </c>
      <c r="AL96" s="0" t="n">
        <v>0.124000000000001</v>
      </c>
      <c r="AM96" s="0" t="n">
        <v>0.124000000000001</v>
      </c>
      <c r="AN96" s="0" t="n">
        <v>0.124000000000001</v>
      </c>
      <c r="AO96" s="0" t="n">
        <v>0.124000000000001</v>
      </c>
      <c r="AP96" s="0" t="n">
        <v>0.124</v>
      </c>
      <c r="AQ96" s="0" t="n">
        <v>0.124000000000001</v>
      </c>
      <c r="AR96" s="0" t="n">
        <v>0.124000000000001</v>
      </c>
      <c r="AS96" s="0" t="n">
        <v>0.124</v>
      </c>
      <c r="AT96" s="0" t="n">
        <v>0.124000000000001</v>
      </c>
      <c r="AU96" s="0" t="n">
        <v>0.124</v>
      </c>
      <c r="AV96" s="0" t="n">
        <v>0.123999999999999</v>
      </c>
      <c r="AW96" s="0" t="n">
        <v>0.124</v>
      </c>
      <c r="AX96" s="0" t="n">
        <v>0.124000000000001</v>
      </c>
      <c r="AY96" s="0" t="n">
        <v>0.124000000000001</v>
      </c>
      <c r="AZ96" s="0" t="n">
        <v>0.124000000000001</v>
      </c>
      <c r="BA96" s="0" t="n">
        <v>0.124000000000001</v>
      </c>
      <c r="BB96" s="0" t="n">
        <v>0.124</v>
      </c>
      <c r="BC96" s="0" t="n">
        <v>0.124</v>
      </c>
      <c r="BD96" s="0" t="n">
        <v>0.119</v>
      </c>
      <c r="BE96" s="0" t="n">
        <v>0.119</v>
      </c>
      <c r="BF96" s="0" t="n">
        <v>0.119000000000001</v>
      </c>
      <c r="BG96" s="0" t="n">
        <v>0.119</v>
      </c>
      <c r="BH96" s="0" t="n">
        <v>0.118999999999999</v>
      </c>
      <c r="BI96" s="0" t="n">
        <v>0.119</v>
      </c>
      <c r="BJ96" s="0" t="n">
        <v>0.119000000000001</v>
      </c>
      <c r="BK96" s="0" t="n">
        <v>0.119000000000001</v>
      </c>
      <c r="BL96" s="0" t="n">
        <v>0.119</v>
      </c>
      <c r="BM96" s="0" t="n">
        <v>0.119000000000001</v>
      </c>
      <c r="BN96" s="0" t="n">
        <v>0.119</v>
      </c>
      <c r="BO96" s="0" t="n">
        <v>0.119</v>
      </c>
      <c r="BP96" s="0" t="n">
        <v>0.109000000000001</v>
      </c>
      <c r="BQ96" s="0" t="n">
        <v>0.109000000000001</v>
      </c>
      <c r="BR96" s="0" t="n">
        <v>0.109</v>
      </c>
      <c r="BS96" s="0" t="n">
        <v>0.109</v>
      </c>
      <c r="BT96" s="0" t="n">
        <v>0.109</v>
      </c>
      <c r="BU96" s="0" t="n">
        <v>0.109000000000001</v>
      </c>
      <c r="BV96" s="0" t="n">
        <v>0.109</v>
      </c>
      <c r="BW96" s="0" t="n">
        <v>0.109</v>
      </c>
      <c r="BX96" s="0" t="n">
        <v>0.109000000000001</v>
      </c>
      <c r="BY96" s="0" t="n">
        <v>0.109</v>
      </c>
      <c r="BZ96" s="0" t="n">
        <v>0.109000000000001</v>
      </c>
      <c r="CA96" s="0" t="n">
        <v>0.109000000000001</v>
      </c>
      <c r="CB96" s="0" t="n">
        <v>0.0990000000000011</v>
      </c>
      <c r="CC96" s="0" t="n">
        <v>0.0990000000000011</v>
      </c>
      <c r="CD96" s="0" t="n">
        <v>0.0990000000000002</v>
      </c>
      <c r="CE96" s="0" t="n">
        <v>0.0990000000000006</v>
      </c>
      <c r="CF96" s="0" t="n">
        <v>0.0990000000000002</v>
      </c>
      <c r="CG96" s="0" t="n">
        <v>0.0990000000000002</v>
      </c>
      <c r="CH96" s="0" t="n">
        <v>0.0990000000000002</v>
      </c>
      <c r="CI96" s="0" t="n">
        <v>0.0990000000000002</v>
      </c>
      <c r="CJ96" s="0" t="n">
        <v>0.0990000000000002</v>
      </c>
      <c r="CK96" s="0" t="n">
        <v>0.0990000000000002</v>
      </c>
      <c r="CL96" s="0" t="n">
        <v>0.0990000000000002</v>
      </c>
      <c r="CM96" s="0" t="n">
        <v>0.0990000000000011</v>
      </c>
      <c r="CN96" s="0" t="n">
        <v>0.0940000000000003</v>
      </c>
      <c r="CO96" s="0" t="n">
        <v>0.0940000000000003</v>
      </c>
      <c r="CP96" s="0" t="n">
        <v>0.0940000000000003</v>
      </c>
      <c r="CQ96" s="0" t="n">
        <v>0.0940000000000003</v>
      </c>
      <c r="CR96" s="0" t="n">
        <v>0.0939999999999994</v>
      </c>
      <c r="CS96" s="0" t="n">
        <v>0.0940000000000003</v>
      </c>
      <c r="CT96" s="0" t="n">
        <v>0.0940000000000003</v>
      </c>
      <c r="CU96" s="0" t="n">
        <v>0.0940000000000003</v>
      </c>
      <c r="CV96" s="0" t="n">
        <v>0.0940000000000003</v>
      </c>
      <c r="CW96" s="0" t="n">
        <v>0.0940000000000003</v>
      </c>
      <c r="CX96" s="0" t="n">
        <v>0.0940000000000003</v>
      </c>
      <c r="CY96" s="0" t="n">
        <v>0.0940000000000003</v>
      </c>
      <c r="CZ96" s="0" t="n">
        <v>0.0890000000000004</v>
      </c>
      <c r="DA96" s="0" t="n">
        <v>0.0890000000000004</v>
      </c>
      <c r="DB96" s="0" t="n">
        <v>0.0890000000000004</v>
      </c>
      <c r="DC96" s="0" t="n">
        <v>0.0890000000000004</v>
      </c>
      <c r="DD96" s="0" t="n">
        <v>0.0889999999999995</v>
      </c>
      <c r="DE96" s="0" t="n">
        <v>0.0890000000000004</v>
      </c>
      <c r="DF96" s="0" t="n">
        <v>0.0890000000000004</v>
      </c>
      <c r="DG96" s="0" t="n">
        <v>0.0890000000000004</v>
      </c>
      <c r="DH96" s="0" t="n">
        <v>0.0890000000000004</v>
      </c>
      <c r="DI96" s="0" t="n">
        <v>0.0890000000000004</v>
      </c>
      <c r="DJ96" s="0" t="n">
        <v>0.0890000000000004</v>
      </c>
      <c r="DK96" s="0" t="n">
        <v>0.0890000000000004</v>
      </c>
      <c r="DL96" s="0" t="n">
        <v>0.0840000000000005</v>
      </c>
      <c r="DM96" s="0" t="n">
        <v>0.0840000000000005</v>
      </c>
      <c r="DN96" s="0" t="n">
        <v>0.0840000000000005</v>
      </c>
      <c r="DO96" s="0" t="n">
        <v>0.0840000000000005</v>
      </c>
      <c r="DP96" s="0" t="n">
        <v>0.0839999999999996</v>
      </c>
      <c r="DQ96" s="0" t="n">
        <v>0.0840000000000005</v>
      </c>
      <c r="DR96" s="0" t="n">
        <v>0.0840000000000005</v>
      </c>
      <c r="DS96" s="0" t="n">
        <v>0.0839999999999996</v>
      </c>
      <c r="DT96" s="0" t="n">
        <v>0.0840000000000005</v>
      </c>
      <c r="DU96" s="0" t="n">
        <v>0.0839999999999996</v>
      </c>
      <c r="DV96" s="0" t="n">
        <v>0.0840000000000005</v>
      </c>
      <c r="DW96" s="0" t="n">
        <v>0.0840000000000005</v>
      </c>
      <c r="DX96" s="0" t="n">
        <v>0.0790000000000006</v>
      </c>
      <c r="DY96" s="0" t="n">
        <v>0.0790000000000006</v>
      </c>
      <c r="DZ96" s="0" t="n">
        <v>0.0790000000000006</v>
      </c>
      <c r="EA96" s="0" t="n">
        <v>0.0790000000000006</v>
      </c>
      <c r="EB96" s="0" t="n">
        <v>0.0789999999999997</v>
      </c>
      <c r="EC96" s="0" t="n">
        <v>0.0790000000000006</v>
      </c>
      <c r="ED96" s="0" t="n">
        <v>0.0789999999999997</v>
      </c>
      <c r="EE96" s="0" t="n">
        <v>0.0789999999999997</v>
      </c>
      <c r="EF96" s="0" t="n">
        <v>0.0790000000000006</v>
      </c>
      <c r="EG96" s="0" t="n">
        <v>0.0789999999999997</v>
      </c>
      <c r="EH96" s="0" t="n">
        <v>0.0790000000000006</v>
      </c>
      <c r="EI96" s="0" t="n">
        <v>0.0790000000000006</v>
      </c>
      <c r="EJ96" s="0" t="n">
        <v>0.0740000000000007</v>
      </c>
      <c r="EK96" s="0" t="n">
        <v>0.0740000000000007</v>
      </c>
      <c r="EL96" s="0" t="n">
        <v>0.0740000000000007</v>
      </c>
      <c r="EM96" s="0" t="n">
        <v>0.0739999999999998</v>
      </c>
      <c r="EN96" s="0" t="n">
        <v>0.0739999999999998</v>
      </c>
      <c r="EO96" s="0" t="n">
        <v>0.0740000000000007</v>
      </c>
      <c r="EP96" s="0" t="n">
        <v>0.0740000000000007</v>
      </c>
      <c r="EQ96" s="0" t="n">
        <v>0.0740000000000007</v>
      </c>
      <c r="ER96" s="0" t="n">
        <v>0.0740000000000007</v>
      </c>
      <c r="ES96" s="0" t="n">
        <v>0.0740000000000007</v>
      </c>
      <c r="ET96" s="0" t="n">
        <v>0.0739999999999998</v>
      </c>
      <c r="EU96" s="0" t="n">
        <v>0.0740000000000007</v>
      </c>
      <c r="EV96" s="0" t="n">
        <v>0.069</v>
      </c>
      <c r="EW96" s="0" t="n">
        <v>0.069</v>
      </c>
      <c r="EX96" s="0" t="n">
        <v>0.069</v>
      </c>
      <c r="EY96" s="0" t="n">
        <v>0.069</v>
      </c>
      <c r="EZ96" s="0" t="n">
        <v>0.0689999999999991</v>
      </c>
      <c r="FA96" s="0" t="n">
        <v>0.069</v>
      </c>
      <c r="FB96" s="0" t="n">
        <v>0.0690000000000008</v>
      </c>
      <c r="FC96" s="0" t="n">
        <v>0.0690000000000008</v>
      </c>
      <c r="FD96" s="0" t="n">
        <v>0.069</v>
      </c>
      <c r="FE96" s="0" t="n">
        <v>0.0690000000000008</v>
      </c>
      <c r="FF96" s="0" t="n">
        <v>0.069</v>
      </c>
      <c r="FG96" s="0" t="n">
        <v>0.069</v>
      </c>
      <c r="FH96" s="0" t="n">
        <v>0.0690000000000008</v>
      </c>
      <c r="FI96" s="0" t="n">
        <v>0.0690000000000008</v>
      </c>
      <c r="FJ96" s="0" t="n">
        <v>0.069</v>
      </c>
      <c r="FK96" s="0" t="n">
        <v>0.0690000000000008</v>
      </c>
      <c r="FL96" s="0" t="n">
        <v>0.069</v>
      </c>
      <c r="FM96" s="0" t="n">
        <v>0.0690000000000008</v>
      </c>
      <c r="FN96" s="0" t="n">
        <v>0.069</v>
      </c>
      <c r="FO96" s="0" t="n">
        <v>0.069</v>
      </c>
      <c r="FP96" s="0" t="n">
        <v>0.0690000000000008</v>
      </c>
      <c r="FQ96" s="0" t="n">
        <v>0.069</v>
      </c>
      <c r="FR96" s="0" t="n">
        <v>0.0690000000000008</v>
      </c>
      <c r="FS96" s="0" t="n">
        <v>0.0690000000000008</v>
      </c>
      <c r="FT96" s="0" t="n">
        <v>0.069</v>
      </c>
      <c r="FU96" s="0" t="n">
        <v>0.069</v>
      </c>
      <c r="FV96" s="0" t="n">
        <v>0.0690000000000008</v>
      </c>
      <c r="FW96" s="0" t="n">
        <v>0.069</v>
      </c>
      <c r="FX96" s="0" t="n">
        <v>0.069</v>
      </c>
      <c r="FY96" s="0" t="n">
        <v>0.069</v>
      </c>
      <c r="FZ96" s="0" t="n">
        <v>0.0690000000000008</v>
      </c>
      <c r="GA96" s="0" t="n">
        <v>0.0690000000000008</v>
      </c>
      <c r="GB96" s="0" t="n">
        <v>0.069</v>
      </c>
      <c r="GC96" s="0" t="n">
        <v>0.0690000000000008</v>
      </c>
      <c r="GD96" s="0" t="n">
        <v>0.069</v>
      </c>
      <c r="GE96" s="0" t="n">
        <v>0.069</v>
      </c>
      <c r="GF96" s="0" t="n">
        <v>0.0689999999999991</v>
      </c>
      <c r="GG96" s="0" t="n">
        <v>0.0690000000000008</v>
      </c>
      <c r="GH96" s="0" t="n">
        <v>0.069</v>
      </c>
      <c r="GI96" s="0" t="n">
        <v>0.0690000000000008</v>
      </c>
      <c r="GJ96" s="0" t="n">
        <v>0.069</v>
      </c>
      <c r="GK96" s="0" t="n">
        <v>0.069</v>
      </c>
      <c r="GL96" s="0" t="n">
        <v>0.069</v>
      </c>
      <c r="GM96" s="0" t="n">
        <v>0.069</v>
      </c>
      <c r="GN96" s="0" t="n">
        <v>0.069</v>
      </c>
      <c r="GO96" s="0" t="n">
        <v>0.069</v>
      </c>
      <c r="GP96" s="0" t="n">
        <v>0.0690000000000008</v>
      </c>
      <c r="GQ96" s="0" t="n">
        <v>0.069</v>
      </c>
      <c r="GR96" s="0" t="n">
        <v>0.069</v>
      </c>
      <c r="GS96" s="0" t="n">
        <v>0.069</v>
      </c>
      <c r="GT96" s="0" t="n">
        <v>0.0690000000000008</v>
      </c>
      <c r="GU96" s="0" t="n">
        <v>0.069</v>
      </c>
      <c r="GV96" s="0" t="n">
        <v>0.069</v>
      </c>
      <c r="GW96" s="0" t="n">
        <v>0.0690000000000008</v>
      </c>
      <c r="GX96" s="0" t="n">
        <v>0.069</v>
      </c>
      <c r="GY96" s="0" t="n">
        <v>0.069</v>
      </c>
      <c r="GZ96" s="0" t="n">
        <v>0.0690000000000008</v>
      </c>
      <c r="HA96" s="0" t="n">
        <v>0.069</v>
      </c>
      <c r="HB96" s="0" t="n">
        <v>0.069</v>
      </c>
      <c r="HC96" s="0" t="n">
        <v>0.069</v>
      </c>
      <c r="HD96" s="0" t="n">
        <v>0.069</v>
      </c>
      <c r="HE96" s="0" t="n">
        <v>0.0689999999999991</v>
      </c>
      <c r="HF96" s="0" t="n">
        <v>0.069</v>
      </c>
      <c r="HG96" s="0" t="n">
        <v>0.069</v>
      </c>
      <c r="HH96" s="0" t="n">
        <v>0.0689999999999991</v>
      </c>
      <c r="HI96" s="0" t="n">
        <v>0.069</v>
      </c>
      <c r="HJ96" s="0" t="n">
        <v>0.0690000000000008</v>
      </c>
      <c r="HK96" s="0" t="n">
        <v>0.0690000000000008</v>
      </c>
      <c r="HL96" s="0" t="n">
        <v>0.069</v>
      </c>
      <c r="HM96" s="0" t="n">
        <v>0.069</v>
      </c>
      <c r="HN96" s="0" t="n">
        <v>0.0689999999999991</v>
      </c>
      <c r="HO96" s="0" t="n">
        <v>0.0689999999999991</v>
      </c>
      <c r="HP96" s="0" t="n">
        <v>0.069</v>
      </c>
      <c r="HQ96" s="0" t="n">
        <v>0.069</v>
      </c>
      <c r="HR96" s="0" t="n">
        <v>0.0689999999999991</v>
      </c>
      <c r="HS96" s="0" t="n">
        <v>0.069</v>
      </c>
      <c r="HT96" s="0" t="n">
        <v>0.0689999999999991</v>
      </c>
      <c r="HU96" s="0" t="n">
        <v>0.069</v>
      </c>
      <c r="HV96" s="0" t="n">
        <v>0.069</v>
      </c>
      <c r="HW96" s="0" t="n">
        <v>0.069</v>
      </c>
      <c r="HX96" s="0" t="n">
        <v>0.069</v>
      </c>
      <c r="HY96" s="0" t="n">
        <v>0.069</v>
      </c>
      <c r="HZ96" s="0" t="n">
        <v>0.069</v>
      </c>
      <c r="IA96" s="382" t="n">
        <v>0.069</v>
      </c>
      <c r="IB96" s="382" t="n">
        <v>0.069</v>
      </c>
      <c r="IC96" s="382" t="n">
        <v>0.069</v>
      </c>
      <c r="ID96" s="382" t="n">
        <v>0.069</v>
      </c>
    </row>
    <row r="97" customFormat="false" ht="12.75" hidden="false" customHeight="false" outlineLevel="0" collapsed="false">
      <c r="A97" s="389" t="n">
        <f aca="false">A!A111</f>
        <v>39934</v>
      </c>
      <c r="B97" s="390" t="n">
        <f aca="false">INDEX(RelationshipPriceTable,MATCH(A97,RelationshipMonth,0),2)</f>
        <v>3.989</v>
      </c>
      <c r="C97" s="390" t="n">
        <v>3.967</v>
      </c>
      <c r="D97" s="391" t="n">
        <f aca="false">B97-C97</f>
        <v>0.0219999999999998</v>
      </c>
      <c r="F97" s="414" t="n">
        <v>36987</v>
      </c>
      <c r="L97" s="0" t="n">
        <v>-0.0340000000000007</v>
      </c>
      <c r="M97" s="0" t="n">
        <v>-0.028999999999999</v>
      </c>
      <c r="N97" s="0" t="n">
        <v>-0.0330000000000004</v>
      </c>
      <c r="O97" s="0" t="n">
        <v>-0.0320000000000009</v>
      </c>
      <c r="P97" s="0" t="n">
        <v>-0.0289999999999999</v>
      </c>
      <c r="Q97" s="0" t="n">
        <v>-0.0300000000000003</v>
      </c>
      <c r="R97" s="0" t="n">
        <v>-0.0280000000000005</v>
      </c>
      <c r="S97" s="0" t="n">
        <v>-0.0249999999999995</v>
      </c>
      <c r="T97" s="0" t="n">
        <v>-0.0250000000000004</v>
      </c>
      <c r="U97" s="0" t="n">
        <v>-0.0169999999999995</v>
      </c>
      <c r="V97" s="0" t="n">
        <v>-0.00399999999999956</v>
      </c>
      <c r="W97" s="0" t="n">
        <v>-0.00300000000000011</v>
      </c>
      <c r="X97" s="0" t="n">
        <v>-0.00300000000000011</v>
      </c>
      <c r="Y97" s="0" t="n">
        <v>0.00199999999999978</v>
      </c>
      <c r="Z97" s="0" t="n">
        <v>0.00199999999999978</v>
      </c>
      <c r="AA97" s="0" t="n">
        <v>0.00200000000000067</v>
      </c>
      <c r="AB97" s="0" t="n">
        <v>-0.000999999999999446</v>
      </c>
      <c r="AC97" s="0" t="n">
        <v>-0.00199999999999978</v>
      </c>
      <c r="AD97" s="0" t="n">
        <v>-0.00199999999999978</v>
      </c>
      <c r="AE97" s="0" t="n">
        <v>0.00500000000000078</v>
      </c>
      <c r="AF97" s="0" t="n">
        <v>0.00499999999999989</v>
      </c>
      <c r="AG97" s="0" t="n">
        <v>0.00499999999999989</v>
      </c>
      <c r="AH97" s="0" t="n">
        <v>0.00800000000000001</v>
      </c>
      <c r="AI97" s="0" t="n">
        <v>0.00800000000000001</v>
      </c>
      <c r="AJ97" s="0" t="n">
        <v>0.0080000000000009</v>
      </c>
      <c r="AK97" s="0" t="n">
        <v>0.00800000000000001</v>
      </c>
      <c r="AL97" s="0" t="n">
        <v>0.00800000000000001</v>
      </c>
      <c r="AM97" s="0" t="n">
        <v>0.00800000000000001</v>
      </c>
      <c r="AN97" s="0" t="n">
        <v>0.00800000000000001</v>
      </c>
      <c r="AO97" s="0" t="n">
        <v>0.00800000000000001</v>
      </c>
      <c r="AP97" s="0" t="n">
        <v>0.00800000000000001</v>
      </c>
      <c r="AQ97" s="0" t="n">
        <v>0.00800000000000001</v>
      </c>
      <c r="AR97" s="0" t="n">
        <v>0.00800000000000001</v>
      </c>
      <c r="AS97" s="0" t="n">
        <v>0.00800000000000001</v>
      </c>
      <c r="AT97" s="0" t="n">
        <v>0.00800000000000001</v>
      </c>
      <c r="AU97" s="0" t="n">
        <v>0.00800000000000001</v>
      </c>
      <c r="AV97" s="0" t="n">
        <v>0.00500000000000078</v>
      </c>
      <c r="AW97" s="0" t="n">
        <v>0.00499999999999989</v>
      </c>
      <c r="AX97" s="0" t="n">
        <v>0.00499999999999989</v>
      </c>
      <c r="AY97" s="0" t="n">
        <v>0.00499999999999989</v>
      </c>
      <c r="AZ97" s="0" t="n">
        <v>0.00499999999999989</v>
      </c>
      <c r="BA97" s="0" t="n">
        <v>0.00499999999999989</v>
      </c>
      <c r="BB97" s="0" t="n">
        <v>0.00500000000000078</v>
      </c>
      <c r="BC97" s="0" t="n">
        <v>0.00499999999999989</v>
      </c>
      <c r="BD97" s="0" t="n">
        <v>0.00999999999999979</v>
      </c>
      <c r="BE97" s="0" t="n">
        <v>0.0100000000000007</v>
      </c>
      <c r="BF97" s="0" t="n">
        <v>0.00999999999999979</v>
      </c>
      <c r="BG97" s="0" t="n">
        <v>0.0100000000000007</v>
      </c>
      <c r="BH97" s="0" t="n">
        <v>0.0100000000000007</v>
      </c>
      <c r="BI97" s="0" t="n">
        <v>0.00999999999999979</v>
      </c>
      <c r="BJ97" s="0" t="n">
        <v>0.00999999999999979</v>
      </c>
      <c r="BK97" s="0" t="n">
        <v>0.00999999999999979</v>
      </c>
      <c r="BL97" s="0" t="n">
        <v>0.00999999999999979</v>
      </c>
      <c r="BM97" s="0" t="n">
        <v>0.00999999999999979</v>
      </c>
      <c r="BN97" s="0" t="n">
        <v>0.0100000000000007</v>
      </c>
      <c r="BO97" s="0" t="n">
        <v>0.0100000000000007</v>
      </c>
      <c r="BP97" s="0" t="n">
        <v>0.00999999999999979</v>
      </c>
      <c r="BQ97" s="0" t="n">
        <v>0.00999999999999979</v>
      </c>
      <c r="BR97" s="0" t="n">
        <v>0.0100000000000007</v>
      </c>
      <c r="BS97" s="0" t="n">
        <v>0.00999999999999979</v>
      </c>
      <c r="BT97" s="0" t="n">
        <v>0.00999999999999979</v>
      </c>
      <c r="BU97" s="0" t="n">
        <v>0.00999999999999979</v>
      </c>
      <c r="BV97" s="0" t="n">
        <v>0.0100000000000007</v>
      </c>
      <c r="BW97" s="0" t="n">
        <v>0.0100000000000007</v>
      </c>
      <c r="BX97" s="0" t="n">
        <v>0.00999999999999979</v>
      </c>
      <c r="BY97" s="0" t="n">
        <v>0.00999999999999979</v>
      </c>
      <c r="BZ97" s="0" t="n">
        <v>0.00999999999999979</v>
      </c>
      <c r="CA97" s="0" t="n">
        <v>0.00999999999999979</v>
      </c>
      <c r="CB97" s="0" t="n">
        <v>0.00999999999999979</v>
      </c>
      <c r="CC97" s="0" t="n">
        <v>0.00999999999999979</v>
      </c>
      <c r="CD97" s="0" t="n">
        <v>0.00999999999999979</v>
      </c>
      <c r="CE97" s="0" t="n">
        <v>0.00999999999999979</v>
      </c>
      <c r="CF97" s="0" t="n">
        <v>0.00999999999999979</v>
      </c>
      <c r="CG97" s="0" t="n">
        <v>0.0100000000000007</v>
      </c>
      <c r="CH97" s="0" t="n">
        <v>0.00999999999999979</v>
      </c>
      <c r="CI97" s="0" t="n">
        <v>0.00999999999999979</v>
      </c>
      <c r="CJ97" s="0" t="n">
        <v>0.0100000000000007</v>
      </c>
      <c r="CK97" s="0" t="n">
        <v>0.00999999999999979</v>
      </c>
      <c r="CL97" s="0" t="n">
        <v>0.00999999999999979</v>
      </c>
      <c r="CM97" s="0" t="n">
        <v>0.00999999999999979</v>
      </c>
      <c r="CN97" s="0" t="n">
        <v>0.00999999999999979</v>
      </c>
      <c r="CO97" s="0" t="n">
        <v>0.00999999999999979</v>
      </c>
      <c r="CP97" s="0" t="n">
        <v>0.0100000000000007</v>
      </c>
      <c r="CQ97" s="0" t="n">
        <v>0.00999999999999979</v>
      </c>
      <c r="CR97" s="0" t="n">
        <v>0.00999999999999979</v>
      </c>
      <c r="CS97" s="0" t="n">
        <v>0.00999999999999979</v>
      </c>
      <c r="CT97" s="0" t="n">
        <v>0.0100000000000007</v>
      </c>
      <c r="CU97" s="0" t="n">
        <v>0.0100000000000007</v>
      </c>
      <c r="CV97" s="0" t="n">
        <v>0.00999999999999979</v>
      </c>
      <c r="CW97" s="0" t="n">
        <v>0.0100000000000007</v>
      </c>
      <c r="CX97" s="0" t="n">
        <v>0.00999999999999979</v>
      </c>
      <c r="CY97" s="0" t="n">
        <v>0.00999999999999979</v>
      </c>
      <c r="CZ97" s="0" t="n">
        <v>0.00999999999999979</v>
      </c>
      <c r="DA97" s="0" t="n">
        <v>0.0100000000000007</v>
      </c>
      <c r="DB97" s="0" t="n">
        <v>0.00999999999999979</v>
      </c>
      <c r="DC97" s="0" t="n">
        <v>0.0100000000000007</v>
      </c>
      <c r="DD97" s="0" t="n">
        <v>0.0100000000000007</v>
      </c>
      <c r="DE97" s="0" t="n">
        <v>0.00999999999999979</v>
      </c>
      <c r="DF97" s="0" t="n">
        <v>0.00999999999999979</v>
      </c>
      <c r="DG97" s="0" t="n">
        <v>0.00999999999999979</v>
      </c>
      <c r="DH97" s="0" t="n">
        <v>0.00999999999999979</v>
      </c>
      <c r="DI97" s="0" t="n">
        <v>0.00999999999999979</v>
      </c>
      <c r="DJ97" s="0" t="n">
        <v>0.0100000000000007</v>
      </c>
      <c r="DK97" s="0" t="n">
        <v>0.0100000000000007</v>
      </c>
      <c r="DL97" s="0" t="n">
        <v>0.00999999999999979</v>
      </c>
      <c r="DM97" s="0" t="n">
        <v>0.00999999999999979</v>
      </c>
      <c r="DN97" s="0" t="n">
        <v>0.00999999999999979</v>
      </c>
      <c r="DO97" s="0" t="n">
        <v>0.00999999999999979</v>
      </c>
      <c r="DP97" s="0" t="n">
        <v>0.00999999999999979</v>
      </c>
      <c r="DQ97" s="0" t="n">
        <v>0.00999999999999979</v>
      </c>
      <c r="DR97" s="0" t="n">
        <v>0.00999999999999979</v>
      </c>
      <c r="DS97" s="0" t="n">
        <v>0.0100000000000007</v>
      </c>
      <c r="DT97" s="0" t="n">
        <v>0.00999999999999979</v>
      </c>
      <c r="DU97" s="0" t="n">
        <v>0.0100000000000007</v>
      </c>
      <c r="DV97" s="0" t="n">
        <v>0.00999999999999979</v>
      </c>
      <c r="DW97" s="0" t="n">
        <v>0.00999999999999979</v>
      </c>
      <c r="DX97" s="0" t="n">
        <v>0.00999999999999979</v>
      </c>
      <c r="DY97" s="0" t="n">
        <v>0.00999999999999979</v>
      </c>
      <c r="DZ97" s="0" t="n">
        <v>0.00999999999999979</v>
      </c>
      <c r="EA97" s="0" t="n">
        <v>0.00999999999999979</v>
      </c>
      <c r="EB97" s="0" t="n">
        <v>0.00999999999999979</v>
      </c>
      <c r="EC97" s="0" t="n">
        <v>0.00999999999999979</v>
      </c>
      <c r="ED97" s="0" t="n">
        <v>0.0100000000000007</v>
      </c>
      <c r="EE97" s="0" t="n">
        <v>0.0100000000000007</v>
      </c>
      <c r="EF97" s="0" t="n">
        <v>0.00999999999999979</v>
      </c>
      <c r="EG97" s="0" t="n">
        <v>0.0100000000000007</v>
      </c>
      <c r="EH97" s="0" t="n">
        <v>0.00999999999999979</v>
      </c>
      <c r="EI97" s="0" t="n">
        <v>0.00999999999999979</v>
      </c>
      <c r="EJ97" s="0" t="n">
        <v>0.00999999999999979</v>
      </c>
      <c r="EK97" s="0" t="n">
        <v>0.00999999999999979</v>
      </c>
      <c r="EL97" s="0" t="n">
        <v>0.00999999999999979</v>
      </c>
      <c r="EM97" s="0" t="n">
        <v>0.00999999999999979</v>
      </c>
      <c r="EN97" s="0" t="n">
        <v>0.00999999999999979</v>
      </c>
      <c r="EO97" s="0" t="n">
        <v>0.00999999999999979</v>
      </c>
      <c r="EP97" s="0" t="n">
        <v>0.00999999999999979</v>
      </c>
      <c r="EQ97" s="0" t="n">
        <v>0.00999999999999979</v>
      </c>
      <c r="ER97" s="0" t="n">
        <v>0.00999999999999979</v>
      </c>
      <c r="ES97" s="0" t="n">
        <v>0.00999999999999979</v>
      </c>
      <c r="ET97" s="0" t="n">
        <v>0.00999999999999979</v>
      </c>
      <c r="EU97" s="0" t="n">
        <v>0.00999999999999979</v>
      </c>
      <c r="EV97" s="0" t="n">
        <v>0.00999999999999979</v>
      </c>
      <c r="EW97" s="0" t="n">
        <v>0.0100000000000007</v>
      </c>
      <c r="EX97" s="0" t="n">
        <v>0.00999999999999979</v>
      </c>
      <c r="EY97" s="0" t="n">
        <v>0.0100000000000007</v>
      </c>
      <c r="EZ97" s="0" t="n">
        <v>0.0100000000000007</v>
      </c>
      <c r="FA97" s="0" t="n">
        <v>0.00999999999999979</v>
      </c>
      <c r="FB97" s="0" t="n">
        <v>0.00999999999999979</v>
      </c>
      <c r="FC97" s="0" t="n">
        <v>0.00999999999999979</v>
      </c>
      <c r="FD97" s="0" t="n">
        <v>0.00999999999999979</v>
      </c>
      <c r="FE97" s="0" t="n">
        <v>0.00999999999999979</v>
      </c>
      <c r="FF97" s="0" t="n">
        <v>0.0100000000000007</v>
      </c>
      <c r="FG97" s="0" t="n">
        <v>0.0100000000000007</v>
      </c>
      <c r="FH97" s="0" t="n">
        <v>0.00999999999999979</v>
      </c>
      <c r="FI97" s="0" t="n">
        <v>0.00999999999999979</v>
      </c>
      <c r="FJ97" s="0" t="n">
        <v>0.0100000000000007</v>
      </c>
      <c r="FK97" s="0" t="n">
        <v>0.00999999999999979</v>
      </c>
      <c r="FL97" s="0" t="n">
        <v>0.00999999999999979</v>
      </c>
      <c r="FM97" s="0" t="n">
        <v>0.00999999999999979</v>
      </c>
      <c r="FN97" s="0" t="n">
        <v>0.0100000000000007</v>
      </c>
      <c r="FO97" s="0" t="n">
        <v>0.00999999999999979</v>
      </c>
      <c r="FP97" s="0" t="n">
        <v>0.00999999999999979</v>
      </c>
      <c r="FQ97" s="0" t="n">
        <v>0.00999999999999979</v>
      </c>
      <c r="FR97" s="0" t="n">
        <v>0.00999999999999979</v>
      </c>
      <c r="FS97" s="0" t="n">
        <v>0.00999999999999979</v>
      </c>
      <c r="FT97" s="0" t="n">
        <v>0.0125000000000002</v>
      </c>
      <c r="FU97" s="0" t="n">
        <v>0.0125000000000002</v>
      </c>
      <c r="FV97" s="0" t="n">
        <v>0.0125000000000002</v>
      </c>
      <c r="FW97" s="0" t="n">
        <v>0.0125000000000002</v>
      </c>
      <c r="FX97" s="0" t="n">
        <v>0.0125000000000002</v>
      </c>
      <c r="FY97" s="0" t="n">
        <v>0.0125000000000002</v>
      </c>
      <c r="FZ97" s="0" t="n">
        <v>0.0124999999999993</v>
      </c>
      <c r="GA97" s="0" t="n">
        <v>0.0124999999999993</v>
      </c>
      <c r="GB97" s="0" t="n">
        <v>0.0125000000000002</v>
      </c>
      <c r="GC97" s="0" t="n">
        <v>0.0124999999999993</v>
      </c>
      <c r="GD97" s="0" t="n">
        <v>0.0125000000000002</v>
      </c>
      <c r="GE97" s="0" t="n">
        <v>0.0125000000000002</v>
      </c>
      <c r="GF97" s="0" t="n">
        <v>0.0175000000000001</v>
      </c>
      <c r="GG97" s="0" t="n">
        <v>0.0174999999999992</v>
      </c>
      <c r="GH97" s="0" t="n">
        <v>0.0175000000000001</v>
      </c>
      <c r="GI97" s="0" t="n">
        <v>0.0175000000000001</v>
      </c>
      <c r="GJ97" s="0" t="n">
        <v>0.0175000000000001</v>
      </c>
      <c r="GK97" s="0" t="n">
        <v>0.0175000000000001</v>
      </c>
      <c r="GL97" s="0" t="n">
        <v>0.0175000000000001</v>
      </c>
      <c r="GM97" s="0" t="n">
        <v>0.0175000000000001</v>
      </c>
      <c r="GN97" s="0" t="n">
        <v>0.0175000000000001</v>
      </c>
      <c r="GO97" s="0" t="n">
        <v>0.0175000000000001</v>
      </c>
      <c r="GP97" s="0" t="n">
        <v>0.0175000000000001</v>
      </c>
      <c r="GQ97" s="0" t="n">
        <v>0.0174999999999992</v>
      </c>
      <c r="GR97" s="0" t="n">
        <v>0.0249999999999995</v>
      </c>
      <c r="GS97" s="0" t="n">
        <v>0.0250000000000004</v>
      </c>
      <c r="GT97" s="0" t="n">
        <v>0.0249999999999995</v>
      </c>
      <c r="GU97" s="0" t="n">
        <v>0.0250000000000004</v>
      </c>
      <c r="GV97" s="0" t="n">
        <v>0.0250000000000004</v>
      </c>
      <c r="GW97" s="0" t="n">
        <v>0.0249999999999995</v>
      </c>
      <c r="GX97" s="0" t="n">
        <v>0.0250000000000004</v>
      </c>
      <c r="GY97" s="0" t="n">
        <v>0.0250000000000004</v>
      </c>
      <c r="GZ97" s="0" t="n">
        <v>0.0249999999999995</v>
      </c>
      <c r="HA97" s="0" t="n">
        <v>0.0250000000000004</v>
      </c>
      <c r="HB97" s="0" t="n">
        <v>0.0250000000000004</v>
      </c>
      <c r="HC97" s="0" t="n">
        <v>0.0250000000000004</v>
      </c>
      <c r="HD97" s="0" t="n">
        <v>0.0350000000000001</v>
      </c>
      <c r="HE97" s="0" t="n">
        <v>0.0350000000000001</v>
      </c>
      <c r="HF97" s="0" t="n">
        <v>0.0350000000000001</v>
      </c>
      <c r="HG97" s="0" t="n">
        <v>0.0350000000000001</v>
      </c>
      <c r="HH97" s="0" t="n">
        <v>0.0350000000000001</v>
      </c>
      <c r="HI97" s="0" t="n">
        <v>0.0350000000000001</v>
      </c>
      <c r="HJ97" s="0" t="n">
        <v>0.0350000000000001</v>
      </c>
      <c r="HK97" s="0" t="n">
        <v>0.0350000000000001</v>
      </c>
      <c r="HL97" s="0" t="n">
        <v>0.0350000000000001</v>
      </c>
      <c r="HM97" s="0" t="n">
        <v>0.0350000000000001</v>
      </c>
      <c r="HN97" s="0" t="n">
        <v>0.0350000000000001</v>
      </c>
      <c r="HO97" s="0" t="n">
        <v>0.0350000000000001</v>
      </c>
      <c r="HP97" s="0" t="n">
        <v>0.0449999999999999</v>
      </c>
      <c r="HQ97" s="0" t="n">
        <v>0.0449999999999999</v>
      </c>
      <c r="HR97" s="0" t="n">
        <v>0.0449999999999999</v>
      </c>
      <c r="HS97" s="0" t="n">
        <v>0.0449999999999999</v>
      </c>
      <c r="HT97" s="0" t="n">
        <v>0.0449999999999999</v>
      </c>
      <c r="HU97" s="0" t="n">
        <v>0.0449999999999999</v>
      </c>
      <c r="HV97" s="0" t="n">
        <v>0.0449999999999999</v>
      </c>
      <c r="HW97" s="0" t="n">
        <v>0.0449999999999999</v>
      </c>
      <c r="HX97" s="0" t="n">
        <v>0.0449999999999999</v>
      </c>
      <c r="HY97" s="0" t="n">
        <v>0.0449999999999999</v>
      </c>
      <c r="HZ97" s="0" t="n">
        <v>0.0449999999999999</v>
      </c>
      <c r="IA97" s="382" t="n">
        <v>0.0449999999999999</v>
      </c>
      <c r="IB97" s="382" t="n">
        <v>0.0549999999999997</v>
      </c>
      <c r="IC97" s="382" t="n">
        <v>0.0549999999999997</v>
      </c>
      <c r="ID97" s="382" t="n">
        <v>0.0549999999999997</v>
      </c>
    </row>
    <row r="98" customFormat="false" ht="12.75" hidden="false" customHeight="false" outlineLevel="0" collapsed="false">
      <c r="A98" s="389" t="n">
        <f aca="false">A!A112</f>
        <v>39965</v>
      </c>
      <c r="B98" s="390" t="n">
        <f aca="false">INDEX(RelationshipPriceTable,MATCH(A98,RelationshipMonth,0),2)</f>
        <v>4.025</v>
      </c>
      <c r="C98" s="390" t="n">
        <v>4.003</v>
      </c>
      <c r="D98" s="391" t="n">
        <f aca="false">B98-C98</f>
        <v>0.0220000000000002</v>
      </c>
      <c r="F98" s="414" t="n">
        <v>36990</v>
      </c>
      <c r="L98" s="0" t="n">
        <v>0.0890000000000004</v>
      </c>
      <c r="M98" s="0" t="n">
        <v>0.0949999999999998</v>
      </c>
      <c r="N98" s="0" t="n">
        <v>0.101</v>
      </c>
      <c r="O98" s="0" t="n">
        <v>0.105</v>
      </c>
      <c r="P98" s="0" t="n">
        <v>0.105</v>
      </c>
      <c r="Q98" s="0" t="n">
        <v>0.108</v>
      </c>
      <c r="R98" s="0" t="n">
        <v>0.111000000000001</v>
      </c>
      <c r="S98" s="0" t="n">
        <v>0.111</v>
      </c>
      <c r="T98" s="0" t="n">
        <v>0.113</v>
      </c>
      <c r="U98" s="0" t="n">
        <v>0.113</v>
      </c>
      <c r="V98" s="0" t="n">
        <v>0.113</v>
      </c>
      <c r="W98" s="0" t="n">
        <v>0.0780000000000003</v>
      </c>
      <c r="X98" s="0" t="n">
        <v>0.0750000000000002</v>
      </c>
      <c r="Y98" s="0" t="n">
        <v>0.0750000000000002</v>
      </c>
      <c r="Z98" s="0" t="n">
        <v>0.0780000000000003</v>
      </c>
      <c r="AA98" s="0" t="n">
        <v>0.0779999999999994</v>
      </c>
      <c r="AB98" s="0" t="n">
        <v>0.0779999999999994</v>
      </c>
      <c r="AC98" s="0" t="n">
        <v>0.0779999999999994</v>
      </c>
      <c r="AD98" s="0" t="n">
        <v>0.0779999999999994</v>
      </c>
      <c r="AE98" s="0" t="n">
        <v>0.0779999999999994</v>
      </c>
      <c r="AF98" s="0" t="n">
        <v>0.0779999999999994</v>
      </c>
      <c r="AG98" s="0" t="n">
        <v>0.0780000000000003</v>
      </c>
      <c r="AH98" s="0" t="n">
        <v>0.0780000000000003</v>
      </c>
      <c r="AI98" s="0" t="n">
        <v>0.0780000000000003</v>
      </c>
      <c r="AJ98" s="0" t="n">
        <v>0.0779999999999994</v>
      </c>
      <c r="AK98" s="0" t="n">
        <v>0.0779999999999994</v>
      </c>
      <c r="AL98" s="0" t="n">
        <v>0.093</v>
      </c>
      <c r="AM98" s="0" t="n">
        <v>0.0879999999999992</v>
      </c>
      <c r="AN98" s="0" t="n">
        <v>0.0779999999999994</v>
      </c>
      <c r="AO98" s="0" t="n">
        <v>0.0779999999999994</v>
      </c>
      <c r="AP98" s="0" t="n">
        <v>0.0780000000000003</v>
      </c>
      <c r="AQ98" s="0" t="n">
        <v>0.0780000000000003</v>
      </c>
      <c r="AR98" s="0" t="n">
        <v>0.0779999999999994</v>
      </c>
      <c r="AS98" s="0" t="n">
        <v>0.0780000000000003</v>
      </c>
      <c r="AT98" s="0" t="n">
        <v>0.0779999999999994</v>
      </c>
      <c r="AU98" s="0" t="n">
        <v>0.0780000000000003</v>
      </c>
      <c r="AV98" s="0" t="n">
        <v>0.0809999999999995</v>
      </c>
      <c r="AW98" s="0" t="n">
        <v>0.0809999999999995</v>
      </c>
      <c r="AX98" s="0" t="n">
        <v>0.0959999999999992</v>
      </c>
      <c r="AY98" s="0" t="n">
        <v>0.0909999999999993</v>
      </c>
      <c r="AZ98" s="0" t="n">
        <v>0.0809999999999995</v>
      </c>
      <c r="BA98" s="0" t="n">
        <v>0.0809999999999995</v>
      </c>
      <c r="BB98" s="0" t="n">
        <v>0.0809999999999995</v>
      </c>
      <c r="BC98" s="0" t="n">
        <v>0.0810000000000004</v>
      </c>
      <c r="BD98" s="0" t="n">
        <v>0.0759999999999996</v>
      </c>
      <c r="BE98" s="0" t="n">
        <v>0.0759999999999996</v>
      </c>
      <c r="BF98" s="0" t="n">
        <v>0.0759999999999996</v>
      </c>
      <c r="BG98" s="0" t="n">
        <v>0.0759999999999996</v>
      </c>
      <c r="BH98" s="0" t="n">
        <v>0.0759999999999996</v>
      </c>
      <c r="BI98" s="0" t="n">
        <v>0.0759999999999996</v>
      </c>
      <c r="BJ98" s="0" t="n">
        <v>0.0909999999999993</v>
      </c>
      <c r="BK98" s="0" t="n">
        <v>0.0859999999999994</v>
      </c>
      <c r="BL98" s="0" t="n">
        <v>0.0759999999999996</v>
      </c>
      <c r="BM98" s="0" t="n">
        <v>0.0759999999999996</v>
      </c>
      <c r="BN98" s="0" t="n">
        <v>0.0759999999999996</v>
      </c>
      <c r="BO98" s="0" t="n">
        <v>0.0759999999999996</v>
      </c>
      <c r="BP98" s="0" t="n">
        <v>0.0759999999999996</v>
      </c>
      <c r="BQ98" s="0" t="n">
        <v>0.0759999999999996</v>
      </c>
      <c r="BR98" s="0" t="n">
        <v>0.0759999999999996</v>
      </c>
      <c r="BS98" s="0" t="n">
        <v>0.0759999999999996</v>
      </c>
      <c r="BT98" s="0" t="n">
        <v>0.0760000000000005</v>
      </c>
      <c r="BU98" s="0" t="n">
        <v>0.0759999999999996</v>
      </c>
      <c r="BV98" s="0" t="n">
        <v>0.0909999999999993</v>
      </c>
      <c r="BW98" s="0" t="n">
        <v>0.0859999999999994</v>
      </c>
      <c r="BX98" s="0" t="n">
        <v>0.0759999999999996</v>
      </c>
      <c r="BY98" s="0" t="n">
        <v>0.0760000000000005</v>
      </c>
      <c r="BZ98" s="0" t="n">
        <v>0.0759999999999996</v>
      </c>
      <c r="CA98" s="0" t="n">
        <v>0.0759999999999996</v>
      </c>
      <c r="CB98" s="0" t="n">
        <v>0.0759999999999996</v>
      </c>
      <c r="CC98" s="0" t="n">
        <v>0.0759999999999996</v>
      </c>
      <c r="CD98" s="0" t="n">
        <v>0.0760000000000005</v>
      </c>
      <c r="CE98" s="0" t="n">
        <v>0.0759999999999996</v>
      </c>
      <c r="CF98" s="0" t="n">
        <v>0.0760000000000005</v>
      </c>
      <c r="CG98" s="0" t="n">
        <v>0.0759999999999996</v>
      </c>
      <c r="CH98" s="0" t="n">
        <v>0.0910000000000002</v>
      </c>
      <c r="CI98" s="0" t="n">
        <v>0.0860000000000003</v>
      </c>
      <c r="CJ98" s="0" t="n">
        <v>0.0759999999999996</v>
      </c>
      <c r="CK98" s="0" t="n">
        <v>0.0759999999999996</v>
      </c>
      <c r="CL98" s="0" t="n">
        <v>0.0759999999999996</v>
      </c>
      <c r="CM98" s="0" t="n">
        <v>0.0759999999999996</v>
      </c>
      <c r="CN98" s="0" t="n">
        <v>0.0759999999999996</v>
      </c>
      <c r="CO98" s="0" t="n">
        <v>0.0759999999999996</v>
      </c>
      <c r="CP98" s="0" t="n">
        <v>0.0759999999999996</v>
      </c>
      <c r="CQ98" s="0" t="n">
        <v>0.0759999999999996</v>
      </c>
      <c r="CR98" s="0" t="n">
        <v>0.0760000000000005</v>
      </c>
      <c r="CS98" s="0" t="n">
        <v>0.0759999999999996</v>
      </c>
      <c r="CT98" s="0" t="n">
        <v>0.0909999999999993</v>
      </c>
      <c r="CU98" s="0" t="n">
        <v>0.0859999999999994</v>
      </c>
      <c r="CV98" s="0" t="n">
        <v>0.0759999999999996</v>
      </c>
      <c r="CW98" s="0" t="n">
        <v>0.0759999999999996</v>
      </c>
      <c r="CX98" s="0" t="n">
        <v>0.0759999999999996</v>
      </c>
      <c r="CY98" s="0" t="n">
        <v>0.0759999999999996</v>
      </c>
      <c r="CZ98" s="0" t="n">
        <v>0.0759999999999996</v>
      </c>
      <c r="DA98" s="0" t="n">
        <v>0.0759999999999996</v>
      </c>
      <c r="DB98" s="0" t="n">
        <v>0.0759999999999996</v>
      </c>
      <c r="DC98" s="0" t="n">
        <v>0.0759999999999996</v>
      </c>
      <c r="DD98" s="0" t="n">
        <v>0.0759999999999996</v>
      </c>
      <c r="DE98" s="0" t="n">
        <v>0.0759999999999996</v>
      </c>
      <c r="DF98" s="0" t="n">
        <v>0.0909999999999993</v>
      </c>
      <c r="DG98" s="0" t="n">
        <v>0.0859999999999994</v>
      </c>
      <c r="DH98" s="0" t="n">
        <v>0.0759999999999996</v>
      </c>
      <c r="DI98" s="0" t="n">
        <v>0.0759999999999996</v>
      </c>
      <c r="DJ98" s="0" t="n">
        <v>0.0759999999999996</v>
      </c>
      <c r="DK98" s="0" t="n">
        <v>0.0759999999999996</v>
      </c>
      <c r="DL98" s="0" t="n">
        <v>0.0759999999999996</v>
      </c>
      <c r="DM98" s="0" t="n">
        <v>0.0759999999999996</v>
      </c>
      <c r="DN98" s="0" t="n">
        <v>0.0759999999999996</v>
      </c>
      <c r="DO98" s="0" t="n">
        <v>0.0759999999999996</v>
      </c>
      <c r="DP98" s="0" t="n">
        <v>0.0760000000000005</v>
      </c>
      <c r="DQ98" s="0" t="n">
        <v>0.0759999999999996</v>
      </c>
      <c r="DR98" s="0" t="n">
        <v>0.0909999999999993</v>
      </c>
      <c r="DS98" s="0" t="n">
        <v>0.0859999999999994</v>
      </c>
      <c r="DT98" s="0" t="n">
        <v>0.0759999999999996</v>
      </c>
      <c r="DU98" s="0" t="n">
        <v>0.0759999999999996</v>
      </c>
      <c r="DV98" s="0" t="n">
        <v>0.0759999999999996</v>
      </c>
      <c r="DW98" s="0" t="n">
        <v>0.0759999999999996</v>
      </c>
      <c r="DX98" s="0" t="n">
        <v>0.0759999999999996</v>
      </c>
      <c r="DY98" s="0" t="n">
        <v>0.0759999999999996</v>
      </c>
      <c r="DZ98" s="0" t="n">
        <v>0.0759999999999996</v>
      </c>
      <c r="EA98" s="0" t="n">
        <v>0.0759999999999996</v>
      </c>
      <c r="EB98" s="0" t="n">
        <v>0.0760000000000005</v>
      </c>
      <c r="EC98" s="0" t="n">
        <v>0.0759999999999996</v>
      </c>
      <c r="ED98" s="0" t="n">
        <v>0.0909999999999993</v>
      </c>
      <c r="EE98" s="0" t="n">
        <v>0.0859999999999994</v>
      </c>
      <c r="EF98" s="0" t="n">
        <v>0.0759999999999996</v>
      </c>
      <c r="EG98" s="0" t="n">
        <v>0.0759999999999996</v>
      </c>
      <c r="EH98" s="0" t="n">
        <v>0.0759999999999996</v>
      </c>
      <c r="EI98" s="0" t="n">
        <v>0.0759999999999996</v>
      </c>
      <c r="EJ98" s="0" t="n">
        <v>0.0759999999999996</v>
      </c>
      <c r="EK98" s="0" t="n">
        <v>0.0759999999999996</v>
      </c>
      <c r="EL98" s="0" t="n">
        <v>0.0759999999999996</v>
      </c>
      <c r="EM98" s="0" t="n">
        <v>0.0759999999999996</v>
      </c>
      <c r="EN98" s="0" t="n">
        <v>0.0760000000000005</v>
      </c>
      <c r="EO98" s="0" t="n">
        <v>0.0759999999999996</v>
      </c>
      <c r="EP98" s="0" t="n">
        <v>0.0909999999999993</v>
      </c>
      <c r="EQ98" s="0" t="n">
        <v>0.0859999999999994</v>
      </c>
      <c r="ER98" s="0" t="n">
        <v>0.0759999999999996</v>
      </c>
      <c r="ES98" s="0" t="n">
        <v>0.0759999999999996</v>
      </c>
      <c r="ET98" s="0" t="n">
        <v>0.0759999999999996</v>
      </c>
      <c r="EU98" s="0" t="n">
        <v>0.0759999999999996</v>
      </c>
      <c r="EV98" s="0" t="n">
        <v>0.0759999999999996</v>
      </c>
      <c r="EW98" s="0" t="n">
        <v>0.0759999999999996</v>
      </c>
      <c r="EX98" s="0" t="n">
        <v>0.0759999999999996</v>
      </c>
      <c r="EY98" s="0" t="n">
        <v>0.0759999999999996</v>
      </c>
      <c r="EZ98" s="0" t="n">
        <v>0.0759999999999996</v>
      </c>
      <c r="FA98" s="0" t="n">
        <v>0.0759999999999996</v>
      </c>
      <c r="FB98" s="0" t="n">
        <v>0.0910000000000002</v>
      </c>
      <c r="FC98" s="0" t="n">
        <v>0.0859999999999994</v>
      </c>
      <c r="FD98" s="0" t="n">
        <v>0.0759999999999996</v>
      </c>
      <c r="FE98" s="0" t="n">
        <v>0.0759999999999996</v>
      </c>
      <c r="FF98" s="0" t="n">
        <v>0.0759999999999996</v>
      </c>
      <c r="FG98" s="0" t="n">
        <v>0.0759999999999996</v>
      </c>
      <c r="FH98" s="0" t="n">
        <v>0.0759999999999996</v>
      </c>
      <c r="FI98" s="0" t="n">
        <v>0.0759999999999996</v>
      </c>
      <c r="FJ98" s="0" t="n">
        <v>0.0759999999999996</v>
      </c>
      <c r="FK98" s="0" t="n">
        <v>0.0759999999999996</v>
      </c>
      <c r="FL98" s="0" t="n">
        <v>0.0760000000000005</v>
      </c>
      <c r="FM98" s="0" t="n">
        <v>0.0759999999999996</v>
      </c>
      <c r="FN98" s="0" t="n">
        <v>0.0909999999999993</v>
      </c>
      <c r="FO98" s="0" t="n">
        <v>0.0860000000000003</v>
      </c>
      <c r="FP98" s="0" t="n">
        <v>0.0759999999999996</v>
      </c>
      <c r="FQ98" s="0" t="n">
        <v>0.0759999999999996</v>
      </c>
      <c r="FR98" s="0" t="n">
        <v>0.0759999999999996</v>
      </c>
      <c r="FS98" s="0" t="n">
        <v>0.0759999999999996</v>
      </c>
      <c r="FT98" s="0" t="n">
        <v>0.0759999999999996</v>
      </c>
      <c r="FU98" s="0" t="n">
        <v>0.0759999999999996</v>
      </c>
      <c r="FV98" s="0" t="n">
        <v>0.0759999999999996</v>
      </c>
      <c r="FW98" s="0" t="n">
        <v>0.0759999999999996</v>
      </c>
      <c r="FX98" s="0" t="n">
        <v>0.0760000000000005</v>
      </c>
      <c r="FY98" s="0" t="n">
        <v>0.0759999999999996</v>
      </c>
      <c r="FZ98" s="0" t="n">
        <v>0.0910000000000002</v>
      </c>
      <c r="GA98" s="0" t="n">
        <v>0.0860000000000003</v>
      </c>
      <c r="GB98" s="0" t="n">
        <v>0.0759999999999996</v>
      </c>
      <c r="GC98" s="0" t="n">
        <v>0.0759999999999996</v>
      </c>
      <c r="GD98" s="0" t="n">
        <v>0.0759999999999996</v>
      </c>
      <c r="GE98" s="0" t="n">
        <v>0.0760000000000005</v>
      </c>
      <c r="GF98" s="0" t="n">
        <v>0.0760000000000005</v>
      </c>
      <c r="GG98" s="0" t="n">
        <v>0.0760000000000005</v>
      </c>
      <c r="GH98" s="0" t="n">
        <v>0.0759999999999996</v>
      </c>
      <c r="GI98" s="0" t="n">
        <v>0.0759999999999996</v>
      </c>
      <c r="GJ98" s="0" t="n">
        <v>0.0759999999999996</v>
      </c>
      <c r="GK98" s="0" t="n">
        <v>0.0759999999999996</v>
      </c>
      <c r="GL98" s="0" t="n">
        <v>0.0909999999999993</v>
      </c>
      <c r="GM98" s="0" t="n">
        <v>0.0859999999999994</v>
      </c>
      <c r="GN98" s="0" t="n">
        <v>0.0759999999999996</v>
      </c>
      <c r="GO98" s="0" t="n">
        <v>0.0759999999999996</v>
      </c>
      <c r="GP98" s="0" t="n">
        <v>0.0759999999999996</v>
      </c>
      <c r="GQ98" s="0" t="n">
        <v>0.0760000000000005</v>
      </c>
      <c r="GR98" s="0" t="n">
        <v>0.0760000000000005</v>
      </c>
      <c r="GS98" s="0" t="n">
        <v>0.0759999999999996</v>
      </c>
      <c r="GT98" s="0" t="n">
        <v>0.0760000000000005</v>
      </c>
      <c r="GU98" s="0" t="n">
        <v>0.0759999999999996</v>
      </c>
      <c r="GV98" s="0" t="n">
        <v>0.0759999999999996</v>
      </c>
      <c r="GW98" s="0" t="n">
        <v>0.0759999999999996</v>
      </c>
      <c r="GX98" s="0" t="n">
        <v>0.0910000000000002</v>
      </c>
      <c r="GY98" s="0" t="n">
        <v>0.0860000000000003</v>
      </c>
      <c r="GZ98" s="0" t="n">
        <v>0.0760000000000005</v>
      </c>
      <c r="HA98" s="0" t="n">
        <v>0.0760000000000005</v>
      </c>
      <c r="HB98" s="0" t="n">
        <v>0.0759999999999996</v>
      </c>
      <c r="HC98" s="0" t="n">
        <v>0.0759999999999996</v>
      </c>
      <c r="HD98" s="0" t="n">
        <v>0.0760000000000005</v>
      </c>
      <c r="HE98" s="0" t="n">
        <v>0.0760000000000005</v>
      </c>
      <c r="HF98" s="0" t="n">
        <v>0.0759999999999996</v>
      </c>
      <c r="HG98" s="0" t="n">
        <v>0.0759999999999996</v>
      </c>
      <c r="HH98" s="0" t="n">
        <v>0.0759999999999996</v>
      </c>
      <c r="HI98" s="0" t="n">
        <v>0.0760000000000005</v>
      </c>
      <c r="HJ98" s="0" t="n">
        <v>0.0910000000000002</v>
      </c>
      <c r="HK98" s="0" t="n">
        <v>0.0860000000000003</v>
      </c>
      <c r="HL98" s="0" t="n">
        <v>0.0760000000000005</v>
      </c>
      <c r="HM98" s="0" t="n">
        <v>0.0759999999999996</v>
      </c>
      <c r="HN98" s="0" t="n">
        <v>0.0760000000000005</v>
      </c>
      <c r="HO98" s="0" t="n">
        <v>0.0760000000000005</v>
      </c>
      <c r="HP98" s="0" t="n">
        <v>0.0759999999999996</v>
      </c>
      <c r="HQ98" s="0" t="n">
        <v>0.0759999999999996</v>
      </c>
      <c r="HR98" s="0" t="n">
        <v>0.0760000000000005</v>
      </c>
      <c r="HS98" s="0" t="n">
        <v>0.0760000000000005</v>
      </c>
      <c r="HT98" s="0" t="n">
        <v>0.0760000000000005</v>
      </c>
      <c r="HU98" s="0" t="n">
        <v>0.0759999999999996</v>
      </c>
      <c r="HV98" s="0" t="n">
        <v>0.0910000000000002</v>
      </c>
      <c r="HW98" s="0" t="n">
        <v>0.0860000000000003</v>
      </c>
      <c r="HX98" s="0" t="n">
        <v>0.0759999999999996</v>
      </c>
      <c r="HY98" s="0" t="n">
        <v>0.0760000000000005</v>
      </c>
      <c r="HZ98" s="0" t="n">
        <v>0.0760000000000005</v>
      </c>
      <c r="IA98" s="382" t="n">
        <v>0.0759999999999996</v>
      </c>
      <c r="IB98" s="382" t="n">
        <v>0.0760000000000005</v>
      </c>
      <c r="IC98" s="382" t="n">
        <v>0.0760000000000005</v>
      </c>
      <c r="ID98" s="382" t="n">
        <v>0.0760000000000005</v>
      </c>
    </row>
    <row r="99" customFormat="false" ht="12.75" hidden="false" customHeight="false" outlineLevel="0" collapsed="false">
      <c r="A99" s="389" t="n">
        <f aca="false">A!A113</f>
        <v>39995</v>
      </c>
      <c r="B99" s="390" t="n">
        <f aca="false">INDEX(RelationshipPriceTable,MATCH(A99,RelationshipMonth,0),2)</f>
        <v>4.075</v>
      </c>
      <c r="C99" s="390" t="n">
        <v>4.053</v>
      </c>
      <c r="D99" s="391" t="n">
        <f aca="false">B99-C99</f>
        <v>0.0220000000000002</v>
      </c>
      <c r="F99" s="414" t="n">
        <v>36991</v>
      </c>
      <c r="L99" s="0" t="n">
        <v>0.0819999999999999</v>
      </c>
      <c r="M99" s="0" t="n">
        <v>0.0750000000000002</v>
      </c>
      <c r="N99" s="0" t="n">
        <v>0.072000000000001</v>
      </c>
      <c r="O99" s="0" t="n">
        <v>0.0720000000000001</v>
      </c>
      <c r="P99" s="0" t="n">
        <v>0.072000000000001</v>
      </c>
      <c r="Q99" s="0" t="n">
        <v>0.0720000000000001</v>
      </c>
      <c r="R99" s="0" t="n">
        <v>0.0720000000000001</v>
      </c>
      <c r="S99" s="0" t="n">
        <v>0.0719999999999992</v>
      </c>
      <c r="T99" s="0" t="n">
        <v>0.072000000000001</v>
      </c>
      <c r="U99" s="0" t="n">
        <v>0.0670000000000002</v>
      </c>
      <c r="V99" s="0" t="n">
        <v>0.0670000000000002</v>
      </c>
      <c r="W99" s="0" t="n">
        <v>0.0419999999999998</v>
      </c>
      <c r="X99" s="0" t="n">
        <v>0.032</v>
      </c>
      <c r="Y99" s="0" t="n">
        <v>0.0380000000000003</v>
      </c>
      <c r="Z99" s="0" t="n">
        <v>0.0380000000000003</v>
      </c>
      <c r="AA99" s="0" t="n">
        <v>0.0380000000000003</v>
      </c>
      <c r="AB99" s="0" t="n">
        <v>0.0350000000000001</v>
      </c>
      <c r="AC99" s="0" t="n">
        <v>0.0350000000000001</v>
      </c>
      <c r="AD99" s="0" t="n">
        <v>0.0350000000000001</v>
      </c>
      <c r="AE99" s="0" t="n">
        <v>0.0350000000000001</v>
      </c>
      <c r="AF99" s="0" t="n">
        <v>0.0350000000000001</v>
      </c>
      <c r="AG99" s="0" t="n">
        <v>0.0350000000000001</v>
      </c>
      <c r="AH99" s="0" t="n">
        <v>0.0350000000000001</v>
      </c>
      <c r="AI99" s="0" t="n">
        <v>0.00999999999999979</v>
      </c>
      <c r="AJ99" s="0" t="n">
        <v>0.00300000000000011</v>
      </c>
      <c r="AK99" s="0" t="n">
        <v>0.00300000000000011</v>
      </c>
      <c r="AL99" s="0" t="n">
        <v>0.00300000000000011</v>
      </c>
      <c r="AM99" s="0" t="n">
        <v>0.00300000000000011</v>
      </c>
      <c r="AN99" s="0" t="n">
        <v>0.00300000000000011</v>
      </c>
      <c r="AO99" s="0" t="n">
        <v>0.00300000000000011</v>
      </c>
      <c r="AP99" s="0" t="n">
        <v>0.00300000000000011</v>
      </c>
      <c r="AQ99" s="0" t="n">
        <v>0.00299999999999923</v>
      </c>
      <c r="AR99" s="0" t="n">
        <v>0.00300000000000011</v>
      </c>
      <c r="AS99" s="0" t="n">
        <v>0.00299999999999923</v>
      </c>
      <c r="AT99" s="0" t="n">
        <v>0.00300000000000011</v>
      </c>
      <c r="AU99" s="0" t="n">
        <v>0.00300000000000011</v>
      </c>
      <c r="AV99" s="0" t="n">
        <v>0.00300000000000011</v>
      </c>
      <c r="AW99" s="0" t="n">
        <v>0.00300000000000011</v>
      </c>
      <c r="AX99" s="0" t="n">
        <v>0.00300000000000011</v>
      </c>
      <c r="AY99" s="0" t="n">
        <v>0.00300000000000011</v>
      </c>
      <c r="AZ99" s="0" t="n">
        <v>0.00300000000000011</v>
      </c>
      <c r="BA99" s="0" t="n">
        <v>0.00300000000000011</v>
      </c>
      <c r="BB99" s="0" t="n">
        <v>0.00300000000000011</v>
      </c>
      <c r="BC99" s="0" t="n">
        <v>0.00299999999999923</v>
      </c>
      <c r="BD99" s="0" t="n">
        <v>0.00300000000000011</v>
      </c>
      <c r="BE99" s="0" t="n">
        <v>0.00299999999999923</v>
      </c>
      <c r="BF99" s="0" t="n">
        <v>0.00300000000000011</v>
      </c>
      <c r="BG99" s="0" t="n">
        <v>0.00300000000000011</v>
      </c>
      <c r="BH99" s="0" t="n">
        <v>0.00300000000000011</v>
      </c>
      <c r="BI99" s="0" t="n">
        <v>0.00300000000000011</v>
      </c>
      <c r="BJ99" s="0" t="n">
        <v>0.00300000000000011</v>
      </c>
      <c r="BK99" s="0" t="n">
        <v>0.00300000000000011</v>
      </c>
      <c r="BL99" s="0" t="n">
        <v>0.00300000000000011</v>
      </c>
      <c r="BM99" s="0" t="n">
        <v>0.00300000000000011</v>
      </c>
      <c r="BN99" s="0" t="n">
        <v>0.00300000000000011</v>
      </c>
      <c r="BO99" s="0" t="n">
        <v>0.00299999999999923</v>
      </c>
      <c r="BP99" s="0" t="n">
        <v>0.00300000000000011</v>
      </c>
      <c r="BQ99" s="0" t="n">
        <v>0.00300000000000011</v>
      </c>
      <c r="BR99" s="0" t="n">
        <v>0.00300000000000011</v>
      </c>
      <c r="BS99" s="0" t="n">
        <v>0.00300000000000011</v>
      </c>
      <c r="BT99" s="0" t="n">
        <v>0.00299999999999923</v>
      </c>
      <c r="BU99" s="0" t="n">
        <v>0.00300000000000011</v>
      </c>
      <c r="BV99" s="0" t="n">
        <v>0.00300000000000011</v>
      </c>
      <c r="BW99" s="0" t="n">
        <v>0.00300000000000011</v>
      </c>
      <c r="BX99" s="0" t="n">
        <v>0.00300000000000011</v>
      </c>
      <c r="BY99" s="0" t="n">
        <v>0.00299999999999923</v>
      </c>
      <c r="BZ99" s="0" t="n">
        <v>0.00300000000000011</v>
      </c>
      <c r="CA99" s="0" t="n">
        <v>0.00300000000000011</v>
      </c>
      <c r="CB99" s="0" t="n">
        <v>0.00300000000000011</v>
      </c>
      <c r="CC99" s="0" t="n">
        <v>0.00300000000000011</v>
      </c>
      <c r="CD99" s="0" t="n">
        <v>0.00299999999999923</v>
      </c>
      <c r="CE99" s="0" t="n">
        <v>0.00300000000000011</v>
      </c>
      <c r="CF99" s="0" t="n">
        <v>0.00299999999999923</v>
      </c>
      <c r="CG99" s="0" t="n">
        <v>0.00300000000000011</v>
      </c>
      <c r="CH99" s="0" t="n">
        <v>0.00300000000000011</v>
      </c>
      <c r="CI99" s="0" t="n">
        <v>0.00300000000000011</v>
      </c>
      <c r="CJ99" s="0" t="n">
        <v>0.00300000000000011</v>
      </c>
      <c r="CK99" s="0" t="n">
        <v>0.00300000000000011</v>
      </c>
      <c r="CL99" s="0" t="n">
        <v>0.00300000000000011</v>
      </c>
      <c r="CM99" s="0" t="n">
        <v>0.00300000000000011</v>
      </c>
      <c r="CN99" s="0" t="n">
        <v>0.00300000000000011</v>
      </c>
      <c r="CO99" s="0" t="n">
        <v>0.00300000000000011</v>
      </c>
      <c r="CP99" s="0" t="n">
        <v>0.00300000000000011</v>
      </c>
      <c r="CQ99" s="0" t="n">
        <v>0.00300000000000011</v>
      </c>
      <c r="CR99" s="0" t="n">
        <v>0.00299999999999923</v>
      </c>
      <c r="CS99" s="0" t="n">
        <v>0.00300000000000011</v>
      </c>
      <c r="CT99" s="0" t="n">
        <v>0.00300000000000011</v>
      </c>
      <c r="CU99" s="0" t="n">
        <v>0.00300000000000011</v>
      </c>
      <c r="CV99" s="0" t="n">
        <v>0.00300000000000011</v>
      </c>
      <c r="CW99" s="0" t="n">
        <v>0.00299999999999923</v>
      </c>
      <c r="CX99" s="0" t="n">
        <v>0.00300000000000011</v>
      </c>
      <c r="CY99" s="0" t="n">
        <v>0.00300000000000011</v>
      </c>
      <c r="CZ99" s="0" t="n">
        <v>0.00300000000000011</v>
      </c>
      <c r="DA99" s="0" t="n">
        <v>0.00299999999999923</v>
      </c>
      <c r="DB99" s="0" t="n">
        <v>0.00300000000000011</v>
      </c>
      <c r="DC99" s="0" t="n">
        <v>0.00300000000000011</v>
      </c>
      <c r="DD99" s="0" t="n">
        <v>0.00300000000000011</v>
      </c>
      <c r="DE99" s="0" t="n">
        <v>0.00300000000000011</v>
      </c>
      <c r="DF99" s="0" t="n">
        <v>0.00300000000000011</v>
      </c>
      <c r="DG99" s="0" t="n">
        <v>0.00300000000000011</v>
      </c>
      <c r="DH99" s="0" t="n">
        <v>0.00300000000000011</v>
      </c>
      <c r="DI99" s="0" t="n">
        <v>0.00300000000000011</v>
      </c>
      <c r="DJ99" s="0" t="n">
        <v>0.00300000000000011</v>
      </c>
      <c r="DK99" s="0" t="n">
        <v>0.00299999999999923</v>
      </c>
      <c r="DL99" s="0" t="n">
        <v>0.00300000000000011</v>
      </c>
      <c r="DM99" s="0" t="n">
        <v>0.00300000000000011</v>
      </c>
      <c r="DN99" s="0" t="n">
        <v>0.00300000000000011</v>
      </c>
      <c r="DO99" s="0" t="n">
        <v>0.00300000000000011</v>
      </c>
      <c r="DP99" s="0" t="n">
        <v>0.00299999999999923</v>
      </c>
      <c r="DQ99" s="0" t="n">
        <v>0.00300000000000011</v>
      </c>
      <c r="DR99" s="0" t="n">
        <v>0.00300000000000011</v>
      </c>
      <c r="DS99" s="0" t="n">
        <v>0.00300000000000011</v>
      </c>
      <c r="DT99" s="0" t="n">
        <v>0.00300000000000011</v>
      </c>
      <c r="DU99" s="0" t="n">
        <v>0.00300000000000011</v>
      </c>
      <c r="DV99" s="0" t="n">
        <v>0.00300000000000011</v>
      </c>
      <c r="DW99" s="0" t="n">
        <v>0.00300000000000011</v>
      </c>
      <c r="DX99" s="0" t="n">
        <v>0.00300000000000011</v>
      </c>
      <c r="DY99" s="0" t="n">
        <v>0.00300000000000011</v>
      </c>
      <c r="DZ99" s="0" t="n">
        <v>0.00300000000000011</v>
      </c>
      <c r="EA99" s="0" t="n">
        <v>0.00300000000000011</v>
      </c>
      <c r="EB99" s="0" t="n">
        <v>0.00299999999999923</v>
      </c>
      <c r="EC99" s="0" t="n">
        <v>0.00300000000000011</v>
      </c>
      <c r="ED99" s="0" t="n">
        <v>0.00300000000000011</v>
      </c>
      <c r="EE99" s="0" t="n">
        <v>0.00300000000000011</v>
      </c>
      <c r="EF99" s="0" t="n">
        <v>0.00300000000000011</v>
      </c>
      <c r="EG99" s="0" t="n">
        <v>0.00300000000000011</v>
      </c>
      <c r="EH99" s="0" t="n">
        <v>0.00300000000000011</v>
      </c>
      <c r="EI99" s="0" t="n">
        <v>0.00300000000000011</v>
      </c>
      <c r="EJ99" s="0" t="n">
        <v>0.00300000000000011</v>
      </c>
      <c r="EK99" s="0" t="n">
        <v>0.00300000000000011</v>
      </c>
      <c r="EL99" s="0" t="n">
        <v>0.00300000000000011</v>
      </c>
      <c r="EM99" s="0" t="n">
        <v>0.00300000000000011</v>
      </c>
      <c r="EN99" s="0" t="n">
        <v>0.00299999999999923</v>
      </c>
      <c r="EO99" s="0" t="n">
        <v>0.00300000000000011</v>
      </c>
      <c r="EP99" s="0" t="n">
        <v>0.00300000000000011</v>
      </c>
      <c r="EQ99" s="0" t="n">
        <v>0.00300000000000011</v>
      </c>
      <c r="ER99" s="0" t="n">
        <v>0.00300000000000011</v>
      </c>
      <c r="ES99" s="0" t="n">
        <v>0.00300000000000011</v>
      </c>
      <c r="ET99" s="0" t="n">
        <v>0.00300000000000011</v>
      </c>
      <c r="EU99" s="0" t="n">
        <v>0.00300000000000011</v>
      </c>
      <c r="EV99" s="0" t="n">
        <v>0.00300000000000011</v>
      </c>
      <c r="EW99" s="0" t="n">
        <v>0.00299999999999923</v>
      </c>
      <c r="EX99" s="0" t="n">
        <v>0.00300000000000011</v>
      </c>
      <c r="EY99" s="0" t="n">
        <v>0.00300000000000011</v>
      </c>
      <c r="EZ99" s="0" t="n">
        <v>0.00300000000000011</v>
      </c>
      <c r="FA99" s="0" t="n">
        <v>0.00300000000000011</v>
      </c>
      <c r="FB99" s="0" t="n">
        <v>0.00299999999999923</v>
      </c>
      <c r="FC99" s="0" t="n">
        <v>0.00300000000000011</v>
      </c>
      <c r="FD99" s="0" t="n">
        <v>0.00300000000000011</v>
      </c>
      <c r="FE99" s="0" t="n">
        <v>0.00300000000000011</v>
      </c>
      <c r="FF99" s="0" t="n">
        <v>0.00300000000000011</v>
      </c>
      <c r="FG99" s="0" t="n">
        <v>0.00299999999999923</v>
      </c>
      <c r="FH99" s="0" t="n">
        <v>0.00300000000000011</v>
      </c>
      <c r="FI99" s="0" t="n">
        <v>0.00300000000000011</v>
      </c>
      <c r="FJ99" s="0" t="n">
        <v>0.00300000000000011</v>
      </c>
      <c r="FK99" s="0" t="n">
        <v>0.00300000000000011</v>
      </c>
      <c r="FL99" s="0" t="n">
        <v>0.00299999999999923</v>
      </c>
      <c r="FM99" s="0" t="n">
        <v>0.00300000000000011</v>
      </c>
      <c r="FN99" s="0" t="n">
        <v>0.00300000000000011</v>
      </c>
      <c r="FO99" s="0" t="n">
        <v>0.00300000000000011</v>
      </c>
      <c r="FP99" s="0" t="n">
        <v>0.00300000000000011</v>
      </c>
      <c r="FQ99" s="0" t="n">
        <v>0.00300000000000011</v>
      </c>
      <c r="FR99" s="0" t="n">
        <v>0.00300000000000011</v>
      </c>
      <c r="FS99" s="0" t="n">
        <v>0.00300000000000011</v>
      </c>
      <c r="FT99" s="0" t="n">
        <v>0.00300000000000011</v>
      </c>
      <c r="FU99" s="0" t="n">
        <v>0.00300000000000011</v>
      </c>
      <c r="FV99" s="0" t="n">
        <v>0.00299999999999923</v>
      </c>
      <c r="FW99" s="0" t="n">
        <v>0.00300000000000011</v>
      </c>
      <c r="FX99" s="0" t="n">
        <v>0.00299999999999923</v>
      </c>
      <c r="FY99" s="0" t="n">
        <v>0.00300000000000011</v>
      </c>
      <c r="FZ99" s="0" t="n">
        <v>0.00300000000000011</v>
      </c>
      <c r="GA99" s="0" t="n">
        <v>0.00300000000000011</v>
      </c>
      <c r="GB99" s="0" t="n">
        <v>0.00300000000000011</v>
      </c>
      <c r="GC99" s="0" t="n">
        <v>0.00300000000000011</v>
      </c>
      <c r="GD99" s="0" t="n">
        <v>0.00300000000000011</v>
      </c>
      <c r="GE99" s="0" t="n">
        <v>0.00299999999999923</v>
      </c>
      <c r="GF99" s="0" t="n">
        <v>0.00299999999999923</v>
      </c>
      <c r="GG99" s="0" t="n">
        <v>0.00299999999999923</v>
      </c>
      <c r="GH99" s="0" t="n">
        <v>0.00300000000000011</v>
      </c>
      <c r="GI99" s="0" t="n">
        <v>0.00300000000000011</v>
      </c>
      <c r="GJ99" s="0" t="n">
        <v>0.00300000000000011</v>
      </c>
      <c r="GK99" s="0" t="n">
        <v>0.00300000000000011</v>
      </c>
      <c r="GL99" s="0" t="n">
        <v>0.00300000000000011</v>
      </c>
      <c r="GM99" s="0" t="n">
        <v>0.00300000000000011</v>
      </c>
      <c r="GN99" s="0" t="n">
        <v>0.00300000000000011</v>
      </c>
      <c r="GO99" s="0" t="n">
        <v>0.00300000000000011</v>
      </c>
      <c r="GP99" s="0" t="n">
        <v>0.00299999999999923</v>
      </c>
      <c r="GQ99" s="0" t="n">
        <v>0.00299999999999923</v>
      </c>
      <c r="GR99" s="0" t="n">
        <v>0.00299999999999923</v>
      </c>
      <c r="GS99" s="0" t="n">
        <v>0.00299999999999923</v>
      </c>
      <c r="GT99" s="0" t="n">
        <v>0.00299999999999923</v>
      </c>
      <c r="GU99" s="0" t="n">
        <v>0.00300000000000011</v>
      </c>
      <c r="GV99" s="0" t="n">
        <v>0.00300000000000011</v>
      </c>
      <c r="GW99" s="0" t="n">
        <v>0.00300000000000011</v>
      </c>
      <c r="GX99" s="0" t="n">
        <v>0.00299999999999923</v>
      </c>
      <c r="GY99" s="0" t="n">
        <v>0.00299999999999923</v>
      </c>
      <c r="GZ99" s="0" t="n">
        <v>0.00299999999999923</v>
      </c>
      <c r="HA99" s="0" t="n">
        <v>0.00299999999999923</v>
      </c>
      <c r="HB99" s="0" t="n">
        <v>0.00300000000000011</v>
      </c>
      <c r="HC99" s="0" t="n">
        <v>0.00299999999999923</v>
      </c>
      <c r="HD99" s="0" t="n">
        <v>0.00299999999999923</v>
      </c>
      <c r="HE99" s="0" t="n">
        <v>0.00299999999999923</v>
      </c>
      <c r="HF99" s="0" t="n">
        <v>0.00300000000000011</v>
      </c>
      <c r="HG99" s="0" t="n">
        <v>0.00300000000000011</v>
      </c>
      <c r="HH99" s="0" t="n">
        <v>0.003000000000001</v>
      </c>
      <c r="HI99" s="0" t="n">
        <v>0.00299999999999923</v>
      </c>
      <c r="HJ99" s="0" t="n">
        <v>0.00299999999999923</v>
      </c>
      <c r="HK99" s="0" t="n">
        <v>0.00299999999999923</v>
      </c>
      <c r="HL99" s="0" t="n">
        <v>0.00299999999999923</v>
      </c>
      <c r="HM99" s="0" t="n">
        <v>0.00300000000000011</v>
      </c>
      <c r="HN99" s="0" t="n">
        <v>0.00299999999999923</v>
      </c>
      <c r="HO99" s="0" t="n">
        <v>0.00299999999999923</v>
      </c>
      <c r="HP99" s="0" t="n">
        <v>0.00300000000000011</v>
      </c>
      <c r="HQ99" s="0" t="n">
        <v>0.00300000000000011</v>
      </c>
      <c r="HR99" s="0" t="n">
        <v>0.00299999999999923</v>
      </c>
      <c r="HS99" s="0" t="n">
        <v>0.00299999999999923</v>
      </c>
      <c r="HT99" s="0" t="n">
        <v>0.003000000000001</v>
      </c>
      <c r="HU99" s="0" t="n">
        <v>0.00300000000000011</v>
      </c>
      <c r="HV99" s="0" t="n">
        <v>0.00300000000000011</v>
      </c>
      <c r="HW99" s="0" t="n">
        <v>0.00299999999999923</v>
      </c>
      <c r="HX99" s="0" t="n">
        <v>0.00300000000000011</v>
      </c>
      <c r="HY99" s="0" t="n">
        <v>0.00299999999999923</v>
      </c>
      <c r="HZ99" s="0" t="n">
        <v>0.00299999999999923</v>
      </c>
      <c r="IA99" s="382" t="n">
        <v>0.00300000000000011</v>
      </c>
      <c r="IB99" s="382" t="n">
        <v>0.00299999999999923</v>
      </c>
      <c r="IC99" s="382" t="n">
        <v>0.00299999999999923</v>
      </c>
      <c r="ID99" s="382" t="n">
        <v>0.00299999999999923</v>
      </c>
    </row>
    <row r="100" customFormat="false" ht="12.75" hidden="false" customHeight="false" outlineLevel="0" collapsed="false">
      <c r="A100" s="389" t="n">
        <f aca="false">A!A114</f>
        <v>40026</v>
      </c>
      <c r="B100" s="390" t="n">
        <f aca="false">INDEX(RelationshipPriceTable,MATCH(A100,RelationshipMonth,0),2)</f>
        <v>4.106</v>
      </c>
      <c r="C100" s="390" t="n">
        <v>4.084</v>
      </c>
      <c r="D100" s="391" t="n">
        <f aca="false">B100-C100</f>
        <v>0.0220000000000002</v>
      </c>
      <c r="F100" s="414" t="n">
        <v>36992</v>
      </c>
      <c r="L100" s="0" t="n">
        <v>-0.174</v>
      </c>
      <c r="M100" s="0" t="n">
        <v>-0.171</v>
      </c>
      <c r="N100" s="0" t="n">
        <v>-0.164</v>
      </c>
      <c r="O100" s="0" t="n">
        <v>-0.164</v>
      </c>
      <c r="P100" s="0" t="n">
        <v>-0.161</v>
      </c>
      <c r="Q100" s="0" t="n">
        <v>-0.16</v>
      </c>
      <c r="R100" s="0" t="n">
        <v>-0.155</v>
      </c>
      <c r="S100" s="0" t="n">
        <v>-0.153</v>
      </c>
      <c r="T100" s="0" t="n">
        <v>-0.15</v>
      </c>
      <c r="U100" s="0" t="n">
        <v>-0.14</v>
      </c>
      <c r="V100" s="0" t="n">
        <v>-0.135</v>
      </c>
      <c r="W100" s="0" t="n">
        <v>-0.0999999999999996</v>
      </c>
      <c r="X100" s="0" t="n">
        <v>-0.0950000000000006</v>
      </c>
      <c r="Y100" s="0" t="n">
        <v>-0.0949999999999998</v>
      </c>
      <c r="Z100" s="0" t="n">
        <v>-0.0910000000000011</v>
      </c>
      <c r="AA100" s="0" t="n">
        <v>-0.0910000000000002</v>
      </c>
      <c r="AB100" s="0" t="n">
        <v>-0.0909999999999993</v>
      </c>
      <c r="AC100" s="0" t="n">
        <v>-0.0909999999999993</v>
      </c>
      <c r="AD100" s="0" t="n">
        <v>-0.0859999999999994</v>
      </c>
      <c r="AE100" s="0" t="n">
        <v>-0.0860000000000003</v>
      </c>
      <c r="AF100" s="0" t="n">
        <v>-0.0859999999999994</v>
      </c>
      <c r="AG100" s="0" t="n">
        <v>-0.0860000000000003</v>
      </c>
      <c r="AH100" s="0" t="n">
        <v>-0.085</v>
      </c>
      <c r="AI100" s="0" t="n">
        <v>-0.085</v>
      </c>
      <c r="AJ100" s="0" t="n">
        <v>-0.085</v>
      </c>
      <c r="AK100" s="0" t="n">
        <v>-0.085</v>
      </c>
      <c r="AL100" s="0" t="n">
        <v>-0.0850000000000009</v>
      </c>
      <c r="AM100" s="0" t="n">
        <v>-0.085</v>
      </c>
      <c r="AN100" s="0" t="n">
        <v>-0.085</v>
      </c>
      <c r="AO100" s="0" t="n">
        <v>-0.085</v>
      </c>
      <c r="AP100" s="0" t="n">
        <v>-0.0850000000000009</v>
      </c>
      <c r="AQ100" s="0" t="n">
        <v>-0.085</v>
      </c>
      <c r="AR100" s="0" t="n">
        <v>-0.085</v>
      </c>
      <c r="AS100" s="0" t="n">
        <v>-0.085</v>
      </c>
      <c r="AT100" s="0" t="n">
        <v>-0.085</v>
      </c>
      <c r="AU100" s="0" t="n">
        <v>-0.085</v>
      </c>
      <c r="AV100" s="0" t="n">
        <v>-0.085</v>
      </c>
      <c r="AW100" s="0" t="n">
        <v>-0.085</v>
      </c>
      <c r="AX100" s="0" t="n">
        <v>-0.085</v>
      </c>
      <c r="AY100" s="0" t="n">
        <v>-0.085</v>
      </c>
      <c r="AZ100" s="0" t="n">
        <v>-0.085</v>
      </c>
      <c r="BA100" s="0" t="n">
        <v>-0.085</v>
      </c>
      <c r="BB100" s="0" t="n">
        <v>-0.085</v>
      </c>
      <c r="BC100" s="0" t="n">
        <v>-0.085</v>
      </c>
      <c r="BD100" s="0" t="n">
        <v>-0.085</v>
      </c>
      <c r="BE100" s="0" t="n">
        <v>-0.085</v>
      </c>
      <c r="BF100" s="0" t="n">
        <v>-0.085</v>
      </c>
      <c r="BG100" s="0" t="n">
        <v>-0.085</v>
      </c>
      <c r="BH100" s="0" t="n">
        <v>-0.085</v>
      </c>
      <c r="BI100" s="0" t="n">
        <v>-0.085</v>
      </c>
      <c r="BJ100" s="0" t="n">
        <v>-0.085</v>
      </c>
      <c r="BK100" s="0" t="n">
        <v>-0.085</v>
      </c>
      <c r="BL100" s="0" t="n">
        <v>-0.085</v>
      </c>
      <c r="BM100" s="0" t="n">
        <v>-0.085</v>
      </c>
      <c r="BN100" s="0" t="n">
        <v>-0.085</v>
      </c>
      <c r="BO100" s="0" t="n">
        <v>-0.085</v>
      </c>
      <c r="BP100" s="0" t="n">
        <v>-0.085</v>
      </c>
      <c r="BQ100" s="0" t="n">
        <v>-0.085</v>
      </c>
      <c r="BR100" s="0" t="n">
        <v>-0.085</v>
      </c>
      <c r="BS100" s="0" t="n">
        <v>-0.085</v>
      </c>
      <c r="BT100" s="0" t="n">
        <v>-0.085</v>
      </c>
      <c r="BU100" s="0" t="n">
        <v>-0.085</v>
      </c>
      <c r="BV100" s="0" t="n">
        <v>-0.085</v>
      </c>
      <c r="BW100" s="0" t="n">
        <v>-0.085</v>
      </c>
      <c r="BX100" s="0" t="n">
        <v>-0.085</v>
      </c>
      <c r="BY100" s="0" t="n">
        <v>-0.085</v>
      </c>
      <c r="BZ100" s="0" t="n">
        <v>-0.085</v>
      </c>
      <c r="CA100" s="0" t="n">
        <v>-0.085</v>
      </c>
      <c r="CB100" s="0" t="n">
        <v>-0.085</v>
      </c>
      <c r="CC100" s="0" t="n">
        <v>-0.085</v>
      </c>
      <c r="CD100" s="0" t="n">
        <v>-0.085</v>
      </c>
      <c r="CE100" s="0" t="n">
        <v>-0.085</v>
      </c>
      <c r="CF100" s="0" t="n">
        <v>-0.085</v>
      </c>
      <c r="CG100" s="0" t="n">
        <v>-0.085</v>
      </c>
      <c r="CH100" s="0" t="n">
        <v>-0.085</v>
      </c>
      <c r="CI100" s="0" t="n">
        <v>-0.085</v>
      </c>
      <c r="CJ100" s="0" t="n">
        <v>-0.085</v>
      </c>
      <c r="CK100" s="0" t="n">
        <v>-0.085</v>
      </c>
      <c r="CL100" s="0" t="n">
        <v>-0.085</v>
      </c>
      <c r="CM100" s="0" t="n">
        <v>-0.085</v>
      </c>
      <c r="CN100" s="0" t="n">
        <v>-0.085</v>
      </c>
      <c r="CO100" s="0" t="n">
        <v>-0.085</v>
      </c>
      <c r="CP100" s="0" t="n">
        <v>-0.085</v>
      </c>
      <c r="CQ100" s="0" t="n">
        <v>-0.085</v>
      </c>
      <c r="CR100" s="0" t="n">
        <v>-0.085</v>
      </c>
      <c r="CS100" s="0" t="n">
        <v>-0.085</v>
      </c>
      <c r="CT100" s="0" t="n">
        <v>-0.085</v>
      </c>
      <c r="CU100" s="0" t="n">
        <v>-0.085</v>
      </c>
      <c r="CV100" s="0" t="n">
        <v>-0.085</v>
      </c>
      <c r="CW100" s="0" t="n">
        <v>-0.085</v>
      </c>
      <c r="CX100" s="0" t="n">
        <v>-0.085</v>
      </c>
      <c r="CY100" s="0" t="n">
        <v>-0.085</v>
      </c>
      <c r="CZ100" s="0" t="n">
        <v>-0.085</v>
      </c>
      <c r="DA100" s="0" t="n">
        <v>-0.085</v>
      </c>
      <c r="DB100" s="0" t="n">
        <v>-0.085</v>
      </c>
      <c r="DC100" s="0" t="n">
        <v>-0.085</v>
      </c>
      <c r="DD100" s="0" t="n">
        <v>-0.085</v>
      </c>
      <c r="DE100" s="0" t="n">
        <v>-0.085</v>
      </c>
      <c r="DF100" s="0" t="n">
        <v>-0.085</v>
      </c>
      <c r="DG100" s="0" t="n">
        <v>-0.085</v>
      </c>
      <c r="DH100" s="0" t="n">
        <v>-0.085</v>
      </c>
      <c r="DI100" s="0" t="n">
        <v>-0.085</v>
      </c>
      <c r="DJ100" s="0" t="n">
        <v>-0.085</v>
      </c>
      <c r="DK100" s="0" t="n">
        <v>-0.085</v>
      </c>
      <c r="DL100" s="0" t="n">
        <v>-0.085</v>
      </c>
      <c r="DM100" s="0" t="n">
        <v>-0.085</v>
      </c>
      <c r="DN100" s="0" t="n">
        <v>-0.085</v>
      </c>
      <c r="DO100" s="0" t="n">
        <v>-0.085</v>
      </c>
      <c r="DP100" s="0" t="n">
        <v>-0.085</v>
      </c>
      <c r="DQ100" s="0" t="n">
        <v>-0.085</v>
      </c>
      <c r="DR100" s="0" t="n">
        <v>-0.085</v>
      </c>
      <c r="DS100" s="0" t="n">
        <v>-0.085</v>
      </c>
      <c r="DT100" s="0" t="n">
        <v>-0.085</v>
      </c>
      <c r="DU100" s="0" t="n">
        <v>-0.085</v>
      </c>
      <c r="DV100" s="0" t="n">
        <v>-0.085</v>
      </c>
      <c r="DW100" s="0" t="n">
        <v>-0.085</v>
      </c>
      <c r="DX100" s="0" t="n">
        <v>-0.085</v>
      </c>
      <c r="DY100" s="0" t="n">
        <v>-0.085</v>
      </c>
      <c r="DZ100" s="0" t="n">
        <v>-0.085</v>
      </c>
      <c r="EA100" s="0" t="n">
        <v>-0.085</v>
      </c>
      <c r="EB100" s="0" t="n">
        <v>-0.085</v>
      </c>
      <c r="EC100" s="0" t="n">
        <v>-0.085</v>
      </c>
      <c r="ED100" s="0" t="n">
        <v>-0.085</v>
      </c>
      <c r="EE100" s="0" t="n">
        <v>-0.085</v>
      </c>
      <c r="EF100" s="0" t="n">
        <v>-0.085</v>
      </c>
      <c r="EG100" s="0" t="n">
        <v>-0.0850000000000009</v>
      </c>
      <c r="EH100" s="0" t="n">
        <v>-0.085</v>
      </c>
      <c r="EI100" s="0" t="n">
        <v>-0.085</v>
      </c>
      <c r="EJ100" s="0" t="n">
        <v>-0.085</v>
      </c>
      <c r="EK100" s="0" t="n">
        <v>-0.085</v>
      </c>
      <c r="EL100" s="0" t="n">
        <v>-0.085</v>
      </c>
      <c r="EM100" s="0" t="n">
        <v>-0.085</v>
      </c>
      <c r="EN100" s="0" t="n">
        <v>-0.085</v>
      </c>
      <c r="EO100" s="0" t="n">
        <v>-0.085</v>
      </c>
      <c r="EP100" s="0" t="n">
        <v>-0.085</v>
      </c>
      <c r="EQ100" s="0" t="n">
        <v>-0.085</v>
      </c>
      <c r="ER100" s="0" t="n">
        <v>-0.085</v>
      </c>
      <c r="ES100" s="0" t="n">
        <v>-0.085</v>
      </c>
      <c r="ET100" s="0" t="n">
        <v>-0.085</v>
      </c>
      <c r="EU100" s="0" t="n">
        <v>-0.085</v>
      </c>
      <c r="EV100" s="0" t="n">
        <v>-0.085</v>
      </c>
      <c r="EW100" s="0" t="n">
        <v>-0.085</v>
      </c>
      <c r="EX100" s="0" t="n">
        <v>-0.085</v>
      </c>
      <c r="EY100" s="0" t="n">
        <v>-0.085</v>
      </c>
      <c r="EZ100" s="0" t="n">
        <v>-0.085</v>
      </c>
      <c r="FA100" s="0" t="n">
        <v>-0.085</v>
      </c>
      <c r="FB100" s="0" t="n">
        <v>-0.085</v>
      </c>
      <c r="FC100" s="0" t="n">
        <v>-0.085</v>
      </c>
      <c r="FD100" s="0" t="n">
        <v>-0.085</v>
      </c>
      <c r="FE100" s="0" t="n">
        <v>-0.085</v>
      </c>
      <c r="FF100" s="0" t="n">
        <v>-0.085</v>
      </c>
      <c r="FG100" s="0" t="n">
        <v>-0.085</v>
      </c>
      <c r="FH100" s="0" t="n">
        <v>-0.085</v>
      </c>
      <c r="FI100" s="0" t="n">
        <v>-0.085</v>
      </c>
      <c r="FJ100" s="0" t="n">
        <v>-0.0850000000000009</v>
      </c>
      <c r="FK100" s="0" t="n">
        <v>-0.085</v>
      </c>
      <c r="FL100" s="0" t="n">
        <v>-0.085</v>
      </c>
      <c r="FM100" s="0" t="n">
        <v>-0.085</v>
      </c>
      <c r="FN100" s="0" t="n">
        <v>-0.085</v>
      </c>
      <c r="FO100" s="0" t="n">
        <v>-0.085</v>
      </c>
      <c r="FP100" s="0" t="n">
        <v>-0.085</v>
      </c>
      <c r="FQ100" s="0" t="n">
        <v>-0.085</v>
      </c>
      <c r="FR100" s="0" t="n">
        <v>-0.085</v>
      </c>
      <c r="FS100" s="0" t="n">
        <v>-0.085</v>
      </c>
      <c r="FT100" s="0" t="n">
        <v>-0.085</v>
      </c>
      <c r="FU100" s="0" t="n">
        <v>-0.085</v>
      </c>
      <c r="FV100" s="0" t="n">
        <v>-0.085</v>
      </c>
      <c r="FW100" s="0" t="n">
        <v>-0.085</v>
      </c>
      <c r="FX100" s="0" t="n">
        <v>-0.085</v>
      </c>
      <c r="FY100" s="0" t="n">
        <v>-0.085</v>
      </c>
      <c r="FZ100" s="0" t="n">
        <v>-0.085</v>
      </c>
      <c r="GA100" s="0" t="n">
        <v>-0.085</v>
      </c>
      <c r="GB100" s="0" t="n">
        <v>-0.085</v>
      </c>
      <c r="GC100" s="0" t="n">
        <v>-0.085</v>
      </c>
      <c r="GD100" s="0" t="n">
        <v>-0.085</v>
      </c>
      <c r="GE100" s="0" t="n">
        <v>-0.085</v>
      </c>
      <c r="GF100" s="0" t="n">
        <v>-0.085</v>
      </c>
      <c r="GG100" s="0" t="n">
        <v>-0.085</v>
      </c>
      <c r="GH100" s="0" t="n">
        <v>-0.085</v>
      </c>
      <c r="GI100" s="0" t="n">
        <v>-0.085</v>
      </c>
      <c r="GJ100" s="0" t="n">
        <v>-0.085</v>
      </c>
      <c r="GK100" s="0" t="n">
        <v>-0.085</v>
      </c>
      <c r="GL100" s="0" t="n">
        <v>-0.085</v>
      </c>
      <c r="GM100" s="0" t="n">
        <v>-0.085</v>
      </c>
      <c r="GN100" s="0" t="n">
        <v>-0.085</v>
      </c>
      <c r="GO100" s="0" t="n">
        <v>-0.085</v>
      </c>
      <c r="GP100" s="0" t="n">
        <v>-0.085</v>
      </c>
      <c r="GQ100" s="0" t="n">
        <v>-0.085</v>
      </c>
      <c r="GR100" s="0" t="n">
        <v>-0.085</v>
      </c>
      <c r="GS100" s="0" t="n">
        <v>-0.085</v>
      </c>
      <c r="GT100" s="0" t="n">
        <v>-0.085</v>
      </c>
      <c r="GU100" s="0" t="n">
        <v>-0.085</v>
      </c>
      <c r="GV100" s="0" t="n">
        <v>-0.085</v>
      </c>
      <c r="GW100" s="0" t="n">
        <v>-0.085</v>
      </c>
      <c r="GX100" s="0" t="n">
        <v>-0.085</v>
      </c>
      <c r="GY100" s="0" t="n">
        <v>-0.085</v>
      </c>
      <c r="GZ100" s="0" t="n">
        <v>-0.085</v>
      </c>
      <c r="HA100" s="0" t="n">
        <v>-0.085</v>
      </c>
      <c r="HB100" s="0" t="n">
        <v>-0.085</v>
      </c>
      <c r="HC100" s="0" t="n">
        <v>-0.085</v>
      </c>
      <c r="HD100" s="0" t="n">
        <v>-0.085</v>
      </c>
      <c r="HE100" s="0" t="n">
        <v>-0.085</v>
      </c>
      <c r="HF100" s="0" t="n">
        <v>-0.085</v>
      </c>
      <c r="HG100" s="0" t="n">
        <v>-0.085</v>
      </c>
      <c r="HH100" s="0" t="n">
        <v>-0.0850000000000009</v>
      </c>
      <c r="HI100" s="0" t="n">
        <v>-0.085</v>
      </c>
      <c r="HJ100" s="0" t="n">
        <v>-0.085</v>
      </c>
      <c r="HK100" s="0" t="n">
        <v>-0.085</v>
      </c>
      <c r="HL100" s="0" t="n">
        <v>-0.085</v>
      </c>
      <c r="HM100" s="0" t="n">
        <v>-0.085</v>
      </c>
      <c r="HN100" s="0" t="n">
        <v>-0.085</v>
      </c>
      <c r="HO100" s="0" t="n">
        <v>-0.085</v>
      </c>
      <c r="HP100" s="0" t="n">
        <v>-0.085</v>
      </c>
      <c r="HQ100" s="0" t="n">
        <v>-0.085</v>
      </c>
      <c r="HR100" s="0" t="n">
        <v>-0.085</v>
      </c>
      <c r="HS100" s="0" t="n">
        <v>-0.085</v>
      </c>
      <c r="HT100" s="0" t="n">
        <v>-0.085</v>
      </c>
      <c r="HU100" s="0" t="n">
        <v>-0.085</v>
      </c>
      <c r="HV100" s="0" t="n">
        <v>-0.085</v>
      </c>
      <c r="HW100" s="0" t="n">
        <v>-0.085</v>
      </c>
      <c r="HX100" s="0" t="n">
        <v>-0.085</v>
      </c>
      <c r="HY100" s="0" t="n">
        <v>-0.085</v>
      </c>
      <c r="HZ100" s="0" t="n">
        <v>-0.085</v>
      </c>
      <c r="IA100" s="382" t="n">
        <v>-0.085</v>
      </c>
      <c r="IB100" s="382" t="n">
        <v>-0.085</v>
      </c>
      <c r="IC100" s="382" t="n">
        <v>-0.085</v>
      </c>
      <c r="ID100" s="382" t="n">
        <v>-0.085</v>
      </c>
    </row>
    <row r="101" customFormat="false" ht="12.75" hidden="false" customHeight="false" outlineLevel="0" collapsed="false">
      <c r="A101" s="389" t="n">
        <f aca="false">A!A115</f>
        <v>40057</v>
      </c>
      <c r="B101" s="390" t="n">
        <f aca="false">INDEX(RelationshipPriceTable,MATCH(A101,RelationshipMonth,0),2)</f>
        <v>4.121</v>
      </c>
      <c r="C101" s="390" t="n">
        <v>4.099</v>
      </c>
      <c r="D101" s="391" t="n">
        <f aca="false">B101-C101</f>
        <v>0.0220000000000002</v>
      </c>
      <c r="F101" s="414" t="n">
        <v>36993</v>
      </c>
      <c r="L101" s="0" t="n">
        <v>-0.00399999999999956</v>
      </c>
      <c r="M101" s="0" t="n">
        <v>-0.00200000000000067</v>
      </c>
      <c r="N101" s="0" t="n">
        <v>0</v>
      </c>
      <c r="O101" s="0" t="n">
        <v>0.00199999999999978</v>
      </c>
      <c r="P101" s="0" t="n">
        <v>0.00700000000000056</v>
      </c>
      <c r="Q101" s="0" t="n">
        <v>0.00800000000000001</v>
      </c>
      <c r="R101" s="0" t="n">
        <v>0.00800000000000001</v>
      </c>
      <c r="S101" s="0" t="n">
        <v>0.0129999999999999</v>
      </c>
      <c r="T101" s="0" t="n">
        <v>0.0179999999999998</v>
      </c>
      <c r="U101" s="0" t="n">
        <v>0.012999999999999</v>
      </c>
      <c r="V101" s="0" t="n">
        <v>0.0179999999999989</v>
      </c>
      <c r="W101" s="0" t="n">
        <v>0.0179999999999998</v>
      </c>
      <c r="X101" s="0" t="n">
        <v>0.0130000000000008</v>
      </c>
      <c r="Y101" s="0" t="n">
        <v>0.0129999999999999</v>
      </c>
      <c r="Z101" s="0" t="n">
        <v>0.0130000000000008</v>
      </c>
      <c r="AA101" s="0" t="n">
        <v>0.0150000000000006</v>
      </c>
      <c r="AB101" s="0" t="n">
        <v>0.0179999999999998</v>
      </c>
      <c r="AC101" s="0" t="n">
        <v>0.0239999999999991</v>
      </c>
      <c r="AD101" s="0" t="n">
        <v>0.0239999999999991</v>
      </c>
      <c r="AE101" s="0" t="n">
        <v>0.024</v>
      </c>
      <c r="AF101" s="0" t="n">
        <v>0.024</v>
      </c>
      <c r="AG101" s="0" t="n">
        <v>0.024</v>
      </c>
      <c r="AH101" s="0" t="n">
        <v>0.024</v>
      </c>
      <c r="AI101" s="0" t="n">
        <v>0.0190000000000001</v>
      </c>
      <c r="AJ101" s="0" t="n">
        <v>0.0149999999999997</v>
      </c>
      <c r="AK101" s="0" t="n">
        <v>0.0149999999999997</v>
      </c>
      <c r="AL101" s="0" t="n">
        <v>0.0150000000000006</v>
      </c>
      <c r="AM101" s="0" t="n">
        <v>0.0149999999999997</v>
      </c>
      <c r="AN101" s="0" t="n">
        <v>0.0149999999999997</v>
      </c>
      <c r="AO101" s="0" t="n">
        <v>0.0149999999999997</v>
      </c>
      <c r="AP101" s="0" t="n">
        <v>0.0150000000000006</v>
      </c>
      <c r="AQ101" s="0" t="n">
        <v>0.0150000000000006</v>
      </c>
      <c r="AR101" s="0" t="n">
        <v>0.0150000000000006</v>
      </c>
      <c r="AS101" s="0" t="n">
        <v>0.0150000000000006</v>
      </c>
      <c r="AT101" s="0" t="n">
        <v>0.0149999999999997</v>
      </c>
      <c r="AU101" s="0" t="n">
        <v>0.0149999999999997</v>
      </c>
      <c r="AV101" s="0" t="n">
        <v>0.0149999999999997</v>
      </c>
      <c r="AW101" s="0" t="n">
        <v>0.0150000000000006</v>
      </c>
      <c r="AX101" s="0" t="n">
        <v>0.0150000000000006</v>
      </c>
      <c r="AY101" s="0" t="n">
        <v>0.0150000000000006</v>
      </c>
      <c r="AZ101" s="0" t="n">
        <v>0.0150000000000006</v>
      </c>
      <c r="BA101" s="0" t="n">
        <v>0.0149999999999997</v>
      </c>
      <c r="BB101" s="0" t="n">
        <v>0.0149999999999997</v>
      </c>
      <c r="BC101" s="0" t="n">
        <v>0.0150000000000006</v>
      </c>
      <c r="BD101" s="0" t="n">
        <v>0.0150000000000006</v>
      </c>
      <c r="BE101" s="0" t="n">
        <v>0.0150000000000006</v>
      </c>
      <c r="BF101" s="0" t="n">
        <v>0.0149999999999997</v>
      </c>
      <c r="BG101" s="0" t="n">
        <v>0.0149999999999997</v>
      </c>
      <c r="BH101" s="0" t="n">
        <v>0.0149999999999997</v>
      </c>
      <c r="BI101" s="0" t="n">
        <v>0.0150000000000006</v>
      </c>
      <c r="BJ101" s="0" t="n">
        <v>0.0150000000000006</v>
      </c>
      <c r="BK101" s="0" t="n">
        <v>0.0150000000000006</v>
      </c>
      <c r="BL101" s="0" t="n">
        <v>0.0150000000000006</v>
      </c>
      <c r="BM101" s="0" t="n">
        <v>0.0149999999999997</v>
      </c>
      <c r="BN101" s="0" t="n">
        <v>0.0149999999999997</v>
      </c>
      <c r="BO101" s="0" t="n">
        <v>0.0150000000000006</v>
      </c>
      <c r="BP101" s="0" t="n">
        <v>0.0149999999999997</v>
      </c>
      <c r="BQ101" s="0" t="n">
        <v>0.0149999999999997</v>
      </c>
      <c r="BR101" s="0" t="n">
        <v>0.0149999999999997</v>
      </c>
      <c r="BS101" s="0" t="n">
        <v>0.0150000000000006</v>
      </c>
      <c r="BT101" s="0" t="n">
        <v>0.0149999999999997</v>
      </c>
      <c r="BU101" s="0" t="n">
        <v>0.0149999999999997</v>
      </c>
      <c r="BV101" s="0" t="n">
        <v>0.0149999999999997</v>
      </c>
      <c r="BW101" s="0" t="n">
        <v>0.0149999999999997</v>
      </c>
      <c r="BX101" s="0" t="n">
        <v>0.0149999999999997</v>
      </c>
      <c r="BY101" s="0" t="n">
        <v>0.0150000000000006</v>
      </c>
      <c r="BZ101" s="0" t="n">
        <v>0.0149999999999997</v>
      </c>
      <c r="CA101" s="0" t="n">
        <v>0.0149999999999997</v>
      </c>
      <c r="CB101" s="0" t="n">
        <v>0.0149999999999997</v>
      </c>
      <c r="CC101" s="0" t="n">
        <v>0.0149999999999997</v>
      </c>
      <c r="CD101" s="0" t="n">
        <v>0.0150000000000006</v>
      </c>
      <c r="CE101" s="0" t="n">
        <v>0.0149999999999997</v>
      </c>
      <c r="CF101" s="0" t="n">
        <v>0.0149999999999997</v>
      </c>
      <c r="CG101" s="0" t="n">
        <v>0.0149999999999997</v>
      </c>
      <c r="CH101" s="0" t="n">
        <v>0.0149999999999997</v>
      </c>
      <c r="CI101" s="0" t="n">
        <v>0.0149999999999997</v>
      </c>
      <c r="CJ101" s="0" t="n">
        <v>0.0149999999999997</v>
      </c>
      <c r="CK101" s="0" t="n">
        <v>0.0150000000000006</v>
      </c>
      <c r="CL101" s="0" t="n">
        <v>0.0149999999999997</v>
      </c>
      <c r="CM101" s="0" t="n">
        <v>0.0149999999999997</v>
      </c>
      <c r="CN101" s="0" t="n">
        <v>0.0149999999999997</v>
      </c>
      <c r="CO101" s="0" t="n">
        <v>0.0149999999999997</v>
      </c>
      <c r="CP101" s="0" t="n">
        <v>0.0149999999999997</v>
      </c>
      <c r="CQ101" s="0" t="n">
        <v>0.0150000000000006</v>
      </c>
      <c r="CR101" s="0" t="n">
        <v>0.0150000000000006</v>
      </c>
      <c r="CS101" s="0" t="n">
        <v>0.0149999999999997</v>
      </c>
      <c r="CT101" s="0" t="n">
        <v>0.0149999999999997</v>
      </c>
      <c r="CU101" s="0" t="n">
        <v>0.0149999999999997</v>
      </c>
      <c r="CV101" s="0" t="n">
        <v>0.0149999999999997</v>
      </c>
      <c r="CW101" s="0" t="n">
        <v>0.0150000000000006</v>
      </c>
      <c r="CX101" s="0" t="n">
        <v>0.0149999999999997</v>
      </c>
      <c r="CY101" s="0" t="n">
        <v>0.0149999999999997</v>
      </c>
      <c r="CZ101" s="0" t="n">
        <v>0.0150000000000006</v>
      </c>
      <c r="DA101" s="0" t="n">
        <v>0.0150000000000006</v>
      </c>
      <c r="DB101" s="0" t="n">
        <v>0.0149999999999997</v>
      </c>
      <c r="DC101" s="0" t="n">
        <v>0.0149999999999997</v>
      </c>
      <c r="DD101" s="0" t="n">
        <v>0.0149999999999997</v>
      </c>
      <c r="DE101" s="0" t="n">
        <v>0.0150000000000006</v>
      </c>
      <c r="DF101" s="0" t="n">
        <v>0.0150000000000006</v>
      </c>
      <c r="DG101" s="0" t="n">
        <v>0.0150000000000006</v>
      </c>
      <c r="DH101" s="0" t="n">
        <v>0.0150000000000006</v>
      </c>
      <c r="DI101" s="0" t="n">
        <v>0.0149999999999997</v>
      </c>
      <c r="DJ101" s="0" t="n">
        <v>0.0149999999999997</v>
      </c>
      <c r="DK101" s="0" t="n">
        <v>0.0150000000000006</v>
      </c>
      <c r="DL101" s="0" t="n">
        <v>0.0149999999999997</v>
      </c>
      <c r="DM101" s="0" t="n">
        <v>0.0149999999999997</v>
      </c>
      <c r="DN101" s="0" t="n">
        <v>0.0149999999999997</v>
      </c>
      <c r="DO101" s="0" t="n">
        <v>0.0150000000000006</v>
      </c>
      <c r="DP101" s="0" t="n">
        <v>0.0150000000000006</v>
      </c>
      <c r="DQ101" s="0" t="n">
        <v>0.0149999999999997</v>
      </c>
      <c r="DR101" s="0" t="n">
        <v>0.0149999999999997</v>
      </c>
      <c r="DS101" s="0" t="n">
        <v>0.0149999999999997</v>
      </c>
      <c r="DT101" s="0" t="n">
        <v>0.0149999999999997</v>
      </c>
      <c r="DU101" s="0" t="n">
        <v>0.0149999999999997</v>
      </c>
      <c r="DV101" s="0" t="n">
        <v>0.0150000000000006</v>
      </c>
      <c r="DW101" s="0" t="n">
        <v>0.0149999999999997</v>
      </c>
      <c r="DX101" s="0" t="n">
        <v>0.0149999999999997</v>
      </c>
      <c r="DY101" s="0" t="n">
        <v>0.0149999999999997</v>
      </c>
      <c r="DZ101" s="0" t="n">
        <v>0.0149999999999997</v>
      </c>
      <c r="EA101" s="0" t="n">
        <v>0.0150000000000006</v>
      </c>
      <c r="EB101" s="0" t="n">
        <v>0.0150000000000006</v>
      </c>
      <c r="EC101" s="0" t="n">
        <v>0.0149999999999997</v>
      </c>
      <c r="ED101" s="0" t="n">
        <v>0.0149999999999997</v>
      </c>
      <c r="EE101" s="0" t="n">
        <v>0.0149999999999997</v>
      </c>
      <c r="EF101" s="0" t="n">
        <v>0.0149999999999997</v>
      </c>
      <c r="EG101" s="0" t="n">
        <v>0.0150000000000006</v>
      </c>
      <c r="EH101" s="0" t="n">
        <v>0.0149999999999997</v>
      </c>
      <c r="EI101" s="0" t="n">
        <v>0.0149999999999997</v>
      </c>
      <c r="EJ101" s="0" t="n">
        <v>0.0149999999999997</v>
      </c>
      <c r="EK101" s="0" t="n">
        <v>0.0150000000000006</v>
      </c>
      <c r="EL101" s="0" t="n">
        <v>0.0149999999999997</v>
      </c>
      <c r="EM101" s="0" t="n">
        <v>0.0150000000000006</v>
      </c>
      <c r="EN101" s="0" t="n">
        <v>0.0150000000000006</v>
      </c>
      <c r="EO101" s="0" t="n">
        <v>0.0149999999999997</v>
      </c>
      <c r="EP101" s="0" t="n">
        <v>0.0149999999999997</v>
      </c>
      <c r="EQ101" s="0" t="n">
        <v>0.0149999999999997</v>
      </c>
      <c r="ER101" s="0" t="n">
        <v>0.0149999999999997</v>
      </c>
      <c r="ES101" s="0" t="n">
        <v>0.0149999999999997</v>
      </c>
      <c r="ET101" s="0" t="n">
        <v>0.0150000000000006</v>
      </c>
      <c r="EU101" s="0" t="n">
        <v>0.0150000000000006</v>
      </c>
      <c r="EV101" s="0" t="n">
        <v>0.0150000000000006</v>
      </c>
      <c r="EW101" s="0" t="n">
        <v>0.0150000000000006</v>
      </c>
      <c r="EX101" s="0" t="n">
        <v>0.0149999999999997</v>
      </c>
      <c r="EY101" s="0" t="n">
        <v>0.0149999999999997</v>
      </c>
      <c r="EZ101" s="0" t="n">
        <v>0.0149999999999997</v>
      </c>
      <c r="FA101" s="0" t="n">
        <v>0.0150000000000006</v>
      </c>
      <c r="FB101" s="0" t="n">
        <v>0.0150000000000006</v>
      </c>
      <c r="FC101" s="0" t="n">
        <v>0.0150000000000006</v>
      </c>
      <c r="FD101" s="0" t="n">
        <v>0.0150000000000006</v>
      </c>
      <c r="FE101" s="0" t="n">
        <v>0.0149999999999997</v>
      </c>
      <c r="FF101" s="0" t="n">
        <v>0.0149999999999997</v>
      </c>
      <c r="FG101" s="0" t="n">
        <v>0.0150000000000006</v>
      </c>
      <c r="FH101" s="0" t="n">
        <v>0.0149999999999997</v>
      </c>
      <c r="FI101" s="0" t="n">
        <v>0.0149999999999997</v>
      </c>
      <c r="FJ101" s="0" t="n">
        <v>0.0150000000000006</v>
      </c>
      <c r="FK101" s="0" t="n">
        <v>0.0149999999999997</v>
      </c>
      <c r="FL101" s="0" t="n">
        <v>0.0149999999999997</v>
      </c>
      <c r="FM101" s="0" t="n">
        <v>0.0149999999999997</v>
      </c>
      <c r="FN101" s="0" t="n">
        <v>0.0149999999999997</v>
      </c>
      <c r="FO101" s="0" t="n">
        <v>0.0149999999999997</v>
      </c>
      <c r="FP101" s="0" t="n">
        <v>0.0149999999999997</v>
      </c>
      <c r="FQ101" s="0" t="n">
        <v>0.0150000000000006</v>
      </c>
      <c r="FR101" s="0" t="n">
        <v>0.0149999999999997</v>
      </c>
      <c r="FS101" s="0" t="n">
        <v>0.0149999999999997</v>
      </c>
      <c r="FT101" s="0" t="n">
        <v>0.0149999999999997</v>
      </c>
      <c r="FU101" s="0" t="n">
        <v>0.0149999999999997</v>
      </c>
      <c r="FV101" s="0" t="n">
        <v>0.0150000000000006</v>
      </c>
      <c r="FW101" s="0" t="n">
        <v>0.0149999999999997</v>
      </c>
      <c r="FX101" s="0" t="n">
        <v>0.0149999999999997</v>
      </c>
      <c r="FY101" s="0" t="n">
        <v>0.0149999999999997</v>
      </c>
      <c r="FZ101" s="0" t="n">
        <v>0.0149999999999997</v>
      </c>
      <c r="GA101" s="0" t="n">
        <v>0.0149999999999997</v>
      </c>
      <c r="GB101" s="0" t="n">
        <v>0.0149999999999997</v>
      </c>
      <c r="GC101" s="0" t="n">
        <v>0.0150000000000006</v>
      </c>
      <c r="GD101" s="0" t="n">
        <v>0.0149999999999997</v>
      </c>
      <c r="GE101" s="0" t="n">
        <v>0.0149999999999997</v>
      </c>
      <c r="GF101" s="0" t="n">
        <v>0.0150000000000006</v>
      </c>
      <c r="GG101" s="0" t="n">
        <v>0.0150000000000006</v>
      </c>
      <c r="GH101" s="0" t="n">
        <v>0.0149999999999997</v>
      </c>
      <c r="GI101" s="0" t="n">
        <v>0.0149999999999997</v>
      </c>
      <c r="GJ101" s="0" t="n">
        <v>0.0149999999999997</v>
      </c>
      <c r="GK101" s="0" t="n">
        <v>0.0150000000000006</v>
      </c>
      <c r="GL101" s="0" t="n">
        <v>0.0150000000000006</v>
      </c>
      <c r="GM101" s="0" t="n">
        <v>0.0149999999999997</v>
      </c>
      <c r="GN101" s="0" t="n">
        <v>0.0150000000000006</v>
      </c>
      <c r="GO101" s="0" t="n">
        <v>0.0149999999999997</v>
      </c>
      <c r="GP101" s="0" t="n">
        <v>0.0150000000000006</v>
      </c>
      <c r="GQ101" s="0" t="n">
        <v>0.0150000000000006</v>
      </c>
      <c r="GR101" s="0" t="n">
        <v>0.0150000000000006</v>
      </c>
      <c r="GS101" s="0" t="n">
        <v>0.0150000000000006</v>
      </c>
      <c r="GT101" s="0" t="n">
        <v>0.0149999999999997</v>
      </c>
      <c r="GU101" s="0" t="n">
        <v>0.0149999999999997</v>
      </c>
      <c r="GV101" s="0" t="n">
        <v>0.0149999999999997</v>
      </c>
      <c r="GW101" s="0" t="n">
        <v>0.0150000000000006</v>
      </c>
      <c r="GX101" s="0" t="n">
        <v>0.0150000000000006</v>
      </c>
      <c r="GY101" s="0" t="n">
        <v>0.0150000000000006</v>
      </c>
      <c r="GZ101" s="0" t="n">
        <v>0.0150000000000006</v>
      </c>
      <c r="HA101" s="0" t="n">
        <v>0.0149999999999997</v>
      </c>
      <c r="HB101" s="0" t="n">
        <v>0.0149999999999997</v>
      </c>
      <c r="HC101" s="0" t="n">
        <v>0.0150000000000006</v>
      </c>
      <c r="HD101" s="0" t="n">
        <v>0.0149999999999997</v>
      </c>
      <c r="HE101" s="0" t="n">
        <v>0.0149999999999997</v>
      </c>
      <c r="HF101" s="0" t="n">
        <v>0.0149999999999997</v>
      </c>
      <c r="HG101" s="0" t="n">
        <v>0.0150000000000006</v>
      </c>
      <c r="HH101" s="0" t="n">
        <v>0.0150000000000006</v>
      </c>
      <c r="HI101" s="0" t="n">
        <v>0.0149999999999997</v>
      </c>
      <c r="HJ101" s="0" t="n">
        <v>0.0149999999999997</v>
      </c>
      <c r="HK101" s="0" t="n">
        <v>0.0149999999999997</v>
      </c>
      <c r="HL101" s="0" t="n">
        <v>0.0149999999999997</v>
      </c>
      <c r="HM101" s="0" t="n">
        <v>0.0149999999999997</v>
      </c>
      <c r="HN101" s="0" t="n">
        <v>0.0150000000000006</v>
      </c>
      <c r="HO101" s="0" t="n">
        <v>0.0149999999999997</v>
      </c>
      <c r="HP101" s="0" t="n">
        <v>0.0149999999999997</v>
      </c>
      <c r="HQ101" s="0" t="n">
        <v>0.0149999999999997</v>
      </c>
      <c r="HR101" s="0" t="n">
        <v>0.0150000000000006</v>
      </c>
      <c r="HS101" s="0" t="n">
        <v>0.0150000000000006</v>
      </c>
      <c r="HT101" s="0" t="n">
        <v>0.0149999999999997</v>
      </c>
      <c r="HU101" s="0" t="n">
        <v>0.0149999999999997</v>
      </c>
      <c r="HV101" s="0" t="n">
        <v>0.0149999999999997</v>
      </c>
      <c r="HW101" s="0" t="n">
        <v>0.0150000000000006</v>
      </c>
      <c r="HX101" s="0" t="n">
        <v>0.0149999999999997</v>
      </c>
      <c r="HY101" s="0" t="n">
        <v>0.0150000000000006</v>
      </c>
      <c r="HZ101" s="0" t="n">
        <v>0.0149999999999997</v>
      </c>
      <c r="IA101" s="382" t="n">
        <v>0.0149999999999997</v>
      </c>
      <c r="IB101" s="382" t="n">
        <v>0.0150000000000006</v>
      </c>
      <c r="IC101" s="382" t="n">
        <v>0.0150000000000006</v>
      </c>
      <c r="ID101" s="382" t="n">
        <v>0.0149999999999997</v>
      </c>
    </row>
    <row r="102" customFormat="false" ht="12.75" hidden="false" customHeight="false" outlineLevel="0" collapsed="false">
      <c r="A102" s="389" t="n">
        <f aca="false">A!A116</f>
        <v>40087</v>
      </c>
      <c r="B102" s="390" t="n">
        <f aca="false">INDEX(RelationshipPriceTable,MATCH(A102,RelationshipMonth,0),2)</f>
        <v>4.15</v>
      </c>
      <c r="C102" s="390" t="n">
        <v>4.128</v>
      </c>
      <c r="D102" s="391" t="n">
        <f aca="false">B102-C102</f>
        <v>0.0220000000000002</v>
      </c>
      <c r="F102" s="414" t="n">
        <v>36997</v>
      </c>
      <c r="L102" s="0" t="n">
        <v>0.135</v>
      </c>
      <c r="M102" s="0" t="n">
        <v>0.130000000000001</v>
      </c>
      <c r="N102" s="0" t="n">
        <v>0.126999999999999</v>
      </c>
      <c r="O102" s="0" t="n">
        <v>0.125</v>
      </c>
      <c r="P102" s="0" t="n">
        <v>0.126999999999999</v>
      </c>
      <c r="Q102" s="0" t="n">
        <v>0.128</v>
      </c>
      <c r="R102" s="0" t="n">
        <v>0.13</v>
      </c>
      <c r="S102" s="0" t="n">
        <v>0.127000000000001</v>
      </c>
      <c r="T102" s="0" t="n">
        <v>0.122000000000001</v>
      </c>
      <c r="U102" s="0" t="n">
        <v>0.117000000000001</v>
      </c>
      <c r="V102" s="0" t="n">
        <v>0.11</v>
      </c>
      <c r="W102" s="0" t="n">
        <v>0.0949999999999998</v>
      </c>
      <c r="X102" s="0" t="n">
        <v>0.0899999999999999</v>
      </c>
      <c r="Y102" s="0" t="n">
        <v>0.0899999999999999</v>
      </c>
      <c r="Z102" s="0" t="n">
        <v>0.0899999999999999</v>
      </c>
      <c r="AA102" s="0" t="n">
        <v>0.0909999999999993</v>
      </c>
      <c r="AB102" s="0" t="n">
        <v>0.0899999999999999</v>
      </c>
      <c r="AC102" s="0" t="n">
        <v>0.0900000000000008</v>
      </c>
      <c r="AD102" s="0" t="n">
        <v>0.0900000000000008</v>
      </c>
      <c r="AE102" s="0" t="n">
        <v>0.0890000000000004</v>
      </c>
      <c r="AF102" s="0" t="n">
        <v>0.0899999999999999</v>
      </c>
      <c r="AG102" s="0" t="n">
        <v>0.0869999999999997</v>
      </c>
      <c r="AH102" s="0" t="n">
        <v>0.0869999999999997</v>
      </c>
      <c r="AI102" s="0" t="n">
        <v>0.0769999999999991</v>
      </c>
      <c r="AJ102" s="0" t="n">
        <v>0.0770000000000009</v>
      </c>
      <c r="AK102" s="0" t="n">
        <v>0.077</v>
      </c>
      <c r="AL102" s="0" t="n">
        <v>0.077</v>
      </c>
      <c r="AM102" s="0" t="n">
        <v>0.077</v>
      </c>
      <c r="AN102" s="0" t="n">
        <v>0.077</v>
      </c>
      <c r="AO102" s="0" t="n">
        <v>0.077</v>
      </c>
      <c r="AP102" s="0" t="n">
        <v>0.077</v>
      </c>
      <c r="AQ102" s="0" t="n">
        <v>0.077</v>
      </c>
      <c r="AR102" s="0" t="n">
        <v>0.077</v>
      </c>
      <c r="AS102" s="0" t="n">
        <v>0.077</v>
      </c>
      <c r="AT102" s="0" t="n">
        <v>0.077</v>
      </c>
      <c r="AU102" s="0" t="n">
        <v>0.077</v>
      </c>
      <c r="AV102" s="0" t="n">
        <v>0.0770000000000009</v>
      </c>
      <c r="AW102" s="0" t="n">
        <v>0.077</v>
      </c>
      <c r="AX102" s="0" t="n">
        <v>0.077</v>
      </c>
      <c r="AY102" s="0" t="n">
        <v>0.077</v>
      </c>
      <c r="AZ102" s="0" t="n">
        <v>0.077</v>
      </c>
      <c r="BA102" s="0" t="n">
        <v>0.077</v>
      </c>
      <c r="BB102" s="0" t="n">
        <v>0.077</v>
      </c>
      <c r="BC102" s="0" t="n">
        <v>0.077</v>
      </c>
      <c r="BD102" s="0" t="n">
        <v>0.0720000000000001</v>
      </c>
      <c r="BE102" s="0" t="n">
        <v>0.0720000000000001</v>
      </c>
      <c r="BF102" s="0" t="n">
        <v>0.0720000000000001</v>
      </c>
      <c r="BG102" s="0" t="n">
        <v>0.0720000000000001</v>
      </c>
      <c r="BH102" s="0" t="n">
        <v>0.0720000000000001</v>
      </c>
      <c r="BI102" s="0" t="n">
        <v>0.0720000000000001</v>
      </c>
      <c r="BJ102" s="0" t="n">
        <v>0.0720000000000001</v>
      </c>
      <c r="BK102" s="0" t="n">
        <v>0.0719999999999992</v>
      </c>
      <c r="BL102" s="0" t="n">
        <v>0.0720000000000001</v>
      </c>
      <c r="BM102" s="0" t="n">
        <v>0.0720000000000001</v>
      </c>
      <c r="BN102" s="0" t="n">
        <v>0.0720000000000001</v>
      </c>
      <c r="BO102" s="0" t="n">
        <v>0.0720000000000001</v>
      </c>
      <c r="BP102" s="0" t="n">
        <v>0.0720000000000001</v>
      </c>
      <c r="BQ102" s="0" t="n">
        <v>0.0720000000000001</v>
      </c>
      <c r="BR102" s="0" t="n">
        <v>0.0720000000000001</v>
      </c>
      <c r="BS102" s="0" t="n">
        <v>0.0719999999999992</v>
      </c>
      <c r="BT102" s="0" t="n">
        <v>0.072000000000001</v>
      </c>
      <c r="BU102" s="0" t="n">
        <v>0.0720000000000001</v>
      </c>
      <c r="BV102" s="0" t="n">
        <v>0.0720000000000001</v>
      </c>
      <c r="BW102" s="0" t="n">
        <v>0.0720000000000001</v>
      </c>
      <c r="BX102" s="0" t="n">
        <v>0.0720000000000001</v>
      </c>
      <c r="BY102" s="0" t="n">
        <v>0.0720000000000001</v>
      </c>
      <c r="BZ102" s="0" t="n">
        <v>0.0720000000000001</v>
      </c>
      <c r="CA102" s="0" t="n">
        <v>0.0720000000000001</v>
      </c>
      <c r="CB102" s="0" t="n">
        <v>0.0720000000000001</v>
      </c>
      <c r="CC102" s="0" t="n">
        <v>0.0720000000000001</v>
      </c>
      <c r="CD102" s="0" t="n">
        <v>0.0720000000000001</v>
      </c>
      <c r="CE102" s="0" t="n">
        <v>0.0720000000000001</v>
      </c>
      <c r="CF102" s="0" t="n">
        <v>0.072000000000001</v>
      </c>
      <c r="CG102" s="0" t="n">
        <v>0.0720000000000001</v>
      </c>
      <c r="CH102" s="0" t="n">
        <v>0.0720000000000001</v>
      </c>
      <c r="CI102" s="0" t="n">
        <v>0.0720000000000001</v>
      </c>
      <c r="CJ102" s="0" t="n">
        <v>0.0720000000000001</v>
      </c>
      <c r="CK102" s="0" t="n">
        <v>0.0720000000000001</v>
      </c>
      <c r="CL102" s="0" t="n">
        <v>0.0720000000000001</v>
      </c>
      <c r="CM102" s="0" t="n">
        <v>0.0720000000000001</v>
      </c>
      <c r="CN102" s="0" t="n">
        <v>0.0720000000000001</v>
      </c>
      <c r="CO102" s="0" t="n">
        <v>0.0720000000000001</v>
      </c>
      <c r="CP102" s="0" t="n">
        <v>0.0720000000000001</v>
      </c>
      <c r="CQ102" s="0" t="n">
        <v>0.0719999999999992</v>
      </c>
      <c r="CR102" s="0" t="n">
        <v>0.0720000000000001</v>
      </c>
      <c r="CS102" s="0" t="n">
        <v>0.0720000000000001</v>
      </c>
      <c r="CT102" s="0" t="n">
        <v>0.0720000000000001</v>
      </c>
      <c r="CU102" s="0" t="n">
        <v>0.0720000000000001</v>
      </c>
      <c r="CV102" s="0" t="n">
        <v>0.0720000000000001</v>
      </c>
      <c r="CW102" s="0" t="n">
        <v>0.0720000000000001</v>
      </c>
      <c r="CX102" s="0" t="n">
        <v>0.0720000000000001</v>
      </c>
      <c r="CY102" s="0" t="n">
        <v>0.0720000000000001</v>
      </c>
      <c r="CZ102" s="0" t="n">
        <v>0.0720000000000001</v>
      </c>
      <c r="DA102" s="0" t="n">
        <v>0.0720000000000001</v>
      </c>
      <c r="DB102" s="0" t="n">
        <v>0.0720000000000001</v>
      </c>
      <c r="DC102" s="0" t="n">
        <v>0.0720000000000001</v>
      </c>
      <c r="DD102" s="0" t="n">
        <v>0.0720000000000001</v>
      </c>
      <c r="DE102" s="0" t="n">
        <v>0.0720000000000001</v>
      </c>
      <c r="DF102" s="0" t="n">
        <v>0.0720000000000001</v>
      </c>
      <c r="DG102" s="0" t="n">
        <v>0.0719999999999992</v>
      </c>
      <c r="DH102" s="0" t="n">
        <v>0.0720000000000001</v>
      </c>
      <c r="DI102" s="0" t="n">
        <v>0.0720000000000001</v>
      </c>
      <c r="DJ102" s="0" t="n">
        <v>0.0720000000000001</v>
      </c>
      <c r="DK102" s="0" t="n">
        <v>0.0720000000000001</v>
      </c>
      <c r="DL102" s="0" t="n">
        <v>0.0720000000000001</v>
      </c>
      <c r="DM102" s="0" t="n">
        <v>0.0720000000000001</v>
      </c>
      <c r="DN102" s="0" t="n">
        <v>0.0720000000000001</v>
      </c>
      <c r="DO102" s="0" t="n">
        <v>0.0719999999999992</v>
      </c>
      <c r="DP102" s="0" t="n">
        <v>0.0720000000000001</v>
      </c>
      <c r="DQ102" s="0" t="n">
        <v>0.0720000000000001</v>
      </c>
      <c r="DR102" s="0" t="n">
        <v>0.0720000000000001</v>
      </c>
      <c r="DS102" s="0" t="n">
        <v>0.0720000000000001</v>
      </c>
      <c r="DT102" s="0" t="n">
        <v>0.0720000000000001</v>
      </c>
      <c r="DU102" s="0" t="n">
        <v>0.0720000000000001</v>
      </c>
      <c r="DV102" s="0" t="n">
        <v>0.0719999999999992</v>
      </c>
      <c r="DW102" s="0" t="n">
        <v>0.0720000000000001</v>
      </c>
      <c r="DX102" s="0" t="n">
        <v>0.0720000000000001</v>
      </c>
      <c r="DY102" s="0" t="n">
        <v>0.0720000000000001</v>
      </c>
      <c r="DZ102" s="0" t="n">
        <v>0.0720000000000001</v>
      </c>
      <c r="EA102" s="0" t="n">
        <v>0.0719999999999992</v>
      </c>
      <c r="EB102" s="0" t="n">
        <v>0.0720000000000001</v>
      </c>
      <c r="EC102" s="0" t="n">
        <v>0.0720000000000001</v>
      </c>
      <c r="ED102" s="0" t="n">
        <v>0.0720000000000001</v>
      </c>
      <c r="EE102" s="0" t="n">
        <v>0.0720000000000001</v>
      </c>
      <c r="EF102" s="0" t="n">
        <v>0.0720000000000001</v>
      </c>
      <c r="EG102" s="0" t="n">
        <v>0.0720000000000001</v>
      </c>
      <c r="EH102" s="0" t="n">
        <v>0.0720000000000001</v>
      </c>
      <c r="EI102" s="0" t="n">
        <v>0.0720000000000001</v>
      </c>
      <c r="EJ102" s="0" t="n">
        <v>0.0720000000000001</v>
      </c>
      <c r="EK102" s="0" t="n">
        <v>0.0719999999999992</v>
      </c>
      <c r="EL102" s="0" t="n">
        <v>0.0720000000000001</v>
      </c>
      <c r="EM102" s="0" t="n">
        <v>0.0719999999999992</v>
      </c>
      <c r="EN102" s="0" t="n">
        <v>0.0720000000000001</v>
      </c>
      <c r="EO102" s="0" t="n">
        <v>0.0720000000000001</v>
      </c>
      <c r="EP102" s="0" t="n">
        <v>0.0720000000000001</v>
      </c>
      <c r="EQ102" s="0" t="n">
        <v>0.0720000000000001</v>
      </c>
      <c r="ER102" s="0" t="n">
        <v>0.0720000000000001</v>
      </c>
      <c r="ES102" s="0" t="n">
        <v>0.0720000000000001</v>
      </c>
      <c r="ET102" s="0" t="n">
        <v>0.0720000000000001</v>
      </c>
      <c r="EU102" s="0" t="n">
        <v>0.0719999999999992</v>
      </c>
      <c r="EV102" s="0" t="n">
        <v>0.0720000000000001</v>
      </c>
      <c r="EW102" s="0" t="n">
        <v>0.0720000000000001</v>
      </c>
      <c r="EX102" s="0" t="n">
        <v>0.0720000000000001</v>
      </c>
      <c r="EY102" s="0" t="n">
        <v>0.0720000000000001</v>
      </c>
      <c r="EZ102" s="0" t="n">
        <v>0.0720000000000001</v>
      </c>
      <c r="FA102" s="0" t="n">
        <v>0.0720000000000001</v>
      </c>
      <c r="FB102" s="0" t="n">
        <v>0.0720000000000001</v>
      </c>
      <c r="FC102" s="0" t="n">
        <v>0.0719999999999992</v>
      </c>
      <c r="FD102" s="0" t="n">
        <v>0.0720000000000001</v>
      </c>
      <c r="FE102" s="0" t="n">
        <v>0.0720000000000001</v>
      </c>
      <c r="FF102" s="0" t="n">
        <v>0.0720000000000001</v>
      </c>
      <c r="FG102" s="0" t="n">
        <v>0.0720000000000001</v>
      </c>
      <c r="FH102" s="0" t="n">
        <v>0.0720000000000001</v>
      </c>
      <c r="FI102" s="0" t="n">
        <v>0.0720000000000001</v>
      </c>
      <c r="FJ102" s="0" t="n">
        <v>0.0720000000000001</v>
      </c>
      <c r="FK102" s="0" t="n">
        <v>0.0720000000000001</v>
      </c>
      <c r="FL102" s="0" t="n">
        <v>0.072000000000001</v>
      </c>
      <c r="FM102" s="0" t="n">
        <v>0.0720000000000001</v>
      </c>
      <c r="FN102" s="0" t="n">
        <v>0.0720000000000001</v>
      </c>
      <c r="FO102" s="0" t="n">
        <v>0.0720000000000001</v>
      </c>
      <c r="FP102" s="0" t="n">
        <v>0.0720000000000001</v>
      </c>
      <c r="FQ102" s="0" t="n">
        <v>0.0720000000000001</v>
      </c>
      <c r="FR102" s="0" t="n">
        <v>0.0720000000000001</v>
      </c>
      <c r="FS102" s="0" t="n">
        <v>0.072000000000001</v>
      </c>
      <c r="FT102" s="0" t="n">
        <v>0.072000000000001</v>
      </c>
      <c r="FU102" s="0" t="n">
        <v>0.0720000000000001</v>
      </c>
      <c r="FV102" s="0" t="n">
        <v>0.0720000000000001</v>
      </c>
      <c r="FW102" s="0" t="n">
        <v>0.0720000000000001</v>
      </c>
      <c r="FX102" s="0" t="n">
        <v>0.072000000000001</v>
      </c>
      <c r="FY102" s="0" t="n">
        <v>0.0720000000000001</v>
      </c>
      <c r="FZ102" s="0" t="n">
        <v>0.0720000000000001</v>
      </c>
      <c r="GA102" s="0" t="n">
        <v>0.0720000000000001</v>
      </c>
      <c r="GB102" s="0" t="n">
        <v>0.0720000000000001</v>
      </c>
      <c r="GC102" s="0" t="n">
        <v>0.0720000000000001</v>
      </c>
      <c r="GD102" s="0" t="n">
        <v>0.0720000000000001</v>
      </c>
      <c r="GE102" s="0" t="n">
        <v>0.072000000000001</v>
      </c>
      <c r="GF102" s="0" t="n">
        <v>0.0720000000000001</v>
      </c>
      <c r="GG102" s="0" t="n">
        <v>0.0720000000000001</v>
      </c>
      <c r="GH102" s="0" t="n">
        <v>0.0720000000000001</v>
      </c>
      <c r="GI102" s="0" t="n">
        <v>0.0720000000000001</v>
      </c>
      <c r="GJ102" s="0" t="n">
        <v>0.0720000000000001</v>
      </c>
      <c r="GK102" s="0" t="n">
        <v>0.0719999999999992</v>
      </c>
      <c r="GL102" s="0" t="n">
        <v>0.0720000000000001</v>
      </c>
      <c r="GM102" s="0" t="n">
        <v>0.0720000000000001</v>
      </c>
      <c r="GN102" s="0" t="n">
        <v>0.0719999999999992</v>
      </c>
      <c r="GO102" s="0" t="n">
        <v>0.0720000000000001</v>
      </c>
      <c r="GP102" s="0" t="n">
        <v>0.0720000000000001</v>
      </c>
      <c r="GQ102" s="0" t="n">
        <v>0.0720000000000001</v>
      </c>
      <c r="GR102" s="0" t="n">
        <v>0.0720000000000001</v>
      </c>
      <c r="GS102" s="0" t="n">
        <v>0.0720000000000001</v>
      </c>
      <c r="GT102" s="0" t="n">
        <v>0.072000000000001</v>
      </c>
      <c r="GU102" s="0" t="n">
        <v>0.0720000000000001</v>
      </c>
      <c r="GV102" s="0" t="n">
        <v>0.0720000000000001</v>
      </c>
      <c r="GW102" s="0" t="n">
        <v>0.0720000000000001</v>
      </c>
      <c r="GX102" s="0" t="n">
        <v>0.0720000000000001</v>
      </c>
      <c r="GY102" s="0" t="n">
        <v>0.0720000000000001</v>
      </c>
      <c r="GZ102" s="0" t="n">
        <v>0.0720000000000001</v>
      </c>
      <c r="HA102" s="0" t="n">
        <v>0.072000000000001</v>
      </c>
      <c r="HB102" s="0" t="n">
        <v>0.0720000000000001</v>
      </c>
      <c r="HC102" s="0" t="n">
        <v>0.0720000000000001</v>
      </c>
      <c r="HD102" s="0" t="n">
        <v>0.072000000000001</v>
      </c>
      <c r="HE102" s="0" t="n">
        <v>0.072000000000001</v>
      </c>
      <c r="HF102" s="0" t="n">
        <v>0.072000000000001</v>
      </c>
      <c r="HG102" s="0" t="n">
        <v>0.0719999999999992</v>
      </c>
      <c r="HH102" s="0" t="n">
        <v>0.0719999999999992</v>
      </c>
      <c r="HI102" s="0" t="n">
        <v>0.072000000000001</v>
      </c>
      <c r="HJ102" s="0" t="n">
        <v>0.072000000000001</v>
      </c>
      <c r="HK102" s="0" t="n">
        <v>0.072000000000001</v>
      </c>
      <c r="HL102" s="0" t="n">
        <v>0.072000000000001</v>
      </c>
      <c r="HM102" s="0" t="n">
        <v>0.0720000000000001</v>
      </c>
      <c r="HN102" s="0" t="n">
        <v>0.0720000000000001</v>
      </c>
      <c r="HO102" s="0" t="n">
        <v>0.072000000000001</v>
      </c>
      <c r="HP102" s="0" t="n">
        <v>0.0720000000000001</v>
      </c>
      <c r="HQ102" s="0" t="n">
        <v>0.072000000000001</v>
      </c>
      <c r="HR102" s="0" t="n">
        <v>0.0720000000000001</v>
      </c>
      <c r="HS102" s="0" t="n">
        <v>0.0720000000000001</v>
      </c>
      <c r="HT102" s="0" t="n">
        <v>0.0719999999999992</v>
      </c>
      <c r="HU102" s="0" t="n">
        <v>0.0720000000000001</v>
      </c>
      <c r="HV102" s="0" t="n">
        <v>0.072000000000001</v>
      </c>
      <c r="HW102" s="0" t="n">
        <v>0.0720000000000001</v>
      </c>
      <c r="HX102" s="0" t="n">
        <v>0.0720000000000001</v>
      </c>
      <c r="HY102" s="0" t="n">
        <v>0.0720000000000001</v>
      </c>
      <c r="HZ102" s="0" t="n">
        <v>0.072000000000001</v>
      </c>
      <c r="IA102" s="382" t="n">
        <v>0.072000000000001</v>
      </c>
      <c r="IB102" s="382" t="n">
        <v>0.0720000000000001</v>
      </c>
      <c r="IC102" s="382" t="n">
        <v>0.0720000000000001</v>
      </c>
      <c r="ID102" s="382" t="n">
        <v>0.072000000000001</v>
      </c>
    </row>
    <row r="103" customFormat="false" ht="12.75" hidden="false" customHeight="false" outlineLevel="0" collapsed="false">
      <c r="A103" s="389" t="n">
        <f aca="false">A!A117</f>
        <v>40118</v>
      </c>
      <c r="B103" s="390" t="n">
        <f aca="false">INDEX(RelationshipPriceTable,MATCH(A103,RelationshipMonth,0),2)</f>
        <v>4.29</v>
      </c>
      <c r="C103" s="390" t="n">
        <v>4.268</v>
      </c>
      <c r="D103" s="391" t="n">
        <f aca="false">B103-C103</f>
        <v>0.0220000000000002</v>
      </c>
      <c r="F103" s="414" t="n">
        <v>36998</v>
      </c>
      <c r="L103" s="0" t="n">
        <v>-0.268000000000001</v>
      </c>
      <c r="M103" s="0" t="n">
        <v>-0.265000000000001</v>
      </c>
      <c r="N103" s="0" t="n">
        <v>-0.262</v>
      </c>
      <c r="O103" s="0" t="n">
        <v>-0.257000000000001</v>
      </c>
      <c r="P103" s="0" t="n">
        <v>-0.252</v>
      </c>
      <c r="Q103" s="0" t="n">
        <v>-0.247</v>
      </c>
      <c r="R103" s="0" t="n">
        <v>-0.244</v>
      </c>
      <c r="S103" s="0" t="n">
        <v>-0.234</v>
      </c>
      <c r="T103" s="0" t="n">
        <v>-0.224</v>
      </c>
      <c r="U103" s="0" t="n">
        <v>-0.212000000000001</v>
      </c>
      <c r="V103" s="0" t="n">
        <v>-0.19</v>
      </c>
      <c r="W103" s="0" t="n">
        <v>-0.12</v>
      </c>
      <c r="X103" s="0" t="n">
        <v>-0.115</v>
      </c>
      <c r="Y103" s="0" t="n">
        <v>-0.109</v>
      </c>
      <c r="Z103" s="0" t="n">
        <v>-0.0979999999999999</v>
      </c>
      <c r="AA103" s="0" t="n">
        <v>-0.0949999999999998</v>
      </c>
      <c r="AB103" s="0" t="n">
        <v>-0.0920000000000005</v>
      </c>
      <c r="AC103" s="0" t="n">
        <v>-0.0900000000000008</v>
      </c>
      <c r="AD103" s="0" t="n">
        <v>-0.0900000000000008</v>
      </c>
      <c r="AE103" s="0" t="n">
        <v>-0.0899999999999999</v>
      </c>
      <c r="AF103" s="0" t="n">
        <v>-0.0899999999999999</v>
      </c>
      <c r="AG103" s="0" t="n">
        <v>-0.0899999999999999</v>
      </c>
      <c r="AH103" s="0" t="n">
        <v>-0.0899999999999999</v>
      </c>
      <c r="AI103" s="0" t="n">
        <v>-0.0899999999999999</v>
      </c>
      <c r="AJ103" s="0" t="n">
        <v>-0.0900000000000008</v>
      </c>
      <c r="AK103" s="0" t="n">
        <v>-0.0829999999999993</v>
      </c>
      <c r="AL103" s="0" t="n">
        <v>-0.0829999999999993</v>
      </c>
      <c r="AM103" s="0" t="n">
        <v>-0.0829999999999993</v>
      </c>
      <c r="AN103" s="0" t="n">
        <v>-0.0829999999999993</v>
      </c>
      <c r="AO103" s="0" t="n">
        <v>-0.0779999999999994</v>
      </c>
      <c r="AP103" s="0" t="n">
        <v>-0.0779999999999994</v>
      </c>
      <c r="AQ103" s="0" t="n">
        <v>-0.0779999999999994</v>
      </c>
      <c r="AR103" s="0" t="n">
        <v>-0.0779999999999994</v>
      </c>
      <c r="AS103" s="0" t="n">
        <v>-0.0779999999999994</v>
      </c>
      <c r="AT103" s="0" t="n">
        <v>-0.0779999999999994</v>
      </c>
      <c r="AU103" s="0" t="n">
        <v>-0.0780000000000003</v>
      </c>
      <c r="AV103" s="0" t="n">
        <v>-0.0900000000000008</v>
      </c>
      <c r="AW103" s="0" t="n">
        <v>-0.0830000000000002</v>
      </c>
      <c r="AX103" s="0" t="n">
        <v>-0.0830000000000002</v>
      </c>
      <c r="AY103" s="0" t="n">
        <v>-0.0830000000000002</v>
      </c>
      <c r="AZ103" s="0" t="n">
        <v>-0.0830000000000002</v>
      </c>
      <c r="BA103" s="0" t="n">
        <v>-0.0779999999999994</v>
      </c>
      <c r="BB103" s="0" t="n">
        <v>-0.0779999999999994</v>
      </c>
      <c r="BC103" s="0" t="n">
        <v>-0.0779999999999994</v>
      </c>
      <c r="BD103" s="0" t="n">
        <v>-0.0729999999999995</v>
      </c>
      <c r="BE103" s="0" t="n">
        <v>-0.0729999999999995</v>
      </c>
      <c r="BF103" s="0" t="n">
        <v>-0.0729999999999995</v>
      </c>
      <c r="BG103" s="0" t="n">
        <v>-0.0730000000000004</v>
      </c>
      <c r="BH103" s="0" t="n">
        <v>-0.085</v>
      </c>
      <c r="BI103" s="0" t="n">
        <v>-0.0780000000000003</v>
      </c>
      <c r="BJ103" s="0" t="n">
        <v>-0.0780000000000003</v>
      </c>
      <c r="BK103" s="0" t="n">
        <v>-0.0779999999999994</v>
      </c>
      <c r="BL103" s="0" t="n">
        <v>-0.0780000000000003</v>
      </c>
      <c r="BM103" s="0" t="n">
        <v>-0.0729999999999995</v>
      </c>
      <c r="BN103" s="0" t="n">
        <v>-0.0729999999999995</v>
      </c>
      <c r="BO103" s="0" t="n">
        <v>-0.0729999999999995</v>
      </c>
      <c r="BP103" s="0" t="n">
        <v>-0.0729999999999995</v>
      </c>
      <c r="BQ103" s="0" t="n">
        <v>-0.0729999999999995</v>
      </c>
      <c r="BR103" s="0" t="n">
        <v>-0.0729999999999995</v>
      </c>
      <c r="BS103" s="0" t="n">
        <v>-0.0729999999999995</v>
      </c>
      <c r="BT103" s="0" t="n">
        <v>-0.085</v>
      </c>
      <c r="BU103" s="0" t="n">
        <v>-0.0779999999999994</v>
      </c>
      <c r="BV103" s="0" t="n">
        <v>-0.0779999999999994</v>
      </c>
      <c r="BW103" s="0" t="n">
        <v>-0.0779999999999994</v>
      </c>
      <c r="BX103" s="0" t="n">
        <v>-0.0779999999999994</v>
      </c>
      <c r="BY103" s="0" t="n">
        <v>-0.0729999999999995</v>
      </c>
      <c r="BZ103" s="0" t="n">
        <v>-0.0729999999999995</v>
      </c>
      <c r="CA103" s="0" t="n">
        <v>-0.0729999999999995</v>
      </c>
      <c r="CB103" s="0" t="n">
        <v>-0.0729999999999995</v>
      </c>
      <c r="CC103" s="0" t="n">
        <v>-0.0729999999999995</v>
      </c>
      <c r="CD103" s="0" t="n">
        <v>-0.0729999999999995</v>
      </c>
      <c r="CE103" s="0" t="n">
        <v>-0.0730000000000004</v>
      </c>
      <c r="CF103" s="0" t="n">
        <v>-0.085</v>
      </c>
      <c r="CG103" s="0" t="n">
        <v>-0.0779999999999994</v>
      </c>
      <c r="CH103" s="0" t="n">
        <v>-0.0779999999999994</v>
      </c>
      <c r="CI103" s="0" t="n">
        <v>-0.0779999999999994</v>
      </c>
      <c r="CJ103" s="0" t="n">
        <v>-0.0779999999999994</v>
      </c>
      <c r="CK103" s="0" t="n">
        <v>-0.0730000000000004</v>
      </c>
      <c r="CL103" s="0" t="n">
        <v>-0.0729999999999995</v>
      </c>
      <c r="CM103" s="0" t="n">
        <v>-0.0729999999999995</v>
      </c>
      <c r="CN103" s="0" t="n">
        <v>-0.0729999999999995</v>
      </c>
      <c r="CO103" s="0" t="n">
        <v>-0.0729999999999995</v>
      </c>
      <c r="CP103" s="0" t="n">
        <v>-0.0729999999999995</v>
      </c>
      <c r="CQ103" s="0" t="n">
        <v>-0.0729999999999995</v>
      </c>
      <c r="CR103" s="0" t="n">
        <v>-0.085</v>
      </c>
      <c r="CS103" s="0" t="n">
        <v>-0.0779999999999994</v>
      </c>
      <c r="CT103" s="0" t="n">
        <v>-0.0779999999999994</v>
      </c>
      <c r="CU103" s="0" t="n">
        <v>-0.0779999999999994</v>
      </c>
      <c r="CV103" s="0" t="n">
        <v>-0.0779999999999994</v>
      </c>
      <c r="CW103" s="0" t="n">
        <v>-0.0729999999999995</v>
      </c>
      <c r="CX103" s="0" t="n">
        <v>-0.0729999999999995</v>
      </c>
      <c r="CY103" s="0" t="n">
        <v>-0.0729999999999995</v>
      </c>
      <c r="CZ103" s="0" t="n">
        <v>-0.0729999999999995</v>
      </c>
      <c r="DA103" s="0" t="n">
        <v>-0.0729999999999995</v>
      </c>
      <c r="DB103" s="0" t="n">
        <v>-0.0729999999999995</v>
      </c>
      <c r="DC103" s="0" t="n">
        <v>-0.0730000000000004</v>
      </c>
      <c r="DD103" s="0" t="n">
        <v>-0.085</v>
      </c>
      <c r="DE103" s="0" t="n">
        <v>-0.0780000000000003</v>
      </c>
      <c r="DF103" s="0" t="n">
        <v>-0.0780000000000003</v>
      </c>
      <c r="DG103" s="0" t="n">
        <v>-0.0779999999999994</v>
      </c>
      <c r="DH103" s="0" t="n">
        <v>-0.0780000000000003</v>
      </c>
      <c r="DI103" s="0" t="n">
        <v>-0.0729999999999995</v>
      </c>
      <c r="DJ103" s="0" t="n">
        <v>-0.0729999999999995</v>
      </c>
      <c r="DK103" s="0" t="n">
        <v>-0.0729999999999995</v>
      </c>
      <c r="DL103" s="0" t="n">
        <v>-0.0729999999999995</v>
      </c>
      <c r="DM103" s="0" t="n">
        <v>-0.0729999999999995</v>
      </c>
      <c r="DN103" s="0" t="n">
        <v>-0.0729999999999995</v>
      </c>
      <c r="DO103" s="0" t="n">
        <v>-0.0729999999999995</v>
      </c>
      <c r="DP103" s="0" t="n">
        <v>-0.085</v>
      </c>
      <c r="DQ103" s="0" t="n">
        <v>-0.0779999999999994</v>
      </c>
      <c r="DR103" s="0" t="n">
        <v>-0.0779999999999994</v>
      </c>
      <c r="DS103" s="0" t="n">
        <v>-0.0779999999999994</v>
      </c>
      <c r="DT103" s="0" t="n">
        <v>-0.0779999999999994</v>
      </c>
      <c r="DU103" s="0" t="n">
        <v>-0.0729999999999995</v>
      </c>
      <c r="DV103" s="0" t="n">
        <v>-0.0729999999999995</v>
      </c>
      <c r="DW103" s="0" t="n">
        <v>-0.0729999999999995</v>
      </c>
      <c r="DX103" s="0" t="n">
        <v>-0.0729999999999995</v>
      </c>
      <c r="DY103" s="0" t="n">
        <v>-0.0729999999999995</v>
      </c>
      <c r="DZ103" s="0" t="n">
        <v>-0.0729999999999995</v>
      </c>
      <c r="EA103" s="0" t="n">
        <v>-0.0729999999999995</v>
      </c>
      <c r="EB103" s="0" t="n">
        <v>-0.085</v>
      </c>
      <c r="EC103" s="0" t="n">
        <v>-0.0779999999999994</v>
      </c>
      <c r="ED103" s="0" t="n">
        <v>-0.0779999999999994</v>
      </c>
      <c r="EE103" s="0" t="n">
        <v>-0.0779999999999994</v>
      </c>
      <c r="EF103" s="0" t="n">
        <v>-0.0779999999999994</v>
      </c>
      <c r="EG103" s="0" t="n">
        <v>-0.0729999999999995</v>
      </c>
      <c r="EH103" s="0" t="n">
        <v>-0.0729999999999995</v>
      </c>
      <c r="EI103" s="0" t="n">
        <v>-0.0729999999999995</v>
      </c>
      <c r="EJ103" s="0" t="n">
        <v>-0.0729999999999995</v>
      </c>
      <c r="EK103" s="0" t="n">
        <v>-0.0729999999999995</v>
      </c>
      <c r="EL103" s="0" t="n">
        <v>-0.0729999999999995</v>
      </c>
      <c r="EM103" s="0" t="n">
        <v>-0.0729999999999995</v>
      </c>
      <c r="EN103" s="0" t="n">
        <v>-0.085</v>
      </c>
      <c r="EO103" s="0" t="n">
        <v>-0.0779999999999994</v>
      </c>
      <c r="EP103" s="0" t="n">
        <v>-0.0779999999999994</v>
      </c>
      <c r="EQ103" s="0" t="n">
        <v>-0.0779999999999994</v>
      </c>
      <c r="ER103" s="0" t="n">
        <v>-0.0779999999999994</v>
      </c>
      <c r="ES103" s="0" t="n">
        <v>-0.0729999999999995</v>
      </c>
      <c r="ET103" s="0" t="n">
        <v>-0.0729999999999995</v>
      </c>
      <c r="EU103" s="0" t="n">
        <v>-0.0729999999999995</v>
      </c>
      <c r="EV103" s="0" t="n">
        <v>-0.0729999999999995</v>
      </c>
      <c r="EW103" s="0" t="n">
        <v>-0.0729999999999995</v>
      </c>
      <c r="EX103" s="0" t="n">
        <v>-0.0729999999999995</v>
      </c>
      <c r="EY103" s="0" t="n">
        <v>-0.0730000000000004</v>
      </c>
      <c r="EZ103" s="0" t="n">
        <v>-0.085</v>
      </c>
      <c r="FA103" s="0" t="n">
        <v>-0.0780000000000003</v>
      </c>
      <c r="FB103" s="0" t="n">
        <v>-0.0780000000000003</v>
      </c>
      <c r="FC103" s="0" t="n">
        <v>-0.0779999999999994</v>
      </c>
      <c r="FD103" s="0" t="n">
        <v>-0.0780000000000003</v>
      </c>
      <c r="FE103" s="0" t="n">
        <v>-0.0729999999999995</v>
      </c>
      <c r="FF103" s="0" t="n">
        <v>-0.0729999999999995</v>
      </c>
      <c r="FG103" s="0" t="n">
        <v>-0.0729999999999995</v>
      </c>
      <c r="FH103" s="0" t="n">
        <v>-0.0729999999999995</v>
      </c>
      <c r="FI103" s="0" t="n">
        <v>-0.0729999999999995</v>
      </c>
      <c r="FJ103" s="0" t="n">
        <v>-0.0729999999999995</v>
      </c>
      <c r="FK103" s="0" t="n">
        <v>-0.0729999999999995</v>
      </c>
      <c r="FL103" s="0" t="n">
        <v>-0.085</v>
      </c>
      <c r="FM103" s="0" t="n">
        <v>-0.0779999999999994</v>
      </c>
      <c r="FN103" s="0" t="n">
        <v>-0.0779999999999994</v>
      </c>
      <c r="FO103" s="0" t="n">
        <v>-0.0779999999999994</v>
      </c>
      <c r="FP103" s="0" t="n">
        <v>-0.0779999999999994</v>
      </c>
      <c r="FQ103" s="0" t="n">
        <v>-0.0729999999999995</v>
      </c>
      <c r="FR103" s="0" t="n">
        <v>-0.0729999999999995</v>
      </c>
      <c r="FS103" s="0" t="n">
        <v>-0.0730000000000004</v>
      </c>
      <c r="FT103" s="0" t="n">
        <v>-0.0730000000000013</v>
      </c>
      <c r="FU103" s="0" t="n">
        <v>-0.0729999999999995</v>
      </c>
      <c r="FV103" s="0" t="n">
        <v>-0.0729999999999995</v>
      </c>
      <c r="FW103" s="0" t="n">
        <v>-0.0729999999999995</v>
      </c>
      <c r="FX103" s="0" t="n">
        <v>-0.085</v>
      </c>
      <c r="FY103" s="0" t="n">
        <v>-0.0779999999999994</v>
      </c>
      <c r="FZ103" s="0" t="n">
        <v>-0.0779999999999994</v>
      </c>
      <c r="GA103" s="0" t="n">
        <v>-0.0779999999999994</v>
      </c>
      <c r="GB103" s="0" t="n">
        <v>-0.0779999999999994</v>
      </c>
      <c r="GC103" s="0" t="n">
        <v>-0.0729999999999995</v>
      </c>
      <c r="GD103" s="0" t="n">
        <v>-0.0729999999999995</v>
      </c>
      <c r="GE103" s="0" t="n">
        <v>-0.0730000000000013</v>
      </c>
      <c r="GF103" s="0" t="n">
        <v>-0.0730000000000004</v>
      </c>
      <c r="GG103" s="0" t="n">
        <v>-0.0730000000000004</v>
      </c>
      <c r="GH103" s="0" t="n">
        <v>-0.0729999999999995</v>
      </c>
      <c r="GI103" s="0" t="n">
        <v>-0.0730000000000004</v>
      </c>
      <c r="GJ103" s="0" t="n">
        <v>-0.085</v>
      </c>
      <c r="GK103" s="0" t="n">
        <v>-0.0779999999999994</v>
      </c>
      <c r="GL103" s="0" t="n">
        <v>-0.0780000000000003</v>
      </c>
      <c r="GM103" s="0" t="n">
        <v>-0.0779999999999994</v>
      </c>
      <c r="GN103" s="0" t="n">
        <v>-0.0779999999999994</v>
      </c>
      <c r="GO103" s="0" t="n">
        <v>-0.0729999999999995</v>
      </c>
      <c r="GP103" s="0" t="n">
        <v>-0.0730000000000004</v>
      </c>
      <c r="GQ103" s="0" t="n">
        <v>-0.0730000000000004</v>
      </c>
      <c r="GR103" s="0" t="n">
        <v>-0.0730000000000004</v>
      </c>
      <c r="GS103" s="0" t="n">
        <v>-0.0730000000000004</v>
      </c>
      <c r="GT103" s="0" t="n">
        <v>-0.0730000000000004</v>
      </c>
      <c r="GU103" s="0" t="n">
        <v>-0.0730000000000004</v>
      </c>
      <c r="GV103" s="0" t="n">
        <v>-0.085</v>
      </c>
      <c r="GW103" s="0" t="n">
        <v>-0.0780000000000003</v>
      </c>
      <c r="GX103" s="0" t="n">
        <v>-0.0780000000000003</v>
      </c>
      <c r="GY103" s="0" t="n">
        <v>-0.0780000000000003</v>
      </c>
      <c r="GZ103" s="0" t="n">
        <v>-0.0780000000000003</v>
      </c>
      <c r="HA103" s="0" t="n">
        <v>-0.0730000000000013</v>
      </c>
      <c r="HB103" s="0" t="n">
        <v>-0.0730000000000004</v>
      </c>
      <c r="HC103" s="0" t="n">
        <v>-0.0730000000000004</v>
      </c>
      <c r="HD103" s="0" t="n">
        <v>-0.0730000000000004</v>
      </c>
      <c r="HE103" s="0" t="n">
        <v>-0.0730000000000004</v>
      </c>
      <c r="HF103" s="0" t="n">
        <v>-0.0730000000000013</v>
      </c>
      <c r="HG103" s="0" t="n">
        <v>-0.0729999999999995</v>
      </c>
      <c r="HH103" s="0" t="n">
        <v>-0.0849999999999991</v>
      </c>
      <c r="HI103" s="0" t="n">
        <v>-0.0780000000000012</v>
      </c>
      <c r="HJ103" s="0" t="n">
        <v>-0.0780000000000012</v>
      </c>
      <c r="HK103" s="0" t="n">
        <v>-0.0780000000000012</v>
      </c>
      <c r="HL103" s="0" t="n">
        <v>-0.0780000000000012</v>
      </c>
      <c r="HM103" s="0" t="n">
        <v>-0.0730000000000004</v>
      </c>
      <c r="HN103" s="0" t="n">
        <v>-0.0730000000000004</v>
      </c>
      <c r="HO103" s="0" t="n">
        <v>-0.0730000000000004</v>
      </c>
      <c r="HP103" s="0" t="n">
        <v>-0.0730000000000004</v>
      </c>
      <c r="HQ103" s="0" t="n">
        <v>-0.0730000000000013</v>
      </c>
      <c r="HR103" s="0" t="n">
        <v>-0.0730000000000004</v>
      </c>
      <c r="HS103" s="0" t="n">
        <v>-0.0729999999999995</v>
      </c>
      <c r="HT103" s="0" t="n">
        <v>-0.085</v>
      </c>
      <c r="HU103" s="0" t="n">
        <v>-0.0780000000000003</v>
      </c>
      <c r="HV103" s="0" t="n">
        <v>-0.0780000000000012</v>
      </c>
      <c r="HW103" s="0" t="n">
        <v>-0.0780000000000003</v>
      </c>
      <c r="HX103" s="0" t="n">
        <v>-0.0780000000000003</v>
      </c>
      <c r="HY103" s="0" t="n">
        <v>-0.0730000000000004</v>
      </c>
      <c r="HZ103" s="0" t="n">
        <v>-0.0730000000000013</v>
      </c>
      <c r="IA103" s="382" t="n">
        <v>-0.0730000000000013</v>
      </c>
      <c r="IB103" s="382" t="n">
        <v>-0.0730000000000004</v>
      </c>
      <c r="IC103" s="382" t="n">
        <v>-0.0730000000000004</v>
      </c>
      <c r="ID103" s="382" t="n">
        <v>-0.0730000000000004</v>
      </c>
    </row>
    <row r="104" customFormat="false" ht="12.75" hidden="false" customHeight="false" outlineLevel="0" collapsed="false">
      <c r="A104" s="389" t="n">
        <f aca="false">A!A118</f>
        <v>40148</v>
      </c>
      <c r="B104" s="390" t="n">
        <f aca="false">INDEX(RelationshipPriceTable,MATCH(A104,RelationshipMonth,0),2)</f>
        <v>4.435</v>
      </c>
      <c r="C104" s="390" t="n">
        <v>4.413</v>
      </c>
      <c r="D104" s="391" t="n">
        <f aca="false">B104-C104</f>
        <v>0.0219999999999994</v>
      </c>
      <c r="F104" s="414" t="n">
        <v>36999</v>
      </c>
      <c r="L104" s="0" t="n">
        <v>-0.0999999999999996</v>
      </c>
      <c r="M104" s="0" t="n">
        <v>-0.11</v>
      </c>
      <c r="N104" s="0" t="n">
        <v>-0.105</v>
      </c>
      <c r="O104" s="0" t="n">
        <v>-0.103</v>
      </c>
      <c r="P104" s="0" t="n">
        <v>-0.103</v>
      </c>
      <c r="Q104" s="0" t="n">
        <v>-0.103000000000001</v>
      </c>
      <c r="R104" s="0" t="n">
        <v>-0.101</v>
      </c>
      <c r="S104" s="0" t="n">
        <v>-0.0980000000000008</v>
      </c>
      <c r="T104" s="0" t="n">
        <v>-0.0980000000000008</v>
      </c>
      <c r="U104" s="0" t="n">
        <v>-0.0800000000000001</v>
      </c>
      <c r="V104" s="0" t="n">
        <v>-0.0449999999999999</v>
      </c>
      <c r="W104" s="0" t="n">
        <v>0.0150000000000006</v>
      </c>
      <c r="X104" s="0" t="n">
        <v>0.0149999999999997</v>
      </c>
      <c r="Y104" s="0" t="n">
        <v>0.0149999999999997</v>
      </c>
      <c r="Z104" s="0" t="n">
        <v>0.0149999999999997</v>
      </c>
      <c r="AA104" s="0" t="n">
        <v>0.0149999999999997</v>
      </c>
      <c r="AB104" s="0" t="n">
        <v>0.0150000000000006</v>
      </c>
      <c r="AC104" s="0" t="n">
        <v>0.0150000000000006</v>
      </c>
      <c r="AD104" s="0" t="n">
        <v>0.0150000000000006</v>
      </c>
      <c r="AE104" s="0" t="n">
        <v>0.0149999999999997</v>
      </c>
      <c r="AF104" s="0" t="n">
        <v>0.0149999999999997</v>
      </c>
      <c r="AG104" s="0" t="n">
        <v>0.0150000000000006</v>
      </c>
      <c r="AH104" s="0" t="n">
        <v>0.0149999999999997</v>
      </c>
      <c r="AI104" s="0" t="n">
        <v>0.0150000000000006</v>
      </c>
      <c r="AJ104" s="0" t="n">
        <v>0.0150000000000006</v>
      </c>
      <c r="AK104" s="0" t="n">
        <v>0.0149999999999997</v>
      </c>
      <c r="AL104" s="0" t="n">
        <v>0.0149999999999997</v>
      </c>
      <c r="AM104" s="0" t="n">
        <v>0.0150000000000006</v>
      </c>
      <c r="AN104" s="0" t="n">
        <v>0.0149999999999997</v>
      </c>
      <c r="AO104" s="0" t="n">
        <v>0.0149999999999997</v>
      </c>
      <c r="AP104" s="0" t="n">
        <v>0.0149999999999997</v>
      </c>
      <c r="AQ104" s="0" t="n">
        <v>0.0149999999999997</v>
      </c>
      <c r="AR104" s="0" t="n">
        <v>0.0149999999999997</v>
      </c>
      <c r="AS104" s="0" t="n">
        <v>0.0149999999999997</v>
      </c>
      <c r="AT104" s="0" t="n">
        <v>0.0150000000000006</v>
      </c>
      <c r="AU104" s="0" t="n">
        <v>0.0150000000000006</v>
      </c>
      <c r="AV104" s="0" t="n">
        <v>0.0350000000000001</v>
      </c>
      <c r="AW104" s="0" t="n">
        <v>0.0350000000000001</v>
      </c>
      <c r="AX104" s="0" t="n">
        <v>0.0350000000000001</v>
      </c>
      <c r="AY104" s="0" t="n">
        <v>0.0350000000000001</v>
      </c>
      <c r="AZ104" s="0" t="n">
        <v>0.0350000000000001</v>
      </c>
      <c r="BA104" s="0" t="n">
        <v>0.0350000000000001</v>
      </c>
      <c r="BB104" s="0" t="n">
        <v>0.0350000000000001</v>
      </c>
      <c r="BC104" s="0" t="n">
        <v>0.0350000000000001</v>
      </c>
      <c r="BD104" s="0" t="n">
        <v>0.0249999999999995</v>
      </c>
      <c r="BE104" s="0" t="n">
        <v>0.0249999999999995</v>
      </c>
      <c r="BF104" s="0" t="n">
        <v>0.0250000000000004</v>
      </c>
      <c r="BG104" s="0" t="n">
        <v>0.0250000000000004</v>
      </c>
      <c r="BH104" s="0" t="n">
        <v>0.0449999999999999</v>
      </c>
      <c r="BI104" s="0" t="n">
        <v>0.0449999999999999</v>
      </c>
      <c r="BJ104" s="0" t="n">
        <v>0.0450000000000008</v>
      </c>
      <c r="BK104" s="0" t="n">
        <v>0.0449999999999999</v>
      </c>
      <c r="BL104" s="0" t="n">
        <v>0.0449999999999999</v>
      </c>
      <c r="BM104" s="0" t="n">
        <v>0.0449999999999999</v>
      </c>
      <c r="BN104" s="0" t="n">
        <v>0.0449999999999999</v>
      </c>
      <c r="BO104" s="0" t="n">
        <v>0.0449999999999999</v>
      </c>
      <c r="BP104" s="0" t="n">
        <v>0.0300000000000003</v>
      </c>
      <c r="BQ104" s="0" t="n">
        <v>0.0300000000000003</v>
      </c>
      <c r="BR104" s="0" t="n">
        <v>0.0299999999999994</v>
      </c>
      <c r="BS104" s="0" t="n">
        <v>0.0299999999999994</v>
      </c>
      <c r="BT104" s="0" t="n">
        <v>0.0499999999999998</v>
      </c>
      <c r="BU104" s="0" t="n">
        <v>0.0499999999999998</v>
      </c>
      <c r="BV104" s="0" t="n">
        <v>0.0499999999999998</v>
      </c>
      <c r="BW104" s="0" t="n">
        <v>0.0499999999999998</v>
      </c>
      <c r="BX104" s="0" t="n">
        <v>0.0499999999999998</v>
      </c>
      <c r="BY104" s="0" t="n">
        <v>0.0499999999999998</v>
      </c>
      <c r="BZ104" s="0" t="n">
        <v>0.0499999999999998</v>
      </c>
      <c r="CA104" s="0" t="n">
        <v>0.0499999999999998</v>
      </c>
      <c r="CB104" s="0" t="n">
        <v>0.0350000000000001</v>
      </c>
      <c r="CC104" s="0" t="n">
        <v>0.0350000000000001</v>
      </c>
      <c r="CD104" s="0" t="n">
        <v>0.0349999999999993</v>
      </c>
      <c r="CE104" s="0" t="n">
        <v>0.0350000000000001</v>
      </c>
      <c r="CF104" s="0" t="n">
        <v>0.0549999999999997</v>
      </c>
      <c r="CG104" s="0" t="n">
        <v>0.0549999999999997</v>
      </c>
      <c r="CH104" s="0" t="n">
        <v>0.0549999999999997</v>
      </c>
      <c r="CI104" s="0" t="n">
        <v>0.0549999999999997</v>
      </c>
      <c r="CJ104" s="0" t="n">
        <v>0.0549999999999997</v>
      </c>
      <c r="CK104" s="0" t="n">
        <v>0.0550000000000006</v>
      </c>
      <c r="CL104" s="0" t="n">
        <v>0.0549999999999997</v>
      </c>
      <c r="CM104" s="0" t="n">
        <v>0.0549999999999997</v>
      </c>
      <c r="CN104" s="0" t="n">
        <v>0.0350000000000001</v>
      </c>
      <c r="CO104" s="0" t="n">
        <v>0.0350000000000001</v>
      </c>
      <c r="CP104" s="0" t="n">
        <v>0.0350000000000001</v>
      </c>
      <c r="CQ104" s="0" t="n">
        <v>0.0350000000000001</v>
      </c>
      <c r="CR104" s="0" t="n">
        <v>0.0549999999999997</v>
      </c>
      <c r="CS104" s="0" t="n">
        <v>0.0549999999999997</v>
      </c>
      <c r="CT104" s="0" t="n">
        <v>0.0549999999999997</v>
      </c>
      <c r="CU104" s="0" t="n">
        <v>0.0549999999999997</v>
      </c>
      <c r="CV104" s="0" t="n">
        <v>0.0549999999999997</v>
      </c>
      <c r="CW104" s="0" t="n">
        <v>0.0549999999999997</v>
      </c>
      <c r="CX104" s="0" t="n">
        <v>0.0550000000000006</v>
      </c>
      <c r="CY104" s="0" t="n">
        <v>0.0550000000000006</v>
      </c>
      <c r="CZ104" s="0" t="n">
        <v>0.0349999999999993</v>
      </c>
      <c r="DA104" s="0" t="n">
        <v>0.0349999999999993</v>
      </c>
      <c r="DB104" s="0" t="n">
        <v>0.0350000000000001</v>
      </c>
      <c r="DC104" s="0" t="n">
        <v>0.0350000000000001</v>
      </c>
      <c r="DD104" s="0" t="n">
        <v>0.0550000000000006</v>
      </c>
      <c r="DE104" s="0" t="n">
        <v>0.0550000000000006</v>
      </c>
      <c r="DF104" s="0" t="n">
        <v>0.0550000000000006</v>
      </c>
      <c r="DG104" s="0" t="n">
        <v>0.0550000000000006</v>
      </c>
      <c r="DH104" s="0" t="n">
        <v>0.0550000000000006</v>
      </c>
      <c r="DI104" s="0" t="n">
        <v>0.0549999999999997</v>
      </c>
      <c r="DJ104" s="0" t="n">
        <v>0.0549999999999997</v>
      </c>
      <c r="DK104" s="0" t="n">
        <v>0.0549999999999997</v>
      </c>
      <c r="DL104" s="0" t="n">
        <v>0.0350000000000001</v>
      </c>
      <c r="DM104" s="0" t="n">
        <v>0.0350000000000001</v>
      </c>
      <c r="DN104" s="0" t="n">
        <v>0.0350000000000001</v>
      </c>
      <c r="DO104" s="0" t="n">
        <v>0.0350000000000001</v>
      </c>
      <c r="DP104" s="0" t="n">
        <v>0.0549999999999997</v>
      </c>
      <c r="DQ104" s="0" t="n">
        <v>0.0549999999999997</v>
      </c>
      <c r="DR104" s="0" t="n">
        <v>0.0549999999999997</v>
      </c>
      <c r="DS104" s="0" t="n">
        <v>0.0549999999999997</v>
      </c>
      <c r="DT104" s="0" t="n">
        <v>0.0549999999999997</v>
      </c>
      <c r="DU104" s="0" t="n">
        <v>0.0549999999999997</v>
      </c>
      <c r="DV104" s="0" t="n">
        <v>0.0550000000000006</v>
      </c>
      <c r="DW104" s="0" t="n">
        <v>0.0550000000000006</v>
      </c>
      <c r="DX104" s="0" t="n">
        <v>0.0350000000000001</v>
      </c>
      <c r="DY104" s="0" t="n">
        <v>0.0350000000000001</v>
      </c>
      <c r="DZ104" s="0" t="n">
        <v>0.0350000000000001</v>
      </c>
      <c r="EA104" s="0" t="n">
        <v>0.0350000000000001</v>
      </c>
      <c r="EB104" s="0" t="n">
        <v>0.0549999999999997</v>
      </c>
      <c r="EC104" s="0" t="n">
        <v>0.0549999999999997</v>
      </c>
      <c r="ED104" s="0" t="n">
        <v>0.0549999999999997</v>
      </c>
      <c r="EE104" s="0" t="n">
        <v>0.0549999999999997</v>
      </c>
      <c r="EF104" s="0" t="n">
        <v>0.0549999999999997</v>
      </c>
      <c r="EG104" s="0" t="n">
        <v>0.0549999999999997</v>
      </c>
      <c r="EH104" s="0" t="n">
        <v>0.0550000000000006</v>
      </c>
      <c r="EI104" s="0" t="n">
        <v>0.0550000000000006</v>
      </c>
      <c r="EJ104" s="0" t="n">
        <v>0.0350000000000001</v>
      </c>
      <c r="EK104" s="0" t="n">
        <v>0.0350000000000001</v>
      </c>
      <c r="EL104" s="0" t="n">
        <v>0.0350000000000001</v>
      </c>
      <c r="EM104" s="0" t="n">
        <v>0.0350000000000001</v>
      </c>
      <c r="EN104" s="0" t="n">
        <v>0.0549999999999997</v>
      </c>
      <c r="EO104" s="0" t="n">
        <v>0.0549999999999997</v>
      </c>
      <c r="EP104" s="0" t="n">
        <v>0.0550000000000006</v>
      </c>
      <c r="EQ104" s="0" t="n">
        <v>0.0549999999999997</v>
      </c>
      <c r="ER104" s="0" t="n">
        <v>0.0549999999999997</v>
      </c>
      <c r="ES104" s="0" t="n">
        <v>0.0549999999999997</v>
      </c>
      <c r="ET104" s="0" t="n">
        <v>0.0549999999999997</v>
      </c>
      <c r="EU104" s="0" t="n">
        <v>0.0550000000000006</v>
      </c>
      <c r="EV104" s="0" t="n">
        <v>0.0349999999999993</v>
      </c>
      <c r="EW104" s="0" t="n">
        <v>0.0350000000000001</v>
      </c>
      <c r="EX104" s="0" t="n">
        <v>0.0350000000000001</v>
      </c>
      <c r="EY104" s="0" t="n">
        <v>0.0350000000000001</v>
      </c>
      <c r="EZ104" s="0" t="n">
        <v>0.0550000000000006</v>
      </c>
      <c r="FA104" s="0" t="n">
        <v>0.0550000000000006</v>
      </c>
      <c r="FB104" s="0" t="n">
        <v>0.0550000000000006</v>
      </c>
      <c r="FC104" s="0" t="n">
        <v>0.0550000000000006</v>
      </c>
      <c r="FD104" s="0" t="n">
        <v>0.0550000000000006</v>
      </c>
      <c r="FE104" s="0" t="n">
        <v>0.0549999999999997</v>
      </c>
      <c r="FF104" s="0" t="n">
        <v>0.0549999999999997</v>
      </c>
      <c r="FG104" s="0" t="n">
        <v>0.0549999999999997</v>
      </c>
      <c r="FH104" s="0" t="n">
        <v>0.0350000000000001</v>
      </c>
      <c r="FI104" s="0" t="n">
        <v>0.0350000000000001</v>
      </c>
      <c r="FJ104" s="0" t="n">
        <v>0.0350000000000001</v>
      </c>
      <c r="FK104" s="0" t="n">
        <v>0.0349999999999993</v>
      </c>
      <c r="FL104" s="0" t="n">
        <v>0.0549999999999997</v>
      </c>
      <c r="FM104" s="0" t="n">
        <v>0.0549999999999997</v>
      </c>
      <c r="FN104" s="0" t="n">
        <v>0.0549999999999997</v>
      </c>
      <c r="FO104" s="0" t="n">
        <v>0.0549999999999997</v>
      </c>
      <c r="FP104" s="0" t="n">
        <v>0.0549999999999997</v>
      </c>
      <c r="FQ104" s="0" t="n">
        <v>0.0549999999999997</v>
      </c>
      <c r="FR104" s="0" t="n">
        <v>0.0550000000000006</v>
      </c>
      <c r="FS104" s="0" t="n">
        <v>0.0549999999999997</v>
      </c>
      <c r="FT104" s="0" t="n">
        <v>0.0350000000000001</v>
      </c>
      <c r="FU104" s="0" t="n">
        <v>0.0350000000000001</v>
      </c>
      <c r="FV104" s="0" t="n">
        <v>0.0350000000000001</v>
      </c>
      <c r="FW104" s="0" t="n">
        <v>0.0349999999999993</v>
      </c>
      <c r="FX104" s="0" t="n">
        <v>0.0549999999999997</v>
      </c>
      <c r="FY104" s="0" t="n">
        <v>0.0549999999999997</v>
      </c>
      <c r="FZ104" s="0" t="n">
        <v>0.0549999999999997</v>
      </c>
      <c r="GA104" s="0" t="n">
        <v>0.0549999999999997</v>
      </c>
      <c r="GB104" s="0" t="n">
        <v>0.0549999999999997</v>
      </c>
      <c r="GC104" s="0" t="n">
        <v>0.0549999999999997</v>
      </c>
      <c r="GD104" s="0" t="n">
        <v>0.0549999999999997</v>
      </c>
      <c r="GE104" s="0" t="n">
        <v>0.0550000000000006</v>
      </c>
      <c r="GF104" s="0" t="n">
        <v>0.0350000000000001</v>
      </c>
      <c r="GG104" s="0" t="n">
        <v>0.0350000000000001</v>
      </c>
      <c r="GH104" s="0" t="n">
        <v>0.0350000000000001</v>
      </c>
      <c r="GI104" s="0" t="n">
        <v>0.0350000000000001</v>
      </c>
      <c r="GJ104" s="0" t="n">
        <v>0.0550000000000006</v>
      </c>
      <c r="GK104" s="0" t="n">
        <v>0.0550000000000006</v>
      </c>
      <c r="GL104" s="0" t="n">
        <v>0.0550000000000006</v>
      </c>
      <c r="GM104" s="0" t="n">
        <v>0.0550000000000006</v>
      </c>
      <c r="GN104" s="0" t="n">
        <v>0.0550000000000006</v>
      </c>
      <c r="GO104" s="0" t="n">
        <v>0.0549999999999997</v>
      </c>
      <c r="GP104" s="0" t="n">
        <v>0.0549999999999997</v>
      </c>
      <c r="GQ104" s="0" t="n">
        <v>0.0549999999999997</v>
      </c>
      <c r="GR104" s="0" t="n">
        <v>0.0350000000000001</v>
      </c>
      <c r="GS104" s="0" t="n">
        <v>0.0350000000000001</v>
      </c>
      <c r="GT104" s="0" t="n">
        <v>0.0349999999999993</v>
      </c>
      <c r="GU104" s="0" t="n">
        <v>0.0350000000000001</v>
      </c>
      <c r="GV104" s="0" t="n">
        <v>0.0550000000000006</v>
      </c>
      <c r="GW104" s="0" t="n">
        <v>0.0550000000000006</v>
      </c>
      <c r="GX104" s="0" t="n">
        <v>0.0550000000000006</v>
      </c>
      <c r="GY104" s="0" t="n">
        <v>0.0549999999999997</v>
      </c>
      <c r="GZ104" s="0" t="n">
        <v>0.0549999999999997</v>
      </c>
      <c r="HA104" s="0" t="n">
        <v>0.0550000000000006</v>
      </c>
      <c r="HB104" s="0" t="n">
        <v>0.0549999999999997</v>
      </c>
      <c r="HC104" s="0" t="n">
        <v>0.0549999999999997</v>
      </c>
      <c r="HD104" s="0" t="n">
        <v>0.0349999999999993</v>
      </c>
      <c r="HE104" s="0" t="n">
        <v>0.0349999999999993</v>
      </c>
      <c r="HF104" s="0" t="n">
        <v>0.0350000000000001</v>
      </c>
      <c r="HG104" s="0" t="n">
        <v>0.0350000000000001</v>
      </c>
      <c r="HH104" s="0" t="n">
        <v>0.0549999999999997</v>
      </c>
      <c r="HI104" s="0" t="n">
        <v>0.0550000000000006</v>
      </c>
      <c r="HJ104" s="0" t="n">
        <v>0.0550000000000006</v>
      </c>
      <c r="HK104" s="0" t="n">
        <v>0.0550000000000006</v>
      </c>
      <c r="HL104" s="0" t="n">
        <v>0.0550000000000006</v>
      </c>
      <c r="HM104" s="0" t="n">
        <v>0.0549999999999997</v>
      </c>
      <c r="HN104" s="0" t="n">
        <v>0.0549999999999997</v>
      </c>
      <c r="HO104" s="0" t="n">
        <v>0.0549999999999997</v>
      </c>
      <c r="HP104" s="0" t="n">
        <v>0.0350000000000001</v>
      </c>
      <c r="HQ104" s="0" t="n">
        <v>0.0350000000000001</v>
      </c>
      <c r="HR104" s="0" t="n">
        <v>0.0350000000000001</v>
      </c>
      <c r="HS104" s="0" t="n">
        <v>0.0350000000000001</v>
      </c>
      <c r="HT104" s="0" t="n">
        <v>0.0549999999999997</v>
      </c>
      <c r="HU104" s="0" t="n">
        <v>0.0549999999999997</v>
      </c>
      <c r="HV104" s="0" t="n">
        <v>0.0549999999999997</v>
      </c>
      <c r="HW104" s="0" t="n">
        <v>0.0549999999999997</v>
      </c>
      <c r="HX104" s="0" t="n">
        <v>0.0549999999999997</v>
      </c>
      <c r="HY104" s="0" t="n">
        <v>0.0549999999999997</v>
      </c>
      <c r="HZ104" s="0" t="n">
        <v>0.0550000000000006</v>
      </c>
      <c r="IA104" s="382" t="n">
        <v>0.0550000000000006</v>
      </c>
      <c r="IB104" s="382" t="n">
        <v>0.0350000000000001</v>
      </c>
      <c r="IC104" s="382" t="n">
        <v>0.0350000000000001</v>
      </c>
      <c r="ID104" s="382" t="n">
        <v>0.0349999999999993</v>
      </c>
    </row>
    <row r="105" customFormat="false" ht="12.75" hidden="false" customHeight="false" outlineLevel="0" collapsed="false">
      <c r="A105" s="389" t="n">
        <f aca="false">A!A119</f>
        <v>40179</v>
      </c>
      <c r="B105" s="390" t="n">
        <f aca="false">INDEX(RelationshipPriceTable,MATCH(A105,RelationshipMonth,0),2)</f>
        <v>4.54</v>
      </c>
      <c r="C105" s="390" t="n">
        <v>4.518</v>
      </c>
      <c r="D105" s="391" t="n">
        <f aca="false">B105-C105</f>
        <v>0.0220000000000002</v>
      </c>
      <c r="F105" s="414" t="n">
        <v>37000</v>
      </c>
      <c r="L105" s="0" t="n">
        <v>-0.0469999999999997</v>
      </c>
      <c r="M105" s="0" t="n">
        <v>-0.0429999999999993</v>
      </c>
      <c r="N105" s="0" t="n">
        <v>-0.0429999999999993</v>
      </c>
      <c r="O105" s="0" t="n">
        <v>-0.04</v>
      </c>
      <c r="P105" s="0" t="n">
        <v>-0.0329999999999995</v>
      </c>
      <c r="Q105" s="0" t="n">
        <v>-0.0300000000000003</v>
      </c>
      <c r="R105" s="0" t="n">
        <v>-0.027000000000001</v>
      </c>
      <c r="S105" s="0" t="n">
        <v>-0.0269999999999992</v>
      </c>
      <c r="T105" s="0" t="n">
        <v>-0.0269999999999992</v>
      </c>
      <c r="U105" s="0" t="n">
        <v>-0.0270000000000001</v>
      </c>
      <c r="V105" s="0" t="n">
        <v>-0.0270000000000001</v>
      </c>
      <c r="W105" s="0" t="n">
        <v>-0.0270000000000001</v>
      </c>
      <c r="X105" s="0" t="n">
        <v>-0.0219999999999994</v>
      </c>
      <c r="Y105" s="0" t="n">
        <v>-0.0140000000000002</v>
      </c>
      <c r="Z105" s="0" t="n">
        <v>-0.0149999999999997</v>
      </c>
      <c r="AA105" s="0" t="n">
        <v>-0.0139999999999993</v>
      </c>
      <c r="AB105" s="0" t="n">
        <v>-0.0140000000000002</v>
      </c>
      <c r="AC105" s="0" t="n">
        <v>-0.0119999999999996</v>
      </c>
      <c r="AD105" s="0" t="n">
        <v>-0.0120000000000005</v>
      </c>
      <c r="AE105" s="0" t="n">
        <v>-0.00600000000000023</v>
      </c>
      <c r="AF105" s="0" t="n">
        <v>-0.00599999999999934</v>
      </c>
      <c r="AG105" s="0" t="n">
        <v>0</v>
      </c>
      <c r="AH105" s="0" t="n">
        <v>0.00499999999999989</v>
      </c>
      <c r="AI105" s="0" t="n">
        <v>0.00900000000000034</v>
      </c>
      <c r="AJ105" s="0" t="n">
        <v>0.00899999999999945</v>
      </c>
      <c r="AK105" s="0" t="n">
        <v>0.00900000000000034</v>
      </c>
      <c r="AL105" s="0" t="n">
        <v>0.00899999999999945</v>
      </c>
      <c r="AM105" s="0" t="n">
        <v>0.00899999999999945</v>
      </c>
      <c r="AN105" s="0" t="n">
        <v>0.00900000000000034</v>
      </c>
      <c r="AO105" s="0" t="n">
        <v>0.00900000000000034</v>
      </c>
      <c r="AP105" s="0" t="n">
        <v>0.00899999999999945</v>
      </c>
      <c r="AQ105" s="0" t="n">
        <v>0.00899999999999945</v>
      </c>
      <c r="AR105" s="0" t="n">
        <v>0.00899999999999945</v>
      </c>
      <c r="AS105" s="0" t="n">
        <v>0.00899999999999945</v>
      </c>
      <c r="AT105" s="0" t="n">
        <v>0.00899999999999945</v>
      </c>
      <c r="AU105" s="0" t="n">
        <v>-0.0270000000000001</v>
      </c>
      <c r="AV105" s="0" t="n">
        <v>0.0289999999999999</v>
      </c>
      <c r="AW105" s="0" t="n">
        <v>0.0289999999999999</v>
      </c>
      <c r="AX105" s="0" t="n">
        <v>0.0289999999999999</v>
      </c>
      <c r="AY105" s="0" t="n">
        <v>0.0289999999999999</v>
      </c>
      <c r="AZ105" s="0" t="n">
        <v>0.0289999999999999</v>
      </c>
      <c r="BA105" s="0" t="n">
        <v>0.0289999999999999</v>
      </c>
      <c r="BB105" s="0" t="n">
        <v>0.028999999999999</v>
      </c>
      <c r="BC105" s="0" t="n">
        <v>0.028999999999999</v>
      </c>
      <c r="BD105" s="0" t="n">
        <v>0.00399999999999956</v>
      </c>
      <c r="BE105" s="0" t="n">
        <v>0.00400000000000045</v>
      </c>
      <c r="BF105" s="0" t="n">
        <v>0.00399999999999956</v>
      </c>
      <c r="BG105" s="0" t="n">
        <v>-0.032</v>
      </c>
      <c r="BH105" s="0" t="n">
        <v>0.024</v>
      </c>
      <c r="BI105" s="0" t="n">
        <v>0.024</v>
      </c>
      <c r="BJ105" s="0" t="n">
        <v>0.0239999999999991</v>
      </c>
      <c r="BK105" s="0" t="n">
        <v>0.024</v>
      </c>
      <c r="BL105" s="0" t="n">
        <v>0.024</v>
      </c>
      <c r="BM105" s="0" t="n">
        <v>0.024</v>
      </c>
      <c r="BN105" s="0" t="n">
        <v>0.024</v>
      </c>
      <c r="BO105" s="0" t="n">
        <v>0.0239999999999991</v>
      </c>
      <c r="BP105" s="0" t="n">
        <v>0.00399999999999956</v>
      </c>
      <c r="BQ105" s="0" t="n">
        <v>0.00399999999999956</v>
      </c>
      <c r="BR105" s="0" t="n">
        <v>0.00400000000000045</v>
      </c>
      <c r="BS105" s="0" t="n">
        <v>-0.032</v>
      </c>
      <c r="BT105" s="0" t="n">
        <v>0.024</v>
      </c>
      <c r="BU105" s="0" t="n">
        <v>0.024</v>
      </c>
      <c r="BV105" s="0" t="n">
        <v>0.024</v>
      </c>
      <c r="BW105" s="0" t="n">
        <v>0.024</v>
      </c>
      <c r="BX105" s="0" t="n">
        <v>0.024</v>
      </c>
      <c r="BY105" s="0" t="n">
        <v>0.024</v>
      </c>
      <c r="BZ105" s="0" t="n">
        <v>0.024</v>
      </c>
      <c r="CA105" s="0" t="n">
        <v>0.024</v>
      </c>
      <c r="CB105" s="0" t="n">
        <v>0.00399999999999956</v>
      </c>
      <c r="CC105" s="0" t="n">
        <v>0.00399999999999956</v>
      </c>
      <c r="CD105" s="0" t="n">
        <v>0.00400000000000045</v>
      </c>
      <c r="CE105" s="0" t="n">
        <v>-0.032</v>
      </c>
      <c r="CF105" s="0" t="n">
        <v>0.024</v>
      </c>
      <c r="CG105" s="0" t="n">
        <v>0.024</v>
      </c>
      <c r="CH105" s="0" t="n">
        <v>0.024</v>
      </c>
      <c r="CI105" s="0" t="n">
        <v>0.024</v>
      </c>
      <c r="CJ105" s="0" t="n">
        <v>0.024</v>
      </c>
      <c r="CK105" s="0" t="n">
        <v>0.024</v>
      </c>
      <c r="CL105" s="0" t="n">
        <v>0.024</v>
      </c>
      <c r="CM105" s="0" t="n">
        <v>0.024</v>
      </c>
      <c r="CN105" s="0" t="n">
        <v>0.00399999999999956</v>
      </c>
      <c r="CO105" s="0" t="n">
        <v>0.00399999999999956</v>
      </c>
      <c r="CP105" s="0" t="n">
        <v>0.00399999999999956</v>
      </c>
      <c r="CQ105" s="0" t="n">
        <v>-0.032</v>
      </c>
      <c r="CR105" s="0" t="n">
        <v>0.024</v>
      </c>
      <c r="CS105" s="0" t="n">
        <v>0.024</v>
      </c>
      <c r="CT105" s="0" t="n">
        <v>0.024</v>
      </c>
      <c r="CU105" s="0" t="n">
        <v>0.024</v>
      </c>
      <c r="CV105" s="0" t="n">
        <v>0.024</v>
      </c>
      <c r="CW105" s="0" t="n">
        <v>0.024</v>
      </c>
      <c r="CX105" s="0" t="n">
        <v>0.0239999999999991</v>
      </c>
      <c r="CY105" s="0" t="n">
        <v>0.0239999999999991</v>
      </c>
      <c r="CZ105" s="0" t="n">
        <v>0.00400000000000045</v>
      </c>
      <c r="DA105" s="0" t="n">
        <v>0.00400000000000045</v>
      </c>
      <c r="DB105" s="0" t="n">
        <v>0.00399999999999956</v>
      </c>
      <c r="DC105" s="0" t="n">
        <v>-0.032</v>
      </c>
      <c r="DD105" s="0" t="n">
        <v>0.0239999999999991</v>
      </c>
      <c r="DE105" s="0" t="n">
        <v>0.0239999999999991</v>
      </c>
      <c r="DF105" s="0" t="n">
        <v>0.0239999999999991</v>
      </c>
      <c r="DG105" s="0" t="n">
        <v>0.0239999999999991</v>
      </c>
      <c r="DH105" s="0" t="n">
        <v>0.0239999999999991</v>
      </c>
      <c r="DI105" s="0" t="n">
        <v>0.024</v>
      </c>
      <c r="DJ105" s="0" t="n">
        <v>0.024</v>
      </c>
      <c r="DK105" s="0" t="n">
        <v>0.024</v>
      </c>
      <c r="DL105" s="0" t="n">
        <v>0.00399999999999956</v>
      </c>
      <c r="DM105" s="0" t="n">
        <v>0.00399999999999956</v>
      </c>
      <c r="DN105" s="0" t="n">
        <v>0.00399999999999956</v>
      </c>
      <c r="DO105" s="0" t="n">
        <v>-0.032</v>
      </c>
      <c r="DP105" s="0" t="n">
        <v>0.024</v>
      </c>
      <c r="DQ105" s="0" t="n">
        <v>0.024</v>
      </c>
      <c r="DR105" s="0" t="n">
        <v>0.024</v>
      </c>
      <c r="DS105" s="0" t="n">
        <v>0.024</v>
      </c>
      <c r="DT105" s="0" t="n">
        <v>0.024</v>
      </c>
      <c r="DU105" s="0" t="n">
        <v>0.024</v>
      </c>
      <c r="DV105" s="0" t="n">
        <v>0.0239999999999991</v>
      </c>
      <c r="DW105" s="0" t="n">
        <v>0.0239999999999991</v>
      </c>
      <c r="DX105" s="0" t="n">
        <v>0.00399999999999956</v>
      </c>
      <c r="DY105" s="0" t="n">
        <v>0.00399999999999956</v>
      </c>
      <c r="DZ105" s="0" t="n">
        <v>0.00399999999999956</v>
      </c>
      <c r="EA105" s="0" t="n">
        <v>-0.032</v>
      </c>
      <c r="EB105" s="0" t="n">
        <v>0.024</v>
      </c>
      <c r="EC105" s="0" t="n">
        <v>0.024</v>
      </c>
      <c r="ED105" s="0" t="n">
        <v>0.024</v>
      </c>
      <c r="EE105" s="0" t="n">
        <v>0.024</v>
      </c>
      <c r="EF105" s="0" t="n">
        <v>0.024</v>
      </c>
      <c r="EG105" s="0" t="n">
        <v>0.024</v>
      </c>
      <c r="EH105" s="0" t="n">
        <v>0.0239999999999991</v>
      </c>
      <c r="EI105" s="0" t="n">
        <v>0.0239999999999991</v>
      </c>
      <c r="EJ105" s="0" t="n">
        <v>0.00399999999999956</v>
      </c>
      <c r="EK105" s="0" t="n">
        <v>0.00399999999999956</v>
      </c>
      <c r="EL105" s="0" t="n">
        <v>0.00399999999999956</v>
      </c>
      <c r="EM105" s="0" t="n">
        <v>-0.032</v>
      </c>
      <c r="EN105" s="0" t="n">
        <v>0.024</v>
      </c>
      <c r="EO105" s="0" t="n">
        <v>0.024</v>
      </c>
      <c r="EP105" s="0" t="n">
        <v>0.0239999999999991</v>
      </c>
      <c r="EQ105" s="0" t="n">
        <v>0.024</v>
      </c>
      <c r="ER105" s="0" t="n">
        <v>0.024</v>
      </c>
      <c r="ES105" s="0" t="n">
        <v>0.024</v>
      </c>
      <c r="ET105" s="0" t="n">
        <v>0.024</v>
      </c>
      <c r="EU105" s="0" t="n">
        <v>0.0239999999999991</v>
      </c>
      <c r="EV105" s="0" t="n">
        <v>0.00400000000000045</v>
      </c>
      <c r="EW105" s="0" t="n">
        <v>0.00399999999999956</v>
      </c>
      <c r="EX105" s="0" t="n">
        <v>0.00399999999999956</v>
      </c>
      <c r="EY105" s="0" t="n">
        <v>-0.032</v>
      </c>
      <c r="EZ105" s="0" t="n">
        <v>0.0239999999999991</v>
      </c>
      <c r="FA105" s="0" t="n">
        <v>0.0239999999999991</v>
      </c>
      <c r="FB105" s="0" t="n">
        <v>0.024</v>
      </c>
      <c r="FC105" s="0" t="n">
        <v>0.0239999999999991</v>
      </c>
      <c r="FD105" s="0" t="n">
        <v>0.0239999999999991</v>
      </c>
      <c r="FE105" s="0" t="n">
        <v>0.024</v>
      </c>
      <c r="FF105" s="0" t="n">
        <v>0.024</v>
      </c>
      <c r="FG105" s="0" t="n">
        <v>0.024</v>
      </c>
      <c r="FH105" s="0" t="n">
        <v>0.00399999999999956</v>
      </c>
      <c r="FI105" s="0" t="n">
        <v>0.00399999999999956</v>
      </c>
      <c r="FJ105" s="0" t="n">
        <v>0.00399999999999956</v>
      </c>
      <c r="FK105" s="0" t="n">
        <v>-0.032</v>
      </c>
      <c r="FL105" s="0" t="n">
        <v>0.024</v>
      </c>
      <c r="FM105" s="0" t="n">
        <v>0.024</v>
      </c>
      <c r="FN105" s="0" t="n">
        <v>0.024</v>
      </c>
      <c r="FO105" s="0" t="n">
        <v>0.024</v>
      </c>
      <c r="FP105" s="0" t="n">
        <v>0.024</v>
      </c>
      <c r="FQ105" s="0" t="n">
        <v>0.024</v>
      </c>
      <c r="FR105" s="0" t="n">
        <v>0.0239999999999991</v>
      </c>
      <c r="FS105" s="0" t="n">
        <v>0.0239999999999991</v>
      </c>
      <c r="FT105" s="0" t="n">
        <v>0.00399999999999956</v>
      </c>
      <c r="FU105" s="0" t="n">
        <v>0.00399999999999956</v>
      </c>
      <c r="FV105" s="0" t="n">
        <v>0.00399999999999956</v>
      </c>
      <c r="FW105" s="0" t="n">
        <v>-0.032</v>
      </c>
      <c r="FX105" s="0" t="n">
        <v>0.024</v>
      </c>
      <c r="FY105" s="0" t="n">
        <v>0.024</v>
      </c>
      <c r="FZ105" s="0" t="n">
        <v>0.024</v>
      </c>
      <c r="GA105" s="0" t="n">
        <v>0.024</v>
      </c>
      <c r="GB105" s="0" t="n">
        <v>0.024</v>
      </c>
      <c r="GC105" s="0" t="n">
        <v>0.024</v>
      </c>
      <c r="GD105" s="0" t="n">
        <v>0.024</v>
      </c>
      <c r="GE105" s="0" t="n">
        <v>0.0239999999999991</v>
      </c>
      <c r="GF105" s="0" t="n">
        <v>0.00399999999999956</v>
      </c>
      <c r="GG105" s="0" t="n">
        <v>0.00399999999999956</v>
      </c>
      <c r="GH105" s="0" t="n">
        <v>0.00399999999999956</v>
      </c>
      <c r="GI105" s="0" t="n">
        <v>-0.032</v>
      </c>
      <c r="GJ105" s="0" t="n">
        <v>0.0239999999999991</v>
      </c>
      <c r="GK105" s="0" t="n">
        <v>0.0239999999999991</v>
      </c>
      <c r="GL105" s="0" t="n">
        <v>0.0239999999999991</v>
      </c>
      <c r="GM105" s="0" t="n">
        <v>0.0239999999999991</v>
      </c>
      <c r="GN105" s="0" t="n">
        <v>0.0239999999999991</v>
      </c>
      <c r="GO105" s="0" t="n">
        <v>0.024</v>
      </c>
      <c r="GP105" s="0" t="n">
        <v>0.024</v>
      </c>
      <c r="GQ105" s="0" t="n">
        <v>0.024</v>
      </c>
      <c r="GR105" s="0" t="n">
        <v>0.00399999999999956</v>
      </c>
      <c r="GS105" s="0" t="n">
        <v>0.00399999999999956</v>
      </c>
      <c r="GT105" s="0" t="n">
        <v>0.00400000000000045</v>
      </c>
      <c r="GU105" s="0" t="n">
        <v>-0.032</v>
      </c>
      <c r="GV105" s="0" t="n">
        <v>0.0239999999999991</v>
      </c>
      <c r="GW105" s="0" t="n">
        <v>0.0239999999999991</v>
      </c>
      <c r="GX105" s="0" t="n">
        <v>0.0239999999999991</v>
      </c>
      <c r="GY105" s="0" t="n">
        <v>0.024</v>
      </c>
      <c r="GZ105" s="0" t="n">
        <v>0.024</v>
      </c>
      <c r="HA105" s="0" t="n">
        <v>0.024</v>
      </c>
      <c r="HB105" s="0" t="n">
        <v>0.024</v>
      </c>
      <c r="HC105" s="0" t="n">
        <v>0.024</v>
      </c>
      <c r="HD105" s="0" t="n">
        <v>0.00400000000000134</v>
      </c>
      <c r="HE105" s="0" t="n">
        <v>0.00400000000000045</v>
      </c>
      <c r="HF105" s="0" t="n">
        <v>0.00399999999999956</v>
      </c>
      <c r="HG105" s="0" t="n">
        <v>-0.032</v>
      </c>
      <c r="HH105" s="0" t="n">
        <v>0.0239999999999991</v>
      </c>
      <c r="HI105" s="0" t="n">
        <v>0.0239999999999991</v>
      </c>
      <c r="HJ105" s="0" t="n">
        <v>0.0239999999999991</v>
      </c>
      <c r="HK105" s="0" t="n">
        <v>0.0239999999999991</v>
      </c>
      <c r="HL105" s="0" t="n">
        <v>0.0239999999999991</v>
      </c>
      <c r="HM105" s="0" t="n">
        <v>0.024</v>
      </c>
      <c r="HN105" s="0" t="n">
        <v>0.024</v>
      </c>
      <c r="HO105" s="0" t="n">
        <v>0.0240000000000009</v>
      </c>
      <c r="HP105" s="0" t="n">
        <v>0.00400000000000134</v>
      </c>
      <c r="HQ105" s="0" t="n">
        <v>0.00400000000000134</v>
      </c>
      <c r="HR105" s="0" t="n">
        <v>0.00399999999999956</v>
      </c>
      <c r="HS105" s="0" t="n">
        <v>-0.0320000000000009</v>
      </c>
      <c r="HT105" s="0" t="n">
        <v>0.024</v>
      </c>
      <c r="HU105" s="0" t="n">
        <v>0.024</v>
      </c>
      <c r="HV105" s="0" t="n">
        <v>0.024</v>
      </c>
      <c r="HW105" s="0" t="n">
        <v>0.024</v>
      </c>
      <c r="HX105" s="0" t="n">
        <v>0.024</v>
      </c>
      <c r="HY105" s="0" t="n">
        <v>0.024</v>
      </c>
      <c r="HZ105" s="0" t="n">
        <v>0.0240000000000009</v>
      </c>
      <c r="IA105" s="382" t="n">
        <v>0.0240000000000009</v>
      </c>
      <c r="IB105" s="382" t="n">
        <v>0.00400000000000045</v>
      </c>
      <c r="IC105" s="382" t="n">
        <v>0.00400000000000045</v>
      </c>
      <c r="ID105" s="382" t="n">
        <v>0.00400000000000134</v>
      </c>
    </row>
    <row r="106" customFormat="false" ht="12.75" hidden="false" customHeight="false" outlineLevel="0" collapsed="false">
      <c r="A106" s="389" t="n">
        <f aca="false">A!A120</f>
        <v>40210</v>
      </c>
      <c r="B106" s="390" t="n">
        <f aca="false">INDEX(RelationshipPriceTable,MATCH(A106,RelationshipMonth,0),2)</f>
        <v>4.422</v>
      </c>
      <c r="C106" s="390" t="n">
        <v>4.4</v>
      </c>
      <c r="D106" s="391" t="n">
        <f aca="false">B106-C106</f>
        <v>0.0219999999999994</v>
      </c>
      <c r="F106" s="414" t="n">
        <v>37001</v>
      </c>
      <c r="L106" s="0" t="n">
        <v>0.0269999999999992</v>
      </c>
      <c r="M106" s="0" t="n">
        <v>0.032</v>
      </c>
      <c r="N106" s="0" t="n">
        <v>0.0329999999999995</v>
      </c>
      <c r="O106" s="0" t="n">
        <v>0.0370000000000008</v>
      </c>
      <c r="P106" s="0" t="n">
        <v>0.04</v>
      </c>
      <c r="Q106" s="0" t="n">
        <v>0.0440000000000014</v>
      </c>
      <c r="R106" s="0" t="n">
        <v>0.0440000000000014</v>
      </c>
      <c r="S106" s="0" t="n">
        <v>0.0499999999999998</v>
      </c>
      <c r="T106" s="0" t="n">
        <v>0.0519999999999996</v>
      </c>
      <c r="U106" s="0" t="n">
        <v>0.0470000000000006</v>
      </c>
      <c r="V106" s="0" t="n">
        <v>0.0520000000000005</v>
      </c>
      <c r="W106" s="0" t="n">
        <v>0.0469999999999997</v>
      </c>
      <c r="X106" s="0" t="n">
        <v>0.0489999999999995</v>
      </c>
      <c r="Y106" s="0" t="n">
        <v>0.0490000000000004</v>
      </c>
      <c r="Z106" s="0" t="n">
        <v>0.0490000000000004</v>
      </c>
      <c r="AA106" s="0" t="n">
        <v>0.048</v>
      </c>
      <c r="AB106" s="0" t="n">
        <v>0.0510000000000002</v>
      </c>
      <c r="AC106" s="0" t="n">
        <v>0.0510000000000002</v>
      </c>
      <c r="AD106" s="0" t="n">
        <v>0.051000000000001</v>
      </c>
      <c r="AE106" s="0" t="n">
        <v>0.0510000000000002</v>
      </c>
      <c r="AF106" s="0" t="n">
        <v>0.0509999999999993</v>
      </c>
      <c r="AG106" s="0" t="n">
        <v>0.0509999999999993</v>
      </c>
      <c r="AH106" s="0" t="n">
        <v>0.0510000000000002</v>
      </c>
      <c r="AI106" s="0" t="n">
        <v>0.0509999999999993</v>
      </c>
      <c r="AJ106" s="0" t="n">
        <v>0.0510000000000002</v>
      </c>
      <c r="AK106" s="0" t="n">
        <v>0.0510000000000002</v>
      </c>
      <c r="AL106" s="0" t="n">
        <v>0.0510000000000002</v>
      </c>
      <c r="AM106" s="0" t="n">
        <v>0.0510000000000002</v>
      </c>
      <c r="AN106" s="0" t="n">
        <v>0.0510000000000002</v>
      </c>
      <c r="AO106" s="0" t="n">
        <v>0.0510000000000002</v>
      </c>
      <c r="AP106" s="0" t="n">
        <v>0.051000000000001</v>
      </c>
      <c r="AQ106" s="0" t="n">
        <v>0.0510000000000002</v>
      </c>
      <c r="AR106" s="0" t="n">
        <v>0.0510000000000002</v>
      </c>
      <c r="AS106" s="0" t="n">
        <v>0.0510000000000002</v>
      </c>
      <c r="AT106" s="0" t="n">
        <v>0.0510000000000002</v>
      </c>
      <c r="AU106" s="0" t="n">
        <v>0.0510000000000002</v>
      </c>
      <c r="AV106" s="0" t="n">
        <v>0.0510000000000002</v>
      </c>
      <c r="AW106" s="0" t="n">
        <v>0.0510000000000002</v>
      </c>
      <c r="AX106" s="0" t="n">
        <v>0.0510000000000002</v>
      </c>
      <c r="AY106" s="0" t="n">
        <v>0.0510000000000002</v>
      </c>
      <c r="AZ106" s="0" t="n">
        <v>0.0510000000000002</v>
      </c>
      <c r="BA106" s="0" t="n">
        <v>0.0510000000000002</v>
      </c>
      <c r="BB106" s="0" t="n">
        <v>0.051000000000001</v>
      </c>
      <c r="BC106" s="0" t="n">
        <v>0.0510000000000002</v>
      </c>
      <c r="BD106" s="0" t="n">
        <v>0.0510000000000002</v>
      </c>
      <c r="BE106" s="0" t="n">
        <v>0.0510000000000002</v>
      </c>
      <c r="BF106" s="0" t="n">
        <v>0.0510000000000002</v>
      </c>
      <c r="BG106" s="0" t="n">
        <v>0.0510000000000002</v>
      </c>
      <c r="BH106" s="0" t="n">
        <v>0.0510000000000002</v>
      </c>
      <c r="BI106" s="0" t="n">
        <v>0.0510000000000002</v>
      </c>
      <c r="BJ106" s="0" t="n">
        <v>0.0510000000000002</v>
      </c>
      <c r="BK106" s="0" t="n">
        <v>0.0510000000000002</v>
      </c>
      <c r="BL106" s="0" t="n">
        <v>0.0510000000000002</v>
      </c>
      <c r="BM106" s="0" t="n">
        <v>0.0510000000000002</v>
      </c>
      <c r="BN106" s="0" t="n">
        <v>0.0510000000000002</v>
      </c>
      <c r="BO106" s="0" t="n">
        <v>0.051000000000001</v>
      </c>
      <c r="BP106" s="0" t="n">
        <v>0.0510000000000002</v>
      </c>
      <c r="BQ106" s="0" t="n">
        <v>0.0510000000000002</v>
      </c>
      <c r="BR106" s="0" t="n">
        <v>0.0510000000000002</v>
      </c>
      <c r="BS106" s="0" t="n">
        <v>0.051000000000001</v>
      </c>
      <c r="BT106" s="0" t="n">
        <v>0.0510000000000002</v>
      </c>
      <c r="BU106" s="0" t="n">
        <v>0.0510000000000002</v>
      </c>
      <c r="BV106" s="0" t="n">
        <v>0.0510000000000002</v>
      </c>
      <c r="BW106" s="0" t="n">
        <v>0.0510000000000002</v>
      </c>
      <c r="BX106" s="0" t="n">
        <v>0.0510000000000002</v>
      </c>
      <c r="BY106" s="0" t="n">
        <v>0.0510000000000002</v>
      </c>
      <c r="BZ106" s="0" t="n">
        <v>0.0510000000000002</v>
      </c>
      <c r="CA106" s="0" t="n">
        <v>0.0510000000000002</v>
      </c>
      <c r="CB106" s="0" t="n">
        <v>0.0510000000000002</v>
      </c>
      <c r="CC106" s="0" t="n">
        <v>0.0510000000000002</v>
      </c>
      <c r="CD106" s="0" t="n">
        <v>0.0510000000000002</v>
      </c>
      <c r="CE106" s="0" t="n">
        <v>0.051000000000001</v>
      </c>
      <c r="CF106" s="0" t="n">
        <v>0.0510000000000002</v>
      </c>
      <c r="CG106" s="0" t="n">
        <v>0.0510000000000002</v>
      </c>
      <c r="CH106" s="0" t="n">
        <v>0.0510000000000002</v>
      </c>
      <c r="CI106" s="0" t="n">
        <v>0.0510000000000002</v>
      </c>
      <c r="CJ106" s="0" t="n">
        <v>0.0510000000000002</v>
      </c>
      <c r="CK106" s="0" t="n">
        <v>0.0510000000000002</v>
      </c>
      <c r="CL106" s="0" t="n">
        <v>0.0510000000000002</v>
      </c>
      <c r="CM106" s="0" t="n">
        <v>0.0510000000000002</v>
      </c>
      <c r="CN106" s="0" t="n">
        <v>0.0510000000000002</v>
      </c>
      <c r="CO106" s="0" t="n">
        <v>0.0510000000000002</v>
      </c>
      <c r="CP106" s="0" t="n">
        <v>0.0510000000000002</v>
      </c>
      <c r="CQ106" s="0" t="n">
        <v>0.0510000000000002</v>
      </c>
      <c r="CR106" s="0" t="n">
        <v>0.0510000000000002</v>
      </c>
      <c r="CS106" s="0" t="n">
        <v>0.0510000000000002</v>
      </c>
      <c r="CT106" s="0" t="n">
        <v>0.0510000000000002</v>
      </c>
      <c r="CU106" s="0" t="n">
        <v>0.0510000000000002</v>
      </c>
      <c r="CV106" s="0" t="n">
        <v>0.0510000000000002</v>
      </c>
      <c r="CW106" s="0" t="n">
        <v>0.0510000000000002</v>
      </c>
      <c r="CX106" s="0" t="n">
        <v>0.0510000000000002</v>
      </c>
      <c r="CY106" s="0" t="n">
        <v>0.0510000000000002</v>
      </c>
      <c r="CZ106" s="0" t="n">
        <v>0.0510000000000002</v>
      </c>
      <c r="DA106" s="0" t="n">
        <v>0.0510000000000002</v>
      </c>
      <c r="DB106" s="0" t="n">
        <v>0.0510000000000002</v>
      </c>
      <c r="DC106" s="0" t="n">
        <v>0.0510000000000002</v>
      </c>
      <c r="DD106" s="0" t="n">
        <v>0.051000000000001</v>
      </c>
      <c r="DE106" s="0" t="n">
        <v>0.0510000000000002</v>
      </c>
      <c r="DF106" s="0" t="n">
        <v>0.051000000000001</v>
      </c>
      <c r="DG106" s="0" t="n">
        <v>0.0510000000000002</v>
      </c>
      <c r="DH106" s="0" t="n">
        <v>0.051000000000001</v>
      </c>
      <c r="DI106" s="0" t="n">
        <v>0.0510000000000002</v>
      </c>
      <c r="DJ106" s="0" t="n">
        <v>0.0510000000000002</v>
      </c>
      <c r="DK106" s="0" t="n">
        <v>0.0510000000000002</v>
      </c>
      <c r="DL106" s="0" t="n">
        <v>0.0510000000000002</v>
      </c>
      <c r="DM106" s="0" t="n">
        <v>0.0510000000000002</v>
      </c>
      <c r="DN106" s="0" t="n">
        <v>0.0510000000000002</v>
      </c>
      <c r="DO106" s="0" t="n">
        <v>0.0510000000000002</v>
      </c>
      <c r="DP106" s="0" t="n">
        <v>0.0510000000000002</v>
      </c>
      <c r="DQ106" s="0" t="n">
        <v>0.0510000000000002</v>
      </c>
      <c r="DR106" s="0" t="n">
        <v>0.0510000000000002</v>
      </c>
      <c r="DS106" s="0" t="n">
        <v>0.0510000000000002</v>
      </c>
      <c r="DT106" s="0" t="n">
        <v>0.0510000000000002</v>
      </c>
      <c r="DU106" s="0" t="n">
        <v>0.0510000000000002</v>
      </c>
      <c r="DV106" s="0" t="n">
        <v>0.051000000000001</v>
      </c>
      <c r="DW106" s="0" t="n">
        <v>0.0510000000000002</v>
      </c>
      <c r="DX106" s="0" t="n">
        <v>0.0510000000000002</v>
      </c>
      <c r="DY106" s="0" t="n">
        <v>0.0510000000000002</v>
      </c>
      <c r="DZ106" s="0" t="n">
        <v>0.0510000000000002</v>
      </c>
      <c r="EA106" s="0" t="n">
        <v>0.0510000000000002</v>
      </c>
      <c r="EB106" s="0" t="n">
        <v>0.0510000000000002</v>
      </c>
      <c r="EC106" s="0" t="n">
        <v>0.0510000000000002</v>
      </c>
      <c r="ED106" s="0" t="n">
        <v>0.0510000000000002</v>
      </c>
      <c r="EE106" s="0" t="n">
        <v>0.0510000000000002</v>
      </c>
      <c r="EF106" s="0" t="n">
        <v>0.0510000000000002</v>
      </c>
      <c r="EG106" s="0" t="n">
        <v>0.0510000000000002</v>
      </c>
      <c r="EH106" s="0" t="n">
        <v>0.0510000000000002</v>
      </c>
      <c r="EI106" s="0" t="n">
        <v>0.0510000000000002</v>
      </c>
      <c r="EJ106" s="0" t="n">
        <v>0.0510000000000002</v>
      </c>
      <c r="EK106" s="0" t="n">
        <v>0.051000000000001</v>
      </c>
      <c r="EL106" s="0" t="n">
        <v>0.0510000000000002</v>
      </c>
      <c r="EM106" s="0" t="n">
        <v>0.0510000000000002</v>
      </c>
      <c r="EN106" s="0" t="n">
        <v>0.0510000000000002</v>
      </c>
      <c r="EO106" s="0" t="n">
        <v>0.0510000000000002</v>
      </c>
      <c r="EP106" s="0" t="n">
        <v>0.0510000000000002</v>
      </c>
      <c r="EQ106" s="0" t="n">
        <v>0.0510000000000002</v>
      </c>
      <c r="ER106" s="0" t="n">
        <v>0.0510000000000002</v>
      </c>
      <c r="ES106" s="0" t="n">
        <v>0.0510000000000002</v>
      </c>
      <c r="ET106" s="0" t="n">
        <v>0.0510000000000002</v>
      </c>
      <c r="EU106" s="0" t="n">
        <v>0.051000000000001</v>
      </c>
      <c r="EV106" s="0" t="n">
        <v>0.0510000000000002</v>
      </c>
      <c r="EW106" s="0" t="n">
        <v>0.0510000000000002</v>
      </c>
      <c r="EX106" s="0" t="n">
        <v>0.0510000000000002</v>
      </c>
      <c r="EY106" s="0" t="n">
        <v>0.0510000000000002</v>
      </c>
      <c r="EZ106" s="0" t="n">
        <v>0.051000000000001</v>
      </c>
      <c r="FA106" s="0" t="n">
        <v>0.051000000000001</v>
      </c>
      <c r="FB106" s="0" t="n">
        <v>0.0510000000000002</v>
      </c>
      <c r="FC106" s="0" t="n">
        <v>0.0510000000000002</v>
      </c>
      <c r="FD106" s="0" t="n">
        <v>0.051000000000001</v>
      </c>
      <c r="FE106" s="0" t="n">
        <v>0.0510000000000002</v>
      </c>
      <c r="FF106" s="0" t="n">
        <v>0.0510000000000002</v>
      </c>
      <c r="FG106" s="0" t="n">
        <v>0.0510000000000002</v>
      </c>
      <c r="FH106" s="0" t="n">
        <v>0.0509999999999993</v>
      </c>
      <c r="FI106" s="0" t="n">
        <v>0.0510000000000002</v>
      </c>
      <c r="FJ106" s="0" t="n">
        <v>0.0510000000000002</v>
      </c>
      <c r="FK106" s="0" t="n">
        <v>0.051000000000001</v>
      </c>
      <c r="FL106" s="0" t="n">
        <v>0.0510000000000002</v>
      </c>
      <c r="FM106" s="0" t="n">
        <v>0.0510000000000002</v>
      </c>
      <c r="FN106" s="0" t="n">
        <v>0.0510000000000002</v>
      </c>
      <c r="FO106" s="0" t="n">
        <v>0.0510000000000002</v>
      </c>
      <c r="FP106" s="0" t="n">
        <v>0.0510000000000002</v>
      </c>
      <c r="FQ106" s="0" t="n">
        <v>0.0510000000000002</v>
      </c>
      <c r="FR106" s="0" t="n">
        <v>0.0510000000000002</v>
      </c>
      <c r="FS106" s="0" t="n">
        <v>0.051000000000001</v>
      </c>
      <c r="FT106" s="0" t="n">
        <v>0.0510000000000002</v>
      </c>
      <c r="FU106" s="0" t="n">
        <v>0.0510000000000002</v>
      </c>
      <c r="FV106" s="0" t="n">
        <v>0.0510000000000002</v>
      </c>
      <c r="FW106" s="0" t="n">
        <v>0.051000000000001</v>
      </c>
      <c r="FX106" s="0" t="n">
        <v>0.0510000000000002</v>
      </c>
      <c r="FY106" s="0" t="n">
        <v>0.0510000000000002</v>
      </c>
      <c r="FZ106" s="0" t="n">
        <v>0.0510000000000002</v>
      </c>
      <c r="GA106" s="0" t="n">
        <v>0.0510000000000002</v>
      </c>
      <c r="GB106" s="0" t="n">
        <v>0.0510000000000002</v>
      </c>
      <c r="GC106" s="0" t="n">
        <v>0.0510000000000002</v>
      </c>
      <c r="GD106" s="0" t="n">
        <v>0.0510000000000002</v>
      </c>
      <c r="GE106" s="0" t="n">
        <v>0.051000000000001</v>
      </c>
      <c r="GF106" s="0" t="n">
        <v>0.0510000000000002</v>
      </c>
      <c r="GG106" s="0" t="n">
        <v>0.0510000000000002</v>
      </c>
      <c r="GH106" s="0" t="n">
        <v>0.0510000000000002</v>
      </c>
      <c r="GI106" s="0" t="n">
        <v>0.0510000000000002</v>
      </c>
      <c r="GJ106" s="0" t="n">
        <v>0.0510000000000002</v>
      </c>
      <c r="GK106" s="0" t="n">
        <v>0.0510000000000002</v>
      </c>
      <c r="GL106" s="0" t="n">
        <v>0.0510000000000002</v>
      </c>
      <c r="GM106" s="0" t="n">
        <v>0.0510000000000002</v>
      </c>
      <c r="GN106" s="0" t="n">
        <v>0.0510000000000002</v>
      </c>
      <c r="GO106" s="0" t="n">
        <v>0.0510000000000002</v>
      </c>
      <c r="GP106" s="0" t="n">
        <v>0.0510000000000002</v>
      </c>
      <c r="GQ106" s="0" t="n">
        <v>0.0510000000000002</v>
      </c>
      <c r="GR106" s="0" t="n">
        <v>0.0510000000000002</v>
      </c>
      <c r="GS106" s="0" t="n">
        <v>0.0510000000000002</v>
      </c>
      <c r="GT106" s="0" t="n">
        <v>0.0510000000000002</v>
      </c>
      <c r="GU106" s="0" t="n">
        <v>0.0510000000000002</v>
      </c>
      <c r="GV106" s="0" t="n">
        <v>0.051000000000001</v>
      </c>
      <c r="GW106" s="0" t="n">
        <v>0.0510000000000002</v>
      </c>
      <c r="GX106" s="0" t="n">
        <v>0.0510000000000002</v>
      </c>
      <c r="GY106" s="0" t="n">
        <v>0.0510000000000002</v>
      </c>
      <c r="GZ106" s="0" t="n">
        <v>0.0510000000000002</v>
      </c>
      <c r="HA106" s="0" t="n">
        <v>0.0510000000000002</v>
      </c>
      <c r="HB106" s="0" t="n">
        <v>0.0510000000000002</v>
      </c>
      <c r="HC106" s="0" t="n">
        <v>0.0510000000000002</v>
      </c>
      <c r="HD106" s="0" t="n">
        <v>0.0509999999999993</v>
      </c>
      <c r="HE106" s="0" t="n">
        <v>0.0510000000000002</v>
      </c>
      <c r="HF106" s="0" t="n">
        <v>0.0510000000000002</v>
      </c>
      <c r="HG106" s="0" t="n">
        <v>0.0510000000000002</v>
      </c>
      <c r="HH106" s="0" t="n">
        <v>0.051000000000001</v>
      </c>
      <c r="HI106" s="0" t="n">
        <v>0.0510000000000002</v>
      </c>
      <c r="HJ106" s="0" t="n">
        <v>0.051000000000001</v>
      </c>
      <c r="HK106" s="0" t="n">
        <v>0.0510000000000002</v>
      </c>
      <c r="HL106" s="0" t="n">
        <v>0.051000000000001</v>
      </c>
      <c r="HM106" s="0" t="n">
        <v>0.0510000000000002</v>
      </c>
      <c r="HN106" s="0" t="n">
        <v>0.0510000000000002</v>
      </c>
      <c r="HO106" s="0" t="n">
        <v>0.0509999999999993</v>
      </c>
      <c r="HP106" s="0" t="n">
        <v>0.0509999999999984</v>
      </c>
      <c r="HQ106" s="0" t="n">
        <v>0.0509999999999984</v>
      </c>
      <c r="HR106" s="0" t="n">
        <v>0.0510000000000002</v>
      </c>
      <c r="HS106" s="0" t="n">
        <v>0.051000000000001</v>
      </c>
      <c r="HT106" s="0" t="n">
        <v>0.0510000000000002</v>
      </c>
      <c r="HU106" s="0" t="n">
        <v>0.0510000000000002</v>
      </c>
      <c r="HV106" s="0" t="n">
        <v>0.0510000000000002</v>
      </c>
      <c r="HW106" s="0" t="n">
        <v>0.0510000000000002</v>
      </c>
      <c r="HX106" s="0" t="n">
        <v>0.0510000000000002</v>
      </c>
      <c r="HY106" s="0" t="n">
        <v>0.0510000000000002</v>
      </c>
      <c r="HZ106" s="0" t="n">
        <v>0.0509999999999993</v>
      </c>
      <c r="IA106" s="382" t="n">
        <v>0.0509999999999984</v>
      </c>
      <c r="IB106" s="382" t="n">
        <v>0.0509999999999993</v>
      </c>
      <c r="IC106" s="382" t="n">
        <v>0.0509999999999993</v>
      </c>
      <c r="ID106" s="382" t="n">
        <v>0.0509999999999993</v>
      </c>
    </row>
    <row r="107" customFormat="false" ht="12.75" hidden="false" customHeight="false" outlineLevel="0" collapsed="false">
      <c r="A107" s="389" t="n">
        <f aca="false">A!A121</f>
        <v>40238</v>
      </c>
      <c r="B107" s="390" t="n">
        <f aca="false">INDEX(RelationshipPriceTable,MATCH(A107,RelationshipMonth,0),2)</f>
        <v>4.289</v>
      </c>
      <c r="C107" s="390" t="n">
        <v>4.267</v>
      </c>
      <c r="D107" s="391" t="n">
        <f aca="false">B107-C107</f>
        <v>0.0219999999999994</v>
      </c>
      <c r="F107" s="414" t="n">
        <v>37004</v>
      </c>
      <c r="L107" s="0" t="n">
        <v>-0.00299999999999923</v>
      </c>
      <c r="M107" s="0" t="n">
        <v>-0.00700000000000056</v>
      </c>
      <c r="N107" s="0" t="n">
        <v>-0.00299999999999923</v>
      </c>
      <c r="O107" s="0" t="n">
        <v>0.00599999999999934</v>
      </c>
      <c r="P107" s="0" t="n">
        <v>0.012999999999999</v>
      </c>
      <c r="Q107" s="0" t="n">
        <v>0.0159999999999991</v>
      </c>
      <c r="R107" s="0" t="n">
        <v>0.0199999999999996</v>
      </c>
      <c r="S107" s="0" t="n">
        <v>0.0200000000000005</v>
      </c>
      <c r="T107" s="0" t="n">
        <v>0.0220000000000002</v>
      </c>
      <c r="U107" s="0" t="n">
        <v>0.0270000000000001</v>
      </c>
      <c r="V107" s="0" t="n">
        <v>0.0370000000000008</v>
      </c>
      <c r="W107" s="0" t="n">
        <v>0.032</v>
      </c>
      <c r="X107" s="0" t="n">
        <v>0.0320000000000009</v>
      </c>
      <c r="Y107" s="0" t="n">
        <v>0.0350000000000001</v>
      </c>
      <c r="Z107" s="0" t="n">
        <v>0.0349999999999993</v>
      </c>
      <c r="AA107" s="0" t="n">
        <v>0.0350000000000001</v>
      </c>
      <c r="AB107" s="0" t="n">
        <v>0.0350000000000001</v>
      </c>
      <c r="AC107" s="0" t="n">
        <v>0.0350000000000001</v>
      </c>
      <c r="AD107" s="0" t="n">
        <v>0.0349999999999993</v>
      </c>
      <c r="AE107" s="0" t="n">
        <v>0.0350000000000001</v>
      </c>
      <c r="AF107" s="0" t="n">
        <v>0.0350000000000001</v>
      </c>
      <c r="AG107" s="0" t="n">
        <v>0.0350000000000001</v>
      </c>
      <c r="AH107" s="0" t="n">
        <v>0.0460000000000003</v>
      </c>
      <c r="AI107" s="0" t="n">
        <v>0.0460000000000003</v>
      </c>
      <c r="AJ107" s="0" t="n">
        <v>0.0460000000000003</v>
      </c>
      <c r="AK107" s="0" t="n">
        <v>0.0459999999999994</v>
      </c>
      <c r="AL107" s="0" t="n">
        <v>0.0460000000000003</v>
      </c>
      <c r="AM107" s="0" t="n">
        <v>0.0459999999999994</v>
      </c>
      <c r="AN107" s="0" t="n">
        <v>0.0459999999999994</v>
      </c>
      <c r="AO107" s="0" t="n">
        <v>0.0459999999999994</v>
      </c>
      <c r="AP107" s="0" t="n">
        <v>0.0459999999999994</v>
      </c>
      <c r="AQ107" s="0" t="n">
        <v>0.0460000000000003</v>
      </c>
      <c r="AR107" s="0" t="n">
        <v>0.0460000000000003</v>
      </c>
      <c r="AS107" s="0" t="n">
        <v>0.0460000000000003</v>
      </c>
      <c r="AT107" s="0" t="n">
        <v>0.0459999999999994</v>
      </c>
      <c r="AU107" s="0" t="n">
        <v>0.0459999999999994</v>
      </c>
      <c r="AV107" s="0" t="n">
        <v>0.0359999999999996</v>
      </c>
      <c r="AW107" s="0" t="n">
        <v>0.0359999999999996</v>
      </c>
      <c r="AX107" s="0" t="n">
        <v>0.0359999999999996</v>
      </c>
      <c r="AY107" s="0" t="n">
        <v>0.0359999999999996</v>
      </c>
      <c r="AZ107" s="0" t="n">
        <v>0.0359999999999996</v>
      </c>
      <c r="BA107" s="0" t="n">
        <v>0.0359999999999996</v>
      </c>
      <c r="BB107" s="0" t="n">
        <v>0.0359999999999996</v>
      </c>
      <c r="BC107" s="0" t="n">
        <v>0.0359999999999996</v>
      </c>
      <c r="BD107" s="0" t="n">
        <v>0.0510000000000002</v>
      </c>
      <c r="BE107" s="0" t="n">
        <v>0.0509999999999993</v>
      </c>
      <c r="BF107" s="0" t="n">
        <v>0.0510000000000002</v>
      </c>
      <c r="BG107" s="0" t="n">
        <v>0.0509999999999993</v>
      </c>
      <c r="BH107" s="0" t="n">
        <v>0.0409999999999995</v>
      </c>
      <c r="BI107" s="0" t="n">
        <v>0.0409999999999995</v>
      </c>
      <c r="BJ107" s="0" t="n">
        <v>0.0409999999999995</v>
      </c>
      <c r="BK107" s="0" t="n">
        <v>0.0409999999999995</v>
      </c>
      <c r="BL107" s="0" t="n">
        <v>0.0409999999999995</v>
      </c>
      <c r="BM107" s="0" t="n">
        <v>0.0409999999999995</v>
      </c>
      <c r="BN107" s="0" t="n">
        <v>0.0409999999999995</v>
      </c>
      <c r="BO107" s="0" t="n">
        <v>0.0409999999999995</v>
      </c>
      <c r="BP107" s="0" t="n">
        <v>0.0509999999999993</v>
      </c>
      <c r="BQ107" s="0" t="n">
        <v>0.0510000000000002</v>
      </c>
      <c r="BR107" s="0" t="n">
        <v>0.0509999999999993</v>
      </c>
      <c r="BS107" s="0" t="n">
        <v>0.0509999999999993</v>
      </c>
      <c r="BT107" s="0" t="n">
        <v>0.0409999999999995</v>
      </c>
      <c r="BU107" s="0" t="n">
        <v>0.0409999999999995</v>
      </c>
      <c r="BV107" s="0" t="n">
        <v>0.0409999999999995</v>
      </c>
      <c r="BW107" s="0" t="n">
        <v>0.0409999999999995</v>
      </c>
      <c r="BX107" s="0" t="n">
        <v>0.0409999999999995</v>
      </c>
      <c r="BY107" s="0" t="n">
        <v>0.0409999999999995</v>
      </c>
      <c r="BZ107" s="0" t="n">
        <v>0.0409999999999995</v>
      </c>
      <c r="CA107" s="0" t="n">
        <v>0.0409999999999995</v>
      </c>
      <c r="CB107" s="0" t="n">
        <v>0.0509999999999993</v>
      </c>
      <c r="CC107" s="0" t="n">
        <v>0.0509999999999993</v>
      </c>
      <c r="CD107" s="0" t="n">
        <v>0.0509999999999993</v>
      </c>
      <c r="CE107" s="0" t="n">
        <v>0.0509999999999993</v>
      </c>
      <c r="CF107" s="0" t="n">
        <v>0.0409999999999995</v>
      </c>
      <c r="CG107" s="0" t="n">
        <v>0.0409999999999995</v>
      </c>
      <c r="CH107" s="0" t="n">
        <v>0.0409999999999995</v>
      </c>
      <c r="CI107" s="0" t="n">
        <v>0.0409999999999995</v>
      </c>
      <c r="CJ107" s="0" t="n">
        <v>0.0409999999999995</v>
      </c>
      <c r="CK107" s="0" t="n">
        <v>0.0409999999999995</v>
      </c>
      <c r="CL107" s="0" t="n">
        <v>0.0409999999999995</v>
      </c>
      <c r="CM107" s="0" t="n">
        <v>0.0409999999999995</v>
      </c>
      <c r="CN107" s="0" t="n">
        <v>0.0510000000000002</v>
      </c>
      <c r="CO107" s="0" t="n">
        <v>0.0510000000000002</v>
      </c>
      <c r="CP107" s="0" t="n">
        <v>0.0509999999999993</v>
      </c>
      <c r="CQ107" s="0" t="n">
        <v>0.0509999999999993</v>
      </c>
      <c r="CR107" s="0" t="n">
        <v>0.0409999999999995</v>
      </c>
      <c r="CS107" s="0" t="n">
        <v>0.0409999999999995</v>
      </c>
      <c r="CT107" s="0" t="n">
        <v>0.0409999999999995</v>
      </c>
      <c r="CU107" s="0" t="n">
        <v>0.0409999999999995</v>
      </c>
      <c r="CV107" s="0" t="n">
        <v>0.0409999999999995</v>
      </c>
      <c r="CW107" s="0" t="n">
        <v>0.0409999999999995</v>
      </c>
      <c r="CX107" s="0" t="n">
        <v>0.0410000000000004</v>
      </c>
      <c r="CY107" s="0" t="n">
        <v>0.0409999999999995</v>
      </c>
      <c r="CZ107" s="0" t="n">
        <v>0.0509999999999993</v>
      </c>
      <c r="DA107" s="0" t="n">
        <v>0.0509999999999993</v>
      </c>
      <c r="DB107" s="0" t="n">
        <v>0.0510000000000002</v>
      </c>
      <c r="DC107" s="0" t="n">
        <v>0.0510000000000002</v>
      </c>
      <c r="DD107" s="0" t="n">
        <v>0.0409999999999995</v>
      </c>
      <c r="DE107" s="0" t="n">
        <v>0.0410000000000004</v>
      </c>
      <c r="DF107" s="0" t="n">
        <v>0.0409999999999995</v>
      </c>
      <c r="DG107" s="0" t="n">
        <v>0.0409999999999995</v>
      </c>
      <c r="DH107" s="0" t="n">
        <v>0.0409999999999995</v>
      </c>
      <c r="DI107" s="0" t="n">
        <v>0.0409999999999995</v>
      </c>
      <c r="DJ107" s="0" t="n">
        <v>0.0409999999999995</v>
      </c>
      <c r="DK107" s="0" t="n">
        <v>0.0409999999999995</v>
      </c>
      <c r="DL107" s="0" t="n">
        <v>0.0510000000000002</v>
      </c>
      <c r="DM107" s="0" t="n">
        <v>0.0510000000000002</v>
      </c>
      <c r="DN107" s="0" t="n">
        <v>0.0509999999999993</v>
      </c>
      <c r="DO107" s="0" t="n">
        <v>0.0509999999999993</v>
      </c>
      <c r="DP107" s="0" t="n">
        <v>0.0409999999999995</v>
      </c>
      <c r="DQ107" s="0" t="n">
        <v>0.0409999999999995</v>
      </c>
      <c r="DR107" s="0" t="n">
        <v>0.0409999999999995</v>
      </c>
      <c r="DS107" s="0" t="n">
        <v>0.0409999999999995</v>
      </c>
      <c r="DT107" s="0" t="n">
        <v>0.0409999999999995</v>
      </c>
      <c r="DU107" s="0" t="n">
        <v>0.0409999999999995</v>
      </c>
      <c r="DV107" s="0" t="n">
        <v>0.0409999999999995</v>
      </c>
      <c r="DW107" s="0" t="n">
        <v>0.0410000000000004</v>
      </c>
      <c r="DX107" s="0" t="n">
        <v>0.0459999999999994</v>
      </c>
      <c r="DY107" s="0" t="n">
        <v>0.0460000000000003</v>
      </c>
      <c r="DZ107" s="0" t="n">
        <v>0.0459999999999994</v>
      </c>
      <c r="EA107" s="0" t="n">
        <v>0.0459999999999994</v>
      </c>
      <c r="EB107" s="0" t="n">
        <v>0.0359999999999996</v>
      </c>
      <c r="EC107" s="0" t="n">
        <v>0.0359999999999996</v>
      </c>
      <c r="ED107" s="0" t="n">
        <v>0.0359999999999996</v>
      </c>
      <c r="EE107" s="0" t="n">
        <v>0.0359999999999996</v>
      </c>
      <c r="EF107" s="0" t="n">
        <v>0.0359999999999996</v>
      </c>
      <c r="EG107" s="0" t="n">
        <v>0.0359999999999996</v>
      </c>
      <c r="EH107" s="0" t="n">
        <v>0.0359999999999996</v>
      </c>
      <c r="EI107" s="0" t="n">
        <v>0.0359999999999996</v>
      </c>
      <c r="EJ107" s="0" t="n">
        <v>0.0359999999999996</v>
      </c>
      <c r="EK107" s="0" t="n">
        <v>0.0359999999999996</v>
      </c>
      <c r="EL107" s="0" t="n">
        <v>0.0359999999999996</v>
      </c>
      <c r="EM107" s="0" t="n">
        <v>0.0359999999999996</v>
      </c>
      <c r="EN107" s="0" t="n">
        <v>0.0259999999999998</v>
      </c>
      <c r="EO107" s="0" t="n">
        <v>0.0259999999999998</v>
      </c>
      <c r="EP107" s="0" t="n">
        <v>0.0259999999999998</v>
      </c>
      <c r="EQ107" s="0" t="n">
        <v>0.0259999999999998</v>
      </c>
      <c r="ER107" s="0" t="n">
        <v>0.0259999999999998</v>
      </c>
      <c r="ES107" s="0" t="n">
        <v>0.0259999999999998</v>
      </c>
      <c r="ET107" s="0" t="n">
        <v>0.0259999999999989</v>
      </c>
      <c r="EU107" s="0" t="n">
        <v>0.0259999999999989</v>
      </c>
      <c r="EV107" s="0" t="n">
        <v>0.0259999999999989</v>
      </c>
      <c r="EW107" s="0" t="n">
        <v>0.0259999999999998</v>
      </c>
      <c r="EX107" s="0" t="n">
        <v>0.0259999999999998</v>
      </c>
      <c r="EY107" s="0" t="n">
        <v>0.0259999999999998</v>
      </c>
      <c r="EZ107" s="0" t="n">
        <v>0.0159999999999991</v>
      </c>
      <c r="FA107" s="0" t="n">
        <v>0.0159999999999991</v>
      </c>
      <c r="FB107" s="0" t="n">
        <v>0.0159999999999991</v>
      </c>
      <c r="FC107" s="0" t="n">
        <v>0.016</v>
      </c>
      <c r="FD107" s="0" t="n">
        <v>0.0159999999999991</v>
      </c>
      <c r="FE107" s="0" t="n">
        <v>0.016</v>
      </c>
      <c r="FF107" s="0" t="n">
        <v>0.0159999999999991</v>
      </c>
      <c r="FG107" s="0" t="n">
        <v>0.0159999999999991</v>
      </c>
      <c r="FH107" s="0" t="n">
        <v>0.0160000000000009</v>
      </c>
      <c r="FI107" s="0" t="n">
        <v>0.016</v>
      </c>
      <c r="FJ107" s="0" t="n">
        <v>0.0159999999999991</v>
      </c>
      <c r="FK107" s="0" t="n">
        <v>0.0159999999999991</v>
      </c>
      <c r="FL107" s="0" t="n">
        <v>0.00599999999999934</v>
      </c>
      <c r="FM107" s="0" t="n">
        <v>0.00599999999999934</v>
      </c>
      <c r="FN107" s="0" t="n">
        <v>0.00599999999999934</v>
      </c>
      <c r="FO107" s="0" t="n">
        <v>0.00599999999999934</v>
      </c>
      <c r="FP107" s="0" t="n">
        <v>0.00599999999999934</v>
      </c>
      <c r="FQ107" s="0" t="n">
        <v>0.00599999999999934</v>
      </c>
      <c r="FR107" s="0" t="n">
        <v>0.00600000000000023</v>
      </c>
      <c r="FS107" s="0" t="n">
        <v>0.00599999999999934</v>
      </c>
      <c r="FT107" s="0" t="n">
        <v>0.00850000000000062</v>
      </c>
      <c r="FU107" s="0" t="n">
        <v>0.00849999999999973</v>
      </c>
      <c r="FV107" s="0" t="n">
        <v>0.00849999999999973</v>
      </c>
      <c r="FW107" s="0" t="n">
        <v>0.00849999999999973</v>
      </c>
      <c r="FX107" s="0" t="n">
        <v>-0.00150000000000095</v>
      </c>
      <c r="FY107" s="0" t="n">
        <v>-0.00150000000000095</v>
      </c>
      <c r="FZ107" s="0" t="n">
        <v>-0.00150000000000006</v>
      </c>
      <c r="GA107" s="0" t="n">
        <v>-0.00150000000000095</v>
      </c>
      <c r="GB107" s="0" t="n">
        <v>-0.00150000000000095</v>
      </c>
      <c r="GC107" s="0" t="n">
        <v>-0.00150000000000095</v>
      </c>
      <c r="GD107" s="0" t="n">
        <v>-0.00150000000000006</v>
      </c>
      <c r="GE107" s="0" t="n">
        <v>-0.00150000000000006</v>
      </c>
      <c r="GF107" s="0" t="n">
        <v>0.00349999999999984</v>
      </c>
      <c r="GG107" s="0" t="n">
        <v>0.00349999999999984</v>
      </c>
      <c r="GH107" s="0" t="n">
        <v>0.00349999999999984</v>
      </c>
      <c r="GI107" s="0" t="n">
        <v>0.00349999999999984</v>
      </c>
      <c r="GJ107" s="0" t="n">
        <v>-0.00649999999999995</v>
      </c>
      <c r="GK107" s="0" t="n">
        <v>-0.00649999999999995</v>
      </c>
      <c r="GL107" s="0" t="n">
        <v>-0.00649999999999995</v>
      </c>
      <c r="GM107" s="0" t="n">
        <v>-0.00649999999999995</v>
      </c>
      <c r="GN107" s="0" t="n">
        <v>-0.00649999999999995</v>
      </c>
      <c r="GO107" s="0" t="n">
        <v>-0.00649999999999995</v>
      </c>
      <c r="GP107" s="0" t="n">
        <v>-0.00649999999999995</v>
      </c>
      <c r="GQ107" s="0" t="n">
        <v>-0.00649999999999995</v>
      </c>
      <c r="GR107" s="0" t="n">
        <v>-0.00150000000000006</v>
      </c>
      <c r="GS107" s="0" t="n">
        <v>-0.00150000000000006</v>
      </c>
      <c r="GT107" s="0" t="n">
        <v>-0.00150000000000006</v>
      </c>
      <c r="GU107" s="0" t="n">
        <v>-0.00150000000000006</v>
      </c>
      <c r="GV107" s="0" t="n">
        <v>-0.0115000000000007</v>
      </c>
      <c r="GW107" s="0" t="n">
        <v>-0.0114999999999998</v>
      </c>
      <c r="GX107" s="0" t="n">
        <v>-0.0114999999999998</v>
      </c>
      <c r="GY107" s="0" t="n">
        <v>-0.0114999999999998</v>
      </c>
      <c r="GZ107" s="0" t="n">
        <v>-0.0114999999999998</v>
      </c>
      <c r="HA107" s="0" t="n">
        <v>-0.0114999999999998</v>
      </c>
      <c r="HB107" s="0" t="n">
        <v>-0.0114999999999998</v>
      </c>
      <c r="HC107" s="0" t="n">
        <v>-0.0114999999999998</v>
      </c>
      <c r="HD107" s="0" t="n">
        <v>-0.00649999999999995</v>
      </c>
      <c r="HE107" s="0" t="n">
        <v>-0.00649999999999995</v>
      </c>
      <c r="HF107" s="0" t="n">
        <v>-0.00649999999999906</v>
      </c>
      <c r="HG107" s="0" t="n">
        <v>-0.00650000000000084</v>
      </c>
      <c r="HH107" s="0" t="n">
        <v>-0.0165000000000006</v>
      </c>
      <c r="HI107" s="0" t="n">
        <v>-0.0164999999999997</v>
      </c>
      <c r="HJ107" s="0" t="n">
        <v>-0.0165000000000006</v>
      </c>
      <c r="HK107" s="0" t="n">
        <v>-0.0164999999999997</v>
      </c>
      <c r="HL107" s="0" t="n">
        <v>-0.0165000000000006</v>
      </c>
      <c r="HM107" s="0" t="n">
        <v>-0.0164999999999997</v>
      </c>
      <c r="HN107" s="0" t="n">
        <v>-0.0164999999999997</v>
      </c>
      <c r="HO107" s="0" t="n">
        <v>-0.0164999999999997</v>
      </c>
      <c r="HP107" s="0" t="n">
        <v>-0.0114999999999998</v>
      </c>
      <c r="HQ107" s="0" t="n">
        <v>-0.0114999999999998</v>
      </c>
      <c r="HR107" s="0" t="n">
        <v>-0.0114999999999998</v>
      </c>
      <c r="HS107" s="0" t="n">
        <v>-0.0114999999999998</v>
      </c>
      <c r="HT107" s="0" t="n">
        <v>-0.0214999999999996</v>
      </c>
      <c r="HU107" s="0" t="n">
        <v>-0.0214999999999996</v>
      </c>
      <c r="HV107" s="0" t="n">
        <v>-0.0214999999999996</v>
      </c>
      <c r="HW107" s="0" t="n">
        <v>-0.0214999999999996</v>
      </c>
      <c r="HX107" s="0" t="n">
        <v>-0.0214999999999996</v>
      </c>
      <c r="HY107" s="0" t="n">
        <v>-0.0214999999999996</v>
      </c>
      <c r="HZ107" s="0" t="n">
        <v>-0.0215000000000005</v>
      </c>
      <c r="IA107" s="382" t="n">
        <v>-0.0214999999999996</v>
      </c>
      <c r="IB107" s="382" t="n">
        <v>-0.0164999999999997</v>
      </c>
      <c r="IC107" s="382" t="n">
        <v>-0.0164999999999997</v>
      </c>
      <c r="ID107" s="382" t="n">
        <v>-0.0164999999999997</v>
      </c>
    </row>
    <row r="108" customFormat="false" ht="12.75" hidden="false" customHeight="false" outlineLevel="0" collapsed="false">
      <c r="A108" s="389" t="n">
        <f aca="false">A!A122</f>
        <v>40269</v>
      </c>
      <c r="B108" s="390" t="n">
        <f aca="false">INDEX(RelationshipPriceTable,MATCH(A108,RelationshipMonth,0),2)</f>
        <v>4.069</v>
      </c>
      <c r="C108" s="390" t="n">
        <v>4.047</v>
      </c>
      <c r="D108" s="391" t="n">
        <f aca="false">B108-C108</f>
        <v>0.0220000000000002</v>
      </c>
      <c r="F108" s="414" t="n">
        <v>37005</v>
      </c>
      <c r="L108" s="0" t="n">
        <v>-0.0469999999999997</v>
      </c>
      <c r="M108" s="0" t="n">
        <v>-0.0609999999999991</v>
      </c>
      <c r="N108" s="0" t="n">
        <v>-0.0629999999999997</v>
      </c>
      <c r="O108" s="0" t="n">
        <v>-0.0659999999999998</v>
      </c>
      <c r="P108" s="0" t="n">
        <v>-0.0649999999999995</v>
      </c>
      <c r="Q108" s="0" t="n">
        <v>-0.0629999999999997</v>
      </c>
      <c r="R108" s="0" t="n">
        <v>-0.0620000000000003</v>
      </c>
      <c r="S108" s="0" t="n">
        <v>-0.0560000000000009</v>
      </c>
      <c r="T108" s="0" t="n">
        <v>-0.0549999999999997</v>
      </c>
      <c r="U108" s="0" t="n">
        <v>-0.0499999999999998</v>
      </c>
      <c r="V108" s="0" t="n">
        <v>-0.0370000000000008</v>
      </c>
      <c r="W108" s="0" t="n">
        <v>-0.0429999999999993</v>
      </c>
      <c r="X108" s="0" t="n">
        <v>-0.0300000000000003</v>
      </c>
      <c r="Y108" s="0" t="n">
        <v>-0.0300000000000003</v>
      </c>
      <c r="Z108" s="0" t="n">
        <v>-0.0299999999999994</v>
      </c>
      <c r="AA108" s="0" t="n">
        <v>-0.0300000000000003</v>
      </c>
      <c r="AB108" s="0" t="n">
        <v>-0.0299999999999994</v>
      </c>
      <c r="AC108" s="0" t="n">
        <v>-0.0300000000000003</v>
      </c>
      <c r="AD108" s="0" t="n">
        <v>-0.0299999999999994</v>
      </c>
      <c r="AE108" s="0" t="n">
        <v>-0.0300000000000003</v>
      </c>
      <c r="AF108" s="0" t="n">
        <v>-0.0300000000000003</v>
      </c>
      <c r="AG108" s="0" t="n">
        <v>-0.0200000000000005</v>
      </c>
      <c r="AH108" s="0" t="n">
        <v>-0.0259999999999998</v>
      </c>
      <c r="AI108" s="0" t="n">
        <v>-0.0199999999999996</v>
      </c>
      <c r="AJ108" s="0" t="n">
        <v>-0.0200000000000005</v>
      </c>
      <c r="AK108" s="0" t="n">
        <v>-0.0199999999999996</v>
      </c>
      <c r="AL108" s="0" t="n">
        <v>-0.0200000000000005</v>
      </c>
      <c r="AM108" s="0" t="n">
        <v>-0.0199999999999996</v>
      </c>
      <c r="AN108" s="0" t="n">
        <v>-0.0200000000000005</v>
      </c>
      <c r="AO108" s="0" t="n">
        <v>-0.0199999999999996</v>
      </c>
      <c r="AP108" s="0" t="n">
        <v>-0.0200000000000005</v>
      </c>
      <c r="AQ108" s="0" t="n">
        <v>-0.0200000000000005</v>
      </c>
      <c r="AR108" s="0" t="n">
        <v>-0.0200000000000005</v>
      </c>
      <c r="AS108" s="0" t="n">
        <v>-0.0200000000000005</v>
      </c>
      <c r="AT108" s="0" t="n">
        <v>-0.0189999999999992</v>
      </c>
      <c r="AU108" s="0" t="n">
        <v>-0.0109999999999992</v>
      </c>
      <c r="AV108" s="0" t="n">
        <v>-0.04</v>
      </c>
      <c r="AW108" s="0" t="n">
        <v>-0.04</v>
      </c>
      <c r="AX108" s="0" t="n">
        <v>-0.04</v>
      </c>
      <c r="AY108" s="0" t="n">
        <v>-0.04</v>
      </c>
      <c r="AZ108" s="0" t="n">
        <v>-0.04</v>
      </c>
      <c r="BA108" s="0" t="n">
        <v>-0.04</v>
      </c>
      <c r="BB108" s="0" t="n">
        <v>-0.04</v>
      </c>
      <c r="BC108" s="0" t="n">
        <v>-0.04</v>
      </c>
      <c r="BD108" s="0" t="n">
        <v>-0.0150000000000006</v>
      </c>
      <c r="BE108" s="0" t="n">
        <v>-0.0149999999999997</v>
      </c>
      <c r="BF108" s="0" t="n">
        <v>-0.0140000000000002</v>
      </c>
      <c r="BG108" s="0" t="n">
        <v>-0.00599999999999934</v>
      </c>
      <c r="BH108" s="0" t="n">
        <v>-0.0349999999999993</v>
      </c>
      <c r="BI108" s="0" t="n">
        <v>-0.0349999999999993</v>
      </c>
      <c r="BJ108" s="0" t="n">
        <v>-0.0349999999999993</v>
      </c>
      <c r="BK108" s="0" t="n">
        <v>-0.0350000000000001</v>
      </c>
      <c r="BL108" s="0" t="n">
        <v>-0.0349999999999993</v>
      </c>
      <c r="BM108" s="0" t="n">
        <v>-0.0350000000000001</v>
      </c>
      <c r="BN108" s="0" t="n">
        <v>-0.0350000000000001</v>
      </c>
      <c r="BO108" s="0" t="n">
        <v>-0.0350000000000001</v>
      </c>
      <c r="BP108" s="0" t="n">
        <v>-0.0149999999999997</v>
      </c>
      <c r="BQ108" s="0" t="n">
        <v>-0.0150000000000006</v>
      </c>
      <c r="BR108" s="0" t="n">
        <v>-0.0139999999999993</v>
      </c>
      <c r="BS108" s="0" t="n">
        <v>-0.00599999999999934</v>
      </c>
      <c r="BT108" s="0" t="n">
        <v>-0.0350000000000001</v>
      </c>
      <c r="BU108" s="0" t="n">
        <v>-0.0350000000000001</v>
      </c>
      <c r="BV108" s="0" t="n">
        <v>-0.0350000000000001</v>
      </c>
      <c r="BW108" s="0" t="n">
        <v>-0.0350000000000001</v>
      </c>
      <c r="BX108" s="0" t="n">
        <v>-0.0350000000000001</v>
      </c>
      <c r="BY108" s="0" t="n">
        <v>-0.0350000000000001</v>
      </c>
      <c r="BZ108" s="0" t="n">
        <v>-0.0349999999999993</v>
      </c>
      <c r="CA108" s="0" t="n">
        <v>-0.0350000000000001</v>
      </c>
      <c r="CB108" s="0" t="n">
        <v>-0.0199999999999996</v>
      </c>
      <c r="CC108" s="0" t="n">
        <v>-0.0199999999999996</v>
      </c>
      <c r="CD108" s="0" t="n">
        <v>-0.0189999999999992</v>
      </c>
      <c r="CE108" s="0" t="n">
        <v>-0.0109999999999992</v>
      </c>
      <c r="CF108" s="0" t="n">
        <v>-0.04</v>
      </c>
      <c r="CG108" s="0" t="n">
        <v>-0.04</v>
      </c>
      <c r="CH108" s="0" t="n">
        <v>-0.04</v>
      </c>
      <c r="CI108" s="0" t="n">
        <v>-0.04</v>
      </c>
      <c r="CJ108" s="0" t="n">
        <v>-0.04</v>
      </c>
      <c r="CK108" s="0" t="n">
        <v>-0.04</v>
      </c>
      <c r="CL108" s="0" t="n">
        <v>-0.04</v>
      </c>
      <c r="CM108" s="0" t="n">
        <v>-0.04</v>
      </c>
      <c r="CN108" s="0" t="n">
        <v>-0.0250000000000004</v>
      </c>
      <c r="CO108" s="0" t="n">
        <v>-0.0250000000000004</v>
      </c>
      <c r="CP108" s="0" t="n">
        <v>-0.0239999999999991</v>
      </c>
      <c r="CQ108" s="0" t="n">
        <v>-0.0159999999999991</v>
      </c>
      <c r="CR108" s="0" t="n">
        <v>-0.0449999999999999</v>
      </c>
      <c r="CS108" s="0" t="n">
        <v>-0.0449999999999999</v>
      </c>
      <c r="CT108" s="0" t="n">
        <v>-0.0449999999999999</v>
      </c>
      <c r="CU108" s="0" t="n">
        <v>-0.0449999999999999</v>
      </c>
      <c r="CV108" s="0" t="n">
        <v>-0.0449999999999999</v>
      </c>
      <c r="CW108" s="0" t="n">
        <v>-0.0449999999999999</v>
      </c>
      <c r="CX108" s="0" t="n">
        <v>-0.0450000000000008</v>
      </c>
      <c r="CY108" s="0" t="n">
        <v>-0.0449999999999999</v>
      </c>
      <c r="CZ108" s="0" t="n">
        <v>-0.0300000000000003</v>
      </c>
      <c r="DA108" s="0" t="n">
        <v>-0.0300000000000003</v>
      </c>
      <c r="DB108" s="0" t="n">
        <v>-0.0289999999999999</v>
      </c>
      <c r="DC108" s="0" t="n">
        <v>-0.0209999999999999</v>
      </c>
      <c r="DD108" s="0" t="n">
        <v>-0.0500000000000007</v>
      </c>
      <c r="DE108" s="0" t="n">
        <v>-0.0500000000000007</v>
      </c>
      <c r="DF108" s="0" t="n">
        <v>-0.0500000000000007</v>
      </c>
      <c r="DG108" s="0" t="n">
        <v>-0.0499999999999998</v>
      </c>
      <c r="DH108" s="0" t="n">
        <v>-0.0500000000000007</v>
      </c>
      <c r="DI108" s="0" t="n">
        <v>-0.0499999999999998</v>
      </c>
      <c r="DJ108" s="0" t="n">
        <v>-0.0499999999999998</v>
      </c>
      <c r="DK108" s="0" t="n">
        <v>-0.0499999999999998</v>
      </c>
      <c r="DL108" s="0" t="n">
        <v>-0.0350000000000001</v>
      </c>
      <c r="DM108" s="0" t="n">
        <v>-0.0350000000000001</v>
      </c>
      <c r="DN108" s="0" t="n">
        <v>-0.0339999999999989</v>
      </c>
      <c r="DO108" s="0" t="n">
        <v>-0.0259999999999989</v>
      </c>
      <c r="DP108" s="0" t="n">
        <v>-0.0549999999999997</v>
      </c>
      <c r="DQ108" s="0" t="n">
        <v>-0.0549999999999997</v>
      </c>
      <c r="DR108" s="0" t="n">
        <v>-0.0549999999999997</v>
      </c>
      <c r="DS108" s="0" t="n">
        <v>-0.0549999999999997</v>
      </c>
      <c r="DT108" s="0" t="n">
        <v>-0.0549999999999997</v>
      </c>
      <c r="DU108" s="0" t="n">
        <v>-0.0549999999999997</v>
      </c>
      <c r="DV108" s="0" t="n">
        <v>-0.0550000000000006</v>
      </c>
      <c r="DW108" s="0" t="n">
        <v>-0.0550000000000006</v>
      </c>
      <c r="DX108" s="0" t="n">
        <v>-0.0349999999999993</v>
      </c>
      <c r="DY108" s="0" t="n">
        <v>-0.0350000000000001</v>
      </c>
      <c r="DZ108" s="0" t="n">
        <v>-0.0339999999999998</v>
      </c>
      <c r="EA108" s="0" t="n">
        <v>-0.0259999999999998</v>
      </c>
      <c r="EB108" s="0" t="n">
        <v>-0.0549999999999997</v>
      </c>
      <c r="EC108" s="0" t="n">
        <v>-0.0549999999999997</v>
      </c>
      <c r="ED108" s="0" t="n">
        <v>-0.0549999999999997</v>
      </c>
      <c r="EE108" s="0" t="n">
        <v>-0.0549999999999997</v>
      </c>
      <c r="EF108" s="0" t="n">
        <v>-0.0549999999999997</v>
      </c>
      <c r="EG108" s="0" t="n">
        <v>-0.0550000000000006</v>
      </c>
      <c r="EH108" s="0" t="n">
        <v>-0.0549999999999997</v>
      </c>
      <c r="EI108" s="0" t="n">
        <v>-0.0549999999999997</v>
      </c>
      <c r="EJ108" s="0" t="n">
        <v>-0.0349999999999993</v>
      </c>
      <c r="EK108" s="0" t="n">
        <v>-0.0350000000000001</v>
      </c>
      <c r="EL108" s="0" t="n">
        <v>-0.0339999999999998</v>
      </c>
      <c r="EM108" s="0" t="n">
        <v>-0.0259999999999998</v>
      </c>
      <c r="EN108" s="0" t="n">
        <v>-0.0549999999999997</v>
      </c>
      <c r="EO108" s="0" t="n">
        <v>-0.0549999999999997</v>
      </c>
      <c r="EP108" s="0" t="n">
        <v>-0.0549999999999997</v>
      </c>
      <c r="EQ108" s="0" t="n">
        <v>-0.0549999999999997</v>
      </c>
      <c r="ER108" s="0" t="n">
        <v>-0.0549999999999997</v>
      </c>
      <c r="ES108" s="0" t="n">
        <v>-0.0550000000000006</v>
      </c>
      <c r="ET108" s="0" t="n">
        <v>-0.0549999999999997</v>
      </c>
      <c r="EU108" s="0" t="n">
        <v>-0.0549999999999997</v>
      </c>
      <c r="EV108" s="0" t="n">
        <v>-0.0349999999999993</v>
      </c>
      <c r="EW108" s="0" t="n">
        <v>-0.0350000000000001</v>
      </c>
      <c r="EX108" s="0" t="n">
        <v>-0.0339999999999998</v>
      </c>
      <c r="EY108" s="0" t="n">
        <v>-0.0259999999999998</v>
      </c>
      <c r="EZ108" s="0" t="n">
        <v>-0.0549999999999997</v>
      </c>
      <c r="FA108" s="0" t="n">
        <v>-0.0549999999999997</v>
      </c>
      <c r="FB108" s="0" t="n">
        <v>-0.0549999999999997</v>
      </c>
      <c r="FC108" s="0" t="n">
        <v>-0.0549999999999997</v>
      </c>
      <c r="FD108" s="0" t="n">
        <v>-0.0549999999999997</v>
      </c>
      <c r="FE108" s="0" t="n">
        <v>-0.0550000000000006</v>
      </c>
      <c r="FF108" s="0" t="n">
        <v>-0.0549999999999997</v>
      </c>
      <c r="FG108" s="0" t="n">
        <v>-0.0549999999999997</v>
      </c>
      <c r="FH108" s="0" t="n">
        <v>-0.0350000000000001</v>
      </c>
      <c r="FI108" s="0" t="n">
        <v>-0.0350000000000001</v>
      </c>
      <c r="FJ108" s="0" t="n">
        <v>-0.0339999999999989</v>
      </c>
      <c r="FK108" s="0" t="n">
        <v>-0.0259999999999998</v>
      </c>
      <c r="FL108" s="0" t="n">
        <v>-0.0549999999999997</v>
      </c>
      <c r="FM108" s="0" t="n">
        <v>-0.0549999999999997</v>
      </c>
      <c r="FN108" s="0" t="n">
        <v>-0.0549999999999997</v>
      </c>
      <c r="FO108" s="0" t="n">
        <v>-0.0549999999999997</v>
      </c>
      <c r="FP108" s="0" t="n">
        <v>-0.0549999999999997</v>
      </c>
      <c r="FQ108" s="0" t="n">
        <v>-0.0549999999999997</v>
      </c>
      <c r="FR108" s="0" t="n">
        <v>-0.0550000000000006</v>
      </c>
      <c r="FS108" s="0" t="n">
        <v>-0.0549999999999997</v>
      </c>
      <c r="FT108" s="0" t="n">
        <v>-0.0350000000000001</v>
      </c>
      <c r="FU108" s="0" t="n">
        <v>-0.0350000000000001</v>
      </c>
      <c r="FV108" s="0" t="n">
        <v>-0.0339999999999998</v>
      </c>
      <c r="FW108" s="0" t="n">
        <v>-0.0259999999999998</v>
      </c>
      <c r="FX108" s="0" t="n">
        <v>-0.0549999999999997</v>
      </c>
      <c r="FY108" s="0" t="n">
        <v>-0.0549999999999997</v>
      </c>
      <c r="FZ108" s="0" t="n">
        <v>-0.0550000000000006</v>
      </c>
      <c r="GA108" s="0" t="n">
        <v>-0.0549999999999997</v>
      </c>
      <c r="GB108" s="0" t="n">
        <v>-0.0549999999999997</v>
      </c>
      <c r="GC108" s="0" t="n">
        <v>-0.0549999999999997</v>
      </c>
      <c r="GD108" s="0" t="n">
        <v>-0.0549999999999997</v>
      </c>
      <c r="GE108" s="0" t="n">
        <v>-0.0550000000000006</v>
      </c>
      <c r="GF108" s="0" t="n">
        <v>-0.0350000000000001</v>
      </c>
      <c r="GG108" s="0" t="n">
        <v>-0.0349999999999993</v>
      </c>
      <c r="GH108" s="0" t="n">
        <v>-0.0339999999999998</v>
      </c>
      <c r="GI108" s="0" t="n">
        <v>-0.0259999999999998</v>
      </c>
      <c r="GJ108" s="0" t="n">
        <v>-0.0549999999999997</v>
      </c>
      <c r="GK108" s="0" t="n">
        <v>-0.0549999999999997</v>
      </c>
      <c r="GL108" s="0" t="n">
        <v>-0.0549999999999997</v>
      </c>
      <c r="GM108" s="0" t="n">
        <v>-0.0550000000000006</v>
      </c>
      <c r="GN108" s="0" t="n">
        <v>-0.0549999999999997</v>
      </c>
      <c r="GO108" s="0" t="n">
        <v>-0.0550000000000006</v>
      </c>
      <c r="GP108" s="0" t="n">
        <v>-0.0549999999999997</v>
      </c>
      <c r="GQ108" s="0" t="n">
        <v>-0.0549999999999997</v>
      </c>
      <c r="GR108" s="0" t="n">
        <v>-0.0350000000000001</v>
      </c>
      <c r="GS108" s="0" t="n">
        <v>-0.0349999999999993</v>
      </c>
      <c r="GT108" s="0" t="n">
        <v>-0.0339999999999998</v>
      </c>
      <c r="GU108" s="0" t="n">
        <v>-0.0259999999999998</v>
      </c>
      <c r="GV108" s="0" t="n">
        <v>-0.0549999999999997</v>
      </c>
      <c r="GW108" s="0" t="n">
        <v>-0.0550000000000006</v>
      </c>
      <c r="GX108" s="0" t="n">
        <v>-0.0549999999999997</v>
      </c>
      <c r="GY108" s="0" t="n">
        <v>-0.0550000000000006</v>
      </c>
      <c r="GZ108" s="0" t="n">
        <v>-0.0549999999999997</v>
      </c>
      <c r="HA108" s="0" t="n">
        <v>-0.0550000000000006</v>
      </c>
      <c r="HB108" s="0" t="n">
        <v>-0.0549999999999997</v>
      </c>
      <c r="HC108" s="0" t="n">
        <v>-0.0549999999999997</v>
      </c>
      <c r="HD108" s="0" t="n">
        <v>-0.0350000000000001</v>
      </c>
      <c r="HE108" s="0" t="n">
        <v>-0.0350000000000001</v>
      </c>
      <c r="HF108" s="0" t="n">
        <v>-0.0339999999999998</v>
      </c>
      <c r="HG108" s="0" t="n">
        <v>-0.0259999999999989</v>
      </c>
      <c r="HH108" s="0" t="n">
        <v>-0.0549999999999997</v>
      </c>
      <c r="HI108" s="0" t="n">
        <v>-0.0549999999999997</v>
      </c>
      <c r="HJ108" s="0" t="n">
        <v>-0.0549999999999997</v>
      </c>
      <c r="HK108" s="0" t="n">
        <v>-0.0549999999999997</v>
      </c>
      <c r="HL108" s="0" t="n">
        <v>-0.0549999999999997</v>
      </c>
      <c r="HM108" s="0" t="n">
        <v>-0.0549999999999997</v>
      </c>
      <c r="HN108" s="0" t="n">
        <v>-0.0550000000000006</v>
      </c>
      <c r="HO108" s="0" t="n">
        <v>-0.0550000000000006</v>
      </c>
      <c r="HP108" s="0" t="n">
        <v>-0.0350000000000001</v>
      </c>
      <c r="HQ108" s="0" t="n">
        <v>-0.0349999999999993</v>
      </c>
      <c r="HR108" s="0" t="n">
        <v>-0.0339999999999998</v>
      </c>
      <c r="HS108" s="0" t="n">
        <v>-0.0260000000000007</v>
      </c>
      <c r="HT108" s="0" t="n">
        <v>-0.0549999999999997</v>
      </c>
      <c r="HU108" s="0" t="n">
        <v>-0.0549999999999997</v>
      </c>
      <c r="HV108" s="0" t="n">
        <v>-0.0549999999999997</v>
      </c>
      <c r="HW108" s="0" t="n">
        <v>-0.0550000000000006</v>
      </c>
      <c r="HX108" s="0" t="n">
        <v>-0.0549999999999997</v>
      </c>
      <c r="HY108" s="0" t="n">
        <v>-0.0550000000000006</v>
      </c>
      <c r="HZ108" s="0" t="n">
        <v>-0.0549999999999997</v>
      </c>
      <c r="IA108" s="382" t="n">
        <v>-0.0549999999999997</v>
      </c>
      <c r="IB108" s="382" t="n">
        <v>-0.0350000000000001</v>
      </c>
      <c r="IC108" s="382" t="n">
        <v>-0.0350000000000001</v>
      </c>
      <c r="ID108" s="382" t="n">
        <v>-0.0339999999999998</v>
      </c>
    </row>
    <row r="109" customFormat="false" ht="12.75" hidden="false" customHeight="false" outlineLevel="0" collapsed="false">
      <c r="A109" s="389" t="n">
        <f aca="false">A!A123</f>
        <v>40299</v>
      </c>
      <c r="B109" s="390" t="n">
        <f aca="false">INDEX(RelationshipPriceTable,MATCH(A109,RelationshipMonth,0),2)</f>
        <v>4.059</v>
      </c>
      <c r="C109" s="390" t="n">
        <v>4.037</v>
      </c>
      <c r="D109" s="391" t="n">
        <f aca="false">B109-C109</f>
        <v>0.0220000000000002</v>
      </c>
      <c r="F109" s="414" t="n">
        <v>37006</v>
      </c>
      <c r="L109" s="0" t="n">
        <v>-0.0969999999999995</v>
      </c>
      <c r="M109" s="0" t="n">
        <v>-0.12</v>
      </c>
      <c r="N109" s="0" t="n">
        <v>-0.12</v>
      </c>
      <c r="O109" s="0" t="n">
        <v>-0.122</v>
      </c>
      <c r="P109" s="0" t="n">
        <v>-0.12</v>
      </c>
      <c r="Q109" s="0" t="n">
        <v>-0.12</v>
      </c>
      <c r="R109" s="0" t="n">
        <v>-0.12</v>
      </c>
      <c r="S109" s="0" t="n">
        <v>-0.112</v>
      </c>
      <c r="T109" s="0" t="n">
        <v>-0.11</v>
      </c>
      <c r="U109" s="0" t="n">
        <v>-0.105</v>
      </c>
      <c r="V109" s="0" t="n">
        <v>-0.0899999999999999</v>
      </c>
      <c r="W109" s="0" t="n">
        <v>-0.0840000000000005</v>
      </c>
      <c r="X109" s="0" t="n">
        <v>-0.0790000000000006</v>
      </c>
      <c r="Y109" s="0" t="n">
        <v>-0.077</v>
      </c>
      <c r="Z109" s="0" t="n">
        <v>-0.077</v>
      </c>
      <c r="AA109" s="0" t="n">
        <v>-0.0770000000000009</v>
      </c>
      <c r="AB109" s="0" t="n">
        <v>-0.0740000000000007</v>
      </c>
      <c r="AC109" s="0" t="n">
        <v>-0.0740000000000007</v>
      </c>
      <c r="AD109" s="0" t="n">
        <v>-0.0740000000000007</v>
      </c>
      <c r="AE109" s="0" t="n">
        <v>-0.0640000000000001</v>
      </c>
      <c r="AF109" s="0" t="n">
        <v>-0.0599999999999996</v>
      </c>
      <c r="AG109" s="0" t="n">
        <v>-0.0599999999999996</v>
      </c>
      <c r="AH109" s="0" t="n">
        <v>-0.0510000000000002</v>
      </c>
      <c r="AI109" s="0" t="n">
        <v>-0.051000000000001</v>
      </c>
      <c r="AJ109" s="0" t="n">
        <v>-0.0509999999999993</v>
      </c>
      <c r="AK109" s="0" t="n">
        <v>-0.0510000000000002</v>
      </c>
      <c r="AL109" s="0" t="n">
        <v>-0.0509999999999993</v>
      </c>
      <c r="AM109" s="0" t="n">
        <v>-0.0510000000000002</v>
      </c>
      <c r="AN109" s="0" t="n">
        <v>-0.0509999999999993</v>
      </c>
      <c r="AO109" s="0" t="n">
        <v>-0.0510000000000002</v>
      </c>
      <c r="AP109" s="0" t="n">
        <v>-0.0509999999999993</v>
      </c>
      <c r="AQ109" s="0" t="n">
        <v>-0.0509999999999993</v>
      </c>
      <c r="AR109" s="0" t="n">
        <v>-0.0509999999999993</v>
      </c>
      <c r="AS109" s="0" t="n">
        <v>-0.0509999999999993</v>
      </c>
      <c r="AT109" s="0" t="n">
        <v>-0.0510000000000002</v>
      </c>
      <c r="AU109" s="0" t="n">
        <v>-0.0510000000000002</v>
      </c>
      <c r="AV109" s="0" t="n">
        <v>-0.0509999999999993</v>
      </c>
      <c r="AW109" s="0" t="n">
        <v>-0.0509999999999993</v>
      </c>
      <c r="AX109" s="0" t="n">
        <v>-0.0509999999999993</v>
      </c>
      <c r="AY109" s="0" t="n">
        <v>-0.0509999999999993</v>
      </c>
      <c r="AZ109" s="0" t="n">
        <v>-0.0509999999999993</v>
      </c>
      <c r="BA109" s="0" t="n">
        <v>-0.0509999999999993</v>
      </c>
      <c r="BB109" s="0" t="n">
        <v>-0.0510000000000002</v>
      </c>
      <c r="BC109" s="0" t="n">
        <v>-0.0509999999999993</v>
      </c>
      <c r="BD109" s="0" t="n">
        <v>-0.0509999999999993</v>
      </c>
      <c r="BE109" s="0" t="n">
        <v>-0.0510000000000002</v>
      </c>
      <c r="BF109" s="0" t="n">
        <v>-0.0510000000000002</v>
      </c>
      <c r="BG109" s="0" t="n">
        <v>-0.0510000000000002</v>
      </c>
      <c r="BH109" s="0" t="n">
        <v>-0.0510000000000002</v>
      </c>
      <c r="BI109" s="0" t="n">
        <v>-0.0510000000000002</v>
      </c>
      <c r="BJ109" s="0" t="n">
        <v>-0.0510000000000002</v>
      </c>
      <c r="BK109" s="0" t="n">
        <v>-0.0509999999999993</v>
      </c>
      <c r="BL109" s="0" t="n">
        <v>-0.0510000000000002</v>
      </c>
      <c r="BM109" s="0" t="n">
        <v>-0.0509999999999993</v>
      </c>
      <c r="BN109" s="0" t="n">
        <v>-0.0509999999999993</v>
      </c>
      <c r="BO109" s="0" t="n">
        <v>-0.0510000000000002</v>
      </c>
      <c r="BP109" s="0" t="n">
        <v>-0.0509999999999993</v>
      </c>
      <c r="BQ109" s="0" t="n">
        <v>-0.0509999999999993</v>
      </c>
      <c r="BR109" s="0" t="n">
        <v>-0.0510000000000002</v>
      </c>
      <c r="BS109" s="0" t="n">
        <v>-0.0510000000000002</v>
      </c>
      <c r="BT109" s="0" t="n">
        <v>-0.0509999999999993</v>
      </c>
      <c r="BU109" s="0" t="n">
        <v>-0.0509999999999993</v>
      </c>
      <c r="BV109" s="0" t="n">
        <v>-0.0509999999999993</v>
      </c>
      <c r="BW109" s="0" t="n">
        <v>-0.0509999999999993</v>
      </c>
      <c r="BX109" s="0" t="n">
        <v>-0.0509999999999993</v>
      </c>
      <c r="BY109" s="0" t="n">
        <v>-0.0509999999999993</v>
      </c>
      <c r="BZ109" s="0" t="n">
        <v>-0.0510000000000002</v>
      </c>
      <c r="CA109" s="0" t="n">
        <v>-0.0509999999999993</v>
      </c>
      <c r="CB109" s="0" t="n">
        <v>-0.0509999999999993</v>
      </c>
      <c r="CC109" s="0" t="n">
        <v>-0.0509999999999993</v>
      </c>
      <c r="CD109" s="0" t="n">
        <v>-0.051000000000001</v>
      </c>
      <c r="CE109" s="0" t="n">
        <v>-0.051000000000001</v>
      </c>
      <c r="CF109" s="0" t="n">
        <v>-0.0509999999999993</v>
      </c>
      <c r="CG109" s="0" t="n">
        <v>-0.0509999999999993</v>
      </c>
      <c r="CH109" s="0" t="n">
        <v>-0.0509999999999993</v>
      </c>
      <c r="CI109" s="0" t="n">
        <v>-0.0509999999999993</v>
      </c>
      <c r="CJ109" s="0" t="n">
        <v>-0.0509999999999993</v>
      </c>
      <c r="CK109" s="0" t="n">
        <v>-0.0510000000000002</v>
      </c>
      <c r="CL109" s="0" t="n">
        <v>-0.0509999999999993</v>
      </c>
      <c r="CM109" s="0" t="n">
        <v>-0.0509999999999993</v>
      </c>
      <c r="CN109" s="0" t="n">
        <v>-0.0509999999999993</v>
      </c>
      <c r="CO109" s="0" t="n">
        <v>-0.0509999999999993</v>
      </c>
      <c r="CP109" s="0" t="n">
        <v>-0.0510000000000002</v>
      </c>
      <c r="CQ109" s="0" t="n">
        <v>-0.051000000000001</v>
      </c>
      <c r="CR109" s="0" t="n">
        <v>-0.0509999999999993</v>
      </c>
      <c r="CS109" s="0" t="n">
        <v>-0.0509999999999993</v>
      </c>
      <c r="CT109" s="0" t="n">
        <v>-0.0509999999999993</v>
      </c>
      <c r="CU109" s="0" t="n">
        <v>-0.0509999999999993</v>
      </c>
      <c r="CV109" s="0" t="n">
        <v>-0.0509999999999993</v>
      </c>
      <c r="CW109" s="0" t="n">
        <v>-0.0510000000000002</v>
      </c>
      <c r="CX109" s="0" t="n">
        <v>-0.0509999999999993</v>
      </c>
      <c r="CY109" s="0" t="n">
        <v>-0.0509999999999993</v>
      </c>
      <c r="CZ109" s="0" t="n">
        <v>-0.0509999999999993</v>
      </c>
      <c r="DA109" s="0" t="n">
        <v>-0.0509999999999993</v>
      </c>
      <c r="DB109" s="0" t="n">
        <v>-0.0510000000000002</v>
      </c>
      <c r="DC109" s="0" t="n">
        <v>-0.0510000000000002</v>
      </c>
      <c r="DD109" s="0" t="n">
        <v>-0.0509999999999993</v>
      </c>
      <c r="DE109" s="0" t="n">
        <v>-0.0509999999999993</v>
      </c>
      <c r="DF109" s="0" t="n">
        <v>-0.0509999999999993</v>
      </c>
      <c r="DG109" s="0" t="n">
        <v>-0.0509999999999993</v>
      </c>
      <c r="DH109" s="0" t="n">
        <v>-0.0509999999999993</v>
      </c>
      <c r="DI109" s="0" t="n">
        <v>-0.0509999999999993</v>
      </c>
      <c r="DJ109" s="0" t="n">
        <v>-0.0510000000000002</v>
      </c>
      <c r="DK109" s="0" t="n">
        <v>-0.0510000000000002</v>
      </c>
      <c r="DL109" s="0" t="n">
        <v>-0.0509999999999993</v>
      </c>
      <c r="DM109" s="0" t="n">
        <v>-0.0509999999999993</v>
      </c>
      <c r="DN109" s="0" t="n">
        <v>-0.051000000000001</v>
      </c>
      <c r="DO109" s="0" t="n">
        <v>-0.051000000000001</v>
      </c>
      <c r="DP109" s="0" t="n">
        <v>-0.0509999999999993</v>
      </c>
      <c r="DQ109" s="0" t="n">
        <v>-0.0509999999999993</v>
      </c>
      <c r="DR109" s="0" t="n">
        <v>-0.0509999999999993</v>
      </c>
      <c r="DS109" s="0" t="n">
        <v>-0.0509999999999993</v>
      </c>
      <c r="DT109" s="0" t="n">
        <v>-0.0509999999999993</v>
      </c>
      <c r="DU109" s="0" t="n">
        <v>-0.0510000000000002</v>
      </c>
      <c r="DV109" s="0" t="n">
        <v>-0.0509999999999993</v>
      </c>
      <c r="DW109" s="0" t="n">
        <v>-0.0509999999999993</v>
      </c>
      <c r="DX109" s="0" t="n">
        <v>-0.0510000000000002</v>
      </c>
      <c r="DY109" s="0" t="n">
        <v>-0.0510000000000002</v>
      </c>
      <c r="DZ109" s="0" t="n">
        <v>-0.0510000000000002</v>
      </c>
      <c r="EA109" s="0" t="n">
        <v>-0.0510000000000002</v>
      </c>
      <c r="EB109" s="0" t="n">
        <v>-0.0510000000000002</v>
      </c>
      <c r="EC109" s="0" t="n">
        <v>-0.0510000000000002</v>
      </c>
      <c r="ED109" s="0" t="n">
        <v>-0.0510000000000002</v>
      </c>
      <c r="EE109" s="0" t="n">
        <v>-0.0510000000000002</v>
      </c>
      <c r="EF109" s="0" t="n">
        <v>-0.0510000000000002</v>
      </c>
      <c r="EG109" s="0" t="n">
        <v>-0.0509999999999993</v>
      </c>
      <c r="EH109" s="0" t="n">
        <v>-0.0509999999999993</v>
      </c>
      <c r="EI109" s="0" t="n">
        <v>-0.0509999999999993</v>
      </c>
      <c r="EJ109" s="0" t="n">
        <v>-0.0510000000000002</v>
      </c>
      <c r="EK109" s="0" t="n">
        <v>-0.0510000000000002</v>
      </c>
      <c r="EL109" s="0" t="n">
        <v>-0.0510000000000002</v>
      </c>
      <c r="EM109" s="0" t="n">
        <v>-0.0510000000000002</v>
      </c>
      <c r="EN109" s="0" t="n">
        <v>-0.0510000000000002</v>
      </c>
      <c r="EO109" s="0" t="n">
        <v>-0.0510000000000002</v>
      </c>
      <c r="EP109" s="0" t="n">
        <v>-0.0510000000000002</v>
      </c>
      <c r="EQ109" s="0" t="n">
        <v>-0.0510000000000002</v>
      </c>
      <c r="ER109" s="0" t="n">
        <v>-0.0510000000000002</v>
      </c>
      <c r="ES109" s="0" t="n">
        <v>-0.0509999999999993</v>
      </c>
      <c r="ET109" s="0" t="n">
        <v>-0.0509999999999993</v>
      </c>
      <c r="EU109" s="0" t="n">
        <v>-0.0509999999999993</v>
      </c>
      <c r="EV109" s="0" t="n">
        <v>-0.0510000000000002</v>
      </c>
      <c r="EW109" s="0" t="n">
        <v>-0.0510000000000002</v>
      </c>
      <c r="EX109" s="0" t="n">
        <v>-0.0510000000000002</v>
      </c>
      <c r="EY109" s="0" t="n">
        <v>-0.0510000000000002</v>
      </c>
      <c r="EZ109" s="0" t="n">
        <v>-0.0510000000000002</v>
      </c>
      <c r="FA109" s="0" t="n">
        <v>-0.0510000000000002</v>
      </c>
      <c r="FB109" s="0" t="n">
        <v>-0.0510000000000002</v>
      </c>
      <c r="FC109" s="0" t="n">
        <v>-0.0510000000000002</v>
      </c>
      <c r="FD109" s="0" t="n">
        <v>-0.0510000000000002</v>
      </c>
      <c r="FE109" s="0" t="n">
        <v>-0.0509999999999993</v>
      </c>
      <c r="FF109" s="0" t="n">
        <v>-0.0509999999999993</v>
      </c>
      <c r="FG109" s="0" t="n">
        <v>-0.0509999999999993</v>
      </c>
      <c r="FH109" s="0" t="n">
        <v>-0.0510000000000002</v>
      </c>
      <c r="FI109" s="0" t="n">
        <v>-0.0509999999999993</v>
      </c>
      <c r="FJ109" s="0" t="n">
        <v>-0.051000000000001</v>
      </c>
      <c r="FK109" s="0" t="n">
        <v>-0.0510000000000002</v>
      </c>
      <c r="FL109" s="0" t="n">
        <v>-0.0509999999999993</v>
      </c>
      <c r="FM109" s="0" t="n">
        <v>-0.0509999999999993</v>
      </c>
      <c r="FN109" s="0" t="n">
        <v>-0.0509999999999993</v>
      </c>
      <c r="FO109" s="0" t="n">
        <v>-0.0510000000000002</v>
      </c>
      <c r="FP109" s="0" t="n">
        <v>-0.0509999999999993</v>
      </c>
      <c r="FQ109" s="0" t="n">
        <v>-0.0510000000000002</v>
      </c>
      <c r="FR109" s="0" t="n">
        <v>-0.0509999999999993</v>
      </c>
      <c r="FS109" s="0" t="n">
        <v>-0.0509999999999993</v>
      </c>
      <c r="FT109" s="0" t="n">
        <v>-0.0510000000000002</v>
      </c>
      <c r="FU109" s="0" t="n">
        <v>-0.0509999999999993</v>
      </c>
      <c r="FV109" s="0" t="n">
        <v>-0.0510000000000002</v>
      </c>
      <c r="FW109" s="0" t="n">
        <v>-0.0510000000000002</v>
      </c>
      <c r="FX109" s="0" t="n">
        <v>-0.0509999999999993</v>
      </c>
      <c r="FY109" s="0" t="n">
        <v>-0.0509999999999993</v>
      </c>
      <c r="FZ109" s="0" t="n">
        <v>-0.0509999999999993</v>
      </c>
      <c r="GA109" s="0" t="n">
        <v>-0.0509999999999993</v>
      </c>
      <c r="GB109" s="0" t="n">
        <v>-0.0509999999999993</v>
      </c>
      <c r="GC109" s="0" t="n">
        <v>-0.0509999999999993</v>
      </c>
      <c r="GD109" s="0" t="n">
        <v>-0.0510000000000002</v>
      </c>
      <c r="GE109" s="0" t="n">
        <v>-0.0510000000000002</v>
      </c>
      <c r="GF109" s="0" t="n">
        <v>-0.0510000000000002</v>
      </c>
      <c r="GG109" s="0" t="n">
        <v>-0.0510000000000002</v>
      </c>
      <c r="GH109" s="0" t="n">
        <v>-0.0510000000000002</v>
      </c>
      <c r="GI109" s="0" t="n">
        <v>-0.0510000000000002</v>
      </c>
      <c r="GJ109" s="0" t="n">
        <v>-0.0510000000000002</v>
      </c>
      <c r="GK109" s="0" t="n">
        <v>-0.0510000000000002</v>
      </c>
      <c r="GL109" s="0" t="n">
        <v>-0.0510000000000002</v>
      </c>
      <c r="GM109" s="0" t="n">
        <v>-0.0509999999999993</v>
      </c>
      <c r="GN109" s="0" t="n">
        <v>-0.0510000000000002</v>
      </c>
      <c r="GO109" s="0" t="n">
        <v>-0.0509999999999993</v>
      </c>
      <c r="GP109" s="0" t="n">
        <v>-0.0510000000000002</v>
      </c>
      <c r="GQ109" s="0" t="n">
        <v>-0.0510000000000002</v>
      </c>
      <c r="GR109" s="0" t="n">
        <v>-0.0510000000000002</v>
      </c>
      <c r="GS109" s="0" t="n">
        <v>-0.0510000000000002</v>
      </c>
      <c r="GT109" s="0" t="n">
        <v>-0.0510000000000002</v>
      </c>
      <c r="GU109" s="0" t="n">
        <v>-0.0510000000000002</v>
      </c>
      <c r="GV109" s="0" t="n">
        <v>-0.0510000000000002</v>
      </c>
      <c r="GW109" s="0" t="n">
        <v>-0.0509999999999993</v>
      </c>
      <c r="GX109" s="0" t="n">
        <v>-0.0510000000000002</v>
      </c>
      <c r="GY109" s="0" t="n">
        <v>-0.0509999999999993</v>
      </c>
      <c r="GZ109" s="0" t="n">
        <v>-0.0510000000000002</v>
      </c>
      <c r="HA109" s="0" t="n">
        <v>-0.0510000000000002</v>
      </c>
      <c r="HB109" s="0" t="n">
        <v>-0.0510000000000002</v>
      </c>
      <c r="HC109" s="0" t="n">
        <v>-0.0510000000000002</v>
      </c>
      <c r="HD109" s="0" t="n">
        <v>-0.0510000000000002</v>
      </c>
      <c r="HE109" s="0" t="n">
        <v>-0.0510000000000002</v>
      </c>
      <c r="HF109" s="0" t="n">
        <v>-0.051000000000001</v>
      </c>
      <c r="HG109" s="0" t="n">
        <v>-0.051000000000001</v>
      </c>
      <c r="HH109" s="0" t="n">
        <v>-0.0509999999999993</v>
      </c>
      <c r="HI109" s="0" t="n">
        <v>-0.0510000000000002</v>
      </c>
      <c r="HJ109" s="0" t="n">
        <v>-0.0510000000000002</v>
      </c>
      <c r="HK109" s="0" t="n">
        <v>-0.0510000000000002</v>
      </c>
      <c r="HL109" s="0" t="n">
        <v>-0.0510000000000002</v>
      </c>
      <c r="HM109" s="0" t="n">
        <v>-0.0510000000000002</v>
      </c>
      <c r="HN109" s="0" t="n">
        <v>-0.0510000000000002</v>
      </c>
      <c r="HO109" s="0" t="n">
        <v>-0.0510000000000002</v>
      </c>
      <c r="HP109" s="0" t="n">
        <v>-0.0510000000000002</v>
      </c>
      <c r="HQ109" s="0" t="n">
        <v>-0.0510000000000002</v>
      </c>
      <c r="HR109" s="0" t="n">
        <v>-0.0510000000000002</v>
      </c>
      <c r="HS109" s="0" t="n">
        <v>-0.0510000000000002</v>
      </c>
      <c r="HT109" s="0" t="n">
        <v>-0.0510000000000002</v>
      </c>
      <c r="HU109" s="0" t="n">
        <v>-0.0510000000000002</v>
      </c>
      <c r="HV109" s="0" t="n">
        <v>-0.0510000000000002</v>
      </c>
      <c r="HW109" s="0" t="n">
        <v>-0.0510000000000002</v>
      </c>
      <c r="HX109" s="0" t="n">
        <v>-0.0510000000000002</v>
      </c>
      <c r="HY109" s="0" t="n">
        <v>-0.0510000000000002</v>
      </c>
      <c r="HZ109" s="0" t="n">
        <v>-0.0510000000000002</v>
      </c>
      <c r="IA109" s="382" t="n">
        <v>-0.0510000000000002</v>
      </c>
      <c r="IB109" s="382" t="n">
        <v>-0.0510000000000002</v>
      </c>
      <c r="IC109" s="382" t="n">
        <v>-0.0510000000000002</v>
      </c>
      <c r="ID109" s="382" t="n">
        <v>-0.0510000000000002</v>
      </c>
    </row>
    <row r="110" customFormat="false" ht="12.75" hidden="false" customHeight="false" outlineLevel="0" collapsed="false">
      <c r="A110" s="389" t="n">
        <f aca="false">A!A124</f>
        <v>40330</v>
      </c>
      <c r="B110" s="390" t="n">
        <f aca="false">INDEX(RelationshipPriceTable,MATCH(A110,RelationshipMonth,0),2)</f>
        <v>4.095</v>
      </c>
      <c r="C110" s="390" t="n">
        <v>4.073</v>
      </c>
      <c r="D110" s="391" t="n">
        <f aca="false">B110-C110</f>
        <v>0.0219999999999994</v>
      </c>
      <c r="F110" s="414" t="n">
        <v>37007</v>
      </c>
      <c r="L110" s="0" t="n">
        <v>-0.0900000000000008</v>
      </c>
      <c r="M110" s="0" t="n">
        <v>-0.0540000000000003</v>
      </c>
      <c r="N110" s="0" t="n">
        <v>-0.0550000000000006</v>
      </c>
      <c r="O110" s="0" t="n">
        <v>-0.0550000000000006</v>
      </c>
      <c r="P110" s="0" t="n">
        <v>-0.0549999999999997</v>
      </c>
      <c r="Q110" s="0" t="n">
        <v>-0.0529999999999999</v>
      </c>
      <c r="R110" s="0" t="n">
        <v>-0.0479999999999992</v>
      </c>
      <c r="S110" s="0" t="n">
        <v>-0.048</v>
      </c>
      <c r="T110" s="0" t="n">
        <v>-0.0449999999999999</v>
      </c>
      <c r="U110" s="0" t="n">
        <v>-0.04</v>
      </c>
      <c r="V110" s="0" t="n">
        <v>-0.0289999999999999</v>
      </c>
      <c r="W110" s="0" t="n">
        <v>-0.0190000000000001</v>
      </c>
      <c r="X110" s="0" t="n">
        <v>-0.0119999999999996</v>
      </c>
      <c r="Y110" s="0" t="n">
        <v>-0.00199999999999978</v>
      </c>
      <c r="Z110" s="0" t="n">
        <v>0.00399999999999956</v>
      </c>
      <c r="AA110" s="0" t="n">
        <v>0.00400000000000045</v>
      </c>
      <c r="AB110" s="0" t="n">
        <v>0.00600000000000023</v>
      </c>
      <c r="AC110" s="0" t="n">
        <v>0.00600000000000023</v>
      </c>
      <c r="AD110" s="0" t="n">
        <v>0.0110000000000001</v>
      </c>
      <c r="AE110" s="0" t="n">
        <v>0.016</v>
      </c>
      <c r="AF110" s="0" t="n">
        <v>0.0209999999999999</v>
      </c>
      <c r="AG110" s="0" t="n">
        <v>0.0249999999999995</v>
      </c>
      <c r="AH110" s="0" t="n">
        <v>0.0249999999999995</v>
      </c>
      <c r="AI110" s="0" t="n">
        <v>0.0250000000000004</v>
      </c>
      <c r="AJ110" s="0" t="n">
        <v>0.0249999999999995</v>
      </c>
      <c r="AK110" s="0" t="n">
        <v>0.0250000000000004</v>
      </c>
      <c r="AL110" s="0" t="n">
        <v>0.0249999999999995</v>
      </c>
      <c r="AM110" s="0" t="n">
        <v>0.0250000000000004</v>
      </c>
      <c r="AN110" s="0" t="n">
        <v>0.0300000000000003</v>
      </c>
      <c r="AO110" s="0" t="n">
        <v>0.0300000000000003</v>
      </c>
      <c r="AP110" s="0" t="n">
        <v>0.0300000000000003</v>
      </c>
      <c r="AQ110" s="0" t="n">
        <v>0.0300000000000003</v>
      </c>
      <c r="AR110" s="0" t="n">
        <v>0.0299999999999994</v>
      </c>
      <c r="AS110" s="0" t="n">
        <v>0.0300000000000003</v>
      </c>
      <c r="AT110" s="0" t="n">
        <v>0.0299999999999994</v>
      </c>
      <c r="AU110" s="0" t="n">
        <v>0.0299999999999994</v>
      </c>
      <c r="AV110" s="0" t="n">
        <v>0.0249999999999995</v>
      </c>
      <c r="AW110" s="0" t="n">
        <v>0.0249999999999995</v>
      </c>
      <c r="AX110" s="0" t="n">
        <v>0.0249999999999995</v>
      </c>
      <c r="AY110" s="0" t="n">
        <v>0.0249999999999995</v>
      </c>
      <c r="AZ110" s="0" t="n">
        <v>0.0300000000000003</v>
      </c>
      <c r="BA110" s="0" t="n">
        <v>0.0299999999999994</v>
      </c>
      <c r="BB110" s="0" t="n">
        <v>0.0300000000000003</v>
      </c>
      <c r="BC110" s="0" t="n">
        <v>0.0300000000000003</v>
      </c>
      <c r="BD110" s="0" t="n">
        <v>0.0300000000000003</v>
      </c>
      <c r="BE110" s="0" t="n">
        <v>0.0300000000000003</v>
      </c>
      <c r="BF110" s="0" t="n">
        <v>0.0300000000000003</v>
      </c>
      <c r="BG110" s="0" t="n">
        <v>0.0300000000000003</v>
      </c>
      <c r="BH110" s="0" t="n">
        <v>0.0250000000000004</v>
      </c>
      <c r="BI110" s="0" t="n">
        <v>0.0250000000000004</v>
      </c>
      <c r="BJ110" s="0" t="n">
        <v>0.0250000000000004</v>
      </c>
      <c r="BK110" s="0" t="n">
        <v>0.0250000000000004</v>
      </c>
      <c r="BL110" s="0" t="n">
        <v>0.0300000000000003</v>
      </c>
      <c r="BM110" s="0" t="n">
        <v>0.0300000000000003</v>
      </c>
      <c r="BN110" s="0" t="n">
        <v>0.0299999999999994</v>
      </c>
      <c r="BO110" s="0" t="n">
        <v>0.0300000000000003</v>
      </c>
      <c r="BP110" s="0" t="n">
        <v>0.0299999999999994</v>
      </c>
      <c r="BQ110" s="0" t="n">
        <v>0.0300000000000003</v>
      </c>
      <c r="BR110" s="0" t="n">
        <v>0.0299999999999994</v>
      </c>
      <c r="BS110" s="0" t="n">
        <v>0.0299999999999994</v>
      </c>
      <c r="BT110" s="0" t="n">
        <v>0.0249999999999995</v>
      </c>
      <c r="BU110" s="0" t="n">
        <v>0.0249999999999995</v>
      </c>
      <c r="BV110" s="0" t="n">
        <v>0.0249999999999995</v>
      </c>
      <c r="BW110" s="0" t="n">
        <v>0.0249999999999995</v>
      </c>
      <c r="BX110" s="0" t="n">
        <v>0.0300000000000003</v>
      </c>
      <c r="BY110" s="0" t="n">
        <v>0.0299999999999994</v>
      </c>
      <c r="BZ110" s="0" t="n">
        <v>0.0300000000000003</v>
      </c>
      <c r="CA110" s="0" t="n">
        <v>0.0300000000000003</v>
      </c>
      <c r="CB110" s="0" t="n">
        <v>0.0299999999999994</v>
      </c>
      <c r="CC110" s="0" t="n">
        <v>0.0299999999999994</v>
      </c>
      <c r="CD110" s="0" t="n">
        <v>0.0300000000000003</v>
      </c>
      <c r="CE110" s="0" t="n">
        <v>0.0300000000000003</v>
      </c>
      <c r="CF110" s="0" t="n">
        <v>0.0249999999999995</v>
      </c>
      <c r="CG110" s="0" t="n">
        <v>0.0249999999999995</v>
      </c>
      <c r="CH110" s="0" t="n">
        <v>0.0249999999999995</v>
      </c>
      <c r="CI110" s="0" t="n">
        <v>0.0249999999999995</v>
      </c>
      <c r="CJ110" s="0" t="n">
        <v>0.0299999999999994</v>
      </c>
      <c r="CK110" s="0" t="n">
        <v>0.0300000000000003</v>
      </c>
      <c r="CL110" s="0" t="n">
        <v>0.0300000000000003</v>
      </c>
      <c r="CM110" s="0" t="n">
        <v>0.0300000000000003</v>
      </c>
      <c r="CN110" s="0" t="n">
        <v>0.0299999999999994</v>
      </c>
      <c r="CO110" s="0" t="n">
        <v>0.0299999999999994</v>
      </c>
      <c r="CP110" s="0" t="n">
        <v>0.0299999999999994</v>
      </c>
      <c r="CQ110" s="0" t="n">
        <v>0.0300000000000003</v>
      </c>
      <c r="CR110" s="0" t="n">
        <v>0.0249999999999995</v>
      </c>
      <c r="CS110" s="0" t="n">
        <v>0.0249999999999995</v>
      </c>
      <c r="CT110" s="0" t="n">
        <v>0.0249999999999995</v>
      </c>
      <c r="CU110" s="0" t="n">
        <v>0.0249999999999995</v>
      </c>
      <c r="CV110" s="0" t="n">
        <v>0.0299999999999994</v>
      </c>
      <c r="CW110" s="0" t="n">
        <v>0.0300000000000003</v>
      </c>
      <c r="CX110" s="0" t="n">
        <v>0.0300000000000003</v>
      </c>
      <c r="CY110" s="0" t="n">
        <v>0.0300000000000003</v>
      </c>
      <c r="CZ110" s="0" t="n">
        <v>0.0300000000000003</v>
      </c>
      <c r="DA110" s="0" t="n">
        <v>0.0300000000000003</v>
      </c>
      <c r="DB110" s="0" t="n">
        <v>0.0300000000000003</v>
      </c>
      <c r="DC110" s="0" t="n">
        <v>0.0299999999999994</v>
      </c>
      <c r="DD110" s="0" t="n">
        <v>0.0250000000000004</v>
      </c>
      <c r="DE110" s="0" t="n">
        <v>0.0250000000000004</v>
      </c>
      <c r="DF110" s="0" t="n">
        <v>0.0250000000000004</v>
      </c>
      <c r="DG110" s="0" t="n">
        <v>0.0250000000000004</v>
      </c>
      <c r="DH110" s="0" t="n">
        <v>0.0300000000000003</v>
      </c>
      <c r="DI110" s="0" t="n">
        <v>0.0300000000000003</v>
      </c>
      <c r="DJ110" s="0" t="n">
        <v>0.0300000000000003</v>
      </c>
      <c r="DK110" s="0" t="n">
        <v>0.0300000000000003</v>
      </c>
      <c r="DL110" s="0" t="n">
        <v>0.0299999999999994</v>
      </c>
      <c r="DM110" s="0" t="n">
        <v>0.0299999999999994</v>
      </c>
      <c r="DN110" s="0" t="n">
        <v>0.0300000000000003</v>
      </c>
      <c r="DO110" s="0" t="n">
        <v>0.0300000000000003</v>
      </c>
      <c r="DP110" s="0" t="n">
        <v>0.0249999999999995</v>
      </c>
      <c r="DQ110" s="0" t="n">
        <v>0.0249999999999995</v>
      </c>
      <c r="DR110" s="0" t="n">
        <v>0.0249999999999995</v>
      </c>
      <c r="DS110" s="0" t="n">
        <v>0.0249999999999995</v>
      </c>
      <c r="DT110" s="0" t="n">
        <v>0.0299999999999994</v>
      </c>
      <c r="DU110" s="0" t="n">
        <v>0.0300000000000003</v>
      </c>
      <c r="DV110" s="0" t="n">
        <v>0.0300000000000003</v>
      </c>
      <c r="DW110" s="0" t="n">
        <v>0.0300000000000003</v>
      </c>
      <c r="DX110" s="0" t="n">
        <v>0.0300000000000003</v>
      </c>
      <c r="DY110" s="0" t="n">
        <v>0.0300000000000003</v>
      </c>
      <c r="DZ110" s="0" t="n">
        <v>0.0300000000000003</v>
      </c>
      <c r="EA110" s="0" t="n">
        <v>0.0300000000000003</v>
      </c>
      <c r="EB110" s="0" t="n">
        <v>0.0250000000000004</v>
      </c>
      <c r="EC110" s="0" t="n">
        <v>0.0250000000000004</v>
      </c>
      <c r="ED110" s="0" t="n">
        <v>0.0250000000000004</v>
      </c>
      <c r="EE110" s="0" t="n">
        <v>0.0250000000000004</v>
      </c>
      <c r="EF110" s="0" t="n">
        <v>0.0300000000000003</v>
      </c>
      <c r="EG110" s="0" t="n">
        <v>0.0300000000000003</v>
      </c>
      <c r="EH110" s="0" t="n">
        <v>0.0300000000000003</v>
      </c>
      <c r="EI110" s="0" t="n">
        <v>0.0299999999999994</v>
      </c>
      <c r="EJ110" s="0" t="n">
        <v>0.0300000000000003</v>
      </c>
      <c r="EK110" s="0" t="n">
        <v>0.0300000000000003</v>
      </c>
      <c r="EL110" s="0" t="n">
        <v>0.0300000000000003</v>
      </c>
      <c r="EM110" s="0" t="n">
        <v>0.0300000000000003</v>
      </c>
      <c r="EN110" s="0" t="n">
        <v>0.0250000000000004</v>
      </c>
      <c r="EO110" s="0" t="n">
        <v>0.0250000000000004</v>
      </c>
      <c r="EP110" s="0" t="n">
        <v>0.0250000000000004</v>
      </c>
      <c r="EQ110" s="0" t="n">
        <v>0.0250000000000004</v>
      </c>
      <c r="ER110" s="0" t="n">
        <v>0.0300000000000003</v>
      </c>
      <c r="ES110" s="0" t="n">
        <v>0.0300000000000003</v>
      </c>
      <c r="ET110" s="0" t="n">
        <v>0.0299999999999994</v>
      </c>
      <c r="EU110" s="0" t="n">
        <v>0.0299999999999994</v>
      </c>
      <c r="EV110" s="0" t="n">
        <v>0.0300000000000003</v>
      </c>
      <c r="EW110" s="0" t="n">
        <v>0.0300000000000003</v>
      </c>
      <c r="EX110" s="0" t="n">
        <v>0.0300000000000003</v>
      </c>
      <c r="EY110" s="0" t="n">
        <v>0.0300000000000003</v>
      </c>
      <c r="EZ110" s="0" t="n">
        <v>0.0250000000000004</v>
      </c>
      <c r="FA110" s="0" t="n">
        <v>0.0250000000000004</v>
      </c>
      <c r="FB110" s="0" t="n">
        <v>0.0250000000000004</v>
      </c>
      <c r="FC110" s="0" t="n">
        <v>0.0250000000000004</v>
      </c>
      <c r="FD110" s="0" t="n">
        <v>0.0300000000000003</v>
      </c>
      <c r="FE110" s="0" t="n">
        <v>0.0300000000000003</v>
      </c>
      <c r="FF110" s="0" t="n">
        <v>0.0299999999999994</v>
      </c>
      <c r="FG110" s="0" t="n">
        <v>0.0299999999999994</v>
      </c>
      <c r="FH110" s="0" t="n">
        <v>0.0300000000000003</v>
      </c>
      <c r="FI110" s="0" t="n">
        <v>0.0299999999999994</v>
      </c>
      <c r="FJ110" s="0" t="n">
        <v>0.0300000000000003</v>
      </c>
      <c r="FK110" s="0" t="n">
        <v>0.0300000000000003</v>
      </c>
      <c r="FL110" s="0" t="n">
        <v>0.0249999999999995</v>
      </c>
      <c r="FM110" s="0" t="n">
        <v>0.0249999999999995</v>
      </c>
      <c r="FN110" s="0" t="n">
        <v>0.0249999999999995</v>
      </c>
      <c r="FO110" s="0" t="n">
        <v>0.0250000000000004</v>
      </c>
      <c r="FP110" s="0" t="n">
        <v>0.0299999999999994</v>
      </c>
      <c r="FQ110" s="0" t="n">
        <v>0.0300000000000003</v>
      </c>
      <c r="FR110" s="0" t="n">
        <v>0.0300000000000003</v>
      </c>
      <c r="FS110" s="0" t="n">
        <v>0.0300000000000003</v>
      </c>
      <c r="FT110" s="0" t="n">
        <v>0.0300000000000003</v>
      </c>
      <c r="FU110" s="0" t="n">
        <v>0.0300000000000003</v>
      </c>
      <c r="FV110" s="0" t="n">
        <v>0.0299999999999994</v>
      </c>
      <c r="FW110" s="0" t="n">
        <v>0.0299999999999994</v>
      </c>
      <c r="FX110" s="0" t="n">
        <v>0.0249999999999995</v>
      </c>
      <c r="FY110" s="0" t="n">
        <v>0.0249999999999995</v>
      </c>
      <c r="FZ110" s="0" t="n">
        <v>0.0249999999999995</v>
      </c>
      <c r="GA110" s="0" t="n">
        <v>0.0249999999999995</v>
      </c>
      <c r="GB110" s="0" t="n">
        <v>0.0300000000000003</v>
      </c>
      <c r="GC110" s="0" t="n">
        <v>0.0299999999999994</v>
      </c>
      <c r="GD110" s="0" t="n">
        <v>0.0300000000000003</v>
      </c>
      <c r="GE110" s="0" t="n">
        <v>0.0300000000000003</v>
      </c>
      <c r="GF110" s="0" t="n">
        <v>0.0300000000000003</v>
      </c>
      <c r="GG110" s="0" t="n">
        <v>0.0299999999999994</v>
      </c>
      <c r="GH110" s="0" t="n">
        <v>0.0300000000000003</v>
      </c>
      <c r="GI110" s="0" t="n">
        <v>0.0300000000000003</v>
      </c>
      <c r="GJ110" s="0" t="n">
        <v>0.0250000000000004</v>
      </c>
      <c r="GK110" s="0" t="n">
        <v>0.0250000000000004</v>
      </c>
      <c r="GL110" s="0" t="n">
        <v>0.0250000000000004</v>
      </c>
      <c r="GM110" s="0" t="n">
        <v>0.0250000000000004</v>
      </c>
      <c r="GN110" s="0" t="n">
        <v>0.0300000000000003</v>
      </c>
      <c r="GO110" s="0" t="n">
        <v>0.0300000000000003</v>
      </c>
      <c r="GP110" s="0" t="n">
        <v>0.0300000000000003</v>
      </c>
      <c r="GQ110" s="0" t="n">
        <v>0.0300000000000003</v>
      </c>
      <c r="GR110" s="0" t="n">
        <v>0.0300000000000003</v>
      </c>
      <c r="GS110" s="0" t="n">
        <v>0.0299999999999994</v>
      </c>
      <c r="GT110" s="0" t="n">
        <v>0.0300000000000003</v>
      </c>
      <c r="GU110" s="0" t="n">
        <v>0.0300000000000003</v>
      </c>
      <c r="GV110" s="0" t="n">
        <v>0.0250000000000004</v>
      </c>
      <c r="GW110" s="0" t="n">
        <v>0.0250000000000004</v>
      </c>
      <c r="GX110" s="0" t="n">
        <v>0.0250000000000004</v>
      </c>
      <c r="GY110" s="0" t="n">
        <v>0.0249999999999995</v>
      </c>
      <c r="GZ110" s="0" t="n">
        <v>0.0299999999999994</v>
      </c>
      <c r="HA110" s="0" t="n">
        <v>0.0300000000000003</v>
      </c>
      <c r="HB110" s="0" t="n">
        <v>0.0300000000000003</v>
      </c>
      <c r="HC110" s="0" t="n">
        <v>0.0300000000000003</v>
      </c>
      <c r="HD110" s="0" t="n">
        <v>0.0300000000000003</v>
      </c>
      <c r="HE110" s="0" t="n">
        <v>0.0300000000000003</v>
      </c>
      <c r="HF110" s="0" t="n">
        <v>0.0300000000000003</v>
      </c>
      <c r="HG110" s="0" t="n">
        <v>0.0300000000000003</v>
      </c>
      <c r="HH110" s="0" t="n">
        <v>0.0249999999999995</v>
      </c>
      <c r="HI110" s="0" t="n">
        <v>0.0250000000000004</v>
      </c>
      <c r="HJ110" s="0" t="n">
        <v>0.0250000000000004</v>
      </c>
      <c r="HK110" s="0" t="n">
        <v>0.0250000000000004</v>
      </c>
      <c r="HL110" s="0" t="n">
        <v>0.0300000000000003</v>
      </c>
      <c r="HM110" s="0" t="n">
        <v>0.0300000000000003</v>
      </c>
      <c r="HN110" s="0" t="n">
        <v>0.0300000000000003</v>
      </c>
      <c r="HO110" s="0" t="n">
        <v>0.0300000000000003</v>
      </c>
      <c r="HP110" s="0" t="n">
        <v>0.0300000000000003</v>
      </c>
      <c r="HQ110" s="0" t="n">
        <v>0.0299999999999994</v>
      </c>
      <c r="HR110" s="0" t="n">
        <v>0.0300000000000003</v>
      </c>
      <c r="HS110" s="0" t="n">
        <v>0.0300000000000003</v>
      </c>
      <c r="HT110" s="0" t="n">
        <v>0.0249999999999995</v>
      </c>
      <c r="HU110" s="0" t="n">
        <v>0.0249999999999995</v>
      </c>
      <c r="HV110" s="0" t="n">
        <v>0.0249999999999995</v>
      </c>
      <c r="HW110" s="0" t="n">
        <v>0.0250000000000004</v>
      </c>
      <c r="HX110" s="0" t="n">
        <v>0.0299999999999994</v>
      </c>
      <c r="HY110" s="0" t="n">
        <v>0.0300000000000003</v>
      </c>
      <c r="HZ110" s="0" t="n">
        <v>0.0300000000000003</v>
      </c>
      <c r="IA110" s="382" t="n">
        <v>0.0300000000000003</v>
      </c>
      <c r="IB110" s="382" t="n">
        <v>0.0300000000000003</v>
      </c>
      <c r="IC110" s="382" t="n">
        <v>0.0300000000000003</v>
      </c>
      <c r="ID110" s="382" t="n">
        <v>0.0299999999999994</v>
      </c>
    </row>
    <row r="111" customFormat="false" ht="12.75" hidden="false" customHeight="false" outlineLevel="0" collapsed="false">
      <c r="A111" s="389" t="n">
        <f aca="false">A!A125</f>
        <v>40360</v>
      </c>
      <c r="B111" s="390" t="n">
        <f aca="false">INDEX(RelationshipPriceTable,MATCH(A111,RelationshipMonth,0),2)</f>
        <v>4.145</v>
      </c>
      <c r="C111" s="390" t="n">
        <v>4.123</v>
      </c>
      <c r="D111" s="391" t="n">
        <f aca="false">B111-C111</f>
        <v>0.0219999999999994</v>
      </c>
      <c r="F111" s="414" t="n">
        <v>37008</v>
      </c>
      <c r="M111" s="0" t="n">
        <v>-0.0730000000000004</v>
      </c>
      <c r="N111" s="0" t="n">
        <v>-0.0670000000000002</v>
      </c>
      <c r="O111" s="0" t="n">
        <v>-0.0649999999999995</v>
      </c>
      <c r="P111" s="0" t="n">
        <v>-0.0600000000000005</v>
      </c>
      <c r="Q111" s="0" t="n">
        <v>-0.0570000000000004</v>
      </c>
      <c r="R111" s="0" t="n">
        <v>-0.0540000000000012</v>
      </c>
      <c r="S111" s="0" t="n">
        <v>-0.048</v>
      </c>
      <c r="T111" s="0" t="n">
        <v>-0.0470000000000006</v>
      </c>
      <c r="U111" s="0" t="n">
        <v>-0.0419999999999998</v>
      </c>
      <c r="V111" s="0" t="n">
        <v>-0.0360000000000005</v>
      </c>
      <c r="W111" s="0" t="n">
        <v>-0.0259999999999998</v>
      </c>
      <c r="X111" s="0" t="n">
        <v>-0.0230000000000006</v>
      </c>
      <c r="Y111" s="0" t="n">
        <v>-0.0230000000000006</v>
      </c>
      <c r="Z111" s="0" t="n">
        <v>-0.0250000000000004</v>
      </c>
      <c r="AA111" s="0" t="n">
        <v>-0.0129999999999999</v>
      </c>
      <c r="AB111" s="0" t="n">
        <v>-0.0110000000000001</v>
      </c>
      <c r="AC111" s="0" t="n">
        <v>-0.0110000000000001</v>
      </c>
      <c r="AD111" s="0" t="n">
        <v>-0.0110000000000001</v>
      </c>
      <c r="AE111" s="0" t="n">
        <v>-0.0110000000000001</v>
      </c>
      <c r="AF111" s="0" t="n">
        <v>-0.0110000000000001</v>
      </c>
      <c r="AG111" s="0" t="n">
        <v>-0.00999999999999979</v>
      </c>
      <c r="AH111" s="0" t="n">
        <v>-0.00999999999999979</v>
      </c>
      <c r="AI111" s="0" t="n">
        <v>-0.00999999999999979</v>
      </c>
      <c r="AJ111" s="0" t="n">
        <v>-0.00400000000000045</v>
      </c>
      <c r="AK111" s="0" t="n">
        <v>0.00599999999999934</v>
      </c>
      <c r="AL111" s="0" t="n">
        <v>0.0209999999999999</v>
      </c>
      <c r="AM111" s="0" t="n">
        <v>0.0259999999999998</v>
      </c>
      <c r="AN111" s="0" t="n">
        <v>0.0259999999999998</v>
      </c>
      <c r="AO111" s="0" t="n">
        <v>0.0259999999999998</v>
      </c>
      <c r="AP111" s="0" t="n">
        <v>0.0259999999999989</v>
      </c>
      <c r="AQ111" s="0" t="n">
        <v>0.0259999999999989</v>
      </c>
      <c r="AR111" s="0" t="n">
        <v>0.0259999999999998</v>
      </c>
      <c r="AS111" s="0" t="n">
        <v>0.0259999999999989</v>
      </c>
      <c r="AT111" s="0" t="n">
        <v>0.0260000000000007</v>
      </c>
      <c r="AU111" s="0" t="n">
        <v>0.0260000000000007</v>
      </c>
      <c r="AV111" s="0" t="n">
        <v>-0.069</v>
      </c>
      <c r="AW111" s="0" t="n">
        <v>0.00100000000000033</v>
      </c>
      <c r="AX111" s="0" t="n">
        <v>0.016</v>
      </c>
      <c r="AY111" s="0" t="n">
        <v>0.0209999999999999</v>
      </c>
      <c r="AZ111" s="0" t="n">
        <v>0.020999999999999</v>
      </c>
      <c r="BA111" s="0" t="n">
        <v>0.0209999999999999</v>
      </c>
      <c r="BB111" s="0" t="n">
        <v>0.0209999999999999</v>
      </c>
      <c r="BC111" s="0" t="n">
        <v>0.020999999999999</v>
      </c>
      <c r="BD111" s="0" t="n">
        <v>0.0259999999999998</v>
      </c>
      <c r="BE111" s="0" t="n">
        <v>0.0259999999999998</v>
      </c>
      <c r="BF111" s="0" t="n">
        <v>0.0259999999999998</v>
      </c>
      <c r="BG111" s="0" t="n">
        <v>0.0259999999999998</v>
      </c>
      <c r="BH111" s="0" t="n">
        <v>-0.0690000000000008</v>
      </c>
      <c r="BI111" s="0" t="n">
        <v>0.000999999999999446</v>
      </c>
      <c r="BJ111" s="0" t="n">
        <v>0.0159999999999991</v>
      </c>
      <c r="BK111" s="0" t="n">
        <v>0.020999999999999</v>
      </c>
      <c r="BL111" s="0" t="n">
        <v>0.0209999999999999</v>
      </c>
      <c r="BM111" s="0" t="n">
        <v>0.020999999999999</v>
      </c>
      <c r="BN111" s="0" t="n">
        <v>0.0209999999999999</v>
      </c>
      <c r="BO111" s="0" t="n">
        <v>0.0209999999999999</v>
      </c>
      <c r="BP111" s="0" t="n">
        <v>0.0259999999999998</v>
      </c>
      <c r="BQ111" s="0" t="n">
        <v>0.0259999999999989</v>
      </c>
      <c r="BR111" s="0" t="n">
        <v>0.0260000000000007</v>
      </c>
      <c r="BS111" s="0" t="n">
        <v>0.0260000000000007</v>
      </c>
      <c r="BT111" s="0" t="n">
        <v>-0.069</v>
      </c>
      <c r="BU111" s="0" t="n">
        <v>0.00100000000000033</v>
      </c>
      <c r="BV111" s="0" t="n">
        <v>0.016</v>
      </c>
      <c r="BW111" s="0" t="n">
        <v>0.0209999999999999</v>
      </c>
      <c r="BX111" s="0" t="n">
        <v>0.020999999999999</v>
      </c>
      <c r="BY111" s="0" t="n">
        <v>0.0209999999999999</v>
      </c>
      <c r="BZ111" s="0" t="n">
        <v>0.0209999999999999</v>
      </c>
      <c r="CA111" s="0" t="n">
        <v>0.020999999999999</v>
      </c>
      <c r="CB111" s="0" t="n">
        <v>0.0259999999999998</v>
      </c>
      <c r="CC111" s="0" t="n">
        <v>0.0259999999999998</v>
      </c>
      <c r="CD111" s="0" t="n">
        <v>0.0260000000000007</v>
      </c>
      <c r="CE111" s="0" t="n">
        <v>0.0260000000000007</v>
      </c>
      <c r="CF111" s="0" t="n">
        <v>-0.069</v>
      </c>
      <c r="CG111" s="0" t="n">
        <v>0.000999999999999446</v>
      </c>
      <c r="CH111" s="0" t="n">
        <v>0.016</v>
      </c>
      <c r="CI111" s="0" t="n">
        <v>0.0209999999999999</v>
      </c>
      <c r="CJ111" s="0" t="n">
        <v>0.0209999999999999</v>
      </c>
      <c r="CK111" s="0" t="n">
        <v>0.0209999999999999</v>
      </c>
      <c r="CL111" s="0" t="n">
        <v>0.020999999999999</v>
      </c>
      <c r="CM111" s="0" t="n">
        <v>0.020999999999999</v>
      </c>
      <c r="CN111" s="0" t="n">
        <v>0.0259999999999998</v>
      </c>
      <c r="CO111" s="0" t="n">
        <v>0.0259999999999998</v>
      </c>
      <c r="CP111" s="0" t="n">
        <v>0.0260000000000007</v>
      </c>
      <c r="CQ111" s="0" t="n">
        <v>0.0260000000000007</v>
      </c>
      <c r="CR111" s="0" t="n">
        <v>-0.069</v>
      </c>
      <c r="CS111" s="0" t="n">
        <v>0.000999999999999446</v>
      </c>
      <c r="CT111" s="0" t="n">
        <v>0.016</v>
      </c>
      <c r="CU111" s="0" t="n">
        <v>0.0209999999999999</v>
      </c>
      <c r="CV111" s="0" t="n">
        <v>0.0209999999999999</v>
      </c>
      <c r="CW111" s="0" t="n">
        <v>0.0209999999999999</v>
      </c>
      <c r="CX111" s="0" t="n">
        <v>0.020999999999999</v>
      </c>
      <c r="CY111" s="0" t="n">
        <v>0.020999999999999</v>
      </c>
      <c r="CZ111" s="0" t="n">
        <v>0.0259999999999989</v>
      </c>
      <c r="DA111" s="0" t="n">
        <v>0.0259999999999998</v>
      </c>
      <c r="DB111" s="0" t="n">
        <v>0.0259999999999998</v>
      </c>
      <c r="DC111" s="0" t="n">
        <v>0.0260000000000007</v>
      </c>
      <c r="DD111" s="0" t="n">
        <v>-0.0690000000000008</v>
      </c>
      <c r="DE111" s="0" t="n">
        <v>0.000999999999999446</v>
      </c>
      <c r="DF111" s="0" t="n">
        <v>0.0159999999999991</v>
      </c>
      <c r="DG111" s="0" t="n">
        <v>0.020999999999999</v>
      </c>
      <c r="DH111" s="0" t="n">
        <v>0.020999999999999</v>
      </c>
      <c r="DI111" s="0" t="n">
        <v>0.020999999999999</v>
      </c>
      <c r="DJ111" s="0" t="n">
        <v>0.0209999999999999</v>
      </c>
      <c r="DK111" s="0" t="n">
        <v>0.0209999999999999</v>
      </c>
      <c r="DL111" s="0" t="n">
        <v>0.0259999999999998</v>
      </c>
      <c r="DM111" s="0" t="n">
        <v>0.0259999999999998</v>
      </c>
      <c r="DN111" s="0" t="n">
        <v>0.0260000000000007</v>
      </c>
      <c r="DO111" s="0" t="n">
        <v>0.0260000000000007</v>
      </c>
      <c r="DP111" s="0" t="n">
        <v>-0.069</v>
      </c>
      <c r="DQ111" s="0" t="n">
        <v>0.000999999999999446</v>
      </c>
      <c r="DR111" s="0" t="n">
        <v>0.016</v>
      </c>
      <c r="DS111" s="0" t="n">
        <v>0.0209999999999999</v>
      </c>
      <c r="DT111" s="0" t="n">
        <v>0.0209999999999999</v>
      </c>
      <c r="DU111" s="0" t="n">
        <v>0.0209999999999999</v>
      </c>
      <c r="DV111" s="0" t="n">
        <v>0.020999999999999</v>
      </c>
      <c r="DW111" s="0" t="n">
        <v>0.020999999999999</v>
      </c>
      <c r="DX111" s="0" t="n">
        <v>0.0259999999999998</v>
      </c>
      <c r="DY111" s="0" t="n">
        <v>0.0259999999999998</v>
      </c>
      <c r="DZ111" s="0" t="n">
        <v>0.0260000000000007</v>
      </c>
      <c r="EA111" s="0" t="n">
        <v>0.0259999999999998</v>
      </c>
      <c r="EB111" s="0" t="n">
        <v>-0.0690000000000008</v>
      </c>
      <c r="EC111" s="0" t="n">
        <v>0.000999999999999446</v>
      </c>
      <c r="ED111" s="0" t="n">
        <v>0.016</v>
      </c>
      <c r="EE111" s="0" t="n">
        <v>0.0209999999999999</v>
      </c>
      <c r="EF111" s="0" t="n">
        <v>0.0209999999999999</v>
      </c>
      <c r="EG111" s="0" t="n">
        <v>0.020999999999999</v>
      </c>
      <c r="EH111" s="0" t="n">
        <v>0.020999999999999</v>
      </c>
      <c r="EI111" s="0" t="n">
        <v>0.0209999999999999</v>
      </c>
      <c r="EJ111" s="0" t="n">
        <v>0.0259999999999998</v>
      </c>
      <c r="EK111" s="0" t="n">
        <v>0.0259999999999998</v>
      </c>
      <c r="EL111" s="0" t="n">
        <v>0.0259999999999998</v>
      </c>
      <c r="EM111" s="0" t="n">
        <v>0.0259999999999998</v>
      </c>
      <c r="EN111" s="0" t="n">
        <v>-0.0690000000000008</v>
      </c>
      <c r="EO111" s="0" t="n">
        <v>0.000999999999999446</v>
      </c>
      <c r="EP111" s="0" t="n">
        <v>0.0159999999999991</v>
      </c>
      <c r="EQ111" s="0" t="n">
        <v>0.020999999999999</v>
      </c>
      <c r="ER111" s="0" t="n">
        <v>0.0209999999999999</v>
      </c>
      <c r="ES111" s="0" t="n">
        <v>0.020999999999999</v>
      </c>
      <c r="ET111" s="0" t="n">
        <v>0.0209999999999999</v>
      </c>
      <c r="EU111" s="0" t="n">
        <v>0.0209999999999999</v>
      </c>
      <c r="EV111" s="0" t="n">
        <v>0.0259999999999998</v>
      </c>
      <c r="EW111" s="0" t="n">
        <v>0.0259999999999998</v>
      </c>
      <c r="EX111" s="0" t="n">
        <v>0.0259999999999998</v>
      </c>
      <c r="EY111" s="0" t="n">
        <v>0.0259999999999998</v>
      </c>
      <c r="EZ111" s="0" t="n">
        <v>-0.0690000000000008</v>
      </c>
      <c r="FA111" s="0" t="n">
        <v>0.000999999999999446</v>
      </c>
      <c r="FB111" s="0" t="n">
        <v>0.016</v>
      </c>
      <c r="FC111" s="0" t="n">
        <v>0.020999999999999</v>
      </c>
      <c r="FD111" s="0" t="n">
        <v>0.0209999999999999</v>
      </c>
      <c r="FE111" s="0" t="n">
        <v>0.020999999999999</v>
      </c>
      <c r="FF111" s="0" t="n">
        <v>0.0209999999999999</v>
      </c>
      <c r="FG111" s="0" t="n">
        <v>0.0209999999999999</v>
      </c>
      <c r="FH111" s="0" t="n">
        <v>0.0259999999999998</v>
      </c>
      <c r="FI111" s="0" t="n">
        <v>0.0259999999999998</v>
      </c>
      <c r="FJ111" s="0" t="n">
        <v>0.0260000000000007</v>
      </c>
      <c r="FK111" s="0" t="n">
        <v>0.0260000000000007</v>
      </c>
      <c r="FL111" s="0" t="n">
        <v>-0.069</v>
      </c>
      <c r="FM111" s="0" t="n">
        <v>0.000999999999999446</v>
      </c>
      <c r="FN111" s="0" t="n">
        <v>0.016</v>
      </c>
      <c r="FO111" s="0" t="n">
        <v>0.0209999999999999</v>
      </c>
      <c r="FP111" s="0" t="n">
        <v>0.0209999999999999</v>
      </c>
      <c r="FQ111" s="0" t="n">
        <v>0.0209999999999999</v>
      </c>
      <c r="FR111" s="0" t="n">
        <v>0.020999999999999</v>
      </c>
      <c r="FS111" s="0" t="n">
        <v>0.020999999999999</v>
      </c>
      <c r="FT111" s="0" t="n">
        <v>0.0259999999999998</v>
      </c>
      <c r="FU111" s="0" t="n">
        <v>0.0259999999999989</v>
      </c>
      <c r="FV111" s="0" t="n">
        <v>0.0260000000000007</v>
      </c>
      <c r="FW111" s="0" t="n">
        <v>0.0260000000000007</v>
      </c>
      <c r="FX111" s="0" t="n">
        <v>-0.069</v>
      </c>
      <c r="FY111" s="0" t="n">
        <v>0.00100000000000033</v>
      </c>
      <c r="FZ111" s="0" t="n">
        <v>0.016</v>
      </c>
      <c r="GA111" s="0" t="n">
        <v>0.0209999999999999</v>
      </c>
      <c r="GB111" s="0" t="n">
        <v>0.020999999999999</v>
      </c>
      <c r="GC111" s="0" t="n">
        <v>0.0209999999999999</v>
      </c>
      <c r="GD111" s="0" t="n">
        <v>0.0209999999999999</v>
      </c>
      <c r="GE111" s="0" t="n">
        <v>0.0209999999999999</v>
      </c>
      <c r="GF111" s="0" t="n">
        <v>0.0260000000000007</v>
      </c>
      <c r="GG111" s="0" t="n">
        <v>0.0260000000000007</v>
      </c>
      <c r="GH111" s="0" t="n">
        <v>0.0259999999999998</v>
      </c>
      <c r="GI111" s="0" t="n">
        <v>0.0259999999999998</v>
      </c>
      <c r="GJ111" s="0" t="n">
        <v>-0.0690000000000008</v>
      </c>
      <c r="GK111" s="0" t="n">
        <v>0.000999999999999446</v>
      </c>
      <c r="GL111" s="0" t="n">
        <v>0.0159999999999991</v>
      </c>
      <c r="GM111" s="0" t="n">
        <v>0.020999999999999</v>
      </c>
      <c r="GN111" s="0" t="n">
        <v>0.0209999999999999</v>
      </c>
      <c r="GO111" s="0" t="n">
        <v>0.020999999999999</v>
      </c>
      <c r="GP111" s="0" t="n">
        <v>0.0209999999999999</v>
      </c>
      <c r="GQ111" s="0" t="n">
        <v>0.0209999999999999</v>
      </c>
      <c r="GR111" s="0" t="n">
        <v>0.0260000000000007</v>
      </c>
      <c r="GS111" s="0" t="n">
        <v>0.0260000000000007</v>
      </c>
      <c r="GT111" s="0" t="n">
        <v>0.0259999999999998</v>
      </c>
      <c r="GU111" s="0" t="n">
        <v>0.0259999999999998</v>
      </c>
      <c r="GV111" s="0" t="n">
        <v>-0.0690000000000008</v>
      </c>
      <c r="GW111" s="0" t="n">
        <v>0.000999999999999446</v>
      </c>
      <c r="GX111" s="0" t="n">
        <v>0.0159999999999991</v>
      </c>
      <c r="GY111" s="0" t="n">
        <v>0.0209999999999999</v>
      </c>
      <c r="GZ111" s="0" t="n">
        <v>0.0210000000000008</v>
      </c>
      <c r="HA111" s="0" t="n">
        <v>0.0209999999999999</v>
      </c>
      <c r="HB111" s="0" t="n">
        <v>0.0209999999999999</v>
      </c>
      <c r="HC111" s="0" t="n">
        <v>0.0209999999999999</v>
      </c>
      <c r="HD111" s="0" t="n">
        <v>0.0259999999999998</v>
      </c>
      <c r="HE111" s="0" t="n">
        <v>0.0259999999999998</v>
      </c>
      <c r="HF111" s="0" t="n">
        <v>0.0260000000000007</v>
      </c>
      <c r="HG111" s="0" t="n">
        <v>0.0260000000000007</v>
      </c>
      <c r="HH111" s="0" t="n">
        <v>-0.069</v>
      </c>
      <c r="HI111" s="0" t="n">
        <v>0.000999999999999446</v>
      </c>
      <c r="HJ111" s="0" t="n">
        <v>0.016</v>
      </c>
      <c r="HK111" s="0" t="n">
        <v>0.0209999999999999</v>
      </c>
      <c r="HL111" s="0" t="n">
        <v>0.0209999999999999</v>
      </c>
      <c r="HM111" s="0" t="n">
        <v>0.0209999999999999</v>
      </c>
      <c r="HN111" s="0" t="n">
        <v>0.0209999999999999</v>
      </c>
      <c r="HO111" s="0" t="n">
        <v>0.0209999999999999</v>
      </c>
      <c r="HP111" s="0" t="n">
        <v>0.0260000000000007</v>
      </c>
      <c r="HQ111" s="0" t="n">
        <v>0.0260000000000007</v>
      </c>
      <c r="HR111" s="0" t="n">
        <v>0.0259999999999998</v>
      </c>
      <c r="HS111" s="0" t="n">
        <v>0.0259999999999998</v>
      </c>
      <c r="HT111" s="0" t="n">
        <v>-0.069</v>
      </c>
      <c r="HU111" s="0" t="n">
        <v>0.00100000000000033</v>
      </c>
      <c r="HV111" s="0" t="n">
        <v>0.016</v>
      </c>
      <c r="HW111" s="0" t="n">
        <v>0.0209999999999999</v>
      </c>
      <c r="HX111" s="0" t="n">
        <v>0.0210000000000008</v>
      </c>
      <c r="HY111" s="0" t="n">
        <v>0.0209999999999999</v>
      </c>
      <c r="HZ111" s="0" t="n">
        <v>0.0209999999999999</v>
      </c>
      <c r="IA111" s="382" t="n">
        <v>0.0209999999999999</v>
      </c>
      <c r="IB111" s="382" t="n">
        <v>0.0259999999999998</v>
      </c>
      <c r="IC111" s="382" t="n">
        <v>0.0259999999999998</v>
      </c>
      <c r="ID111" s="382" t="n">
        <v>0.0260000000000007</v>
      </c>
      <c r="IE111" s="382" t="n">
        <v>0.0260000000000007</v>
      </c>
    </row>
    <row r="112" customFormat="false" ht="12.75" hidden="false" customHeight="false" outlineLevel="0" collapsed="false">
      <c r="A112" s="389" t="n">
        <f aca="false">A!A126</f>
        <v>40391</v>
      </c>
      <c r="B112" s="390" t="n">
        <f aca="false">INDEX(RelationshipPriceTable,MATCH(A112,RelationshipMonth,0),2)</f>
        <v>4.176</v>
      </c>
      <c r="C112" s="390" t="n">
        <v>4.154</v>
      </c>
      <c r="D112" s="391" t="n">
        <f aca="false">B112-C112</f>
        <v>0.0220000000000002</v>
      </c>
      <c r="F112" s="414" t="n">
        <v>37011</v>
      </c>
      <c r="M112" s="0" t="n">
        <v>-0.172</v>
      </c>
      <c r="N112" s="0" t="n">
        <v>-0.17</v>
      </c>
      <c r="O112" s="0" t="n">
        <v>-0.16</v>
      </c>
      <c r="P112" s="0" t="n">
        <v>-0.149999999999999</v>
      </c>
      <c r="Q112" s="0" t="n">
        <v>-0.145</v>
      </c>
      <c r="R112" s="0" t="n">
        <v>-0.138</v>
      </c>
      <c r="S112" s="0" t="n">
        <v>-0.131</v>
      </c>
      <c r="T112" s="0" t="n">
        <v>-0.13</v>
      </c>
      <c r="U112" s="0" t="n">
        <v>-0.115</v>
      </c>
      <c r="V112" s="0" t="n">
        <v>-0.109999999999999</v>
      </c>
      <c r="W112" s="0" t="n">
        <v>-0.0750000000000002</v>
      </c>
      <c r="X112" s="0" t="n">
        <v>-0.0599999999999996</v>
      </c>
      <c r="Y112" s="0" t="n">
        <v>-0.0599999999999996</v>
      </c>
      <c r="Z112" s="0" t="n">
        <v>-0.0579999999999998</v>
      </c>
      <c r="AA112" s="0" t="n">
        <v>-0.0510000000000002</v>
      </c>
      <c r="AB112" s="0" t="n">
        <v>-0.0510000000000002</v>
      </c>
      <c r="AC112" s="0" t="n">
        <v>-0.0509999999999993</v>
      </c>
      <c r="AD112" s="0" t="n">
        <v>-0.0449999999999999</v>
      </c>
      <c r="AE112" s="0" t="n">
        <v>-0.0449999999999999</v>
      </c>
      <c r="AF112" s="0" t="n">
        <v>-0.0449999999999999</v>
      </c>
      <c r="AG112" s="0" t="n">
        <v>-0.0449999999999999</v>
      </c>
      <c r="AH112" s="0" t="n">
        <v>-0.04</v>
      </c>
      <c r="AI112" s="0" t="n">
        <v>-0.04</v>
      </c>
      <c r="AJ112" s="0" t="n">
        <v>-0.0350000000000001</v>
      </c>
      <c r="AK112" s="0" t="n">
        <v>-0.0350000000000001</v>
      </c>
      <c r="AL112" s="0" t="n">
        <v>-0.0350000000000001</v>
      </c>
      <c r="AM112" s="0" t="n">
        <v>-0.0300000000000003</v>
      </c>
      <c r="AN112" s="0" t="n">
        <v>-0.0300000000000003</v>
      </c>
      <c r="AO112" s="0" t="n">
        <v>-0.0300000000000003</v>
      </c>
      <c r="AP112" s="0" t="n">
        <v>-0.0299999999999994</v>
      </c>
      <c r="AQ112" s="0" t="n">
        <v>-0.0149999999999997</v>
      </c>
      <c r="AR112" s="0" t="n">
        <v>0.00499999999999989</v>
      </c>
      <c r="AS112" s="0" t="n">
        <v>0.00499999999999989</v>
      </c>
      <c r="AT112" s="0" t="n">
        <v>0.00499999999999989</v>
      </c>
      <c r="AU112" s="0" t="n">
        <v>0.00499999999999989</v>
      </c>
      <c r="AV112" s="0" t="n">
        <v>0.016</v>
      </c>
      <c r="AW112" s="0" t="n">
        <v>-0.0450000000000008</v>
      </c>
      <c r="AX112" s="0" t="n">
        <v>-0.0449999999999999</v>
      </c>
      <c r="AY112" s="0" t="n">
        <v>-0.04</v>
      </c>
      <c r="AZ112" s="0" t="n">
        <v>-0.04</v>
      </c>
      <c r="BA112" s="0" t="n">
        <v>-0.04</v>
      </c>
      <c r="BB112" s="0" t="n">
        <v>-0.04</v>
      </c>
      <c r="BC112" s="0" t="n">
        <v>-0.0249999999999995</v>
      </c>
      <c r="BD112" s="0" t="n">
        <v>0.00499999999999989</v>
      </c>
      <c r="BE112" s="0" t="n">
        <v>0.00499999999999989</v>
      </c>
      <c r="BF112" s="0" t="n">
        <v>0.00499999999999989</v>
      </c>
      <c r="BG112" s="0" t="n">
        <v>0.00499999999999989</v>
      </c>
      <c r="BH112" s="0" t="n">
        <v>0.0160000000000009</v>
      </c>
      <c r="BI112" s="0" t="n">
        <v>-0.0449999999999999</v>
      </c>
      <c r="BJ112" s="0" t="n">
        <v>-0.0449999999999999</v>
      </c>
      <c r="BK112" s="0" t="n">
        <v>-0.04</v>
      </c>
      <c r="BL112" s="0" t="n">
        <v>-0.04</v>
      </c>
      <c r="BM112" s="0" t="n">
        <v>-0.04</v>
      </c>
      <c r="BN112" s="0" t="n">
        <v>-0.04</v>
      </c>
      <c r="BO112" s="0" t="n">
        <v>-0.0250000000000004</v>
      </c>
      <c r="BP112" s="0" t="n">
        <v>0.00499999999999989</v>
      </c>
      <c r="BQ112" s="0" t="n">
        <v>0.00499999999999989</v>
      </c>
      <c r="BR112" s="0" t="n">
        <v>0.00499999999999989</v>
      </c>
      <c r="BS112" s="0" t="n">
        <v>0.00499999999999989</v>
      </c>
      <c r="BT112" s="0" t="n">
        <v>0.016</v>
      </c>
      <c r="BU112" s="0" t="n">
        <v>-0.0450000000000008</v>
      </c>
      <c r="BV112" s="0" t="n">
        <v>-0.0449999999999999</v>
      </c>
      <c r="BW112" s="0" t="n">
        <v>-0.04</v>
      </c>
      <c r="BX112" s="0" t="n">
        <v>-0.04</v>
      </c>
      <c r="BY112" s="0" t="n">
        <v>-0.04</v>
      </c>
      <c r="BZ112" s="0" t="n">
        <v>-0.04</v>
      </c>
      <c r="CA112" s="0" t="n">
        <v>-0.0249999999999995</v>
      </c>
      <c r="CB112" s="0" t="n">
        <v>0.00499999999999989</v>
      </c>
      <c r="CC112" s="0" t="n">
        <v>0.00499999999999989</v>
      </c>
      <c r="CD112" s="0" t="n">
        <v>0.00499999999999989</v>
      </c>
      <c r="CE112" s="0" t="n">
        <v>0.00499999999999989</v>
      </c>
      <c r="CF112" s="0" t="n">
        <v>0.016</v>
      </c>
      <c r="CG112" s="0" t="n">
        <v>-0.0449999999999999</v>
      </c>
      <c r="CH112" s="0" t="n">
        <v>-0.0449999999999999</v>
      </c>
      <c r="CI112" s="0" t="n">
        <v>-0.04</v>
      </c>
      <c r="CJ112" s="0" t="n">
        <v>-0.04</v>
      </c>
      <c r="CK112" s="0" t="n">
        <v>-0.04</v>
      </c>
      <c r="CL112" s="0" t="n">
        <v>-0.04</v>
      </c>
      <c r="CM112" s="0" t="n">
        <v>-0.0249999999999995</v>
      </c>
      <c r="CN112" s="0" t="n">
        <v>0.00499999999999989</v>
      </c>
      <c r="CO112" s="0" t="n">
        <v>0.00499999999999989</v>
      </c>
      <c r="CP112" s="0" t="n">
        <v>0.00499999999999989</v>
      </c>
      <c r="CQ112" s="0" t="n">
        <v>0.00499999999999989</v>
      </c>
      <c r="CR112" s="0" t="n">
        <v>0.016</v>
      </c>
      <c r="CS112" s="0" t="n">
        <v>-0.0449999999999999</v>
      </c>
      <c r="CT112" s="0" t="n">
        <v>-0.0449999999999999</v>
      </c>
      <c r="CU112" s="0" t="n">
        <v>-0.04</v>
      </c>
      <c r="CV112" s="0" t="n">
        <v>-0.04</v>
      </c>
      <c r="CW112" s="0" t="n">
        <v>-0.04</v>
      </c>
      <c r="CX112" s="0" t="n">
        <v>-0.04</v>
      </c>
      <c r="CY112" s="0" t="n">
        <v>-0.0249999999999995</v>
      </c>
      <c r="CZ112" s="0" t="n">
        <v>0.00500000000000078</v>
      </c>
      <c r="DA112" s="0" t="n">
        <v>0.00499999999999989</v>
      </c>
      <c r="DB112" s="0" t="n">
        <v>0.00499999999999989</v>
      </c>
      <c r="DC112" s="0" t="n">
        <v>0.00499999999999989</v>
      </c>
      <c r="DD112" s="0" t="n">
        <v>0.016</v>
      </c>
      <c r="DE112" s="0" t="n">
        <v>-0.0449999999999999</v>
      </c>
      <c r="DF112" s="0" t="n">
        <v>-0.0449999999999999</v>
      </c>
      <c r="DG112" s="0" t="n">
        <v>-0.04</v>
      </c>
      <c r="DH112" s="0" t="n">
        <v>-0.04</v>
      </c>
      <c r="DI112" s="0" t="n">
        <v>-0.04</v>
      </c>
      <c r="DJ112" s="0" t="n">
        <v>-0.04</v>
      </c>
      <c r="DK112" s="0" t="n">
        <v>-0.0250000000000004</v>
      </c>
      <c r="DL112" s="0" t="n">
        <v>0.00499999999999989</v>
      </c>
      <c r="DM112" s="0" t="n">
        <v>0.00499999999999989</v>
      </c>
      <c r="DN112" s="0" t="n">
        <v>0.00499999999999989</v>
      </c>
      <c r="DO112" s="0" t="n">
        <v>0.00499999999999989</v>
      </c>
      <c r="DP112" s="0" t="n">
        <v>0.016</v>
      </c>
      <c r="DQ112" s="0" t="n">
        <v>-0.0449999999999999</v>
      </c>
      <c r="DR112" s="0" t="n">
        <v>-0.0449999999999999</v>
      </c>
      <c r="DS112" s="0" t="n">
        <v>-0.04</v>
      </c>
      <c r="DT112" s="0" t="n">
        <v>-0.04</v>
      </c>
      <c r="DU112" s="0" t="n">
        <v>-0.04</v>
      </c>
      <c r="DV112" s="0" t="n">
        <v>-0.04</v>
      </c>
      <c r="DW112" s="0" t="n">
        <v>-0.0249999999999995</v>
      </c>
      <c r="DX112" s="0" t="n">
        <v>0.00499999999999989</v>
      </c>
      <c r="DY112" s="0" t="n">
        <v>0.00499999999999989</v>
      </c>
      <c r="DZ112" s="0" t="n">
        <v>0.00499999999999989</v>
      </c>
      <c r="EA112" s="0" t="n">
        <v>0.00500000000000078</v>
      </c>
      <c r="EB112" s="0" t="n">
        <v>0.0160000000000009</v>
      </c>
      <c r="EC112" s="0" t="n">
        <v>-0.0449999999999999</v>
      </c>
      <c r="ED112" s="0" t="n">
        <v>-0.0450000000000008</v>
      </c>
      <c r="EE112" s="0" t="n">
        <v>-0.04</v>
      </c>
      <c r="EF112" s="0" t="n">
        <v>-0.04</v>
      </c>
      <c r="EG112" s="0" t="n">
        <v>-0.0399999999999992</v>
      </c>
      <c r="EH112" s="0" t="n">
        <v>-0.04</v>
      </c>
      <c r="EI112" s="0" t="n">
        <v>-0.0250000000000004</v>
      </c>
      <c r="EJ112" s="0" t="n">
        <v>0.00499999999999989</v>
      </c>
      <c r="EK112" s="0" t="n">
        <v>0.00499999999999989</v>
      </c>
      <c r="EL112" s="0" t="n">
        <v>0.00500000000000078</v>
      </c>
      <c r="EM112" s="0" t="n">
        <v>0.00499999999999989</v>
      </c>
      <c r="EN112" s="0" t="n">
        <v>0.0160000000000009</v>
      </c>
      <c r="EO112" s="0" t="n">
        <v>-0.0449999999999999</v>
      </c>
      <c r="EP112" s="0" t="n">
        <v>-0.0449999999999999</v>
      </c>
      <c r="EQ112" s="0" t="n">
        <v>-0.04</v>
      </c>
      <c r="ER112" s="0" t="n">
        <v>-0.04</v>
      </c>
      <c r="ES112" s="0" t="n">
        <v>-0.04</v>
      </c>
      <c r="ET112" s="0" t="n">
        <v>-0.04</v>
      </c>
      <c r="EU112" s="0" t="n">
        <v>-0.0250000000000004</v>
      </c>
      <c r="EV112" s="0" t="n">
        <v>0.00499999999999989</v>
      </c>
      <c r="EW112" s="0" t="n">
        <v>0.00499999999999989</v>
      </c>
      <c r="EX112" s="0" t="n">
        <v>0.00500000000000078</v>
      </c>
      <c r="EY112" s="0" t="n">
        <v>0.00500000000000078</v>
      </c>
      <c r="EZ112" s="0" t="n">
        <v>0.0160000000000009</v>
      </c>
      <c r="FA112" s="0" t="n">
        <v>-0.0449999999999999</v>
      </c>
      <c r="FB112" s="0" t="n">
        <v>-0.0450000000000008</v>
      </c>
      <c r="FC112" s="0" t="n">
        <v>-0.0399999999999992</v>
      </c>
      <c r="FD112" s="0" t="n">
        <v>-0.04</v>
      </c>
      <c r="FE112" s="0" t="n">
        <v>-0.04</v>
      </c>
      <c r="FF112" s="0" t="n">
        <v>-0.04</v>
      </c>
      <c r="FG112" s="0" t="n">
        <v>-0.0250000000000004</v>
      </c>
      <c r="FH112" s="0" t="n">
        <v>0.00499999999999989</v>
      </c>
      <c r="FI112" s="0" t="n">
        <v>0.00499999999999989</v>
      </c>
      <c r="FJ112" s="0" t="n">
        <v>0.00499999999999989</v>
      </c>
      <c r="FK112" s="0" t="n">
        <v>0.00499999999999989</v>
      </c>
      <c r="FL112" s="0" t="n">
        <v>0.016</v>
      </c>
      <c r="FM112" s="0" t="n">
        <v>-0.0449999999999999</v>
      </c>
      <c r="FN112" s="0" t="n">
        <v>-0.0449999999999999</v>
      </c>
      <c r="FO112" s="0" t="n">
        <v>-0.04</v>
      </c>
      <c r="FP112" s="0" t="n">
        <v>-0.04</v>
      </c>
      <c r="FQ112" s="0" t="n">
        <v>-0.04</v>
      </c>
      <c r="FR112" s="0" t="n">
        <v>-0.04</v>
      </c>
      <c r="FS112" s="0" t="n">
        <v>-0.0249999999999995</v>
      </c>
      <c r="FT112" s="0" t="n">
        <v>0.00499999999999989</v>
      </c>
      <c r="FU112" s="0" t="n">
        <v>0.00499999999999989</v>
      </c>
      <c r="FV112" s="0" t="n">
        <v>0.00499999999999989</v>
      </c>
      <c r="FW112" s="0" t="n">
        <v>0.00499999999999989</v>
      </c>
      <c r="FX112" s="0" t="n">
        <v>0.016</v>
      </c>
      <c r="FY112" s="0" t="n">
        <v>-0.0450000000000008</v>
      </c>
      <c r="FZ112" s="0" t="n">
        <v>-0.0449999999999999</v>
      </c>
      <c r="GA112" s="0" t="n">
        <v>-0.04</v>
      </c>
      <c r="GB112" s="0" t="n">
        <v>-0.04</v>
      </c>
      <c r="GC112" s="0" t="n">
        <v>-0.04</v>
      </c>
      <c r="GD112" s="0" t="n">
        <v>-0.04</v>
      </c>
      <c r="GE112" s="0" t="n">
        <v>-0.0249999999999995</v>
      </c>
      <c r="GF112" s="0" t="n">
        <v>0.00499999999999989</v>
      </c>
      <c r="GG112" s="0" t="n">
        <v>0.00499999999999989</v>
      </c>
      <c r="GH112" s="0" t="n">
        <v>0.00499999999999989</v>
      </c>
      <c r="GI112" s="0" t="n">
        <v>0.00499999999999989</v>
      </c>
      <c r="GJ112" s="0" t="n">
        <v>0.0160000000000009</v>
      </c>
      <c r="GK112" s="0" t="n">
        <v>-0.0449999999999999</v>
      </c>
      <c r="GL112" s="0" t="n">
        <v>-0.0449999999999999</v>
      </c>
      <c r="GM112" s="0" t="n">
        <v>-0.04</v>
      </c>
      <c r="GN112" s="0" t="n">
        <v>-0.04</v>
      </c>
      <c r="GO112" s="0" t="n">
        <v>-0.04</v>
      </c>
      <c r="GP112" s="0" t="n">
        <v>-0.04</v>
      </c>
      <c r="GQ112" s="0" t="n">
        <v>-0.0250000000000004</v>
      </c>
      <c r="GR112" s="0" t="n">
        <v>0.00499999999999989</v>
      </c>
      <c r="GS112" s="0" t="n">
        <v>0.00499999999999989</v>
      </c>
      <c r="GT112" s="0" t="n">
        <v>0.00499999999999989</v>
      </c>
      <c r="GU112" s="0" t="n">
        <v>0.00499999999999989</v>
      </c>
      <c r="GV112" s="0" t="n">
        <v>0.0160000000000009</v>
      </c>
      <c r="GW112" s="0" t="n">
        <v>-0.0449999999999999</v>
      </c>
      <c r="GX112" s="0" t="n">
        <v>-0.0449999999999999</v>
      </c>
      <c r="GY112" s="0" t="n">
        <v>-0.04</v>
      </c>
      <c r="GZ112" s="0" t="n">
        <v>-0.04</v>
      </c>
      <c r="HA112" s="0" t="n">
        <v>-0.04</v>
      </c>
      <c r="HB112" s="0" t="n">
        <v>-0.04</v>
      </c>
      <c r="HC112" s="0" t="n">
        <v>-0.0250000000000004</v>
      </c>
      <c r="HD112" s="0" t="n">
        <v>0.00499999999999989</v>
      </c>
      <c r="HE112" s="0" t="n">
        <v>0.00499999999999989</v>
      </c>
      <c r="HF112" s="0" t="n">
        <v>0.00499999999999989</v>
      </c>
      <c r="HG112" s="0" t="n">
        <v>0.00499999999999989</v>
      </c>
      <c r="HH112" s="0" t="n">
        <v>0.016</v>
      </c>
      <c r="HI112" s="0" t="n">
        <v>-0.0449999999999999</v>
      </c>
      <c r="HJ112" s="0" t="n">
        <v>-0.0449999999999999</v>
      </c>
      <c r="HK112" s="0" t="n">
        <v>-0.04</v>
      </c>
      <c r="HL112" s="0" t="n">
        <v>-0.04</v>
      </c>
      <c r="HM112" s="0" t="n">
        <v>-0.04</v>
      </c>
      <c r="HN112" s="0" t="n">
        <v>-0.04</v>
      </c>
      <c r="HO112" s="0" t="n">
        <v>-0.0249999999999995</v>
      </c>
      <c r="HP112" s="0" t="n">
        <v>0.00499999999999989</v>
      </c>
      <c r="HQ112" s="0" t="n">
        <v>0.00499999999999989</v>
      </c>
      <c r="HR112" s="0" t="n">
        <v>0.00499999999999989</v>
      </c>
      <c r="HS112" s="0" t="n">
        <v>0.00499999999999989</v>
      </c>
      <c r="HT112" s="0" t="n">
        <v>0.0160000000000009</v>
      </c>
      <c r="HU112" s="0" t="n">
        <v>-0.0449999999999999</v>
      </c>
      <c r="HV112" s="0" t="n">
        <v>-0.0449999999999999</v>
      </c>
      <c r="HW112" s="0" t="n">
        <v>-0.04</v>
      </c>
      <c r="HX112" s="0" t="n">
        <v>-0.04</v>
      </c>
      <c r="HY112" s="0" t="n">
        <v>-0.04</v>
      </c>
      <c r="HZ112" s="0" t="n">
        <v>-0.04</v>
      </c>
      <c r="IA112" s="382" t="n">
        <v>-0.0250000000000004</v>
      </c>
      <c r="IB112" s="382" t="n">
        <v>0.00499999999999989</v>
      </c>
      <c r="IC112" s="382" t="n">
        <v>0.00499999999999989</v>
      </c>
      <c r="ID112" s="382" t="n">
        <v>0.00499999999999989</v>
      </c>
      <c r="IE112" s="382" t="n">
        <v>0.00499999999999989</v>
      </c>
    </row>
    <row r="113" customFormat="false" ht="12.75" hidden="false" customHeight="false" outlineLevel="0" collapsed="false">
      <c r="A113" s="389" t="n">
        <f aca="false">A!A127</f>
        <v>40422</v>
      </c>
      <c r="B113" s="390" t="n">
        <f aca="false">INDEX(RelationshipPriceTable,MATCH(A113,RelationshipMonth,0),2)</f>
        <v>4.191</v>
      </c>
      <c r="C113" s="390" t="n">
        <v>4.169</v>
      </c>
      <c r="D113" s="391" t="n">
        <f aca="false">B113-C113</f>
        <v>0.0220000000000002</v>
      </c>
      <c r="F113" s="414" t="n">
        <v>37012</v>
      </c>
      <c r="M113" s="0" t="n">
        <v>-0.0540000000000003</v>
      </c>
      <c r="N113" s="0" t="n">
        <v>-0.0569999999999995</v>
      </c>
      <c r="O113" s="0" t="n">
        <v>-0.0569999999999995</v>
      </c>
      <c r="P113" s="0" t="n">
        <v>-0.0529999999999999</v>
      </c>
      <c r="Q113" s="0" t="n">
        <v>-0.0550000000000006</v>
      </c>
      <c r="R113" s="0" t="n">
        <v>-0.0489999999999995</v>
      </c>
      <c r="S113" s="0" t="n">
        <v>-0.0439999999999996</v>
      </c>
      <c r="T113" s="0" t="n">
        <v>-0.0439999999999996</v>
      </c>
      <c r="U113" s="0" t="n">
        <v>-0.0439999999999996</v>
      </c>
      <c r="V113" s="0" t="n">
        <v>-0.0389999999999997</v>
      </c>
      <c r="W113" s="0" t="n">
        <v>-0.0199999999999996</v>
      </c>
      <c r="X113" s="0" t="n">
        <v>-0.0150000000000006</v>
      </c>
      <c r="Y113" s="0" t="n">
        <v>-0.0129999999999999</v>
      </c>
      <c r="Z113" s="0" t="n">
        <v>-0.0129999999999999</v>
      </c>
      <c r="AA113" s="0" t="n">
        <v>-0.0129999999999999</v>
      </c>
      <c r="AB113" s="0" t="n">
        <v>-0.00999999999999979</v>
      </c>
      <c r="AC113" s="0" t="n">
        <v>-0.0100000000000007</v>
      </c>
      <c r="AD113" s="0" t="n">
        <v>-0.00599999999999934</v>
      </c>
      <c r="AE113" s="0" t="n">
        <v>-0.00599999999999934</v>
      </c>
      <c r="AF113" s="0" t="n">
        <v>-0.000999999999999446</v>
      </c>
      <c r="AG113" s="0" t="n">
        <v>0</v>
      </c>
      <c r="AH113" s="0" t="n">
        <v>0</v>
      </c>
      <c r="AI113" s="0" t="n">
        <v>0</v>
      </c>
      <c r="AJ113" s="0" t="n">
        <v>0</v>
      </c>
      <c r="AK113" s="0" t="n">
        <v>0</v>
      </c>
      <c r="AL113" s="0" t="n">
        <v>0</v>
      </c>
      <c r="AM113" s="0" t="n">
        <v>0</v>
      </c>
      <c r="AN113" s="0" t="n">
        <v>0.00300000000000011</v>
      </c>
      <c r="AO113" s="0" t="n">
        <v>0.00499999999999989</v>
      </c>
      <c r="AP113" s="0" t="n">
        <v>0.00499999999999989</v>
      </c>
      <c r="AQ113" s="0" t="n">
        <v>0.00499999999999989</v>
      </c>
      <c r="AR113" s="0" t="n">
        <v>0.00499999999999989</v>
      </c>
      <c r="AS113" s="0" t="n">
        <v>0.00500000000000078</v>
      </c>
      <c r="AT113" s="0" t="n">
        <v>0.00499999999999989</v>
      </c>
      <c r="AU113" s="0" t="n">
        <v>0.00499999999999989</v>
      </c>
      <c r="AV113" s="0" t="n">
        <v>0.00499999999999989</v>
      </c>
      <c r="AW113" s="0" t="n">
        <v>0.0250000000000004</v>
      </c>
      <c r="AX113" s="0" t="n">
        <v>0.0250000000000004</v>
      </c>
      <c r="AY113" s="0" t="n">
        <v>0.0250000000000004</v>
      </c>
      <c r="AZ113" s="0" t="n">
        <v>0.0280000000000005</v>
      </c>
      <c r="BA113" s="0" t="n">
        <v>0.0300000000000003</v>
      </c>
      <c r="BB113" s="0" t="n">
        <v>0.0299999999999994</v>
      </c>
      <c r="BC113" s="0" t="n">
        <v>0.0300000000000003</v>
      </c>
      <c r="BD113" s="0" t="n">
        <v>0.00999999999999979</v>
      </c>
      <c r="BE113" s="0" t="n">
        <v>0.00999999999999979</v>
      </c>
      <c r="BF113" s="0" t="n">
        <v>0.0100000000000007</v>
      </c>
      <c r="BG113" s="0" t="n">
        <v>0.0100000000000007</v>
      </c>
      <c r="BH113" s="0" t="n">
        <v>0.00999999999999979</v>
      </c>
      <c r="BI113" s="0" t="n">
        <v>0.0300000000000003</v>
      </c>
      <c r="BJ113" s="0" t="n">
        <v>0.0300000000000003</v>
      </c>
      <c r="BK113" s="0" t="n">
        <v>0.0300000000000003</v>
      </c>
      <c r="BL113" s="0" t="n">
        <v>0.0329999999999995</v>
      </c>
      <c r="BM113" s="0" t="n">
        <v>0.0350000000000001</v>
      </c>
      <c r="BN113" s="0" t="n">
        <v>0.0350000000000001</v>
      </c>
      <c r="BO113" s="0" t="n">
        <v>0.0350000000000001</v>
      </c>
      <c r="BP113" s="0" t="n">
        <v>0.0150000000000006</v>
      </c>
      <c r="BQ113" s="0" t="n">
        <v>0.0150000000000006</v>
      </c>
      <c r="BR113" s="0" t="n">
        <v>0.0149999999999997</v>
      </c>
      <c r="BS113" s="0" t="n">
        <v>0.0149999999999997</v>
      </c>
      <c r="BT113" s="0" t="n">
        <v>0.0150000000000006</v>
      </c>
      <c r="BU113" s="0" t="n">
        <v>0.0350000000000001</v>
      </c>
      <c r="BV113" s="0" t="n">
        <v>0.0350000000000001</v>
      </c>
      <c r="BW113" s="0" t="n">
        <v>0.0350000000000001</v>
      </c>
      <c r="BX113" s="0" t="n">
        <v>0.0380000000000003</v>
      </c>
      <c r="BY113" s="0" t="n">
        <v>0.04</v>
      </c>
      <c r="BZ113" s="0" t="n">
        <v>0.04</v>
      </c>
      <c r="CA113" s="0" t="n">
        <v>0.04</v>
      </c>
      <c r="CB113" s="0" t="n">
        <v>0.0200000000000005</v>
      </c>
      <c r="CC113" s="0" t="n">
        <v>0.0200000000000005</v>
      </c>
      <c r="CD113" s="0" t="n">
        <v>0.0199999999999996</v>
      </c>
      <c r="CE113" s="0" t="n">
        <v>0.0199999999999996</v>
      </c>
      <c r="CF113" s="0" t="n">
        <v>0.0200000000000005</v>
      </c>
      <c r="CG113" s="0" t="n">
        <v>0.04</v>
      </c>
      <c r="CH113" s="0" t="n">
        <v>0.04</v>
      </c>
      <c r="CI113" s="0" t="n">
        <v>0.04</v>
      </c>
      <c r="CJ113" s="0" t="n">
        <v>0.0430000000000002</v>
      </c>
      <c r="CK113" s="0" t="n">
        <v>0.0449999999999999</v>
      </c>
      <c r="CL113" s="0" t="n">
        <v>0.0449999999999999</v>
      </c>
      <c r="CM113" s="0" t="n">
        <v>0.0449999999999999</v>
      </c>
      <c r="CN113" s="0" t="n">
        <v>0.0250000000000004</v>
      </c>
      <c r="CO113" s="0" t="n">
        <v>0.0250000000000004</v>
      </c>
      <c r="CP113" s="0" t="n">
        <v>0.0250000000000004</v>
      </c>
      <c r="CQ113" s="0" t="n">
        <v>0.0249999999999995</v>
      </c>
      <c r="CR113" s="0" t="n">
        <v>0.0250000000000004</v>
      </c>
      <c r="CS113" s="0" t="n">
        <v>0.0449999999999999</v>
      </c>
      <c r="CT113" s="0" t="n">
        <v>0.0449999999999999</v>
      </c>
      <c r="CU113" s="0" t="n">
        <v>0.0449999999999999</v>
      </c>
      <c r="CV113" s="0" t="n">
        <v>0.048</v>
      </c>
      <c r="CW113" s="0" t="n">
        <v>0.0499999999999998</v>
      </c>
      <c r="CX113" s="0" t="n">
        <v>0.0500000000000007</v>
      </c>
      <c r="CY113" s="0" t="n">
        <v>0.0499999999999998</v>
      </c>
      <c r="CZ113" s="0" t="n">
        <v>0.0299999999999994</v>
      </c>
      <c r="DA113" s="0" t="n">
        <v>0.0299999999999994</v>
      </c>
      <c r="DB113" s="0" t="n">
        <v>0.0300000000000003</v>
      </c>
      <c r="DC113" s="0" t="n">
        <v>0.0300000000000003</v>
      </c>
      <c r="DD113" s="0" t="n">
        <v>0.0300000000000003</v>
      </c>
      <c r="DE113" s="0" t="n">
        <v>0.0499999999999998</v>
      </c>
      <c r="DF113" s="0" t="n">
        <v>0.0499999999999998</v>
      </c>
      <c r="DG113" s="0" t="n">
        <v>0.0499999999999998</v>
      </c>
      <c r="DH113" s="0" t="n">
        <v>0.0530000000000008</v>
      </c>
      <c r="DI113" s="0" t="n">
        <v>0.0549999999999997</v>
      </c>
      <c r="DJ113" s="0" t="n">
        <v>0.0549999999999997</v>
      </c>
      <c r="DK113" s="0" t="n">
        <v>0.0549999999999997</v>
      </c>
      <c r="DL113" s="0" t="n">
        <v>0.0350000000000001</v>
      </c>
      <c r="DM113" s="0" t="n">
        <v>0.0350000000000001</v>
      </c>
      <c r="DN113" s="0" t="n">
        <v>0.0350000000000001</v>
      </c>
      <c r="DO113" s="0" t="n">
        <v>0.0350000000000001</v>
      </c>
      <c r="DP113" s="0" t="n">
        <v>0.0350000000000001</v>
      </c>
      <c r="DQ113" s="0" t="n">
        <v>0.0550000000000006</v>
      </c>
      <c r="DR113" s="0" t="n">
        <v>0.0549999999999997</v>
      </c>
      <c r="DS113" s="0" t="n">
        <v>0.0549999999999997</v>
      </c>
      <c r="DT113" s="0" t="n">
        <v>0.0579999999999998</v>
      </c>
      <c r="DU113" s="0" t="n">
        <v>0.0599999999999996</v>
      </c>
      <c r="DV113" s="0" t="n">
        <v>0.0600000000000005</v>
      </c>
      <c r="DW113" s="0" t="n">
        <v>0.0599999999999996</v>
      </c>
      <c r="DX113" s="0" t="n">
        <v>0.0350000000000001</v>
      </c>
      <c r="DY113" s="0" t="n">
        <v>0.0350000000000001</v>
      </c>
      <c r="DZ113" s="0" t="n">
        <v>0.0349999999999993</v>
      </c>
      <c r="EA113" s="0" t="n">
        <v>0.0349999999999993</v>
      </c>
      <c r="EB113" s="0" t="n">
        <v>0.0350000000000001</v>
      </c>
      <c r="EC113" s="0" t="n">
        <v>0.0549999999999997</v>
      </c>
      <c r="ED113" s="0" t="n">
        <v>0.0550000000000006</v>
      </c>
      <c r="EE113" s="0" t="n">
        <v>0.0549999999999997</v>
      </c>
      <c r="EF113" s="0" t="n">
        <v>0.0579999999999998</v>
      </c>
      <c r="EG113" s="0" t="n">
        <v>0.0599999999999996</v>
      </c>
      <c r="EH113" s="0" t="n">
        <v>0.0600000000000005</v>
      </c>
      <c r="EI113" s="0" t="n">
        <v>0.0600000000000005</v>
      </c>
      <c r="EJ113" s="0" t="n">
        <v>0.0350000000000001</v>
      </c>
      <c r="EK113" s="0" t="n">
        <v>0.0350000000000001</v>
      </c>
      <c r="EL113" s="0" t="n">
        <v>0.0349999999999993</v>
      </c>
      <c r="EM113" s="0" t="n">
        <v>0.0350000000000001</v>
      </c>
      <c r="EN113" s="0" t="n">
        <v>0.0350000000000001</v>
      </c>
      <c r="EO113" s="0" t="n">
        <v>0.0549999999999997</v>
      </c>
      <c r="EP113" s="0" t="n">
        <v>0.0550000000000006</v>
      </c>
      <c r="EQ113" s="0" t="n">
        <v>0.0550000000000006</v>
      </c>
      <c r="ER113" s="0" t="n">
        <v>0.0579999999999998</v>
      </c>
      <c r="ES113" s="0" t="n">
        <v>0.0600000000000005</v>
      </c>
      <c r="ET113" s="0" t="n">
        <v>0.0600000000000005</v>
      </c>
      <c r="EU113" s="0" t="n">
        <v>0.0600000000000005</v>
      </c>
      <c r="EV113" s="0" t="n">
        <v>0.0350000000000001</v>
      </c>
      <c r="EW113" s="0" t="n">
        <v>0.0350000000000001</v>
      </c>
      <c r="EX113" s="0" t="n">
        <v>0.0349999999999993</v>
      </c>
      <c r="EY113" s="0" t="n">
        <v>0.0349999999999993</v>
      </c>
      <c r="EZ113" s="0" t="n">
        <v>0.0350000000000001</v>
      </c>
      <c r="FA113" s="0" t="n">
        <v>0.0549999999999997</v>
      </c>
      <c r="FB113" s="0" t="n">
        <v>0.0550000000000006</v>
      </c>
      <c r="FC113" s="0" t="n">
        <v>0.0549999999999997</v>
      </c>
      <c r="FD113" s="0" t="n">
        <v>0.0579999999999998</v>
      </c>
      <c r="FE113" s="0" t="n">
        <v>0.0600000000000005</v>
      </c>
      <c r="FF113" s="0" t="n">
        <v>0.0600000000000005</v>
      </c>
      <c r="FG113" s="0" t="n">
        <v>0.0600000000000005</v>
      </c>
      <c r="FH113" s="0" t="n">
        <v>0.0350000000000001</v>
      </c>
      <c r="FI113" s="0" t="n">
        <v>0.0350000000000001</v>
      </c>
      <c r="FJ113" s="0" t="n">
        <v>0.0350000000000001</v>
      </c>
      <c r="FK113" s="0" t="n">
        <v>0.0350000000000001</v>
      </c>
      <c r="FL113" s="0" t="n">
        <v>0.0350000000000001</v>
      </c>
      <c r="FM113" s="0" t="n">
        <v>0.0549999999999997</v>
      </c>
      <c r="FN113" s="0" t="n">
        <v>0.0549999999999997</v>
      </c>
      <c r="FO113" s="0" t="n">
        <v>0.0549999999999997</v>
      </c>
      <c r="FP113" s="0" t="n">
        <v>0.0579999999999998</v>
      </c>
      <c r="FQ113" s="0" t="n">
        <v>0.0599999999999996</v>
      </c>
      <c r="FR113" s="0" t="n">
        <v>0.0600000000000005</v>
      </c>
      <c r="FS113" s="0" t="n">
        <v>0.0599999999999996</v>
      </c>
      <c r="FT113" s="0" t="n">
        <v>0.0350000000000001</v>
      </c>
      <c r="FU113" s="0" t="n">
        <v>0.0350000000000001</v>
      </c>
      <c r="FV113" s="0" t="n">
        <v>0.0350000000000001</v>
      </c>
      <c r="FW113" s="0" t="n">
        <v>0.0350000000000001</v>
      </c>
      <c r="FX113" s="0" t="n">
        <v>0.0350000000000001</v>
      </c>
      <c r="FY113" s="0" t="n">
        <v>0.0550000000000006</v>
      </c>
      <c r="FZ113" s="0" t="n">
        <v>0.0549999999999997</v>
      </c>
      <c r="GA113" s="0" t="n">
        <v>0.0549999999999997</v>
      </c>
      <c r="GB113" s="0" t="n">
        <v>0.0580000000000007</v>
      </c>
      <c r="GC113" s="0" t="n">
        <v>0.0599999999999996</v>
      </c>
      <c r="GD113" s="0" t="n">
        <v>0.0599999999999996</v>
      </c>
      <c r="GE113" s="0" t="n">
        <v>0.0599999999999996</v>
      </c>
      <c r="GF113" s="0" t="n">
        <v>0.0350000000000001</v>
      </c>
      <c r="GG113" s="0" t="n">
        <v>0.0350000000000001</v>
      </c>
      <c r="GH113" s="0" t="n">
        <v>0.0350000000000001</v>
      </c>
      <c r="GI113" s="0" t="n">
        <v>0.0350000000000001</v>
      </c>
      <c r="GJ113" s="0" t="n">
        <v>0.0349999999999993</v>
      </c>
      <c r="GK113" s="0" t="n">
        <v>0.0549999999999997</v>
      </c>
      <c r="GL113" s="0" t="n">
        <v>0.0550000000000006</v>
      </c>
      <c r="GM113" s="0" t="n">
        <v>0.0550000000000006</v>
      </c>
      <c r="GN113" s="0" t="n">
        <v>0.0579999999999998</v>
      </c>
      <c r="GO113" s="0" t="n">
        <v>0.0600000000000005</v>
      </c>
      <c r="GP113" s="0" t="n">
        <v>0.0599999999999996</v>
      </c>
      <c r="GQ113" s="0" t="n">
        <v>0.0600000000000005</v>
      </c>
      <c r="GR113" s="0" t="n">
        <v>0.0349999999999993</v>
      </c>
      <c r="GS113" s="0" t="n">
        <v>0.0350000000000001</v>
      </c>
      <c r="GT113" s="0" t="n">
        <v>0.0350000000000001</v>
      </c>
      <c r="GU113" s="0" t="n">
        <v>0.0350000000000001</v>
      </c>
      <c r="GV113" s="0" t="n">
        <v>0.0349999999999993</v>
      </c>
      <c r="GW113" s="0" t="n">
        <v>0.0549999999999997</v>
      </c>
      <c r="GX113" s="0" t="n">
        <v>0.0550000000000006</v>
      </c>
      <c r="GY113" s="0" t="n">
        <v>0.0550000000000006</v>
      </c>
      <c r="GZ113" s="0" t="n">
        <v>0.0579999999999989</v>
      </c>
      <c r="HA113" s="0" t="n">
        <v>0.0600000000000005</v>
      </c>
      <c r="HB113" s="0" t="n">
        <v>0.0599999999999996</v>
      </c>
      <c r="HC113" s="0" t="n">
        <v>0.0600000000000005</v>
      </c>
      <c r="HD113" s="0" t="n">
        <v>0.0350000000000001</v>
      </c>
      <c r="HE113" s="0" t="n">
        <v>0.0350000000000001</v>
      </c>
      <c r="HF113" s="0" t="n">
        <v>0.0350000000000001</v>
      </c>
      <c r="HG113" s="0" t="n">
        <v>0.0350000000000001</v>
      </c>
      <c r="HH113" s="0" t="n">
        <v>0.0350000000000001</v>
      </c>
      <c r="HI113" s="0" t="n">
        <v>0.0550000000000006</v>
      </c>
      <c r="HJ113" s="0" t="n">
        <v>0.0549999999999997</v>
      </c>
      <c r="HK113" s="0" t="n">
        <v>0.0549999999999997</v>
      </c>
      <c r="HL113" s="0" t="n">
        <v>0.0579999999999998</v>
      </c>
      <c r="HM113" s="0" t="n">
        <v>0.0599999999999996</v>
      </c>
      <c r="HN113" s="0" t="n">
        <v>0.0600000000000005</v>
      </c>
      <c r="HO113" s="0" t="n">
        <v>0.0599999999999996</v>
      </c>
      <c r="HP113" s="0" t="n">
        <v>0.0350000000000001</v>
      </c>
      <c r="HQ113" s="0" t="n">
        <v>0.0350000000000001</v>
      </c>
      <c r="HR113" s="0" t="n">
        <v>0.0350000000000001</v>
      </c>
      <c r="HS113" s="0" t="n">
        <v>0.0350000000000001</v>
      </c>
      <c r="HT113" s="0" t="n">
        <v>0.0349999999999993</v>
      </c>
      <c r="HU113" s="0" t="n">
        <v>0.0549999999999997</v>
      </c>
      <c r="HV113" s="0" t="n">
        <v>0.0550000000000006</v>
      </c>
      <c r="HW113" s="0" t="n">
        <v>0.0550000000000006</v>
      </c>
      <c r="HX113" s="0" t="n">
        <v>0.0579999999999989</v>
      </c>
      <c r="HY113" s="0" t="n">
        <v>0.0600000000000005</v>
      </c>
      <c r="HZ113" s="0" t="n">
        <v>0.0599999999999996</v>
      </c>
      <c r="IA113" s="382" t="n">
        <v>0.0600000000000005</v>
      </c>
      <c r="IB113" s="382" t="n">
        <v>0.0350000000000001</v>
      </c>
      <c r="IC113" s="382" t="n">
        <v>0.0350000000000001</v>
      </c>
      <c r="ID113" s="382" t="n">
        <v>0.0350000000000001</v>
      </c>
      <c r="IE113" s="382" t="n">
        <v>0.0350000000000001</v>
      </c>
    </row>
    <row r="114" customFormat="false" ht="12.75" hidden="false" customHeight="false" outlineLevel="0" collapsed="false">
      <c r="A114" s="389" t="n">
        <f aca="false">A!A128</f>
        <v>40452</v>
      </c>
      <c r="B114" s="390" t="n">
        <f aca="false">INDEX(RelationshipPriceTable,MATCH(A114,RelationshipMonth,0),2)</f>
        <v>4.22</v>
      </c>
      <c r="C114" s="390" t="n">
        <v>4.198</v>
      </c>
      <c r="D114" s="391" t="n">
        <f aca="false">B114-C114</f>
        <v>0.0219999999999994</v>
      </c>
      <c r="F114" s="414" t="n">
        <v>37013</v>
      </c>
      <c r="M114" s="0" t="n">
        <v>-0.158</v>
      </c>
      <c r="N114" s="0" t="n">
        <v>-0.155</v>
      </c>
      <c r="O114" s="0" t="n">
        <v>-0.149999999999999</v>
      </c>
      <c r="P114" s="0" t="n">
        <v>-0.149</v>
      </c>
      <c r="Q114" s="0" t="n">
        <v>-0.146999999999999</v>
      </c>
      <c r="R114" s="0" t="n">
        <v>-0.133</v>
      </c>
      <c r="S114" s="0" t="n">
        <v>-0.129</v>
      </c>
      <c r="T114" s="0" t="n">
        <v>-0.122999999999999</v>
      </c>
      <c r="U114" s="0" t="n">
        <v>-0.117999999999999</v>
      </c>
      <c r="V114" s="0" t="n">
        <v>-0.108</v>
      </c>
      <c r="W114" s="0" t="n">
        <v>-0.0820000000000007</v>
      </c>
      <c r="X114" s="0" t="n">
        <v>-0.0639999999999992</v>
      </c>
      <c r="Y114" s="0" t="n">
        <v>-0.0640000000000001</v>
      </c>
      <c r="Z114" s="0" t="n">
        <v>-0.0640000000000001</v>
      </c>
      <c r="AA114" s="0" t="n">
        <v>-0.0640000000000001</v>
      </c>
      <c r="AB114" s="0" t="n">
        <v>-0.0590000000000002</v>
      </c>
      <c r="AC114" s="0" t="n">
        <v>-0.0529999999999999</v>
      </c>
      <c r="AD114" s="0" t="n">
        <v>-0.048</v>
      </c>
      <c r="AE114" s="0" t="n">
        <v>-0.0430000000000002</v>
      </c>
      <c r="AF114" s="0" t="n">
        <v>-0.0430000000000002</v>
      </c>
      <c r="AG114" s="0" t="n">
        <v>-0.0430000000000002</v>
      </c>
      <c r="AH114" s="0" t="n">
        <v>-0.0430000000000002</v>
      </c>
      <c r="AI114" s="0" t="n">
        <v>-0.0280000000000005</v>
      </c>
      <c r="AJ114" s="0" t="n">
        <v>-0.0279999999999996</v>
      </c>
      <c r="AK114" s="0" t="n">
        <v>-0.0279999999999996</v>
      </c>
      <c r="AL114" s="0" t="n">
        <v>-0.0279999999999996</v>
      </c>
      <c r="AM114" s="0" t="n">
        <v>-0.0279999999999996</v>
      </c>
      <c r="AN114" s="0" t="n">
        <v>-0.024</v>
      </c>
      <c r="AO114" s="0" t="n">
        <v>-0.0229999999999997</v>
      </c>
      <c r="AP114" s="0" t="n">
        <v>-0.0230000000000006</v>
      </c>
      <c r="AQ114" s="0" t="n">
        <v>-0.0229999999999997</v>
      </c>
      <c r="AR114" s="0" t="n">
        <v>-0.0229999999999997</v>
      </c>
      <c r="AS114" s="0" t="n">
        <v>-0.0230000000000006</v>
      </c>
      <c r="AT114" s="0" t="n">
        <v>-0.0230000000000006</v>
      </c>
      <c r="AU114" s="0" t="n">
        <v>-0.0230000000000006</v>
      </c>
      <c r="AV114" s="0" t="n">
        <v>-0.0229999999999997</v>
      </c>
      <c r="AW114" s="0" t="n">
        <v>-0.0279999999999996</v>
      </c>
      <c r="AX114" s="0" t="n">
        <v>-0.0280000000000005</v>
      </c>
      <c r="AY114" s="0" t="n">
        <v>-0.0280000000000005</v>
      </c>
      <c r="AZ114" s="0" t="n">
        <v>-0.024</v>
      </c>
      <c r="BA114" s="0" t="n">
        <v>-0.0230000000000006</v>
      </c>
      <c r="BB114" s="0" t="n">
        <v>-0.0229999999999997</v>
      </c>
      <c r="BC114" s="0" t="n">
        <v>-0.0230000000000006</v>
      </c>
      <c r="BD114" s="0" t="n">
        <v>-0.0229999999999997</v>
      </c>
      <c r="BE114" s="0" t="n">
        <v>-0.0229999999999997</v>
      </c>
      <c r="BF114" s="0" t="n">
        <v>-0.0229999999999997</v>
      </c>
      <c r="BG114" s="0" t="n">
        <v>-0.0229999999999997</v>
      </c>
      <c r="BH114" s="0" t="n">
        <v>-0.0230000000000006</v>
      </c>
      <c r="BI114" s="0" t="n">
        <v>-0.0280000000000005</v>
      </c>
      <c r="BJ114" s="0" t="n">
        <v>-0.0279999999999996</v>
      </c>
      <c r="BK114" s="0" t="n">
        <v>-0.0279999999999996</v>
      </c>
      <c r="BL114" s="0" t="n">
        <v>-0.024</v>
      </c>
      <c r="BM114" s="0" t="n">
        <v>-0.0229999999999997</v>
      </c>
      <c r="BN114" s="0" t="n">
        <v>-0.0230000000000006</v>
      </c>
      <c r="BO114" s="0" t="n">
        <v>-0.0229999999999997</v>
      </c>
      <c r="BP114" s="0" t="n">
        <v>-0.0230000000000006</v>
      </c>
      <c r="BQ114" s="0" t="n">
        <v>-0.0230000000000006</v>
      </c>
      <c r="BR114" s="0" t="n">
        <v>-0.0229999999999997</v>
      </c>
      <c r="BS114" s="0" t="n">
        <v>-0.0229999999999997</v>
      </c>
      <c r="BT114" s="0" t="n">
        <v>-0.0229999999999997</v>
      </c>
      <c r="BU114" s="0" t="n">
        <v>-0.0279999999999996</v>
      </c>
      <c r="BV114" s="0" t="n">
        <v>-0.0280000000000005</v>
      </c>
      <c r="BW114" s="0" t="n">
        <v>-0.0280000000000005</v>
      </c>
      <c r="BX114" s="0" t="n">
        <v>-0.024</v>
      </c>
      <c r="BY114" s="0" t="n">
        <v>-0.0229999999999997</v>
      </c>
      <c r="BZ114" s="0" t="n">
        <v>-0.0230000000000006</v>
      </c>
      <c r="CA114" s="0" t="n">
        <v>-0.0230000000000006</v>
      </c>
      <c r="CB114" s="0" t="n">
        <v>-0.0230000000000006</v>
      </c>
      <c r="CC114" s="0" t="n">
        <v>-0.0230000000000006</v>
      </c>
      <c r="CD114" s="0" t="n">
        <v>-0.0229999999999997</v>
      </c>
      <c r="CE114" s="0" t="n">
        <v>-0.0229999999999997</v>
      </c>
      <c r="CF114" s="0" t="n">
        <v>-0.0229999999999997</v>
      </c>
      <c r="CG114" s="0" t="n">
        <v>-0.0279999999999996</v>
      </c>
      <c r="CH114" s="0" t="n">
        <v>-0.0280000000000005</v>
      </c>
      <c r="CI114" s="0" t="n">
        <v>-0.0280000000000005</v>
      </c>
      <c r="CJ114" s="0" t="n">
        <v>-0.024</v>
      </c>
      <c r="CK114" s="0" t="n">
        <v>-0.0230000000000006</v>
      </c>
      <c r="CL114" s="0" t="n">
        <v>-0.0229999999999997</v>
      </c>
      <c r="CM114" s="0" t="n">
        <v>-0.0230000000000006</v>
      </c>
      <c r="CN114" s="0" t="n">
        <v>-0.0230000000000006</v>
      </c>
      <c r="CO114" s="0" t="n">
        <v>-0.0229999999999997</v>
      </c>
      <c r="CP114" s="0" t="n">
        <v>-0.0229999999999997</v>
      </c>
      <c r="CQ114" s="0" t="n">
        <v>-0.0229999999999997</v>
      </c>
      <c r="CR114" s="0" t="n">
        <v>-0.0229999999999997</v>
      </c>
      <c r="CS114" s="0" t="n">
        <v>-0.0279999999999996</v>
      </c>
      <c r="CT114" s="0" t="n">
        <v>-0.0280000000000005</v>
      </c>
      <c r="CU114" s="0" t="n">
        <v>-0.0280000000000005</v>
      </c>
      <c r="CV114" s="0" t="n">
        <v>-0.024</v>
      </c>
      <c r="CW114" s="0" t="n">
        <v>-0.0229999999999997</v>
      </c>
      <c r="CX114" s="0" t="n">
        <v>-0.0230000000000006</v>
      </c>
      <c r="CY114" s="0" t="n">
        <v>-0.0229999999999997</v>
      </c>
      <c r="CZ114" s="0" t="n">
        <v>-0.0229999999999997</v>
      </c>
      <c r="DA114" s="0" t="n">
        <v>-0.0229999999999997</v>
      </c>
      <c r="DB114" s="0" t="n">
        <v>-0.0230000000000006</v>
      </c>
      <c r="DC114" s="0" t="n">
        <v>-0.0230000000000006</v>
      </c>
      <c r="DD114" s="0" t="n">
        <v>-0.0230000000000006</v>
      </c>
      <c r="DE114" s="0" t="n">
        <v>-0.0280000000000005</v>
      </c>
      <c r="DF114" s="0" t="n">
        <v>-0.0279999999999996</v>
      </c>
      <c r="DG114" s="0" t="n">
        <v>-0.0279999999999996</v>
      </c>
      <c r="DH114" s="0" t="n">
        <v>-0.024</v>
      </c>
      <c r="DI114" s="0" t="n">
        <v>-0.0229999999999997</v>
      </c>
      <c r="DJ114" s="0" t="n">
        <v>-0.0229999999999997</v>
      </c>
      <c r="DK114" s="0" t="n">
        <v>-0.0229999999999997</v>
      </c>
      <c r="DL114" s="0" t="n">
        <v>-0.0229999999999997</v>
      </c>
      <c r="DM114" s="0" t="n">
        <v>-0.0229999999999997</v>
      </c>
      <c r="DN114" s="0" t="n">
        <v>-0.0229999999999997</v>
      </c>
      <c r="DO114" s="0" t="n">
        <v>-0.0229999999999997</v>
      </c>
      <c r="DP114" s="0" t="n">
        <v>-0.0230000000000006</v>
      </c>
      <c r="DQ114" s="0" t="n">
        <v>-0.0280000000000005</v>
      </c>
      <c r="DR114" s="0" t="n">
        <v>-0.0279999999999996</v>
      </c>
      <c r="DS114" s="0" t="n">
        <v>-0.0279999999999996</v>
      </c>
      <c r="DT114" s="0" t="n">
        <v>-0.024</v>
      </c>
      <c r="DU114" s="0" t="n">
        <v>-0.0229999999999997</v>
      </c>
      <c r="DV114" s="0" t="n">
        <v>-0.0230000000000006</v>
      </c>
      <c r="DW114" s="0" t="n">
        <v>-0.0229999999999997</v>
      </c>
      <c r="DX114" s="0" t="n">
        <v>-0.0230000000000006</v>
      </c>
      <c r="DY114" s="0" t="n">
        <v>-0.0230000000000006</v>
      </c>
      <c r="DZ114" s="0" t="n">
        <v>-0.0229999999999997</v>
      </c>
      <c r="EA114" s="0" t="n">
        <v>-0.0229999999999997</v>
      </c>
      <c r="EB114" s="0" t="n">
        <v>-0.0229999999999997</v>
      </c>
      <c r="EC114" s="0" t="n">
        <v>-0.0279999999999996</v>
      </c>
      <c r="ED114" s="0" t="n">
        <v>-0.0280000000000005</v>
      </c>
      <c r="EE114" s="0" t="n">
        <v>-0.0280000000000005</v>
      </c>
      <c r="EF114" s="0" t="n">
        <v>-0.024</v>
      </c>
      <c r="EG114" s="0" t="n">
        <v>-0.0229999999999997</v>
      </c>
      <c r="EH114" s="0" t="n">
        <v>-0.0230000000000006</v>
      </c>
      <c r="EI114" s="0" t="n">
        <v>-0.0230000000000006</v>
      </c>
      <c r="EJ114" s="0" t="n">
        <v>-0.0230000000000006</v>
      </c>
      <c r="EK114" s="0" t="n">
        <v>-0.0230000000000006</v>
      </c>
      <c r="EL114" s="0" t="n">
        <v>-0.0229999999999997</v>
      </c>
      <c r="EM114" s="0" t="n">
        <v>-0.0229999999999997</v>
      </c>
      <c r="EN114" s="0" t="n">
        <v>-0.0229999999999997</v>
      </c>
      <c r="EO114" s="0" t="n">
        <v>-0.0279999999999996</v>
      </c>
      <c r="EP114" s="0" t="n">
        <v>-0.0280000000000005</v>
      </c>
      <c r="EQ114" s="0" t="n">
        <v>-0.0280000000000005</v>
      </c>
      <c r="ER114" s="0" t="n">
        <v>-0.024</v>
      </c>
      <c r="ES114" s="0" t="n">
        <v>-0.0229999999999997</v>
      </c>
      <c r="ET114" s="0" t="n">
        <v>-0.0230000000000006</v>
      </c>
      <c r="EU114" s="0" t="n">
        <v>-0.0230000000000006</v>
      </c>
      <c r="EV114" s="0" t="n">
        <v>-0.0230000000000006</v>
      </c>
      <c r="EW114" s="0" t="n">
        <v>-0.0230000000000006</v>
      </c>
      <c r="EX114" s="0" t="n">
        <v>-0.0229999999999997</v>
      </c>
      <c r="EY114" s="0" t="n">
        <v>-0.0229999999999997</v>
      </c>
      <c r="EZ114" s="0" t="n">
        <v>-0.0229999999999997</v>
      </c>
      <c r="FA114" s="0" t="n">
        <v>-0.0279999999999996</v>
      </c>
      <c r="FB114" s="0" t="n">
        <v>-0.0280000000000005</v>
      </c>
      <c r="FC114" s="0" t="n">
        <v>-0.0280000000000005</v>
      </c>
      <c r="FD114" s="0" t="n">
        <v>-0.024</v>
      </c>
      <c r="FE114" s="0" t="n">
        <v>-0.0229999999999997</v>
      </c>
      <c r="FF114" s="0" t="n">
        <v>-0.0230000000000006</v>
      </c>
      <c r="FG114" s="0" t="n">
        <v>-0.0230000000000006</v>
      </c>
      <c r="FH114" s="0" t="n">
        <v>-0.0230000000000006</v>
      </c>
      <c r="FI114" s="0" t="n">
        <v>-0.0229999999999997</v>
      </c>
      <c r="FJ114" s="0" t="n">
        <v>-0.0229999999999997</v>
      </c>
      <c r="FK114" s="0" t="n">
        <v>-0.0229999999999997</v>
      </c>
      <c r="FL114" s="0" t="n">
        <v>-0.0229999999999997</v>
      </c>
      <c r="FM114" s="0" t="n">
        <v>-0.0279999999999996</v>
      </c>
      <c r="FN114" s="0" t="n">
        <v>-0.0280000000000005</v>
      </c>
      <c r="FO114" s="0" t="n">
        <v>-0.0279999999999996</v>
      </c>
      <c r="FP114" s="0" t="n">
        <v>-0.024</v>
      </c>
      <c r="FQ114" s="0" t="n">
        <v>-0.0229999999999997</v>
      </c>
      <c r="FR114" s="0" t="n">
        <v>-0.0230000000000006</v>
      </c>
      <c r="FS114" s="0" t="n">
        <v>-0.0229999999999997</v>
      </c>
      <c r="FT114" s="0" t="n">
        <v>-0.0229999999999997</v>
      </c>
      <c r="FU114" s="0" t="n">
        <v>-0.0229999999999997</v>
      </c>
      <c r="FV114" s="0" t="n">
        <v>-0.0230000000000006</v>
      </c>
      <c r="FW114" s="0" t="n">
        <v>-0.0229999999999997</v>
      </c>
      <c r="FX114" s="0" t="n">
        <v>-0.0230000000000006</v>
      </c>
      <c r="FY114" s="0" t="n">
        <v>-0.0280000000000005</v>
      </c>
      <c r="FZ114" s="0" t="n">
        <v>-0.0279999999999996</v>
      </c>
      <c r="GA114" s="0" t="n">
        <v>-0.0279999999999996</v>
      </c>
      <c r="GB114" s="0" t="n">
        <v>-0.024</v>
      </c>
      <c r="GC114" s="0" t="n">
        <v>-0.0229999999999997</v>
      </c>
      <c r="GD114" s="0" t="n">
        <v>-0.0229999999999997</v>
      </c>
      <c r="GE114" s="0" t="n">
        <v>-0.0229999999999997</v>
      </c>
      <c r="GF114" s="0" t="n">
        <v>-0.0230000000000006</v>
      </c>
      <c r="GG114" s="0" t="n">
        <v>-0.0230000000000006</v>
      </c>
      <c r="GH114" s="0" t="n">
        <v>-0.0229999999999997</v>
      </c>
      <c r="GI114" s="0" t="n">
        <v>-0.0230000000000006</v>
      </c>
      <c r="GJ114" s="0" t="n">
        <v>-0.0229999999999997</v>
      </c>
      <c r="GK114" s="0" t="n">
        <v>-0.0279999999999996</v>
      </c>
      <c r="GL114" s="0" t="n">
        <v>-0.0280000000000005</v>
      </c>
      <c r="GM114" s="0" t="n">
        <v>-0.0280000000000005</v>
      </c>
      <c r="GN114" s="0" t="n">
        <v>-0.024</v>
      </c>
      <c r="GO114" s="0" t="n">
        <v>-0.0230000000000006</v>
      </c>
      <c r="GP114" s="0" t="n">
        <v>-0.0229999999999997</v>
      </c>
      <c r="GQ114" s="0" t="n">
        <v>-0.0230000000000006</v>
      </c>
      <c r="GR114" s="0" t="n">
        <v>-0.0229999999999997</v>
      </c>
      <c r="GS114" s="0" t="n">
        <v>-0.0230000000000006</v>
      </c>
      <c r="GT114" s="0" t="n">
        <v>-0.0229999999999997</v>
      </c>
      <c r="GU114" s="0" t="n">
        <v>-0.0230000000000006</v>
      </c>
      <c r="GV114" s="0" t="n">
        <v>-0.0229999999999997</v>
      </c>
      <c r="GW114" s="0" t="n">
        <v>-0.0279999999999996</v>
      </c>
      <c r="GX114" s="0" t="n">
        <v>-0.0280000000000005</v>
      </c>
      <c r="GY114" s="0" t="n">
        <v>-0.0280000000000005</v>
      </c>
      <c r="GZ114" s="0" t="n">
        <v>-0.024</v>
      </c>
      <c r="HA114" s="0" t="n">
        <v>-0.0230000000000006</v>
      </c>
      <c r="HB114" s="0" t="n">
        <v>-0.0229999999999997</v>
      </c>
      <c r="HC114" s="0" t="n">
        <v>-0.0230000000000006</v>
      </c>
      <c r="HD114" s="0" t="n">
        <v>-0.0229999999999997</v>
      </c>
      <c r="HE114" s="0" t="n">
        <v>-0.0229999999999997</v>
      </c>
      <c r="HF114" s="0" t="n">
        <v>-0.0229999999999997</v>
      </c>
      <c r="HG114" s="0" t="n">
        <v>-0.0229999999999997</v>
      </c>
      <c r="HH114" s="0" t="n">
        <v>-0.0230000000000006</v>
      </c>
      <c r="HI114" s="0" t="n">
        <v>-0.0280000000000005</v>
      </c>
      <c r="HJ114" s="0" t="n">
        <v>-0.0279999999999996</v>
      </c>
      <c r="HK114" s="0" t="n">
        <v>-0.0279999999999996</v>
      </c>
      <c r="HL114" s="0" t="n">
        <v>-0.024</v>
      </c>
      <c r="HM114" s="0" t="n">
        <v>-0.0229999999999997</v>
      </c>
      <c r="HN114" s="0" t="n">
        <v>-0.0229999999999997</v>
      </c>
      <c r="HO114" s="0" t="n">
        <v>-0.0229999999999997</v>
      </c>
      <c r="HP114" s="0" t="n">
        <v>-0.0230000000000006</v>
      </c>
      <c r="HQ114" s="0" t="n">
        <v>-0.0230000000000006</v>
      </c>
      <c r="HR114" s="0" t="n">
        <v>-0.0229999999999997</v>
      </c>
      <c r="HS114" s="0" t="n">
        <v>-0.0230000000000006</v>
      </c>
      <c r="HT114" s="0" t="n">
        <v>-0.0229999999999997</v>
      </c>
      <c r="HU114" s="0" t="n">
        <v>-0.0279999999999996</v>
      </c>
      <c r="HV114" s="0" t="n">
        <v>-0.0280000000000005</v>
      </c>
      <c r="HW114" s="0" t="n">
        <v>-0.0280000000000005</v>
      </c>
      <c r="HX114" s="0" t="n">
        <v>-0.024</v>
      </c>
      <c r="HY114" s="0" t="n">
        <v>-0.0230000000000006</v>
      </c>
      <c r="HZ114" s="0" t="n">
        <v>-0.0229999999999997</v>
      </c>
      <c r="IA114" s="382" t="n">
        <v>-0.0230000000000006</v>
      </c>
      <c r="IB114" s="382" t="n">
        <v>-0.0229999999999997</v>
      </c>
      <c r="IC114" s="382" t="n">
        <v>-0.0229999999999997</v>
      </c>
      <c r="ID114" s="382" t="n">
        <v>-0.0229999999999997</v>
      </c>
      <c r="IE114" s="382" t="n">
        <v>-0.0229999999999997</v>
      </c>
    </row>
    <row r="115" customFormat="false" ht="12.75" hidden="false" customHeight="false" outlineLevel="0" collapsed="false">
      <c r="A115" s="389" t="n">
        <f aca="false">A!A129</f>
        <v>40483</v>
      </c>
      <c r="B115" s="390" t="n">
        <f aca="false">INDEX(RelationshipPriceTable,MATCH(A115,RelationshipMonth,0),2)</f>
        <v>4.36</v>
      </c>
      <c r="C115" s="390" t="n">
        <v>4.338</v>
      </c>
      <c r="D115" s="391" t="n">
        <f aca="false">B115-C115</f>
        <v>0.0220000000000002</v>
      </c>
      <c r="F115" s="414" t="n">
        <v>37014</v>
      </c>
      <c r="M115" s="0" t="n">
        <v>0.0440000000000005</v>
      </c>
      <c r="N115" s="0" t="n">
        <v>0.0419999999999998</v>
      </c>
      <c r="O115" s="0" t="n">
        <v>0.0439999999999996</v>
      </c>
      <c r="P115" s="0" t="n">
        <v>0.0359999999999996</v>
      </c>
      <c r="Q115" s="0" t="n">
        <v>0.0339999999999998</v>
      </c>
      <c r="R115" s="0" t="n">
        <v>0.0339999999999998</v>
      </c>
      <c r="S115" s="0" t="n">
        <v>0.0350000000000001</v>
      </c>
      <c r="T115" s="0" t="n">
        <v>0.0349999999999993</v>
      </c>
      <c r="U115" s="0" t="n">
        <v>0.0299999999999994</v>
      </c>
      <c r="V115" s="0" t="n">
        <v>0.0300000000000003</v>
      </c>
      <c r="W115" s="0" t="n">
        <v>0.0300000000000003</v>
      </c>
      <c r="X115" s="0" t="n">
        <v>0.0269999999999992</v>
      </c>
      <c r="Y115" s="0" t="n">
        <v>0.0270000000000001</v>
      </c>
      <c r="Z115" s="0" t="n">
        <v>0.0270000000000001</v>
      </c>
      <c r="AA115" s="0" t="n">
        <v>0.0270000000000001</v>
      </c>
      <c r="AB115" s="0" t="n">
        <v>0.0300000000000003</v>
      </c>
      <c r="AC115" s="0" t="n">
        <v>0.0300000000000003</v>
      </c>
      <c r="AD115" s="0" t="n">
        <v>0.0280000000000005</v>
      </c>
      <c r="AE115" s="0" t="n">
        <v>0.0280000000000005</v>
      </c>
      <c r="AF115" s="0" t="n">
        <v>0.0280000000000005</v>
      </c>
      <c r="AG115" s="0" t="n">
        <v>0.032</v>
      </c>
      <c r="AH115" s="0" t="n">
        <v>0.032</v>
      </c>
      <c r="AI115" s="0" t="n">
        <v>0.0250000000000004</v>
      </c>
      <c r="AJ115" s="0" t="n">
        <v>0.0250000000000004</v>
      </c>
      <c r="AK115" s="0" t="n">
        <v>0.0299999999999994</v>
      </c>
      <c r="AL115" s="0" t="n">
        <v>0.0350000000000001</v>
      </c>
      <c r="AM115" s="0" t="n">
        <v>0.0349999999999993</v>
      </c>
      <c r="AN115" s="0" t="n">
        <v>0.0350000000000001</v>
      </c>
      <c r="AO115" s="0" t="n">
        <v>0.0350000000000001</v>
      </c>
      <c r="AP115" s="0" t="n">
        <v>0.0350000000000001</v>
      </c>
      <c r="AQ115" s="0" t="n">
        <v>0.0349999999999993</v>
      </c>
      <c r="AR115" s="0" t="n">
        <v>0.0350000000000001</v>
      </c>
      <c r="AS115" s="0" t="n">
        <v>0.0350000000000001</v>
      </c>
      <c r="AT115" s="0" t="n">
        <v>0.0350000000000001</v>
      </c>
      <c r="AU115" s="0" t="n">
        <v>0.0350000000000001</v>
      </c>
      <c r="AV115" s="0" t="n">
        <v>0.0350000000000001</v>
      </c>
      <c r="AW115" s="0" t="n">
        <v>0.0299999999999994</v>
      </c>
      <c r="AX115" s="0" t="n">
        <v>0.0350000000000001</v>
      </c>
      <c r="AY115" s="0" t="n">
        <v>0.0350000000000001</v>
      </c>
      <c r="AZ115" s="0" t="n">
        <v>0.0350000000000001</v>
      </c>
      <c r="BA115" s="0" t="n">
        <v>0.0350000000000001</v>
      </c>
      <c r="BB115" s="0" t="n">
        <v>0.0350000000000001</v>
      </c>
      <c r="BC115" s="0" t="n">
        <v>0.0350000000000001</v>
      </c>
      <c r="BD115" s="0" t="n">
        <v>0.0349999999999993</v>
      </c>
      <c r="BE115" s="0" t="n">
        <v>0.0350000000000001</v>
      </c>
      <c r="BF115" s="0" t="n">
        <v>0.0350000000000001</v>
      </c>
      <c r="BG115" s="0" t="n">
        <v>0.0350000000000001</v>
      </c>
      <c r="BH115" s="0" t="n">
        <v>0.0350000000000001</v>
      </c>
      <c r="BI115" s="0" t="n">
        <v>0.0300000000000003</v>
      </c>
      <c r="BJ115" s="0" t="n">
        <v>0.0349999999999993</v>
      </c>
      <c r="BK115" s="0" t="n">
        <v>0.0349999999999993</v>
      </c>
      <c r="BL115" s="0" t="n">
        <v>0.0350000000000001</v>
      </c>
      <c r="BM115" s="0" t="n">
        <v>0.0350000000000001</v>
      </c>
      <c r="BN115" s="0" t="n">
        <v>0.0350000000000001</v>
      </c>
      <c r="BO115" s="0" t="n">
        <v>0.0350000000000001</v>
      </c>
      <c r="BP115" s="0" t="n">
        <v>0.0350000000000001</v>
      </c>
      <c r="BQ115" s="0" t="n">
        <v>0.0350000000000001</v>
      </c>
      <c r="BR115" s="0" t="n">
        <v>0.0350000000000001</v>
      </c>
      <c r="BS115" s="0" t="n">
        <v>0.0349999999999993</v>
      </c>
      <c r="BT115" s="0" t="n">
        <v>0.0350000000000001</v>
      </c>
      <c r="BU115" s="0" t="n">
        <v>0.0300000000000003</v>
      </c>
      <c r="BV115" s="0" t="n">
        <v>0.0350000000000001</v>
      </c>
      <c r="BW115" s="0" t="n">
        <v>0.0350000000000001</v>
      </c>
      <c r="BX115" s="0" t="n">
        <v>0.0350000000000001</v>
      </c>
      <c r="BY115" s="0" t="n">
        <v>0.0349999999999993</v>
      </c>
      <c r="BZ115" s="0" t="n">
        <v>0.0350000000000001</v>
      </c>
      <c r="CA115" s="0" t="n">
        <v>0.0350000000000001</v>
      </c>
      <c r="CB115" s="0" t="n">
        <v>0.0350000000000001</v>
      </c>
      <c r="CC115" s="0" t="n">
        <v>0.0350000000000001</v>
      </c>
      <c r="CD115" s="0" t="n">
        <v>0.0349999999999993</v>
      </c>
      <c r="CE115" s="0" t="n">
        <v>0.0349999999999993</v>
      </c>
      <c r="CF115" s="0" t="n">
        <v>0.0350000000000001</v>
      </c>
      <c r="CG115" s="0" t="n">
        <v>0.0299999999999994</v>
      </c>
      <c r="CH115" s="0" t="n">
        <v>0.0350000000000001</v>
      </c>
      <c r="CI115" s="0" t="n">
        <v>0.0350000000000001</v>
      </c>
      <c r="CJ115" s="0" t="n">
        <v>0.0350000000000001</v>
      </c>
      <c r="CK115" s="0" t="n">
        <v>0.0350000000000001</v>
      </c>
      <c r="CL115" s="0" t="n">
        <v>0.0350000000000001</v>
      </c>
      <c r="CM115" s="0" t="n">
        <v>0.0350000000000001</v>
      </c>
      <c r="CN115" s="0" t="n">
        <v>0.0350000000000001</v>
      </c>
      <c r="CO115" s="0" t="n">
        <v>0.0349999999999993</v>
      </c>
      <c r="CP115" s="0" t="n">
        <v>0.0350000000000001</v>
      </c>
      <c r="CQ115" s="0" t="n">
        <v>0.0350000000000001</v>
      </c>
      <c r="CR115" s="0" t="n">
        <v>0.0350000000000001</v>
      </c>
      <c r="CS115" s="0" t="n">
        <v>0.0300000000000003</v>
      </c>
      <c r="CT115" s="0" t="n">
        <v>0.0350000000000001</v>
      </c>
      <c r="CU115" s="0" t="n">
        <v>0.0350000000000001</v>
      </c>
      <c r="CV115" s="0" t="n">
        <v>0.0350000000000001</v>
      </c>
      <c r="CW115" s="0" t="n">
        <v>0.0350000000000001</v>
      </c>
      <c r="CX115" s="0" t="n">
        <v>0.0350000000000001</v>
      </c>
      <c r="CY115" s="0" t="n">
        <v>0.0349999999999993</v>
      </c>
      <c r="CZ115" s="0" t="n">
        <v>0.0350000000000001</v>
      </c>
      <c r="DA115" s="0" t="n">
        <v>0.0350000000000001</v>
      </c>
      <c r="DB115" s="0" t="n">
        <v>0.0350000000000001</v>
      </c>
      <c r="DC115" s="0" t="n">
        <v>0.0350000000000001</v>
      </c>
      <c r="DD115" s="0" t="n">
        <v>0.0350000000000001</v>
      </c>
      <c r="DE115" s="0" t="n">
        <v>0.0300000000000003</v>
      </c>
      <c r="DF115" s="0" t="n">
        <v>0.0350000000000001</v>
      </c>
      <c r="DG115" s="0" t="n">
        <v>0.0350000000000001</v>
      </c>
      <c r="DH115" s="0" t="n">
        <v>0.0349999999999993</v>
      </c>
      <c r="DI115" s="0" t="n">
        <v>0.0350000000000001</v>
      </c>
      <c r="DJ115" s="0" t="n">
        <v>0.0350000000000001</v>
      </c>
      <c r="DK115" s="0" t="n">
        <v>0.0350000000000001</v>
      </c>
      <c r="DL115" s="0" t="n">
        <v>0.0349999999999993</v>
      </c>
      <c r="DM115" s="0" t="n">
        <v>0.0350000000000001</v>
      </c>
      <c r="DN115" s="0" t="n">
        <v>0.0350000000000001</v>
      </c>
      <c r="DO115" s="0" t="n">
        <v>0.0350000000000001</v>
      </c>
      <c r="DP115" s="0" t="n">
        <v>0.0350000000000001</v>
      </c>
      <c r="DQ115" s="0" t="n">
        <v>0.0300000000000003</v>
      </c>
      <c r="DR115" s="0" t="n">
        <v>0.0349999999999993</v>
      </c>
      <c r="DS115" s="0" t="n">
        <v>0.0349999999999993</v>
      </c>
      <c r="DT115" s="0" t="n">
        <v>0.0350000000000001</v>
      </c>
      <c r="DU115" s="0" t="n">
        <v>0.0350000000000001</v>
      </c>
      <c r="DV115" s="0" t="n">
        <v>0.0350000000000001</v>
      </c>
      <c r="DW115" s="0" t="n">
        <v>0.0350000000000001</v>
      </c>
      <c r="DX115" s="0" t="n">
        <v>0.0350000000000001</v>
      </c>
      <c r="DY115" s="0" t="n">
        <v>0.0350000000000001</v>
      </c>
      <c r="DZ115" s="0" t="n">
        <v>0.0350000000000001</v>
      </c>
      <c r="EA115" s="0" t="n">
        <v>0.0350000000000001</v>
      </c>
      <c r="EB115" s="0" t="n">
        <v>0.0350000000000001</v>
      </c>
      <c r="EC115" s="0" t="n">
        <v>0.0300000000000003</v>
      </c>
      <c r="ED115" s="0" t="n">
        <v>0.0350000000000001</v>
      </c>
      <c r="EE115" s="0" t="n">
        <v>0.0350000000000001</v>
      </c>
      <c r="EF115" s="0" t="n">
        <v>0.0350000000000001</v>
      </c>
      <c r="EG115" s="0" t="n">
        <v>0.0349999999999993</v>
      </c>
      <c r="EH115" s="0" t="n">
        <v>0.0350000000000001</v>
      </c>
      <c r="EI115" s="0" t="n">
        <v>0.0350000000000001</v>
      </c>
      <c r="EJ115" s="0" t="n">
        <v>0.0350000000000001</v>
      </c>
      <c r="EK115" s="0" t="n">
        <v>0.0350000000000001</v>
      </c>
      <c r="EL115" s="0" t="n">
        <v>0.0350000000000001</v>
      </c>
      <c r="EM115" s="0" t="n">
        <v>0.0349999999999993</v>
      </c>
      <c r="EN115" s="0" t="n">
        <v>0.0350000000000001</v>
      </c>
      <c r="EO115" s="0" t="n">
        <v>0.0300000000000003</v>
      </c>
      <c r="EP115" s="0" t="n">
        <v>0.0350000000000001</v>
      </c>
      <c r="EQ115" s="0" t="n">
        <v>0.0350000000000001</v>
      </c>
      <c r="ER115" s="0" t="n">
        <v>0.0350000000000001</v>
      </c>
      <c r="ES115" s="0" t="n">
        <v>0.0349999999999993</v>
      </c>
      <c r="ET115" s="0" t="n">
        <v>0.0350000000000001</v>
      </c>
      <c r="EU115" s="0" t="n">
        <v>0.0350000000000001</v>
      </c>
      <c r="EV115" s="0" t="n">
        <v>0.0350000000000001</v>
      </c>
      <c r="EW115" s="0" t="n">
        <v>0.0350000000000001</v>
      </c>
      <c r="EX115" s="0" t="n">
        <v>0.0350000000000001</v>
      </c>
      <c r="EY115" s="0" t="n">
        <v>0.0349999999999993</v>
      </c>
      <c r="EZ115" s="0" t="n">
        <v>0.0350000000000001</v>
      </c>
      <c r="FA115" s="0" t="n">
        <v>0.0300000000000003</v>
      </c>
      <c r="FB115" s="0" t="n">
        <v>0.0350000000000001</v>
      </c>
      <c r="FC115" s="0" t="n">
        <v>0.0350000000000001</v>
      </c>
      <c r="FD115" s="0" t="n">
        <v>0.0350000000000001</v>
      </c>
      <c r="FE115" s="0" t="n">
        <v>0.0349999999999993</v>
      </c>
      <c r="FF115" s="0" t="n">
        <v>0.0350000000000001</v>
      </c>
      <c r="FG115" s="0" t="n">
        <v>0.0350000000000001</v>
      </c>
      <c r="FH115" s="0" t="n">
        <v>0.0350000000000001</v>
      </c>
      <c r="FI115" s="0" t="n">
        <v>0.0349999999999993</v>
      </c>
      <c r="FJ115" s="0" t="n">
        <v>0.0350000000000001</v>
      </c>
      <c r="FK115" s="0" t="n">
        <v>0.0350000000000001</v>
      </c>
      <c r="FL115" s="0" t="n">
        <v>0.0350000000000001</v>
      </c>
      <c r="FM115" s="0" t="n">
        <v>0.0300000000000003</v>
      </c>
      <c r="FN115" s="0" t="n">
        <v>0.0350000000000001</v>
      </c>
      <c r="FO115" s="0" t="n">
        <v>0.0349999999999993</v>
      </c>
      <c r="FP115" s="0" t="n">
        <v>0.0350000000000001</v>
      </c>
      <c r="FQ115" s="0" t="n">
        <v>0.0350000000000001</v>
      </c>
      <c r="FR115" s="0" t="n">
        <v>0.0350000000000001</v>
      </c>
      <c r="FS115" s="0" t="n">
        <v>0.0349999999999993</v>
      </c>
      <c r="FT115" s="0" t="n">
        <v>0.0350000000000001</v>
      </c>
      <c r="FU115" s="0" t="n">
        <v>0.0350000000000001</v>
      </c>
      <c r="FV115" s="0" t="n">
        <v>0.0350000000000001</v>
      </c>
      <c r="FW115" s="0" t="n">
        <v>0.0350000000000001</v>
      </c>
      <c r="FX115" s="0" t="n">
        <v>0.0350000000000001</v>
      </c>
      <c r="FY115" s="0" t="n">
        <v>0.0300000000000003</v>
      </c>
      <c r="FZ115" s="0" t="n">
        <v>0.0350000000000001</v>
      </c>
      <c r="GA115" s="0" t="n">
        <v>0.0350000000000001</v>
      </c>
      <c r="GB115" s="0" t="n">
        <v>0.0350000000000001</v>
      </c>
      <c r="GC115" s="0" t="n">
        <v>0.0350000000000001</v>
      </c>
      <c r="GD115" s="0" t="n">
        <v>0.0349999999999993</v>
      </c>
      <c r="GE115" s="0" t="n">
        <v>0.0350000000000001</v>
      </c>
      <c r="GF115" s="0" t="n">
        <v>0.0350000000000001</v>
      </c>
      <c r="GG115" s="0" t="n">
        <v>0.0350000000000001</v>
      </c>
      <c r="GH115" s="0" t="n">
        <v>0.0349999999999993</v>
      </c>
      <c r="GI115" s="0" t="n">
        <v>0.0350000000000001</v>
      </c>
      <c r="GJ115" s="0" t="n">
        <v>0.0350000000000001</v>
      </c>
      <c r="GK115" s="0" t="n">
        <v>0.0299999999999994</v>
      </c>
      <c r="GL115" s="0" t="n">
        <v>0.0350000000000001</v>
      </c>
      <c r="GM115" s="0" t="n">
        <v>0.0350000000000001</v>
      </c>
      <c r="GN115" s="0" t="n">
        <v>0.0350000000000001</v>
      </c>
      <c r="GO115" s="0" t="n">
        <v>0.0350000000000001</v>
      </c>
      <c r="GP115" s="0" t="n">
        <v>0.0350000000000001</v>
      </c>
      <c r="GQ115" s="0" t="n">
        <v>0.0350000000000001</v>
      </c>
      <c r="GR115" s="0" t="n">
        <v>0.0350000000000001</v>
      </c>
      <c r="GS115" s="0" t="n">
        <v>0.0350000000000001</v>
      </c>
      <c r="GT115" s="0" t="n">
        <v>0.0349999999999993</v>
      </c>
      <c r="GU115" s="0" t="n">
        <v>0.0350000000000001</v>
      </c>
      <c r="GV115" s="0" t="n">
        <v>0.0350000000000001</v>
      </c>
      <c r="GW115" s="0" t="n">
        <v>0.0299999999999994</v>
      </c>
      <c r="GX115" s="0" t="n">
        <v>0.0350000000000001</v>
      </c>
      <c r="GY115" s="0" t="n">
        <v>0.0350000000000001</v>
      </c>
      <c r="GZ115" s="0" t="n">
        <v>0.0350000000000001</v>
      </c>
      <c r="HA115" s="0" t="n">
        <v>0.0350000000000001</v>
      </c>
      <c r="HB115" s="0" t="n">
        <v>0.0350000000000001</v>
      </c>
      <c r="HC115" s="0" t="n">
        <v>0.0350000000000001</v>
      </c>
      <c r="HD115" s="0" t="n">
        <v>0.0349999999999993</v>
      </c>
      <c r="HE115" s="0" t="n">
        <v>0.0350000000000001</v>
      </c>
      <c r="HF115" s="0" t="n">
        <v>0.0350000000000001</v>
      </c>
      <c r="HG115" s="0" t="n">
        <v>0.0350000000000001</v>
      </c>
      <c r="HH115" s="0" t="n">
        <v>0.0350000000000001</v>
      </c>
      <c r="HI115" s="0" t="n">
        <v>0.0300000000000003</v>
      </c>
      <c r="HJ115" s="0" t="n">
        <v>0.0349999999999993</v>
      </c>
      <c r="HK115" s="0" t="n">
        <v>0.0350000000000001</v>
      </c>
      <c r="HL115" s="0" t="n">
        <v>0.0350000000000001</v>
      </c>
      <c r="HM115" s="0" t="n">
        <v>0.0350000000000001</v>
      </c>
      <c r="HN115" s="0" t="n">
        <v>0.0349999999999993</v>
      </c>
      <c r="HO115" s="0" t="n">
        <v>0.0350000000000001</v>
      </c>
      <c r="HP115" s="0" t="n">
        <v>0.0350000000000001</v>
      </c>
      <c r="HQ115" s="0" t="n">
        <v>0.0350000000000001</v>
      </c>
      <c r="HR115" s="0" t="n">
        <v>0.0349999999999993</v>
      </c>
      <c r="HS115" s="0" t="n">
        <v>0.0350000000000001</v>
      </c>
      <c r="HT115" s="0" t="n">
        <v>0.0350000000000001</v>
      </c>
      <c r="HU115" s="0" t="n">
        <v>0.0299999999999994</v>
      </c>
      <c r="HV115" s="0" t="n">
        <v>0.0350000000000001</v>
      </c>
      <c r="HW115" s="0" t="n">
        <v>0.0350000000000001</v>
      </c>
      <c r="HX115" s="0" t="n">
        <v>0.0350000000000001</v>
      </c>
      <c r="HY115" s="0" t="n">
        <v>0.0350000000000001</v>
      </c>
      <c r="HZ115" s="0" t="n">
        <v>0.0350000000000001</v>
      </c>
      <c r="IA115" s="382" t="n">
        <v>0.0350000000000001</v>
      </c>
      <c r="IB115" s="382" t="n">
        <v>0.0350000000000001</v>
      </c>
      <c r="IC115" s="382" t="n">
        <v>0.0350000000000001</v>
      </c>
      <c r="ID115" s="382" t="n">
        <v>0.0350000000000001</v>
      </c>
      <c r="IE115" s="382" t="n">
        <v>0.0350000000000001</v>
      </c>
    </row>
    <row r="116" customFormat="false" ht="12.75" hidden="false" customHeight="false" outlineLevel="0" collapsed="false">
      <c r="A116" s="389" t="n">
        <f aca="false">A!A130</f>
        <v>40513</v>
      </c>
      <c r="B116" s="390" t="n">
        <f aca="false">INDEX(RelationshipPriceTable,MATCH(A116,RelationshipMonth,0),2)</f>
        <v>4.505</v>
      </c>
      <c r="C116" s="390" t="n">
        <v>4.483</v>
      </c>
      <c r="D116" s="391" t="n">
        <f aca="false">B116-C116</f>
        <v>0.0220000000000002</v>
      </c>
      <c r="F116" s="414" t="n">
        <v>37015</v>
      </c>
      <c r="M116" s="0" t="n">
        <v>-0.0369999999999999</v>
      </c>
      <c r="N116" s="0" t="n">
        <v>-0.0299999999999994</v>
      </c>
      <c r="O116" s="0" t="n">
        <v>-0.0300000000000003</v>
      </c>
      <c r="P116" s="0" t="n">
        <v>-0.0270000000000001</v>
      </c>
      <c r="Q116" s="0" t="n">
        <v>-0.0270000000000001</v>
      </c>
      <c r="R116" s="0" t="n">
        <v>-0.0279999999999996</v>
      </c>
      <c r="S116" s="0" t="n">
        <v>-0.0250000000000004</v>
      </c>
      <c r="T116" s="0" t="n">
        <v>-0.0229999999999997</v>
      </c>
      <c r="U116" s="0" t="n">
        <v>-0.0229999999999997</v>
      </c>
      <c r="V116" s="0" t="n">
        <v>-0.0210000000000008</v>
      </c>
      <c r="W116" s="0" t="n">
        <v>-0.0179999999999998</v>
      </c>
      <c r="X116" s="0" t="n">
        <v>-0.0179999999999998</v>
      </c>
      <c r="Y116" s="0" t="n">
        <v>-0.0150000000000006</v>
      </c>
      <c r="Z116" s="0" t="n">
        <v>-0.0150000000000006</v>
      </c>
      <c r="AA116" s="0" t="n">
        <v>-0.0150000000000006</v>
      </c>
      <c r="AB116" s="0" t="n">
        <v>-0.0150000000000006</v>
      </c>
      <c r="AC116" s="0" t="n">
        <v>-0.0130000000000008</v>
      </c>
      <c r="AD116" s="0" t="n">
        <v>-0.0110000000000001</v>
      </c>
      <c r="AE116" s="0" t="n">
        <v>-0.0110000000000001</v>
      </c>
      <c r="AF116" s="0" t="n">
        <v>-0.00900000000000034</v>
      </c>
      <c r="AG116" s="0" t="n">
        <v>-0.00899999999999945</v>
      </c>
      <c r="AH116" s="0" t="n">
        <v>-0.000999999999999446</v>
      </c>
      <c r="AI116" s="0" t="n">
        <v>0.00600000000000023</v>
      </c>
      <c r="AJ116" s="0" t="n">
        <v>0.00999999999999979</v>
      </c>
      <c r="AK116" s="0" t="n">
        <v>0.0100000000000007</v>
      </c>
      <c r="AL116" s="0" t="n">
        <v>0.00999999999999979</v>
      </c>
      <c r="AM116" s="0" t="n">
        <v>0.0100000000000007</v>
      </c>
      <c r="AN116" s="0" t="n">
        <v>0.00999999999999979</v>
      </c>
      <c r="AO116" s="0" t="n">
        <v>0.00999999999999979</v>
      </c>
      <c r="AP116" s="0" t="n">
        <v>0.00999999999999979</v>
      </c>
      <c r="AQ116" s="0" t="n">
        <v>0.0100000000000007</v>
      </c>
      <c r="AR116" s="0" t="n">
        <v>0.00999999999999979</v>
      </c>
      <c r="AS116" s="0" t="n">
        <v>0.00999999999999979</v>
      </c>
      <c r="AT116" s="0" t="n">
        <v>0.0100000000000007</v>
      </c>
      <c r="AU116" s="0" t="n">
        <v>0.00999999999999979</v>
      </c>
      <c r="AV116" s="0" t="n">
        <v>0.00999999999999979</v>
      </c>
      <c r="AW116" s="0" t="n">
        <v>0.0100000000000007</v>
      </c>
      <c r="AX116" s="0" t="n">
        <v>0.00999999999999979</v>
      </c>
      <c r="AY116" s="0" t="n">
        <v>0.00999999999999979</v>
      </c>
      <c r="AZ116" s="0" t="n">
        <v>0.00999999999999979</v>
      </c>
      <c r="BA116" s="0" t="n">
        <v>0.00999999999999979</v>
      </c>
      <c r="BB116" s="0" t="n">
        <v>0.00999999999999979</v>
      </c>
      <c r="BC116" s="0" t="n">
        <v>0.00999999999999979</v>
      </c>
      <c r="BD116" s="0" t="n">
        <v>0.0100000000000007</v>
      </c>
      <c r="BE116" s="0" t="n">
        <v>0.00999999999999979</v>
      </c>
      <c r="BF116" s="0" t="n">
        <v>0.00999999999999979</v>
      </c>
      <c r="BG116" s="0" t="n">
        <v>0.00999999999999979</v>
      </c>
      <c r="BH116" s="0" t="n">
        <v>0.00999999999999979</v>
      </c>
      <c r="BI116" s="0" t="n">
        <v>0.00999999999999979</v>
      </c>
      <c r="BJ116" s="0" t="n">
        <v>0.0100000000000007</v>
      </c>
      <c r="BK116" s="0" t="n">
        <v>0.0100000000000007</v>
      </c>
      <c r="BL116" s="0" t="n">
        <v>0.00999999999999979</v>
      </c>
      <c r="BM116" s="0" t="n">
        <v>0.00999999999999979</v>
      </c>
      <c r="BN116" s="0" t="n">
        <v>0.0100000000000007</v>
      </c>
      <c r="BO116" s="0" t="n">
        <v>0.00999999999999979</v>
      </c>
      <c r="BP116" s="0" t="n">
        <v>0.00999999999999979</v>
      </c>
      <c r="BQ116" s="0" t="n">
        <v>0.00999999999999979</v>
      </c>
      <c r="BR116" s="0" t="n">
        <v>0.00999999999999979</v>
      </c>
      <c r="BS116" s="0" t="n">
        <v>0.0100000000000007</v>
      </c>
      <c r="BT116" s="0" t="n">
        <v>0.00999999999999979</v>
      </c>
      <c r="BU116" s="0" t="n">
        <v>0.00999999999999979</v>
      </c>
      <c r="BV116" s="0" t="n">
        <v>0.00999999999999979</v>
      </c>
      <c r="BW116" s="0" t="n">
        <v>0.00999999999999979</v>
      </c>
      <c r="BX116" s="0" t="n">
        <v>0.00999999999999979</v>
      </c>
      <c r="BY116" s="0" t="n">
        <v>0.0100000000000007</v>
      </c>
      <c r="BZ116" s="0" t="n">
        <v>0.00999999999999979</v>
      </c>
      <c r="CA116" s="0" t="n">
        <v>0.00999999999999979</v>
      </c>
      <c r="CB116" s="0" t="n">
        <v>0.00999999999999979</v>
      </c>
      <c r="CC116" s="0" t="n">
        <v>0.00999999999999979</v>
      </c>
      <c r="CD116" s="0" t="n">
        <v>0.0100000000000007</v>
      </c>
      <c r="CE116" s="0" t="n">
        <v>0.0100000000000007</v>
      </c>
      <c r="CF116" s="0" t="n">
        <v>0.00999999999999979</v>
      </c>
      <c r="CG116" s="0" t="n">
        <v>0.0100000000000007</v>
      </c>
      <c r="CH116" s="0" t="n">
        <v>0.00999999999999979</v>
      </c>
      <c r="CI116" s="0" t="n">
        <v>0.00999999999999979</v>
      </c>
      <c r="CJ116" s="0" t="n">
        <v>0.00999999999999979</v>
      </c>
      <c r="CK116" s="0" t="n">
        <v>0.0100000000000007</v>
      </c>
      <c r="CL116" s="0" t="n">
        <v>0.00999999999999979</v>
      </c>
      <c r="CM116" s="0" t="n">
        <v>0.00999999999999979</v>
      </c>
      <c r="CN116" s="0" t="n">
        <v>0.0100000000000007</v>
      </c>
      <c r="CO116" s="0" t="n">
        <v>0.0100000000000007</v>
      </c>
      <c r="CP116" s="0" t="n">
        <v>0.00999999999999979</v>
      </c>
      <c r="CQ116" s="0" t="n">
        <v>0.00999999999999979</v>
      </c>
      <c r="CR116" s="0" t="n">
        <v>0.00999999999999979</v>
      </c>
      <c r="CS116" s="0" t="n">
        <v>0.00999999999999979</v>
      </c>
      <c r="CT116" s="0" t="n">
        <v>0.00999999999999979</v>
      </c>
      <c r="CU116" s="0" t="n">
        <v>0.0100000000000007</v>
      </c>
      <c r="CV116" s="0" t="n">
        <v>0.00999999999999979</v>
      </c>
      <c r="CW116" s="0" t="n">
        <v>0.00999999999999979</v>
      </c>
      <c r="CX116" s="0" t="n">
        <v>0.00999999999999979</v>
      </c>
      <c r="CY116" s="0" t="n">
        <v>0.0100000000000007</v>
      </c>
      <c r="CZ116" s="0" t="n">
        <v>0.00999999999999979</v>
      </c>
      <c r="DA116" s="0" t="n">
        <v>0.00999999999999979</v>
      </c>
      <c r="DB116" s="0" t="n">
        <v>0.00999999999999979</v>
      </c>
      <c r="DC116" s="0" t="n">
        <v>0.00999999999999979</v>
      </c>
      <c r="DD116" s="0" t="n">
        <v>0.0100000000000007</v>
      </c>
      <c r="DE116" s="0" t="n">
        <v>0.00999999999999979</v>
      </c>
      <c r="DF116" s="0" t="n">
        <v>0.00999999999999979</v>
      </c>
      <c r="DG116" s="0" t="n">
        <v>0.00999999999999979</v>
      </c>
      <c r="DH116" s="0" t="n">
        <v>0.0100000000000007</v>
      </c>
      <c r="DI116" s="0" t="n">
        <v>0.00999999999999979</v>
      </c>
      <c r="DJ116" s="0" t="n">
        <v>0.00999999999999979</v>
      </c>
      <c r="DK116" s="0" t="n">
        <v>0.00999999999999979</v>
      </c>
      <c r="DL116" s="0" t="n">
        <v>0.0100000000000007</v>
      </c>
      <c r="DM116" s="0" t="n">
        <v>0.00999999999999979</v>
      </c>
      <c r="DN116" s="0" t="n">
        <v>0.00999999999999979</v>
      </c>
      <c r="DO116" s="0" t="n">
        <v>0.00999999999999979</v>
      </c>
      <c r="DP116" s="0" t="n">
        <v>0.00999999999999979</v>
      </c>
      <c r="DQ116" s="0" t="n">
        <v>0.00999999999999979</v>
      </c>
      <c r="DR116" s="0" t="n">
        <v>0.0100000000000007</v>
      </c>
      <c r="DS116" s="0" t="n">
        <v>0.0100000000000007</v>
      </c>
      <c r="DT116" s="0" t="n">
        <v>0.00999999999999979</v>
      </c>
      <c r="DU116" s="0" t="n">
        <v>0.00999999999999979</v>
      </c>
      <c r="DV116" s="0" t="n">
        <v>0.0100000000000007</v>
      </c>
      <c r="DW116" s="0" t="n">
        <v>0.00999999999999979</v>
      </c>
      <c r="DX116" s="0" t="n">
        <v>0.00999999999999979</v>
      </c>
      <c r="DY116" s="0" t="n">
        <v>0.0100000000000007</v>
      </c>
      <c r="DZ116" s="0" t="n">
        <v>0.00999999999999979</v>
      </c>
      <c r="EA116" s="0" t="n">
        <v>0.00999999999999979</v>
      </c>
      <c r="EB116" s="0" t="n">
        <v>0.00999999999999979</v>
      </c>
      <c r="EC116" s="0" t="n">
        <v>0.00999999999999979</v>
      </c>
      <c r="ED116" s="0" t="n">
        <v>0.00999999999999979</v>
      </c>
      <c r="EE116" s="0" t="n">
        <v>0.00999999999999979</v>
      </c>
      <c r="EF116" s="0" t="n">
        <v>0.00999999999999979</v>
      </c>
      <c r="EG116" s="0" t="n">
        <v>0.0100000000000007</v>
      </c>
      <c r="EH116" s="0" t="n">
        <v>0.00999999999999979</v>
      </c>
      <c r="EI116" s="0" t="n">
        <v>0.0100000000000007</v>
      </c>
      <c r="EJ116" s="0" t="n">
        <v>0.00999999999999979</v>
      </c>
      <c r="EK116" s="0" t="n">
        <v>0.00999999999999979</v>
      </c>
      <c r="EL116" s="0" t="n">
        <v>0.00999999999999979</v>
      </c>
      <c r="EM116" s="0" t="n">
        <v>0.0100000000000007</v>
      </c>
      <c r="EN116" s="0" t="n">
        <v>0.00999999999999979</v>
      </c>
      <c r="EO116" s="0" t="n">
        <v>0.00999999999999979</v>
      </c>
      <c r="EP116" s="0" t="n">
        <v>0.00999999999999979</v>
      </c>
      <c r="EQ116" s="0" t="n">
        <v>0.00999999999999979</v>
      </c>
      <c r="ER116" s="0" t="n">
        <v>0.00999999999999979</v>
      </c>
      <c r="ES116" s="0" t="n">
        <v>0.0100000000000007</v>
      </c>
      <c r="ET116" s="0" t="n">
        <v>0.00999999999999979</v>
      </c>
      <c r="EU116" s="0" t="n">
        <v>0.00999999999999979</v>
      </c>
      <c r="EV116" s="0" t="n">
        <v>0.00999999999999979</v>
      </c>
      <c r="EW116" s="0" t="n">
        <v>0.0100000000000007</v>
      </c>
      <c r="EX116" s="0" t="n">
        <v>0.00999999999999979</v>
      </c>
      <c r="EY116" s="0" t="n">
        <v>0.0100000000000007</v>
      </c>
      <c r="EZ116" s="0" t="n">
        <v>0.00999999999999979</v>
      </c>
      <c r="FA116" s="0" t="n">
        <v>0.00999999999999979</v>
      </c>
      <c r="FB116" s="0" t="n">
        <v>0.00999999999999979</v>
      </c>
      <c r="FC116" s="0" t="n">
        <v>0.00999999999999979</v>
      </c>
      <c r="FD116" s="0" t="n">
        <v>0.00999999999999979</v>
      </c>
      <c r="FE116" s="0" t="n">
        <v>0.0100000000000007</v>
      </c>
      <c r="FF116" s="0" t="n">
        <v>0.00999999999999979</v>
      </c>
      <c r="FG116" s="0" t="n">
        <v>0.0100000000000007</v>
      </c>
      <c r="FH116" s="0" t="n">
        <v>0.0100000000000007</v>
      </c>
      <c r="FI116" s="0" t="n">
        <v>0.0100000000000007</v>
      </c>
      <c r="FJ116" s="0" t="n">
        <v>0.00999999999999979</v>
      </c>
      <c r="FK116" s="0" t="n">
        <v>0.00999999999999979</v>
      </c>
      <c r="FL116" s="0" t="n">
        <v>0.00999999999999979</v>
      </c>
      <c r="FM116" s="0" t="n">
        <v>0.00999999999999979</v>
      </c>
      <c r="FN116" s="0" t="n">
        <v>0.0100000000000007</v>
      </c>
      <c r="FO116" s="0" t="n">
        <v>0.0100000000000007</v>
      </c>
      <c r="FP116" s="0" t="n">
        <v>0.00999999999999979</v>
      </c>
      <c r="FQ116" s="0" t="n">
        <v>0.00999999999999979</v>
      </c>
      <c r="FR116" s="0" t="n">
        <v>0.00999999999999979</v>
      </c>
      <c r="FS116" s="0" t="n">
        <v>0.0100000000000007</v>
      </c>
      <c r="FT116" s="0" t="n">
        <v>0.00999999999999979</v>
      </c>
      <c r="FU116" s="0" t="n">
        <v>0.00999999999999979</v>
      </c>
      <c r="FV116" s="0" t="n">
        <v>0.00999999999999979</v>
      </c>
      <c r="FW116" s="0" t="n">
        <v>0.00999999999999979</v>
      </c>
      <c r="FX116" s="0" t="n">
        <v>0.00999999999999979</v>
      </c>
      <c r="FY116" s="0" t="n">
        <v>0.00999999999999979</v>
      </c>
      <c r="FZ116" s="0" t="n">
        <v>0.00999999999999979</v>
      </c>
      <c r="GA116" s="0" t="n">
        <v>0.00999999999999979</v>
      </c>
      <c r="GB116" s="0" t="n">
        <v>0.00999999999999979</v>
      </c>
      <c r="GC116" s="0" t="n">
        <v>0.00999999999999979</v>
      </c>
      <c r="GD116" s="0" t="n">
        <v>0.0100000000000007</v>
      </c>
      <c r="GE116" s="0" t="n">
        <v>0.00999999999999979</v>
      </c>
      <c r="GF116" s="0" t="n">
        <v>0.00999999999999979</v>
      </c>
      <c r="GG116" s="0" t="n">
        <v>0.00999999999999979</v>
      </c>
      <c r="GH116" s="0" t="n">
        <v>0.0100000000000007</v>
      </c>
      <c r="GI116" s="0" t="n">
        <v>0.0100000000000007</v>
      </c>
      <c r="GJ116" s="0" t="n">
        <v>0.00999999999999979</v>
      </c>
      <c r="GK116" s="0" t="n">
        <v>0.0100000000000007</v>
      </c>
      <c r="GL116" s="0" t="n">
        <v>0.00999999999999979</v>
      </c>
      <c r="GM116" s="0" t="n">
        <v>0.00999999999999979</v>
      </c>
      <c r="GN116" s="0" t="n">
        <v>0.00999999999999979</v>
      </c>
      <c r="GO116" s="0" t="n">
        <v>0.00999999999999979</v>
      </c>
      <c r="GP116" s="0" t="n">
        <v>0.00999999999999979</v>
      </c>
      <c r="GQ116" s="0" t="n">
        <v>0.00999999999999979</v>
      </c>
      <c r="GR116" s="0" t="n">
        <v>0.00999999999999979</v>
      </c>
      <c r="GS116" s="0" t="n">
        <v>0.00999999999999979</v>
      </c>
      <c r="GT116" s="0" t="n">
        <v>0.0100000000000007</v>
      </c>
      <c r="GU116" s="0" t="n">
        <v>0.0100000000000007</v>
      </c>
      <c r="GV116" s="0" t="n">
        <v>0.00999999999999979</v>
      </c>
      <c r="GW116" s="0" t="n">
        <v>0.0100000000000007</v>
      </c>
      <c r="GX116" s="0" t="n">
        <v>0.00999999999999979</v>
      </c>
      <c r="GY116" s="0" t="n">
        <v>0.00999999999999979</v>
      </c>
      <c r="GZ116" s="0" t="n">
        <v>0.00999999999999979</v>
      </c>
      <c r="HA116" s="0" t="n">
        <v>0.00999999999999979</v>
      </c>
      <c r="HB116" s="0" t="n">
        <v>0.00999999999999979</v>
      </c>
      <c r="HC116" s="0" t="n">
        <v>0.00999999999999979</v>
      </c>
      <c r="HD116" s="0" t="n">
        <v>0.0100000000000007</v>
      </c>
      <c r="HE116" s="0" t="n">
        <v>0.00999999999999979</v>
      </c>
      <c r="HF116" s="0" t="n">
        <v>0.00999999999999979</v>
      </c>
      <c r="HG116" s="0" t="n">
        <v>0.00999999999999979</v>
      </c>
      <c r="HH116" s="0" t="n">
        <v>0.00999999999999979</v>
      </c>
      <c r="HI116" s="0" t="n">
        <v>0.00999999999999979</v>
      </c>
      <c r="HJ116" s="0" t="n">
        <v>0.0100000000000007</v>
      </c>
      <c r="HK116" s="0" t="n">
        <v>0.00999999999999979</v>
      </c>
      <c r="HL116" s="0" t="n">
        <v>0.00999999999999979</v>
      </c>
      <c r="HM116" s="0" t="n">
        <v>0.00999999999999979</v>
      </c>
      <c r="HN116" s="0" t="n">
        <v>0.0100000000000007</v>
      </c>
      <c r="HO116" s="0" t="n">
        <v>0.00999999999999979</v>
      </c>
      <c r="HP116" s="0" t="n">
        <v>0.00999999999999979</v>
      </c>
      <c r="HQ116" s="0" t="n">
        <v>0.00999999999999979</v>
      </c>
      <c r="HR116" s="0" t="n">
        <v>0.0100000000000007</v>
      </c>
      <c r="HS116" s="0" t="n">
        <v>0.0100000000000007</v>
      </c>
      <c r="HT116" s="0" t="n">
        <v>0.00999999999999979</v>
      </c>
      <c r="HU116" s="0" t="n">
        <v>0.0100000000000007</v>
      </c>
      <c r="HV116" s="0" t="n">
        <v>0.00999999999999979</v>
      </c>
      <c r="HW116" s="0" t="n">
        <v>0.00999999999999979</v>
      </c>
      <c r="HX116" s="0" t="n">
        <v>0.00999999999999979</v>
      </c>
      <c r="HY116" s="0" t="n">
        <v>0.00999999999999979</v>
      </c>
      <c r="HZ116" s="0" t="n">
        <v>0.00999999999999979</v>
      </c>
      <c r="IA116" s="382" t="n">
        <v>0.00999999999999979</v>
      </c>
      <c r="IB116" s="382" t="n">
        <v>0.00999999999999979</v>
      </c>
      <c r="IC116" s="382" t="n">
        <v>0.00999999999999979</v>
      </c>
      <c r="ID116" s="382" t="n">
        <v>0.00999999999999979</v>
      </c>
      <c r="IE116" s="382" t="n">
        <v>0.00999999999999979</v>
      </c>
    </row>
    <row r="117" customFormat="false" ht="12.75" hidden="false" customHeight="false" outlineLevel="0" collapsed="false">
      <c r="A117" s="389" t="n">
        <f aca="false">A!A131</f>
        <v>40544</v>
      </c>
      <c r="B117" s="390" t="n">
        <f aca="false">INDEX(RelationshipPriceTable,MATCH(A117,RelationshipMonth,0),2)</f>
        <v>4.615</v>
      </c>
      <c r="C117" s="390" t="n">
        <v>4.593</v>
      </c>
      <c r="D117" s="391" t="n">
        <f aca="false">B117-C117</f>
        <v>0.0220000000000002</v>
      </c>
      <c r="F117" s="414" t="n">
        <v>37018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0</v>
      </c>
      <c r="AI117" s="0" t="n">
        <v>0</v>
      </c>
      <c r="AJ117" s="0" t="n">
        <v>0</v>
      </c>
      <c r="AK117" s="0" t="n">
        <v>0</v>
      </c>
      <c r="AL117" s="0" t="n">
        <v>0</v>
      </c>
      <c r="AM117" s="0" t="n">
        <v>0</v>
      </c>
      <c r="AN117" s="0" t="n">
        <v>0</v>
      </c>
      <c r="AO117" s="0" t="n">
        <v>0</v>
      </c>
      <c r="AP117" s="0" t="n">
        <v>0</v>
      </c>
      <c r="AQ117" s="0" t="n">
        <v>0</v>
      </c>
      <c r="AR117" s="0" t="n">
        <v>0</v>
      </c>
      <c r="AS117" s="0" t="n">
        <v>0</v>
      </c>
      <c r="AT117" s="0" t="n">
        <v>0</v>
      </c>
      <c r="AU117" s="0" t="n">
        <v>0</v>
      </c>
      <c r="AV117" s="0" t="n">
        <v>0</v>
      </c>
      <c r="AW117" s="0" t="n">
        <v>0</v>
      </c>
      <c r="AX117" s="0" t="n">
        <v>0</v>
      </c>
      <c r="AY117" s="0" t="n">
        <v>0</v>
      </c>
      <c r="AZ117" s="0" t="n">
        <v>0</v>
      </c>
      <c r="BA117" s="0" t="n">
        <v>0</v>
      </c>
      <c r="BB117" s="0" t="n">
        <v>0</v>
      </c>
      <c r="BC117" s="0" t="n">
        <v>0</v>
      </c>
      <c r="BD117" s="0" t="n">
        <v>0</v>
      </c>
      <c r="BE117" s="0" t="n">
        <v>0</v>
      </c>
      <c r="BF117" s="0" t="n">
        <v>0</v>
      </c>
      <c r="BG117" s="0" t="n">
        <v>0</v>
      </c>
      <c r="BH117" s="0" t="n">
        <v>0</v>
      </c>
      <c r="BI117" s="0" t="n">
        <v>0</v>
      </c>
      <c r="BJ117" s="0" t="n">
        <v>0</v>
      </c>
      <c r="BK117" s="0" t="n">
        <v>0</v>
      </c>
      <c r="BL117" s="0" t="n">
        <v>0</v>
      </c>
      <c r="BM117" s="0" t="n">
        <v>0</v>
      </c>
      <c r="BN117" s="0" t="n">
        <v>0</v>
      </c>
      <c r="BO117" s="0" t="n">
        <v>0</v>
      </c>
      <c r="BP117" s="0" t="n">
        <v>0</v>
      </c>
      <c r="BQ117" s="0" t="n">
        <v>0</v>
      </c>
      <c r="BR117" s="0" t="n">
        <v>0</v>
      </c>
      <c r="BS117" s="0" t="n">
        <v>0</v>
      </c>
      <c r="BT117" s="0" t="n">
        <v>0</v>
      </c>
      <c r="BU117" s="0" t="n">
        <v>0</v>
      </c>
      <c r="BV117" s="0" t="n">
        <v>0</v>
      </c>
      <c r="BW117" s="0" t="n">
        <v>0</v>
      </c>
      <c r="BX117" s="0" t="n">
        <v>0</v>
      </c>
      <c r="BY117" s="0" t="n">
        <v>0</v>
      </c>
      <c r="BZ117" s="0" t="n">
        <v>0</v>
      </c>
      <c r="CA117" s="0" t="n">
        <v>0</v>
      </c>
      <c r="CB117" s="0" t="n">
        <v>0</v>
      </c>
      <c r="CC117" s="0" t="n">
        <v>0</v>
      </c>
      <c r="CD117" s="0" t="n">
        <v>0</v>
      </c>
      <c r="CE117" s="0" t="n">
        <v>0</v>
      </c>
      <c r="CF117" s="0" t="n">
        <v>0</v>
      </c>
      <c r="CG117" s="0" t="n">
        <v>0</v>
      </c>
      <c r="CH117" s="0" t="n">
        <v>0</v>
      </c>
      <c r="CI117" s="0" t="n">
        <v>0</v>
      </c>
      <c r="CJ117" s="0" t="n">
        <v>0</v>
      </c>
      <c r="CK117" s="0" t="n">
        <v>0</v>
      </c>
      <c r="CL117" s="0" t="n">
        <v>0</v>
      </c>
      <c r="CM117" s="0" t="n">
        <v>0</v>
      </c>
      <c r="CN117" s="0" t="n">
        <v>0</v>
      </c>
      <c r="CO117" s="0" t="n">
        <v>0</v>
      </c>
      <c r="CP117" s="0" t="n">
        <v>0</v>
      </c>
      <c r="CQ117" s="0" t="n">
        <v>0</v>
      </c>
      <c r="CR117" s="0" t="n">
        <v>0</v>
      </c>
      <c r="CS117" s="0" t="n">
        <v>0</v>
      </c>
      <c r="CT117" s="0" t="n">
        <v>0</v>
      </c>
      <c r="CU117" s="0" t="n">
        <v>0</v>
      </c>
      <c r="CV117" s="0" t="n">
        <v>0</v>
      </c>
      <c r="CW117" s="0" t="n">
        <v>0</v>
      </c>
      <c r="CX117" s="0" t="n">
        <v>0</v>
      </c>
      <c r="CY117" s="0" t="n">
        <v>0</v>
      </c>
      <c r="CZ117" s="0" t="n">
        <v>0</v>
      </c>
      <c r="DA117" s="0" t="n">
        <v>0</v>
      </c>
      <c r="DB117" s="0" t="n">
        <v>0</v>
      </c>
      <c r="DC117" s="0" t="n">
        <v>0</v>
      </c>
      <c r="DD117" s="0" t="n">
        <v>0</v>
      </c>
      <c r="DE117" s="0" t="n">
        <v>0</v>
      </c>
      <c r="DF117" s="0" t="n">
        <v>0</v>
      </c>
      <c r="DG117" s="0" t="n">
        <v>0</v>
      </c>
      <c r="DH117" s="0" t="n">
        <v>0</v>
      </c>
      <c r="DI117" s="0" t="n">
        <v>0</v>
      </c>
      <c r="DJ117" s="0" t="n">
        <v>0</v>
      </c>
      <c r="DK117" s="0" t="n">
        <v>0</v>
      </c>
      <c r="DL117" s="0" t="n">
        <v>0</v>
      </c>
      <c r="DM117" s="0" t="n">
        <v>0</v>
      </c>
      <c r="DN117" s="0" t="n">
        <v>0</v>
      </c>
      <c r="DO117" s="0" t="n">
        <v>0</v>
      </c>
      <c r="DP117" s="0" t="n">
        <v>0</v>
      </c>
      <c r="DQ117" s="0" t="n">
        <v>0</v>
      </c>
      <c r="DR117" s="0" t="n">
        <v>0</v>
      </c>
      <c r="DS117" s="0" t="n">
        <v>0</v>
      </c>
      <c r="DT117" s="0" t="n">
        <v>0</v>
      </c>
      <c r="DU117" s="0" t="n">
        <v>0</v>
      </c>
      <c r="DV117" s="0" t="n">
        <v>0</v>
      </c>
      <c r="DW117" s="0" t="n">
        <v>0</v>
      </c>
      <c r="DX117" s="0" t="n">
        <v>0</v>
      </c>
      <c r="DY117" s="0" t="n">
        <v>0</v>
      </c>
      <c r="DZ117" s="0" t="n">
        <v>0</v>
      </c>
      <c r="EA117" s="0" t="n">
        <v>0</v>
      </c>
      <c r="EB117" s="0" t="n">
        <v>0</v>
      </c>
      <c r="EC117" s="0" t="n">
        <v>0</v>
      </c>
      <c r="ED117" s="0" t="n">
        <v>0</v>
      </c>
      <c r="EE117" s="0" t="n">
        <v>0</v>
      </c>
      <c r="EF117" s="0" t="n">
        <v>0</v>
      </c>
      <c r="EG117" s="0" t="n">
        <v>0</v>
      </c>
      <c r="EH117" s="0" t="n">
        <v>0</v>
      </c>
      <c r="EI117" s="0" t="n">
        <v>0</v>
      </c>
      <c r="EJ117" s="0" t="n">
        <v>0</v>
      </c>
      <c r="EK117" s="0" t="n">
        <v>0</v>
      </c>
      <c r="EL117" s="0" t="n">
        <v>0</v>
      </c>
      <c r="EM117" s="0" t="n">
        <v>0</v>
      </c>
      <c r="EN117" s="0" t="n">
        <v>0</v>
      </c>
      <c r="EO117" s="0" t="n">
        <v>0</v>
      </c>
      <c r="EP117" s="0" t="n">
        <v>0</v>
      </c>
      <c r="EQ117" s="0" t="n">
        <v>0</v>
      </c>
      <c r="ER117" s="0" t="n">
        <v>0</v>
      </c>
      <c r="ES117" s="0" t="n">
        <v>0</v>
      </c>
      <c r="ET117" s="0" t="n">
        <v>0</v>
      </c>
      <c r="EU117" s="0" t="n">
        <v>0</v>
      </c>
      <c r="EV117" s="0" t="n">
        <v>0</v>
      </c>
      <c r="EW117" s="0" t="n">
        <v>0</v>
      </c>
      <c r="EX117" s="0" t="n">
        <v>0</v>
      </c>
      <c r="EY117" s="0" t="n">
        <v>0</v>
      </c>
      <c r="EZ117" s="0" t="n">
        <v>0</v>
      </c>
      <c r="FA117" s="0" t="n">
        <v>0</v>
      </c>
      <c r="FB117" s="0" t="n">
        <v>0</v>
      </c>
      <c r="FC117" s="0" t="n">
        <v>0</v>
      </c>
      <c r="FD117" s="0" t="n">
        <v>0</v>
      </c>
      <c r="FE117" s="0" t="n">
        <v>0</v>
      </c>
      <c r="FF117" s="0" t="n">
        <v>0</v>
      </c>
      <c r="FG117" s="0" t="n">
        <v>0</v>
      </c>
      <c r="FH117" s="0" t="n">
        <v>0</v>
      </c>
      <c r="FI117" s="0" t="n">
        <v>0</v>
      </c>
      <c r="FJ117" s="0" t="n">
        <v>0</v>
      </c>
      <c r="FK117" s="0" t="n">
        <v>0</v>
      </c>
      <c r="FL117" s="0" t="n">
        <v>0</v>
      </c>
      <c r="FM117" s="0" t="n">
        <v>0</v>
      </c>
      <c r="FN117" s="0" t="n">
        <v>0</v>
      </c>
      <c r="FO117" s="0" t="n">
        <v>0</v>
      </c>
      <c r="FP117" s="0" t="n">
        <v>0</v>
      </c>
      <c r="FQ117" s="0" t="n">
        <v>0</v>
      </c>
      <c r="FR117" s="0" t="n">
        <v>0</v>
      </c>
      <c r="FS117" s="0" t="n">
        <v>0</v>
      </c>
      <c r="FT117" s="0" t="n">
        <v>0</v>
      </c>
      <c r="FU117" s="0" t="n">
        <v>0</v>
      </c>
      <c r="FV117" s="0" t="n">
        <v>0</v>
      </c>
      <c r="FW117" s="0" t="n">
        <v>0</v>
      </c>
      <c r="FX117" s="0" t="n">
        <v>0</v>
      </c>
      <c r="FY117" s="0" t="n">
        <v>0</v>
      </c>
      <c r="FZ117" s="0" t="n">
        <v>0</v>
      </c>
      <c r="GA117" s="0" t="n">
        <v>0</v>
      </c>
      <c r="GB117" s="0" t="n">
        <v>0</v>
      </c>
      <c r="GC117" s="0" t="n">
        <v>0</v>
      </c>
      <c r="GD117" s="0" t="n">
        <v>0</v>
      </c>
      <c r="GE117" s="0" t="n">
        <v>0</v>
      </c>
      <c r="GF117" s="0" t="n">
        <v>0</v>
      </c>
      <c r="GG117" s="0" t="n">
        <v>0</v>
      </c>
      <c r="GH117" s="0" t="n">
        <v>0</v>
      </c>
      <c r="GI117" s="0" t="n">
        <v>0</v>
      </c>
      <c r="GJ117" s="0" t="n">
        <v>0</v>
      </c>
      <c r="GK117" s="0" t="n">
        <v>0</v>
      </c>
      <c r="GL117" s="0" t="n">
        <v>0</v>
      </c>
      <c r="GM117" s="0" t="n">
        <v>0</v>
      </c>
      <c r="GN117" s="0" t="n">
        <v>0</v>
      </c>
      <c r="GO117" s="0" t="n">
        <v>0</v>
      </c>
      <c r="GP117" s="0" t="n">
        <v>0</v>
      </c>
      <c r="GQ117" s="0" t="n">
        <v>0</v>
      </c>
      <c r="GR117" s="0" t="n">
        <v>0</v>
      </c>
      <c r="GS117" s="0" t="n">
        <v>0</v>
      </c>
      <c r="GT117" s="0" t="n">
        <v>0</v>
      </c>
      <c r="GU117" s="0" t="n">
        <v>0</v>
      </c>
      <c r="GV117" s="0" t="n">
        <v>0</v>
      </c>
      <c r="GW117" s="0" t="n">
        <v>0</v>
      </c>
      <c r="GX117" s="0" t="n">
        <v>0</v>
      </c>
      <c r="GY117" s="0" t="n">
        <v>0</v>
      </c>
      <c r="GZ117" s="0" t="n">
        <v>0</v>
      </c>
      <c r="HA117" s="0" t="n">
        <v>0</v>
      </c>
      <c r="HB117" s="0" t="n">
        <v>0</v>
      </c>
      <c r="HC117" s="0" t="n">
        <v>0</v>
      </c>
      <c r="HD117" s="0" t="n">
        <v>0</v>
      </c>
      <c r="HE117" s="0" t="n">
        <v>0</v>
      </c>
      <c r="HF117" s="0" t="n">
        <v>0</v>
      </c>
      <c r="HG117" s="0" t="n">
        <v>0</v>
      </c>
      <c r="HH117" s="0" t="n">
        <v>0</v>
      </c>
      <c r="HI117" s="0" t="n">
        <v>0</v>
      </c>
      <c r="HJ117" s="0" t="n">
        <v>0</v>
      </c>
      <c r="HK117" s="0" t="n">
        <v>0</v>
      </c>
      <c r="HL117" s="0" t="n">
        <v>0</v>
      </c>
      <c r="HM117" s="0" t="n">
        <v>0</v>
      </c>
      <c r="HN117" s="0" t="n">
        <v>0</v>
      </c>
      <c r="HO117" s="0" t="n">
        <v>0</v>
      </c>
      <c r="HP117" s="0" t="n">
        <v>0</v>
      </c>
      <c r="HQ117" s="0" t="n">
        <v>0</v>
      </c>
      <c r="HR117" s="0" t="n">
        <v>0</v>
      </c>
      <c r="HS117" s="0" t="n">
        <v>0</v>
      </c>
      <c r="HT117" s="0" t="n">
        <v>0</v>
      </c>
      <c r="HU117" s="0" t="n">
        <v>0</v>
      </c>
      <c r="HV117" s="0" t="n">
        <v>0</v>
      </c>
      <c r="HW117" s="0" t="n">
        <v>0</v>
      </c>
      <c r="HX117" s="0" t="n">
        <v>0</v>
      </c>
      <c r="HY117" s="0" t="n">
        <v>0</v>
      </c>
      <c r="HZ117" s="0" t="n">
        <v>0</v>
      </c>
      <c r="IA117" s="382" t="n">
        <v>0</v>
      </c>
      <c r="IB117" s="382" t="n">
        <v>0</v>
      </c>
      <c r="IC117" s="382" t="n">
        <v>0</v>
      </c>
      <c r="ID117" s="382" t="n">
        <v>0</v>
      </c>
      <c r="IE117" s="382" t="n">
        <v>0</v>
      </c>
    </row>
    <row r="118" customFormat="false" ht="12.75" hidden="false" customHeight="false" outlineLevel="0" collapsed="false">
      <c r="A118" s="389" t="n">
        <f aca="false">A!A132</f>
        <v>40575</v>
      </c>
      <c r="B118" s="390" t="n">
        <f aca="false">INDEX(RelationshipPriceTable,MATCH(A118,RelationshipMonth,0),2)</f>
        <v>4.497</v>
      </c>
      <c r="C118" s="390" t="n">
        <v>4.475</v>
      </c>
      <c r="D118" s="391" t="n">
        <f aca="false">B118-C118</f>
        <v>0.0220000000000002</v>
      </c>
      <c r="F118" s="414" t="n">
        <v>37019</v>
      </c>
      <c r="M118" s="0" t="n">
        <v>0.04</v>
      </c>
      <c r="N118" s="0" t="n">
        <v>0.0389999999999997</v>
      </c>
      <c r="O118" s="0" t="n">
        <v>0.0350000000000001</v>
      </c>
      <c r="P118" s="0" t="n">
        <v>0.0300000000000003</v>
      </c>
      <c r="Q118" s="0" t="n">
        <v>0.0280000000000005</v>
      </c>
      <c r="R118" s="0" t="n">
        <v>0.0229999999999997</v>
      </c>
      <c r="S118" s="0" t="n">
        <v>0.0179999999999998</v>
      </c>
      <c r="T118" s="0" t="n">
        <v>0.0179999999999998</v>
      </c>
      <c r="U118" s="0" t="n">
        <v>0.0179999999999998</v>
      </c>
      <c r="V118" s="0" t="n">
        <v>0.0180000000000007</v>
      </c>
      <c r="W118" s="0" t="n">
        <v>0.0129999999999999</v>
      </c>
      <c r="X118" s="0" t="n">
        <v>0.00300000000000011</v>
      </c>
      <c r="Y118" s="0" t="n">
        <v>0</v>
      </c>
      <c r="Z118" s="0" t="n">
        <v>0</v>
      </c>
      <c r="AA118" s="0" t="n">
        <v>-0.00700000000000056</v>
      </c>
      <c r="AB118" s="0" t="n">
        <v>-0.00700000000000056</v>
      </c>
      <c r="AC118" s="0" t="n">
        <v>-0.00699999999999967</v>
      </c>
      <c r="AD118" s="0" t="n">
        <v>-0.00699999999999967</v>
      </c>
      <c r="AE118" s="0" t="n">
        <v>-0.00700000000000056</v>
      </c>
      <c r="AF118" s="0" t="n">
        <v>-0.00700000000000056</v>
      </c>
      <c r="AG118" s="0" t="n">
        <v>-0.00699999999999967</v>
      </c>
      <c r="AH118" s="0" t="n">
        <v>-0.00800000000000001</v>
      </c>
      <c r="AI118" s="0" t="n">
        <v>-0.0180000000000007</v>
      </c>
      <c r="AJ118" s="0" t="n">
        <v>-0.0120000000000005</v>
      </c>
      <c r="AK118" s="0" t="n">
        <v>-0.0120000000000005</v>
      </c>
      <c r="AL118" s="0" t="n">
        <v>-0.0119999999999996</v>
      </c>
      <c r="AM118" s="0" t="n">
        <v>-0.00900000000000034</v>
      </c>
      <c r="AN118" s="0" t="n">
        <v>-0.00699999999999967</v>
      </c>
      <c r="AO118" s="0" t="n">
        <v>-0.00699999999999967</v>
      </c>
      <c r="AP118" s="0" t="n">
        <v>-0.00699999999999967</v>
      </c>
      <c r="AQ118" s="0" t="n">
        <v>-0.00699999999999967</v>
      </c>
      <c r="AR118" s="0" t="n">
        <v>-0.00700000000000056</v>
      </c>
      <c r="AS118" s="0" t="n">
        <v>-0.00700000000000056</v>
      </c>
      <c r="AT118" s="0" t="n">
        <v>-0.00699999999999967</v>
      </c>
      <c r="AU118" s="0" t="n">
        <v>-0.00700000000000056</v>
      </c>
      <c r="AV118" s="0" t="n">
        <v>-0.00699999999999967</v>
      </c>
      <c r="AW118" s="0" t="n">
        <v>0.0129999999999999</v>
      </c>
      <c r="AX118" s="0" t="n">
        <v>0.0130000000000008</v>
      </c>
      <c r="AY118" s="0" t="n">
        <v>0.016</v>
      </c>
      <c r="AZ118" s="0" t="n">
        <v>0.0179999999999998</v>
      </c>
      <c r="BA118" s="0" t="n">
        <v>0.0179999999999998</v>
      </c>
      <c r="BB118" s="0" t="n">
        <v>0.0179999999999998</v>
      </c>
      <c r="BC118" s="0" t="n">
        <v>0.0179999999999998</v>
      </c>
      <c r="BD118" s="0" t="n">
        <v>-0.00199999999999978</v>
      </c>
      <c r="BE118" s="0" t="n">
        <v>-0.00199999999999978</v>
      </c>
      <c r="BF118" s="0" t="n">
        <v>-0.00199999999999978</v>
      </c>
      <c r="BG118" s="0" t="n">
        <v>-0.00199999999999978</v>
      </c>
      <c r="BH118" s="0" t="n">
        <v>-0.00200000000000067</v>
      </c>
      <c r="BI118" s="0" t="n">
        <v>0.0180000000000007</v>
      </c>
      <c r="BJ118" s="0" t="n">
        <v>0.0179999999999998</v>
      </c>
      <c r="BK118" s="0" t="n">
        <v>0.0209999999999999</v>
      </c>
      <c r="BL118" s="0" t="n">
        <v>0.0229999999999997</v>
      </c>
      <c r="BM118" s="0" t="n">
        <v>0.0230000000000006</v>
      </c>
      <c r="BN118" s="0" t="n">
        <v>0.0229999999999997</v>
      </c>
      <c r="BO118" s="0" t="n">
        <v>0.0230000000000006</v>
      </c>
      <c r="BP118" s="0" t="n">
        <v>0.00300000000000011</v>
      </c>
      <c r="BQ118" s="0" t="n">
        <v>0.00300000000000011</v>
      </c>
      <c r="BR118" s="0" t="n">
        <v>0.00300000000000011</v>
      </c>
      <c r="BS118" s="0" t="n">
        <v>0.00300000000000011</v>
      </c>
      <c r="BT118" s="0" t="n">
        <v>0.00300000000000011</v>
      </c>
      <c r="BU118" s="0" t="n">
        <v>0.0229999999999997</v>
      </c>
      <c r="BV118" s="0" t="n">
        <v>0.0229999999999997</v>
      </c>
      <c r="BW118" s="0" t="n">
        <v>0.0259999999999998</v>
      </c>
      <c r="BX118" s="0" t="n">
        <v>0.0280000000000005</v>
      </c>
      <c r="BY118" s="0" t="n">
        <v>0.0280000000000005</v>
      </c>
      <c r="BZ118" s="0" t="n">
        <v>0.0279999999999996</v>
      </c>
      <c r="CA118" s="0" t="n">
        <v>0.0280000000000005</v>
      </c>
      <c r="CB118" s="0" t="n">
        <v>0.00800000000000001</v>
      </c>
      <c r="CC118" s="0" t="n">
        <v>0.00800000000000001</v>
      </c>
      <c r="CD118" s="0" t="n">
        <v>0.00800000000000001</v>
      </c>
      <c r="CE118" s="0" t="n">
        <v>0.00800000000000001</v>
      </c>
      <c r="CF118" s="0" t="n">
        <v>0.00800000000000001</v>
      </c>
      <c r="CG118" s="0" t="n">
        <v>0.0279999999999996</v>
      </c>
      <c r="CH118" s="0" t="n">
        <v>0.0279999999999996</v>
      </c>
      <c r="CI118" s="0" t="n">
        <v>0.0309999999999997</v>
      </c>
      <c r="CJ118" s="0" t="n">
        <v>0.0330000000000004</v>
      </c>
      <c r="CK118" s="0" t="n">
        <v>0.0330000000000004</v>
      </c>
      <c r="CL118" s="0" t="n">
        <v>0.0329999999999995</v>
      </c>
      <c r="CM118" s="0" t="n">
        <v>0.0330000000000004</v>
      </c>
      <c r="CN118" s="0" t="n">
        <v>0.0129999999999999</v>
      </c>
      <c r="CO118" s="0" t="n">
        <v>0.0129999999999999</v>
      </c>
      <c r="CP118" s="0" t="n">
        <v>0.0129999999999999</v>
      </c>
      <c r="CQ118" s="0" t="n">
        <v>0.0129999999999999</v>
      </c>
      <c r="CR118" s="0" t="n">
        <v>0.0130000000000008</v>
      </c>
      <c r="CS118" s="0" t="n">
        <v>0.0330000000000004</v>
      </c>
      <c r="CT118" s="0" t="n">
        <v>0.0329999999999995</v>
      </c>
      <c r="CU118" s="0" t="n">
        <v>0.0359999999999996</v>
      </c>
      <c r="CV118" s="0" t="n">
        <v>0.0379999999999994</v>
      </c>
      <c r="CW118" s="0" t="n">
        <v>0.0380000000000003</v>
      </c>
      <c r="CX118" s="0" t="n">
        <v>0.0380000000000003</v>
      </c>
      <c r="CY118" s="0" t="n">
        <v>0.0380000000000003</v>
      </c>
      <c r="CZ118" s="0" t="n">
        <v>0.0180000000000007</v>
      </c>
      <c r="DA118" s="0" t="n">
        <v>0.0180000000000007</v>
      </c>
      <c r="DB118" s="0" t="n">
        <v>0.0179999999999998</v>
      </c>
      <c r="DC118" s="0" t="n">
        <v>0.0179999999999998</v>
      </c>
      <c r="DD118" s="0" t="n">
        <v>0.0179999999999998</v>
      </c>
      <c r="DE118" s="0" t="n">
        <v>0.0379999999999994</v>
      </c>
      <c r="DF118" s="0" t="n">
        <v>0.0380000000000003</v>
      </c>
      <c r="DG118" s="0" t="n">
        <v>0.0410000000000004</v>
      </c>
      <c r="DH118" s="0" t="n">
        <v>0.0430000000000002</v>
      </c>
      <c r="DI118" s="0" t="n">
        <v>0.0430000000000002</v>
      </c>
      <c r="DJ118" s="0" t="n">
        <v>0.0430000000000002</v>
      </c>
      <c r="DK118" s="0" t="n">
        <v>0.0430000000000002</v>
      </c>
      <c r="DL118" s="0" t="n">
        <v>0.0179999999999998</v>
      </c>
      <c r="DM118" s="0" t="n">
        <v>0.0179999999999998</v>
      </c>
      <c r="DN118" s="0" t="n">
        <v>0.0180000000000007</v>
      </c>
      <c r="DO118" s="0" t="n">
        <v>0.0180000000000007</v>
      </c>
      <c r="DP118" s="0" t="n">
        <v>0.0179999999999998</v>
      </c>
      <c r="DQ118" s="0" t="n">
        <v>0.0380000000000003</v>
      </c>
      <c r="DR118" s="0" t="n">
        <v>0.0380000000000003</v>
      </c>
      <c r="DS118" s="0" t="n">
        <v>0.0410000000000004</v>
      </c>
      <c r="DT118" s="0" t="n">
        <v>0.0429999999999993</v>
      </c>
      <c r="DU118" s="0" t="n">
        <v>0.0430000000000002</v>
      </c>
      <c r="DV118" s="0" t="n">
        <v>0.0430000000000002</v>
      </c>
      <c r="DW118" s="0" t="n">
        <v>0.0430000000000002</v>
      </c>
      <c r="DX118" s="0" t="n">
        <v>0.0179999999999998</v>
      </c>
      <c r="DY118" s="0" t="n">
        <v>0.0179999999999998</v>
      </c>
      <c r="DZ118" s="0" t="n">
        <v>0.0179999999999998</v>
      </c>
      <c r="EA118" s="0" t="n">
        <v>0.0179999999999998</v>
      </c>
      <c r="EB118" s="0" t="n">
        <v>0.0180000000000007</v>
      </c>
      <c r="EC118" s="0" t="n">
        <v>0.0380000000000003</v>
      </c>
      <c r="ED118" s="0" t="n">
        <v>0.0379999999999994</v>
      </c>
      <c r="EE118" s="0" t="n">
        <v>0.0409999999999995</v>
      </c>
      <c r="EF118" s="0" t="n">
        <v>0.0430000000000002</v>
      </c>
      <c r="EG118" s="0" t="n">
        <v>0.0430000000000002</v>
      </c>
      <c r="EH118" s="0" t="n">
        <v>0.0430000000000002</v>
      </c>
      <c r="EI118" s="0" t="n">
        <v>0.0430000000000002</v>
      </c>
      <c r="EJ118" s="0" t="n">
        <v>0.0179999999999998</v>
      </c>
      <c r="EK118" s="0" t="n">
        <v>0.0179999999999998</v>
      </c>
      <c r="EL118" s="0" t="n">
        <v>0.0179999999999998</v>
      </c>
      <c r="EM118" s="0" t="n">
        <v>0.0179999999999998</v>
      </c>
      <c r="EN118" s="0" t="n">
        <v>0.0180000000000007</v>
      </c>
      <c r="EO118" s="0" t="n">
        <v>0.0380000000000003</v>
      </c>
      <c r="EP118" s="0" t="n">
        <v>0.0379999999999994</v>
      </c>
      <c r="EQ118" s="0" t="n">
        <v>0.0409999999999995</v>
      </c>
      <c r="ER118" s="0" t="n">
        <v>0.0430000000000002</v>
      </c>
      <c r="ES118" s="0" t="n">
        <v>0.0430000000000002</v>
      </c>
      <c r="ET118" s="0" t="n">
        <v>0.0430000000000002</v>
      </c>
      <c r="EU118" s="0" t="n">
        <v>0.0430000000000002</v>
      </c>
      <c r="EV118" s="0" t="n">
        <v>0.0179999999999998</v>
      </c>
      <c r="EW118" s="0" t="n">
        <v>0.0179999999999998</v>
      </c>
      <c r="EX118" s="0" t="n">
        <v>0.0179999999999998</v>
      </c>
      <c r="EY118" s="0" t="n">
        <v>0.0179999999999998</v>
      </c>
      <c r="EZ118" s="0" t="n">
        <v>0.0180000000000007</v>
      </c>
      <c r="FA118" s="0" t="n">
        <v>0.0380000000000003</v>
      </c>
      <c r="FB118" s="0" t="n">
        <v>0.0379999999999994</v>
      </c>
      <c r="FC118" s="0" t="n">
        <v>0.0409999999999995</v>
      </c>
      <c r="FD118" s="0" t="n">
        <v>0.0430000000000002</v>
      </c>
      <c r="FE118" s="0" t="n">
        <v>0.0430000000000002</v>
      </c>
      <c r="FF118" s="0" t="n">
        <v>0.0430000000000002</v>
      </c>
      <c r="FG118" s="0" t="n">
        <v>0.0430000000000002</v>
      </c>
      <c r="FH118" s="0" t="n">
        <v>0.0179999999999998</v>
      </c>
      <c r="FI118" s="0" t="n">
        <v>0.0179999999999998</v>
      </c>
      <c r="FJ118" s="0" t="n">
        <v>0.0180000000000007</v>
      </c>
      <c r="FK118" s="0" t="n">
        <v>0.0179999999999998</v>
      </c>
      <c r="FL118" s="0" t="n">
        <v>0.0179999999999998</v>
      </c>
      <c r="FM118" s="0" t="n">
        <v>0.0380000000000003</v>
      </c>
      <c r="FN118" s="0" t="n">
        <v>0.0380000000000003</v>
      </c>
      <c r="FO118" s="0" t="n">
        <v>0.0410000000000004</v>
      </c>
      <c r="FP118" s="0" t="n">
        <v>0.0429999999999993</v>
      </c>
      <c r="FQ118" s="0" t="n">
        <v>0.0430000000000002</v>
      </c>
      <c r="FR118" s="0" t="n">
        <v>0.0430000000000002</v>
      </c>
      <c r="FS118" s="0" t="n">
        <v>0.0430000000000002</v>
      </c>
      <c r="FT118" s="0" t="n">
        <v>0.0179999999999998</v>
      </c>
      <c r="FU118" s="0" t="n">
        <v>0.0180000000000007</v>
      </c>
      <c r="FV118" s="0" t="n">
        <v>0.0179999999999998</v>
      </c>
      <c r="FW118" s="0" t="n">
        <v>0.0179999999999998</v>
      </c>
      <c r="FX118" s="0" t="n">
        <v>0.0179999999999998</v>
      </c>
      <c r="FY118" s="0" t="n">
        <v>0.0380000000000003</v>
      </c>
      <c r="FZ118" s="0" t="n">
        <v>0.0380000000000003</v>
      </c>
      <c r="GA118" s="0" t="n">
        <v>0.0410000000000004</v>
      </c>
      <c r="GB118" s="0" t="n">
        <v>0.0430000000000002</v>
      </c>
      <c r="GC118" s="0" t="n">
        <v>0.0430000000000002</v>
      </c>
      <c r="GD118" s="0" t="n">
        <v>0.0430000000000002</v>
      </c>
      <c r="GE118" s="0" t="n">
        <v>0.0429999999999993</v>
      </c>
      <c r="GF118" s="0" t="n">
        <v>0.0179999999999998</v>
      </c>
      <c r="GG118" s="0" t="n">
        <v>0.0179999999999998</v>
      </c>
      <c r="GH118" s="0" t="n">
        <v>0.0179999999999998</v>
      </c>
      <c r="GI118" s="0" t="n">
        <v>0.0179999999999998</v>
      </c>
      <c r="GJ118" s="0" t="n">
        <v>0.0179999999999998</v>
      </c>
      <c r="GK118" s="0" t="n">
        <v>0.0380000000000003</v>
      </c>
      <c r="GL118" s="0" t="n">
        <v>0.0379999999999994</v>
      </c>
      <c r="GM118" s="0" t="n">
        <v>0.0409999999999995</v>
      </c>
      <c r="GN118" s="0" t="n">
        <v>0.0430000000000002</v>
      </c>
      <c r="GO118" s="0" t="n">
        <v>0.0430000000000002</v>
      </c>
      <c r="GP118" s="0" t="n">
        <v>0.0430000000000002</v>
      </c>
      <c r="GQ118" s="0" t="n">
        <v>0.0430000000000002</v>
      </c>
      <c r="GR118" s="0" t="n">
        <v>0.0179999999999998</v>
      </c>
      <c r="GS118" s="0" t="n">
        <v>0.0179999999999998</v>
      </c>
      <c r="GT118" s="0" t="n">
        <v>0.0179999999999998</v>
      </c>
      <c r="GU118" s="0" t="n">
        <v>0.0179999999999998</v>
      </c>
      <c r="GV118" s="0" t="n">
        <v>0.0179999999999998</v>
      </c>
      <c r="GW118" s="0" t="n">
        <v>0.0380000000000003</v>
      </c>
      <c r="GX118" s="0" t="n">
        <v>0.0379999999999994</v>
      </c>
      <c r="GY118" s="0" t="n">
        <v>0.0409999999999995</v>
      </c>
      <c r="GZ118" s="0" t="n">
        <v>0.0430000000000002</v>
      </c>
      <c r="HA118" s="0" t="n">
        <v>0.0430000000000002</v>
      </c>
      <c r="HB118" s="0" t="n">
        <v>0.0430000000000002</v>
      </c>
      <c r="HC118" s="0" t="n">
        <v>0.0430000000000002</v>
      </c>
      <c r="HD118" s="0" t="n">
        <v>0.0179999999999998</v>
      </c>
      <c r="HE118" s="0" t="n">
        <v>0.0179999999999998</v>
      </c>
      <c r="HF118" s="0" t="n">
        <v>0.0180000000000007</v>
      </c>
      <c r="HG118" s="0" t="n">
        <v>0.0180000000000007</v>
      </c>
      <c r="HH118" s="0" t="n">
        <v>0.0179999999999998</v>
      </c>
      <c r="HI118" s="0" t="n">
        <v>0.0380000000000003</v>
      </c>
      <c r="HJ118" s="0" t="n">
        <v>0.0380000000000003</v>
      </c>
      <c r="HK118" s="0" t="n">
        <v>0.0410000000000004</v>
      </c>
      <c r="HL118" s="0" t="n">
        <v>0.0430000000000002</v>
      </c>
      <c r="HM118" s="0" t="n">
        <v>0.0429999999999993</v>
      </c>
      <c r="HN118" s="0" t="n">
        <v>0.0430000000000002</v>
      </c>
      <c r="HO118" s="0" t="n">
        <v>0.0430000000000002</v>
      </c>
      <c r="HP118" s="0" t="n">
        <v>0.0179999999999998</v>
      </c>
      <c r="HQ118" s="0" t="n">
        <v>0.0179999999999998</v>
      </c>
      <c r="HR118" s="0" t="n">
        <v>0.0179999999999998</v>
      </c>
      <c r="HS118" s="0" t="n">
        <v>0.0179999999999998</v>
      </c>
      <c r="HT118" s="0" t="n">
        <v>0.0179999999999998</v>
      </c>
      <c r="HU118" s="0" t="n">
        <v>0.0380000000000003</v>
      </c>
      <c r="HV118" s="0" t="n">
        <v>0.0379999999999994</v>
      </c>
      <c r="HW118" s="0" t="n">
        <v>0.0409999999999995</v>
      </c>
      <c r="HX118" s="0" t="n">
        <v>0.0430000000000002</v>
      </c>
      <c r="HY118" s="0" t="n">
        <v>0.0430000000000002</v>
      </c>
      <c r="HZ118" s="0" t="n">
        <v>0.0430000000000002</v>
      </c>
      <c r="IA118" s="382" t="n">
        <v>0.0430000000000002</v>
      </c>
      <c r="IB118" s="382" t="n">
        <v>0.0179999999999998</v>
      </c>
      <c r="IC118" s="382" t="n">
        <v>0.0179999999999998</v>
      </c>
      <c r="ID118" s="382" t="n">
        <v>0.0179999999999998</v>
      </c>
      <c r="IE118" s="382" t="n">
        <v>0.0180000000000007</v>
      </c>
    </row>
    <row r="119" customFormat="false" ht="12.75" hidden="false" customHeight="false" outlineLevel="0" collapsed="false">
      <c r="A119" s="389" t="n">
        <f aca="false">A!A133</f>
        <v>40603</v>
      </c>
      <c r="B119" s="390" t="n">
        <f aca="false">INDEX(RelationshipPriceTable,MATCH(A119,RelationshipMonth,0),2)</f>
        <v>4.364</v>
      </c>
      <c r="C119" s="390" t="n">
        <v>4.342</v>
      </c>
      <c r="D119" s="391" t="n">
        <f aca="false">B119-C119</f>
        <v>0.0220000000000002</v>
      </c>
      <c r="F119" s="414" t="n">
        <v>37020</v>
      </c>
      <c r="M119" s="0" t="n">
        <v>-0.077</v>
      </c>
      <c r="N119" s="0" t="n">
        <v>-0.0800000000000001</v>
      </c>
      <c r="O119" s="0" t="n">
        <v>-0.0819999999999999</v>
      </c>
      <c r="P119" s="0" t="n">
        <v>-0.0860000000000003</v>
      </c>
      <c r="Q119" s="0" t="n">
        <v>-0.093</v>
      </c>
      <c r="R119" s="0" t="n">
        <v>-0.0990000000000002</v>
      </c>
      <c r="S119" s="0" t="n">
        <v>-0.105</v>
      </c>
      <c r="T119" s="0" t="n">
        <v>-0.11</v>
      </c>
      <c r="U119" s="0" t="n">
        <v>-0.11</v>
      </c>
      <c r="V119" s="0" t="n">
        <v>-0.103000000000001</v>
      </c>
      <c r="W119" s="0" t="n">
        <v>-0.093</v>
      </c>
      <c r="X119" s="0" t="n">
        <v>-0.0919999999999996</v>
      </c>
      <c r="Y119" s="0" t="n">
        <v>-0.0919999999999996</v>
      </c>
      <c r="Z119" s="0" t="n">
        <v>-0.0920000000000005</v>
      </c>
      <c r="AA119" s="0" t="n">
        <v>-0.0979999999999999</v>
      </c>
      <c r="AB119" s="0" t="n">
        <v>-0.0979999999999999</v>
      </c>
      <c r="AC119" s="0" t="n">
        <v>-0.0979999999999999</v>
      </c>
      <c r="AD119" s="0" t="n">
        <v>-0.0979999999999999</v>
      </c>
      <c r="AE119" s="0" t="n">
        <v>-0.0979999999999999</v>
      </c>
      <c r="AF119" s="0" t="n">
        <v>-0.0979999999999999</v>
      </c>
      <c r="AG119" s="0" t="n">
        <v>-0.093</v>
      </c>
      <c r="AH119" s="0" t="n">
        <v>-0.0920000000000005</v>
      </c>
      <c r="AI119" s="0" t="n">
        <v>-0.0849999999999995</v>
      </c>
      <c r="AJ119" s="0" t="n">
        <v>-0.0849999999999995</v>
      </c>
      <c r="AK119" s="0" t="n">
        <v>-0.0849999999999995</v>
      </c>
      <c r="AL119" s="0" t="n">
        <v>-0.085</v>
      </c>
      <c r="AM119" s="0" t="n">
        <v>-0.0779999999999994</v>
      </c>
      <c r="AN119" s="0" t="n">
        <v>-0.0730000000000004</v>
      </c>
      <c r="AO119" s="0" t="n">
        <v>-0.0679999999999996</v>
      </c>
      <c r="AP119" s="0" t="n">
        <v>-0.0659999999999998</v>
      </c>
      <c r="AQ119" s="0" t="n">
        <v>-0.0659999999999998</v>
      </c>
      <c r="AR119" s="0" t="n">
        <v>-0.0659999999999998</v>
      </c>
      <c r="AS119" s="0" t="n">
        <v>-0.0659999999999998</v>
      </c>
      <c r="AT119" s="0" t="n">
        <v>-0.0660000000000007</v>
      </c>
      <c r="AU119" s="0" t="n">
        <v>-0.0659999999999994</v>
      </c>
      <c r="AV119" s="0" t="n">
        <v>-0.0660000000000003</v>
      </c>
      <c r="AW119" s="0" t="n">
        <v>-0.0700000000000003</v>
      </c>
      <c r="AX119" s="0" t="n">
        <v>-0.0700000000000003</v>
      </c>
      <c r="AY119" s="0" t="n">
        <v>-0.0630000000000006</v>
      </c>
      <c r="AZ119" s="0" t="n">
        <v>-0.0579999999999998</v>
      </c>
      <c r="BA119" s="0" t="n">
        <v>-0.0529999999999999</v>
      </c>
      <c r="BB119" s="0" t="n">
        <v>-0.0510000000000002</v>
      </c>
      <c r="BC119" s="0" t="n">
        <v>-0.0510000000000002</v>
      </c>
      <c r="BD119" s="0" t="n">
        <v>-0.0659999999999998</v>
      </c>
      <c r="BE119" s="0" t="n">
        <v>-0.0659999999999998</v>
      </c>
      <c r="BF119" s="0" t="n">
        <v>-0.0659999999999998</v>
      </c>
      <c r="BG119" s="0" t="n">
        <v>-0.0659999999999998</v>
      </c>
      <c r="BH119" s="0" t="n">
        <v>-0.0659999999999998</v>
      </c>
      <c r="BI119" s="0" t="n">
        <v>-0.0700000000000003</v>
      </c>
      <c r="BJ119" s="0" t="n">
        <v>-0.0699999999999994</v>
      </c>
      <c r="BK119" s="0" t="n">
        <v>-0.0629999999999997</v>
      </c>
      <c r="BL119" s="0" t="n">
        <v>-0.0579999999999998</v>
      </c>
      <c r="BM119" s="0" t="n">
        <v>-0.0529999999999999</v>
      </c>
      <c r="BN119" s="0" t="n">
        <v>-0.0509999999999993</v>
      </c>
      <c r="BO119" s="0" t="n">
        <v>-0.0510000000000002</v>
      </c>
      <c r="BP119" s="0" t="n">
        <v>-0.0660000000000007</v>
      </c>
      <c r="BQ119" s="0" t="n">
        <v>-0.0659999999999998</v>
      </c>
      <c r="BR119" s="0" t="n">
        <v>-0.0659999999999998</v>
      </c>
      <c r="BS119" s="0" t="n">
        <v>-0.0659999999999998</v>
      </c>
      <c r="BT119" s="0" t="n">
        <v>-0.0659999999999998</v>
      </c>
      <c r="BU119" s="0" t="n">
        <v>-0.0699999999999994</v>
      </c>
      <c r="BV119" s="0" t="n">
        <v>-0.0700000000000003</v>
      </c>
      <c r="BW119" s="0" t="n">
        <v>-0.0629999999999997</v>
      </c>
      <c r="BX119" s="0" t="n">
        <v>-0.0579999999999998</v>
      </c>
      <c r="BY119" s="0" t="n">
        <v>-0.0529999999999999</v>
      </c>
      <c r="BZ119" s="0" t="n">
        <v>-0.0510000000000002</v>
      </c>
      <c r="CA119" s="0" t="n">
        <v>-0.0510000000000002</v>
      </c>
      <c r="CB119" s="0" t="n">
        <v>-0.0660000000000007</v>
      </c>
      <c r="CC119" s="0" t="n">
        <v>-0.0659999999999998</v>
      </c>
      <c r="CD119" s="0" t="n">
        <v>-0.0659999999999998</v>
      </c>
      <c r="CE119" s="0" t="n">
        <v>-0.0659999999999998</v>
      </c>
      <c r="CF119" s="0" t="n">
        <v>-0.0659999999999998</v>
      </c>
      <c r="CG119" s="0" t="n">
        <v>-0.0699999999999994</v>
      </c>
      <c r="CH119" s="0" t="n">
        <v>-0.0700000000000003</v>
      </c>
      <c r="CI119" s="0" t="n">
        <v>-0.0629999999999997</v>
      </c>
      <c r="CJ119" s="0" t="n">
        <v>-0.0579999999999998</v>
      </c>
      <c r="CK119" s="0" t="n">
        <v>-0.0529999999999999</v>
      </c>
      <c r="CL119" s="0" t="n">
        <v>-0.0509999999999993</v>
      </c>
      <c r="CM119" s="0" t="n">
        <v>-0.0510000000000002</v>
      </c>
      <c r="CN119" s="0" t="n">
        <v>-0.0659999999999998</v>
      </c>
      <c r="CO119" s="0" t="n">
        <v>-0.0659999999999998</v>
      </c>
      <c r="CP119" s="0" t="n">
        <v>-0.0659999999999998</v>
      </c>
      <c r="CQ119" s="0" t="n">
        <v>-0.0659999999999998</v>
      </c>
      <c r="CR119" s="0" t="n">
        <v>-0.0660000000000007</v>
      </c>
      <c r="CS119" s="0" t="n">
        <v>-0.0700000000000003</v>
      </c>
      <c r="CT119" s="0" t="n">
        <v>-0.0699999999999994</v>
      </c>
      <c r="CU119" s="0" t="n">
        <v>-0.0629999999999997</v>
      </c>
      <c r="CV119" s="0" t="n">
        <v>-0.0579999999999998</v>
      </c>
      <c r="CW119" s="0" t="n">
        <v>-0.0529999999999999</v>
      </c>
      <c r="CX119" s="0" t="n">
        <v>-0.0510000000000002</v>
      </c>
      <c r="CY119" s="0" t="n">
        <v>-0.0510000000000002</v>
      </c>
      <c r="CZ119" s="0" t="n">
        <v>-0.0660000000000007</v>
      </c>
      <c r="DA119" s="0" t="n">
        <v>-0.0660000000000007</v>
      </c>
      <c r="DB119" s="0" t="n">
        <v>-0.0659999999999998</v>
      </c>
      <c r="DC119" s="0" t="n">
        <v>-0.0659999999999998</v>
      </c>
      <c r="DD119" s="0" t="n">
        <v>-0.0659999999999998</v>
      </c>
      <c r="DE119" s="0" t="n">
        <v>-0.0699999999999994</v>
      </c>
      <c r="DF119" s="0" t="n">
        <v>-0.0700000000000003</v>
      </c>
      <c r="DG119" s="0" t="n">
        <v>-0.0629999999999997</v>
      </c>
      <c r="DH119" s="0" t="n">
        <v>-0.0579999999999998</v>
      </c>
      <c r="DI119" s="0" t="n">
        <v>-0.0529999999999999</v>
      </c>
      <c r="DJ119" s="0" t="n">
        <v>-0.0510000000000002</v>
      </c>
      <c r="DK119" s="0" t="n">
        <v>-0.0510000000000002</v>
      </c>
      <c r="DL119" s="0" t="n">
        <v>-0.0659999999999998</v>
      </c>
      <c r="DM119" s="0" t="n">
        <v>-0.0659999999999998</v>
      </c>
      <c r="DN119" s="0" t="n">
        <v>-0.0660000000000007</v>
      </c>
      <c r="DO119" s="0" t="n">
        <v>-0.0660000000000007</v>
      </c>
      <c r="DP119" s="0" t="n">
        <v>-0.0659999999999998</v>
      </c>
      <c r="DQ119" s="0" t="n">
        <v>-0.0700000000000003</v>
      </c>
      <c r="DR119" s="0" t="n">
        <v>-0.0700000000000003</v>
      </c>
      <c r="DS119" s="0" t="n">
        <v>-0.0630000000000006</v>
      </c>
      <c r="DT119" s="0" t="n">
        <v>-0.0579999999999998</v>
      </c>
      <c r="DU119" s="0" t="n">
        <v>-0.0529999999999999</v>
      </c>
      <c r="DV119" s="0" t="n">
        <v>-0.0510000000000002</v>
      </c>
      <c r="DW119" s="0" t="n">
        <v>-0.0510000000000002</v>
      </c>
      <c r="DX119" s="0" t="n">
        <v>-0.0659999999999998</v>
      </c>
      <c r="DY119" s="0" t="n">
        <v>-0.0659999999999998</v>
      </c>
      <c r="DZ119" s="0" t="n">
        <v>-0.0659999999999998</v>
      </c>
      <c r="EA119" s="0" t="n">
        <v>-0.0659999999999998</v>
      </c>
      <c r="EB119" s="0" t="n">
        <v>-0.0660000000000007</v>
      </c>
      <c r="EC119" s="0" t="n">
        <v>-0.0700000000000003</v>
      </c>
      <c r="ED119" s="0" t="n">
        <v>-0.0699999999999994</v>
      </c>
      <c r="EE119" s="0" t="n">
        <v>-0.0629999999999997</v>
      </c>
      <c r="EF119" s="0" t="n">
        <v>-0.0579999999999998</v>
      </c>
      <c r="EG119" s="0" t="n">
        <v>-0.0529999999999999</v>
      </c>
      <c r="EH119" s="0" t="n">
        <v>-0.0510000000000002</v>
      </c>
      <c r="EI119" s="0" t="n">
        <v>-0.0510000000000002</v>
      </c>
      <c r="EJ119" s="0" t="n">
        <v>-0.0659999999999998</v>
      </c>
      <c r="EK119" s="0" t="n">
        <v>-0.0659999999999998</v>
      </c>
      <c r="EL119" s="0" t="n">
        <v>-0.0659999999999998</v>
      </c>
      <c r="EM119" s="0" t="n">
        <v>-0.0659999999999998</v>
      </c>
      <c r="EN119" s="0" t="n">
        <v>-0.0660000000000007</v>
      </c>
      <c r="EO119" s="0" t="n">
        <v>-0.0700000000000003</v>
      </c>
      <c r="EP119" s="0" t="n">
        <v>-0.0699999999999994</v>
      </c>
      <c r="EQ119" s="0" t="n">
        <v>-0.0629999999999997</v>
      </c>
      <c r="ER119" s="0" t="n">
        <v>-0.0579999999999998</v>
      </c>
      <c r="ES119" s="0" t="n">
        <v>-0.0529999999999999</v>
      </c>
      <c r="ET119" s="0" t="n">
        <v>-0.0510000000000002</v>
      </c>
      <c r="EU119" s="0" t="n">
        <v>-0.0510000000000002</v>
      </c>
      <c r="EV119" s="0" t="n">
        <v>-0.0659999999999998</v>
      </c>
      <c r="EW119" s="0" t="n">
        <v>-0.0659999999999998</v>
      </c>
      <c r="EX119" s="0" t="n">
        <v>-0.0659999999999998</v>
      </c>
      <c r="EY119" s="0" t="n">
        <v>-0.0659999999999998</v>
      </c>
      <c r="EZ119" s="0" t="n">
        <v>-0.0660000000000007</v>
      </c>
      <c r="FA119" s="0" t="n">
        <v>-0.0700000000000003</v>
      </c>
      <c r="FB119" s="0" t="n">
        <v>-0.0699999999999994</v>
      </c>
      <c r="FC119" s="0" t="n">
        <v>-0.0629999999999997</v>
      </c>
      <c r="FD119" s="0" t="n">
        <v>-0.0579999999999998</v>
      </c>
      <c r="FE119" s="0" t="n">
        <v>-0.0529999999999999</v>
      </c>
      <c r="FF119" s="0" t="n">
        <v>-0.0510000000000002</v>
      </c>
      <c r="FG119" s="0" t="n">
        <v>-0.0510000000000002</v>
      </c>
      <c r="FH119" s="0" t="n">
        <v>-0.0659999999999998</v>
      </c>
      <c r="FI119" s="0" t="n">
        <v>-0.0659999999999998</v>
      </c>
      <c r="FJ119" s="0" t="n">
        <v>-0.0660000000000007</v>
      </c>
      <c r="FK119" s="0" t="n">
        <v>-0.0659999999999998</v>
      </c>
      <c r="FL119" s="0" t="n">
        <v>-0.0659999999999998</v>
      </c>
      <c r="FM119" s="0" t="n">
        <v>-0.0700000000000003</v>
      </c>
      <c r="FN119" s="0" t="n">
        <v>-0.0700000000000003</v>
      </c>
      <c r="FO119" s="0" t="n">
        <v>-0.0630000000000006</v>
      </c>
      <c r="FP119" s="0" t="n">
        <v>-0.0579999999999998</v>
      </c>
      <c r="FQ119" s="0" t="n">
        <v>-0.0529999999999999</v>
      </c>
      <c r="FR119" s="0" t="n">
        <v>-0.0510000000000002</v>
      </c>
      <c r="FS119" s="0" t="n">
        <v>-0.0510000000000002</v>
      </c>
      <c r="FT119" s="0" t="n">
        <v>-0.0659999999999998</v>
      </c>
      <c r="FU119" s="0" t="n">
        <v>-0.0660000000000007</v>
      </c>
      <c r="FV119" s="0" t="n">
        <v>-0.0659999999999998</v>
      </c>
      <c r="FW119" s="0" t="n">
        <v>-0.0659999999999998</v>
      </c>
      <c r="FX119" s="0" t="n">
        <v>-0.0659999999999998</v>
      </c>
      <c r="FY119" s="0" t="n">
        <v>-0.0699999999999994</v>
      </c>
      <c r="FZ119" s="0" t="n">
        <v>-0.0700000000000003</v>
      </c>
      <c r="GA119" s="0" t="n">
        <v>-0.0629999999999997</v>
      </c>
      <c r="GB119" s="0" t="n">
        <v>-0.0580000000000007</v>
      </c>
      <c r="GC119" s="0" t="n">
        <v>-0.0530000000000008</v>
      </c>
      <c r="GD119" s="0" t="n">
        <v>-0.0510000000000002</v>
      </c>
      <c r="GE119" s="0" t="n">
        <v>-0.0509999999999993</v>
      </c>
      <c r="GF119" s="0" t="n">
        <v>-0.0659999999999998</v>
      </c>
      <c r="GG119" s="0" t="n">
        <v>-0.0659999999999998</v>
      </c>
      <c r="GH119" s="0" t="n">
        <v>-0.0659999999999998</v>
      </c>
      <c r="GI119" s="0" t="n">
        <v>-0.0659999999999998</v>
      </c>
      <c r="GJ119" s="0" t="n">
        <v>-0.0659999999999998</v>
      </c>
      <c r="GK119" s="0" t="n">
        <v>-0.0700000000000003</v>
      </c>
      <c r="GL119" s="0" t="n">
        <v>-0.0699999999999994</v>
      </c>
      <c r="GM119" s="0" t="n">
        <v>-0.0629999999999997</v>
      </c>
      <c r="GN119" s="0" t="n">
        <v>-0.0579999999999998</v>
      </c>
      <c r="GO119" s="0" t="n">
        <v>-0.0529999999999999</v>
      </c>
      <c r="GP119" s="0" t="n">
        <v>-0.0510000000000002</v>
      </c>
      <c r="GQ119" s="0" t="n">
        <v>-0.0510000000000002</v>
      </c>
      <c r="GR119" s="0" t="n">
        <v>-0.0659999999999998</v>
      </c>
      <c r="GS119" s="0" t="n">
        <v>-0.0659999999999998</v>
      </c>
      <c r="GT119" s="0" t="n">
        <v>-0.0659999999999998</v>
      </c>
      <c r="GU119" s="0" t="n">
        <v>-0.0659999999999998</v>
      </c>
      <c r="GV119" s="0" t="n">
        <v>-0.0659999999999998</v>
      </c>
      <c r="GW119" s="0" t="n">
        <v>-0.0700000000000003</v>
      </c>
      <c r="GX119" s="0" t="n">
        <v>-0.0699999999999994</v>
      </c>
      <c r="GY119" s="0" t="n">
        <v>-0.0629999999999997</v>
      </c>
      <c r="GZ119" s="0" t="n">
        <v>-0.0579999999999998</v>
      </c>
      <c r="HA119" s="0" t="n">
        <v>-0.0529999999999999</v>
      </c>
      <c r="HB119" s="0" t="n">
        <v>-0.0510000000000002</v>
      </c>
      <c r="HC119" s="0" t="n">
        <v>-0.0510000000000002</v>
      </c>
      <c r="HD119" s="0" t="n">
        <v>-0.0659999999999998</v>
      </c>
      <c r="HE119" s="0" t="n">
        <v>-0.0659999999999998</v>
      </c>
      <c r="HF119" s="0" t="n">
        <v>-0.0659999999999998</v>
      </c>
      <c r="HG119" s="0" t="n">
        <v>-0.0660000000000007</v>
      </c>
      <c r="HH119" s="0" t="n">
        <v>-0.0659999999999998</v>
      </c>
      <c r="HI119" s="0" t="n">
        <v>-0.0700000000000003</v>
      </c>
      <c r="HJ119" s="0" t="n">
        <v>-0.0700000000000003</v>
      </c>
      <c r="HK119" s="0" t="n">
        <v>-0.0630000000000006</v>
      </c>
      <c r="HL119" s="0" t="n">
        <v>-0.0580000000000007</v>
      </c>
      <c r="HM119" s="0" t="n">
        <v>-0.0529999999999999</v>
      </c>
      <c r="HN119" s="0" t="n">
        <v>-0.0510000000000002</v>
      </c>
      <c r="HO119" s="0" t="n">
        <v>-0.0510000000000002</v>
      </c>
      <c r="HP119" s="0" t="n">
        <v>-0.0659999999999998</v>
      </c>
      <c r="HQ119" s="0" t="n">
        <v>-0.0659999999999998</v>
      </c>
      <c r="HR119" s="0" t="n">
        <v>-0.0659999999999998</v>
      </c>
      <c r="HS119" s="0" t="n">
        <v>-0.0659999999999998</v>
      </c>
      <c r="HT119" s="0" t="n">
        <v>-0.0659999999999998</v>
      </c>
      <c r="HU119" s="0" t="n">
        <v>-0.0700000000000003</v>
      </c>
      <c r="HV119" s="0" t="n">
        <v>-0.0699999999999994</v>
      </c>
      <c r="HW119" s="0" t="n">
        <v>-0.0629999999999997</v>
      </c>
      <c r="HX119" s="0" t="n">
        <v>-0.0579999999999998</v>
      </c>
      <c r="HY119" s="0" t="n">
        <v>-0.0529999999999999</v>
      </c>
      <c r="HZ119" s="0" t="n">
        <v>-0.0510000000000002</v>
      </c>
      <c r="IA119" s="382" t="n">
        <v>-0.0510000000000002</v>
      </c>
      <c r="IB119" s="382" t="n">
        <v>-0.0659999999999998</v>
      </c>
      <c r="IC119" s="382" t="n">
        <v>-0.0659999999999998</v>
      </c>
      <c r="ID119" s="382" t="n">
        <v>-0.0659999999999998</v>
      </c>
      <c r="IE119" s="382" t="n">
        <v>-0.0660000000000007</v>
      </c>
    </row>
    <row r="120" customFormat="false" ht="12.75" hidden="false" customHeight="false" outlineLevel="0" collapsed="false">
      <c r="A120" s="389" t="n">
        <f aca="false">A!A134</f>
        <v>40634</v>
      </c>
      <c r="B120" s="390" t="n">
        <f aca="false">INDEX(RelationshipPriceTable,MATCH(A120,RelationshipMonth,0),2)</f>
        <v>4.144</v>
      </c>
      <c r="C120" s="390" t="n">
        <v>4.122</v>
      </c>
      <c r="D120" s="391" t="n">
        <f aca="false">B120-C120</f>
        <v>0.0220000000000002</v>
      </c>
      <c r="F120" s="414" t="n">
        <v>37021</v>
      </c>
      <c r="M120" s="0" t="n">
        <v>0.146</v>
      </c>
      <c r="N120" s="0" t="n">
        <v>0.141</v>
      </c>
      <c r="O120" s="0" t="n">
        <v>0.134</v>
      </c>
      <c r="P120" s="0" t="n">
        <v>0.128</v>
      </c>
      <c r="Q120" s="0" t="n">
        <v>0.122</v>
      </c>
      <c r="R120" s="0" t="n">
        <v>0.103</v>
      </c>
      <c r="S120" s="0" t="n">
        <v>0.0789999999999997</v>
      </c>
      <c r="T120" s="0" t="n">
        <v>0.069</v>
      </c>
      <c r="U120" s="0" t="n">
        <v>0.0590000000000002</v>
      </c>
      <c r="V120" s="0" t="n">
        <v>0.048</v>
      </c>
      <c r="W120" s="0" t="n">
        <v>0.0300000000000003</v>
      </c>
      <c r="X120" s="0" t="n">
        <v>0.0190000000000001</v>
      </c>
      <c r="Y120" s="0" t="n">
        <v>0.0190000000000001</v>
      </c>
      <c r="Z120" s="0" t="n">
        <v>0.0190000000000001</v>
      </c>
      <c r="AA120" s="0" t="n">
        <v>0.00800000000000001</v>
      </c>
      <c r="AB120" s="0" t="n">
        <v>0.00800000000000001</v>
      </c>
      <c r="AC120" s="0" t="n">
        <v>0.00800000000000001</v>
      </c>
      <c r="AD120" s="0" t="n">
        <v>0.00800000000000001</v>
      </c>
      <c r="AE120" s="0" t="n">
        <v>0.00800000000000001</v>
      </c>
      <c r="AF120" s="0" t="n">
        <v>0.00800000000000001</v>
      </c>
      <c r="AG120" s="0" t="n">
        <v>0.00800000000000001</v>
      </c>
      <c r="AH120" s="0" t="n">
        <v>0.00699999999999967</v>
      </c>
      <c r="AI120" s="0" t="n">
        <v>-0.00800000000000001</v>
      </c>
      <c r="AJ120" s="0" t="n">
        <v>-0.00800000000000001</v>
      </c>
      <c r="AK120" s="0" t="n">
        <v>-0.00800000000000001</v>
      </c>
      <c r="AL120" s="0" t="n">
        <v>-0.00800000000000001</v>
      </c>
      <c r="AM120" s="0" t="n">
        <v>-0.00300000000000011</v>
      </c>
      <c r="AN120" s="0" t="n">
        <v>0</v>
      </c>
      <c r="AO120" s="0" t="n">
        <v>0</v>
      </c>
      <c r="AP120" s="0" t="n">
        <v>0</v>
      </c>
      <c r="AQ120" s="0" t="n">
        <v>0</v>
      </c>
      <c r="AR120" s="0" t="n">
        <v>0</v>
      </c>
      <c r="AS120" s="0" t="n">
        <v>0</v>
      </c>
      <c r="AT120" s="0" t="n">
        <v>0</v>
      </c>
      <c r="AU120" s="0" t="n">
        <v>0</v>
      </c>
      <c r="AV120" s="0" t="n">
        <v>0</v>
      </c>
      <c r="AW120" s="0" t="n">
        <v>0.00199999999999978</v>
      </c>
      <c r="AX120" s="0" t="n">
        <v>0.00199999999999978</v>
      </c>
      <c r="AY120" s="0" t="n">
        <v>0.00700000000000056</v>
      </c>
      <c r="AZ120" s="0" t="n">
        <v>0.00999999999999979</v>
      </c>
      <c r="BA120" s="0" t="n">
        <v>0.00999999999999979</v>
      </c>
      <c r="BB120" s="0" t="n">
        <v>0.00999999999999979</v>
      </c>
      <c r="BC120" s="0" t="n">
        <v>0.0100000000000007</v>
      </c>
      <c r="BD120" s="0" t="n">
        <v>-0.00500000000000078</v>
      </c>
      <c r="BE120" s="0" t="n">
        <v>-0.00499999999999989</v>
      </c>
      <c r="BF120" s="0" t="n">
        <v>-0.00499999999999989</v>
      </c>
      <c r="BG120" s="0" t="n">
        <v>-0.00499999999999989</v>
      </c>
      <c r="BH120" s="0" t="n">
        <v>-0.00499999999999989</v>
      </c>
      <c r="BI120" s="0" t="n">
        <v>-0.00300000000000011</v>
      </c>
      <c r="BJ120" s="0" t="n">
        <v>-0.00300000000000011</v>
      </c>
      <c r="BK120" s="0" t="n">
        <v>0.00199999999999978</v>
      </c>
      <c r="BL120" s="0" t="n">
        <v>0.00499999999999989</v>
      </c>
      <c r="BM120" s="0" t="n">
        <v>0.00499999999999989</v>
      </c>
      <c r="BN120" s="0" t="n">
        <v>0.00499999999999989</v>
      </c>
      <c r="BO120" s="0" t="n">
        <v>0.00499999999999989</v>
      </c>
      <c r="BP120" s="0" t="n">
        <v>-0.00999999999999979</v>
      </c>
      <c r="BQ120" s="0" t="n">
        <v>-0.0100000000000007</v>
      </c>
      <c r="BR120" s="0" t="n">
        <v>-0.00999999999999979</v>
      </c>
      <c r="BS120" s="0" t="n">
        <v>-0.0100000000000007</v>
      </c>
      <c r="BT120" s="0" t="n">
        <v>-0.00999999999999979</v>
      </c>
      <c r="BU120" s="0" t="n">
        <v>-0.00800000000000001</v>
      </c>
      <c r="BV120" s="0" t="n">
        <v>-0.00800000000000001</v>
      </c>
      <c r="BW120" s="0" t="n">
        <v>-0.00300000000000011</v>
      </c>
      <c r="BX120" s="0" t="n">
        <v>0</v>
      </c>
      <c r="BY120" s="0" t="n">
        <v>0</v>
      </c>
      <c r="BZ120" s="0" t="n">
        <v>0</v>
      </c>
      <c r="CA120" s="0" t="n">
        <v>0</v>
      </c>
      <c r="CB120" s="0" t="n">
        <v>-0.0149999999999997</v>
      </c>
      <c r="CC120" s="0" t="n">
        <v>-0.0150000000000006</v>
      </c>
      <c r="CD120" s="0" t="n">
        <v>-0.0149999999999997</v>
      </c>
      <c r="CE120" s="0" t="n">
        <v>-0.0150000000000006</v>
      </c>
      <c r="CF120" s="0" t="n">
        <v>-0.0149999999999997</v>
      </c>
      <c r="CG120" s="0" t="n">
        <v>-0.0129999999999999</v>
      </c>
      <c r="CH120" s="0" t="n">
        <v>-0.0129999999999999</v>
      </c>
      <c r="CI120" s="0" t="n">
        <v>-0.00800000000000001</v>
      </c>
      <c r="CJ120" s="0" t="n">
        <v>-0.00499999999999989</v>
      </c>
      <c r="CK120" s="0" t="n">
        <v>-0.00499999999999989</v>
      </c>
      <c r="CL120" s="0" t="n">
        <v>-0.00500000000000078</v>
      </c>
      <c r="CM120" s="0" t="n">
        <v>-0.00499999999999989</v>
      </c>
      <c r="CN120" s="0" t="n">
        <v>-0.0200000000000005</v>
      </c>
      <c r="CO120" s="0" t="n">
        <v>-0.0200000000000005</v>
      </c>
      <c r="CP120" s="0" t="n">
        <v>-0.0199999999999996</v>
      </c>
      <c r="CQ120" s="0" t="n">
        <v>-0.0199999999999996</v>
      </c>
      <c r="CR120" s="0" t="n">
        <v>-0.0199999999999996</v>
      </c>
      <c r="CS120" s="0" t="n">
        <v>-0.0179999999999998</v>
      </c>
      <c r="CT120" s="0" t="n">
        <v>-0.0179999999999998</v>
      </c>
      <c r="CU120" s="0" t="n">
        <v>-0.0129999999999999</v>
      </c>
      <c r="CV120" s="0" t="n">
        <v>-0.00999999999999979</v>
      </c>
      <c r="CW120" s="0" t="n">
        <v>-0.00999999999999979</v>
      </c>
      <c r="CX120" s="0" t="n">
        <v>-0.00999999999999979</v>
      </c>
      <c r="CY120" s="0" t="n">
        <v>-0.00999999999999979</v>
      </c>
      <c r="CZ120" s="0" t="n">
        <v>-0.0299999999999994</v>
      </c>
      <c r="DA120" s="0" t="n">
        <v>-0.0299999999999994</v>
      </c>
      <c r="DB120" s="0" t="n">
        <v>-0.0300000000000003</v>
      </c>
      <c r="DC120" s="0" t="n">
        <v>-0.0300000000000003</v>
      </c>
      <c r="DD120" s="0" t="n">
        <v>-0.0300000000000003</v>
      </c>
      <c r="DE120" s="0" t="n">
        <v>-0.0280000000000005</v>
      </c>
      <c r="DF120" s="0" t="n">
        <v>-0.0279999999999996</v>
      </c>
      <c r="DG120" s="0" t="n">
        <v>-0.0230000000000006</v>
      </c>
      <c r="DH120" s="0" t="n">
        <v>-0.0200000000000005</v>
      </c>
      <c r="DI120" s="0" t="n">
        <v>-0.0200000000000005</v>
      </c>
      <c r="DJ120" s="0" t="n">
        <v>-0.0199999999999996</v>
      </c>
      <c r="DK120" s="0" t="n">
        <v>-0.0200000000000005</v>
      </c>
      <c r="DL120" s="0" t="n">
        <v>-0.04</v>
      </c>
      <c r="DM120" s="0" t="n">
        <v>-0.04</v>
      </c>
      <c r="DN120" s="0" t="n">
        <v>-0.04</v>
      </c>
      <c r="DO120" s="0" t="n">
        <v>-0.04</v>
      </c>
      <c r="DP120" s="0" t="n">
        <v>-0.04</v>
      </c>
      <c r="DQ120" s="0" t="n">
        <v>-0.0379999999999994</v>
      </c>
      <c r="DR120" s="0" t="n">
        <v>-0.0380000000000003</v>
      </c>
      <c r="DS120" s="0" t="n">
        <v>-0.0329999999999995</v>
      </c>
      <c r="DT120" s="0" t="n">
        <v>-0.0299999999999994</v>
      </c>
      <c r="DU120" s="0" t="n">
        <v>-0.0299999999999994</v>
      </c>
      <c r="DV120" s="0" t="n">
        <v>-0.0300000000000003</v>
      </c>
      <c r="DW120" s="0" t="n">
        <v>-0.0299999999999994</v>
      </c>
      <c r="DX120" s="0" t="n">
        <v>-0.0499999999999998</v>
      </c>
      <c r="DY120" s="0" t="n">
        <v>-0.0499999999999998</v>
      </c>
      <c r="DZ120" s="0" t="n">
        <v>-0.0499999999999998</v>
      </c>
      <c r="EA120" s="0" t="n">
        <v>-0.0499999999999998</v>
      </c>
      <c r="EB120" s="0" t="n">
        <v>-0.0499999999999998</v>
      </c>
      <c r="EC120" s="0" t="n">
        <v>-0.048</v>
      </c>
      <c r="ED120" s="0" t="n">
        <v>-0.048</v>
      </c>
      <c r="EE120" s="0" t="n">
        <v>-0.0430000000000002</v>
      </c>
      <c r="EF120" s="0" t="n">
        <v>-0.04</v>
      </c>
      <c r="EG120" s="0" t="n">
        <v>-0.04</v>
      </c>
      <c r="EH120" s="0" t="n">
        <v>-0.04</v>
      </c>
      <c r="EI120" s="0" t="n">
        <v>-0.04</v>
      </c>
      <c r="EJ120" s="0" t="n">
        <v>-0.0550000000000006</v>
      </c>
      <c r="EK120" s="0" t="n">
        <v>-0.0549999999999997</v>
      </c>
      <c r="EL120" s="0" t="n">
        <v>-0.0549999999999997</v>
      </c>
      <c r="EM120" s="0" t="n">
        <v>-0.0549999999999997</v>
      </c>
      <c r="EN120" s="0" t="n">
        <v>-0.0549999999999997</v>
      </c>
      <c r="EO120" s="0" t="n">
        <v>-0.0529999999999999</v>
      </c>
      <c r="EP120" s="0" t="n">
        <v>-0.0529999999999999</v>
      </c>
      <c r="EQ120" s="0" t="n">
        <v>-0.048</v>
      </c>
      <c r="ER120" s="0" t="n">
        <v>-0.0449999999999999</v>
      </c>
      <c r="ES120" s="0" t="n">
        <v>-0.0449999999999999</v>
      </c>
      <c r="ET120" s="0" t="n">
        <v>-0.0449999999999999</v>
      </c>
      <c r="EU120" s="0" t="n">
        <v>-0.0449999999999999</v>
      </c>
      <c r="EV120" s="0" t="n">
        <v>-0.0600000000000005</v>
      </c>
      <c r="EW120" s="0" t="n">
        <v>-0.0600000000000005</v>
      </c>
      <c r="EX120" s="0" t="n">
        <v>-0.0599999999999996</v>
      </c>
      <c r="EY120" s="0" t="n">
        <v>-0.0599999999999996</v>
      </c>
      <c r="EZ120" s="0" t="n">
        <v>-0.0599999999999996</v>
      </c>
      <c r="FA120" s="0" t="n">
        <v>-0.0579999999999998</v>
      </c>
      <c r="FB120" s="0" t="n">
        <v>-0.0579999999999998</v>
      </c>
      <c r="FC120" s="0" t="n">
        <v>-0.0529999999999999</v>
      </c>
      <c r="FD120" s="0" t="n">
        <v>-0.0499999999999998</v>
      </c>
      <c r="FE120" s="0" t="n">
        <v>-0.0499999999999998</v>
      </c>
      <c r="FF120" s="0" t="n">
        <v>-0.0499999999999998</v>
      </c>
      <c r="FG120" s="0" t="n">
        <v>-0.0499999999999998</v>
      </c>
      <c r="FH120" s="0" t="n">
        <v>-0.0650000000000004</v>
      </c>
      <c r="FI120" s="0" t="n">
        <v>-0.0649999999999995</v>
      </c>
      <c r="FJ120" s="0" t="n">
        <v>-0.0649999999999995</v>
      </c>
      <c r="FK120" s="0" t="n">
        <v>-0.0649999999999995</v>
      </c>
      <c r="FL120" s="0" t="n">
        <v>-0.0650000000000004</v>
      </c>
      <c r="FM120" s="0" t="n">
        <v>-0.0629999999999997</v>
      </c>
      <c r="FN120" s="0" t="n">
        <v>-0.0629999999999997</v>
      </c>
      <c r="FO120" s="0" t="n">
        <v>-0.0579999999999998</v>
      </c>
      <c r="FP120" s="0" t="n">
        <v>-0.0549999999999997</v>
      </c>
      <c r="FQ120" s="0" t="n">
        <v>-0.0549999999999997</v>
      </c>
      <c r="FR120" s="0" t="n">
        <v>-0.0549999999999997</v>
      </c>
      <c r="FS120" s="0" t="n">
        <v>-0.0549999999999997</v>
      </c>
      <c r="FT120" s="0" t="n">
        <v>-0.0699999999999994</v>
      </c>
      <c r="FU120" s="0" t="n">
        <v>-0.0699999999999994</v>
      </c>
      <c r="FV120" s="0" t="n">
        <v>-0.0700000000000003</v>
      </c>
      <c r="FW120" s="0" t="n">
        <v>-0.0700000000000003</v>
      </c>
      <c r="FX120" s="0" t="n">
        <v>-0.0700000000000003</v>
      </c>
      <c r="FY120" s="0" t="n">
        <v>-0.0680000000000005</v>
      </c>
      <c r="FZ120" s="0" t="n">
        <v>-0.0679999999999996</v>
      </c>
      <c r="GA120" s="0" t="n">
        <v>-0.0630000000000006</v>
      </c>
      <c r="GB120" s="0" t="n">
        <v>-0.0599999999999996</v>
      </c>
      <c r="GC120" s="0" t="n">
        <v>-0.0599999999999996</v>
      </c>
      <c r="GD120" s="0" t="n">
        <v>-0.0599999999999996</v>
      </c>
      <c r="GE120" s="0" t="n">
        <v>-0.0600000000000005</v>
      </c>
      <c r="GF120" s="0" t="n">
        <v>-0.0800000000000001</v>
      </c>
      <c r="GG120" s="0" t="n">
        <v>-0.0800000000000001</v>
      </c>
      <c r="GH120" s="0" t="n">
        <v>-0.0800000000000001</v>
      </c>
      <c r="GI120" s="0" t="n">
        <v>-0.0800000000000001</v>
      </c>
      <c r="GJ120" s="0" t="n">
        <v>-0.0800000000000001</v>
      </c>
      <c r="GK120" s="0" t="n">
        <v>-0.0780000000000003</v>
      </c>
      <c r="GL120" s="0" t="n">
        <v>-0.0780000000000003</v>
      </c>
      <c r="GM120" s="0" t="n">
        <v>-0.0730000000000004</v>
      </c>
      <c r="GN120" s="0" t="n">
        <v>-0.0700000000000003</v>
      </c>
      <c r="GO120" s="0" t="n">
        <v>-0.0700000000000003</v>
      </c>
      <c r="GP120" s="0" t="n">
        <v>-0.0700000000000003</v>
      </c>
      <c r="GQ120" s="0" t="n">
        <v>-0.0700000000000003</v>
      </c>
      <c r="GR120" s="0" t="n">
        <v>-0.0925000000000003</v>
      </c>
      <c r="GS120" s="0" t="n">
        <v>-0.0925000000000003</v>
      </c>
      <c r="GT120" s="0" t="n">
        <v>-0.0925000000000003</v>
      </c>
      <c r="GU120" s="0" t="n">
        <v>-0.0925000000000003</v>
      </c>
      <c r="GV120" s="0" t="n">
        <v>-0.0925000000000003</v>
      </c>
      <c r="GW120" s="0" t="n">
        <v>-0.0905000000000005</v>
      </c>
      <c r="GX120" s="0" t="n">
        <v>-0.0905000000000005</v>
      </c>
      <c r="GY120" s="0" t="n">
        <v>-0.0854999999999997</v>
      </c>
      <c r="GZ120" s="0" t="n">
        <v>-0.0825000000000005</v>
      </c>
      <c r="HA120" s="0" t="n">
        <v>-0.0825000000000005</v>
      </c>
      <c r="HB120" s="0" t="n">
        <v>-0.0825000000000005</v>
      </c>
      <c r="HC120" s="0" t="n">
        <v>-0.0825000000000005</v>
      </c>
      <c r="HD120" s="0" t="n">
        <v>-0.1075</v>
      </c>
      <c r="HE120" s="0" t="n">
        <v>-0.1075</v>
      </c>
      <c r="HF120" s="0" t="n">
        <v>-0.107500000000001</v>
      </c>
      <c r="HG120" s="0" t="n">
        <v>-0.1075</v>
      </c>
      <c r="HH120" s="0" t="n">
        <v>-0.1075</v>
      </c>
      <c r="HI120" s="0" t="n">
        <v>-0.105499999999999</v>
      </c>
      <c r="HJ120" s="0" t="n">
        <v>-0.1055</v>
      </c>
      <c r="HK120" s="0" t="n">
        <v>-0.100499999999999</v>
      </c>
      <c r="HL120" s="0" t="n">
        <v>-0.0974999999999993</v>
      </c>
      <c r="HM120" s="0" t="n">
        <v>-0.0975000000000001</v>
      </c>
      <c r="HN120" s="0" t="n">
        <v>-0.0975000000000001</v>
      </c>
      <c r="HO120" s="0" t="n">
        <v>-0.0974999999999993</v>
      </c>
      <c r="HP120" s="0" t="n">
        <v>-0.1225</v>
      </c>
      <c r="HQ120" s="0" t="n">
        <v>-0.1225</v>
      </c>
      <c r="HR120" s="0" t="n">
        <v>-0.1225</v>
      </c>
      <c r="HS120" s="0" t="n">
        <v>-0.1225</v>
      </c>
      <c r="HT120" s="0" t="n">
        <v>-0.1225</v>
      </c>
      <c r="HU120" s="0" t="n">
        <v>-0.1205</v>
      </c>
      <c r="HV120" s="0" t="n">
        <v>-0.120500000000001</v>
      </c>
      <c r="HW120" s="0" t="n">
        <v>-0.1155</v>
      </c>
      <c r="HX120" s="0" t="n">
        <v>-0.1125</v>
      </c>
      <c r="HY120" s="0" t="n">
        <v>-0.1125</v>
      </c>
      <c r="HZ120" s="0" t="n">
        <v>-0.1125</v>
      </c>
      <c r="IA120" s="382" t="n">
        <v>-0.1125</v>
      </c>
      <c r="IB120" s="382" t="n">
        <v>-0.1375</v>
      </c>
      <c r="IC120" s="382" t="n">
        <v>-0.1375</v>
      </c>
      <c r="ID120" s="382" t="n">
        <v>-0.1375</v>
      </c>
      <c r="IE120" s="382" t="n">
        <v>-0.137499999999999</v>
      </c>
    </row>
    <row r="121" customFormat="false" ht="12.75" hidden="false" customHeight="false" outlineLevel="0" collapsed="false">
      <c r="A121" s="389" t="n">
        <f aca="false">A!A135</f>
        <v>40664</v>
      </c>
      <c r="B121" s="390" t="n">
        <f aca="false">INDEX(RelationshipPriceTable,MATCH(A121,RelationshipMonth,0),2)</f>
        <v>4.134</v>
      </c>
      <c r="C121" s="390" t="n">
        <v>4.112</v>
      </c>
      <c r="D121" s="391" t="n">
        <f aca="false">B121-C121</f>
        <v>0.0220000000000002</v>
      </c>
      <c r="F121" s="414" t="n">
        <v>37022</v>
      </c>
      <c r="M121" s="0" t="n">
        <v>-0.0700000000000003</v>
      </c>
      <c r="N121" s="0" t="n">
        <v>-0.0640000000000001</v>
      </c>
      <c r="O121" s="0" t="n">
        <v>-0.0620000000000003</v>
      </c>
      <c r="P121" s="0" t="n">
        <v>-0.0599999999999996</v>
      </c>
      <c r="Q121" s="0" t="n">
        <v>-0.0590000000000002</v>
      </c>
      <c r="R121" s="0" t="n">
        <v>-0.0419999999999998</v>
      </c>
      <c r="S121" s="0" t="n">
        <v>-0.0300000000000003</v>
      </c>
      <c r="T121" s="0" t="n">
        <v>-0.0219999999999994</v>
      </c>
      <c r="U121" s="0" t="n">
        <v>-0.0169999999999995</v>
      </c>
      <c r="V121" s="0" t="n">
        <v>-0.00300000000000011</v>
      </c>
      <c r="W121" s="0" t="n">
        <v>0</v>
      </c>
      <c r="X121" s="0" t="n">
        <v>0</v>
      </c>
      <c r="Y121" s="0" t="n">
        <v>-0.00199999999999978</v>
      </c>
      <c r="Z121" s="0" t="n">
        <v>-0.00699999999999967</v>
      </c>
      <c r="AA121" s="0" t="n">
        <v>0.00999999999999979</v>
      </c>
      <c r="AB121" s="0" t="n">
        <v>0.00999999999999979</v>
      </c>
      <c r="AC121" s="0" t="n">
        <v>0</v>
      </c>
      <c r="AD121" s="0" t="n">
        <v>0</v>
      </c>
      <c r="AE121" s="0" t="n">
        <v>0</v>
      </c>
      <c r="AF121" s="0" t="n">
        <v>-0.00599999999999934</v>
      </c>
      <c r="AG121" s="0" t="n">
        <v>-0.016</v>
      </c>
      <c r="AH121" s="0" t="n">
        <v>-0.0159999999999991</v>
      </c>
      <c r="AI121" s="0" t="n">
        <v>-0.036</v>
      </c>
      <c r="AJ121" s="0" t="n">
        <v>-0.0409999999999999</v>
      </c>
      <c r="AK121" s="0" t="n">
        <v>-0.0460000000000003</v>
      </c>
      <c r="AL121" s="0" t="n">
        <v>-0.0510000000000002</v>
      </c>
      <c r="AM121" s="0" t="n">
        <v>-0.0529999999999999</v>
      </c>
      <c r="AN121" s="0" t="n">
        <v>-0.0629999999999997</v>
      </c>
      <c r="AO121" s="0" t="n">
        <v>-0.0500000000000007</v>
      </c>
      <c r="AP121" s="0" t="n">
        <v>-0.0490000000000004</v>
      </c>
      <c r="AQ121" s="0" t="n">
        <v>-0.0440000000000005</v>
      </c>
      <c r="AR121" s="0" t="n">
        <v>-0.0380000000000003</v>
      </c>
      <c r="AS121" s="0" t="n">
        <v>-0.0380000000000003</v>
      </c>
      <c r="AT121" s="0" t="n">
        <v>-0.0379999999999994</v>
      </c>
      <c r="AU121" s="0" t="n">
        <v>-0.0380000000000003</v>
      </c>
      <c r="AV121" s="0" t="n">
        <v>-0.0379999999999998</v>
      </c>
      <c r="AW121" s="0" t="n">
        <v>-0.0509999999999997</v>
      </c>
      <c r="AX121" s="0" t="n">
        <v>-0.0609999999999999</v>
      </c>
      <c r="AY121" s="0" t="n">
        <v>-0.0630000000000006</v>
      </c>
      <c r="AZ121" s="0" t="n">
        <v>-0.0829999999999993</v>
      </c>
      <c r="BA121" s="0" t="n">
        <v>-0.085</v>
      </c>
      <c r="BB121" s="0" t="n">
        <v>-0.0640000000000001</v>
      </c>
      <c r="BC121" s="0" t="n">
        <v>-0.0590000000000002</v>
      </c>
      <c r="BD121" s="0" t="n">
        <v>-0.0379999999999994</v>
      </c>
      <c r="BE121" s="0" t="n">
        <v>-0.0380000000000003</v>
      </c>
      <c r="BF121" s="0" t="n">
        <v>-0.0380000000000003</v>
      </c>
      <c r="BG121" s="0" t="n">
        <v>-0.0380000000000003</v>
      </c>
      <c r="BH121" s="0" t="n">
        <v>-0.0379999999999998</v>
      </c>
      <c r="BI121" s="0" t="n">
        <v>-0.0510000000000002</v>
      </c>
      <c r="BJ121" s="0" t="n">
        <v>-0.0609999999999999</v>
      </c>
      <c r="BK121" s="0" t="n">
        <v>-0.0629999999999997</v>
      </c>
      <c r="BL121" s="0" t="n">
        <v>-0.0830000000000002</v>
      </c>
      <c r="BM121" s="0" t="n">
        <v>-0.085</v>
      </c>
      <c r="BN121" s="0" t="n">
        <v>-0.0640000000000001</v>
      </c>
      <c r="BO121" s="0" t="n">
        <v>-0.0590000000000002</v>
      </c>
      <c r="BP121" s="0" t="n">
        <v>-0.0380000000000003</v>
      </c>
      <c r="BQ121" s="0" t="n">
        <v>-0.0379999999999994</v>
      </c>
      <c r="BR121" s="0" t="n">
        <v>-0.0380000000000003</v>
      </c>
      <c r="BS121" s="0" t="n">
        <v>-0.0379999999999994</v>
      </c>
      <c r="BT121" s="0" t="n">
        <v>-0.0380000000000003</v>
      </c>
      <c r="BU121" s="0" t="n">
        <v>-0.0510000000000002</v>
      </c>
      <c r="BV121" s="0" t="n">
        <v>-0.0609999999999999</v>
      </c>
      <c r="BW121" s="0" t="n">
        <v>-0.0630000000000006</v>
      </c>
      <c r="BX121" s="0" t="n">
        <v>-0.0830000000000002</v>
      </c>
      <c r="BY121" s="0" t="n">
        <v>-0.085</v>
      </c>
      <c r="BZ121" s="0" t="n">
        <v>-0.0639999999999992</v>
      </c>
      <c r="CA121" s="0" t="n">
        <v>-0.0590000000000002</v>
      </c>
      <c r="CB121" s="0" t="n">
        <v>-0.0380000000000003</v>
      </c>
      <c r="CC121" s="0" t="n">
        <v>-0.0379999999999994</v>
      </c>
      <c r="CD121" s="0" t="n">
        <v>-0.0380000000000003</v>
      </c>
      <c r="CE121" s="0" t="n">
        <v>-0.0379999999999994</v>
      </c>
      <c r="CF121" s="0" t="n">
        <v>-0.0380000000000003</v>
      </c>
      <c r="CG121" s="0" t="n">
        <v>-0.0510000000000002</v>
      </c>
      <c r="CH121" s="0" t="n">
        <v>-0.0609999999999999</v>
      </c>
      <c r="CI121" s="0" t="n">
        <v>-0.0630000000000006</v>
      </c>
      <c r="CJ121" s="0" t="n">
        <v>-0.0830000000000002</v>
      </c>
      <c r="CK121" s="0" t="n">
        <v>-0.085</v>
      </c>
      <c r="CL121" s="0" t="n">
        <v>-0.0639999999999992</v>
      </c>
      <c r="CM121" s="0" t="n">
        <v>-0.0590000000000002</v>
      </c>
      <c r="CN121" s="0" t="n">
        <v>-0.0379999999999994</v>
      </c>
      <c r="CO121" s="0" t="n">
        <v>-0.0379999999999994</v>
      </c>
      <c r="CP121" s="0" t="n">
        <v>-0.0380000000000003</v>
      </c>
      <c r="CQ121" s="0" t="n">
        <v>-0.0380000000000003</v>
      </c>
      <c r="CR121" s="0" t="n">
        <v>-0.0380000000000003</v>
      </c>
      <c r="CS121" s="0" t="n">
        <v>-0.0510000000000002</v>
      </c>
      <c r="CT121" s="0" t="n">
        <v>-0.0610000000000008</v>
      </c>
      <c r="CU121" s="0" t="n">
        <v>-0.0629999999999997</v>
      </c>
      <c r="CV121" s="0" t="n">
        <v>-0.0830000000000002</v>
      </c>
      <c r="CW121" s="0" t="n">
        <v>-0.085</v>
      </c>
      <c r="CX121" s="0" t="n">
        <v>-0.0640000000000001</v>
      </c>
      <c r="CY121" s="0" t="n">
        <v>-0.0590000000000002</v>
      </c>
      <c r="CZ121" s="0" t="n">
        <v>-0.0380000000000003</v>
      </c>
      <c r="DA121" s="0" t="n">
        <v>-0.0380000000000003</v>
      </c>
      <c r="DB121" s="0" t="n">
        <v>-0.0380000000000003</v>
      </c>
      <c r="DC121" s="0" t="n">
        <v>-0.0380000000000003</v>
      </c>
      <c r="DD121" s="0" t="n">
        <v>-0.0379999999999994</v>
      </c>
      <c r="DE121" s="0" t="n">
        <v>-0.0510000000000002</v>
      </c>
      <c r="DF121" s="0" t="n">
        <v>-0.0609999999999999</v>
      </c>
      <c r="DG121" s="0" t="n">
        <v>-0.0629999999999997</v>
      </c>
      <c r="DH121" s="0" t="n">
        <v>-0.0830000000000002</v>
      </c>
      <c r="DI121" s="0" t="n">
        <v>-0.085</v>
      </c>
      <c r="DJ121" s="0" t="n">
        <v>-0.0640000000000001</v>
      </c>
      <c r="DK121" s="0" t="n">
        <v>-0.0590000000000002</v>
      </c>
      <c r="DL121" s="0" t="n">
        <v>-0.0380000000000003</v>
      </c>
      <c r="DM121" s="0" t="n">
        <v>-0.0380000000000003</v>
      </c>
      <c r="DN121" s="0" t="n">
        <v>-0.0379999999999994</v>
      </c>
      <c r="DO121" s="0" t="n">
        <v>-0.0379999999999994</v>
      </c>
      <c r="DP121" s="0" t="n">
        <v>-0.0380000000000003</v>
      </c>
      <c r="DQ121" s="0" t="n">
        <v>-0.0510000000000002</v>
      </c>
      <c r="DR121" s="0" t="n">
        <v>-0.0609999999999999</v>
      </c>
      <c r="DS121" s="0" t="n">
        <v>-0.0630000000000006</v>
      </c>
      <c r="DT121" s="0" t="n">
        <v>-0.0830000000000002</v>
      </c>
      <c r="DU121" s="0" t="n">
        <v>-0.0850000000000009</v>
      </c>
      <c r="DV121" s="0" t="n">
        <v>-0.0640000000000001</v>
      </c>
      <c r="DW121" s="0" t="n">
        <v>-0.0590000000000002</v>
      </c>
      <c r="DX121" s="0" t="n">
        <v>-0.0380000000000003</v>
      </c>
      <c r="DY121" s="0" t="n">
        <v>-0.0380000000000003</v>
      </c>
      <c r="DZ121" s="0" t="n">
        <v>-0.0380000000000003</v>
      </c>
      <c r="EA121" s="0" t="n">
        <v>-0.0380000000000003</v>
      </c>
      <c r="EB121" s="0" t="n">
        <v>-0.0379999999999994</v>
      </c>
      <c r="EC121" s="0" t="n">
        <v>-0.0510000000000002</v>
      </c>
      <c r="ED121" s="0" t="n">
        <v>-0.0609999999999999</v>
      </c>
      <c r="EE121" s="0" t="n">
        <v>-0.0629999999999997</v>
      </c>
      <c r="EF121" s="0" t="n">
        <v>-0.0830000000000002</v>
      </c>
      <c r="EG121" s="0" t="n">
        <v>-0.085</v>
      </c>
      <c r="EH121" s="0" t="n">
        <v>-0.0640000000000001</v>
      </c>
      <c r="EI121" s="0" t="n">
        <v>-0.0590000000000002</v>
      </c>
      <c r="EJ121" s="0" t="n">
        <v>-0.0379999999999994</v>
      </c>
      <c r="EK121" s="0" t="n">
        <v>-0.0380000000000003</v>
      </c>
      <c r="EL121" s="0" t="n">
        <v>-0.0380000000000003</v>
      </c>
      <c r="EM121" s="0" t="n">
        <v>-0.0380000000000003</v>
      </c>
      <c r="EN121" s="0" t="n">
        <v>-0.0380000000000003</v>
      </c>
      <c r="EO121" s="0" t="n">
        <v>-0.0510000000000002</v>
      </c>
      <c r="EP121" s="0" t="n">
        <v>-0.0609999999999999</v>
      </c>
      <c r="EQ121" s="0" t="n">
        <v>-0.0629999999999997</v>
      </c>
      <c r="ER121" s="0" t="n">
        <v>-0.0830000000000002</v>
      </c>
      <c r="ES121" s="0" t="n">
        <v>-0.085</v>
      </c>
      <c r="ET121" s="0" t="n">
        <v>-0.0640000000000001</v>
      </c>
      <c r="EU121" s="0" t="n">
        <v>-0.0590000000000002</v>
      </c>
      <c r="EV121" s="0" t="n">
        <v>-0.0379999999999994</v>
      </c>
      <c r="EW121" s="0" t="n">
        <v>-0.0379999999999994</v>
      </c>
      <c r="EX121" s="0" t="n">
        <v>-0.0380000000000003</v>
      </c>
      <c r="EY121" s="0" t="n">
        <v>-0.0380000000000003</v>
      </c>
      <c r="EZ121" s="0" t="n">
        <v>-0.0380000000000003</v>
      </c>
      <c r="FA121" s="0" t="n">
        <v>-0.0510000000000002</v>
      </c>
      <c r="FB121" s="0" t="n">
        <v>-0.0609999999999999</v>
      </c>
      <c r="FC121" s="0" t="n">
        <v>-0.0629999999999997</v>
      </c>
      <c r="FD121" s="0" t="n">
        <v>-0.0830000000000002</v>
      </c>
      <c r="FE121" s="0" t="n">
        <v>-0.085</v>
      </c>
      <c r="FF121" s="0" t="n">
        <v>-0.0640000000000001</v>
      </c>
      <c r="FG121" s="0" t="n">
        <v>-0.0590000000000002</v>
      </c>
      <c r="FH121" s="0" t="n">
        <v>-0.0379999999999994</v>
      </c>
      <c r="FI121" s="0" t="n">
        <v>-0.0380000000000003</v>
      </c>
      <c r="FJ121" s="0" t="n">
        <v>-0.0380000000000003</v>
      </c>
      <c r="FK121" s="0" t="n">
        <v>-0.0380000000000003</v>
      </c>
      <c r="FL121" s="0" t="n">
        <v>-0.0380000000000003</v>
      </c>
      <c r="FM121" s="0" t="n">
        <v>-0.0510000000000002</v>
      </c>
      <c r="FN121" s="0" t="n">
        <v>-0.0609999999999999</v>
      </c>
      <c r="FO121" s="0" t="n">
        <v>-0.0629999999999997</v>
      </c>
      <c r="FP121" s="0" t="n">
        <v>-0.0830000000000002</v>
      </c>
      <c r="FQ121" s="0" t="n">
        <v>-0.085</v>
      </c>
      <c r="FR121" s="0" t="n">
        <v>-0.0640000000000001</v>
      </c>
      <c r="FS121" s="0" t="n">
        <v>-0.0590000000000002</v>
      </c>
      <c r="FT121" s="0" t="n">
        <v>-0.0380000000000003</v>
      </c>
      <c r="FU121" s="0" t="n">
        <v>-0.0380000000000003</v>
      </c>
      <c r="FV121" s="0" t="n">
        <v>-0.0380000000000003</v>
      </c>
      <c r="FW121" s="0" t="n">
        <v>-0.0380000000000003</v>
      </c>
      <c r="FX121" s="0" t="n">
        <v>-0.0380000000000003</v>
      </c>
      <c r="FY121" s="0" t="n">
        <v>-0.0510000000000002</v>
      </c>
      <c r="FZ121" s="0" t="n">
        <v>-0.0609999999999999</v>
      </c>
      <c r="GA121" s="0" t="n">
        <v>-0.0629999999999997</v>
      </c>
      <c r="GB121" s="0" t="n">
        <v>-0.0830000000000002</v>
      </c>
      <c r="GC121" s="0" t="n">
        <v>-0.085</v>
      </c>
      <c r="GD121" s="0" t="n">
        <v>-0.0640000000000001</v>
      </c>
      <c r="GE121" s="0" t="n">
        <v>-0.0590000000000002</v>
      </c>
      <c r="GF121" s="0" t="n">
        <v>-0.0380000000000003</v>
      </c>
      <c r="GG121" s="0" t="n">
        <v>-0.0380000000000003</v>
      </c>
      <c r="GH121" s="0" t="n">
        <v>-0.0380000000000003</v>
      </c>
      <c r="GI121" s="0" t="n">
        <v>-0.0380000000000003</v>
      </c>
      <c r="GJ121" s="0" t="n">
        <v>-0.0379999999999994</v>
      </c>
      <c r="GK121" s="0" t="n">
        <v>-0.0510000000000002</v>
      </c>
      <c r="GL121" s="0" t="n">
        <v>-0.0609999999999999</v>
      </c>
      <c r="GM121" s="0" t="n">
        <v>-0.0629999999999997</v>
      </c>
      <c r="GN121" s="0" t="n">
        <v>-0.0830000000000002</v>
      </c>
      <c r="GO121" s="0" t="n">
        <v>-0.085</v>
      </c>
      <c r="GP121" s="0" t="n">
        <v>-0.0640000000000001</v>
      </c>
      <c r="GQ121" s="0" t="n">
        <v>-0.0590000000000002</v>
      </c>
      <c r="GR121" s="0" t="n">
        <v>-0.0380000000000003</v>
      </c>
      <c r="GS121" s="0" t="n">
        <v>-0.0380000000000003</v>
      </c>
      <c r="GT121" s="0" t="n">
        <v>-0.0379999999999994</v>
      </c>
      <c r="GU121" s="0" t="n">
        <v>-0.0380000000000003</v>
      </c>
      <c r="GV121" s="0" t="n">
        <v>-0.0379999999999994</v>
      </c>
      <c r="GW121" s="0" t="n">
        <v>-0.0509999999999993</v>
      </c>
      <c r="GX121" s="0" t="n">
        <v>-0.0609999999999999</v>
      </c>
      <c r="GY121" s="0" t="n">
        <v>-0.0630000000000006</v>
      </c>
      <c r="GZ121" s="0" t="n">
        <v>-0.0829999999999993</v>
      </c>
      <c r="HA121" s="0" t="n">
        <v>-0.085</v>
      </c>
      <c r="HB121" s="0" t="n">
        <v>-0.0640000000000001</v>
      </c>
      <c r="HC121" s="0" t="n">
        <v>-0.0589999999999993</v>
      </c>
      <c r="HD121" s="0" t="n">
        <v>-0.0380000000000003</v>
      </c>
      <c r="HE121" s="0" t="n">
        <v>-0.0380000000000003</v>
      </c>
      <c r="HF121" s="0" t="n">
        <v>-0.0379999999999994</v>
      </c>
      <c r="HG121" s="0" t="n">
        <v>-0.0379999999999994</v>
      </c>
      <c r="HH121" s="0" t="n">
        <v>-0.0380000000000003</v>
      </c>
      <c r="HI121" s="0" t="n">
        <v>-0.0510000000000002</v>
      </c>
      <c r="HJ121" s="0" t="n">
        <v>-0.0609999999999999</v>
      </c>
      <c r="HK121" s="0" t="n">
        <v>-0.0630000000000006</v>
      </c>
      <c r="HL121" s="0" t="n">
        <v>-0.0830000000000002</v>
      </c>
      <c r="HM121" s="0" t="n">
        <v>-0.085</v>
      </c>
      <c r="HN121" s="0" t="n">
        <v>-0.0640000000000001</v>
      </c>
      <c r="HO121" s="0" t="n">
        <v>-0.0590000000000002</v>
      </c>
      <c r="HP121" s="0" t="n">
        <v>-0.0380000000000003</v>
      </c>
      <c r="HQ121" s="0" t="n">
        <v>-0.0379999999999994</v>
      </c>
      <c r="HR121" s="0" t="n">
        <v>-0.0380000000000003</v>
      </c>
      <c r="HS121" s="0" t="n">
        <v>-0.0380000000000003</v>
      </c>
      <c r="HT121" s="0" t="n">
        <v>-0.0380000000000003</v>
      </c>
      <c r="HU121" s="0" t="n">
        <v>-0.0510000000000002</v>
      </c>
      <c r="HV121" s="0" t="n">
        <v>-0.0609999999999999</v>
      </c>
      <c r="HW121" s="0" t="n">
        <v>-0.0629999999999997</v>
      </c>
      <c r="HX121" s="0" t="n">
        <v>-0.0830000000000002</v>
      </c>
      <c r="HY121" s="0" t="n">
        <v>-0.085</v>
      </c>
      <c r="HZ121" s="0" t="n">
        <v>-0.0640000000000001</v>
      </c>
      <c r="IA121" s="382" t="n">
        <v>-0.0590000000000002</v>
      </c>
      <c r="IB121" s="382" t="n">
        <v>-0.0379999999999994</v>
      </c>
      <c r="IC121" s="382" t="n">
        <v>-0.0379999999999994</v>
      </c>
      <c r="ID121" s="382" t="n">
        <v>-0.0380000000000003</v>
      </c>
      <c r="IE121" s="382" t="n">
        <v>-0.0380000000000003</v>
      </c>
    </row>
    <row r="122" customFormat="false" ht="12.75" hidden="false" customHeight="false" outlineLevel="0" collapsed="false">
      <c r="A122" s="389" t="n">
        <f aca="false">A!A136</f>
        <v>40695</v>
      </c>
      <c r="B122" s="390" t="n">
        <f aca="false">INDEX(RelationshipPriceTable,MATCH(A122,RelationshipMonth,0),2)</f>
        <v>4.17</v>
      </c>
      <c r="C122" s="390" t="n">
        <v>4.148</v>
      </c>
      <c r="D122" s="391" t="n">
        <f aca="false">B122-C122</f>
        <v>0.0220000000000002</v>
      </c>
      <c r="F122" s="414" t="n">
        <v>37025</v>
      </c>
      <c r="M122" s="0" t="n">
        <v>0.116000000000001</v>
      </c>
      <c r="N122" s="0" t="n">
        <v>0.115</v>
      </c>
      <c r="O122" s="0" t="n">
        <v>0.113</v>
      </c>
      <c r="P122" s="0" t="n">
        <v>0.106</v>
      </c>
      <c r="Q122" s="0" t="n">
        <v>0.0999999999999996</v>
      </c>
      <c r="R122" s="0" t="n">
        <v>0.093</v>
      </c>
      <c r="S122" s="0" t="n">
        <v>0.0880000000000001</v>
      </c>
      <c r="T122" s="0" t="n">
        <v>0.0869999999999997</v>
      </c>
      <c r="U122" s="0" t="n">
        <v>0.0819999999999999</v>
      </c>
      <c r="V122" s="0" t="n">
        <v>0.0750000000000002</v>
      </c>
      <c r="W122" s="0" t="n">
        <v>0.0619999999999994</v>
      </c>
      <c r="X122" s="0" t="n">
        <v>0.0619999999999994</v>
      </c>
      <c r="Y122" s="0" t="n">
        <v>0.0619999999999994</v>
      </c>
      <c r="Z122" s="0" t="n">
        <v>0.0619999999999994</v>
      </c>
      <c r="AA122" s="0" t="n">
        <v>0.0620000000000003</v>
      </c>
      <c r="AB122" s="0" t="n">
        <v>0.0620000000000003</v>
      </c>
      <c r="AC122" s="0" t="n">
        <v>0.0619999999999994</v>
      </c>
      <c r="AD122" s="0" t="n">
        <v>0.0620000000000003</v>
      </c>
      <c r="AE122" s="0" t="n">
        <v>0.0620000000000003</v>
      </c>
      <c r="AF122" s="0" t="n">
        <v>0.0619999999999994</v>
      </c>
      <c r="AG122" s="0" t="n">
        <v>0.0620000000000003</v>
      </c>
      <c r="AH122" s="0" t="n">
        <v>0.0619999999999994</v>
      </c>
      <c r="AI122" s="0" t="n">
        <v>0.0539999999999998</v>
      </c>
      <c r="AJ122" s="0" t="n">
        <v>0.0539999999999998</v>
      </c>
      <c r="AK122" s="0" t="n">
        <v>0.0490000000000004</v>
      </c>
      <c r="AL122" s="0" t="n">
        <v>0.0439999999999996</v>
      </c>
      <c r="AM122" s="0" t="n">
        <v>0.0419999999999998</v>
      </c>
      <c r="AN122" s="0" t="n">
        <v>0.0410000000000004</v>
      </c>
      <c r="AO122" s="0" t="n">
        <v>0.0340000000000007</v>
      </c>
      <c r="AP122" s="0" t="n">
        <v>0.0339999999999998</v>
      </c>
      <c r="AQ122" s="0" t="n">
        <v>0.032</v>
      </c>
      <c r="AR122" s="0" t="n">
        <v>0.0250000000000004</v>
      </c>
      <c r="AS122" s="0" t="n">
        <v>0.0250000000000004</v>
      </c>
      <c r="AT122" s="0" t="n">
        <v>0.0249999999999995</v>
      </c>
      <c r="AU122" s="0" t="n">
        <v>0.02</v>
      </c>
      <c r="AV122" s="0" t="n">
        <v>0.02</v>
      </c>
      <c r="AW122" s="0" t="n">
        <v>0.0390000000000001</v>
      </c>
      <c r="AX122" s="0" t="n">
        <v>0.0339999999999998</v>
      </c>
      <c r="AY122" s="0" t="n">
        <v>0.032</v>
      </c>
      <c r="AZ122" s="0" t="n">
        <v>0.0309999999999997</v>
      </c>
      <c r="BA122" s="0" t="n">
        <v>0.024</v>
      </c>
      <c r="BB122" s="0" t="n">
        <v>0.024</v>
      </c>
      <c r="BC122" s="0" t="n">
        <v>0.0219999999999994</v>
      </c>
      <c r="BD122" s="0" t="n">
        <v>0.0249999999999995</v>
      </c>
      <c r="BE122" s="0" t="n">
        <v>0.0249999999999995</v>
      </c>
      <c r="BF122" s="0" t="n">
        <v>0.0250000000000004</v>
      </c>
      <c r="BG122" s="0" t="n">
        <v>0.02</v>
      </c>
      <c r="BH122" s="0" t="n">
        <v>0.02</v>
      </c>
      <c r="BI122" s="0" t="n">
        <v>0.0389999999999997</v>
      </c>
      <c r="BJ122" s="0" t="n">
        <v>0.0339999999999998</v>
      </c>
      <c r="BK122" s="0" t="n">
        <v>0.032</v>
      </c>
      <c r="BL122" s="0" t="n">
        <v>0.0309999999999997</v>
      </c>
      <c r="BM122" s="0" t="n">
        <v>0.024</v>
      </c>
      <c r="BN122" s="0" t="n">
        <v>0.024</v>
      </c>
      <c r="BO122" s="0" t="n">
        <v>0.0220000000000002</v>
      </c>
      <c r="BP122" s="0" t="n">
        <v>0.0250000000000004</v>
      </c>
      <c r="BQ122" s="0" t="n">
        <v>0.0249999999999995</v>
      </c>
      <c r="BR122" s="0" t="n">
        <v>0.0249999999999995</v>
      </c>
      <c r="BS122" s="0" t="n">
        <v>0.0199999999999996</v>
      </c>
      <c r="BT122" s="0" t="n">
        <v>0.02</v>
      </c>
      <c r="BU122" s="0" t="n">
        <v>0.0389999999999997</v>
      </c>
      <c r="BV122" s="0" t="n">
        <v>0.0340000000000007</v>
      </c>
      <c r="BW122" s="0" t="n">
        <v>0.032</v>
      </c>
      <c r="BX122" s="0" t="n">
        <v>0.0309999999999997</v>
      </c>
      <c r="BY122" s="0" t="n">
        <v>0.024</v>
      </c>
      <c r="BZ122" s="0" t="n">
        <v>0.024</v>
      </c>
      <c r="CA122" s="0" t="n">
        <v>0.0220000000000002</v>
      </c>
      <c r="CB122" s="0" t="n">
        <v>0.0250000000000004</v>
      </c>
      <c r="CC122" s="0" t="n">
        <v>0.0249999999999995</v>
      </c>
      <c r="CD122" s="0" t="n">
        <v>0.0249999999999995</v>
      </c>
      <c r="CE122" s="0" t="n">
        <v>0.0199999999999996</v>
      </c>
      <c r="CF122" s="0" t="n">
        <v>0.0199999999999996</v>
      </c>
      <c r="CG122" s="0" t="n">
        <v>0.0389999999999997</v>
      </c>
      <c r="CH122" s="0" t="n">
        <v>0.0339999999999998</v>
      </c>
      <c r="CI122" s="0" t="n">
        <v>0.032</v>
      </c>
      <c r="CJ122" s="0" t="n">
        <v>0.0309999999999997</v>
      </c>
      <c r="CK122" s="0" t="n">
        <v>0.024</v>
      </c>
      <c r="CL122" s="0" t="n">
        <v>0.0239999999999991</v>
      </c>
      <c r="CM122" s="0" t="n">
        <v>0.0220000000000002</v>
      </c>
      <c r="CN122" s="0" t="n">
        <v>0.0249999999999995</v>
      </c>
      <c r="CO122" s="0" t="n">
        <v>0.0249999999999995</v>
      </c>
      <c r="CP122" s="0" t="n">
        <v>0.0250000000000004</v>
      </c>
      <c r="CQ122" s="0" t="n">
        <v>0.0199999999999996</v>
      </c>
      <c r="CR122" s="0" t="n">
        <v>0.0200000000000005</v>
      </c>
      <c r="CS122" s="0" t="n">
        <v>0.0389999999999997</v>
      </c>
      <c r="CT122" s="0" t="n">
        <v>0.0340000000000007</v>
      </c>
      <c r="CU122" s="0" t="n">
        <v>0.032</v>
      </c>
      <c r="CV122" s="0" t="n">
        <v>0.0309999999999997</v>
      </c>
      <c r="CW122" s="0" t="n">
        <v>0.024</v>
      </c>
      <c r="CX122" s="0" t="n">
        <v>0.024</v>
      </c>
      <c r="CY122" s="0" t="n">
        <v>0.0220000000000002</v>
      </c>
      <c r="CZ122" s="0" t="n">
        <v>0.0250000000000004</v>
      </c>
      <c r="DA122" s="0" t="n">
        <v>0.0250000000000004</v>
      </c>
      <c r="DB122" s="0" t="n">
        <v>0.0250000000000004</v>
      </c>
      <c r="DC122" s="0" t="n">
        <v>0.0200000000000005</v>
      </c>
      <c r="DD122" s="0" t="n">
        <v>0.0199999999999996</v>
      </c>
      <c r="DE122" s="0" t="n">
        <v>0.0390000000000006</v>
      </c>
      <c r="DF122" s="0" t="n">
        <v>0.0339999999999998</v>
      </c>
      <c r="DG122" s="0" t="n">
        <v>0.032</v>
      </c>
      <c r="DH122" s="0" t="n">
        <v>0.0310000000000006</v>
      </c>
      <c r="DI122" s="0" t="n">
        <v>0.024</v>
      </c>
      <c r="DJ122" s="0" t="n">
        <v>0.024</v>
      </c>
      <c r="DK122" s="0" t="n">
        <v>0.0220000000000002</v>
      </c>
      <c r="DL122" s="0" t="n">
        <v>0.0250000000000004</v>
      </c>
      <c r="DM122" s="0" t="n">
        <v>0.0250000000000004</v>
      </c>
      <c r="DN122" s="0" t="n">
        <v>0.0249999999999995</v>
      </c>
      <c r="DO122" s="0" t="n">
        <v>0.0199999999999996</v>
      </c>
      <c r="DP122" s="0" t="n">
        <v>0.0199999999999996</v>
      </c>
      <c r="DQ122" s="0" t="n">
        <v>0.0389999999999997</v>
      </c>
      <c r="DR122" s="0" t="n">
        <v>0.0339999999999998</v>
      </c>
      <c r="DS122" s="0" t="n">
        <v>0.032</v>
      </c>
      <c r="DT122" s="0" t="n">
        <v>0.0309999999999997</v>
      </c>
      <c r="DU122" s="0" t="n">
        <v>0.024</v>
      </c>
      <c r="DV122" s="0" t="n">
        <v>0.024</v>
      </c>
      <c r="DW122" s="0" t="n">
        <v>0.0220000000000002</v>
      </c>
      <c r="DX122" s="0" t="n">
        <v>0.0250000000000004</v>
      </c>
      <c r="DY122" s="0" t="n">
        <v>0.0250000000000004</v>
      </c>
      <c r="DZ122" s="0" t="n">
        <v>0.0250000000000004</v>
      </c>
      <c r="EA122" s="0" t="n">
        <v>0.0200000000000005</v>
      </c>
      <c r="EB122" s="0" t="n">
        <v>0.0199999999999996</v>
      </c>
      <c r="EC122" s="0" t="n">
        <v>0.0390000000000006</v>
      </c>
      <c r="ED122" s="0" t="n">
        <v>0.0339999999999998</v>
      </c>
      <c r="EE122" s="0" t="n">
        <v>0.032</v>
      </c>
      <c r="EF122" s="0" t="n">
        <v>0.0310000000000006</v>
      </c>
      <c r="EG122" s="0" t="n">
        <v>0.024</v>
      </c>
      <c r="EH122" s="0" t="n">
        <v>0.024</v>
      </c>
      <c r="EI122" s="0" t="n">
        <v>0.0220000000000002</v>
      </c>
      <c r="EJ122" s="0" t="n">
        <v>0.0249999999999995</v>
      </c>
      <c r="EK122" s="0" t="n">
        <v>0.0249999999999995</v>
      </c>
      <c r="EL122" s="0" t="n">
        <v>0.0250000000000004</v>
      </c>
      <c r="EM122" s="0" t="n">
        <v>0.0200000000000005</v>
      </c>
      <c r="EN122" s="0" t="n">
        <v>0.0200000000000005</v>
      </c>
      <c r="EO122" s="0" t="n">
        <v>0.0389999999999997</v>
      </c>
      <c r="EP122" s="0" t="n">
        <v>0.0339999999999998</v>
      </c>
      <c r="EQ122" s="0" t="n">
        <v>0.032</v>
      </c>
      <c r="ER122" s="0" t="n">
        <v>0.0309999999999997</v>
      </c>
      <c r="ES122" s="0" t="n">
        <v>0.024</v>
      </c>
      <c r="ET122" s="0" t="n">
        <v>0.024</v>
      </c>
      <c r="EU122" s="0" t="n">
        <v>0.0220000000000002</v>
      </c>
      <c r="EV122" s="0" t="n">
        <v>0.0249999999999995</v>
      </c>
      <c r="EW122" s="0" t="n">
        <v>0.0249999999999995</v>
      </c>
      <c r="EX122" s="0" t="n">
        <v>0.0250000000000004</v>
      </c>
      <c r="EY122" s="0" t="n">
        <v>0.0199999999999996</v>
      </c>
      <c r="EZ122" s="0" t="n">
        <v>0.0200000000000005</v>
      </c>
      <c r="FA122" s="0" t="n">
        <v>0.0389999999999997</v>
      </c>
      <c r="FB122" s="0" t="n">
        <v>0.0339999999999998</v>
      </c>
      <c r="FC122" s="0" t="n">
        <v>0.032</v>
      </c>
      <c r="FD122" s="0" t="n">
        <v>0.0309999999999997</v>
      </c>
      <c r="FE122" s="0" t="n">
        <v>0.024</v>
      </c>
      <c r="FF122" s="0" t="n">
        <v>0.024</v>
      </c>
      <c r="FG122" s="0" t="n">
        <v>0.0220000000000002</v>
      </c>
      <c r="FH122" s="0" t="n">
        <v>0.0249999999999995</v>
      </c>
      <c r="FI122" s="0" t="n">
        <v>0.0249999999999995</v>
      </c>
      <c r="FJ122" s="0" t="n">
        <v>0.0250000000000004</v>
      </c>
      <c r="FK122" s="0" t="n">
        <v>0.0199999999999996</v>
      </c>
      <c r="FL122" s="0" t="n">
        <v>0.0200000000000005</v>
      </c>
      <c r="FM122" s="0" t="n">
        <v>0.0389999999999997</v>
      </c>
      <c r="FN122" s="0" t="n">
        <v>0.0339999999999998</v>
      </c>
      <c r="FO122" s="0" t="n">
        <v>0.032</v>
      </c>
      <c r="FP122" s="0" t="n">
        <v>0.0309999999999997</v>
      </c>
      <c r="FQ122" s="0" t="n">
        <v>0.024</v>
      </c>
      <c r="FR122" s="0" t="n">
        <v>0.024</v>
      </c>
      <c r="FS122" s="0" t="n">
        <v>0.0220000000000002</v>
      </c>
      <c r="FT122" s="0" t="n">
        <v>0.0249999999999995</v>
      </c>
      <c r="FU122" s="0" t="n">
        <v>0.0250000000000004</v>
      </c>
      <c r="FV122" s="0" t="n">
        <v>0.0250000000000004</v>
      </c>
      <c r="FW122" s="0" t="n">
        <v>0.0200000000000005</v>
      </c>
      <c r="FX122" s="0" t="n">
        <v>0.0200000000000005</v>
      </c>
      <c r="FY122" s="0" t="n">
        <v>0.0390000000000006</v>
      </c>
      <c r="FZ122" s="0" t="n">
        <v>0.0339999999999998</v>
      </c>
      <c r="GA122" s="0" t="n">
        <v>0.032</v>
      </c>
      <c r="GB122" s="0" t="n">
        <v>0.0310000000000006</v>
      </c>
      <c r="GC122" s="0" t="n">
        <v>0.024</v>
      </c>
      <c r="GD122" s="0" t="n">
        <v>0.024</v>
      </c>
      <c r="GE122" s="0" t="n">
        <v>0.0220000000000002</v>
      </c>
      <c r="GF122" s="0" t="n">
        <v>0.0250000000000004</v>
      </c>
      <c r="GG122" s="0" t="n">
        <v>0.0250000000000004</v>
      </c>
      <c r="GH122" s="0" t="n">
        <v>0.0250000000000004</v>
      </c>
      <c r="GI122" s="0" t="n">
        <v>0.0200000000000005</v>
      </c>
      <c r="GJ122" s="0" t="n">
        <v>0.0199999999999996</v>
      </c>
      <c r="GK122" s="0" t="n">
        <v>0.0390000000000006</v>
      </c>
      <c r="GL122" s="0" t="n">
        <v>0.0339999999999998</v>
      </c>
      <c r="GM122" s="0" t="n">
        <v>0.032</v>
      </c>
      <c r="GN122" s="0" t="n">
        <v>0.0310000000000006</v>
      </c>
      <c r="GO122" s="0" t="n">
        <v>0.024</v>
      </c>
      <c r="GP122" s="0" t="n">
        <v>0.024</v>
      </c>
      <c r="GQ122" s="0" t="n">
        <v>0.0220000000000002</v>
      </c>
      <c r="GR122" s="0" t="n">
        <v>0.0250000000000004</v>
      </c>
      <c r="GS122" s="0" t="n">
        <v>0.0250000000000004</v>
      </c>
      <c r="GT122" s="0" t="n">
        <v>0.0249999999999995</v>
      </c>
      <c r="GU122" s="0" t="n">
        <v>0.0200000000000005</v>
      </c>
      <c r="GV122" s="0" t="n">
        <v>0.0199999999999996</v>
      </c>
      <c r="GW122" s="0" t="n">
        <v>0.0389999999999997</v>
      </c>
      <c r="GX122" s="0" t="n">
        <v>0.0339999999999998</v>
      </c>
      <c r="GY122" s="0" t="n">
        <v>0.032</v>
      </c>
      <c r="GZ122" s="0" t="n">
        <v>0.0309999999999997</v>
      </c>
      <c r="HA122" s="0" t="n">
        <v>0.024</v>
      </c>
      <c r="HB122" s="0" t="n">
        <v>0.024</v>
      </c>
      <c r="HC122" s="0" t="n">
        <v>0.0219999999999994</v>
      </c>
      <c r="HD122" s="0" t="n">
        <v>0.0250000000000004</v>
      </c>
      <c r="HE122" s="0" t="n">
        <v>0.0250000000000004</v>
      </c>
      <c r="HF122" s="0" t="n">
        <v>0.0249999999999995</v>
      </c>
      <c r="HG122" s="0" t="n">
        <v>0.0199999999999996</v>
      </c>
      <c r="HH122" s="0" t="n">
        <v>0.0199999999999996</v>
      </c>
      <c r="HI122" s="0" t="n">
        <v>0.0389999999999997</v>
      </c>
      <c r="HJ122" s="0" t="n">
        <v>0.0339999999999998</v>
      </c>
      <c r="HK122" s="0" t="n">
        <v>0.032</v>
      </c>
      <c r="HL122" s="0" t="n">
        <v>0.0309999999999997</v>
      </c>
      <c r="HM122" s="0" t="n">
        <v>0.024</v>
      </c>
      <c r="HN122" s="0" t="n">
        <v>0.024</v>
      </c>
      <c r="HO122" s="0" t="n">
        <v>0.0220000000000002</v>
      </c>
      <c r="HP122" s="0" t="n">
        <v>0.0250000000000004</v>
      </c>
      <c r="HQ122" s="0" t="n">
        <v>0.0249999999999995</v>
      </c>
      <c r="HR122" s="0" t="n">
        <v>0.0249999999999995</v>
      </c>
      <c r="HS122" s="0" t="n">
        <v>0.0199999999999996</v>
      </c>
      <c r="HT122" s="0" t="n">
        <v>0.0200000000000005</v>
      </c>
      <c r="HU122" s="0" t="n">
        <v>0.0389999999999997</v>
      </c>
      <c r="HV122" s="0" t="n">
        <v>0.0340000000000007</v>
      </c>
      <c r="HW122" s="0" t="n">
        <v>0.032</v>
      </c>
      <c r="HX122" s="0" t="n">
        <v>0.0309999999999997</v>
      </c>
      <c r="HY122" s="0" t="n">
        <v>0.024</v>
      </c>
      <c r="HZ122" s="0" t="n">
        <v>0.024</v>
      </c>
      <c r="IA122" s="382" t="n">
        <v>0.0220000000000002</v>
      </c>
      <c r="IB122" s="382" t="n">
        <v>0.0249999999999995</v>
      </c>
      <c r="IC122" s="382" t="n">
        <v>0.0249999999999995</v>
      </c>
      <c r="ID122" s="382" t="n">
        <v>0.0250000000000004</v>
      </c>
      <c r="IE122" s="382" t="n">
        <v>0.0199999999999996</v>
      </c>
    </row>
    <row r="123" customFormat="false" ht="12.75" hidden="false" customHeight="false" outlineLevel="0" collapsed="false">
      <c r="A123" s="389" t="n">
        <f aca="false">A!A137</f>
        <v>40725</v>
      </c>
      <c r="B123" s="390" t="n">
        <f aca="false">INDEX(RelationshipPriceTable,MATCH(A123,RelationshipMonth,0),2)</f>
        <v>4.22</v>
      </c>
      <c r="C123" s="390" t="n">
        <v>4.198</v>
      </c>
      <c r="D123" s="391" t="n">
        <f aca="false">B123-C123</f>
        <v>0.0219999999999994</v>
      </c>
      <c r="F123" s="414" t="n">
        <v>37026</v>
      </c>
      <c r="M123" s="0" t="n">
        <v>0.258999999999999</v>
      </c>
      <c r="N123" s="0" t="n">
        <v>0.257000000000001</v>
      </c>
      <c r="O123" s="0" t="n">
        <v>0.257000000000001</v>
      </c>
      <c r="P123" s="0" t="n">
        <v>0.255</v>
      </c>
      <c r="Q123" s="0" t="n">
        <v>0.252000000000001</v>
      </c>
      <c r="R123" s="0" t="n">
        <v>0.252000000000001</v>
      </c>
      <c r="S123" s="0" t="n">
        <v>0.25</v>
      </c>
      <c r="T123" s="0" t="n">
        <v>0.246</v>
      </c>
      <c r="U123" s="0" t="n">
        <v>0.241</v>
      </c>
      <c r="V123" s="0" t="n">
        <v>0.233000000000001</v>
      </c>
      <c r="W123" s="0" t="n">
        <v>0.186</v>
      </c>
      <c r="X123" s="0" t="n">
        <v>0.171</v>
      </c>
      <c r="Y123" s="0" t="n">
        <v>0.171</v>
      </c>
      <c r="Z123" s="0" t="n">
        <v>0.171</v>
      </c>
      <c r="AA123" s="0" t="n">
        <v>0.166</v>
      </c>
      <c r="AB123" s="0" t="n">
        <v>0.166</v>
      </c>
      <c r="AC123" s="0" t="n">
        <v>0.163</v>
      </c>
      <c r="AD123" s="0" t="n">
        <v>0.159999999999999</v>
      </c>
      <c r="AE123" s="0" t="n">
        <v>0.143</v>
      </c>
      <c r="AF123" s="0" t="n">
        <v>0.141</v>
      </c>
      <c r="AG123" s="0" t="n">
        <v>0.135999999999999</v>
      </c>
      <c r="AH123" s="0" t="n">
        <v>0.136</v>
      </c>
      <c r="AI123" s="0" t="n">
        <v>0.121</v>
      </c>
      <c r="AJ123" s="0" t="n">
        <v>0.111</v>
      </c>
      <c r="AK123" s="0" t="n">
        <v>0.101</v>
      </c>
      <c r="AL123" s="0" t="n">
        <v>0.0910000000000002</v>
      </c>
      <c r="AM123" s="0" t="n">
        <v>0.085</v>
      </c>
      <c r="AN123" s="0" t="n">
        <v>0.0859999999999994</v>
      </c>
      <c r="AO123" s="0" t="n">
        <v>0.085</v>
      </c>
      <c r="AP123" s="0" t="n">
        <v>0.0819999999999999</v>
      </c>
      <c r="AQ123" s="0" t="n">
        <v>0.0739999999999998</v>
      </c>
      <c r="AR123" s="0" t="n">
        <v>0.0670000000000002</v>
      </c>
      <c r="AS123" s="0" t="n">
        <v>0.0670000000000002</v>
      </c>
      <c r="AT123" s="0" t="n">
        <v>0.0560000000000001</v>
      </c>
      <c r="AU123" s="0" t="n">
        <v>0.0410000000000004</v>
      </c>
      <c r="AV123" s="0" t="n">
        <v>0.0409999999999999</v>
      </c>
      <c r="AW123" s="0" t="n">
        <v>0.101</v>
      </c>
      <c r="AX123" s="0" t="n">
        <v>0.0910000000000002</v>
      </c>
      <c r="AY123" s="0" t="n">
        <v>0.085</v>
      </c>
      <c r="AZ123" s="0" t="n">
        <v>0.0860000000000003</v>
      </c>
      <c r="BA123" s="0" t="n">
        <v>0.085</v>
      </c>
      <c r="BB123" s="0" t="n">
        <v>0.0820000000000007</v>
      </c>
      <c r="BC123" s="0" t="n">
        <v>0.0740000000000007</v>
      </c>
      <c r="BD123" s="0" t="n">
        <v>0.0670000000000002</v>
      </c>
      <c r="BE123" s="0" t="n">
        <v>0.0670000000000002</v>
      </c>
      <c r="BF123" s="0" t="n">
        <v>0.0560000000000001</v>
      </c>
      <c r="BG123" s="0" t="n">
        <v>0.0409999999999999</v>
      </c>
      <c r="BH123" s="0" t="n">
        <v>0.0409999999999999</v>
      </c>
      <c r="BI123" s="0" t="n">
        <v>0.101000000000001</v>
      </c>
      <c r="BJ123" s="0" t="n">
        <v>0.0910000000000002</v>
      </c>
      <c r="BK123" s="0" t="n">
        <v>0.085</v>
      </c>
      <c r="BL123" s="0" t="n">
        <v>0.0860000000000003</v>
      </c>
      <c r="BM123" s="0" t="n">
        <v>0.085</v>
      </c>
      <c r="BN123" s="0" t="n">
        <v>0.0819999999999999</v>
      </c>
      <c r="BO123" s="0" t="n">
        <v>0.0739999999999998</v>
      </c>
      <c r="BP123" s="0" t="n">
        <v>0.0670000000000002</v>
      </c>
      <c r="BQ123" s="0" t="n">
        <v>0.0670000000000002</v>
      </c>
      <c r="BR123" s="0" t="n">
        <v>0.0560000000000001</v>
      </c>
      <c r="BS123" s="0" t="n">
        <v>0.0410000000000004</v>
      </c>
      <c r="BT123" s="0" t="n">
        <v>0.0409999999999999</v>
      </c>
      <c r="BU123" s="0" t="n">
        <v>0.101</v>
      </c>
      <c r="BV123" s="0" t="n">
        <v>0.0909999999999993</v>
      </c>
      <c r="BW123" s="0" t="n">
        <v>0.0850000000000009</v>
      </c>
      <c r="BX123" s="0" t="n">
        <v>0.0860000000000003</v>
      </c>
      <c r="BY123" s="0" t="n">
        <v>0.085</v>
      </c>
      <c r="BZ123" s="0" t="n">
        <v>0.0819999999999999</v>
      </c>
      <c r="CA123" s="0" t="n">
        <v>0.0739999999999998</v>
      </c>
      <c r="CB123" s="0" t="n">
        <v>0.0670000000000002</v>
      </c>
      <c r="CC123" s="0" t="n">
        <v>0.0670000000000002</v>
      </c>
      <c r="CD123" s="0" t="n">
        <v>0.0560000000000001</v>
      </c>
      <c r="CE123" s="0" t="n">
        <v>0.0410000000000004</v>
      </c>
      <c r="CF123" s="0" t="n">
        <v>0.0410000000000004</v>
      </c>
      <c r="CG123" s="0" t="n">
        <v>0.101</v>
      </c>
      <c r="CH123" s="0" t="n">
        <v>0.0910000000000002</v>
      </c>
      <c r="CI123" s="0" t="n">
        <v>0.085</v>
      </c>
      <c r="CJ123" s="0" t="n">
        <v>0.0860000000000003</v>
      </c>
      <c r="CK123" s="0" t="n">
        <v>0.085</v>
      </c>
      <c r="CL123" s="0" t="n">
        <v>0.0820000000000007</v>
      </c>
      <c r="CM123" s="0" t="n">
        <v>0.0739999999999998</v>
      </c>
      <c r="CN123" s="0" t="n">
        <v>0.0670000000000002</v>
      </c>
      <c r="CO123" s="0" t="n">
        <v>0.0670000000000002</v>
      </c>
      <c r="CP123" s="0" t="n">
        <v>0.0560000000000001</v>
      </c>
      <c r="CQ123" s="0" t="n">
        <v>0.0410000000000004</v>
      </c>
      <c r="CR123" s="0" t="n">
        <v>0.0409999999999995</v>
      </c>
      <c r="CS123" s="0" t="n">
        <v>0.101</v>
      </c>
      <c r="CT123" s="0" t="n">
        <v>0.0909999999999993</v>
      </c>
      <c r="CU123" s="0" t="n">
        <v>0.085</v>
      </c>
      <c r="CV123" s="0" t="n">
        <v>0.0860000000000003</v>
      </c>
      <c r="CW123" s="0" t="n">
        <v>0.085</v>
      </c>
      <c r="CX123" s="0" t="n">
        <v>0.0819999999999999</v>
      </c>
      <c r="CY123" s="0" t="n">
        <v>0.0739999999999998</v>
      </c>
      <c r="CZ123" s="0" t="n">
        <v>0.0669999999999993</v>
      </c>
      <c r="DA123" s="0" t="n">
        <v>0.0669999999999993</v>
      </c>
      <c r="DB123" s="0" t="n">
        <v>0.0560000000000001</v>
      </c>
      <c r="DC123" s="0" t="n">
        <v>0.0409999999999995</v>
      </c>
      <c r="DD123" s="0" t="n">
        <v>0.0410000000000004</v>
      </c>
      <c r="DE123" s="0" t="n">
        <v>0.101</v>
      </c>
      <c r="DF123" s="0" t="n">
        <v>0.0910000000000002</v>
      </c>
      <c r="DG123" s="0" t="n">
        <v>0.085</v>
      </c>
      <c r="DH123" s="0" t="n">
        <v>0.0859999999999994</v>
      </c>
      <c r="DI123" s="0" t="n">
        <v>0.085</v>
      </c>
      <c r="DJ123" s="0" t="n">
        <v>0.0819999999999999</v>
      </c>
      <c r="DK123" s="0" t="n">
        <v>0.0739999999999998</v>
      </c>
      <c r="DL123" s="0" t="n">
        <v>0.0670000000000002</v>
      </c>
      <c r="DM123" s="0" t="n">
        <v>0.0670000000000002</v>
      </c>
      <c r="DN123" s="0" t="n">
        <v>0.0560000000000001</v>
      </c>
      <c r="DO123" s="0" t="n">
        <v>0.0410000000000004</v>
      </c>
      <c r="DP123" s="0" t="n">
        <v>0.0410000000000004</v>
      </c>
      <c r="DQ123" s="0" t="n">
        <v>0.101</v>
      </c>
      <c r="DR123" s="0" t="n">
        <v>0.0910000000000002</v>
      </c>
      <c r="DS123" s="0" t="n">
        <v>0.085</v>
      </c>
      <c r="DT123" s="0" t="n">
        <v>0.0860000000000003</v>
      </c>
      <c r="DU123" s="0" t="n">
        <v>0.0850000000000009</v>
      </c>
      <c r="DV123" s="0" t="n">
        <v>0.0820000000000007</v>
      </c>
      <c r="DW123" s="0" t="n">
        <v>0.0739999999999998</v>
      </c>
      <c r="DX123" s="0" t="n">
        <v>0.0669999999999993</v>
      </c>
      <c r="DY123" s="0" t="n">
        <v>0.0669999999999993</v>
      </c>
      <c r="DZ123" s="0" t="n">
        <v>0.0560000000000001</v>
      </c>
      <c r="EA123" s="0" t="n">
        <v>0.0409999999999995</v>
      </c>
      <c r="EB123" s="0" t="n">
        <v>0.0410000000000004</v>
      </c>
      <c r="EC123" s="0" t="n">
        <v>0.101</v>
      </c>
      <c r="ED123" s="0" t="n">
        <v>0.0910000000000002</v>
      </c>
      <c r="EE123" s="0" t="n">
        <v>0.085</v>
      </c>
      <c r="EF123" s="0" t="n">
        <v>0.0859999999999994</v>
      </c>
      <c r="EG123" s="0" t="n">
        <v>0.085</v>
      </c>
      <c r="EH123" s="0" t="n">
        <v>0.0819999999999999</v>
      </c>
      <c r="EI123" s="0" t="n">
        <v>0.0739999999999998</v>
      </c>
      <c r="EJ123" s="0" t="n">
        <v>0.0670000000000002</v>
      </c>
      <c r="EK123" s="0" t="n">
        <v>0.0670000000000002</v>
      </c>
      <c r="EL123" s="0" t="n">
        <v>0.0560000000000001</v>
      </c>
      <c r="EM123" s="0" t="n">
        <v>0.0409999999999995</v>
      </c>
      <c r="EN123" s="0" t="n">
        <v>0.0409999999999995</v>
      </c>
      <c r="EO123" s="0" t="n">
        <v>0.101000000000001</v>
      </c>
      <c r="EP123" s="0" t="n">
        <v>0.0910000000000002</v>
      </c>
      <c r="EQ123" s="0" t="n">
        <v>0.085</v>
      </c>
      <c r="ER123" s="0" t="n">
        <v>0.0860000000000003</v>
      </c>
      <c r="ES123" s="0" t="n">
        <v>0.085</v>
      </c>
      <c r="ET123" s="0" t="n">
        <v>0.0819999999999999</v>
      </c>
      <c r="EU123" s="0" t="n">
        <v>0.0739999999999998</v>
      </c>
      <c r="EV123" s="0" t="n">
        <v>0.0670000000000002</v>
      </c>
      <c r="EW123" s="0" t="n">
        <v>0.0670000000000002</v>
      </c>
      <c r="EX123" s="0" t="n">
        <v>0.0560000000000001</v>
      </c>
      <c r="EY123" s="0" t="n">
        <v>0.0410000000000004</v>
      </c>
      <c r="EZ123" s="0" t="n">
        <v>0.0409999999999995</v>
      </c>
      <c r="FA123" s="0" t="n">
        <v>0.101</v>
      </c>
      <c r="FB123" s="0" t="n">
        <v>0.0910000000000002</v>
      </c>
      <c r="FC123" s="0" t="n">
        <v>0.085</v>
      </c>
      <c r="FD123" s="0" t="n">
        <v>0.0860000000000003</v>
      </c>
      <c r="FE123" s="0" t="n">
        <v>0.085</v>
      </c>
      <c r="FF123" s="0" t="n">
        <v>0.0819999999999999</v>
      </c>
      <c r="FG123" s="0" t="n">
        <v>0.0739999999999998</v>
      </c>
      <c r="FH123" s="0" t="n">
        <v>0.0670000000000002</v>
      </c>
      <c r="FI123" s="0" t="n">
        <v>0.0670000000000002</v>
      </c>
      <c r="FJ123" s="0" t="n">
        <v>0.0560000000000001</v>
      </c>
      <c r="FK123" s="0" t="n">
        <v>0.0410000000000004</v>
      </c>
      <c r="FL123" s="0" t="n">
        <v>0.0409999999999995</v>
      </c>
      <c r="FM123" s="0" t="n">
        <v>0.101</v>
      </c>
      <c r="FN123" s="0" t="n">
        <v>0.0910000000000002</v>
      </c>
      <c r="FO123" s="0" t="n">
        <v>0.085</v>
      </c>
      <c r="FP123" s="0" t="n">
        <v>0.0860000000000003</v>
      </c>
      <c r="FQ123" s="0" t="n">
        <v>0.085</v>
      </c>
      <c r="FR123" s="0" t="n">
        <v>0.0819999999999999</v>
      </c>
      <c r="FS123" s="0" t="n">
        <v>0.0739999999999998</v>
      </c>
      <c r="FT123" s="0" t="n">
        <v>0.0670000000000002</v>
      </c>
      <c r="FU123" s="0" t="n">
        <v>0.0669999999999993</v>
      </c>
      <c r="FV123" s="0" t="n">
        <v>0.0560000000000001</v>
      </c>
      <c r="FW123" s="0" t="n">
        <v>0.0409999999999995</v>
      </c>
      <c r="FX123" s="0" t="n">
        <v>0.0410000000000004</v>
      </c>
      <c r="FY123" s="0" t="n">
        <v>0.101</v>
      </c>
      <c r="FZ123" s="0" t="n">
        <v>0.0910000000000002</v>
      </c>
      <c r="GA123" s="0" t="n">
        <v>0.085</v>
      </c>
      <c r="GB123" s="0" t="n">
        <v>0.0859999999999994</v>
      </c>
      <c r="GC123" s="0" t="n">
        <v>0.085</v>
      </c>
      <c r="GD123" s="0" t="n">
        <v>0.0819999999999999</v>
      </c>
      <c r="GE123" s="0" t="n">
        <v>0.0739999999999998</v>
      </c>
      <c r="GF123" s="0" t="n">
        <v>0.0669999999999993</v>
      </c>
      <c r="GG123" s="0" t="n">
        <v>0.0670000000000002</v>
      </c>
      <c r="GH123" s="0" t="n">
        <v>0.0560000000000001</v>
      </c>
      <c r="GI123" s="0" t="n">
        <v>0.0409999999999995</v>
      </c>
      <c r="GJ123" s="0" t="n">
        <v>0.0410000000000004</v>
      </c>
      <c r="GK123" s="0" t="n">
        <v>0.101</v>
      </c>
      <c r="GL123" s="0" t="n">
        <v>0.0910000000000002</v>
      </c>
      <c r="GM123" s="0" t="n">
        <v>0.085</v>
      </c>
      <c r="GN123" s="0" t="n">
        <v>0.0859999999999994</v>
      </c>
      <c r="GO123" s="0" t="n">
        <v>0.085</v>
      </c>
      <c r="GP123" s="0" t="n">
        <v>0.0819999999999999</v>
      </c>
      <c r="GQ123" s="0" t="n">
        <v>0.0739999999999998</v>
      </c>
      <c r="GR123" s="0" t="n">
        <v>0.0670000000000002</v>
      </c>
      <c r="GS123" s="0" t="n">
        <v>0.0670000000000002</v>
      </c>
      <c r="GT123" s="0" t="n">
        <v>0.0560000000000001</v>
      </c>
      <c r="GU123" s="0" t="n">
        <v>0.0410000000000004</v>
      </c>
      <c r="GV123" s="0" t="n">
        <v>0.0410000000000004</v>
      </c>
      <c r="GW123" s="0" t="n">
        <v>0.101</v>
      </c>
      <c r="GX123" s="0" t="n">
        <v>0.0910000000000002</v>
      </c>
      <c r="GY123" s="0" t="n">
        <v>0.085</v>
      </c>
      <c r="GZ123" s="0" t="n">
        <v>0.0860000000000003</v>
      </c>
      <c r="HA123" s="0" t="n">
        <v>0.085</v>
      </c>
      <c r="HB123" s="0" t="n">
        <v>0.0819999999999999</v>
      </c>
      <c r="HC123" s="0" t="n">
        <v>0.0740000000000007</v>
      </c>
      <c r="HD123" s="0" t="n">
        <v>0.0670000000000002</v>
      </c>
      <c r="HE123" s="0" t="n">
        <v>0.0670000000000002</v>
      </c>
      <c r="HF123" s="0" t="n">
        <v>0.0560000000000001</v>
      </c>
      <c r="HG123" s="0" t="n">
        <v>0.0410000000000004</v>
      </c>
      <c r="HH123" s="0" t="n">
        <v>0.0410000000000004</v>
      </c>
      <c r="HI123" s="0" t="n">
        <v>0.101</v>
      </c>
      <c r="HJ123" s="0" t="n">
        <v>0.0910000000000002</v>
      </c>
      <c r="HK123" s="0" t="n">
        <v>0.085</v>
      </c>
      <c r="HL123" s="0" t="n">
        <v>0.0860000000000003</v>
      </c>
      <c r="HM123" s="0" t="n">
        <v>0.085</v>
      </c>
      <c r="HN123" s="0" t="n">
        <v>0.0820000000000007</v>
      </c>
      <c r="HO123" s="0" t="n">
        <v>0.0739999999999998</v>
      </c>
      <c r="HP123" s="0" t="n">
        <v>0.0670000000000002</v>
      </c>
      <c r="HQ123" s="0" t="n">
        <v>0.0670000000000002</v>
      </c>
      <c r="HR123" s="0" t="n">
        <v>0.0560000000000001</v>
      </c>
      <c r="HS123" s="0" t="n">
        <v>0.0410000000000004</v>
      </c>
      <c r="HT123" s="0" t="n">
        <v>0.0409999999999995</v>
      </c>
      <c r="HU123" s="0" t="n">
        <v>0.101</v>
      </c>
      <c r="HV123" s="0" t="n">
        <v>0.0909999999999993</v>
      </c>
      <c r="HW123" s="0" t="n">
        <v>0.085</v>
      </c>
      <c r="HX123" s="0" t="n">
        <v>0.0860000000000003</v>
      </c>
      <c r="HY123" s="0" t="n">
        <v>0.085</v>
      </c>
      <c r="HZ123" s="0" t="n">
        <v>0.0819999999999999</v>
      </c>
      <c r="IA123" s="382" t="n">
        <v>0.0739999999999998</v>
      </c>
      <c r="IB123" s="382" t="n">
        <v>0.0670000000000002</v>
      </c>
      <c r="IC123" s="382" t="n">
        <v>0.0670000000000002</v>
      </c>
      <c r="ID123" s="382" t="n">
        <v>0.0560000000000001</v>
      </c>
      <c r="IE123" s="382" t="n">
        <v>0.0410000000000004</v>
      </c>
    </row>
    <row r="124" customFormat="false" ht="12.75" hidden="false" customHeight="false" outlineLevel="0" collapsed="false">
      <c r="A124" s="389" t="n">
        <f aca="false">A!A138</f>
        <v>40756</v>
      </c>
      <c r="B124" s="390" t="n">
        <f aca="false">INDEX(RelationshipPriceTable,MATCH(A124,RelationshipMonth,0),2)</f>
        <v>4.251</v>
      </c>
      <c r="C124" s="390" t="n">
        <v>4.229</v>
      </c>
      <c r="D124" s="391" t="n">
        <f aca="false">B124-C124</f>
        <v>0.0220000000000002</v>
      </c>
      <c r="F124" s="414" t="n">
        <v>37027</v>
      </c>
      <c r="M124" s="0" t="n">
        <v>-0.355</v>
      </c>
      <c r="N124" s="0" t="n">
        <v>-0.345000000000001</v>
      </c>
      <c r="O124" s="0" t="n">
        <v>-0.328</v>
      </c>
      <c r="P124" s="0" t="n">
        <v>-0.316</v>
      </c>
      <c r="Q124" s="0" t="n">
        <v>-0.308000000000001</v>
      </c>
      <c r="R124" s="0" t="n">
        <v>-0.298</v>
      </c>
      <c r="S124" s="0" t="n">
        <v>-0.287999999999999</v>
      </c>
      <c r="T124" s="0" t="n">
        <v>-0.276</v>
      </c>
      <c r="U124" s="0" t="n">
        <v>-0.256</v>
      </c>
      <c r="V124" s="0" t="n">
        <v>-0.236000000000001</v>
      </c>
      <c r="W124" s="0" t="n">
        <v>-0.194999999999999</v>
      </c>
      <c r="X124" s="0" t="n">
        <v>-0.178</v>
      </c>
      <c r="Y124" s="0" t="n">
        <v>-0.178</v>
      </c>
      <c r="Z124" s="0" t="n">
        <v>-0.173</v>
      </c>
      <c r="AA124" s="0" t="n">
        <v>-0.173</v>
      </c>
      <c r="AB124" s="0" t="n">
        <v>-0.168</v>
      </c>
      <c r="AC124" s="0" t="n">
        <v>-0.165</v>
      </c>
      <c r="AD124" s="0" t="n">
        <v>-0.156999999999999</v>
      </c>
      <c r="AE124" s="0" t="n">
        <v>-0.145</v>
      </c>
      <c r="AF124" s="0" t="n">
        <v>-0.132</v>
      </c>
      <c r="AG124" s="0" t="n">
        <v>-0.127</v>
      </c>
      <c r="AH124" s="0" t="n">
        <v>-0.114</v>
      </c>
      <c r="AI124" s="0" t="n">
        <v>-0.0810000000000004</v>
      </c>
      <c r="AJ124" s="0" t="n">
        <v>-0.0760000000000001</v>
      </c>
      <c r="AK124" s="0" t="n">
        <v>-0.0739999999999998</v>
      </c>
      <c r="AL124" s="0" t="n">
        <v>-0.0720000000000001</v>
      </c>
      <c r="AM124" s="0" t="n">
        <v>-0.0700000000000003</v>
      </c>
      <c r="AN124" s="0" t="n">
        <v>-0.0649999999999995</v>
      </c>
      <c r="AO124" s="0" t="n">
        <v>-0.0600000000000005</v>
      </c>
      <c r="AP124" s="0" t="n">
        <v>-0.048</v>
      </c>
      <c r="AQ124" s="0" t="n">
        <v>-0.0359999999999996</v>
      </c>
      <c r="AR124" s="0" t="n">
        <v>-0.0360000000000005</v>
      </c>
      <c r="AS124" s="0" t="n">
        <v>-0.0360000000000005</v>
      </c>
      <c r="AT124" s="0" t="n">
        <v>-0.0359999999999996</v>
      </c>
      <c r="AU124" s="0" t="n">
        <v>-0.0360000000000005</v>
      </c>
      <c r="AV124" s="0" t="n">
        <v>-0.036</v>
      </c>
      <c r="AW124" s="0" t="n">
        <v>-0.0739999999999998</v>
      </c>
      <c r="AX124" s="0" t="n">
        <v>-0.0720000000000001</v>
      </c>
      <c r="AY124" s="0" t="n">
        <v>-0.0699999999999994</v>
      </c>
      <c r="AZ124" s="0" t="n">
        <v>-0.0650000000000004</v>
      </c>
      <c r="BA124" s="0" t="n">
        <v>-0.0599999999999996</v>
      </c>
      <c r="BB124" s="0" t="n">
        <v>-0.048</v>
      </c>
      <c r="BC124" s="0" t="n">
        <v>-0.0360000000000005</v>
      </c>
      <c r="BD124" s="0" t="n">
        <v>-0.0309999999999997</v>
      </c>
      <c r="BE124" s="0" t="n">
        <v>-0.0309999999999997</v>
      </c>
      <c r="BF124" s="0" t="n">
        <v>-0.0310000000000006</v>
      </c>
      <c r="BG124" s="0" t="n">
        <v>-0.0309999999999997</v>
      </c>
      <c r="BH124" s="0" t="n">
        <v>-0.0310000000000001</v>
      </c>
      <c r="BI124" s="0" t="n">
        <v>-0.0690000000000008</v>
      </c>
      <c r="BJ124" s="0" t="n">
        <v>-0.0670000000000002</v>
      </c>
      <c r="BK124" s="0" t="n">
        <v>-0.0650000000000004</v>
      </c>
      <c r="BL124" s="0" t="n">
        <v>-0.0599999999999996</v>
      </c>
      <c r="BM124" s="0" t="n">
        <v>-0.0549999999999997</v>
      </c>
      <c r="BN124" s="0" t="n">
        <v>-0.0430000000000002</v>
      </c>
      <c r="BO124" s="0" t="n">
        <v>-0.0309999999999997</v>
      </c>
      <c r="BP124" s="0" t="n">
        <v>-0.0259999999999998</v>
      </c>
      <c r="BQ124" s="0" t="n">
        <v>-0.0259999999999998</v>
      </c>
      <c r="BR124" s="0" t="n">
        <v>-0.0259999999999998</v>
      </c>
      <c r="BS124" s="0" t="n">
        <v>-0.0259999999999998</v>
      </c>
      <c r="BT124" s="0" t="n">
        <v>-0.0259999999999998</v>
      </c>
      <c r="BU124" s="0" t="n">
        <v>-0.0640000000000001</v>
      </c>
      <c r="BV124" s="0" t="n">
        <v>-0.0619999999999994</v>
      </c>
      <c r="BW124" s="0" t="n">
        <v>-0.0600000000000005</v>
      </c>
      <c r="BX124" s="0" t="n">
        <v>-0.0549999999999997</v>
      </c>
      <c r="BY124" s="0" t="n">
        <v>-0.0500000000000007</v>
      </c>
      <c r="BZ124" s="0" t="n">
        <v>-0.0380000000000003</v>
      </c>
      <c r="CA124" s="0" t="n">
        <v>-0.0259999999999998</v>
      </c>
      <c r="CB124" s="0" t="n">
        <v>-0.0209999999999999</v>
      </c>
      <c r="CC124" s="0" t="n">
        <v>-0.0209999999999999</v>
      </c>
      <c r="CD124" s="0" t="n">
        <v>-0.0209999999999999</v>
      </c>
      <c r="CE124" s="0" t="n">
        <v>-0.0209999999999999</v>
      </c>
      <c r="CF124" s="0" t="n">
        <v>-0.0209999999999999</v>
      </c>
      <c r="CG124" s="0" t="n">
        <v>-0.0590000000000002</v>
      </c>
      <c r="CH124" s="0" t="n">
        <v>-0.0569999999999995</v>
      </c>
      <c r="CI124" s="0" t="n">
        <v>-0.0549999999999997</v>
      </c>
      <c r="CJ124" s="0" t="n">
        <v>-0.0499999999999998</v>
      </c>
      <c r="CK124" s="0" t="n">
        <v>-0.0450000000000008</v>
      </c>
      <c r="CL124" s="0" t="n">
        <v>-0.0330000000000004</v>
      </c>
      <c r="CM124" s="0" t="n">
        <v>-0.0209999999999999</v>
      </c>
      <c r="CN124" s="0" t="n">
        <v>-0.0209999999999999</v>
      </c>
      <c r="CO124" s="0" t="n">
        <v>-0.0209999999999999</v>
      </c>
      <c r="CP124" s="0" t="n">
        <v>-0.0210000000000008</v>
      </c>
      <c r="CQ124" s="0" t="n">
        <v>-0.0209999999999999</v>
      </c>
      <c r="CR124" s="0" t="n">
        <v>-0.0209999999999999</v>
      </c>
      <c r="CS124" s="0" t="n">
        <v>-0.0589999999999993</v>
      </c>
      <c r="CT124" s="0" t="n">
        <v>-0.0569999999999995</v>
      </c>
      <c r="CU124" s="0" t="n">
        <v>-0.0550000000000006</v>
      </c>
      <c r="CV124" s="0" t="n">
        <v>-0.0499999999999998</v>
      </c>
      <c r="CW124" s="0" t="n">
        <v>-0.0449999999999999</v>
      </c>
      <c r="CX124" s="0" t="n">
        <v>-0.0330000000000004</v>
      </c>
      <c r="CY124" s="0" t="n">
        <v>-0.0209999999999999</v>
      </c>
      <c r="CZ124" s="0" t="n">
        <v>-0.0209999999999999</v>
      </c>
      <c r="DA124" s="0" t="n">
        <v>-0.0209999999999999</v>
      </c>
      <c r="DB124" s="0" t="n">
        <v>-0.0209999999999999</v>
      </c>
      <c r="DC124" s="0" t="n">
        <v>-0.0209999999999999</v>
      </c>
      <c r="DD124" s="0" t="n">
        <v>-0.0210000000000008</v>
      </c>
      <c r="DE124" s="0" t="n">
        <v>-0.0590000000000002</v>
      </c>
      <c r="DF124" s="0" t="n">
        <v>-0.0570000000000004</v>
      </c>
      <c r="DG124" s="0" t="n">
        <v>-0.0549999999999997</v>
      </c>
      <c r="DH124" s="0" t="n">
        <v>-0.0499999999999998</v>
      </c>
      <c r="DI124" s="0" t="n">
        <v>-0.0449999999999999</v>
      </c>
      <c r="DJ124" s="0" t="n">
        <v>-0.0329999999999995</v>
      </c>
      <c r="DK124" s="0" t="n">
        <v>-0.0209999999999999</v>
      </c>
      <c r="DL124" s="0" t="n">
        <v>-0.0209999999999999</v>
      </c>
      <c r="DM124" s="0" t="n">
        <v>-0.0209999999999999</v>
      </c>
      <c r="DN124" s="0" t="n">
        <v>-0.0209999999999999</v>
      </c>
      <c r="DO124" s="0" t="n">
        <v>-0.0209999999999999</v>
      </c>
      <c r="DP124" s="0" t="n">
        <v>-0.0209999999999999</v>
      </c>
      <c r="DQ124" s="0" t="n">
        <v>-0.0590000000000002</v>
      </c>
      <c r="DR124" s="0" t="n">
        <v>-0.0569999999999995</v>
      </c>
      <c r="DS124" s="0" t="n">
        <v>-0.0549999999999997</v>
      </c>
      <c r="DT124" s="0" t="n">
        <v>-0.0499999999999998</v>
      </c>
      <c r="DU124" s="0" t="n">
        <v>-0.0450000000000008</v>
      </c>
      <c r="DV124" s="0" t="n">
        <v>-0.0330000000000004</v>
      </c>
      <c r="DW124" s="0" t="n">
        <v>-0.0209999999999999</v>
      </c>
      <c r="DX124" s="0" t="n">
        <v>-0.0209999999999999</v>
      </c>
      <c r="DY124" s="0" t="n">
        <v>-0.0209999999999999</v>
      </c>
      <c r="DZ124" s="0" t="n">
        <v>-0.0209999999999999</v>
      </c>
      <c r="EA124" s="0" t="n">
        <v>-0.0209999999999999</v>
      </c>
      <c r="EB124" s="0" t="n">
        <v>-0.0210000000000008</v>
      </c>
      <c r="EC124" s="0" t="n">
        <v>-0.0590000000000002</v>
      </c>
      <c r="ED124" s="0" t="n">
        <v>-0.0570000000000004</v>
      </c>
      <c r="EE124" s="0" t="n">
        <v>-0.0549999999999997</v>
      </c>
      <c r="EF124" s="0" t="n">
        <v>-0.0499999999999998</v>
      </c>
      <c r="EG124" s="0" t="n">
        <v>-0.0449999999999999</v>
      </c>
      <c r="EH124" s="0" t="n">
        <v>-0.0329999999999995</v>
      </c>
      <c r="EI124" s="0" t="n">
        <v>-0.0209999999999999</v>
      </c>
      <c r="EJ124" s="0" t="n">
        <v>-0.0259999999999998</v>
      </c>
      <c r="EK124" s="0" t="n">
        <v>-0.0259999999999998</v>
      </c>
      <c r="EL124" s="0" t="n">
        <v>-0.0260000000000007</v>
      </c>
      <c r="EM124" s="0" t="n">
        <v>-0.0259999999999998</v>
      </c>
      <c r="EN124" s="0" t="n">
        <v>-0.0259999999999998</v>
      </c>
      <c r="EO124" s="0" t="n">
        <v>-0.0640000000000001</v>
      </c>
      <c r="EP124" s="0" t="n">
        <v>-0.0620000000000003</v>
      </c>
      <c r="EQ124" s="0" t="n">
        <v>-0.0600000000000005</v>
      </c>
      <c r="ER124" s="0" t="n">
        <v>-0.0549999999999997</v>
      </c>
      <c r="ES124" s="0" t="n">
        <v>-0.0499999999999998</v>
      </c>
      <c r="ET124" s="0" t="n">
        <v>-0.0380000000000003</v>
      </c>
      <c r="EU124" s="0" t="n">
        <v>-0.0259999999999998</v>
      </c>
      <c r="EV124" s="0" t="n">
        <v>-0.0309999999999997</v>
      </c>
      <c r="EW124" s="0" t="n">
        <v>-0.0309999999999997</v>
      </c>
      <c r="EX124" s="0" t="n">
        <v>-0.0310000000000006</v>
      </c>
      <c r="EY124" s="0" t="n">
        <v>-0.0309999999999997</v>
      </c>
      <c r="EZ124" s="0" t="n">
        <v>-0.0309999999999997</v>
      </c>
      <c r="FA124" s="0" t="n">
        <v>-0.069</v>
      </c>
      <c r="FB124" s="0" t="n">
        <v>-0.0670000000000002</v>
      </c>
      <c r="FC124" s="0" t="n">
        <v>-0.0650000000000004</v>
      </c>
      <c r="FD124" s="0" t="n">
        <v>-0.0599999999999996</v>
      </c>
      <c r="FE124" s="0" t="n">
        <v>-0.0550000000000006</v>
      </c>
      <c r="FF124" s="0" t="n">
        <v>-0.0430000000000002</v>
      </c>
      <c r="FG124" s="0" t="n">
        <v>-0.0309999999999997</v>
      </c>
      <c r="FH124" s="0" t="n">
        <v>-0.0359999999999996</v>
      </c>
      <c r="FI124" s="0" t="n">
        <v>-0.0359999999999996</v>
      </c>
      <c r="FJ124" s="0" t="n">
        <v>-0.0360000000000005</v>
      </c>
      <c r="FK124" s="0" t="n">
        <v>-0.0359999999999996</v>
      </c>
      <c r="FL124" s="0" t="n">
        <v>-0.0359999999999996</v>
      </c>
      <c r="FM124" s="0" t="n">
        <v>-0.0739999999999998</v>
      </c>
      <c r="FN124" s="0" t="n">
        <v>-0.0720000000000001</v>
      </c>
      <c r="FO124" s="0" t="n">
        <v>-0.0700000000000003</v>
      </c>
      <c r="FP124" s="0" t="n">
        <v>-0.0649999999999995</v>
      </c>
      <c r="FQ124" s="0" t="n">
        <v>-0.0600000000000005</v>
      </c>
      <c r="FR124" s="0" t="n">
        <v>-0.048</v>
      </c>
      <c r="FS124" s="0" t="n">
        <v>-0.0359999999999996</v>
      </c>
      <c r="FT124" s="0" t="n">
        <v>-0.0459999999999994</v>
      </c>
      <c r="FU124" s="0" t="n">
        <v>-0.0459999999999994</v>
      </c>
      <c r="FV124" s="0" t="n">
        <v>-0.0460000000000003</v>
      </c>
      <c r="FW124" s="0" t="n">
        <v>-0.0459999999999994</v>
      </c>
      <c r="FX124" s="0" t="n">
        <v>-0.0460000000000003</v>
      </c>
      <c r="FY124" s="0" t="n">
        <v>-0.0840000000000005</v>
      </c>
      <c r="FZ124" s="0" t="n">
        <v>-0.0819999999999999</v>
      </c>
      <c r="GA124" s="0" t="n">
        <v>-0.0800000000000001</v>
      </c>
      <c r="GB124" s="0" t="n">
        <v>-0.0750000000000002</v>
      </c>
      <c r="GC124" s="0" t="n">
        <v>-0.0700000000000003</v>
      </c>
      <c r="GD124" s="0" t="n">
        <v>-0.0579999999999998</v>
      </c>
      <c r="GE124" s="0" t="n">
        <v>-0.0459999999999994</v>
      </c>
      <c r="GF124" s="0" t="n">
        <v>-0.0560000000000001</v>
      </c>
      <c r="GG124" s="0" t="n">
        <v>-0.0560000000000001</v>
      </c>
      <c r="GH124" s="0" t="n">
        <v>-0.0560000000000001</v>
      </c>
      <c r="GI124" s="0" t="n">
        <v>-0.0560000000000001</v>
      </c>
      <c r="GJ124" s="0" t="n">
        <v>-0.0560000000000001</v>
      </c>
      <c r="GK124" s="0" t="n">
        <v>-0.0940000000000003</v>
      </c>
      <c r="GL124" s="0" t="n">
        <v>-0.0920000000000005</v>
      </c>
      <c r="GM124" s="0" t="n">
        <v>-0.0899999999999999</v>
      </c>
      <c r="GN124" s="0" t="n">
        <v>-0.085</v>
      </c>
      <c r="GO124" s="0" t="n">
        <v>-0.0800000000000001</v>
      </c>
      <c r="GP124" s="0" t="n">
        <v>-0.0679999999999996</v>
      </c>
      <c r="GQ124" s="0" t="n">
        <v>-0.0560000000000001</v>
      </c>
      <c r="GR124" s="0" t="n">
        <v>-0.0660000000000007</v>
      </c>
      <c r="GS124" s="0" t="n">
        <v>-0.0659999999999998</v>
      </c>
      <c r="GT124" s="0" t="n">
        <v>-0.0659999999999998</v>
      </c>
      <c r="GU124" s="0" t="n">
        <v>-0.0660000000000007</v>
      </c>
      <c r="GV124" s="0" t="n">
        <v>-0.0659999999999998</v>
      </c>
      <c r="GW124" s="0" t="n">
        <v>-0.104</v>
      </c>
      <c r="GX124" s="0" t="n">
        <v>-0.102</v>
      </c>
      <c r="GY124" s="0" t="n">
        <v>-0.0999999999999996</v>
      </c>
      <c r="GZ124" s="0" t="n">
        <v>-0.0950000000000006</v>
      </c>
      <c r="HA124" s="0" t="n">
        <v>-0.0899999999999999</v>
      </c>
      <c r="HB124" s="0" t="n">
        <v>-0.0779999999999994</v>
      </c>
      <c r="HC124" s="0" t="n">
        <v>-0.0660000000000007</v>
      </c>
      <c r="HD124" s="0" t="n">
        <v>-0.0760000000000005</v>
      </c>
      <c r="HE124" s="0" t="n">
        <v>-0.0760000000000005</v>
      </c>
      <c r="HF124" s="0" t="n">
        <v>-0.0759999999999996</v>
      </c>
      <c r="HG124" s="0" t="n">
        <v>-0.0760000000000005</v>
      </c>
      <c r="HH124" s="0" t="n">
        <v>-0.0759999999999996</v>
      </c>
      <c r="HI124" s="0" t="n">
        <v>-0.114</v>
      </c>
      <c r="HJ124" s="0" t="n">
        <v>-0.112</v>
      </c>
      <c r="HK124" s="0" t="n">
        <v>-0.109999999999999</v>
      </c>
      <c r="HL124" s="0" t="n">
        <v>-0.105</v>
      </c>
      <c r="HM124" s="0" t="n">
        <v>-0.0999999999999996</v>
      </c>
      <c r="HN124" s="0" t="n">
        <v>-0.0880000000000001</v>
      </c>
      <c r="HO124" s="0" t="n">
        <v>-0.0760000000000005</v>
      </c>
      <c r="HP124" s="0" t="n">
        <v>-0.0860000000000003</v>
      </c>
      <c r="HQ124" s="0" t="n">
        <v>-0.0860000000000003</v>
      </c>
      <c r="HR124" s="0" t="n">
        <v>-0.0859999999999994</v>
      </c>
      <c r="HS124" s="0" t="n">
        <v>-0.0860000000000003</v>
      </c>
      <c r="HT124" s="0" t="n">
        <v>-0.0860000000000003</v>
      </c>
      <c r="HU124" s="0" t="n">
        <v>-0.124</v>
      </c>
      <c r="HV124" s="0" t="n">
        <v>-0.122</v>
      </c>
      <c r="HW124" s="0" t="n">
        <v>-0.12</v>
      </c>
      <c r="HX124" s="0" t="n">
        <v>-0.115</v>
      </c>
      <c r="HY124" s="0" t="n">
        <v>-0.11</v>
      </c>
      <c r="HZ124" s="0" t="n">
        <v>-0.0979999999999999</v>
      </c>
      <c r="IA124" s="382" t="n">
        <v>-0.0860000000000003</v>
      </c>
      <c r="IB124" s="382" t="n">
        <v>-0.0960000000000001</v>
      </c>
      <c r="IC124" s="382" t="n">
        <v>-0.0960000000000001</v>
      </c>
      <c r="ID124" s="382" t="n">
        <v>-0.0960000000000001</v>
      </c>
      <c r="IE124" s="382" t="n">
        <v>-0.0960000000000001</v>
      </c>
    </row>
    <row r="125" customFormat="false" ht="12.75" hidden="false" customHeight="false" outlineLevel="0" collapsed="false">
      <c r="A125" s="389" t="n">
        <f aca="false">A!A139</f>
        <v>40787</v>
      </c>
      <c r="B125" s="390" t="n">
        <f aca="false">INDEX(RelationshipPriceTable,MATCH(A125,RelationshipMonth,0),2)</f>
        <v>4.266</v>
      </c>
      <c r="C125" s="390" t="n">
        <v>4.244</v>
      </c>
      <c r="D125" s="391" t="n">
        <f aca="false">B125-C125</f>
        <v>0.0220000000000002</v>
      </c>
      <c r="F125" s="414" t="n">
        <v>37028</v>
      </c>
      <c r="M125" s="0" t="n">
        <v>-0.0499999999999998</v>
      </c>
      <c r="N125" s="0" t="n">
        <v>-0.0499999999999998</v>
      </c>
      <c r="O125" s="0" t="n">
        <v>-0.0499999999999998</v>
      </c>
      <c r="P125" s="0" t="n">
        <v>-0.0470000000000006</v>
      </c>
      <c r="Q125" s="0" t="n">
        <v>-0.0369999999999999</v>
      </c>
      <c r="R125" s="0" t="n">
        <v>-0.0370000000000008</v>
      </c>
      <c r="S125" s="0" t="n">
        <v>-0.032</v>
      </c>
      <c r="T125" s="0" t="n">
        <v>-0.0270000000000001</v>
      </c>
      <c r="U125" s="0" t="n">
        <v>-0.0219999999999994</v>
      </c>
      <c r="V125" s="0" t="n">
        <v>-0.0219999999999994</v>
      </c>
      <c r="W125" s="0" t="n">
        <v>-0.0100000000000007</v>
      </c>
      <c r="X125" s="0" t="n">
        <v>0</v>
      </c>
      <c r="Y125" s="0" t="n">
        <v>0.00300000000000011</v>
      </c>
      <c r="Z125" s="0" t="n">
        <v>0.00300000000000011</v>
      </c>
      <c r="AA125" s="0" t="n">
        <v>0.00299999999999923</v>
      </c>
      <c r="AB125" s="0" t="n">
        <v>0.00300000000000011</v>
      </c>
      <c r="AC125" s="0" t="n">
        <v>0.00300000000000011</v>
      </c>
      <c r="AD125" s="0" t="n">
        <v>0.00299999999999923</v>
      </c>
      <c r="AE125" s="0" t="n">
        <v>0.00299999999999923</v>
      </c>
      <c r="AF125" s="0" t="n">
        <v>0.00300000000000011</v>
      </c>
      <c r="AG125" s="0" t="n">
        <v>0.00300000000000011</v>
      </c>
      <c r="AH125" s="0" t="n">
        <v>0.00300000000000011</v>
      </c>
      <c r="AI125" s="0" t="n">
        <v>0.0130000000000008</v>
      </c>
      <c r="AJ125" s="0" t="n">
        <v>0.0129999999999999</v>
      </c>
      <c r="AK125" s="0" t="n">
        <v>0.0129999999999999</v>
      </c>
      <c r="AL125" s="0" t="n">
        <v>0.0129999999999999</v>
      </c>
      <c r="AM125" s="0" t="n">
        <v>0.0140000000000002</v>
      </c>
      <c r="AN125" s="0" t="n">
        <v>0.0259999999999998</v>
      </c>
      <c r="AO125" s="0" t="n">
        <v>0.0270000000000001</v>
      </c>
      <c r="AP125" s="0" t="n">
        <v>0.0270000000000001</v>
      </c>
      <c r="AQ125" s="0" t="n">
        <v>0.0270000000000001</v>
      </c>
      <c r="AR125" s="0" t="n">
        <v>0.0270000000000001</v>
      </c>
      <c r="AS125" s="0" t="n">
        <v>0.0270000000000001</v>
      </c>
      <c r="AT125" s="0" t="n">
        <v>0.0270000000000001</v>
      </c>
      <c r="AU125" s="0" t="n">
        <v>0.0270000000000001</v>
      </c>
      <c r="AV125" s="0" t="n">
        <v>0.0270000000000001</v>
      </c>
      <c r="AW125" s="0" t="n">
        <v>0.0129999999999999</v>
      </c>
      <c r="AX125" s="0" t="n">
        <v>0.0129999999999999</v>
      </c>
      <c r="AY125" s="0" t="n">
        <v>0.0139999999999993</v>
      </c>
      <c r="AZ125" s="0" t="n">
        <v>0.0259999999999998</v>
      </c>
      <c r="BA125" s="0" t="n">
        <v>0.0270000000000001</v>
      </c>
      <c r="BB125" s="0" t="n">
        <v>0.0269999999999992</v>
      </c>
      <c r="BC125" s="0" t="n">
        <v>0.0270000000000001</v>
      </c>
      <c r="BD125" s="0" t="n">
        <v>0.032</v>
      </c>
      <c r="BE125" s="0" t="n">
        <v>0.032</v>
      </c>
      <c r="BF125" s="0" t="n">
        <v>0.032</v>
      </c>
      <c r="BG125" s="0" t="n">
        <v>0.032</v>
      </c>
      <c r="BH125" s="0" t="n">
        <v>0.032</v>
      </c>
      <c r="BI125" s="0" t="n">
        <v>0.0180000000000007</v>
      </c>
      <c r="BJ125" s="0" t="n">
        <v>0.0179999999999998</v>
      </c>
      <c r="BK125" s="0" t="n">
        <v>0.0190000000000001</v>
      </c>
      <c r="BL125" s="0" t="n">
        <v>0.0309999999999997</v>
      </c>
      <c r="BM125" s="0" t="n">
        <v>0.032</v>
      </c>
      <c r="BN125" s="0" t="n">
        <v>0.032</v>
      </c>
      <c r="BO125" s="0" t="n">
        <v>0.032</v>
      </c>
      <c r="BP125" s="0" t="n">
        <v>0.0369999999999999</v>
      </c>
      <c r="BQ125" s="0" t="n">
        <v>0.0369999999999999</v>
      </c>
      <c r="BR125" s="0" t="n">
        <v>0.0369999999999999</v>
      </c>
      <c r="BS125" s="0" t="n">
        <v>0.0369999999999999</v>
      </c>
      <c r="BT125" s="0" t="n">
        <v>0.0369999999999999</v>
      </c>
      <c r="BU125" s="0" t="n">
        <v>0.0230000000000006</v>
      </c>
      <c r="BV125" s="0" t="n">
        <v>0.0229999999999997</v>
      </c>
      <c r="BW125" s="0" t="n">
        <v>0.024</v>
      </c>
      <c r="BX125" s="0" t="n">
        <v>0.0359999999999996</v>
      </c>
      <c r="BY125" s="0" t="n">
        <v>0.0369999999999999</v>
      </c>
      <c r="BZ125" s="0" t="n">
        <v>0.0369999999999999</v>
      </c>
      <c r="CA125" s="0" t="n">
        <v>0.0369999999999999</v>
      </c>
      <c r="CB125" s="0" t="n">
        <v>0.0419999999999998</v>
      </c>
      <c r="CC125" s="0" t="n">
        <v>0.0419999999999998</v>
      </c>
      <c r="CD125" s="0" t="n">
        <v>0.0419999999999998</v>
      </c>
      <c r="CE125" s="0" t="n">
        <v>0.0419999999999998</v>
      </c>
      <c r="CF125" s="0" t="n">
        <v>0.0419999999999998</v>
      </c>
      <c r="CG125" s="0" t="n">
        <v>0.0280000000000005</v>
      </c>
      <c r="CH125" s="0" t="n">
        <v>0.0279999999999996</v>
      </c>
      <c r="CI125" s="0" t="n">
        <v>0.0289999999999999</v>
      </c>
      <c r="CJ125" s="0" t="n">
        <v>0.0409999999999995</v>
      </c>
      <c r="CK125" s="0" t="n">
        <v>0.0420000000000007</v>
      </c>
      <c r="CL125" s="0" t="n">
        <v>0.0419999999999998</v>
      </c>
      <c r="CM125" s="0" t="n">
        <v>0.0419999999999998</v>
      </c>
      <c r="CN125" s="0" t="n">
        <v>0.0469999999999997</v>
      </c>
      <c r="CO125" s="0" t="n">
        <v>0.0469999999999997</v>
      </c>
      <c r="CP125" s="0" t="n">
        <v>0.0470000000000006</v>
      </c>
      <c r="CQ125" s="0" t="n">
        <v>0.0469999999999997</v>
      </c>
      <c r="CR125" s="0" t="n">
        <v>0.0469999999999997</v>
      </c>
      <c r="CS125" s="0" t="n">
        <v>0.0329999999999995</v>
      </c>
      <c r="CT125" s="0" t="n">
        <v>0.0329999999999995</v>
      </c>
      <c r="CU125" s="0" t="n">
        <v>0.0340000000000007</v>
      </c>
      <c r="CV125" s="0" t="n">
        <v>0.0460000000000003</v>
      </c>
      <c r="CW125" s="0" t="n">
        <v>0.0469999999999997</v>
      </c>
      <c r="CX125" s="0" t="n">
        <v>0.0470000000000006</v>
      </c>
      <c r="CY125" s="0" t="n">
        <v>0.0469999999999997</v>
      </c>
      <c r="CZ125" s="0" t="n">
        <v>0.0520000000000005</v>
      </c>
      <c r="DA125" s="0" t="n">
        <v>0.0520000000000005</v>
      </c>
      <c r="DB125" s="0" t="n">
        <v>0.0519999999999996</v>
      </c>
      <c r="DC125" s="0" t="n">
        <v>0.0520000000000005</v>
      </c>
      <c r="DD125" s="0" t="n">
        <v>0.0520000000000005</v>
      </c>
      <c r="DE125" s="0" t="n">
        <v>0.0380000000000003</v>
      </c>
      <c r="DF125" s="0" t="n">
        <v>0.0380000000000003</v>
      </c>
      <c r="DG125" s="0" t="n">
        <v>0.0389999999999997</v>
      </c>
      <c r="DH125" s="0" t="n">
        <v>0.0510000000000002</v>
      </c>
      <c r="DI125" s="0" t="n">
        <v>0.0519999999999996</v>
      </c>
      <c r="DJ125" s="0" t="n">
        <v>0.0519999999999996</v>
      </c>
      <c r="DK125" s="0" t="n">
        <v>0.0520000000000005</v>
      </c>
      <c r="DL125" s="0" t="n">
        <v>0.0569999999999995</v>
      </c>
      <c r="DM125" s="0" t="n">
        <v>0.0569999999999995</v>
      </c>
      <c r="DN125" s="0" t="n">
        <v>0.0570000000000004</v>
      </c>
      <c r="DO125" s="0" t="n">
        <v>0.0569999999999995</v>
      </c>
      <c r="DP125" s="0" t="n">
        <v>0.0569999999999995</v>
      </c>
      <c r="DQ125" s="0" t="n">
        <v>0.0430000000000002</v>
      </c>
      <c r="DR125" s="0" t="n">
        <v>0.0429999999999993</v>
      </c>
      <c r="DS125" s="0" t="n">
        <v>0.0440000000000005</v>
      </c>
      <c r="DT125" s="0" t="n">
        <v>0.0560000000000001</v>
      </c>
      <c r="DU125" s="0" t="n">
        <v>0.0570000000000004</v>
      </c>
      <c r="DV125" s="0" t="n">
        <v>0.0570000000000004</v>
      </c>
      <c r="DW125" s="0" t="n">
        <v>0.0569999999999995</v>
      </c>
      <c r="DX125" s="0" t="n">
        <v>0.0620000000000003</v>
      </c>
      <c r="DY125" s="0" t="n">
        <v>0.0620000000000003</v>
      </c>
      <c r="DZ125" s="0" t="n">
        <v>0.0619999999999994</v>
      </c>
      <c r="EA125" s="0" t="n">
        <v>0.0620000000000003</v>
      </c>
      <c r="EB125" s="0" t="n">
        <v>0.0620000000000003</v>
      </c>
      <c r="EC125" s="0" t="n">
        <v>0.048</v>
      </c>
      <c r="ED125" s="0" t="n">
        <v>0.048</v>
      </c>
      <c r="EE125" s="0" t="n">
        <v>0.0489999999999995</v>
      </c>
      <c r="EF125" s="0" t="n">
        <v>0.0609999999999999</v>
      </c>
      <c r="EG125" s="0" t="n">
        <v>0.0620000000000003</v>
      </c>
      <c r="EH125" s="0" t="n">
        <v>0.0619999999999994</v>
      </c>
      <c r="EI125" s="0" t="n">
        <v>0.0620000000000003</v>
      </c>
      <c r="EJ125" s="0" t="n">
        <v>0.0670000000000002</v>
      </c>
      <c r="EK125" s="0" t="n">
        <v>0.0670000000000002</v>
      </c>
      <c r="EL125" s="0" t="n">
        <v>0.0670000000000002</v>
      </c>
      <c r="EM125" s="0" t="n">
        <v>0.0670000000000002</v>
      </c>
      <c r="EN125" s="0" t="n">
        <v>0.0670000000000002</v>
      </c>
      <c r="EO125" s="0" t="n">
        <v>0.0529999999999999</v>
      </c>
      <c r="EP125" s="0" t="n">
        <v>0.0529999999999999</v>
      </c>
      <c r="EQ125" s="0" t="n">
        <v>0.0540000000000003</v>
      </c>
      <c r="ER125" s="0" t="n">
        <v>0.0659999999999998</v>
      </c>
      <c r="ES125" s="0" t="n">
        <v>0.0669999999999993</v>
      </c>
      <c r="ET125" s="0" t="n">
        <v>0.0670000000000002</v>
      </c>
      <c r="EU125" s="0" t="n">
        <v>0.0670000000000002</v>
      </c>
      <c r="EV125" s="0" t="n">
        <v>0.0720000000000001</v>
      </c>
      <c r="EW125" s="0" t="n">
        <v>0.0720000000000001</v>
      </c>
      <c r="EX125" s="0" t="n">
        <v>0.0720000000000001</v>
      </c>
      <c r="EY125" s="0" t="n">
        <v>0.0720000000000001</v>
      </c>
      <c r="EZ125" s="0" t="n">
        <v>0.0720000000000001</v>
      </c>
      <c r="FA125" s="0" t="n">
        <v>0.0580000000000007</v>
      </c>
      <c r="FB125" s="0" t="n">
        <v>0.0579999999999998</v>
      </c>
      <c r="FC125" s="0" t="n">
        <v>0.0590000000000002</v>
      </c>
      <c r="FD125" s="0" t="n">
        <v>0.0709999999999997</v>
      </c>
      <c r="FE125" s="0" t="n">
        <v>0.0720000000000001</v>
      </c>
      <c r="FF125" s="0" t="n">
        <v>0.0720000000000001</v>
      </c>
      <c r="FG125" s="0" t="n">
        <v>0.0720000000000001</v>
      </c>
      <c r="FH125" s="0" t="n">
        <v>0.077</v>
      </c>
      <c r="FI125" s="0" t="n">
        <v>0.077</v>
      </c>
      <c r="FJ125" s="0" t="n">
        <v>0.077</v>
      </c>
      <c r="FK125" s="0" t="n">
        <v>0.077</v>
      </c>
      <c r="FL125" s="0" t="n">
        <v>0.077</v>
      </c>
      <c r="FM125" s="0" t="n">
        <v>0.0630000000000006</v>
      </c>
      <c r="FN125" s="0" t="n">
        <v>0.0629999999999997</v>
      </c>
      <c r="FO125" s="0" t="n">
        <v>0.0640000000000001</v>
      </c>
      <c r="FP125" s="0" t="n">
        <v>0.0759999999999996</v>
      </c>
      <c r="FQ125" s="0" t="n">
        <v>0.077</v>
      </c>
      <c r="FR125" s="0" t="n">
        <v>0.077</v>
      </c>
      <c r="FS125" s="0" t="n">
        <v>0.077</v>
      </c>
      <c r="FT125" s="0" t="n">
        <v>0.0819999999999999</v>
      </c>
      <c r="FU125" s="0" t="n">
        <v>0.0819999999999999</v>
      </c>
      <c r="FV125" s="0" t="n">
        <v>0.0819999999999999</v>
      </c>
      <c r="FW125" s="0" t="n">
        <v>0.0819999999999999</v>
      </c>
      <c r="FX125" s="0" t="n">
        <v>0.0819999999999999</v>
      </c>
      <c r="FY125" s="0" t="n">
        <v>0.0680000000000005</v>
      </c>
      <c r="FZ125" s="0" t="n">
        <v>0.0679999999999996</v>
      </c>
      <c r="GA125" s="0" t="n">
        <v>0.069</v>
      </c>
      <c r="GB125" s="0" t="n">
        <v>0.0810000000000004</v>
      </c>
      <c r="GC125" s="0" t="n">
        <v>0.0819999999999999</v>
      </c>
      <c r="GD125" s="0" t="n">
        <v>0.0819999999999999</v>
      </c>
      <c r="GE125" s="0" t="n">
        <v>0.0819999999999999</v>
      </c>
      <c r="GF125" s="0" t="n">
        <v>0.0870000000000006</v>
      </c>
      <c r="GG125" s="0" t="n">
        <v>0.0869999999999997</v>
      </c>
      <c r="GH125" s="0" t="n">
        <v>0.0869999999999997</v>
      </c>
      <c r="GI125" s="0" t="n">
        <v>0.0870000000000006</v>
      </c>
      <c r="GJ125" s="0" t="n">
        <v>0.0869999999999997</v>
      </c>
      <c r="GK125" s="0" t="n">
        <v>0.0730000000000004</v>
      </c>
      <c r="GL125" s="0" t="n">
        <v>0.0730000000000004</v>
      </c>
      <c r="GM125" s="0" t="n">
        <v>0.0739999999999998</v>
      </c>
      <c r="GN125" s="0" t="n">
        <v>0.0860000000000003</v>
      </c>
      <c r="GO125" s="0" t="n">
        <v>0.0870000000000006</v>
      </c>
      <c r="GP125" s="0" t="n">
        <v>0.0869999999999997</v>
      </c>
      <c r="GQ125" s="0" t="n">
        <v>0.0870000000000006</v>
      </c>
      <c r="GR125" s="0" t="n">
        <v>0.0920000000000005</v>
      </c>
      <c r="GS125" s="0" t="n">
        <v>0.0919999999999996</v>
      </c>
      <c r="GT125" s="0" t="n">
        <v>0.0919999999999996</v>
      </c>
      <c r="GU125" s="0" t="n">
        <v>0.0920000000000005</v>
      </c>
      <c r="GV125" s="0" t="n">
        <v>0.0919999999999996</v>
      </c>
      <c r="GW125" s="0" t="n">
        <v>0.0780000000000003</v>
      </c>
      <c r="GX125" s="0" t="n">
        <v>0.0780000000000003</v>
      </c>
      <c r="GY125" s="0" t="n">
        <v>0.0789999999999997</v>
      </c>
      <c r="GZ125" s="0" t="n">
        <v>0.0910000000000002</v>
      </c>
      <c r="HA125" s="0" t="n">
        <v>0.0920000000000005</v>
      </c>
      <c r="HB125" s="0" t="n">
        <v>0.0919999999999996</v>
      </c>
      <c r="HC125" s="0" t="n">
        <v>0.0920000000000005</v>
      </c>
      <c r="HD125" s="0" t="n">
        <v>0.0970000000000004</v>
      </c>
      <c r="HE125" s="0" t="n">
        <v>0.0970000000000004</v>
      </c>
      <c r="HF125" s="0" t="n">
        <v>0.0969999999999995</v>
      </c>
      <c r="HG125" s="0" t="n">
        <v>0.0970000000000004</v>
      </c>
      <c r="HH125" s="0" t="n">
        <v>0.0969999999999995</v>
      </c>
      <c r="HI125" s="0" t="n">
        <v>0.0830000000000002</v>
      </c>
      <c r="HJ125" s="0" t="n">
        <v>0.0830000000000002</v>
      </c>
      <c r="HK125" s="0" t="n">
        <v>0.0839999999999996</v>
      </c>
      <c r="HL125" s="0" t="n">
        <v>0.0960000000000001</v>
      </c>
      <c r="HM125" s="0" t="n">
        <v>0.0970000000000004</v>
      </c>
      <c r="HN125" s="0" t="n">
        <v>0.0969999999999995</v>
      </c>
      <c r="HO125" s="0" t="n">
        <v>0.0970000000000004</v>
      </c>
      <c r="HP125" s="0" t="n">
        <v>0.102</v>
      </c>
      <c r="HQ125" s="0" t="n">
        <v>0.102</v>
      </c>
      <c r="HR125" s="0" t="n">
        <v>0.101999999999999</v>
      </c>
      <c r="HS125" s="0" t="n">
        <v>0.102</v>
      </c>
      <c r="HT125" s="0" t="n">
        <v>0.102</v>
      </c>
      <c r="HU125" s="0" t="n">
        <v>0.0880000000000001</v>
      </c>
      <c r="HV125" s="0" t="n">
        <v>0.0880000000000001</v>
      </c>
      <c r="HW125" s="0" t="n">
        <v>0.0889999999999995</v>
      </c>
      <c r="HX125" s="0" t="n">
        <v>0.101</v>
      </c>
      <c r="HY125" s="0" t="n">
        <v>0.102</v>
      </c>
      <c r="HZ125" s="0" t="n">
        <v>0.101999999999999</v>
      </c>
      <c r="IA125" s="382" t="n">
        <v>0.102</v>
      </c>
      <c r="IB125" s="382" t="n">
        <v>0.107</v>
      </c>
      <c r="IC125" s="382" t="n">
        <v>0.107</v>
      </c>
      <c r="ID125" s="382" t="n">
        <v>0.106999999999999</v>
      </c>
      <c r="IE125" s="382" t="n">
        <v>0.107</v>
      </c>
    </row>
    <row r="126" customFormat="false" ht="12.75" hidden="false" customHeight="false" outlineLevel="0" collapsed="false">
      <c r="A126" s="389" t="n">
        <f aca="false">A!A140</f>
        <v>40817</v>
      </c>
      <c r="B126" s="390" t="n">
        <f aca="false">INDEX(RelationshipPriceTable,MATCH(A126,RelationshipMonth,0),2)</f>
        <v>4.295</v>
      </c>
      <c r="C126" s="390" t="n">
        <v>4.273</v>
      </c>
      <c r="D126" s="391" t="n">
        <f aca="false">B126-C126</f>
        <v>0.0220000000000002</v>
      </c>
      <c r="F126" s="414" t="n">
        <v>37029</v>
      </c>
      <c r="M126" s="0" t="n">
        <v>0.0430000000000002</v>
      </c>
      <c r="N126" s="0" t="n">
        <v>0.0410000000000004</v>
      </c>
      <c r="O126" s="0" t="n">
        <v>0.0380000000000003</v>
      </c>
      <c r="P126" s="0" t="n">
        <v>0.0380000000000003</v>
      </c>
      <c r="Q126" s="0" t="n">
        <v>0.0350000000000001</v>
      </c>
      <c r="R126" s="0" t="n">
        <v>0.0350000000000001</v>
      </c>
      <c r="S126" s="0" t="n">
        <v>0.0349999999999993</v>
      </c>
      <c r="T126" s="0" t="n">
        <v>0.0350000000000001</v>
      </c>
      <c r="U126" s="0" t="n">
        <v>0.0329999999999995</v>
      </c>
      <c r="V126" s="0" t="n">
        <v>0.0329999999999995</v>
      </c>
      <c r="W126" s="0" t="n">
        <v>0.0350000000000001</v>
      </c>
      <c r="X126" s="0" t="n">
        <v>0.0350000000000001</v>
      </c>
      <c r="Y126" s="0" t="n">
        <v>0.0369999999999999</v>
      </c>
      <c r="Z126" s="0" t="n">
        <v>0.04</v>
      </c>
      <c r="AA126" s="0" t="n">
        <v>0.04</v>
      </c>
      <c r="AB126" s="0" t="n">
        <v>0.04</v>
      </c>
      <c r="AC126" s="0" t="n">
        <v>0.04</v>
      </c>
      <c r="AD126" s="0" t="n">
        <v>0.04</v>
      </c>
      <c r="AE126" s="0" t="n">
        <v>0.0420000000000007</v>
      </c>
      <c r="AF126" s="0" t="n">
        <v>0.0430000000000002</v>
      </c>
      <c r="AG126" s="0" t="n">
        <v>0.0430000000000002</v>
      </c>
      <c r="AH126" s="0" t="n">
        <v>0.0459999999999994</v>
      </c>
      <c r="AI126" s="0" t="n">
        <v>0.0529999999999999</v>
      </c>
      <c r="AJ126" s="0" t="n">
        <v>0.0630000000000002</v>
      </c>
      <c r="AK126" s="0" t="n">
        <v>0.0680000000000005</v>
      </c>
      <c r="AL126" s="0" t="n">
        <v>0.0659999999999998</v>
      </c>
      <c r="AM126" s="0" t="n">
        <v>0.0659999999999998</v>
      </c>
      <c r="AN126" s="0" t="n">
        <v>0.0510000000000002</v>
      </c>
      <c r="AO126" s="0" t="n">
        <v>0.0510000000000002</v>
      </c>
      <c r="AP126" s="0" t="n">
        <v>0.0510000000000002</v>
      </c>
      <c r="AQ126" s="0" t="n">
        <v>0.0510000000000002</v>
      </c>
      <c r="AR126" s="0" t="n">
        <v>0.0510000000000002</v>
      </c>
      <c r="AS126" s="0" t="n">
        <v>0.0510000000000002</v>
      </c>
      <c r="AT126" s="0" t="n">
        <v>0.0509999999999993</v>
      </c>
      <c r="AU126" s="0" t="n">
        <v>0.0510000000000002</v>
      </c>
      <c r="AV126" s="0" t="n">
        <v>0.0509999999999997</v>
      </c>
      <c r="AW126" s="0" t="n">
        <v>0.0679999999999996</v>
      </c>
      <c r="AX126" s="0" t="n">
        <v>0.0659999999999998</v>
      </c>
      <c r="AY126" s="0" t="n">
        <v>0.0660000000000007</v>
      </c>
      <c r="AZ126" s="0" t="n">
        <v>0.0510000000000002</v>
      </c>
      <c r="BA126" s="0" t="n">
        <v>0.0510000000000002</v>
      </c>
      <c r="BB126" s="0" t="n">
        <v>0.0510000000000002</v>
      </c>
      <c r="BC126" s="0" t="n">
        <v>0.0510000000000002</v>
      </c>
      <c r="BD126" s="0" t="n">
        <v>0.0510000000000002</v>
      </c>
      <c r="BE126" s="0" t="n">
        <v>0.0510000000000002</v>
      </c>
      <c r="BF126" s="0" t="n">
        <v>0.0510000000000002</v>
      </c>
      <c r="BG126" s="0" t="n">
        <v>0.0510000000000002</v>
      </c>
      <c r="BH126" s="0" t="n">
        <v>0.0510000000000002</v>
      </c>
      <c r="BI126" s="0" t="n">
        <v>0.0679999999999996</v>
      </c>
      <c r="BJ126" s="0" t="n">
        <v>0.0659999999999998</v>
      </c>
      <c r="BK126" s="0" t="n">
        <v>0.0659999999999998</v>
      </c>
      <c r="BL126" s="0" t="n">
        <v>0.0510000000000002</v>
      </c>
      <c r="BM126" s="0" t="n">
        <v>0.0509999999999993</v>
      </c>
      <c r="BN126" s="0" t="n">
        <v>0.0510000000000002</v>
      </c>
      <c r="BO126" s="0" t="n">
        <v>0.0510000000000002</v>
      </c>
      <c r="BP126" s="0" t="n">
        <v>0.0510000000000002</v>
      </c>
      <c r="BQ126" s="0" t="n">
        <v>0.0510000000000002</v>
      </c>
      <c r="BR126" s="0" t="n">
        <v>0.0510000000000002</v>
      </c>
      <c r="BS126" s="0" t="n">
        <v>0.0510000000000002</v>
      </c>
      <c r="BT126" s="0" t="n">
        <v>0.0510000000000002</v>
      </c>
      <c r="BU126" s="0" t="n">
        <v>0.0679999999999996</v>
      </c>
      <c r="BV126" s="0" t="n">
        <v>0.0659999999999998</v>
      </c>
      <c r="BW126" s="0" t="n">
        <v>0.0659999999999998</v>
      </c>
      <c r="BX126" s="0" t="n">
        <v>0.0510000000000002</v>
      </c>
      <c r="BY126" s="0" t="n">
        <v>0.0510000000000002</v>
      </c>
      <c r="BZ126" s="0" t="n">
        <v>0.0510000000000002</v>
      </c>
      <c r="CA126" s="0" t="n">
        <v>0.0510000000000002</v>
      </c>
      <c r="CB126" s="0" t="n">
        <v>0.0510000000000002</v>
      </c>
      <c r="CC126" s="0" t="n">
        <v>0.0510000000000002</v>
      </c>
      <c r="CD126" s="0" t="n">
        <v>0.0510000000000002</v>
      </c>
      <c r="CE126" s="0" t="n">
        <v>0.0510000000000002</v>
      </c>
      <c r="CF126" s="0" t="n">
        <v>0.0510000000000002</v>
      </c>
      <c r="CG126" s="0" t="n">
        <v>0.0679999999999996</v>
      </c>
      <c r="CH126" s="0" t="n">
        <v>0.0659999999999998</v>
      </c>
      <c r="CI126" s="0" t="n">
        <v>0.0659999999999998</v>
      </c>
      <c r="CJ126" s="0" t="n">
        <v>0.0510000000000002</v>
      </c>
      <c r="CK126" s="0" t="n">
        <v>0.0509999999999993</v>
      </c>
      <c r="CL126" s="0" t="n">
        <v>0.0510000000000002</v>
      </c>
      <c r="CM126" s="0" t="n">
        <v>0.0510000000000002</v>
      </c>
      <c r="CN126" s="0" t="n">
        <v>0.0510000000000002</v>
      </c>
      <c r="CO126" s="0" t="n">
        <v>0.0510000000000002</v>
      </c>
      <c r="CP126" s="0" t="n">
        <v>0.0510000000000002</v>
      </c>
      <c r="CQ126" s="0" t="n">
        <v>0.0510000000000002</v>
      </c>
      <c r="CR126" s="0" t="n">
        <v>0.0510000000000002</v>
      </c>
      <c r="CS126" s="0" t="n">
        <v>0.0680000000000005</v>
      </c>
      <c r="CT126" s="0" t="n">
        <v>0.0660000000000007</v>
      </c>
      <c r="CU126" s="0" t="n">
        <v>0.0659999999999998</v>
      </c>
      <c r="CV126" s="0" t="n">
        <v>0.0509999999999993</v>
      </c>
      <c r="CW126" s="0" t="n">
        <v>0.0510000000000002</v>
      </c>
      <c r="CX126" s="0" t="n">
        <v>0.0509999999999993</v>
      </c>
      <c r="CY126" s="0" t="n">
        <v>0.0510000000000002</v>
      </c>
      <c r="CZ126" s="0" t="n">
        <v>0.0510000000000002</v>
      </c>
      <c r="DA126" s="0" t="n">
        <v>0.0510000000000002</v>
      </c>
      <c r="DB126" s="0" t="n">
        <v>0.0510000000000002</v>
      </c>
      <c r="DC126" s="0" t="n">
        <v>0.0509999999999993</v>
      </c>
      <c r="DD126" s="0" t="n">
        <v>0.0510000000000002</v>
      </c>
      <c r="DE126" s="0" t="n">
        <v>0.0679999999999996</v>
      </c>
      <c r="DF126" s="0" t="n">
        <v>0.0659999999999998</v>
      </c>
      <c r="DG126" s="0" t="n">
        <v>0.0659999999999998</v>
      </c>
      <c r="DH126" s="0" t="n">
        <v>0.0510000000000002</v>
      </c>
      <c r="DI126" s="0" t="n">
        <v>0.0510000000000002</v>
      </c>
      <c r="DJ126" s="0" t="n">
        <v>0.0510000000000002</v>
      </c>
      <c r="DK126" s="0" t="n">
        <v>0.0509999999999993</v>
      </c>
      <c r="DL126" s="0" t="n">
        <v>0.0510000000000002</v>
      </c>
      <c r="DM126" s="0" t="n">
        <v>0.0510000000000002</v>
      </c>
      <c r="DN126" s="0" t="n">
        <v>0.0510000000000002</v>
      </c>
      <c r="DO126" s="0" t="n">
        <v>0.0510000000000002</v>
      </c>
      <c r="DP126" s="0" t="n">
        <v>0.0510000000000002</v>
      </c>
      <c r="DQ126" s="0" t="n">
        <v>0.0680000000000005</v>
      </c>
      <c r="DR126" s="0" t="n">
        <v>0.0660000000000007</v>
      </c>
      <c r="DS126" s="0" t="n">
        <v>0.0659999999999998</v>
      </c>
      <c r="DT126" s="0" t="n">
        <v>0.0509999999999993</v>
      </c>
      <c r="DU126" s="0" t="n">
        <v>0.0510000000000002</v>
      </c>
      <c r="DV126" s="0" t="n">
        <v>0.0509999999999993</v>
      </c>
      <c r="DW126" s="0" t="n">
        <v>0.0510000000000002</v>
      </c>
      <c r="DX126" s="0" t="n">
        <v>0.0510000000000002</v>
      </c>
      <c r="DY126" s="0" t="n">
        <v>0.0510000000000002</v>
      </c>
      <c r="DZ126" s="0" t="n">
        <v>0.0510000000000002</v>
      </c>
      <c r="EA126" s="0" t="n">
        <v>0.0510000000000002</v>
      </c>
      <c r="EB126" s="0" t="n">
        <v>0.0510000000000002</v>
      </c>
      <c r="EC126" s="0" t="n">
        <v>0.0679999999999996</v>
      </c>
      <c r="ED126" s="0" t="n">
        <v>0.0659999999999998</v>
      </c>
      <c r="EE126" s="0" t="n">
        <v>0.0659999999999998</v>
      </c>
      <c r="EF126" s="0" t="n">
        <v>0.0510000000000002</v>
      </c>
      <c r="EG126" s="0" t="n">
        <v>0.0509999999999993</v>
      </c>
      <c r="EH126" s="0" t="n">
        <v>0.0510000000000002</v>
      </c>
      <c r="EI126" s="0" t="n">
        <v>0.0510000000000002</v>
      </c>
      <c r="EJ126" s="0" t="n">
        <v>0.0510000000000002</v>
      </c>
      <c r="EK126" s="0" t="n">
        <v>0.0510000000000002</v>
      </c>
      <c r="EL126" s="0" t="n">
        <v>0.0510000000000002</v>
      </c>
      <c r="EM126" s="0" t="n">
        <v>0.0510000000000002</v>
      </c>
      <c r="EN126" s="0" t="n">
        <v>0.0510000000000002</v>
      </c>
      <c r="EO126" s="0" t="n">
        <v>0.0679999999999996</v>
      </c>
      <c r="EP126" s="0" t="n">
        <v>0.0659999999999998</v>
      </c>
      <c r="EQ126" s="0" t="n">
        <v>0.0659999999999998</v>
      </c>
      <c r="ER126" s="0" t="n">
        <v>0.0510000000000002</v>
      </c>
      <c r="ES126" s="0" t="n">
        <v>0.0510000000000002</v>
      </c>
      <c r="ET126" s="0" t="n">
        <v>0.0510000000000002</v>
      </c>
      <c r="EU126" s="0" t="n">
        <v>0.0510000000000002</v>
      </c>
      <c r="EV126" s="0" t="n">
        <v>0.0509999999999993</v>
      </c>
      <c r="EW126" s="0" t="n">
        <v>0.0510000000000002</v>
      </c>
      <c r="EX126" s="0" t="n">
        <v>0.0510000000000002</v>
      </c>
      <c r="EY126" s="0" t="n">
        <v>0.0509999999999993</v>
      </c>
      <c r="EZ126" s="0" t="n">
        <v>0.0510000000000002</v>
      </c>
      <c r="FA126" s="0" t="n">
        <v>0.0679999999999996</v>
      </c>
      <c r="FB126" s="0" t="n">
        <v>0.0659999999999998</v>
      </c>
      <c r="FC126" s="0" t="n">
        <v>0.0659999999999998</v>
      </c>
      <c r="FD126" s="0" t="n">
        <v>0.0510000000000002</v>
      </c>
      <c r="FE126" s="0" t="n">
        <v>0.0510000000000002</v>
      </c>
      <c r="FF126" s="0" t="n">
        <v>0.0510000000000002</v>
      </c>
      <c r="FG126" s="0" t="n">
        <v>0.0509999999999993</v>
      </c>
      <c r="FH126" s="0" t="n">
        <v>0.0510000000000002</v>
      </c>
      <c r="FI126" s="0" t="n">
        <v>0.0510000000000002</v>
      </c>
      <c r="FJ126" s="0" t="n">
        <v>0.0510000000000002</v>
      </c>
      <c r="FK126" s="0" t="n">
        <v>0.0509999999999993</v>
      </c>
      <c r="FL126" s="0" t="n">
        <v>0.0510000000000002</v>
      </c>
      <c r="FM126" s="0" t="n">
        <v>0.0679999999999996</v>
      </c>
      <c r="FN126" s="0" t="n">
        <v>0.0659999999999998</v>
      </c>
      <c r="FO126" s="0" t="n">
        <v>0.0659999999999998</v>
      </c>
      <c r="FP126" s="0" t="n">
        <v>0.0510000000000002</v>
      </c>
      <c r="FQ126" s="0" t="n">
        <v>0.0510000000000002</v>
      </c>
      <c r="FR126" s="0" t="n">
        <v>0.0510000000000002</v>
      </c>
      <c r="FS126" s="0" t="n">
        <v>0.0509999999999993</v>
      </c>
      <c r="FT126" s="0" t="n">
        <v>0.0510000000000002</v>
      </c>
      <c r="FU126" s="0" t="n">
        <v>0.0510000000000002</v>
      </c>
      <c r="FV126" s="0" t="n">
        <v>0.0510000000000002</v>
      </c>
      <c r="FW126" s="0" t="n">
        <v>0.0510000000000002</v>
      </c>
      <c r="FX126" s="0" t="n">
        <v>0.0510000000000002</v>
      </c>
      <c r="FY126" s="0" t="n">
        <v>0.0679999999999996</v>
      </c>
      <c r="FZ126" s="0" t="n">
        <v>0.0659999999999998</v>
      </c>
      <c r="GA126" s="0" t="n">
        <v>0.0659999999999998</v>
      </c>
      <c r="GB126" s="0" t="n">
        <v>0.0510000000000002</v>
      </c>
      <c r="GC126" s="0" t="n">
        <v>0.0510000000000002</v>
      </c>
      <c r="GD126" s="0" t="n">
        <v>0.0510000000000002</v>
      </c>
      <c r="GE126" s="0" t="n">
        <v>0.0510000000000002</v>
      </c>
      <c r="GF126" s="0" t="n">
        <v>0.0510000000000002</v>
      </c>
      <c r="GG126" s="0" t="n">
        <v>0.0510000000000002</v>
      </c>
      <c r="GH126" s="0" t="n">
        <v>0.0510000000000002</v>
      </c>
      <c r="GI126" s="0" t="n">
        <v>0.0510000000000002</v>
      </c>
      <c r="GJ126" s="0" t="n">
        <v>0.0510000000000002</v>
      </c>
      <c r="GK126" s="0" t="n">
        <v>0.0679999999999996</v>
      </c>
      <c r="GL126" s="0" t="n">
        <v>0.0659999999999998</v>
      </c>
      <c r="GM126" s="0" t="n">
        <v>0.0659999999999998</v>
      </c>
      <c r="GN126" s="0" t="n">
        <v>0.0510000000000002</v>
      </c>
      <c r="GO126" s="0" t="n">
        <v>0.0509999999999993</v>
      </c>
      <c r="GP126" s="0" t="n">
        <v>0.0510000000000002</v>
      </c>
      <c r="GQ126" s="0" t="n">
        <v>0.0510000000000002</v>
      </c>
      <c r="GR126" s="0" t="n">
        <v>0.0510000000000002</v>
      </c>
      <c r="GS126" s="0" t="n">
        <v>0.0510000000000002</v>
      </c>
      <c r="GT126" s="0" t="n">
        <v>0.0510000000000002</v>
      </c>
      <c r="GU126" s="0" t="n">
        <v>0.0510000000000002</v>
      </c>
      <c r="GV126" s="0" t="n">
        <v>0.0510000000000002</v>
      </c>
      <c r="GW126" s="0" t="n">
        <v>0.0679999999999996</v>
      </c>
      <c r="GX126" s="0" t="n">
        <v>0.0659999999999998</v>
      </c>
      <c r="GY126" s="0" t="n">
        <v>0.0659999999999998</v>
      </c>
      <c r="GZ126" s="0" t="n">
        <v>0.0510000000000002</v>
      </c>
      <c r="HA126" s="0" t="n">
        <v>0.0509999999999993</v>
      </c>
      <c r="HB126" s="0" t="n">
        <v>0.0510000000000002</v>
      </c>
      <c r="HC126" s="0" t="n">
        <v>0.0510000000000002</v>
      </c>
      <c r="HD126" s="0" t="n">
        <v>0.0510000000000002</v>
      </c>
      <c r="HE126" s="0" t="n">
        <v>0.0510000000000002</v>
      </c>
      <c r="HF126" s="0" t="n">
        <v>0.0510000000000002</v>
      </c>
      <c r="HG126" s="0" t="n">
        <v>0.0510000000000002</v>
      </c>
      <c r="HH126" s="0" t="n">
        <v>0.0510000000000002</v>
      </c>
      <c r="HI126" s="0" t="n">
        <v>0.0679999999999996</v>
      </c>
      <c r="HJ126" s="0" t="n">
        <v>0.0659999999999998</v>
      </c>
      <c r="HK126" s="0" t="n">
        <v>0.0659999999999998</v>
      </c>
      <c r="HL126" s="0" t="n">
        <v>0.0510000000000002</v>
      </c>
      <c r="HM126" s="0" t="n">
        <v>0.0509999999999993</v>
      </c>
      <c r="HN126" s="0" t="n">
        <v>0.0510000000000002</v>
      </c>
      <c r="HO126" s="0" t="n">
        <v>0.0510000000000002</v>
      </c>
      <c r="HP126" s="0" t="n">
        <v>0.0510000000000002</v>
      </c>
      <c r="HQ126" s="0" t="n">
        <v>0.0510000000000002</v>
      </c>
      <c r="HR126" s="0" t="n">
        <v>0.0510000000000002</v>
      </c>
      <c r="HS126" s="0" t="n">
        <v>0.0510000000000002</v>
      </c>
      <c r="HT126" s="0" t="n">
        <v>0.0510000000000002</v>
      </c>
      <c r="HU126" s="0" t="n">
        <v>0.0679999999999996</v>
      </c>
      <c r="HV126" s="0" t="n">
        <v>0.0659999999999998</v>
      </c>
      <c r="HW126" s="0" t="n">
        <v>0.0659999999999998</v>
      </c>
      <c r="HX126" s="0" t="n">
        <v>0.0510000000000002</v>
      </c>
      <c r="HY126" s="0" t="n">
        <v>0.0509999999999993</v>
      </c>
      <c r="HZ126" s="0" t="n">
        <v>0.0510000000000002</v>
      </c>
      <c r="IA126" s="382" t="n">
        <v>0.0510000000000002</v>
      </c>
      <c r="IB126" s="382" t="n">
        <v>0.0510000000000002</v>
      </c>
      <c r="IC126" s="382" t="n">
        <v>0.0510000000000002</v>
      </c>
      <c r="ID126" s="382" t="n">
        <v>0.0510000000000002</v>
      </c>
      <c r="IE126" s="382" t="n">
        <v>0.0510000000000002</v>
      </c>
    </row>
    <row r="127" customFormat="false" ht="12.75" hidden="false" customHeight="false" outlineLevel="0" collapsed="false">
      <c r="A127" s="389" t="n">
        <f aca="false">A!A141</f>
        <v>40848</v>
      </c>
      <c r="B127" s="390" t="n">
        <f aca="false">INDEX(RelationshipPriceTable,MATCH(A127,RelationshipMonth,0),2)</f>
        <v>4.435</v>
      </c>
      <c r="C127" s="390" t="n">
        <v>4.413</v>
      </c>
      <c r="D127" s="391" t="n">
        <f aca="false">B127-C127</f>
        <v>0.0219999999999994</v>
      </c>
      <c r="F127" s="414" t="n">
        <v>37032</v>
      </c>
      <c r="M127" s="0" t="n">
        <v>-0.178</v>
      </c>
      <c r="N127" s="0" t="n">
        <v>-0.175000000000001</v>
      </c>
      <c r="O127" s="0" t="n">
        <v>-0.17</v>
      </c>
      <c r="P127" s="0" t="n">
        <v>-0.168</v>
      </c>
      <c r="Q127" s="0" t="n">
        <v>-0.162</v>
      </c>
      <c r="R127" s="0" t="n">
        <v>-0.157</v>
      </c>
      <c r="S127" s="0" t="n">
        <v>-0.146999999999999</v>
      </c>
      <c r="T127" s="0" t="n">
        <v>-0.147</v>
      </c>
      <c r="U127" s="0" t="n">
        <v>-0.141999999999999</v>
      </c>
      <c r="V127" s="0" t="n">
        <v>-0.137</v>
      </c>
      <c r="W127" s="0" t="n">
        <v>-0.125</v>
      </c>
      <c r="X127" s="0" t="n">
        <v>-0.119</v>
      </c>
      <c r="Y127" s="0" t="n">
        <v>-0.119</v>
      </c>
      <c r="Z127" s="0" t="n">
        <v>-0.119</v>
      </c>
      <c r="AA127" s="0" t="n">
        <v>-0.117999999999999</v>
      </c>
      <c r="AB127" s="0" t="n">
        <v>-0.115</v>
      </c>
      <c r="AC127" s="0" t="n">
        <v>-0.115</v>
      </c>
      <c r="AD127" s="0" t="n">
        <v>-0.109999999999999</v>
      </c>
      <c r="AE127" s="0" t="n">
        <v>-0.107</v>
      </c>
      <c r="AF127" s="0" t="n">
        <v>-0.108000000000001</v>
      </c>
      <c r="AG127" s="0" t="n">
        <v>-0.0830000000000002</v>
      </c>
      <c r="AH127" s="0" t="n">
        <v>-0.0709999999999997</v>
      </c>
      <c r="AI127" s="0" t="n">
        <v>-0.0630000000000006</v>
      </c>
      <c r="AJ127" s="0" t="n">
        <v>-0.0609999999999999</v>
      </c>
      <c r="AK127" s="0" t="n">
        <v>-0.0580000000000007</v>
      </c>
      <c r="AL127" s="0" t="n">
        <v>-0.0379999999999994</v>
      </c>
      <c r="AM127" s="0" t="n">
        <v>-0.0510000000000002</v>
      </c>
      <c r="AN127" s="0" t="n">
        <v>-0.0510000000000002</v>
      </c>
      <c r="AO127" s="0" t="n">
        <v>-0.0540000000000003</v>
      </c>
      <c r="AP127" s="0" t="n">
        <v>-0.0410000000000004</v>
      </c>
      <c r="AQ127" s="0" t="n">
        <v>-0.0430000000000002</v>
      </c>
      <c r="AR127" s="0" t="n">
        <v>-0.0430000000000002</v>
      </c>
      <c r="AS127" s="0" t="n">
        <v>-0.0430000000000002</v>
      </c>
      <c r="AT127" s="0" t="n">
        <v>-0.0429999999999993</v>
      </c>
      <c r="AU127" s="0" t="n">
        <v>-0.0430000000000002</v>
      </c>
      <c r="AV127" s="0" t="n">
        <v>-0.0429999999999997</v>
      </c>
      <c r="AW127" s="0" t="n">
        <v>-0.0579999999999998</v>
      </c>
      <c r="AX127" s="0" t="n">
        <v>-0.0379999999999994</v>
      </c>
      <c r="AY127" s="0" t="n">
        <v>-0.0460000000000003</v>
      </c>
      <c r="AZ127" s="0" t="n">
        <v>-0.0460000000000003</v>
      </c>
      <c r="BA127" s="0" t="n">
        <v>-0.0490000000000004</v>
      </c>
      <c r="BB127" s="0" t="n">
        <v>-0.0409999999999995</v>
      </c>
      <c r="BC127" s="0" t="n">
        <v>-0.0280000000000005</v>
      </c>
      <c r="BD127" s="0" t="n">
        <v>-0.0380000000000003</v>
      </c>
      <c r="BE127" s="0" t="n">
        <v>-0.0380000000000003</v>
      </c>
      <c r="BF127" s="0" t="n">
        <v>-0.0380000000000003</v>
      </c>
      <c r="BG127" s="0" t="n">
        <v>-0.0380000000000003</v>
      </c>
      <c r="BH127" s="0" t="n">
        <v>-0.0380000000000003</v>
      </c>
      <c r="BI127" s="0" t="n">
        <v>-0.0529999999999999</v>
      </c>
      <c r="BJ127" s="0" t="n">
        <v>-0.0329999999999995</v>
      </c>
      <c r="BK127" s="0" t="n">
        <v>-0.0409999999999995</v>
      </c>
      <c r="BL127" s="0" t="n">
        <v>-0.0410000000000004</v>
      </c>
      <c r="BM127" s="0" t="n">
        <v>-0.0439999999999996</v>
      </c>
      <c r="BN127" s="0" t="n">
        <v>-0.0360000000000005</v>
      </c>
      <c r="BO127" s="0" t="n">
        <v>-0.0230000000000006</v>
      </c>
      <c r="BP127" s="0" t="n">
        <v>-0.0380000000000003</v>
      </c>
      <c r="BQ127" s="0" t="n">
        <v>-0.0380000000000003</v>
      </c>
      <c r="BR127" s="0" t="n">
        <v>-0.0380000000000003</v>
      </c>
      <c r="BS127" s="0" t="n">
        <v>-0.0380000000000003</v>
      </c>
      <c r="BT127" s="0" t="n">
        <v>-0.0380000000000003</v>
      </c>
      <c r="BU127" s="0" t="n">
        <v>-0.0529999999999999</v>
      </c>
      <c r="BV127" s="0" t="n">
        <v>-0.0329999999999995</v>
      </c>
      <c r="BW127" s="0" t="n">
        <v>-0.0409999999999995</v>
      </c>
      <c r="BX127" s="0" t="n">
        <v>-0.0410000000000004</v>
      </c>
      <c r="BY127" s="0" t="n">
        <v>-0.0439999999999996</v>
      </c>
      <c r="BZ127" s="0" t="n">
        <v>-0.0360000000000005</v>
      </c>
      <c r="CA127" s="0" t="n">
        <v>-0.0230000000000006</v>
      </c>
      <c r="CB127" s="0" t="n">
        <v>-0.0380000000000003</v>
      </c>
      <c r="CC127" s="0" t="n">
        <v>-0.0380000000000003</v>
      </c>
      <c r="CD127" s="0" t="n">
        <v>-0.0379999999999994</v>
      </c>
      <c r="CE127" s="0" t="n">
        <v>-0.0380000000000003</v>
      </c>
      <c r="CF127" s="0" t="n">
        <v>-0.0380000000000003</v>
      </c>
      <c r="CG127" s="0" t="n">
        <v>-0.0529999999999999</v>
      </c>
      <c r="CH127" s="0" t="n">
        <v>-0.0329999999999995</v>
      </c>
      <c r="CI127" s="0" t="n">
        <v>-0.0409999999999995</v>
      </c>
      <c r="CJ127" s="0" t="n">
        <v>-0.0410000000000004</v>
      </c>
      <c r="CK127" s="0" t="n">
        <v>-0.0439999999999996</v>
      </c>
      <c r="CL127" s="0" t="n">
        <v>-0.0359999999999996</v>
      </c>
      <c r="CM127" s="0" t="n">
        <v>-0.0230000000000006</v>
      </c>
      <c r="CN127" s="0" t="n">
        <v>-0.0380000000000003</v>
      </c>
      <c r="CO127" s="0" t="n">
        <v>-0.0380000000000003</v>
      </c>
      <c r="CP127" s="0" t="n">
        <v>-0.0380000000000003</v>
      </c>
      <c r="CQ127" s="0" t="n">
        <v>-0.0380000000000003</v>
      </c>
      <c r="CR127" s="0" t="n">
        <v>-0.0379999999999994</v>
      </c>
      <c r="CS127" s="0" t="n">
        <v>-0.0529999999999999</v>
      </c>
      <c r="CT127" s="0" t="n">
        <v>-0.0330000000000004</v>
      </c>
      <c r="CU127" s="0" t="n">
        <v>-0.0410000000000004</v>
      </c>
      <c r="CV127" s="0" t="n">
        <v>-0.0409999999999995</v>
      </c>
      <c r="CW127" s="0" t="n">
        <v>-0.0440000000000005</v>
      </c>
      <c r="CX127" s="0" t="n">
        <v>-0.0359999999999996</v>
      </c>
      <c r="CY127" s="0" t="n">
        <v>-0.0229999999999997</v>
      </c>
      <c r="CZ127" s="0" t="n">
        <v>-0.0380000000000003</v>
      </c>
      <c r="DA127" s="0" t="n">
        <v>-0.0380000000000003</v>
      </c>
      <c r="DB127" s="0" t="n">
        <v>-0.0380000000000003</v>
      </c>
      <c r="DC127" s="0" t="n">
        <v>-0.0379999999999994</v>
      </c>
      <c r="DD127" s="0" t="n">
        <v>-0.0380000000000003</v>
      </c>
      <c r="DE127" s="0" t="n">
        <v>-0.0529999999999999</v>
      </c>
      <c r="DF127" s="0" t="n">
        <v>-0.0329999999999995</v>
      </c>
      <c r="DG127" s="0" t="n">
        <v>-0.0409999999999995</v>
      </c>
      <c r="DH127" s="0" t="n">
        <v>-0.0410000000000004</v>
      </c>
      <c r="DI127" s="0" t="n">
        <v>-0.0439999999999996</v>
      </c>
      <c r="DJ127" s="0" t="n">
        <v>-0.0360000000000005</v>
      </c>
      <c r="DK127" s="0" t="n">
        <v>-0.0229999999999997</v>
      </c>
      <c r="DL127" s="0" t="n">
        <v>-0.0380000000000003</v>
      </c>
      <c r="DM127" s="0" t="n">
        <v>-0.0380000000000003</v>
      </c>
      <c r="DN127" s="0" t="n">
        <v>-0.0380000000000003</v>
      </c>
      <c r="DO127" s="0" t="n">
        <v>-0.0380000000000003</v>
      </c>
      <c r="DP127" s="0" t="n">
        <v>-0.0379999999999994</v>
      </c>
      <c r="DQ127" s="0" t="n">
        <v>-0.0529999999999999</v>
      </c>
      <c r="DR127" s="0" t="n">
        <v>-0.0330000000000004</v>
      </c>
      <c r="DS127" s="0" t="n">
        <v>-0.0410000000000004</v>
      </c>
      <c r="DT127" s="0" t="n">
        <v>-0.0409999999999995</v>
      </c>
      <c r="DU127" s="0" t="n">
        <v>-0.0440000000000005</v>
      </c>
      <c r="DV127" s="0" t="n">
        <v>-0.0359999999999996</v>
      </c>
      <c r="DW127" s="0" t="n">
        <v>-0.0229999999999997</v>
      </c>
      <c r="DX127" s="0" t="n">
        <v>-0.0380000000000003</v>
      </c>
      <c r="DY127" s="0" t="n">
        <v>-0.0380000000000003</v>
      </c>
      <c r="DZ127" s="0" t="n">
        <v>-0.0379999999999994</v>
      </c>
      <c r="EA127" s="0" t="n">
        <v>-0.0380000000000003</v>
      </c>
      <c r="EB127" s="0" t="n">
        <v>-0.0380000000000003</v>
      </c>
      <c r="EC127" s="0" t="n">
        <v>-0.0529999999999999</v>
      </c>
      <c r="ED127" s="0" t="n">
        <v>-0.0329999999999995</v>
      </c>
      <c r="EE127" s="0" t="n">
        <v>-0.0409999999999995</v>
      </c>
      <c r="EF127" s="0" t="n">
        <v>-0.0410000000000004</v>
      </c>
      <c r="EG127" s="0" t="n">
        <v>-0.0439999999999996</v>
      </c>
      <c r="EH127" s="0" t="n">
        <v>-0.0359999999999996</v>
      </c>
      <c r="EI127" s="0" t="n">
        <v>-0.0230000000000006</v>
      </c>
      <c r="EJ127" s="0" t="n">
        <v>-0.0380000000000003</v>
      </c>
      <c r="EK127" s="0" t="n">
        <v>-0.0380000000000003</v>
      </c>
      <c r="EL127" s="0" t="n">
        <v>-0.0380000000000003</v>
      </c>
      <c r="EM127" s="0" t="n">
        <v>-0.0380000000000003</v>
      </c>
      <c r="EN127" s="0" t="n">
        <v>-0.0380000000000003</v>
      </c>
      <c r="EO127" s="0" t="n">
        <v>-0.0529999999999999</v>
      </c>
      <c r="EP127" s="0" t="n">
        <v>-0.0329999999999995</v>
      </c>
      <c r="EQ127" s="0" t="n">
        <v>-0.0409999999999995</v>
      </c>
      <c r="ER127" s="0" t="n">
        <v>-0.0410000000000004</v>
      </c>
      <c r="ES127" s="0" t="n">
        <v>-0.0439999999999996</v>
      </c>
      <c r="ET127" s="0" t="n">
        <v>-0.0360000000000005</v>
      </c>
      <c r="EU127" s="0" t="n">
        <v>-0.0230000000000006</v>
      </c>
      <c r="EV127" s="0" t="n">
        <v>-0.0379999999999994</v>
      </c>
      <c r="EW127" s="0" t="n">
        <v>-0.0380000000000003</v>
      </c>
      <c r="EX127" s="0" t="n">
        <v>-0.0380000000000003</v>
      </c>
      <c r="EY127" s="0" t="n">
        <v>-0.0379999999999994</v>
      </c>
      <c r="EZ127" s="0" t="n">
        <v>-0.0380000000000003</v>
      </c>
      <c r="FA127" s="0" t="n">
        <v>-0.0529999999999999</v>
      </c>
      <c r="FB127" s="0" t="n">
        <v>-0.0330000000000004</v>
      </c>
      <c r="FC127" s="0" t="n">
        <v>-0.0409999999999995</v>
      </c>
      <c r="FD127" s="0" t="n">
        <v>-0.0410000000000004</v>
      </c>
      <c r="FE127" s="0" t="n">
        <v>-0.0439999999999996</v>
      </c>
      <c r="FF127" s="0" t="n">
        <v>-0.0360000000000005</v>
      </c>
      <c r="FG127" s="0" t="n">
        <v>-0.0229999999999997</v>
      </c>
      <c r="FH127" s="0" t="n">
        <v>-0.0380000000000003</v>
      </c>
      <c r="FI127" s="0" t="n">
        <v>-0.0380000000000003</v>
      </c>
      <c r="FJ127" s="0" t="n">
        <v>-0.0380000000000003</v>
      </c>
      <c r="FK127" s="0" t="n">
        <v>-0.0379999999999994</v>
      </c>
      <c r="FL127" s="0" t="n">
        <v>-0.0380000000000003</v>
      </c>
      <c r="FM127" s="0" t="n">
        <v>-0.0529999999999999</v>
      </c>
      <c r="FN127" s="0" t="n">
        <v>-0.0329999999999995</v>
      </c>
      <c r="FO127" s="0" t="n">
        <v>-0.0409999999999995</v>
      </c>
      <c r="FP127" s="0" t="n">
        <v>-0.0410000000000004</v>
      </c>
      <c r="FQ127" s="0" t="n">
        <v>-0.0439999999999996</v>
      </c>
      <c r="FR127" s="0" t="n">
        <v>-0.0360000000000005</v>
      </c>
      <c r="FS127" s="0" t="n">
        <v>-0.0229999999999997</v>
      </c>
      <c r="FT127" s="0" t="n">
        <v>-0.0380000000000003</v>
      </c>
      <c r="FU127" s="0" t="n">
        <v>-0.0380000000000003</v>
      </c>
      <c r="FV127" s="0" t="n">
        <v>-0.0380000000000003</v>
      </c>
      <c r="FW127" s="0" t="n">
        <v>-0.0380000000000003</v>
      </c>
      <c r="FX127" s="0" t="n">
        <v>-0.0380000000000003</v>
      </c>
      <c r="FY127" s="0" t="n">
        <v>-0.0529999999999999</v>
      </c>
      <c r="FZ127" s="0" t="n">
        <v>-0.0329999999999995</v>
      </c>
      <c r="GA127" s="0" t="n">
        <v>-0.0409999999999995</v>
      </c>
      <c r="GB127" s="0" t="n">
        <v>-0.0410000000000004</v>
      </c>
      <c r="GC127" s="0" t="n">
        <v>-0.0439999999999996</v>
      </c>
      <c r="GD127" s="0" t="n">
        <v>-0.0360000000000005</v>
      </c>
      <c r="GE127" s="0" t="n">
        <v>-0.0230000000000006</v>
      </c>
      <c r="GF127" s="0" t="n">
        <v>-0.0380000000000003</v>
      </c>
      <c r="GG127" s="0" t="n">
        <v>-0.0380000000000003</v>
      </c>
      <c r="GH127" s="0" t="n">
        <v>-0.0380000000000003</v>
      </c>
      <c r="GI127" s="0" t="n">
        <v>-0.0380000000000003</v>
      </c>
      <c r="GJ127" s="0" t="n">
        <v>-0.0380000000000003</v>
      </c>
      <c r="GK127" s="0" t="n">
        <v>-0.0529999999999999</v>
      </c>
      <c r="GL127" s="0" t="n">
        <v>-0.0329999999999995</v>
      </c>
      <c r="GM127" s="0" t="n">
        <v>-0.0409999999999995</v>
      </c>
      <c r="GN127" s="0" t="n">
        <v>-0.0410000000000004</v>
      </c>
      <c r="GO127" s="0" t="n">
        <v>-0.0439999999999996</v>
      </c>
      <c r="GP127" s="0" t="n">
        <v>-0.0360000000000005</v>
      </c>
      <c r="GQ127" s="0" t="n">
        <v>-0.0230000000000006</v>
      </c>
      <c r="GR127" s="0" t="n">
        <v>-0.0380000000000003</v>
      </c>
      <c r="GS127" s="0" t="n">
        <v>-0.0380000000000003</v>
      </c>
      <c r="GT127" s="0" t="n">
        <v>-0.0380000000000003</v>
      </c>
      <c r="GU127" s="0" t="n">
        <v>-0.0380000000000003</v>
      </c>
      <c r="GV127" s="0" t="n">
        <v>-0.0380000000000003</v>
      </c>
      <c r="GW127" s="0" t="n">
        <v>-0.0529999999999999</v>
      </c>
      <c r="GX127" s="0" t="n">
        <v>-0.0329999999999995</v>
      </c>
      <c r="GY127" s="0" t="n">
        <v>-0.0409999999999995</v>
      </c>
      <c r="GZ127" s="0" t="n">
        <v>-0.0410000000000004</v>
      </c>
      <c r="HA127" s="0" t="n">
        <v>-0.0439999999999996</v>
      </c>
      <c r="HB127" s="0" t="n">
        <v>-0.0359999999999996</v>
      </c>
      <c r="HC127" s="0" t="n">
        <v>-0.0230000000000006</v>
      </c>
      <c r="HD127" s="0" t="n">
        <v>-0.0380000000000003</v>
      </c>
      <c r="HE127" s="0" t="n">
        <v>-0.0380000000000003</v>
      </c>
      <c r="HF127" s="0" t="n">
        <v>-0.0380000000000003</v>
      </c>
      <c r="HG127" s="0" t="n">
        <v>-0.0380000000000003</v>
      </c>
      <c r="HH127" s="0" t="n">
        <v>-0.0380000000000003</v>
      </c>
      <c r="HI127" s="0" t="n">
        <v>-0.0529999999999999</v>
      </c>
      <c r="HJ127" s="0" t="n">
        <v>-0.0329999999999995</v>
      </c>
      <c r="HK127" s="0" t="n">
        <v>-0.0409999999999995</v>
      </c>
      <c r="HL127" s="0" t="n">
        <v>-0.0410000000000004</v>
      </c>
      <c r="HM127" s="0" t="n">
        <v>-0.0439999999999996</v>
      </c>
      <c r="HN127" s="0" t="n">
        <v>-0.0359999999999996</v>
      </c>
      <c r="HO127" s="0" t="n">
        <v>-0.0230000000000006</v>
      </c>
      <c r="HP127" s="0" t="n">
        <v>-0.0380000000000003</v>
      </c>
      <c r="HQ127" s="0" t="n">
        <v>-0.0380000000000003</v>
      </c>
      <c r="HR127" s="0" t="n">
        <v>-0.0379999999999994</v>
      </c>
      <c r="HS127" s="0" t="n">
        <v>-0.0380000000000003</v>
      </c>
      <c r="HT127" s="0" t="n">
        <v>-0.0380000000000003</v>
      </c>
      <c r="HU127" s="0" t="n">
        <v>-0.0529999999999999</v>
      </c>
      <c r="HV127" s="0" t="n">
        <v>-0.0329999999999995</v>
      </c>
      <c r="HW127" s="0" t="n">
        <v>-0.0409999999999995</v>
      </c>
      <c r="HX127" s="0" t="n">
        <v>-0.0410000000000004</v>
      </c>
      <c r="HY127" s="0" t="n">
        <v>-0.0439999999999996</v>
      </c>
      <c r="HZ127" s="0" t="n">
        <v>-0.0359999999999996</v>
      </c>
      <c r="IA127" s="382" t="n">
        <v>-0.0230000000000006</v>
      </c>
      <c r="IB127" s="382" t="n">
        <v>-0.0380000000000003</v>
      </c>
      <c r="IC127" s="382" t="n">
        <v>-0.0380000000000003</v>
      </c>
      <c r="ID127" s="382" t="n">
        <v>-0.0379999999999994</v>
      </c>
      <c r="IE127" s="382" t="n">
        <v>-0.0380000000000003</v>
      </c>
    </row>
    <row r="128" customFormat="false" ht="12.75" hidden="false" customHeight="false" outlineLevel="0" collapsed="false">
      <c r="A128" s="389" t="n">
        <f aca="false">A!A142</f>
        <v>40878</v>
      </c>
      <c r="B128" s="390" t="n">
        <f aca="false">INDEX(RelationshipPriceTable,MATCH(A128,RelationshipMonth,0),2)</f>
        <v>4.58</v>
      </c>
      <c r="C128" s="390" t="n">
        <v>4.558</v>
      </c>
      <c r="D128" s="391" t="n">
        <f aca="false">B128-C128</f>
        <v>0.0220000000000002</v>
      </c>
      <c r="F128" s="414" t="n">
        <v>37033</v>
      </c>
      <c r="M128" s="0" t="n">
        <v>0.00999999999999979</v>
      </c>
      <c r="N128" s="0" t="n">
        <v>-0.0109999999999992</v>
      </c>
      <c r="O128" s="0" t="n">
        <v>-0.0150000000000006</v>
      </c>
      <c r="P128" s="0" t="n">
        <v>-0.0149999999999997</v>
      </c>
      <c r="Q128" s="0" t="n">
        <v>-0.0199999999999996</v>
      </c>
      <c r="R128" s="0" t="n">
        <v>-0.0190000000000001</v>
      </c>
      <c r="S128" s="0" t="n">
        <v>-0.0180000000000007</v>
      </c>
      <c r="T128" s="0" t="n">
        <v>-0.0179999999999998</v>
      </c>
      <c r="U128" s="0" t="n">
        <v>-0.0209999999999999</v>
      </c>
      <c r="V128" s="0" t="n">
        <v>-0.0209999999999999</v>
      </c>
      <c r="W128" s="0" t="n">
        <v>-0.0229999999999997</v>
      </c>
      <c r="X128" s="0" t="n">
        <v>-0.0260000000000007</v>
      </c>
      <c r="Y128" s="0" t="n">
        <v>-0.0260000000000007</v>
      </c>
      <c r="Z128" s="0" t="n">
        <v>-0.0260000000000007</v>
      </c>
      <c r="AA128" s="0" t="n">
        <v>-0.0259999999999998</v>
      </c>
      <c r="AB128" s="0" t="n">
        <v>-0.0259999999999998</v>
      </c>
      <c r="AC128" s="0" t="n">
        <v>-0.0259999999999998</v>
      </c>
      <c r="AD128" s="0" t="n">
        <v>-0.0310000000000006</v>
      </c>
      <c r="AE128" s="0" t="n">
        <v>-0.0310000000000006</v>
      </c>
      <c r="AF128" s="0" t="n">
        <v>-0.0309999999999997</v>
      </c>
      <c r="AG128" s="0" t="n">
        <v>-0.0309999999999997</v>
      </c>
      <c r="AH128" s="0" t="n">
        <v>-0.0309999999999997</v>
      </c>
      <c r="AI128" s="0" t="n">
        <v>-0.0309999999999997</v>
      </c>
      <c r="AJ128" s="0" t="n">
        <v>-0.0310000000000001</v>
      </c>
      <c r="AK128" s="0" t="n">
        <v>-0.0309999999999997</v>
      </c>
      <c r="AL128" s="0" t="n">
        <v>-0.0310000000000006</v>
      </c>
      <c r="AM128" s="0" t="n">
        <v>-0.0309999999999997</v>
      </c>
      <c r="AN128" s="0" t="n">
        <v>-0.0309999999999997</v>
      </c>
      <c r="AO128" s="0" t="n">
        <v>-0.0309999999999997</v>
      </c>
      <c r="AP128" s="0" t="n">
        <v>-0.0309999999999997</v>
      </c>
      <c r="AQ128" s="0" t="n">
        <v>-0.0310000000000006</v>
      </c>
      <c r="AR128" s="0" t="n">
        <v>-0.0350000000000001</v>
      </c>
      <c r="AS128" s="0" t="n">
        <v>-0.0380000000000003</v>
      </c>
      <c r="AT128" s="0" t="n">
        <v>-0.0380000000000003</v>
      </c>
      <c r="AU128" s="0" t="n">
        <v>-0.0379999999999998</v>
      </c>
      <c r="AV128" s="0" t="n">
        <v>-0.0380000000000003</v>
      </c>
      <c r="AW128" s="0" t="n">
        <v>-0.0309999999999997</v>
      </c>
      <c r="AX128" s="0" t="n">
        <v>-0.0310000000000006</v>
      </c>
      <c r="AY128" s="0" t="n">
        <v>-0.0310000000000006</v>
      </c>
      <c r="AZ128" s="0" t="n">
        <v>-0.0309999999999997</v>
      </c>
      <c r="BA128" s="0" t="n">
        <v>-0.0309999999999997</v>
      </c>
      <c r="BB128" s="0" t="n">
        <v>-0.0310000000000006</v>
      </c>
      <c r="BC128" s="0" t="n">
        <v>-0.0309999999999997</v>
      </c>
      <c r="BD128" s="0" t="n">
        <v>-0.0300000000000003</v>
      </c>
      <c r="BE128" s="0" t="n">
        <v>-0.0330000000000004</v>
      </c>
      <c r="BF128" s="0" t="n">
        <v>-0.0329999999999995</v>
      </c>
      <c r="BG128" s="0" t="n">
        <v>-0.0330000000000004</v>
      </c>
      <c r="BH128" s="0" t="n">
        <v>-0.0329999999999999</v>
      </c>
      <c r="BI128" s="0" t="n">
        <v>-0.0259999999999998</v>
      </c>
      <c r="BJ128" s="0" t="n">
        <v>-0.0260000000000007</v>
      </c>
      <c r="BK128" s="0" t="n">
        <v>-0.0260000000000007</v>
      </c>
      <c r="BL128" s="0" t="n">
        <v>-0.0259999999999998</v>
      </c>
      <c r="BM128" s="0" t="n">
        <v>-0.0259999999999998</v>
      </c>
      <c r="BN128" s="0" t="n">
        <v>-0.0259999999999998</v>
      </c>
      <c r="BO128" s="0" t="n">
        <v>-0.0259999999999998</v>
      </c>
      <c r="BP128" s="0" t="n">
        <v>-0.0200000000000005</v>
      </c>
      <c r="BQ128" s="0" t="n">
        <v>-0.0229999999999997</v>
      </c>
      <c r="BR128" s="0" t="n">
        <v>-0.0229999999999997</v>
      </c>
      <c r="BS128" s="0" t="n">
        <v>-0.0230000000000006</v>
      </c>
      <c r="BT128" s="0" t="n">
        <v>-0.0229999999999997</v>
      </c>
      <c r="BU128" s="0" t="n">
        <v>-0.016</v>
      </c>
      <c r="BV128" s="0" t="n">
        <v>-0.016</v>
      </c>
      <c r="BW128" s="0" t="n">
        <v>-0.016</v>
      </c>
      <c r="BX128" s="0" t="n">
        <v>-0.016</v>
      </c>
      <c r="BY128" s="0" t="n">
        <v>-0.016</v>
      </c>
      <c r="BZ128" s="0" t="n">
        <v>-0.016</v>
      </c>
      <c r="CA128" s="0" t="n">
        <v>-0.016</v>
      </c>
      <c r="CB128" s="0" t="n">
        <v>-0.0149999999999997</v>
      </c>
      <c r="CC128" s="0" t="n">
        <v>-0.0179999999999998</v>
      </c>
      <c r="CD128" s="0" t="n">
        <v>-0.0180000000000007</v>
      </c>
      <c r="CE128" s="0" t="n">
        <v>-0.0179999999999998</v>
      </c>
      <c r="CF128" s="0" t="n">
        <v>-0.0179999999999998</v>
      </c>
      <c r="CG128" s="0" t="n">
        <v>-0.0110000000000001</v>
      </c>
      <c r="CH128" s="0" t="n">
        <v>-0.0110000000000001</v>
      </c>
      <c r="CI128" s="0" t="n">
        <v>-0.0110000000000001</v>
      </c>
      <c r="CJ128" s="0" t="n">
        <v>-0.0109999999999992</v>
      </c>
      <c r="CK128" s="0" t="n">
        <v>-0.0110000000000001</v>
      </c>
      <c r="CL128" s="0" t="n">
        <v>-0.0110000000000001</v>
      </c>
      <c r="CM128" s="0" t="n">
        <v>-0.0110000000000001</v>
      </c>
      <c r="CN128" s="0" t="n">
        <v>-0.00999999999999979</v>
      </c>
      <c r="CO128" s="0" t="n">
        <v>-0.0129999999999999</v>
      </c>
      <c r="CP128" s="0" t="n">
        <v>-0.0129999999999999</v>
      </c>
      <c r="CQ128" s="0" t="n">
        <v>-0.0129999999999999</v>
      </c>
      <c r="CR128" s="0" t="n">
        <v>-0.0130000000000008</v>
      </c>
      <c r="CS128" s="0" t="n">
        <v>-0.00600000000000023</v>
      </c>
      <c r="CT128" s="0" t="n">
        <v>-0.00600000000000023</v>
      </c>
      <c r="CU128" s="0" t="n">
        <v>-0.00600000000000023</v>
      </c>
      <c r="CV128" s="0" t="n">
        <v>-0.00600000000000023</v>
      </c>
      <c r="CW128" s="0" t="n">
        <v>-0.00599999999999934</v>
      </c>
      <c r="CX128" s="0" t="n">
        <v>-0.00600000000000023</v>
      </c>
      <c r="CY128" s="0" t="n">
        <v>-0.00600000000000023</v>
      </c>
      <c r="CZ128" s="0" t="n">
        <v>-0.00499999999999989</v>
      </c>
      <c r="DA128" s="0" t="n">
        <v>-0.00800000000000001</v>
      </c>
      <c r="DB128" s="0" t="n">
        <v>-0.00800000000000001</v>
      </c>
      <c r="DC128" s="0" t="n">
        <v>-0.00800000000000001</v>
      </c>
      <c r="DD128" s="0" t="n">
        <v>-0.00800000000000001</v>
      </c>
      <c r="DE128" s="0" t="n">
        <v>-0.00100000000000033</v>
      </c>
      <c r="DF128" s="0" t="n">
        <v>-0.00100000000000033</v>
      </c>
      <c r="DG128" s="0" t="n">
        <v>-0.00100000000000033</v>
      </c>
      <c r="DH128" s="0" t="n">
        <v>-0.000999999999999446</v>
      </c>
      <c r="DI128" s="0" t="n">
        <v>-0.00100000000000033</v>
      </c>
      <c r="DJ128" s="0" t="n">
        <v>-0.000999999999999446</v>
      </c>
      <c r="DK128" s="0" t="n">
        <v>-0.00100000000000033</v>
      </c>
      <c r="DL128" s="0" t="n">
        <v>0</v>
      </c>
      <c r="DM128" s="0" t="n">
        <v>-0.00299999999999923</v>
      </c>
      <c r="DN128" s="0" t="n">
        <v>-0.00300000000000011</v>
      </c>
      <c r="DO128" s="0" t="n">
        <v>-0.00300000000000011</v>
      </c>
      <c r="DP128" s="0" t="n">
        <v>-0.00300000000000011</v>
      </c>
      <c r="DQ128" s="0" t="n">
        <v>0.00399999999999956</v>
      </c>
      <c r="DR128" s="0" t="n">
        <v>0.00400000000000045</v>
      </c>
      <c r="DS128" s="0" t="n">
        <v>0.00400000000000045</v>
      </c>
      <c r="DT128" s="0" t="n">
        <v>0.00399999999999956</v>
      </c>
      <c r="DU128" s="0" t="n">
        <v>0.00400000000000045</v>
      </c>
      <c r="DV128" s="0" t="n">
        <v>0.00399999999999956</v>
      </c>
      <c r="DW128" s="0" t="n">
        <v>0.00399999999999956</v>
      </c>
      <c r="DX128" s="0" t="n">
        <v>0.00499999999999989</v>
      </c>
      <c r="DY128" s="0" t="n">
        <v>0.00199999999999978</v>
      </c>
      <c r="DZ128" s="0" t="n">
        <v>0.00199999999999978</v>
      </c>
      <c r="EA128" s="0" t="n">
        <v>0.00199999999999978</v>
      </c>
      <c r="EB128" s="0" t="n">
        <v>0.00200000000000067</v>
      </c>
      <c r="EC128" s="0" t="n">
        <v>0.00900000000000034</v>
      </c>
      <c r="ED128" s="0" t="n">
        <v>0.00899999999999945</v>
      </c>
      <c r="EE128" s="0" t="n">
        <v>0.00899999999999945</v>
      </c>
      <c r="EF128" s="0" t="n">
        <v>0.00900000000000034</v>
      </c>
      <c r="EG128" s="0" t="n">
        <v>0.00900000000000034</v>
      </c>
      <c r="EH128" s="0" t="n">
        <v>0.00899999999999945</v>
      </c>
      <c r="EI128" s="0" t="n">
        <v>0.00900000000000034</v>
      </c>
      <c r="EJ128" s="0" t="n">
        <v>0.00999999999999979</v>
      </c>
      <c r="EK128" s="0" t="n">
        <v>0.00699999999999967</v>
      </c>
      <c r="EL128" s="0" t="n">
        <v>0.00700000000000056</v>
      </c>
      <c r="EM128" s="0" t="n">
        <v>0.00699999999999967</v>
      </c>
      <c r="EN128" s="0" t="n">
        <v>0.00699999999999967</v>
      </c>
      <c r="EO128" s="0" t="n">
        <v>0.0140000000000002</v>
      </c>
      <c r="EP128" s="0" t="n">
        <v>0.0139999999999993</v>
      </c>
      <c r="EQ128" s="0" t="n">
        <v>0.0139999999999993</v>
      </c>
      <c r="ER128" s="0" t="n">
        <v>0.0140000000000002</v>
      </c>
      <c r="ES128" s="0" t="n">
        <v>0.0140000000000002</v>
      </c>
      <c r="ET128" s="0" t="n">
        <v>0.0140000000000002</v>
      </c>
      <c r="EU128" s="0" t="n">
        <v>0.0140000000000002</v>
      </c>
      <c r="EV128" s="0" t="n">
        <v>0.0149999999999997</v>
      </c>
      <c r="EW128" s="0" t="n">
        <v>0.0119999999999996</v>
      </c>
      <c r="EX128" s="0" t="n">
        <v>0.0120000000000005</v>
      </c>
      <c r="EY128" s="0" t="n">
        <v>0.0119999999999996</v>
      </c>
      <c r="EZ128" s="0" t="n">
        <v>0.0119999999999996</v>
      </c>
      <c r="FA128" s="0" t="n">
        <v>0.0190000000000001</v>
      </c>
      <c r="FB128" s="0" t="n">
        <v>0.0190000000000001</v>
      </c>
      <c r="FC128" s="0" t="n">
        <v>0.0189999999999992</v>
      </c>
      <c r="FD128" s="0" t="n">
        <v>0.0190000000000001</v>
      </c>
      <c r="FE128" s="0" t="n">
        <v>0.0190000000000001</v>
      </c>
      <c r="FF128" s="0" t="n">
        <v>0.0190000000000001</v>
      </c>
      <c r="FG128" s="0" t="n">
        <v>0.0190000000000001</v>
      </c>
      <c r="FH128" s="0" t="n">
        <v>0.0199999999999996</v>
      </c>
      <c r="FI128" s="0" t="n">
        <v>0.0170000000000003</v>
      </c>
      <c r="FJ128" s="0" t="n">
        <v>0.0170000000000003</v>
      </c>
      <c r="FK128" s="0" t="n">
        <v>0.0169999999999995</v>
      </c>
      <c r="FL128" s="0" t="n">
        <v>0.0170000000000003</v>
      </c>
      <c r="FM128" s="0" t="n">
        <v>0.024</v>
      </c>
      <c r="FN128" s="0" t="n">
        <v>0.0239999999999991</v>
      </c>
      <c r="FO128" s="0" t="n">
        <v>0.024</v>
      </c>
      <c r="FP128" s="0" t="n">
        <v>0.024</v>
      </c>
      <c r="FQ128" s="0" t="n">
        <v>0.024</v>
      </c>
      <c r="FR128" s="0" t="n">
        <v>0.024</v>
      </c>
      <c r="FS128" s="0" t="n">
        <v>0.024</v>
      </c>
      <c r="FT128" s="0" t="n">
        <v>0.0249999999999995</v>
      </c>
      <c r="FU128" s="0" t="n">
        <v>0.0220000000000002</v>
      </c>
      <c r="FV128" s="0" t="n">
        <v>0.0220000000000002</v>
      </c>
      <c r="FW128" s="0" t="n">
        <v>0.0220000000000002</v>
      </c>
      <c r="FX128" s="0" t="n">
        <v>0.0220000000000002</v>
      </c>
      <c r="FY128" s="0" t="n">
        <v>0.0289999999999999</v>
      </c>
      <c r="FZ128" s="0" t="n">
        <v>0.0289999999999999</v>
      </c>
      <c r="GA128" s="0" t="n">
        <v>0.0289999999999999</v>
      </c>
      <c r="GB128" s="0" t="n">
        <v>0.0289999999999999</v>
      </c>
      <c r="GC128" s="0" t="n">
        <v>0.0289999999999999</v>
      </c>
      <c r="GD128" s="0" t="n">
        <v>0.0290000000000008</v>
      </c>
      <c r="GE128" s="0" t="n">
        <v>0.0289999999999999</v>
      </c>
      <c r="GF128" s="0" t="n">
        <v>0.0300000000000003</v>
      </c>
      <c r="GG128" s="0" t="n">
        <v>0.0270000000000001</v>
      </c>
      <c r="GH128" s="0" t="n">
        <v>0.0270000000000001</v>
      </c>
      <c r="GI128" s="0" t="n">
        <v>0.0270000000000001</v>
      </c>
      <c r="GJ128" s="0" t="n">
        <v>0.0270000000000001</v>
      </c>
      <c r="GK128" s="0" t="n">
        <v>0.0339999999999998</v>
      </c>
      <c r="GL128" s="0" t="n">
        <v>0.0339999999999998</v>
      </c>
      <c r="GM128" s="0" t="n">
        <v>0.0339999999999998</v>
      </c>
      <c r="GN128" s="0" t="n">
        <v>0.0340000000000007</v>
      </c>
      <c r="GO128" s="0" t="n">
        <v>0.0339999999999998</v>
      </c>
      <c r="GP128" s="0" t="n">
        <v>0.0340000000000007</v>
      </c>
      <c r="GQ128" s="0" t="n">
        <v>0.0339999999999998</v>
      </c>
      <c r="GR128" s="0" t="n">
        <v>0.0350000000000001</v>
      </c>
      <c r="GS128" s="0" t="n">
        <v>0.032</v>
      </c>
      <c r="GT128" s="0" t="n">
        <v>0.032</v>
      </c>
      <c r="GU128" s="0" t="n">
        <v>0.032</v>
      </c>
      <c r="GV128" s="0" t="n">
        <v>0.032</v>
      </c>
      <c r="GW128" s="0" t="n">
        <v>0.0389999999999997</v>
      </c>
      <c r="GX128" s="0" t="n">
        <v>0.0389999999999997</v>
      </c>
      <c r="GY128" s="0" t="n">
        <v>0.0389999999999997</v>
      </c>
      <c r="GZ128" s="0" t="n">
        <v>0.0390000000000006</v>
      </c>
      <c r="HA128" s="0" t="n">
        <v>0.0389999999999997</v>
      </c>
      <c r="HB128" s="0" t="n">
        <v>0.0389999999999997</v>
      </c>
      <c r="HC128" s="0" t="n">
        <v>0.0390000000000006</v>
      </c>
      <c r="HD128" s="0" t="n">
        <v>0.04</v>
      </c>
      <c r="HE128" s="0" t="n">
        <v>0.0369999999999999</v>
      </c>
      <c r="HF128" s="0" t="n">
        <v>0.0370000000000008</v>
      </c>
      <c r="HG128" s="0" t="n">
        <v>0.0369999999999999</v>
      </c>
      <c r="HH128" s="0" t="n">
        <v>0.0369999999999999</v>
      </c>
      <c r="HI128" s="0" t="n">
        <v>0.0440000000000005</v>
      </c>
      <c r="HJ128" s="0" t="n">
        <v>0.0439999999999996</v>
      </c>
      <c r="HK128" s="0" t="n">
        <v>0.0439999999999996</v>
      </c>
      <c r="HL128" s="0" t="n">
        <v>0.0440000000000005</v>
      </c>
      <c r="HM128" s="0" t="n">
        <v>0.0439999999999996</v>
      </c>
      <c r="HN128" s="0" t="n">
        <v>0.0439999999999996</v>
      </c>
      <c r="HO128" s="0" t="n">
        <v>0.0440000000000005</v>
      </c>
      <c r="HP128" s="0" t="n">
        <v>0.0449999999999999</v>
      </c>
      <c r="HQ128" s="0" t="n">
        <v>0.0419999999999998</v>
      </c>
      <c r="HR128" s="0" t="n">
        <v>0.0419999999999998</v>
      </c>
      <c r="HS128" s="0" t="n">
        <v>0.0419999999999998</v>
      </c>
      <c r="HT128" s="0" t="n">
        <v>0.0419999999999998</v>
      </c>
      <c r="HU128" s="0" t="n">
        <v>0.0490000000000004</v>
      </c>
      <c r="HV128" s="0" t="n">
        <v>0.0489999999999995</v>
      </c>
      <c r="HW128" s="0" t="n">
        <v>0.0489999999999995</v>
      </c>
      <c r="HX128" s="0" t="n">
        <v>0.0490000000000004</v>
      </c>
      <c r="HY128" s="0" t="n">
        <v>0.0490000000000004</v>
      </c>
      <c r="HZ128" s="0" t="n">
        <v>0.0489999999999995</v>
      </c>
      <c r="IA128" s="382" t="n">
        <v>0.0490000000000004</v>
      </c>
      <c r="IB128" s="382" t="n">
        <v>0.0499999999999998</v>
      </c>
      <c r="IC128" s="382" t="n">
        <v>0.0469999999999997</v>
      </c>
      <c r="ID128" s="382" t="n">
        <v>0.0469999999999997</v>
      </c>
      <c r="IE128" s="382" t="n">
        <v>0.0469999999999997</v>
      </c>
    </row>
    <row r="129" customFormat="false" ht="12.75" hidden="false" customHeight="false" outlineLevel="0" collapsed="false">
      <c r="A129" s="389" t="n">
        <f aca="false">A!A143</f>
        <v>40909</v>
      </c>
      <c r="B129" s="390" t="n">
        <f aca="false">INDEX(RelationshipPriceTable,MATCH(A129,RelationshipMonth,0),2)</f>
        <v>4.695</v>
      </c>
      <c r="C129" s="390" t="n">
        <v>4.673</v>
      </c>
      <c r="D129" s="391" t="n">
        <f aca="false">B129-C129</f>
        <v>0.0220000000000002</v>
      </c>
      <c r="F129" s="414" t="n">
        <v>37034</v>
      </c>
      <c r="M129" s="0" t="n">
        <v>-0.00999999999999979</v>
      </c>
      <c r="N129" s="0" t="n">
        <v>-0.0100000000000007</v>
      </c>
      <c r="O129" s="0" t="n">
        <v>-0.0110000000000001</v>
      </c>
      <c r="P129" s="0" t="n">
        <v>-0.00900000000000034</v>
      </c>
      <c r="Q129" s="0" t="n">
        <v>-0.00900000000000034</v>
      </c>
      <c r="R129" s="0" t="n">
        <v>-0.00999999999999979</v>
      </c>
      <c r="S129" s="0" t="n">
        <v>-0.0109999999999992</v>
      </c>
      <c r="T129" s="0" t="n">
        <v>-0.0110000000000001</v>
      </c>
      <c r="U129" s="0" t="n">
        <v>-0.0110000000000001</v>
      </c>
      <c r="V129" s="0" t="n">
        <v>-0.0110000000000001</v>
      </c>
      <c r="W129" s="0" t="n">
        <v>-0.0110000000000001</v>
      </c>
      <c r="X129" s="0" t="n">
        <v>-0.0110000000000001</v>
      </c>
      <c r="Y129" s="0" t="n">
        <v>-0.0110000000000001</v>
      </c>
      <c r="Z129" s="0" t="n">
        <v>-0.0109999999999992</v>
      </c>
      <c r="AA129" s="0" t="n">
        <v>-0.00200000000000067</v>
      </c>
      <c r="AB129" s="0" t="n">
        <v>0</v>
      </c>
      <c r="AC129" s="0" t="n">
        <v>0.00499999999999989</v>
      </c>
      <c r="AD129" s="0" t="n">
        <v>0</v>
      </c>
      <c r="AE129" s="0" t="n">
        <v>0</v>
      </c>
      <c r="AF129" s="0" t="n">
        <v>0.00499999999999989</v>
      </c>
      <c r="AG129" s="0" t="n">
        <v>0.00800000000000001</v>
      </c>
      <c r="AH129" s="0" t="n">
        <v>0.0110000000000001</v>
      </c>
      <c r="AI129" s="0" t="n">
        <v>0.0110000000000001</v>
      </c>
      <c r="AJ129" s="0" t="n">
        <v>0.0110000000000001</v>
      </c>
      <c r="AK129" s="0" t="n">
        <v>0.0110000000000001</v>
      </c>
      <c r="AL129" s="0" t="n">
        <v>0.0110000000000001</v>
      </c>
      <c r="AM129" s="0" t="n">
        <v>0.0110000000000001</v>
      </c>
      <c r="AN129" s="0" t="n">
        <v>0.0109999999999992</v>
      </c>
      <c r="AO129" s="0" t="n">
        <v>0.0110000000000001</v>
      </c>
      <c r="AP129" s="0" t="n">
        <v>0.0110000000000001</v>
      </c>
      <c r="AQ129" s="0" t="n">
        <v>0.0110000000000001</v>
      </c>
      <c r="AR129" s="0" t="n">
        <v>0.0110000000000001</v>
      </c>
      <c r="AS129" s="0" t="n">
        <v>0.0110000000000001</v>
      </c>
      <c r="AT129" s="0" t="n">
        <v>0.0110000000000001</v>
      </c>
      <c r="AU129" s="0" t="n">
        <v>0.0109999999999997</v>
      </c>
      <c r="AV129" s="0" t="n">
        <v>0.0110000000000001</v>
      </c>
      <c r="AW129" s="0" t="n">
        <v>0.0110000000000001</v>
      </c>
      <c r="AX129" s="0" t="n">
        <v>0.0110000000000001</v>
      </c>
      <c r="AY129" s="0" t="n">
        <v>0.0110000000000001</v>
      </c>
      <c r="AZ129" s="0" t="n">
        <v>0.0110000000000001</v>
      </c>
      <c r="BA129" s="0" t="n">
        <v>0.0110000000000001</v>
      </c>
      <c r="BB129" s="0" t="n">
        <v>0.0110000000000001</v>
      </c>
      <c r="BC129" s="0" t="n">
        <v>0.0110000000000001</v>
      </c>
      <c r="BD129" s="0" t="n">
        <v>0.0110000000000001</v>
      </c>
      <c r="BE129" s="0" t="n">
        <v>0.0110000000000001</v>
      </c>
      <c r="BF129" s="0" t="n">
        <v>0.0110000000000001</v>
      </c>
      <c r="BG129" s="0" t="n">
        <v>0.0110000000000001</v>
      </c>
      <c r="BH129" s="0" t="n">
        <v>0.0110000000000001</v>
      </c>
      <c r="BI129" s="0" t="n">
        <v>0.0110000000000001</v>
      </c>
      <c r="BJ129" s="0" t="n">
        <v>0.0110000000000001</v>
      </c>
      <c r="BK129" s="0" t="n">
        <v>0.0110000000000001</v>
      </c>
      <c r="BL129" s="0" t="n">
        <v>0.0110000000000001</v>
      </c>
      <c r="BM129" s="0" t="n">
        <v>0.0110000000000001</v>
      </c>
      <c r="BN129" s="0" t="n">
        <v>0.0110000000000001</v>
      </c>
      <c r="BO129" s="0" t="n">
        <v>0.0110000000000001</v>
      </c>
      <c r="BP129" s="0" t="n">
        <v>0.0110000000000001</v>
      </c>
      <c r="BQ129" s="0" t="n">
        <v>0.0109999999999992</v>
      </c>
      <c r="BR129" s="0" t="n">
        <v>0.0110000000000001</v>
      </c>
      <c r="BS129" s="0" t="n">
        <v>0.0110000000000001</v>
      </c>
      <c r="BT129" s="0" t="n">
        <v>0.0110000000000001</v>
      </c>
      <c r="BU129" s="0" t="n">
        <v>0.0110000000000001</v>
      </c>
      <c r="BV129" s="0" t="n">
        <v>0.0109999999999992</v>
      </c>
      <c r="BW129" s="0" t="n">
        <v>0.0110000000000001</v>
      </c>
      <c r="BX129" s="0" t="n">
        <v>0.0110000000000001</v>
      </c>
      <c r="BY129" s="0" t="n">
        <v>0.0110000000000001</v>
      </c>
      <c r="BZ129" s="0" t="n">
        <v>0.0110000000000001</v>
      </c>
      <c r="CA129" s="0" t="n">
        <v>0.0110000000000001</v>
      </c>
      <c r="CB129" s="0" t="n">
        <v>0.0110000000000001</v>
      </c>
      <c r="CC129" s="0" t="n">
        <v>0.0110000000000001</v>
      </c>
      <c r="CD129" s="0" t="n">
        <v>0.0110000000000001</v>
      </c>
      <c r="CE129" s="0" t="n">
        <v>0.0110000000000001</v>
      </c>
      <c r="CF129" s="0" t="n">
        <v>0.0110000000000001</v>
      </c>
      <c r="CG129" s="0" t="n">
        <v>0.0110000000000001</v>
      </c>
      <c r="CH129" s="0" t="n">
        <v>0.0110000000000001</v>
      </c>
      <c r="CI129" s="0" t="n">
        <v>0.0110000000000001</v>
      </c>
      <c r="CJ129" s="0" t="n">
        <v>0.0109999999999992</v>
      </c>
      <c r="CK129" s="0" t="n">
        <v>0.0110000000000001</v>
      </c>
      <c r="CL129" s="0" t="n">
        <v>0.0110000000000001</v>
      </c>
      <c r="CM129" s="0" t="n">
        <v>0.0110000000000001</v>
      </c>
      <c r="CN129" s="0" t="n">
        <v>0.0110000000000001</v>
      </c>
      <c r="CO129" s="0" t="n">
        <v>0.0110000000000001</v>
      </c>
      <c r="CP129" s="0" t="n">
        <v>0.0110000000000001</v>
      </c>
      <c r="CQ129" s="0" t="n">
        <v>0.0110000000000001</v>
      </c>
      <c r="CR129" s="0" t="n">
        <v>0.0110000000000001</v>
      </c>
      <c r="CS129" s="0" t="n">
        <v>0.0110000000000001</v>
      </c>
      <c r="CT129" s="0" t="n">
        <v>0.0110000000000001</v>
      </c>
      <c r="CU129" s="0" t="n">
        <v>0.0110000000000001</v>
      </c>
      <c r="CV129" s="0" t="n">
        <v>0.0110000000000001</v>
      </c>
      <c r="CW129" s="0" t="n">
        <v>0.0109999999999992</v>
      </c>
      <c r="CX129" s="0" t="n">
        <v>0.0110000000000001</v>
      </c>
      <c r="CY129" s="0" t="n">
        <v>0.0110000000000001</v>
      </c>
      <c r="CZ129" s="0" t="n">
        <v>0.0110000000000001</v>
      </c>
      <c r="DA129" s="0" t="n">
        <v>0.0110000000000001</v>
      </c>
      <c r="DB129" s="0" t="n">
        <v>0.0110000000000001</v>
      </c>
      <c r="DC129" s="0" t="n">
        <v>0.0110000000000001</v>
      </c>
      <c r="DD129" s="0" t="n">
        <v>0.0110000000000001</v>
      </c>
      <c r="DE129" s="0" t="n">
        <v>0.0110000000000001</v>
      </c>
      <c r="DF129" s="0" t="n">
        <v>0.0110000000000001</v>
      </c>
      <c r="DG129" s="0" t="n">
        <v>0.0110000000000001</v>
      </c>
      <c r="DH129" s="0" t="n">
        <v>0.0109999999999992</v>
      </c>
      <c r="DI129" s="0" t="n">
        <v>0.0110000000000001</v>
      </c>
      <c r="DJ129" s="0" t="n">
        <v>0.0110000000000001</v>
      </c>
      <c r="DK129" s="0" t="n">
        <v>0.0110000000000001</v>
      </c>
      <c r="DL129" s="0" t="n">
        <v>0.0110000000000001</v>
      </c>
      <c r="DM129" s="0" t="n">
        <v>0.0109999999999992</v>
      </c>
      <c r="DN129" s="0" t="n">
        <v>0.0110000000000001</v>
      </c>
      <c r="DO129" s="0" t="n">
        <v>0.0110000000000001</v>
      </c>
      <c r="DP129" s="0" t="n">
        <v>0.0110000000000001</v>
      </c>
      <c r="DQ129" s="0" t="n">
        <v>0.0110000000000001</v>
      </c>
      <c r="DR129" s="0" t="n">
        <v>0.0109999999999992</v>
      </c>
      <c r="DS129" s="0" t="n">
        <v>0.0110000000000001</v>
      </c>
      <c r="DT129" s="0" t="n">
        <v>0.0110000000000001</v>
      </c>
      <c r="DU129" s="0" t="n">
        <v>0.0110000000000001</v>
      </c>
      <c r="DV129" s="0" t="n">
        <v>0.0110000000000001</v>
      </c>
      <c r="DW129" s="0" t="n">
        <v>0.0110000000000001</v>
      </c>
      <c r="DX129" s="0" t="n">
        <v>0.0110000000000001</v>
      </c>
      <c r="DY129" s="0" t="n">
        <v>0.0110000000000001</v>
      </c>
      <c r="DZ129" s="0" t="n">
        <v>0.0110000000000001</v>
      </c>
      <c r="EA129" s="0" t="n">
        <v>0.0110000000000001</v>
      </c>
      <c r="EB129" s="0" t="n">
        <v>0.0109999999999992</v>
      </c>
      <c r="EC129" s="0" t="n">
        <v>0.0110000000000001</v>
      </c>
      <c r="ED129" s="0" t="n">
        <v>0.0110000000000001</v>
      </c>
      <c r="EE129" s="0" t="n">
        <v>0.0110000000000001</v>
      </c>
      <c r="EF129" s="0" t="n">
        <v>0.0110000000000001</v>
      </c>
      <c r="EG129" s="0" t="n">
        <v>0.0110000000000001</v>
      </c>
      <c r="EH129" s="0" t="n">
        <v>0.0110000000000001</v>
      </c>
      <c r="EI129" s="0" t="n">
        <v>0.0110000000000001</v>
      </c>
      <c r="EJ129" s="0" t="n">
        <v>0.0110000000000001</v>
      </c>
      <c r="EK129" s="0" t="n">
        <v>0.0110000000000001</v>
      </c>
      <c r="EL129" s="0" t="n">
        <v>0.0110000000000001</v>
      </c>
      <c r="EM129" s="0" t="n">
        <v>0.0110000000000001</v>
      </c>
      <c r="EN129" s="0" t="n">
        <v>0.0110000000000001</v>
      </c>
      <c r="EO129" s="0" t="n">
        <v>0.0110000000000001</v>
      </c>
      <c r="EP129" s="0" t="n">
        <v>0.0110000000000001</v>
      </c>
      <c r="EQ129" s="0" t="n">
        <v>0.0110000000000001</v>
      </c>
      <c r="ER129" s="0" t="n">
        <v>0.0110000000000001</v>
      </c>
      <c r="ES129" s="0" t="n">
        <v>0.0109999999999992</v>
      </c>
      <c r="ET129" s="0" t="n">
        <v>0.0110000000000001</v>
      </c>
      <c r="EU129" s="0" t="n">
        <v>0.0110000000000001</v>
      </c>
      <c r="EV129" s="0" t="n">
        <v>0.0110000000000001</v>
      </c>
      <c r="EW129" s="0" t="n">
        <v>0.0110000000000001</v>
      </c>
      <c r="EX129" s="0" t="n">
        <v>0.0110000000000001</v>
      </c>
      <c r="EY129" s="0" t="n">
        <v>0.0110000000000001</v>
      </c>
      <c r="EZ129" s="0" t="n">
        <v>0.0110000000000001</v>
      </c>
      <c r="FA129" s="0" t="n">
        <v>0.0110000000000001</v>
      </c>
      <c r="FB129" s="0" t="n">
        <v>0.0110000000000001</v>
      </c>
      <c r="FC129" s="0" t="n">
        <v>0.0110000000000001</v>
      </c>
      <c r="FD129" s="0" t="n">
        <v>0.0110000000000001</v>
      </c>
      <c r="FE129" s="0" t="n">
        <v>0.0109999999999992</v>
      </c>
      <c r="FF129" s="0" t="n">
        <v>0.0110000000000001</v>
      </c>
      <c r="FG129" s="0" t="n">
        <v>0.0110000000000001</v>
      </c>
      <c r="FH129" s="0" t="n">
        <v>0.0110000000000001</v>
      </c>
      <c r="FI129" s="0" t="n">
        <v>0.0109999999999992</v>
      </c>
      <c r="FJ129" s="0" t="n">
        <v>0.0110000000000001</v>
      </c>
      <c r="FK129" s="0" t="n">
        <v>0.0110000000000001</v>
      </c>
      <c r="FL129" s="0" t="n">
        <v>0.0110000000000001</v>
      </c>
      <c r="FM129" s="0" t="n">
        <v>0.0110000000000001</v>
      </c>
      <c r="FN129" s="0" t="n">
        <v>0.0110000000000001</v>
      </c>
      <c r="FO129" s="0" t="n">
        <v>0.0109999999999992</v>
      </c>
      <c r="FP129" s="0" t="n">
        <v>0.0110000000000001</v>
      </c>
      <c r="FQ129" s="0" t="n">
        <v>0.0110000000000001</v>
      </c>
      <c r="FR129" s="0" t="n">
        <v>0.0110000000000001</v>
      </c>
      <c r="FS129" s="0" t="n">
        <v>0.0110000000000001</v>
      </c>
      <c r="FT129" s="0" t="n">
        <v>0.0110000000000001</v>
      </c>
      <c r="FU129" s="0" t="n">
        <v>0.0110000000000001</v>
      </c>
      <c r="FV129" s="0" t="n">
        <v>0.0110000000000001</v>
      </c>
      <c r="FW129" s="0" t="n">
        <v>0.0109999999999992</v>
      </c>
      <c r="FX129" s="0" t="n">
        <v>0.0110000000000001</v>
      </c>
      <c r="FY129" s="0" t="n">
        <v>0.0110000000000001</v>
      </c>
      <c r="FZ129" s="0" t="n">
        <v>0.0110000000000001</v>
      </c>
      <c r="GA129" s="0" t="n">
        <v>0.0110000000000001</v>
      </c>
      <c r="GB129" s="0" t="n">
        <v>0.0110000000000001</v>
      </c>
      <c r="GC129" s="0" t="n">
        <v>0.0110000000000001</v>
      </c>
      <c r="GD129" s="0" t="n">
        <v>0.0109999999999992</v>
      </c>
      <c r="GE129" s="0" t="n">
        <v>0.0110000000000001</v>
      </c>
      <c r="GF129" s="0" t="n">
        <v>0.0109999999999992</v>
      </c>
      <c r="GG129" s="0" t="n">
        <v>0.0110000000000001</v>
      </c>
      <c r="GH129" s="0" t="n">
        <v>0.0110000000000001</v>
      </c>
      <c r="GI129" s="0" t="n">
        <v>0.0110000000000001</v>
      </c>
      <c r="GJ129" s="0" t="n">
        <v>0.0110000000000001</v>
      </c>
      <c r="GK129" s="0" t="n">
        <v>0.0110000000000001</v>
      </c>
      <c r="GL129" s="0" t="n">
        <v>0.0110000000000001</v>
      </c>
      <c r="GM129" s="0" t="n">
        <v>0.0110000000000001</v>
      </c>
      <c r="GN129" s="0" t="n">
        <v>0.0109999999999992</v>
      </c>
      <c r="GO129" s="0" t="n">
        <v>0.0110000000000001</v>
      </c>
      <c r="GP129" s="0" t="n">
        <v>0.0110000000000001</v>
      </c>
      <c r="GQ129" s="0" t="n">
        <v>0.0110000000000001</v>
      </c>
      <c r="GR129" s="0" t="n">
        <v>0.0110000000000001</v>
      </c>
      <c r="GS129" s="0" t="n">
        <v>0.0110000000000001</v>
      </c>
      <c r="GT129" s="0" t="n">
        <v>0.0110000000000001</v>
      </c>
      <c r="GU129" s="0" t="n">
        <v>0.0110000000000001</v>
      </c>
      <c r="GV129" s="0" t="n">
        <v>0.0110000000000001</v>
      </c>
      <c r="GW129" s="0" t="n">
        <v>0.0110000000000001</v>
      </c>
      <c r="GX129" s="0" t="n">
        <v>0.0110000000000001</v>
      </c>
      <c r="GY129" s="0" t="n">
        <v>0.0110000000000001</v>
      </c>
      <c r="GZ129" s="0" t="n">
        <v>0.0110000000000001</v>
      </c>
      <c r="HA129" s="0" t="n">
        <v>0.0110000000000001</v>
      </c>
      <c r="HB129" s="0" t="n">
        <v>0.0110000000000001</v>
      </c>
      <c r="HC129" s="0" t="n">
        <v>0.0109999999999992</v>
      </c>
      <c r="HD129" s="0" t="n">
        <v>0.0110000000000001</v>
      </c>
      <c r="HE129" s="0" t="n">
        <v>0.0110000000000001</v>
      </c>
      <c r="HF129" s="0" t="n">
        <v>0.0109999999999992</v>
      </c>
      <c r="HG129" s="0" t="n">
        <v>0.0110000000000001</v>
      </c>
      <c r="HH129" s="0" t="n">
        <v>0.0110000000000001</v>
      </c>
      <c r="HI129" s="0" t="n">
        <v>0.0109999999999992</v>
      </c>
      <c r="HJ129" s="0" t="n">
        <v>0.0110000000000001</v>
      </c>
      <c r="HK129" s="0" t="n">
        <v>0.0110000000000001</v>
      </c>
      <c r="HL129" s="0" t="n">
        <v>0.0110000000000001</v>
      </c>
      <c r="HM129" s="0" t="n">
        <v>0.0110000000000001</v>
      </c>
      <c r="HN129" s="0" t="n">
        <v>0.0110000000000001</v>
      </c>
      <c r="HO129" s="0" t="n">
        <v>0.0110000000000001</v>
      </c>
      <c r="HP129" s="0" t="n">
        <v>0.0110000000000001</v>
      </c>
      <c r="HQ129" s="0" t="n">
        <v>0.0110000000000001</v>
      </c>
      <c r="HR129" s="0" t="n">
        <v>0.0110000000000001</v>
      </c>
      <c r="HS129" s="0" t="n">
        <v>0.0110000000000001</v>
      </c>
      <c r="HT129" s="0" t="n">
        <v>0.0110000000000001</v>
      </c>
      <c r="HU129" s="0" t="n">
        <v>0.0110000000000001</v>
      </c>
      <c r="HV129" s="0" t="n">
        <v>0.0110000000000001</v>
      </c>
      <c r="HW129" s="0" t="n">
        <v>0.0110000000000001</v>
      </c>
      <c r="HX129" s="0" t="n">
        <v>0.0110000000000001</v>
      </c>
      <c r="HY129" s="0" t="n">
        <v>0.0109999999999992</v>
      </c>
      <c r="HZ129" s="0" t="n">
        <v>0.0110000000000001</v>
      </c>
      <c r="IA129" s="382" t="n">
        <v>0.0110000000000001</v>
      </c>
      <c r="IB129" s="382" t="n">
        <v>0.0110000000000001</v>
      </c>
      <c r="IC129" s="382" t="n">
        <v>0.0110000000000001</v>
      </c>
      <c r="ID129" s="382" t="n">
        <v>0.0110000000000001</v>
      </c>
      <c r="IE129" s="382" t="n">
        <v>0.0110000000000001</v>
      </c>
    </row>
    <row r="130" customFormat="false" ht="12.75" hidden="false" customHeight="false" outlineLevel="0" collapsed="false">
      <c r="A130" s="389" t="n">
        <f aca="false">A!A144</f>
        <v>40940</v>
      </c>
      <c r="B130" s="390" t="n">
        <f aca="false">INDEX(RelationshipPriceTable,MATCH(A130,RelationshipMonth,0),2)</f>
        <v>4.577</v>
      </c>
      <c r="C130" s="390" t="n">
        <v>4.555</v>
      </c>
      <c r="D130" s="391" t="n">
        <f aca="false">B130-C130</f>
        <v>0.0220000000000002</v>
      </c>
      <c r="F130" s="414" t="n">
        <v>37035</v>
      </c>
      <c r="M130" s="0" t="n">
        <v>-0.0590000000000002</v>
      </c>
      <c r="N130" s="0" t="n">
        <v>-0.0539999999999994</v>
      </c>
      <c r="O130" s="0" t="n">
        <v>-0.0539999999999994</v>
      </c>
      <c r="P130" s="0" t="n">
        <v>-0.0509999999999993</v>
      </c>
      <c r="Q130" s="0" t="n">
        <v>-0.0520000000000005</v>
      </c>
      <c r="R130" s="0" t="n">
        <v>-0.0519999999999996</v>
      </c>
      <c r="S130" s="0" t="n">
        <v>-0.0520000000000005</v>
      </c>
      <c r="T130" s="0" t="n">
        <v>-0.0489999999999995</v>
      </c>
      <c r="U130" s="0" t="n">
        <v>-0.0470000000000006</v>
      </c>
      <c r="V130" s="0" t="n">
        <v>-0.0470000000000006</v>
      </c>
      <c r="W130" s="0" t="n">
        <v>-0.0419999999999998</v>
      </c>
      <c r="X130" s="0" t="n">
        <v>-0.0419999999999998</v>
      </c>
      <c r="Y130" s="0" t="n">
        <v>-0.0419999999999998</v>
      </c>
      <c r="Z130" s="0" t="n">
        <v>-0.0420000000000007</v>
      </c>
      <c r="AA130" s="0" t="n">
        <v>-0.0419999999999998</v>
      </c>
      <c r="AB130" s="0" t="n">
        <v>-0.0420000000000007</v>
      </c>
      <c r="AC130" s="0" t="n">
        <v>-0.0419999999999998</v>
      </c>
      <c r="AD130" s="0" t="n">
        <v>-0.0469999999999997</v>
      </c>
      <c r="AE130" s="0" t="n">
        <v>-0.0419999999999998</v>
      </c>
      <c r="AF130" s="0" t="n">
        <v>-0.0419999999999998</v>
      </c>
      <c r="AG130" s="0" t="n">
        <v>-0.0390000000000006</v>
      </c>
      <c r="AH130" s="0" t="n">
        <v>-0.0360000000000005</v>
      </c>
      <c r="AI130" s="0" t="n">
        <v>-0.0209999999999999</v>
      </c>
      <c r="AJ130" s="0" t="n">
        <v>-0.0130000000000003</v>
      </c>
      <c r="AK130" s="0" t="n">
        <v>-0.0129999999999999</v>
      </c>
      <c r="AL130" s="0" t="n">
        <v>-0.0129999999999999</v>
      </c>
      <c r="AM130" s="0" t="n">
        <v>-0.0129999999999999</v>
      </c>
      <c r="AN130" s="0" t="n">
        <v>-0.0129999999999999</v>
      </c>
      <c r="AO130" s="0" t="n">
        <v>-0.0129999999999999</v>
      </c>
      <c r="AP130" s="0" t="n">
        <v>-0.0129999999999999</v>
      </c>
      <c r="AQ130" s="0" t="n">
        <v>-0.0129999999999999</v>
      </c>
      <c r="AR130" s="0" t="n">
        <v>-0.0129999999999999</v>
      </c>
      <c r="AS130" s="0" t="n">
        <v>-0.0129999999999999</v>
      </c>
      <c r="AT130" s="0" t="n">
        <v>-0.0129999999999999</v>
      </c>
      <c r="AU130" s="0" t="n">
        <v>0.012</v>
      </c>
      <c r="AV130" s="0" t="n">
        <v>0.0270000000000001</v>
      </c>
      <c r="AW130" s="0" t="n">
        <v>-0.0129999999999999</v>
      </c>
      <c r="AX130" s="0" t="n">
        <v>-0.0129999999999999</v>
      </c>
      <c r="AY130" s="0" t="n">
        <v>-0.0129999999999999</v>
      </c>
      <c r="AZ130" s="0" t="n">
        <v>-0.0129999999999999</v>
      </c>
      <c r="BA130" s="0" t="n">
        <v>-0.0130000000000008</v>
      </c>
      <c r="BB130" s="0" t="n">
        <v>-0.0129999999999999</v>
      </c>
      <c r="BC130" s="0" t="n">
        <v>-0.0129999999999999</v>
      </c>
      <c r="BD130" s="0" t="n">
        <v>-0.0179999999999998</v>
      </c>
      <c r="BE130" s="0" t="n">
        <v>-0.0179999999999998</v>
      </c>
      <c r="BF130" s="0" t="n">
        <v>-0.0180000000000007</v>
      </c>
      <c r="BG130" s="0" t="n">
        <v>0.00699999999999967</v>
      </c>
      <c r="BH130" s="0" t="n">
        <v>0.0219999999999998</v>
      </c>
      <c r="BI130" s="0" t="n">
        <v>-0.0180000000000007</v>
      </c>
      <c r="BJ130" s="0" t="n">
        <v>-0.0179999999999998</v>
      </c>
      <c r="BK130" s="0" t="n">
        <v>-0.0179999999999998</v>
      </c>
      <c r="BL130" s="0" t="n">
        <v>-0.0179999999999998</v>
      </c>
      <c r="BM130" s="0" t="n">
        <v>-0.0180000000000007</v>
      </c>
      <c r="BN130" s="0" t="n">
        <v>-0.0179999999999998</v>
      </c>
      <c r="BO130" s="0" t="n">
        <v>-0.0179999999999998</v>
      </c>
      <c r="BP130" s="0" t="n">
        <v>-0.0179999999999998</v>
      </c>
      <c r="BQ130" s="0" t="n">
        <v>-0.0179999999999998</v>
      </c>
      <c r="BR130" s="0" t="n">
        <v>-0.0179999999999998</v>
      </c>
      <c r="BS130" s="0" t="n">
        <v>0.00700000000000056</v>
      </c>
      <c r="BT130" s="0" t="n">
        <v>0.0219999999999994</v>
      </c>
      <c r="BU130" s="0" t="n">
        <v>-0.0179999999999998</v>
      </c>
      <c r="BV130" s="0" t="n">
        <v>-0.0179999999999998</v>
      </c>
      <c r="BW130" s="0" t="n">
        <v>-0.0180000000000007</v>
      </c>
      <c r="BX130" s="0" t="n">
        <v>-0.0179999999999998</v>
      </c>
      <c r="BY130" s="0" t="n">
        <v>-0.0180000000000007</v>
      </c>
      <c r="BZ130" s="0" t="n">
        <v>-0.0179999999999998</v>
      </c>
      <c r="CA130" s="0" t="n">
        <v>-0.0179999999999998</v>
      </c>
      <c r="CB130" s="0" t="n">
        <v>-0.0180000000000007</v>
      </c>
      <c r="CC130" s="0" t="n">
        <v>-0.0179999999999998</v>
      </c>
      <c r="CD130" s="0" t="n">
        <v>-0.0179999999999998</v>
      </c>
      <c r="CE130" s="0" t="n">
        <v>0.00699999999999967</v>
      </c>
      <c r="CF130" s="0" t="n">
        <v>0.0220000000000002</v>
      </c>
      <c r="CG130" s="0" t="n">
        <v>-0.0179999999999998</v>
      </c>
      <c r="CH130" s="0" t="n">
        <v>-0.0179999999999998</v>
      </c>
      <c r="CI130" s="0" t="n">
        <v>-0.0179999999999998</v>
      </c>
      <c r="CJ130" s="0" t="n">
        <v>-0.0179999999999998</v>
      </c>
      <c r="CK130" s="0" t="n">
        <v>-0.0179999999999998</v>
      </c>
      <c r="CL130" s="0" t="n">
        <v>-0.0180000000000007</v>
      </c>
      <c r="CM130" s="0" t="n">
        <v>-0.0179999999999998</v>
      </c>
      <c r="CN130" s="0" t="n">
        <v>-0.0179999999999998</v>
      </c>
      <c r="CO130" s="0" t="n">
        <v>-0.0179999999999998</v>
      </c>
      <c r="CP130" s="0" t="n">
        <v>-0.0180000000000007</v>
      </c>
      <c r="CQ130" s="0" t="n">
        <v>0.00699999999999967</v>
      </c>
      <c r="CR130" s="0" t="n">
        <v>0.0220000000000002</v>
      </c>
      <c r="CS130" s="0" t="n">
        <v>-0.0180000000000007</v>
      </c>
      <c r="CT130" s="0" t="n">
        <v>-0.0179999999999998</v>
      </c>
      <c r="CU130" s="0" t="n">
        <v>-0.0179999999999998</v>
      </c>
      <c r="CV130" s="0" t="n">
        <v>-0.0179999999999998</v>
      </c>
      <c r="CW130" s="0" t="n">
        <v>-0.0179999999999998</v>
      </c>
      <c r="CX130" s="0" t="n">
        <v>-0.0179999999999998</v>
      </c>
      <c r="CY130" s="0" t="n">
        <v>-0.0179999999999998</v>
      </c>
      <c r="CZ130" s="0" t="n">
        <v>-0.0180000000000007</v>
      </c>
      <c r="DA130" s="0" t="n">
        <v>-0.0179999999999998</v>
      </c>
      <c r="DB130" s="0" t="n">
        <v>-0.0179999999999998</v>
      </c>
      <c r="DC130" s="0" t="n">
        <v>0.00699999999999967</v>
      </c>
      <c r="DD130" s="0" t="n">
        <v>0.0220000000000002</v>
      </c>
      <c r="DE130" s="0" t="n">
        <v>-0.0179999999999998</v>
      </c>
      <c r="DF130" s="0" t="n">
        <v>-0.0179999999999998</v>
      </c>
      <c r="DG130" s="0" t="n">
        <v>-0.0179999999999998</v>
      </c>
      <c r="DH130" s="0" t="n">
        <v>-0.0179999999999998</v>
      </c>
      <c r="DI130" s="0" t="n">
        <v>-0.0179999999999998</v>
      </c>
      <c r="DJ130" s="0" t="n">
        <v>-0.0180000000000007</v>
      </c>
      <c r="DK130" s="0" t="n">
        <v>-0.0179999999999998</v>
      </c>
      <c r="DL130" s="0" t="n">
        <v>-0.0179999999999998</v>
      </c>
      <c r="DM130" s="0" t="n">
        <v>-0.0179999999999998</v>
      </c>
      <c r="DN130" s="0" t="n">
        <v>-0.0179999999999998</v>
      </c>
      <c r="DO130" s="0" t="n">
        <v>0.00700000000000056</v>
      </c>
      <c r="DP130" s="0" t="n">
        <v>0.0219999999999994</v>
      </c>
      <c r="DQ130" s="0" t="n">
        <v>-0.0179999999999998</v>
      </c>
      <c r="DR130" s="0" t="n">
        <v>-0.0179999999999998</v>
      </c>
      <c r="DS130" s="0" t="n">
        <v>-0.0180000000000007</v>
      </c>
      <c r="DT130" s="0" t="n">
        <v>-0.0179999999999998</v>
      </c>
      <c r="DU130" s="0" t="n">
        <v>-0.0180000000000007</v>
      </c>
      <c r="DV130" s="0" t="n">
        <v>-0.0179999999999998</v>
      </c>
      <c r="DW130" s="0" t="n">
        <v>-0.0179999999999998</v>
      </c>
      <c r="DX130" s="0" t="n">
        <v>-0.0179999999999998</v>
      </c>
      <c r="DY130" s="0" t="n">
        <v>-0.0179999999999998</v>
      </c>
      <c r="DZ130" s="0" t="n">
        <v>-0.0180000000000007</v>
      </c>
      <c r="EA130" s="0" t="n">
        <v>0.00699999999999967</v>
      </c>
      <c r="EB130" s="0" t="n">
        <v>0.0220000000000002</v>
      </c>
      <c r="EC130" s="0" t="n">
        <v>-0.0180000000000007</v>
      </c>
      <c r="ED130" s="0" t="n">
        <v>-0.0179999999999998</v>
      </c>
      <c r="EE130" s="0" t="n">
        <v>-0.0179999999999998</v>
      </c>
      <c r="EF130" s="0" t="n">
        <v>-0.0179999999999998</v>
      </c>
      <c r="EG130" s="0" t="n">
        <v>-0.0180000000000007</v>
      </c>
      <c r="EH130" s="0" t="n">
        <v>-0.0179999999999998</v>
      </c>
      <c r="EI130" s="0" t="n">
        <v>-0.0179999999999998</v>
      </c>
      <c r="EJ130" s="0" t="n">
        <v>-0.0179999999999998</v>
      </c>
      <c r="EK130" s="0" t="n">
        <v>-0.0179999999999998</v>
      </c>
      <c r="EL130" s="0" t="n">
        <v>-0.0180000000000007</v>
      </c>
      <c r="EM130" s="0" t="n">
        <v>0.00699999999999967</v>
      </c>
      <c r="EN130" s="0" t="n">
        <v>0.0220000000000002</v>
      </c>
      <c r="EO130" s="0" t="n">
        <v>-0.0180000000000007</v>
      </c>
      <c r="EP130" s="0" t="n">
        <v>-0.0179999999999998</v>
      </c>
      <c r="EQ130" s="0" t="n">
        <v>-0.0179999999999998</v>
      </c>
      <c r="ER130" s="0" t="n">
        <v>-0.0179999999999998</v>
      </c>
      <c r="ES130" s="0" t="n">
        <v>-0.0179999999999998</v>
      </c>
      <c r="ET130" s="0" t="n">
        <v>-0.0179999999999998</v>
      </c>
      <c r="EU130" s="0" t="n">
        <v>-0.0179999999999998</v>
      </c>
      <c r="EV130" s="0" t="n">
        <v>-0.0179999999999998</v>
      </c>
      <c r="EW130" s="0" t="n">
        <v>-0.0179999999999998</v>
      </c>
      <c r="EX130" s="0" t="n">
        <v>-0.0180000000000007</v>
      </c>
      <c r="EY130" s="0" t="n">
        <v>0.00699999999999967</v>
      </c>
      <c r="EZ130" s="0" t="n">
        <v>0.0220000000000002</v>
      </c>
      <c r="FA130" s="0" t="n">
        <v>-0.0180000000000007</v>
      </c>
      <c r="FB130" s="0" t="n">
        <v>-0.0179999999999998</v>
      </c>
      <c r="FC130" s="0" t="n">
        <v>-0.0179999999999998</v>
      </c>
      <c r="FD130" s="0" t="n">
        <v>-0.0179999999999998</v>
      </c>
      <c r="FE130" s="0" t="n">
        <v>-0.0179999999999998</v>
      </c>
      <c r="FF130" s="0" t="n">
        <v>-0.0179999999999998</v>
      </c>
      <c r="FG130" s="0" t="n">
        <v>-0.0179999999999998</v>
      </c>
      <c r="FH130" s="0" t="n">
        <v>-0.0179999999999998</v>
      </c>
      <c r="FI130" s="0" t="n">
        <v>-0.0179999999999998</v>
      </c>
      <c r="FJ130" s="0" t="n">
        <v>-0.0179999999999998</v>
      </c>
      <c r="FK130" s="0" t="n">
        <v>0.00700000000000056</v>
      </c>
      <c r="FL130" s="0" t="n">
        <v>0.0219999999999994</v>
      </c>
      <c r="FM130" s="0" t="n">
        <v>-0.0179999999999998</v>
      </c>
      <c r="FN130" s="0" t="n">
        <v>-0.0179999999999998</v>
      </c>
      <c r="FO130" s="0" t="n">
        <v>-0.0179999999999998</v>
      </c>
      <c r="FP130" s="0" t="n">
        <v>-0.0179999999999998</v>
      </c>
      <c r="FQ130" s="0" t="n">
        <v>-0.0180000000000007</v>
      </c>
      <c r="FR130" s="0" t="n">
        <v>-0.0179999999999998</v>
      </c>
      <c r="FS130" s="0" t="n">
        <v>-0.0179999999999998</v>
      </c>
      <c r="FT130" s="0" t="n">
        <v>-0.0179999999999998</v>
      </c>
      <c r="FU130" s="0" t="n">
        <v>-0.0180000000000007</v>
      </c>
      <c r="FV130" s="0" t="n">
        <v>-0.0179999999999998</v>
      </c>
      <c r="FW130" s="0" t="n">
        <v>0.00700000000000056</v>
      </c>
      <c r="FX130" s="0" t="n">
        <v>0.0219999999999994</v>
      </c>
      <c r="FY130" s="0" t="n">
        <v>-0.0179999999999998</v>
      </c>
      <c r="FZ130" s="0" t="n">
        <v>-0.0180000000000007</v>
      </c>
      <c r="GA130" s="0" t="n">
        <v>-0.0180000000000007</v>
      </c>
      <c r="GB130" s="0" t="n">
        <v>-0.0179999999999998</v>
      </c>
      <c r="GC130" s="0" t="n">
        <v>-0.0179999999999998</v>
      </c>
      <c r="GD130" s="0" t="n">
        <v>-0.0179999999999998</v>
      </c>
      <c r="GE130" s="0" t="n">
        <v>-0.0179999999999998</v>
      </c>
      <c r="GF130" s="0" t="n">
        <v>-0.0179999999999998</v>
      </c>
      <c r="GG130" s="0" t="n">
        <v>-0.0180000000000007</v>
      </c>
      <c r="GH130" s="0" t="n">
        <v>-0.0179999999999998</v>
      </c>
      <c r="GI130" s="0" t="n">
        <v>0.00699999999999967</v>
      </c>
      <c r="GJ130" s="0" t="n">
        <v>0.0220000000000002</v>
      </c>
      <c r="GK130" s="0" t="n">
        <v>-0.0179999999999998</v>
      </c>
      <c r="GL130" s="0" t="n">
        <v>-0.0180000000000007</v>
      </c>
      <c r="GM130" s="0" t="n">
        <v>-0.0179999999999998</v>
      </c>
      <c r="GN130" s="0" t="n">
        <v>-0.0179999999999998</v>
      </c>
      <c r="GO130" s="0" t="n">
        <v>-0.0179999999999998</v>
      </c>
      <c r="GP130" s="0" t="n">
        <v>-0.0180000000000007</v>
      </c>
      <c r="GQ130" s="0" t="n">
        <v>-0.0179999999999998</v>
      </c>
      <c r="GR130" s="0" t="n">
        <v>-0.0180000000000007</v>
      </c>
      <c r="GS130" s="0" t="n">
        <v>-0.0179999999999998</v>
      </c>
      <c r="GT130" s="0" t="n">
        <v>-0.0179999999999998</v>
      </c>
      <c r="GU130" s="0" t="n">
        <v>0.00699999999999967</v>
      </c>
      <c r="GV130" s="0" t="n">
        <v>0.0220000000000002</v>
      </c>
      <c r="GW130" s="0" t="n">
        <v>-0.0179999999999998</v>
      </c>
      <c r="GX130" s="0" t="n">
        <v>-0.0179999999999998</v>
      </c>
      <c r="GY130" s="0" t="n">
        <v>-0.0179999999999998</v>
      </c>
      <c r="GZ130" s="0" t="n">
        <v>-0.0180000000000007</v>
      </c>
      <c r="HA130" s="0" t="n">
        <v>-0.0179999999999998</v>
      </c>
      <c r="HB130" s="0" t="n">
        <v>-0.0180000000000007</v>
      </c>
      <c r="HC130" s="0" t="n">
        <v>-0.0179999999999998</v>
      </c>
      <c r="HD130" s="0" t="n">
        <v>-0.0179999999999998</v>
      </c>
      <c r="HE130" s="0" t="n">
        <v>-0.0179999999999998</v>
      </c>
      <c r="HF130" s="0" t="n">
        <v>-0.0179999999999998</v>
      </c>
      <c r="HG130" s="0" t="n">
        <v>0.00699999999999967</v>
      </c>
      <c r="HH130" s="0" t="n">
        <v>0.0220000000000002</v>
      </c>
      <c r="HI130" s="0" t="n">
        <v>-0.0179999999999998</v>
      </c>
      <c r="HJ130" s="0" t="n">
        <v>-0.0179999999999998</v>
      </c>
      <c r="HK130" s="0" t="n">
        <v>-0.0179999999999998</v>
      </c>
      <c r="HL130" s="0" t="n">
        <v>-0.0180000000000007</v>
      </c>
      <c r="HM130" s="0" t="n">
        <v>-0.0179999999999998</v>
      </c>
      <c r="HN130" s="0" t="n">
        <v>-0.0179999999999998</v>
      </c>
      <c r="HO130" s="0" t="n">
        <v>-0.0180000000000007</v>
      </c>
      <c r="HP130" s="0" t="n">
        <v>-0.0179999999999998</v>
      </c>
      <c r="HQ130" s="0" t="n">
        <v>-0.0179999999999998</v>
      </c>
      <c r="HR130" s="0" t="n">
        <v>-0.0180000000000007</v>
      </c>
      <c r="HS130" s="0" t="n">
        <v>0.00699999999999967</v>
      </c>
      <c r="HT130" s="0" t="n">
        <v>0.0220000000000002</v>
      </c>
      <c r="HU130" s="0" t="n">
        <v>-0.0180000000000007</v>
      </c>
      <c r="HV130" s="0" t="n">
        <v>-0.0179999999999998</v>
      </c>
      <c r="HW130" s="0" t="n">
        <v>-0.0179999999999998</v>
      </c>
      <c r="HX130" s="0" t="n">
        <v>-0.0179999999999998</v>
      </c>
      <c r="HY130" s="0" t="n">
        <v>-0.0179999999999998</v>
      </c>
      <c r="HZ130" s="0" t="n">
        <v>-0.0179999999999998</v>
      </c>
      <c r="IA130" s="382" t="n">
        <v>-0.0179999999999998</v>
      </c>
      <c r="IB130" s="382" t="n">
        <v>-0.0179999999999998</v>
      </c>
      <c r="IC130" s="382" t="n">
        <v>-0.0179999999999998</v>
      </c>
      <c r="ID130" s="382" t="n">
        <v>-0.0179999999999998</v>
      </c>
      <c r="IE130" s="382" t="n">
        <v>0.00700000000000056</v>
      </c>
    </row>
    <row r="131" customFormat="false" ht="12.75" hidden="false" customHeight="false" outlineLevel="0" collapsed="false">
      <c r="A131" s="389" t="n">
        <f aca="false">A!A145</f>
        <v>40969</v>
      </c>
      <c r="B131" s="390" t="n">
        <f aca="false">INDEX(RelationshipPriceTable,MATCH(A131,RelationshipMonth,0),2)</f>
        <v>4.444</v>
      </c>
      <c r="C131" s="390" t="n">
        <v>4.422</v>
      </c>
      <c r="D131" s="391" t="n">
        <f aca="false">B131-C131</f>
        <v>0.0220000000000002</v>
      </c>
      <c r="F131" s="414" t="n">
        <v>37036</v>
      </c>
      <c r="M131" s="0" t="n">
        <v>-0.0810000000000004</v>
      </c>
      <c r="N131" s="0" t="n">
        <v>-0.085</v>
      </c>
      <c r="O131" s="0" t="n">
        <v>-0.0819999999999999</v>
      </c>
      <c r="P131" s="0" t="n">
        <v>-0.0820000000000007</v>
      </c>
      <c r="Q131" s="0" t="n">
        <v>-0.0789999999999997</v>
      </c>
      <c r="R131" s="0" t="n">
        <v>-0.0789999999999997</v>
      </c>
      <c r="S131" s="0" t="n">
        <v>-0.0789999999999997</v>
      </c>
      <c r="T131" s="0" t="n">
        <v>-0.077</v>
      </c>
      <c r="U131" s="0" t="n">
        <v>-0.0789999999999997</v>
      </c>
      <c r="V131" s="0" t="n">
        <v>-0.077</v>
      </c>
      <c r="W131" s="0" t="n">
        <v>-0.077</v>
      </c>
      <c r="X131" s="0" t="n">
        <v>-0.077</v>
      </c>
      <c r="Y131" s="0" t="n">
        <v>-0.0750000000000002</v>
      </c>
      <c r="Z131" s="0" t="n">
        <v>-0.0749999999999993</v>
      </c>
      <c r="AA131" s="0" t="n">
        <v>-0.0720000000000001</v>
      </c>
      <c r="AB131" s="0" t="n">
        <v>-0.0699999999999994</v>
      </c>
      <c r="AC131" s="0" t="n">
        <v>-0.0670000000000002</v>
      </c>
      <c r="AD131" s="0" t="n">
        <v>-0.0670000000000002</v>
      </c>
      <c r="AE131" s="0" t="n">
        <v>-0.0619999999999994</v>
      </c>
      <c r="AF131" s="0" t="n">
        <v>-0.0620000000000003</v>
      </c>
      <c r="AG131" s="0" t="n">
        <v>-0.0619999999999994</v>
      </c>
      <c r="AH131" s="0" t="n">
        <v>-0.0619999999999994</v>
      </c>
      <c r="AI131" s="0" t="n">
        <v>-0.0620000000000003</v>
      </c>
      <c r="AJ131" s="0" t="n">
        <v>-0.0619999999999998</v>
      </c>
      <c r="AK131" s="0" t="n">
        <v>-0.0620000000000003</v>
      </c>
      <c r="AL131" s="0" t="n">
        <v>-0.0619999999999998</v>
      </c>
      <c r="AM131" s="0" t="n">
        <v>-0.0620000000000003</v>
      </c>
      <c r="AN131" s="0" t="n">
        <v>-0.0619999999999994</v>
      </c>
      <c r="AO131" s="0" t="n">
        <v>-0.0620000000000003</v>
      </c>
      <c r="AP131" s="0" t="n">
        <v>-0.0620000000000003</v>
      </c>
      <c r="AQ131" s="0" t="n">
        <v>-0.0619999999999994</v>
      </c>
      <c r="AR131" s="0" t="n">
        <v>-0.0620000000000003</v>
      </c>
      <c r="AS131" s="0" t="n">
        <v>-0.0619999999999994</v>
      </c>
      <c r="AT131" s="0" t="n">
        <v>-0.0620000000000003</v>
      </c>
      <c r="AU131" s="0" t="n">
        <v>-0.0619999999999998</v>
      </c>
      <c r="AV131" s="0" t="n">
        <v>-0.0620000000000003</v>
      </c>
      <c r="AW131" s="0" t="n">
        <v>-0.0620000000000003</v>
      </c>
      <c r="AX131" s="0" t="n">
        <v>-0.0620000000000003</v>
      </c>
      <c r="AY131" s="0" t="n">
        <v>-0.0619999999999994</v>
      </c>
      <c r="AZ131" s="0" t="n">
        <v>-0.0620000000000003</v>
      </c>
      <c r="BA131" s="0" t="n">
        <v>-0.0619999999999994</v>
      </c>
      <c r="BB131" s="0" t="n">
        <v>-0.0620000000000003</v>
      </c>
      <c r="BC131" s="0" t="n">
        <v>-0.0620000000000003</v>
      </c>
      <c r="BD131" s="0" t="n">
        <v>-0.0570000000000004</v>
      </c>
      <c r="BE131" s="0" t="n">
        <v>-0.0570000000000004</v>
      </c>
      <c r="BF131" s="0" t="n">
        <v>-0.0569999999999995</v>
      </c>
      <c r="BG131" s="0" t="n">
        <v>-0.0569999999999995</v>
      </c>
      <c r="BH131" s="0" t="n">
        <v>-0.0569999999999999</v>
      </c>
      <c r="BI131" s="0" t="n">
        <v>-0.0569999999999995</v>
      </c>
      <c r="BJ131" s="0" t="n">
        <v>-0.0570000000000004</v>
      </c>
      <c r="BK131" s="0" t="n">
        <v>-0.0569999999999995</v>
      </c>
      <c r="BL131" s="0" t="n">
        <v>-0.0570000000000004</v>
      </c>
      <c r="BM131" s="0" t="n">
        <v>-0.0569999999999995</v>
      </c>
      <c r="BN131" s="0" t="n">
        <v>-0.0570000000000004</v>
      </c>
      <c r="BO131" s="0" t="n">
        <v>-0.0570000000000004</v>
      </c>
      <c r="BP131" s="0" t="n">
        <v>-0.0519999999999996</v>
      </c>
      <c r="BQ131" s="0" t="n">
        <v>-0.0519999999999996</v>
      </c>
      <c r="BR131" s="0" t="n">
        <v>-0.0520000000000005</v>
      </c>
      <c r="BS131" s="0" t="n">
        <v>-0.0520000000000005</v>
      </c>
      <c r="BT131" s="0" t="n">
        <v>-0.0519999999999996</v>
      </c>
      <c r="BU131" s="0" t="n">
        <v>-0.0520000000000005</v>
      </c>
      <c r="BV131" s="0" t="n">
        <v>-0.0519999999999996</v>
      </c>
      <c r="BW131" s="0" t="n">
        <v>-0.0519999999999996</v>
      </c>
      <c r="BX131" s="0" t="n">
        <v>-0.0520000000000005</v>
      </c>
      <c r="BY131" s="0" t="n">
        <v>-0.0519999999999996</v>
      </c>
      <c r="BZ131" s="0" t="n">
        <v>-0.0519999999999996</v>
      </c>
      <c r="CA131" s="0" t="n">
        <v>-0.0520000000000005</v>
      </c>
      <c r="CB131" s="0" t="n">
        <v>-0.0469999999999997</v>
      </c>
      <c r="CC131" s="0" t="n">
        <v>-0.0470000000000006</v>
      </c>
      <c r="CD131" s="0" t="n">
        <v>-0.0469999999999997</v>
      </c>
      <c r="CE131" s="0" t="n">
        <v>-0.0469999999999997</v>
      </c>
      <c r="CF131" s="0" t="n">
        <v>-0.0470000000000006</v>
      </c>
      <c r="CG131" s="0" t="n">
        <v>-0.0469999999999997</v>
      </c>
      <c r="CH131" s="0" t="n">
        <v>-0.0470000000000006</v>
      </c>
      <c r="CI131" s="0" t="n">
        <v>-0.0470000000000006</v>
      </c>
      <c r="CJ131" s="0" t="n">
        <v>-0.0469999999999997</v>
      </c>
      <c r="CK131" s="0" t="n">
        <v>-0.0470000000000006</v>
      </c>
      <c r="CL131" s="0" t="n">
        <v>-0.0469999999999997</v>
      </c>
      <c r="CM131" s="0" t="n">
        <v>-0.0469999999999997</v>
      </c>
      <c r="CN131" s="0" t="n">
        <v>-0.0419999999999998</v>
      </c>
      <c r="CO131" s="0" t="n">
        <v>-0.0419999999999998</v>
      </c>
      <c r="CP131" s="0" t="n">
        <v>-0.0419999999999998</v>
      </c>
      <c r="CQ131" s="0" t="n">
        <v>-0.0419999999999998</v>
      </c>
      <c r="CR131" s="0" t="n">
        <v>-0.0419999999999998</v>
      </c>
      <c r="CS131" s="0" t="n">
        <v>-0.0419999999999998</v>
      </c>
      <c r="CT131" s="0" t="n">
        <v>-0.0419999999999998</v>
      </c>
      <c r="CU131" s="0" t="n">
        <v>-0.0419999999999998</v>
      </c>
      <c r="CV131" s="0" t="n">
        <v>-0.0420000000000007</v>
      </c>
      <c r="CW131" s="0" t="n">
        <v>-0.0419999999999998</v>
      </c>
      <c r="CX131" s="0" t="n">
        <v>-0.0419999999999998</v>
      </c>
      <c r="CY131" s="0" t="n">
        <v>-0.0420000000000007</v>
      </c>
      <c r="CZ131" s="0" t="n">
        <v>-0.0369999999999999</v>
      </c>
      <c r="DA131" s="0" t="n">
        <v>-0.0370000000000008</v>
      </c>
      <c r="DB131" s="0" t="n">
        <v>-0.0369999999999999</v>
      </c>
      <c r="DC131" s="0" t="n">
        <v>-0.0369999999999999</v>
      </c>
      <c r="DD131" s="0" t="n">
        <v>-0.0369999999999999</v>
      </c>
      <c r="DE131" s="0" t="n">
        <v>-0.0369999999999999</v>
      </c>
      <c r="DF131" s="0" t="n">
        <v>-0.0370000000000008</v>
      </c>
      <c r="DG131" s="0" t="n">
        <v>-0.0369999999999999</v>
      </c>
      <c r="DH131" s="0" t="n">
        <v>-0.0369999999999999</v>
      </c>
      <c r="DI131" s="0" t="n">
        <v>-0.0369999999999999</v>
      </c>
      <c r="DJ131" s="0" t="n">
        <v>-0.0369999999999999</v>
      </c>
      <c r="DK131" s="0" t="n">
        <v>-0.0369999999999999</v>
      </c>
      <c r="DL131" s="0" t="n">
        <v>-0.032</v>
      </c>
      <c r="DM131" s="0" t="n">
        <v>-0.032</v>
      </c>
      <c r="DN131" s="0" t="n">
        <v>-0.032</v>
      </c>
      <c r="DO131" s="0" t="n">
        <v>-0.032</v>
      </c>
      <c r="DP131" s="0" t="n">
        <v>-0.032</v>
      </c>
      <c r="DQ131" s="0" t="n">
        <v>-0.032</v>
      </c>
      <c r="DR131" s="0" t="n">
        <v>-0.032</v>
      </c>
      <c r="DS131" s="0" t="n">
        <v>-0.032</v>
      </c>
      <c r="DT131" s="0" t="n">
        <v>-0.032</v>
      </c>
      <c r="DU131" s="0" t="n">
        <v>-0.0319999999999991</v>
      </c>
      <c r="DV131" s="0" t="n">
        <v>-0.032</v>
      </c>
      <c r="DW131" s="0" t="n">
        <v>-0.032</v>
      </c>
      <c r="DX131" s="0" t="n">
        <v>-0.0270000000000001</v>
      </c>
      <c r="DY131" s="0" t="n">
        <v>-0.0270000000000001</v>
      </c>
      <c r="DZ131" s="0" t="n">
        <v>-0.0269999999999992</v>
      </c>
      <c r="EA131" s="0" t="n">
        <v>-0.0269999999999992</v>
      </c>
      <c r="EB131" s="0" t="n">
        <v>-0.0270000000000001</v>
      </c>
      <c r="EC131" s="0" t="n">
        <v>-0.0269999999999992</v>
      </c>
      <c r="ED131" s="0" t="n">
        <v>-0.0270000000000001</v>
      </c>
      <c r="EE131" s="0" t="n">
        <v>-0.0270000000000001</v>
      </c>
      <c r="EF131" s="0" t="n">
        <v>-0.0270000000000001</v>
      </c>
      <c r="EG131" s="0" t="n">
        <v>-0.0270000000000001</v>
      </c>
      <c r="EH131" s="0" t="n">
        <v>-0.0270000000000001</v>
      </c>
      <c r="EI131" s="0" t="n">
        <v>-0.0270000000000001</v>
      </c>
      <c r="EJ131" s="0" t="n">
        <v>-0.0220000000000002</v>
      </c>
      <c r="EK131" s="0" t="n">
        <v>-0.0220000000000002</v>
      </c>
      <c r="EL131" s="0" t="n">
        <v>-0.0219999999999994</v>
      </c>
      <c r="EM131" s="0" t="n">
        <v>-0.0219999999999994</v>
      </c>
      <c r="EN131" s="0" t="n">
        <v>-0.0220000000000002</v>
      </c>
      <c r="EO131" s="0" t="n">
        <v>-0.0219999999999994</v>
      </c>
      <c r="EP131" s="0" t="n">
        <v>-0.0220000000000002</v>
      </c>
      <c r="EQ131" s="0" t="n">
        <v>-0.0220000000000002</v>
      </c>
      <c r="ER131" s="0" t="n">
        <v>-0.0220000000000002</v>
      </c>
      <c r="ES131" s="0" t="n">
        <v>-0.0220000000000002</v>
      </c>
      <c r="ET131" s="0" t="n">
        <v>-0.0220000000000002</v>
      </c>
      <c r="EU131" s="0" t="n">
        <v>-0.0220000000000002</v>
      </c>
      <c r="EV131" s="0" t="n">
        <v>-0.0170000000000003</v>
      </c>
      <c r="EW131" s="0" t="n">
        <v>-0.0170000000000003</v>
      </c>
      <c r="EX131" s="0" t="n">
        <v>-0.0169999999999995</v>
      </c>
      <c r="EY131" s="0" t="n">
        <v>-0.0169999999999995</v>
      </c>
      <c r="EZ131" s="0" t="n">
        <v>-0.0170000000000003</v>
      </c>
      <c r="FA131" s="0" t="n">
        <v>-0.0169999999999995</v>
      </c>
      <c r="FB131" s="0" t="n">
        <v>-0.0170000000000003</v>
      </c>
      <c r="FC131" s="0" t="n">
        <v>-0.0170000000000003</v>
      </c>
      <c r="FD131" s="0" t="n">
        <v>-0.0170000000000003</v>
      </c>
      <c r="FE131" s="0" t="n">
        <v>-0.0169999999999995</v>
      </c>
      <c r="FF131" s="0" t="n">
        <v>-0.0170000000000003</v>
      </c>
      <c r="FG131" s="0" t="n">
        <v>-0.0170000000000003</v>
      </c>
      <c r="FH131" s="0" t="n">
        <v>-0.0170000000000003</v>
      </c>
      <c r="FI131" s="0" t="n">
        <v>-0.0169999999999995</v>
      </c>
      <c r="FJ131" s="0" t="n">
        <v>-0.0170000000000003</v>
      </c>
      <c r="FK131" s="0" t="n">
        <v>-0.0170000000000003</v>
      </c>
      <c r="FL131" s="0" t="n">
        <v>-0.0169999999999995</v>
      </c>
      <c r="FM131" s="0" t="n">
        <v>-0.0170000000000003</v>
      </c>
      <c r="FN131" s="0" t="n">
        <v>-0.0169999999999995</v>
      </c>
      <c r="FO131" s="0" t="n">
        <v>-0.0169999999999995</v>
      </c>
      <c r="FP131" s="0" t="n">
        <v>-0.0170000000000003</v>
      </c>
      <c r="FQ131" s="0" t="n">
        <v>-0.0169999999999995</v>
      </c>
      <c r="FR131" s="0" t="n">
        <v>-0.0170000000000003</v>
      </c>
      <c r="FS131" s="0" t="n">
        <v>-0.0170000000000003</v>
      </c>
      <c r="FT131" s="0" t="n">
        <v>-0.0170000000000003</v>
      </c>
      <c r="FU131" s="0" t="n">
        <v>-0.0169999999999995</v>
      </c>
      <c r="FV131" s="0" t="n">
        <v>-0.0170000000000003</v>
      </c>
      <c r="FW131" s="0" t="n">
        <v>-0.0170000000000003</v>
      </c>
      <c r="FX131" s="0" t="n">
        <v>-0.0169999999999995</v>
      </c>
      <c r="FY131" s="0" t="n">
        <v>-0.0170000000000003</v>
      </c>
      <c r="FZ131" s="0" t="n">
        <v>-0.0169999999999995</v>
      </c>
      <c r="GA131" s="0" t="n">
        <v>-0.0169999999999995</v>
      </c>
      <c r="GB131" s="0" t="n">
        <v>-0.0170000000000003</v>
      </c>
      <c r="GC131" s="0" t="n">
        <v>-0.0170000000000003</v>
      </c>
      <c r="GD131" s="0" t="n">
        <v>-0.0169999999999995</v>
      </c>
      <c r="GE131" s="0" t="n">
        <v>-0.0170000000000003</v>
      </c>
      <c r="GF131" s="0" t="n">
        <v>-0.0169999999999995</v>
      </c>
      <c r="GG131" s="0" t="n">
        <v>-0.0169999999999995</v>
      </c>
      <c r="GH131" s="0" t="n">
        <v>-0.0170000000000003</v>
      </c>
      <c r="GI131" s="0" t="n">
        <v>-0.0170000000000003</v>
      </c>
      <c r="GJ131" s="0" t="n">
        <v>-0.0170000000000003</v>
      </c>
      <c r="GK131" s="0" t="n">
        <v>-0.0170000000000003</v>
      </c>
      <c r="GL131" s="0" t="n">
        <v>-0.0169999999999995</v>
      </c>
      <c r="GM131" s="0" t="n">
        <v>-0.0170000000000003</v>
      </c>
      <c r="GN131" s="0" t="n">
        <v>-0.0169999999999995</v>
      </c>
      <c r="GO131" s="0" t="n">
        <v>-0.0170000000000003</v>
      </c>
      <c r="GP131" s="0" t="n">
        <v>-0.0169999999999995</v>
      </c>
      <c r="GQ131" s="0" t="n">
        <v>-0.0170000000000003</v>
      </c>
      <c r="GR131" s="0" t="n">
        <v>-0.0169999999999995</v>
      </c>
      <c r="GS131" s="0" t="n">
        <v>-0.0170000000000003</v>
      </c>
      <c r="GT131" s="0" t="n">
        <v>-0.0170000000000003</v>
      </c>
      <c r="GU131" s="0" t="n">
        <v>-0.0170000000000003</v>
      </c>
      <c r="GV131" s="0" t="n">
        <v>-0.0170000000000003</v>
      </c>
      <c r="GW131" s="0" t="n">
        <v>-0.0170000000000003</v>
      </c>
      <c r="GX131" s="0" t="n">
        <v>-0.0170000000000003</v>
      </c>
      <c r="GY131" s="0" t="n">
        <v>-0.0170000000000003</v>
      </c>
      <c r="GZ131" s="0" t="n">
        <v>-0.0169999999999995</v>
      </c>
      <c r="HA131" s="0" t="n">
        <v>-0.0170000000000003</v>
      </c>
      <c r="HB131" s="0" t="n">
        <v>-0.0169999999999995</v>
      </c>
      <c r="HC131" s="0" t="n">
        <v>-0.0169999999999995</v>
      </c>
      <c r="HD131" s="0" t="n">
        <v>-0.0170000000000003</v>
      </c>
      <c r="HE131" s="0" t="n">
        <v>-0.0170000000000003</v>
      </c>
      <c r="HF131" s="0" t="n">
        <v>-0.0169999999999995</v>
      </c>
      <c r="HG131" s="0" t="n">
        <v>-0.0169999999999995</v>
      </c>
      <c r="HH131" s="0" t="n">
        <v>-0.0170000000000003</v>
      </c>
      <c r="HI131" s="0" t="n">
        <v>-0.0169999999999995</v>
      </c>
      <c r="HJ131" s="0" t="n">
        <v>-0.0170000000000003</v>
      </c>
      <c r="HK131" s="0" t="n">
        <v>-0.0170000000000003</v>
      </c>
      <c r="HL131" s="0" t="n">
        <v>-0.0169999999999995</v>
      </c>
      <c r="HM131" s="0" t="n">
        <v>-0.0170000000000003</v>
      </c>
      <c r="HN131" s="0" t="n">
        <v>-0.0170000000000003</v>
      </c>
      <c r="HO131" s="0" t="n">
        <v>-0.0169999999999995</v>
      </c>
      <c r="HP131" s="0" t="n">
        <v>-0.0170000000000003</v>
      </c>
      <c r="HQ131" s="0" t="n">
        <v>-0.0170000000000003</v>
      </c>
      <c r="HR131" s="0" t="n">
        <v>-0.0169999999999995</v>
      </c>
      <c r="HS131" s="0" t="n">
        <v>-0.0169999999999995</v>
      </c>
      <c r="HT131" s="0" t="n">
        <v>-0.0170000000000003</v>
      </c>
      <c r="HU131" s="0" t="n">
        <v>-0.0169999999999995</v>
      </c>
      <c r="HV131" s="0" t="n">
        <v>-0.0170000000000003</v>
      </c>
      <c r="HW131" s="0" t="n">
        <v>-0.0170000000000003</v>
      </c>
      <c r="HX131" s="0" t="n">
        <v>-0.0170000000000003</v>
      </c>
      <c r="HY131" s="0" t="n">
        <v>-0.0169999999999995</v>
      </c>
      <c r="HZ131" s="0" t="n">
        <v>-0.0170000000000003</v>
      </c>
      <c r="IA131" s="382" t="n">
        <v>-0.0170000000000003</v>
      </c>
      <c r="IB131" s="382" t="n">
        <v>-0.0170000000000003</v>
      </c>
      <c r="IC131" s="382" t="n">
        <v>-0.0169999999999995</v>
      </c>
      <c r="ID131" s="382" t="n">
        <v>-0.0170000000000003</v>
      </c>
      <c r="IE131" s="382" t="n">
        <v>-0.0170000000000003</v>
      </c>
    </row>
    <row r="132" customFormat="false" ht="12.75" hidden="false" customHeight="false" outlineLevel="0" collapsed="false">
      <c r="A132" s="389" t="n">
        <f aca="false">A!A146</f>
        <v>41000</v>
      </c>
      <c r="B132" s="390" t="n">
        <f aca="false">INDEX(RelationshipPriceTable,MATCH(A132,RelationshipMonth,0),2)</f>
        <v>4.224</v>
      </c>
      <c r="C132" s="390" t="n">
        <v>4.202</v>
      </c>
      <c r="D132" s="391" t="n">
        <f aca="false">B132-C132</f>
        <v>0.0220000000000002</v>
      </c>
      <c r="F132" s="414" t="n">
        <v>37040</v>
      </c>
      <c r="M132" s="0" t="n">
        <v>-0.235</v>
      </c>
      <c r="N132" s="0" t="n">
        <v>-0.223</v>
      </c>
      <c r="O132" s="0" t="n">
        <v>-0.220000000000001</v>
      </c>
      <c r="P132" s="0" t="n">
        <v>-0.218</v>
      </c>
      <c r="Q132" s="0" t="n">
        <v>-0.221</v>
      </c>
      <c r="R132" s="0" t="n">
        <v>-0.221</v>
      </c>
      <c r="S132" s="0" t="n">
        <v>-0.222</v>
      </c>
      <c r="T132" s="0" t="n">
        <v>-0.222</v>
      </c>
      <c r="U132" s="0" t="n">
        <v>-0.222</v>
      </c>
      <c r="V132" s="0" t="n">
        <v>-0.215</v>
      </c>
      <c r="W132" s="0" t="n">
        <v>-0.217</v>
      </c>
      <c r="X132" s="0" t="n">
        <v>-0.212</v>
      </c>
      <c r="Y132" s="0" t="n">
        <v>-0.209</v>
      </c>
      <c r="Z132" s="0" t="n">
        <v>-0.209000000000001</v>
      </c>
      <c r="AA132" s="0" t="n">
        <v>-0.209</v>
      </c>
      <c r="AB132" s="0" t="n">
        <v>-0.209</v>
      </c>
      <c r="AC132" s="0" t="n">
        <v>-0.209</v>
      </c>
      <c r="AD132" s="0" t="n">
        <v>-0.209</v>
      </c>
      <c r="AE132" s="0" t="n">
        <v>-0.209000000000001</v>
      </c>
      <c r="AF132" s="0" t="n">
        <v>-0.209</v>
      </c>
      <c r="AG132" s="0" t="n">
        <v>-0.205</v>
      </c>
      <c r="AH132" s="0" t="n">
        <v>-0.201000000000001</v>
      </c>
      <c r="AI132" s="0" t="n">
        <v>-0.191</v>
      </c>
      <c r="AJ132" s="0" t="n">
        <v>-0.181</v>
      </c>
      <c r="AK132" s="0" t="n">
        <v>-0.171</v>
      </c>
      <c r="AL132" s="0" t="n">
        <v>-0.166</v>
      </c>
      <c r="AM132" s="0" t="n">
        <v>-0.166</v>
      </c>
      <c r="AN132" s="0" t="n">
        <v>-0.166</v>
      </c>
      <c r="AO132" s="0" t="n">
        <v>-0.166</v>
      </c>
      <c r="AP132" s="0" t="n">
        <v>-0.165999999999999</v>
      </c>
      <c r="AQ132" s="0" t="n">
        <v>-0.166</v>
      </c>
      <c r="AR132" s="0" t="n">
        <v>-0.165999999999999</v>
      </c>
      <c r="AS132" s="0" t="n">
        <v>-0.161</v>
      </c>
      <c r="AT132" s="0" t="n">
        <v>-0.144</v>
      </c>
      <c r="AU132" s="0" t="n">
        <v>-0.144</v>
      </c>
      <c r="AV132" s="0" t="n">
        <v>-0.139</v>
      </c>
      <c r="AW132" s="0" t="n">
        <v>-0.146</v>
      </c>
      <c r="AX132" s="0" t="n">
        <v>-0.161</v>
      </c>
      <c r="AY132" s="0" t="n">
        <v>-0.166</v>
      </c>
      <c r="AZ132" s="0" t="n">
        <v>-0.171</v>
      </c>
      <c r="BA132" s="0" t="n">
        <v>-0.171</v>
      </c>
      <c r="BB132" s="0" t="n">
        <v>-0.186</v>
      </c>
      <c r="BC132" s="0" t="n">
        <v>-0.201</v>
      </c>
      <c r="BD132" s="0" t="n">
        <v>-0.161</v>
      </c>
      <c r="BE132" s="0" t="n">
        <v>-0.156</v>
      </c>
      <c r="BF132" s="0" t="n">
        <v>-0.139</v>
      </c>
      <c r="BG132" s="0" t="n">
        <v>-0.139</v>
      </c>
      <c r="BH132" s="0" t="n">
        <v>-0.134</v>
      </c>
      <c r="BI132" s="0" t="n">
        <v>-0.141</v>
      </c>
      <c r="BJ132" s="0" t="n">
        <v>-0.156</v>
      </c>
      <c r="BK132" s="0" t="n">
        <v>-0.161</v>
      </c>
      <c r="BL132" s="0" t="n">
        <v>-0.166</v>
      </c>
      <c r="BM132" s="0" t="n">
        <v>-0.166</v>
      </c>
      <c r="BN132" s="0" t="n">
        <v>-0.181</v>
      </c>
      <c r="BO132" s="0" t="n">
        <v>-0.196</v>
      </c>
      <c r="BP132" s="0" t="n">
        <v>-0.161</v>
      </c>
      <c r="BQ132" s="0" t="n">
        <v>-0.156000000000001</v>
      </c>
      <c r="BR132" s="0" t="n">
        <v>-0.139</v>
      </c>
      <c r="BS132" s="0" t="n">
        <v>-0.139</v>
      </c>
      <c r="BT132" s="0" t="n">
        <v>-0.134</v>
      </c>
      <c r="BU132" s="0" t="n">
        <v>-0.141</v>
      </c>
      <c r="BV132" s="0" t="n">
        <v>-0.156</v>
      </c>
      <c r="BW132" s="0" t="n">
        <v>-0.161</v>
      </c>
      <c r="BX132" s="0" t="n">
        <v>-0.165999999999999</v>
      </c>
      <c r="BY132" s="0" t="n">
        <v>-0.166</v>
      </c>
      <c r="BZ132" s="0" t="n">
        <v>-0.181</v>
      </c>
      <c r="CA132" s="0" t="n">
        <v>-0.196</v>
      </c>
      <c r="CB132" s="0" t="n">
        <v>-0.161</v>
      </c>
      <c r="CC132" s="0" t="n">
        <v>-0.156</v>
      </c>
      <c r="CD132" s="0" t="n">
        <v>-0.139</v>
      </c>
      <c r="CE132" s="0" t="n">
        <v>-0.139</v>
      </c>
      <c r="CF132" s="0" t="n">
        <v>-0.134</v>
      </c>
      <c r="CG132" s="0" t="n">
        <v>-0.141</v>
      </c>
      <c r="CH132" s="0" t="n">
        <v>-0.156</v>
      </c>
      <c r="CI132" s="0" t="n">
        <v>-0.161</v>
      </c>
      <c r="CJ132" s="0" t="n">
        <v>-0.166</v>
      </c>
      <c r="CK132" s="0" t="n">
        <v>-0.165999999999999</v>
      </c>
      <c r="CL132" s="0" t="n">
        <v>-0.181</v>
      </c>
      <c r="CM132" s="0" t="n">
        <v>-0.196000000000001</v>
      </c>
      <c r="CN132" s="0" t="n">
        <v>-0.161</v>
      </c>
      <c r="CO132" s="0" t="n">
        <v>-0.156000000000001</v>
      </c>
      <c r="CP132" s="0" t="n">
        <v>-0.139</v>
      </c>
      <c r="CQ132" s="0" t="n">
        <v>-0.139</v>
      </c>
      <c r="CR132" s="0" t="n">
        <v>-0.134</v>
      </c>
      <c r="CS132" s="0" t="n">
        <v>-0.141</v>
      </c>
      <c r="CT132" s="0" t="n">
        <v>-0.156000000000001</v>
      </c>
      <c r="CU132" s="0" t="n">
        <v>-0.161</v>
      </c>
      <c r="CV132" s="0" t="n">
        <v>-0.165999999999999</v>
      </c>
      <c r="CW132" s="0" t="n">
        <v>-0.166</v>
      </c>
      <c r="CX132" s="0" t="n">
        <v>-0.181</v>
      </c>
      <c r="CY132" s="0" t="n">
        <v>-0.196</v>
      </c>
      <c r="CZ132" s="0" t="n">
        <v>-0.161</v>
      </c>
      <c r="DA132" s="0" t="n">
        <v>-0.156</v>
      </c>
      <c r="DB132" s="0" t="n">
        <v>-0.139</v>
      </c>
      <c r="DC132" s="0" t="n">
        <v>-0.139</v>
      </c>
      <c r="DD132" s="0" t="n">
        <v>-0.134</v>
      </c>
      <c r="DE132" s="0" t="n">
        <v>-0.141</v>
      </c>
      <c r="DF132" s="0" t="n">
        <v>-0.156</v>
      </c>
      <c r="DG132" s="0" t="n">
        <v>-0.161</v>
      </c>
      <c r="DH132" s="0" t="n">
        <v>-0.165999999999999</v>
      </c>
      <c r="DI132" s="0" t="n">
        <v>-0.166</v>
      </c>
      <c r="DJ132" s="0" t="n">
        <v>-0.181</v>
      </c>
      <c r="DK132" s="0" t="n">
        <v>-0.196</v>
      </c>
      <c r="DL132" s="0" t="n">
        <v>-0.161</v>
      </c>
      <c r="DM132" s="0" t="n">
        <v>-0.156</v>
      </c>
      <c r="DN132" s="0" t="n">
        <v>-0.139</v>
      </c>
      <c r="DO132" s="0" t="n">
        <v>-0.139</v>
      </c>
      <c r="DP132" s="0" t="n">
        <v>-0.133999999999999</v>
      </c>
      <c r="DQ132" s="0" t="n">
        <v>-0.141</v>
      </c>
      <c r="DR132" s="0" t="n">
        <v>-0.156</v>
      </c>
      <c r="DS132" s="0" t="n">
        <v>-0.161</v>
      </c>
      <c r="DT132" s="0" t="n">
        <v>-0.166</v>
      </c>
      <c r="DU132" s="0" t="n">
        <v>-0.166</v>
      </c>
      <c r="DV132" s="0" t="n">
        <v>-0.181</v>
      </c>
      <c r="DW132" s="0" t="n">
        <v>-0.196</v>
      </c>
      <c r="DX132" s="0" t="n">
        <v>-0.161</v>
      </c>
      <c r="DY132" s="0" t="n">
        <v>-0.156</v>
      </c>
      <c r="DZ132" s="0" t="n">
        <v>-0.139</v>
      </c>
      <c r="EA132" s="0" t="n">
        <v>-0.139</v>
      </c>
      <c r="EB132" s="0" t="n">
        <v>-0.133999999999999</v>
      </c>
      <c r="EC132" s="0" t="n">
        <v>-0.141</v>
      </c>
      <c r="ED132" s="0" t="n">
        <v>-0.156</v>
      </c>
      <c r="EE132" s="0" t="n">
        <v>-0.161</v>
      </c>
      <c r="EF132" s="0" t="n">
        <v>-0.166</v>
      </c>
      <c r="EG132" s="0" t="n">
        <v>-0.165999999999999</v>
      </c>
      <c r="EH132" s="0" t="n">
        <v>-0.181</v>
      </c>
      <c r="EI132" s="0" t="n">
        <v>-0.196000000000001</v>
      </c>
      <c r="EJ132" s="0" t="n">
        <v>-0.161</v>
      </c>
      <c r="EK132" s="0" t="n">
        <v>-0.156</v>
      </c>
      <c r="EL132" s="0" t="n">
        <v>-0.139</v>
      </c>
      <c r="EM132" s="0" t="n">
        <v>-0.139</v>
      </c>
      <c r="EN132" s="0" t="n">
        <v>-0.133999999999999</v>
      </c>
      <c r="EO132" s="0" t="n">
        <v>-0.141</v>
      </c>
      <c r="EP132" s="0" t="n">
        <v>-0.156</v>
      </c>
      <c r="EQ132" s="0" t="n">
        <v>-0.161</v>
      </c>
      <c r="ER132" s="0" t="n">
        <v>-0.166</v>
      </c>
      <c r="ES132" s="0" t="n">
        <v>-0.165999999999999</v>
      </c>
      <c r="ET132" s="0" t="n">
        <v>-0.181</v>
      </c>
      <c r="EU132" s="0" t="n">
        <v>-0.196000000000001</v>
      </c>
      <c r="EV132" s="0" t="n">
        <v>-0.161</v>
      </c>
      <c r="EW132" s="0" t="n">
        <v>-0.156</v>
      </c>
      <c r="EX132" s="0" t="n">
        <v>-0.139</v>
      </c>
      <c r="EY132" s="0" t="n">
        <v>-0.139</v>
      </c>
      <c r="EZ132" s="0" t="n">
        <v>-0.133999999999999</v>
      </c>
      <c r="FA132" s="0" t="n">
        <v>-0.141</v>
      </c>
      <c r="FB132" s="0" t="n">
        <v>-0.156</v>
      </c>
      <c r="FC132" s="0" t="n">
        <v>-0.161</v>
      </c>
      <c r="FD132" s="0" t="n">
        <v>-0.166</v>
      </c>
      <c r="FE132" s="0" t="n">
        <v>-0.166</v>
      </c>
      <c r="FF132" s="0" t="n">
        <v>-0.181</v>
      </c>
      <c r="FG132" s="0" t="n">
        <v>-0.196</v>
      </c>
      <c r="FH132" s="0" t="n">
        <v>-0.161</v>
      </c>
      <c r="FI132" s="0" t="n">
        <v>-0.156000000000001</v>
      </c>
      <c r="FJ132" s="0" t="n">
        <v>-0.139</v>
      </c>
      <c r="FK132" s="0" t="n">
        <v>-0.139</v>
      </c>
      <c r="FL132" s="0" t="n">
        <v>-0.134</v>
      </c>
      <c r="FM132" s="0" t="n">
        <v>-0.141</v>
      </c>
      <c r="FN132" s="0" t="n">
        <v>-0.156000000000001</v>
      </c>
      <c r="FO132" s="0" t="n">
        <v>-0.161</v>
      </c>
      <c r="FP132" s="0" t="n">
        <v>-0.165999999999999</v>
      </c>
      <c r="FQ132" s="0" t="n">
        <v>-0.166</v>
      </c>
      <c r="FR132" s="0" t="n">
        <v>-0.181</v>
      </c>
      <c r="FS132" s="0" t="n">
        <v>-0.196</v>
      </c>
      <c r="FT132" s="0" t="n">
        <v>-0.161</v>
      </c>
      <c r="FU132" s="0" t="n">
        <v>-0.156000000000001</v>
      </c>
      <c r="FV132" s="0" t="n">
        <v>-0.139</v>
      </c>
      <c r="FW132" s="0" t="n">
        <v>-0.139</v>
      </c>
      <c r="FX132" s="0" t="n">
        <v>-0.134</v>
      </c>
      <c r="FY132" s="0" t="n">
        <v>-0.141</v>
      </c>
      <c r="FZ132" s="0" t="n">
        <v>-0.156000000000001</v>
      </c>
      <c r="GA132" s="0" t="n">
        <v>-0.161</v>
      </c>
      <c r="GB132" s="0" t="n">
        <v>-0.165999999999999</v>
      </c>
      <c r="GC132" s="0" t="n">
        <v>-0.166</v>
      </c>
      <c r="GD132" s="0" t="n">
        <v>-0.181</v>
      </c>
      <c r="GE132" s="0" t="n">
        <v>-0.196</v>
      </c>
      <c r="GF132" s="0" t="n">
        <v>-0.161</v>
      </c>
      <c r="GG132" s="0" t="n">
        <v>-0.156</v>
      </c>
      <c r="GH132" s="0" t="n">
        <v>-0.138999999999999</v>
      </c>
      <c r="GI132" s="0" t="n">
        <v>-0.138999999999999</v>
      </c>
      <c r="GJ132" s="0" t="n">
        <v>-0.134</v>
      </c>
      <c r="GK132" s="0" t="n">
        <v>-0.141</v>
      </c>
      <c r="GL132" s="0" t="n">
        <v>-0.156000000000001</v>
      </c>
      <c r="GM132" s="0" t="n">
        <v>-0.161</v>
      </c>
      <c r="GN132" s="0" t="n">
        <v>-0.166</v>
      </c>
      <c r="GO132" s="0" t="n">
        <v>-0.165999999999999</v>
      </c>
      <c r="GP132" s="0" t="n">
        <v>-0.181</v>
      </c>
      <c r="GQ132" s="0" t="n">
        <v>-0.196</v>
      </c>
      <c r="GR132" s="0" t="n">
        <v>-0.161</v>
      </c>
      <c r="GS132" s="0" t="n">
        <v>-0.156</v>
      </c>
      <c r="GT132" s="0" t="n">
        <v>-0.138999999999999</v>
      </c>
      <c r="GU132" s="0" t="n">
        <v>-0.138999999999999</v>
      </c>
      <c r="GV132" s="0" t="n">
        <v>-0.134</v>
      </c>
      <c r="GW132" s="0" t="n">
        <v>-0.141</v>
      </c>
      <c r="GX132" s="0" t="n">
        <v>-0.156</v>
      </c>
      <c r="GY132" s="0" t="n">
        <v>-0.161</v>
      </c>
      <c r="GZ132" s="0" t="n">
        <v>-0.166</v>
      </c>
      <c r="HA132" s="0" t="n">
        <v>-0.165999999999999</v>
      </c>
      <c r="HB132" s="0" t="n">
        <v>-0.181</v>
      </c>
      <c r="HC132" s="0" t="n">
        <v>-0.196000000000001</v>
      </c>
      <c r="HD132" s="0" t="n">
        <v>-0.161</v>
      </c>
      <c r="HE132" s="0" t="n">
        <v>-0.156</v>
      </c>
      <c r="HF132" s="0" t="n">
        <v>-0.139</v>
      </c>
      <c r="HG132" s="0" t="n">
        <v>-0.139</v>
      </c>
      <c r="HH132" s="0" t="n">
        <v>-0.133999999999999</v>
      </c>
      <c r="HI132" s="0" t="n">
        <v>-0.141</v>
      </c>
      <c r="HJ132" s="0" t="n">
        <v>-0.156</v>
      </c>
      <c r="HK132" s="0" t="n">
        <v>-0.161</v>
      </c>
      <c r="HL132" s="0" t="n">
        <v>-0.166</v>
      </c>
      <c r="HM132" s="0" t="n">
        <v>-0.165999999999999</v>
      </c>
      <c r="HN132" s="0" t="n">
        <v>-0.181</v>
      </c>
      <c r="HO132" s="0" t="n">
        <v>-0.196000000000001</v>
      </c>
      <c r="HP132" s="0" t="n">
        <v>-0.161</v>
      </c>
      <c r="HQ132" s="0" t="n">
        <v>-0.156</v>
      </c>
      <c r="HR132" s="0" t="n">
        <v>-0.139</v>
      </c>
      <c r="HS132" s="0" t="n">
        <v>-0.139</v>
      </c>
      <c r="HT132" s="0" t="n">
        <v>-0.133999999999999</v>
      </c>
      <c r="HU132" s="0" t="n">
        <v>-0.141</v>
      </c>
      <c r="HV132" s="0" t="n">
        <v>-0.156</v>
      </c>
      <c r="HW132" s="0" t="n">
        <v>-0.161</v>
      </c>
      <c r="HX132" s="0" t="n">
        <v>-0.166</v>
      </c>
      <c r="HY132" s="0" t="n">
        <v>-0.166</v>
      </c>
      <c r="HZ132" s="0" t="n">
        <v>-0.181</v>
      </c>
      <c r="IA132" s="382" t="n">
        <v>-0.196</v>
      </c>
      <c r="IB132" s="382" t="n">
        <v>-0.161</v>
      </c>
      <c r="IC132" s="382" t="n">
        <v>-0.156000000000001</v>
      </c>
      <c r="ID132" s="382" t="n">
        <v>-0.139</v>
      </c>
      <c r="IE132" s="382" t="n">
        <v>-0.139</v>
      </c>
    </row>
    <row r="133" customFormat="false" ht="12.75" hidden="false" customHeight="false" outlineLevel="0" collapsed="false">
      <c r="A133" s="389" t="n">
        <f aca="false">A!A147</f>
        <v>41030</v>
      </c>
      <c r="B133" s="390" t="n">
        <f aca="false">INDEX(RelationshipPriceTable,MATCH(A133,RelationshipMonth,0),2)</f>
        <v>4.214</v>
      </c>
      <c r="C133" s="390" t="n">
        <v>4.192</v>
      </c>
      <c r="D133" s="391" t="n">
        <f aca="false">B133-C133</f>
        <v>0.0220000000000002</v>
      </c>
      <c r="F133" s="414" t="n">
        <v>37041</v>
      </c>
      <c r="N133" s="0" t="n">
        <v>0.171</v>
      </c>
      <c r="O133" s="0" t="n">
        <v>0.162</v>
      </c>
      <c r="P133" s="0" t="n">
        <v>0.157</v>
      </c>
      <c r="Q133" s="0" t="n">
        <v>0.155</v>
      </c>
      <c r="R133" s="0" t="n">
        <v>0.14</v>
      </c>
      <c r="S133" s="0" t="n">
        <v>0.126</v>
      </c>
      <c r="T133" s="0" t="n">
        <v>0.124000000000001</v>
      </c>
      <c r="U133" s="0" t="n">
        <v>0.117</v>
      </c>
      <c r="V133" s="0" t="n">
        <v>0.109</v>
      </c>
      <c r="W133" s="0" t="n">
        <v>0.0829999999999997</v>
      </c>
      <c r="X133" s="0" t="n">
        <v>0.0680000000000001</v>
      </c>
      <c r="Y133" s="0" t="n">
        <v>0.0630000000000002</v>
      </c>
      <c r="Z133" s="0" t="n">
        <v>0.0500000000000003</v>
      </c>
      <c r="AA133" s="0" t="n">
        <v>0.0370000000000004</v>
      </c>
      <c r="AB133" s="0" t="n">
        <v>0.0369999999999999</v>
      </c>
      <c r="AC133" s="0" t="n">
        <v>0.036</v>
      </c>
      <c r="AD133" s="0" t="n">
        <v>0.0259999999999998</v>
      </c>
      <c r="AE133" s="0" t="n">
        <v>0.0209999999999999</v>
      </c>
      <c r="AF133" s="0" t="n">
        <v>0.0209999999999999</v>
      </c>
      <c r="AG133" s="0" t="n">
        <v>0.0209999999999999</v>
      </c>
      <c r="AH133" s="0" t="n">
        <v>0.0209999999999999</v>
      </c>
      <c r="AI133" s="0" t="n">
        <v>0.0209999999999999</v>
      </c>
      <c r="AJ133" s="0" t="n">
        <v>0.0209999999999999</v>
      </c>
      <c r="AK133" s="0" t="n">
        <v>0.0209999999999999</v>
      </c>
      <c r="AL133" s="0" t="n">
        <v>0.0209999999999999</v>
      </c>
      <c r="AM133" s="0" t="n">
        <v>0.0209999999999999</v>
      </c>
      <c r="AN133" s="0" t="n">
        <v>0.0209999999999999</v>
      </c>
      <c r="AO133" s="0" t="n">
        <v>0.0209999999999999</v>
      </c>
      <c r="AP133" s="0" t="n">
        <v>0.0209999999999999</v>
      </c>
      <c r="AQ133" s="0" t="n">
        <v>0.0209999999999999</v>
      </c>
      <c r="AR133" s="0" t="n">
        <v>0.0209999999999999</v>
      </c>
      <c r="AS133" s="0" t="n">
        <v>0.0209999999999999</v>
      </c>
      <c r="AT133" s="0" t="n">
        <v>0.0209999999999999</v>
      </c>
      <c r="AU133" s="0" t="n">
        <v>0.00099999999999989</v>
      </c>
      <c r="AV133" s="0" t="n">
        <v>0.00099999999999989</v>
      </c>
      <c r="AW133" s="0" t="n">
        <v>-0.00900000000000034</v>
      </c>
      <c r="AX133" s="0" t="n">
        <v>0.0209999999999999</v>
      </c>
      <c r="AY133" s="0" t="n">
        <v>0.0209999999999999</v>
      </c>
      <c r="AZ133" s="0" t="n">
        <v>0.0209999999999999</v>
      </c>
      <c r="BA133" s="0" t="n">
        <v>0.0209999999999999</v>
      </c>
      <c r="BB133" s="0" t="n">
        <v>0.0209999999999999</v>
      </c>
      <c r="BC133" s="0" t="n">
        <v>0.0209999999999999</v>
      </c>
      <c r="BD133" s="0" t="n">
        <v>0.0209999999999999</v>
      </c>
      <c r="BE133" s="0" t="n">
        <v>0.0209999999999999</v>
      </c>
      <c r="BF133" s="0" t="n">
        <v>0.0209999999999999</v>
      </c>
      <c r="BG133" s="0" t="n">
        <v>0.00100000000000033</v>
      </c>
      <c r="BH133" s="0" t="n">
        <v>0.00099999999999989</v>
      </c>
      <c r="BI133" s="0" t="n">
        <v>-0.0089999999999999</v>
      </c>
      <c r="BJ133" s="0" t="n">
        <v>0.0209999999999999</v>
      </c>
      <c r="BK133" s="0" t="n">
        <v>0.0209999999999999</v>
      </c>
      <c r="BL133" s="0" t="n">
        <v>0.0209999999999999</v>
      </c>
      <c r="BM133" s="0" t="n">
        <v>0.0209999999999999</v>
      </c>
      <c r="BN133" s="0" t="n">
        <v>0.0209999999999999</v>
      </c>
      <c r="BO133" s="0" t="n">
        <v>0.0209999999999999</v>
      </c>
      <c r="BP133" s="0" t="n">
        <v>0.0209999999999999</v>
      </c>
      <c r="BQ133" s="0" t="n">
        <v>0.0210000000000008</v>
      </c>
      <c r="BR133" s="0" t="n">
        <v>0.0210000000000008</v>
      </c>
      <c r="BS133" s="0" t="n">
        <v>0.00099999999999989</v>
      </c>
      <c r="BT133" s="0" t="n">
        <v>0.00099999999999989</v>
      </c>
      <c r="BU133" s="0" t="n">
        <v>-0.0089999999999999</v>
      </c>
      <c r="BV133" s="0" t="n">
        <v>0.0209999999999999</v>
      </c>
      <c r="BW133" s="0" t="n">
        <v>0.0209999999999995</v>
      </c>
      <c r="BX133" s="0" t="n">
        <v>0.0209999999999999</v>
      </c>
      <c r="BY133" s="0" t="n">
        <v>0.0210000000000008</v>
      </c>
      <c r="BZ133" s="0" t="n">
        <v>0.0209999999999999</v>
      </c>
      <c r="CA133" s="0" t="n">
        <v>0.0209999999999999</v>
      </c>
      <c r="CB133" s="0" t="n">
        <v>0.0209999999999999</v>
      </c>
      <c r="CC133" s="0" t="n">
        <v>0.0209999999999999</v>
      </c>
      <c r="CD133" s="0" t="n">
        <v>0.0209999999999999</v>
      </c>
      <c r="CE133" s="0" t="n">
        <v>0.00099999999999989</v>
      </c>
      <c r="CF133" s="0" t="n">
        <v>0.00100000000000033</v>
      </c>
      <c r="CG133" s="0" t="n">
        <v>-0.0089999999999999</v>
      </c>
      <c r="CH133" s="0" t="n">
        <v>0.0209999999999999</v>
      </c>
      <c r="CI133" s="0" t="n">
        <v>0.0209999999999999</v>
      </c>
      <c r="CJ133" s="0" t="n">
        <v>0.0209999999999999</v>
      </c>
      <c r="CK133" s="0" t="n">
        <v>0.0209999999999999</v>
      </c>
      <c r="CL133" s="0" t="n">
        <v>0.0209999999999999</v>
      </c>
      <c r="CM133" s="0" t="n">
        <v>0.0210000000000008</v>
      </c>
      <c r="CN133" s="0" t="n">
        <v>0.0209999999999999</v>
      </c>
      <c r="CO133" s="0" t="n">
        <v>0.0210000000000008</v>
      </c>
      <c r="CP133" s="0" t="n">
        <v>0.0210000000000008</v>
      </c>
      <c r="CQ133" s="0" t="n">
        <v>0.00100000000000033</v>
      </c>
      <c r="CR133" s="0" t="n">
        <v>0.00099999999999989</v>
      </c>
      <c r="CS133" s="0" t="n">
        <v>-0.00899999999999945</v>
      </c>
      <c r="CT133" s="0" t="n">
        <v>0.0210000000000008</v>
      </c>
      <c r="CU133" s="0" t="n">
        <v>0.0209999999999999</v>
      </c>
      <c r="CV133" s="0" t="n">
        <v>0.0209999999999999</v>
      </c>
      <c r="CW133" s="0" t="n">
        <v>0.0210000000000008</v>
      </c>
      <c r="CX133" s="0" t="n">
        <v>0.0209999999999999</v>
      </c>
      <c r="CY133" s="0" t="n">
        <v>0.0209999999999999</v>
      </c>
      <c r="CZ133" s="0" t="n">
        <v>0.0209999999999999</v>
      </c>
      <c r="DA133" s="0" t="n">
        <v>0.0209999999999999</v>
      </c>
      <c r="DB133" s="0" t="n">
        <v>0.0209999999999999</v>
      </c>
      <c r="DC133" s="0" t="n">
        <v>0.00100000000000033</v>
      </c>
      <c r="DD133" s="0" t="n">
        <v>0.00100000000000033</v>
      </c>
      <c r="DE133" s="0" t="n">
        <v>-0.00900000000000034</v>
      </c>
      <c r="DF133" s="0" t="n">
        <v>0.0209999999999999</v>
      </c>
      <c r="DG133" s="0" t="n">
        <v>0.0209999999999999</v>
      </c>
      <c r="DH133" s="0" t="n">
        <v>0.0209999999999999</v>
      </c>
      <c r="DI133" s="0" t="n">
        <v>0.0209999999999999</v>
      </c>
      <c r="DJ133" s="0" t="n">
        <v>0.0209999999999999</v>
      </c>
      <c r="DK133" s="0" t="n">
        <v>0.0209999999999999</v>
      </c>
      <c r="DL133" s="0" t="n">
        <v>0.0209999999999999</v>
      </c>
      <c r="DM133" s="0" t="n">
        <v>0.0209999999999999</v>
      </c>
      <c r="DN133" s="0" t="n">
        <v>0.0209999999999999</v>
      </c>
      <c r="DO133" s="0" t="n">
        <v>0.00100000000000033</v>
      </c>
      <c r="DP133" s="0" t="n">
        <v>0.000999999999999446</v>
      </c>
      <c r="DQ133" s="0" t="n">
        <v>-0.00900000000000034</v>
      </c>
      <c r="DR133" s="0" t="n">
        <v>0.0209999999999999</v>
      </c>
      <c r="DS133" s="0" t="n">
        <v>0.0209999999999999</v>
      </c>
      <c r="DT133" s="0" t="n">
        <v>0.0209999999999999</v>
      </c>
      <c r="DU133" s="0" t="n">
        <v>0.0209999999999999</v>
      </c>
      <c r="DV133" s="0" t="n">
        <v>0.0209999999999999</v>
      </c>
      <c r="DW133" s="0" t="n">
        <v>0.0209999999999999</v>
      </c>
      <c r="DX133" s="0" t="n">
        <v>0.0210000000000008</v>
      </c>
      <c r="DY133" s="0" t="n">
        <v>0.0209999999999999</v>
      </c>
      <c r="DZ133" s="0" t="n">
        <v>0.0209999999999999</v>
      </c>
      <c r="EA133" s="0" t="n">
        <v>0.00100000000000033</v>
      </c>
      <c r="EB133" s="0" t="n">
        <v>0.000999999999999446</v>
      </c>
      <c r="EC133" s="0" t="n">
        <v>-0.00900000000000034</v>
      </c>
      <c r="ED133" s="0" t="n">
        <v>0.0209999999999999</v>
      </c>
      <c r="EE133" s="0" t="n">
        <v>0.0209999999999999</v>
      </c>
      <c r="EF133" s="0" t="n">
        <v>0.0209999999999999</v>
      </c>
      <c r="EG133" s="0" t="n">
        <v>0.0209999999999999</v>
      </c>
      <c r="EH133" s="0" t="n">
        <v>0.0209999999999999</v>
      </c>
      <c r="EI133" s="0" t="n">
        <v>0.0210000000000008</v>
      </c>
      <c r="EJ133" s="0" t="n">
        <v>0.0209999999999999</v>
      </c>
      <c r="EK133" s="0" t="n">
        <v>0.0209999999999999</v>
      </c>
      <c r="EL133" s="0" t="n">
        <v>0.0209999999999999</v>
      </c>
      <c r="EM133" s="0" t="n">
        <v>0.00100000000000033</v>
      </c>
      <c r="EN133" s="0" t="n">
        <v>0.000999999999999446</v>
      </c>
      <c r="EO133" s="0" t="n">
        <v>-0.00900000000000034</v>
      </c>
      <c r="EP133" s="0" t="n">
        <v>0.0209999999999999</v>
      </c>
      <c r="EQ133" s="0" t="n">
        <v>0.0209999999999999</v>
      </c>
      <c r="ER133" s="0" t="n">
        <v>0.0209999999999999</v>
      </c>
      <c r="ES133" s="0" t="n">
        <v>0.0209999999999999</v>
      </c>
      <c r="ET133" s="0" t="n">
        <v>0.0209999999999999</v>
      </c>
      <c r="EU133" s="0" t="n">
        <v>0.0210000000000008</v>
      </c>
      <c r="EV133" s="0" t="n">
        <v>0.0209999999999999</v>
      </c>
      <c r="EW133" s="0" t="n">
        <v>0.0209999999999999</v>
      </c>
      <c r="EX133" s="0" t="n">
        <v>0.0209999999999999</v>
      </c>
      <c r="EY133" s="0" t="n">
        <v>0.00100000000000033</v>
      </c>
      <c r="EZ133" s="0" t="n">
        <v>0.000999999999999446</v>
      </c>
      <c r="FA133" s="0" t="n">
        <v>-0.00900000000000034</v>
      </c>
      <c r="FB133" s="0" t="n">
        <v>0.0209999999999999</v>
      </c>
      <c r="FC133" s="0" t="n">
        <v>0.0209999999999999</v>
      </c>
      <c r="FD133" s="0" t="n">
        <v>0.0210000000000008</v>
      </c>
      <c r="FE133" s="0" t="n">
        <v>0.0209999999999999</v>
      </c>
      <c r="FF133" s="0" t="n">
        <v>0.0209999999999999</v>
      </c>
      <c r="FG133" s="0" t="n">
        <v>0.0209999999999999</v>
      </c>
      <c r="FH133" s="0" t="n">
        <v>0.0209999999999999</v>
      </c>
      <c r="FI133" s="0" t="n">
        <v>0.0209999999999999</v>
      </c>
      <c r="FJ133" s="0" t="n">
        <v>0.0209999999999999</v>
      </c>
      <c r="FK133" s="0" t="n">
        <v>0.00100000000000033</v>
      </c>
      <c r="FL133" s="0" t="n">
        <v>0.00100000000000033</v>
      </c>
      <c r="FM133" s="0" t="n">
        <v>-0.00900000000000034</v>
      </c>
      <c r="FN133" s="0" t="n">
        <v>0.0209999999999999</v>
      </c>
      <c r="FO133" s="0" t="n">
        <v>0.0209999999999999</v>
      </c>
      <c r="FP133" s="0" t="n">
        <v>0.0209999999999999</v>
      </c>
      <c r="FQ133" s="0" t="n">
        <v>0.0209999999999999</v>
      </c>
      <c r="FR133" s="0" t="n">
        <v>0.0210000000000008</v>
      </c>
      <c r="FS133" s="0" t="n">
        <v>0.0209999999999999</v>
      </c>
      <c r="FT133" s="0" t="n">
        <v>0.0209999999999999</v>
      </c>
      <c r="FU133" s="0" t="n">
        <v>0.0209999999999999</v>
      </c>
      <c r="FV133" s="0" t="n">
        <v>0.0209999999999999</v>
      </c>
      <c r="FW133" s="0" t="n">
        <v>0.00100000000000033</v>
      </c>
      <c r="FX133" s="0" t="n">
        <v>0.00100000000000033</v>
      </c>
      <c r="FY133" s="0" t="n">
        <v>-0.00899999999999945</v>
      </c>
      <c r="FZ133" s="0" t="n">
        <v>0.0209999999999999</v>
      </c>
      <c r="GA133" s="0" t="n">
        <v>0.0209999999999999</v>
      </c>
      <c r="GB133" s="0" t="n">
        <v>0.0209999999999999</v>
      </c>
      <c r="GC133" s="0" t="n">
        <v>0.0209999999999999</v>
      </c>
      <c r="GD133" s="0" t="n">
        <v>0.0209999999999999</v>
      </c>
      <c r="GE133" s="0" t="n">
        <v>0.0209999999999999</v>
      </c>
      <c r="GF133" s="0" t="n">
        <v>0.0209999999999999</v>
      </c>
      <c r="GG133" s="0" t="n">
        <v>0.0209999999999999</v>
      </c>
      <c r="GH133" s="0" t="n">
        <v>0.0209999999999999</v>
      </c>
      <c r="GI133" s="0" t="n">
        <v>0.000999999999999446</v>
      </c>
      <c r="GJ133" s="0" t="n">
        <v>0.00100000000000033</v>
      </c>
      <c r="GK133" s="0" t="n">
        <v>-0.00899999999999945</v>
      </c>
      <c r="GL133" s="0" t="n">
        <v>0.0210000000000008</v>
      </c>
      <c r="GM133" s="0" t="n">
        <v>0.0210000000000008</v>
      </c>
      <c r="GN133" s="0" t="n">
        <v>0.0209999999999999</v>
      </c>
      <c r="GO133" s="0" t="n">
        <v>0.0209999999999999</v>
      </c>
      <c r="GP133" s="0" t="n">
        <v>0.0209999999999999</v>
      </c>
      <c r="GQ133" s="0" t="n">
        <v>0.0209999999999999</v>
      </c>
      <c r="GR133" s="0" t="n">
        <v>0.0209999999999999</v>
      </c>
      <c r="GS133" s="0" t="n">
        <v>0.0209999999999999</v>
      </c>
      <c r="GT133" s="0" t="n">
        <v>0.0209999999999999</v>
      </c>
      <c r="GU133" s="0" t="n">
        <v>0.000999999999999446</v>
      </c>
      <c r="GV133" s="0" t="n">
        <v>0.00100000000000033</v>
      </c>
      <c r="GW133" s="0" t="n">
        <v>-0.00899999999999945</v>
      </c>
      <c r="GX133" s="0" t="n">
        <v>0.0209999999999999</v>
      </c>
      <c r="GY133" s="0" t="n">
        <v>0.0209999999999999</v>
      </c>
      <c r="GZ133" s="0" t="n">
        <v>0.0209999999999999</v>
      </c>
      <c r="HA133" s="0" t="n">
        <v>0.0209999999999999</v>
      </c>
      <c r="HB133" s="0" t="n">
        <v>0.0209999999999999</v>
      </c>
      <c r="HC133" s="0" t="n">
        <v>0.0209999999999999</v>
      </c>
      <c r="HD133" s="0" t="n">
        <v>0.0210000000000008</v>
      </c>
      <c r="HE133" s="0" t="n">
        <v>0.0209999999999999</v>
      </c>
      <c r="HF133" s="0" t="n">
        <v>0.0209999999999999</v>
      </c>
      <c r="HG133" s="0" t="n">
        <v>0.00100000000000033</v>
      </c>
      <c r="HH133" s="0" t="n">
        <v>0.000999999999999446</v>
      </c>
      <c r="HI133" s="0" t="n">
        <v>-0.00900000000000034</v>
      </c>
      <c r="HJ133" s="0" t="n">
        <v>0.0209999999999999</v>
      </c>
      <c r="HK133" s="0" t="n">
        <v>0.0209999999999999</v>
      </c>
      <c r="HL133" s="0" t="n">
        <v>0.0209999999999999</v>
      </c>
      <c r="HM133" s="0" t="n">
        <v>0.0209999999999999</v>
      </c>
      <c r="HN133" s="0" t="n">
        <v>0.0209999999999999</v>
      </c>
      <c r="HO133" s="0" t="n">
        <v>0.0210000000000008</v>
      </c>
      <c r="HP133" s="0" t="n">
        <v>0.0209999999999999</v>
      </c>
      <c r="HQ133" s="0" t="n">
        <v>0.0209999999999999</v>
      </c>
      <c r="HR133" s="0" t="n">
        <v>0.0209999999999999</v>
      </c>
      <c r="HS133" s="0" t="n">
        <v>0.00100000000000033</v>
      </c>
      <c r="HT133" s="0" t="n">
        <v>0.000999999999999446</v>
      </c>
      <c r="HU133" s="0" t="n">
        <v>-0.00900000000000034</v>
      </c>
      <c r="HV133" s="0" t="n">
        <v>0.0209999999999999</v>
      </c>
      <c r="HW133" s="0" t="n">
        <v>0.0209999999999999</v>
      </c>
      <c r="HX133" s="0" t="n">
        <v>0.0210000000000008</v>
      </c>
      <c r="HY133" s="0" t="n">
        <v>0.0209999999999999</v>
      </c>
      <c r="HZ133" s="0" t="n">
        <v>0.0209999999999999</v>
      </c>
      <c r="IA133" s="382" t="n">
        <v>0.0209999999999999</v>
      </c>
      <c r="IB133" s="382" t="n">
        <v>0.0209999999999999</v>
      </c>
      <c r="IC133" s="382" t="n">
        <v>0.0209999999999999</v>
      </c>
      <c r="ID133" s="382" t="n">
        <v>0.0209999999999999</v>
      </c>
      <c r="IE133" s="382" t="n">
        <v>0.00100000000000033</v>
      </c>
      <c r="IF133" s="382" t="n">
        <v>0.00100000000000033</v>
      </c>
    </row>
    <row r="134" customFormat="false" ht="12.75" hidden="false" customHeight="false" outlineLevel="0" collapsed="false">
      <c r="A134" s="389" t="n">
        <f aca="false">A!A148</f>
        <v>41061</v>
      </c>
      <c r="B134" s="390" t="n">
        <f aca="false">INDEX(RelationshipPriceTable,MATCH(A134,RelationshipMonth,0),2)</f>
        <v>4.25</v>
      </c>
      <c r="C134" s="390" t="n">
        <v>4.228</v>
      </c>
      <c r="D134" s="391" t="n">
        <f aca="false">B134-C134</f>
        <v>0.0220000000000002</v>
      </c>
      <c r="F134" s="414" t="n">
        <v>37042</v>
      </c>
      <c r="N134" s="0" t="n">
        <v>-0.0669999999999997</v>
      </c>
      <c r="O134" s="0" t="n">
        <v>-0.0649999999999995</v>
      </c>
      <c r="P134" s="0" t="n">
        <v>-0.0649999999999995</v>
      </c>
      <c r="Q134" s="0" t="n">
        <v>-0.069</v>
      </c>
      <c r="R134" s="0" t="n">
        <v>-0.0720000000000001</v>
      </c>
      <c r="S134" s="0" t="n">
        <v>-0.0739999999999998</v>
      </c>
      <c r="T134" s="0" t="n">
        <v>-0.0840000000000005</v>
      </c>
      <c r="U134" s="0" t="n">
        <v>-0.0840000000000005</v>
      </c>
      <c r="V134" s="0" t="n">
        <v>-0.0839999999999996</v>
      </c>
      <c r="W134" s="0" t="n">
        <v>-0.0859999999999999</v>
      </c>
      <c r="X134" s="0" t="n">
        <v>-0.0860000000000003</v>
      </c>
      <c r="Y134" s="0" t="n">
        <v>-0.0860000000000003</v>
      </c>
      <c r="Z134" s="0" t="n">
        <v>-0.0910000000000002</v>
      </c>
      <c r="AA134" s="0" t="n">
        <v>-0.0910000000000002</v>
      </c>
      <c r="AB134" s="0" t="n">
        <v>-0.0910000000000002</v>
      </c>
      <c r="AC134" s="0" t="n">
        <v>-0.0909999999999998</v>
      </c>
      <c r="AD134" s="0" t="n">
        <v>-0.101</v>
      </c>
      <c r="AE134" s="0" t="n">
        <v>-0.106</v>
      </c>
      <c r="AF134" s="0" t="n">
        <v>-0.106</v>
      </c>
      <c r="AG134" s="0" t="n">
        <v>-0.106</v>
      </c>
      <c r="AH134" s="0" t="n">
        <v>-0.103</v>
      </c>
      <c r="AI134" s="0" t="n">
        <v>-0.106</v>
      </c>
      <c r="AJ134" s="0" t="n">
        <v>-0.106</v>
      </c>
      <c r="AK134" s="0" t="n">
        <v>-0.106</v>
      </c>
      <c r="AL134" s="0" t="n">
        <v>-0.106</v>
      </c>
      <c r="AM134" s="0" t="n">
        <v>-0.106</v>
      </c>
      <c r="AN134" s="0" t="n">
        <v>-0.106</v>
      </c>
      <c r="AO134" s="0" t="n">
        <v>-0.106</v>
      </c>
      <c r="AP134" s="0" t="n">
        <v>-0.106</v>
      </c>
      <c r="AQ134" s="0" t="n">
        <v>-0.106</v>
      </c>
      <c r="AR134" s="0" t="n">
        <v>-0.106</v>
      </c>
      <c r="AS134" s="0" t="n">
        <v>-0.106</v>
      </c>
      <c r="AT134" s="0" t="n">
        <v>-0.106</v>
      </c>
      <c r="AU134" s="0" t="n">
        <v>-0.106</v>
      </c>
      <c r="AV134" s="0" t="n">
        <v>-0.106</v>
      </c>
      <c r="AW134" s="0" t="n">
        <v>-0.0999999999999996</v>
      </c>
      <c r="AX134" s="0" t="n">
        <v>-0.136</v>
      </c>
      <c r="AY134" s="0" t="n">
        <v>-0.126</v>
      </c>
      <c r="AZ134" s="0" t="n">
        <v>-0.126</v>
      </c>
      <c r="BA134" s="0" t="n">
        <v>-0.126</v>
      </c>
      <c r="BB134" s="0" t="n">
        <v>-0.125999999999999</v>
      </c>
      <c r="BC134" s="0" t="n">
        <v>-0.126</v>
      </c>
      <c r="BD134" s="0" t="n">
        <v>-0.111</v>
      </c>
      <c r="BE134" s="0" t="n">
        <v>-0.111</v>
      </c>
      <c r="BF134" s="0" t="n">
        <v>-0.111</v>
      </c>
      <c r="BG134" s="0" t="n">
        <v>-0.111</v>
      </c>
      <c r="BH134" s="0" t="n">
        <v>-0.111</v>
      </c>
      <c r="BI134" s="0" t="n">
        <v>-0.105</v>
      </c>
      <c r="BJ134" s="0" t="n">
        <v>-0.141</v>
      </c>
      <c r="BK134" s="0" t="n">
        <v>-0.131</v>
      </c>
      <c r="BL134" s="0" t="n">
        <v>-0.131</v>
      </c>
      <c r="BM134" s="0" t="n">
        <v>-0.131</v>
      </c>
      <c r="BN134" s="0" t="n">
        <v>-0.130999999999999</v>
      </c>
      <c r="BO134" s="0" t="n">
        <v>-0.131</v>
      </c>
      <c r="BP134" s="0" t="n">
        <v>-0.116</v>
      </c>
      <c r="BQ134" s="0" t="n">
        <v>-0.116000000000001</v>
      </c>
      <c r="BR134" s="0" t="n">
        <v>-0.116000000000001</v>
      </c>
      <c r="BS134" s="0" t="n">
        <v>-0.116</v>
      </c>
      <c r="BT134" s="0" t="n">
        <v>-0.116</v>
      </c>
      <c r="BU134" s="0" t="n">
        <v>-0.11</v>
      </c>
      <c r="BV134" s="0" t="n">
        <v>-0.146</v>
      </c>
      <c r="BW134" s="0" t="n">
        <v>-0.136</v>
      </c>
      <c r="BX134" s="0" t="n">
        <v>-0.136</v>
      </c>
      <c r="BY134" s="0" t="n">
        <v>-0.136000000000001</v>
      </c>
      <c r="BZ134" s="0" t="n">
        <v>-0.136</v>
      </c>
      <c r="CA134" s="0" t="n">
        <v>-0.136</v>
      </c>
      <c r="CB134" s="0" t="n">
        <v>-0.116000000000001</v>
      </c>
      <c r="CC134" s="0" t="n">
        <v>-0.116</v>
      </c>
      <c r="CD134" s="0" t="n">
        <v>-0.116</v>
      </c>
      <c r="CE134" s="0" t="n">
        <v>-0.116</v>
      </c>
      <c r="CF134" s="0" t="n">
        <v>-0.116</v>
      </c>
      <c r="CG134" s="0" t="n">
        <v>-0.11</v>
      </c>
      <c r="CH134" s="0" t="n">
        <v>-0.146</v>
      </c>
      <c r="CI134" s="0" t="n">
        <v>-0.136</v>
      </c>
      <c r="CJ134" s="0" t="n">
        <v>-0.136</v>
      </c>
      <c r="CK134" s="0" t="n">
        <v>-0.136</v>
      </c>
      <c r="CL134" s="0" t="n">
        <v>-0.136</v>
      </c>
      <c r="CM134" s="0" t="n">
        <v>-0.136</v>
      </c>
      <c r="CN134" s="0" t="n">
        <v>-0.116</v>
      </c>
      <c r="CO134" s="0" t="n">
        <v>-0.116000000000001</v>
      </c>
      <c r="CP134" s="0" t="n">
        <v>-0.116000000000001</v>
      </c>
      <c r="CQ134" s="0" t="n">
        <v>-0.116</v>
      </c>
      <c r="CR134" s="0" t="n">
        <v>-0.116</v>
      </c>
      <c r="CS134" s="0" t="n">
        <v>-0.11</v>
      </c>
      <c r="CT134" s="0" t="n">
        <v>-0.146</v>
      </c>
      <c r="CU134" s="0" t="n">
        <v>-0.135999999999999</v>
      </c>
      <c r="CV134" s="0" t="n">
        <v>-0.136</v>
      </c>
      <c r="CW134" s="0" t="n">
        <v>-0.136</v>
      </c>
      <c r="CX134" s="0" t="n">
        <v>-0.136</v>
      </c>
      <c r="CY134" s="0" t="n">
        <v>-0.136</v>
      </c>
      <c r="CZ134" s="0" t="n">
        <v>-0.116000000000001</v>
      </c>
      <c r="DA134" s="0" t="n">
        <v>-0.116</v>
      </c>
      <c r="DB134" s="0" t="n">
        <v>-0.116</v>
      </c>
      <c r="DC134" s="0" t="n">
        <v>-0.116</v>
      </c>
      <c r="DD134" s="0" t="n">
        <v>-0.116000000000001</v>
      </c>
      <c r="DE134" s="0" t="n">
        <v>-0.11</v>
      </c>
      <c r="DF134" s="0" t="n">
        <v>-0.146</v>
      </c>
      <c r="DG134" s="0" t="n">
        <v>-0.136</v>
      </c>
      <c r="DH134" s="0" t="n">
        <v>-0.136</v>
      </c>
      <c r="DI134" s="0" t="n">
        <v>-0.136</v>
      </c>
      <c r="DJ134" s="0" t="n">
        <v>-0.135999999999999</v>
      </c>
      <c r="DK134" s="0" t="n">
        <v>-0.136</v>
      </c>
      <c r="DL134" s="0" t="n">
        <v>-0.116000000000001</v>
      </c>
      <c r="DM134" s="0" t="n">
        <v>-0.116</v>
      </c>
      <c r="DN134" s="0" t="n">
        <v>-0.116</v>
      </c>
      <c r="DO134" s="0" t="n">
        <v>-0.116000000000001</v>
      </c>
      <c r="DP134" s="0" t="n">
        <v>-0.116</v>
      </c>
      <c r="DQ134" s="0" t="n">
        <v>-0.11</v>
      </c>
      <c r="DR134" s="0" t="n">
        <v>-0.146</v>
      </c>
      <c r="DS134" s="0" t="n">
        <v>-0.136</v>
      </c>
      <c r="DT134" s="0" t="n">
        <v>-0.135999999999999</v>
      </c>
      <c r="DU134" s="0" t="n">
        <v>-0.136</v>
      </c>
      <c r="DV134" s="0" t="n">
        <v>-0.136</v>
      </c>
      <c r="DW134" s="0" t="n">
        <v>-0.136</v>
      </c>
      <c r="DX134" s="0" t="n">
        <v>-0.116000000000001</v>
      </c>
      <c r="DY134" s="0" t="n">
        <v>-0.116</v>
      </c>
      <c r="DZ134" s="0" t="n">
        <v>-0.116</v>
      </c>
      <c r="EA134" s="0" t="n">
        <v>-0.116000000000001</v>
      </c>
      <c r="EB134" s="0" t="n">
        <v>-0.116</v>
      </c>
      <c r="EC134" s="0" t="n">
        <v>-0.11</v>
      </c>
      <c r="ED134" s="0" t="n">
        <v>-0.146</v>
      </c>
      <c r="EE134" s="0" t="n">
        <v>-0.136</v>
      </c>
      <c r="EF134" s="0" t="n">
        <v>-0.135999999999999</v>
      </c>
      <c r="EG134" s="0" t="n">
        <v>-0.136</v>
      </c>
      <c r="EH134" s="0" t="n">
        <v>-0.136</v>
      </c>
      <c r="EI134" s="0" t="n">
        <v>-0.136</v>
      </c>
      <c r="EJ134" s="0" t="n">
        <v>-0.116000000000001</v>
      </c>
      <c r="EK134" s="0" t="n">
        <v>-0.116</v>
      </c>
      <c r="EL134" s="0" t="n">
        <v>-0.116</v>
      </c>
      <c r="EM134" s="0" t="n">
        <v>-0.116000000000001</v>
      </c>
      <c r="EN134" s="0" t="n">
        <v>-0.116</v>
      </c>
      <c r="EO134" s="0" t="n">
        <v>-0.11</v>
      </c>
      <c r="EP134" s="0" t="n">
        <v>-0.146</v>
      </c>
      <c r="EQ134" s="0" t="n">
        <v>-0.136</v>
      </c>
      <c r="ER134" s="0" t="n">
        <v>-0.135999999999999</v>
      </c>
      <c r="ES134" s="0" t="n">
        <v>-0.136</v>
      </c>
      <c r="ET134" s="0" t="n">
        <v>-0.136</v>
      </c>
      <c r="EU134" s="0" t="n">
        <v>-0.136</v>
      </c>
      <c r="EV134" s="0" t="n">
        <v>-0.116000000000001</v>
      </c>
      <c r="EW134" s="0" t="n">
        <v>-0.116</v>
      </c>
      <c r="EX134" s="0" t="n">
        <v>-0.116</v>
      </c>
      <c r="EY134" s="0" t="n">
        <v>-0.116000000000001</v>
      </c>
      <c r="EZ134" s="0" t="n">
        <v>-0.116</v>
      </c>
      <c r="FA134" s="0" t="n">
        <v>-0.109999999999999</v>
      </c>
      <c r="FB134" s="0" t="n">
        <v>-0.146</v>
      </c>
      <c r="FC134" s="0" t="n">
        <v>-0.136</v>
      </c>
      <c r="FD134" s="0" t="n">
        <v>-0.136</v>
      </c>
      <c r="FE134" s="0" t="n">
        <v>-0.136</v>
      </c>
      <c r="FF134" s="0" t="n">
        <v>-0.135999999999999</v>
      </c>
      <c r="FG134" s="0" t="n">
        <v>-0.136</v>
      </c>
      <c r="FH134" s="0" t="n">
        <v>-0.116</v>
      </c>
      <c r="FI134" s="0" t="n">
        <v>-0.116</v>
      </c>
      <c r="FJ134" s="0" t="n">
        <v>-0.116</v>
      </c>
      <c r="FK134" s="0" t="n">
        <v>-0.116000000000001</v>
      </c>
      <c r="FL134" s="0" t="n">
        <v>-0.116000000000001</v>
      </c>
      <c r="FM134" s="0" t="n">
        <v>-0.109999999999999</v>
      </c>
      <c r="FN134" s="0" t="n">
        <v>-0.146</v>
      </c>
      <c r="FO134" s="0" t="n">
        <v>-0.136</v>
      </c>
      <c r="FP134" s="0" t="n">
        <v>-0.136</v>
      </c>
      <c r="FQ134" s="0" t="n">
        <v>-0.136</v>
      </c>
      <c r="FR134" s="0" t="n">
        <v>-0.136</v>
      </c>
      <c r="FS134" s="0" t="n">
        <v>-0.136</v>
      </c>
      <c r="FT134" s="0" t="n">
        <v>-0.116</v>
      </c>
      <c r="FU134" s="0" t="n">
        <v>-0.116</v>
      </c>
      <c r="FV134" s="0" t="n">
        <v>-0.116</v>
      </c>
      <c r="FW134" s="0" t="n">
        <v>-0.116</v>
      </c>
      <c r="FX134" s="0" t="n">
        <v>-0.116000000000001</v>
      </c>
      <c r="FY134" s="0" t="n">
        <v>-0.11</v>
      </c>
      <c r="FZ134" s="0" t="n">
        <v>-0.146</v>
      </c>
      <c r="GA134" s="0" t="n">
        <v>-0.135999999999999</v>
      </c>
      <c r="GB134" s="0" t="n">
        <v>-0.136</v>
      </c>
      <c r="GC134" s="0" t="n">
        <v>-0.135999999999999</v>
      </c>
      <c r="GD134" s="0" t="n">
        <v>-0.136</v>
      </c>
      <c r="GE134" s="0" t="n">
        <v>-0.136</v>
      </c>
      <c r="GF134" s="0" t="n">
        <v>-0.116</v>
      </c>
      <c r="GG134" s="0" t="n">
        <v>-0.116000000000001</v>
      </c>
      <c r="GH134" s="0" t="n">
        <v>-0.116000000000001</v>
      </c>
      <c r="GI134" s="0" t="n">
        <v>-0.116</v>
      </c>
      <c r="GJ134" s="0" t="n">
        <v>-0.116</v>
      </c>
      <c r="GK134" s="0" t="n">
        <v>-0.11</v>
      </c>
      <c r="GL134" s="0" t="n">
        <v>-0.146000000000001</v>
      </c>
      <c r="GM134" s="0" t="n">
        <v>-0.136</v>
      </c>
      <c r="GN134" s="0" t="n">
        <v>-0.136</v>
      </c>
      <c r="GO134" s="0" t="n">
        <v>-0.136</v>
      </c>
      <c r="GP134" s="0" t="n">
        <v>-0.136</v>
      </c>
      <c r="GQ134" s="0" t="n">
        <v>-0.136</v>
      </c>
      <c r="GR134" s="0" t="n">
        <v>-0.116</v>
      </c>
      <c r="GS134" s="0" t="n">
        <v>-0.116000000000001</v>
      </c>
      <c r="GT134" s="0" t="n">
        <v>-0.116000000000001</v>
      </c>
      <c r="GU134" s="0" t="n">
        <v>-0.116</v>
      </c>
      <c r="GV134" s="0" t="n">
        <v>-0.116</v>
      </c>
      <c r="GW134" s="0" t="n">
        <v>-0.11</v>
      </c>
      <c r="GX134" s="0" t="n">
        <v>-0.146</v>
      </c>
      <c r="GY134" s="0" t="n">
        <v>-0.136</v>
      </c>
      <c r="GZ134" s="0" t="n">
        <v>-0.136</v>
      </c>
      <c r="HA134" s="0" t="n">
        <v>-0.136</v>
      </c>
      <c r="HB134" s="0" t="n">
        <v>-0.136</v>
      </c>
      <c r="HC134" s="0" t="n">
        <v>-0.135999999999999</v>
      </c>
      <c r="HD134" s="0" t="n">
        <v>-0.116000000000001</v>
      </c>
      <c r="HE134" s="0" t="n">
        <v>-0.116</v>
      </c>
      <c r="HF134" s="0" t="n">
        <v>-0.116</v>
      </c>
      <c r="HG134" s="0" t="n">
        <v>-0.116000000000001</v>
      </c>
      <c r="HH134" s="0" t="n">
        <v>-0.116</v>
      </c>
      <c r="HI134" s="0" t="n">
        <v>-0.11</v>
      </c>
      <c r="HJ134" s="0" t="n">
        <v>-0.146</v>
      </c>
      <c r="HK134" s="0" t="n">
        <v>-0.136</v>
      </c>
      <c r="HL134" s="0" t="n">
        <v>-0.135999999999999</v>
      </c>
      <c r="HM134" s="0" t="n">
        <v>-0.136</v>
      </c>
      <c r="HN134" s="0" t="n">
        <v>-0.136</v>
      </c>
      <c r="HO134" s="0" t="n">
        <v>-0.136</v>
      </c>
      <c r="HP134" s="0" t="n">
        <v>-0.116000000000001</v>
      </c>
      <c r="HQ134" s="0" t="n">
        <v>-0.116</v>
      </c>
      <c r="HR134" s="0" t="n">
        <v>-0.116</v>
      </c>
      <c r="HS134" s="0" t="n">
        <v>-0.116000000000001</v>
      </c>
      <c r="HT134" s="0" t="n">
        <v>-0.116</v>
      </c>
      <c r="HU134" s="0" t="n">
        <v>-0.109999999999999</v>
      </c>
      <c r="HV134" s="0" t="n">
        <v>-0.146</v>
      </c>
      <c r="HW134" s="0" t="n">
        <v>-0.136</v>
      </c>
      <c r="HX134" s="0" t="n">
        <v>-0.136</v>
      </c>
      <c r="HY134" s="0" t="n">
        <v>-0.136</v>
      </c>
      <c r="HZ134" s="0" t="n">
        <v>-0.136</v>
      </c>
      <c r="IA134" s="382" t="n">
        <v>-0.136</v>
      </c>
      <c r="IB134" s="382" t="n">
        <v>-0.116</v>
      </c>
      <c r="IC134" s="382" t="n">
        <v>-0.116</v>
      </c>
      <c r="ID134" s="382" t="n">
        <v>-0.116</v>
      </c>
      <c r="IE134" s="382" t="n">
        <v>-0.116000000000001</v>
      </c>
      <c r="IF134" s="382" t="n">
        <v>-0.116000000000001</v>
      </c>
    </row>
    <row r="135" customFormat="false" ht="12.75" hidden="false" customHeight="false" outlineLevel="0" collapsed="false">
      <c r="A135" s="389" t="n">
        <f aca="false">A!A149</f>
        <v>41091</v>
      </c>
      <c r="B135" s="390" t="n">
        <f aca="false">INDEX(RelationshipPriceTable,MATCH(A135,RelationshipMonth,0),2)</f>
        <v>4.3</v>
      </c>
      <c r="C135" s="390" t="n">
        <v>4.278</v>
      </c>
      <c r="D135" s="391" t="n">
        <f aca="false">B135-C135</f>
        <v>0.0220000000000002</v>
      </c>
      <c r="F135" s="414" t="n">
        <v>37043</v>
      </c>
      <c r="N135" s="0" t="n">
        <v>0.016</v>
      </c>
      <c r="O135" s="0" t="n">
        <v>0.0190000000000001</v>
      </c>
      <c r="P135" s="0" t="n">
        <v>0.024</v>
      </c>
      <c r="Q135" s="0" t="n">
        <v>0.0309999999999997</v>
      </c>
      <c r="R135" s="0" t="n">
        <v>0.0339999999999998</v>
      </c>
      <c r="S135" s="0" t="n">
        <v>0.0359999999999996</v>
      </c>
      <c r="T135" s="0" t="n">
        <v>0.0360000000000005</v>
      </c>
      <c r="U135" s="0" t="n">
        <v>0.0360000000000005</v>
      </c>
      <c r="V135" s="0" t="n">
        <v>0.0350000000000001</v>
      </c>
      <c r="W135" s="0" t="n">
        <v>0.0299999999999998</v>
      </c>
      <c r="X135" s="0" t="n">
        <v>0.0300000000000003</v>
      </c>
      <c r="Y135" s="0" t="n">
        <v>0.0300000000000003</v>
      </c>
      <c r="Z135" s="0" t="n">
        <v>0.0350000000000001</v>
      </c>
      <c r="AA135" s="0" t="n">
        <v>0.0350000000000001</v>
      </c>
      <c r="AB135" s="0" t="n">
        <v>0.0350000000000001</v>
      </c>
      <c r="AC135" s="0" t="n">
        <v>0.0359999999999996</v>
      </c>
      <c r="AD135" s="0" t="n">
        <v>0.0309999999999997</v>
      </c>
      <c r="AE135" s="0" t="n">
        <v>0.0309999999999997</v>
      </c>
      <c r="AF135" s="0" t="n">
        <v>0.0309999999999997</v>
      </c>
      <c r="AG135" s="0" t="n">
        <v>0.0309999999999997</v>
      </c>
      <c r="AH135" s="0" t="n">
        <v>0.0310000000000001</v>
      </c>
      <c r="AI135" s="0" t="n">
        <v>0.0309999999999997</v>
      </c>
      <c r="AJ135" s="0" t="n">
        <v>0.0310000000000001</v>
      </c>
      <c r="AK135" s="0" t="n">
        <v>0.0310000000000001</v>
      </c>
      <c r="AL135" s="0" t="n">
        <v>0.0309999999999997</v>
      </c>
      <c r="AM135" s="0" t="n">
        <v>0.0310000000000001</v>
      </c>
      <c r="AN135" s="0" t="n">
        <v>0.0310000000000001</v>
      </c>
      <c r="AO135" s="0" t="n">
        <v>0.0309999999999997</v>
      </c>
      <c r="AP135" s="0" t="n">
        <v>0.0310000000000001</v>
      </c>
      <c r="AQ135" s="0" t="n">
        <v>0.0309999999999997</v>
      </c>
      <c r="AR135" s="0" t="n">
        <v>0.0309999999999997</v>
      </c>
      <c r="AS135" s="0" t="n">
        <v>0.0309999999999997</v>
      </c>
      <c r="AT135" s="0" t="n">
        <v>0.0310000000000001</v>
      </c>
      <c r="AU135" s="0" t="n">
        <v>0.0310000000000001</v>
      </c>
      <c r="AV135" s="0" t="n">
        <v>0.0309999999999997</v>
      </c>
      <c r="AW135" s="0" t="n">
        <v>0.0309999999999997</v>
      </c>
      <c r="AX135" s="0" t="n">
        <v>0.0309999999999997</v>
      </c>
      <c r="AY135" s="0" t="n">
        <v>0.0310000000000001</v>
      </c>
      <c r="AZ135" s="0" t="n">
        <v>0.0310000000000001</v>
      </c>
      <c r="BA135" s="0" t="n">
        <v>0.0310000000000001</v>
      </c>
      <c r="BB135" s="0" t="n">
        <v>0.0309999999999997</v>
      </c>
      <c r="BC135" s="0" t="n">
        <v>0.0309999999999997</v>
      </c>
      <c r="BD135" s="0" t="n">
        <v>0.0259999999999998</v>
      </c>
      <c r="BE135" s="0" t="n">
        <v>0.0259999999999998</v>
      </c>
      <c r="BF135" s="0" t="n">
        <v>0.0259999999999998</v>
      </c>
      <c r="BG135" s="0" t="n">
        <v>0.0260000000000002</v>
      </c>
      <c r="BH135" s="0" t="n">
        <v>0.0259999999999998</v>
      </c>
      <c r="BI135" s="0" t="n">
        <v>0.0259999999999998</v>
      </c>
      <c r="BJ135" s="0" t="n">
        <v>0.0260000000000002</v>
      </c>
      <c r="BK135" s="0" t="n">
        <v>0.0259999999999998</v>
      </c>
      <c r="BL135" s="0" t="n">
        <v>0.0259999999999998</v>
      </c>
      <c r="BM135" s="0" t="n">
        <v>0.0259999999999998</v>
      </c>
      <c r="BN135" s="0" t="n">
        <v>0.0259999999999998</v>
      </c>
      <c r="BO135" s="0" t="n">
        <v>0.0259999999999998</v>
      </c>
      <c r="BP135" s="0" t="n">
        <v>0.0259999999999998</v>
      </c>
      <c r="BQ135" s="0" t="n">
        <v>0.0259999999999998</v>
      </c>
      <c r="BR135" s="0" t="n">
        <v>0.0260000000000002</v>
      </c>
      <c r="BS135" s="0" t="n">
        <v>0.0260000000000002</v>
      </c>
      <c r="BT135" s="0" t="n">
        <v>0.0259999999999998</v>
      </c>
      <c r="BU135" s="0" t="n">
        <v>0.0259999999999998</v>
      </c>
      <c r="BV135" s="0" t="n">
        <v>0.0259999999999998</v>
      </c>
      <c r="BW135" s="0" t="n">
        <v>0.0260000000000002</v>
      </c>
      <c r="BX135" s="0" t="n">
        <v>0.0260000000000002</v>
      </c>
      <c r="BY135" s="0" t="n">
        <v>0.0260000000000002</v>
      </c>
      <c r="BZ135" s="0" t="n">
        <v>0.0259999999999998</v>
      </c>
      <c r="CA135" s="0" t="n">
        <v>0.0260000000000007</v>
      </c>
      <c r="CB135" s="0" t="n">
        <v>0.0259999999999998</v>
      </c>
      <c r="CC135" s="0" t="n">
        <v>0.0259999999999998</v>
      </c>
      <c r="CD135" s="0" t="n">
        <v>0.0259999999999998</v>
      </c>
      <c r="CE135" s="0" t="n">
        <v>0.0260000000000002</v>
      </c>
      <c r="CF135" s="0" t="n">
        <v>0.0259999999999998</v>
      </c>
      <c r="CG135" s="0" t="n">
        <v>0.0259999999999998</v>
      </c>
      <c r="CH135" s="0" t="n">
        <v>0.0259999999999998</v>
      </c>
      <c r="CI135" s="0" t="n">
        <v>0.0260000000000002</v>
      </c>
      <c r="CJ135" s="0" t="n">
        <v>0.0260000000000002</v>
      </c>
      <c r="CK135" s="0" t="n">
        <v>0.0259999999999998</v>
      </c>
      <c r="CL135" s="0" t="n">
        <v>0.0260000000000007</v>
      </c>
      <c r="CM135" s="0" t="n">
        <v>0.0259999999999998</v>
      </c>
      <c r="CN135" s="0" t="n">
        <v>0.0259999999999998</v>
      </c>
      <c r="CO135" s="0" t="n">
        <v>0.0259999999999998</v>
      </c>
      <c r="CP135" s="0" t="n">
        <v>0.0259999999999998</v>
      </c>
      <c r="CQ135" s="0" t="n">
        <v>0.0260000000000002</v>
      </c>
      <c r="CR135" s="0" t="n">
        <v>0.0259999999999998</v>
      </c>
      <c r="CS135" s="0" t="n">
        <v>0.0259999999999998</v>
      </c>
      <c r="CT135" s="0" t="n">
        <v>0.0259999999999998</v>
      </c>
      <c r="CU135" s="0" t="n">
        <v>0.0259999999999998</v>
      </c>
      <c r="CV135" s="0" t="n">
        <v>0.0259999999999998</v>
      </c>
      <c r="CW135" s="0" t="n">
        <v>0.0259999999999998</v>
      </c>
      <c r="CX135" s="0" t="n">
        <v>0.0259999999999998</v>
      </c>
      <c r="CY135" s="0" t="n">
        <v>0.0260000000000007</v>
      </c>
      <c r="CZ135" s="0" t="n">
        <v>0.0260000000000007</v>
      </c>
      <c r="DA135" s="0" t="n">
        <v>0.0259999999999998</v>
      </c>
      <c r="DB135" s="0" t="n">
        <v>0.0259999999999998</v>
      </c>
      <c r="DC135" s="0" t="n">
        <v>0.0259999999999998</v>
      </c>
      <c r="DD135" s="0" t="n">
        <v>0.0260000000000002</v>
      </c>
      <c r="DE135" s="0" t="n">
        <v>0.0260000000000002</v>
      </c>
      <c r="DF135" s="0" t="n">
        <v>0.0259999999999998</v>
      </c>
      <c r="DG135" s="0" t="n">
        <v>0.0260000000000007</v>
      </c>
      <c r="DH135" s="0" t="n">
        <v>0.0259999999999998</v>
      </c>
      <c r="DI135" s="0" t="n">
        <v>0.0260000000000007</v>
      </c>
      <c r="DJ135" s="0" t="n">
        <v>0.0259999999999998</v>
      </c>
      <c r="DK135" s="0" t="n">
        <v>0.0259999999999998</v>
      </c>
      <c r="DL135" s="0" t="n">
        <v>0.0260000000000007</v>
      </c>
      <c r="DM135" s="0" t="n">
        <v>0.0259999999999998</v>
      </c>
      <c r="DN135" s="0" t="n">
        <v>0.0259999999999998</v>
      </c>
      <c r="DO135" s="0" t="n">
        <v>0.0259999999999998</v>
      </c>
      <c r="DP135" s="0" t="n">
        <v>0.0259999999999998</v>
      </c>
      <c r="DQ135" s="0" t="n">
        <v>0.0260000000000007</v>
      </c>
      <c r="DR135" s="0" t="n">
        <v>0.0259999999999998</v>
      </c>
      <c r="DS135" s="0" t="n">
        <v>0.0259999999999998</v>
      </c>
      <c r="DT135" s="0" t="n">
        <v>0.0259999999999998</v>
      </c>
      <c r="DU135" s="0" t="n">
        <v>0.0259999999999998</v>
      </c>
      <c r="DV135" s="0" t="n">
        <v>0.0260000000000007</v>
      </c>
      <c r="DW135" s="0" t="n">
        <v>0.0259999999999998</v>
      </c>
      <c r="DX135" s="0" t="n">
        <v>0.0259999999999998</v>
      </c>
      <c r="DY135" s="0" t="n">
        <v>0.0259999999999998</v>
      </c>
      <c r="DZ135" s="0" t="n">
        <v>0.0259999999999998</v>
      </c>
      <c r="EA135" s="0" t="n">
        <v>0.0259999999999998</v>
      </c>
      <c r="EB135" s="0" t="n">
        <v>0.0259999999999998</v>
      </c>
      <c r="EC135" s="0" t="n">
        <v>0.0260000000000007</v>
      </c>
      <c r="ED135" s="0" t="n">
        <v>0.0259999999999998</v>
      </c>
      <c r="EE135" s="0" t="n">
        <v>0.0259999999999998</v>
      </c>
      <c r="EF135" s="0" t="n">
        <v>0.0259999999999998</v>
      </c>
      <c r="EG135" s="0" t="n">
        <v>0.0259999999999998</v>
      </c>
      <c r="EH135" s="0" t="n">
        <v>0.0260000000000007</v>
      </c>
      <c r="EI135" s="0" t="n">
        <v>0.0259999999999998</v>
      </c>
      <c r="EJ135" s="0" t="n">
        <v>0.0259999999999998</v>
      </c>
      <c r="EK135" s="0" t="n">
        <v>0.0259999999999998</v>
      </c>
      <c r="EL135" s="0" t="n">
        <v>0.0259999999999998</v>
      </c>
      <c r="EM135" s="0" t="n">
        <v>0.0259999999999998</v>
      </c>
      <c r="EN135" s="0" t="n">
        <v>0.0259999999999998</v>
      </c>
      <c r="EO135" s="0" t="n">
        <v>0.0260000000000007</v>
      </c>
      <c r="EP135" s="0" t="n">
        <v>0.0259999999999998</v>
      </c>
      <c r="EQ135" s="0" t="n">
        <v>0.0259999999999998</v>
      </c>
      <c r="ER135" s="0" t="n">
        <v>0.0259999999999998</v>
      </c>
      <c r="ES135" s="0" t="n">
        <v>0.0259999999999998</v>
      </c>
      <c r="ET135" s="0" t="n">
        <v>0.0260000000000007</v>
      </c>
      <c r="EU135" s="0" t="n">
        <v>0.0259999999999998</v>
      </c>
      <c r="EV135" s="0" t="n">
        <v>0.0260000000000007</v>
      </c>
      <c r="EW135" s="0" t="n">
        <v>0.0259999999999998</v>
      </c>
      <c r="EX135" s="0" t="n">
        <v>0.0259999999999998</v>
      </c>
      <c r="EY135" s="0" t="n">
        <v>0.0260000000000007</v>
      </c>
      <c r="EZ135" s="0" t="n">
        <v>0.0259999999999998</v>
      </c>
      <c r="FA135" s="0" t="n">
        <v>0.0259999999999998</v>
      </c>
      <c r="FB135" s="0" t="n">
        <v>0.0259999999999998</v>
      </c>
      <c r="FC135" s="0" t="n">
        <v>0.0259999999999998</v>
      </c>
      <c r="FD135" s="0" t="n">
        <v>0.0259999999999998</v>
      </c>
      <c r="FE135" s="0" t="n">
        <v>0.0260000000000007</v>
      </c>
      <c r="FF135" s="0" t="n">
        <v>0.0259999999999998</v>
      </c>
      <c r="FG135" s="0" t="n">
        <v>0.0259999999999998</v>
      </c>
      <c r="FH135" s="0" t="n">
        <v>0.0259999999999998</v>
      </c>
      <c r="FI135" s="0" t="n">
        <v>0.0259999999999998</v>
      </c>
      <c r="FJ135" s="0" t="n">
        <v>0.0259999999999998</v>
      </c>
      <c r="FK135" s="0" t="n">
        <v>0.0260000000000007</v>
      </c>
      <c r="FL135" s="0" t="n">
        <v>0.0259999999999998</v>
      </c>
      <c r="FM135" s="0" t="n">
        <v>0.0259999999999998</v>
      </c>
      <c r="FN135" s="0" t="n">
        <v>0.0259999999999998</v>
      </c>
      <c r="FO135" s="0" t="n">
        <v>0.0260000000000007</v>
      </c>
      <c r="FP135" s="0" t="n">
        <v>0.0259999999999998</v>
      </c>
      <c r="FQ135" s="0" t="n">
        <v>0.0260000000000007</v>
      </c>
      <c r="FR135" s="0" t="n">
        <v>0.0259999999999998</v>
      </c>
      <c r="FS135" s="0" t="n">
        <v>0.0259999999999998</v>
      </c>
      <c r="FT135" s="0" t="n">
        <v>0.0259999999999998</v>
      </c>
      <c r="FU135" s="0" t="n">
        <v>0.0259999999999998</v>
      </c>
      <c r="FV135" s="0" t="n">
        <v>0.0259999999999998</v>
      </c>
      <c r="FW135" s="0" t="n">
        <v>0.0259999999999998</v>
      </c>
      <c r="FX135" s="0" t="n">
        <v>0.0260000000000007</v>
      </c>
      <c r="FY135" s="0" t="n">
        <v>0.0259999999999998</v>
      </c>
      <c r="FZ135" s="0" t="n">
        <v>0.0260000000000007</v>
      </c>
      <c r="GA135" s="0" t="n">
        <v>0.0259999999999998</v>
      </c>
      <c r="GB135" s="0" t="n">
        <v>0.0259999999999998</v>
      </c>
      <c r="GC135" s="0" t="n">
        <v>0.0259999999999998</v>
      </c>
      <c r="GD135" s="0" t="n">
        <v>0.0259999999999998</v>
      </c>
      <c r="GE135" s="0" t="n">
        <v>0.0259999999999998</v>
      </c>
      <c r="GF135" s="0" t="n">
        <v>0.0259999999999998</v>
      </c>
      <c r="GG135" s="0" t="n">
        <v>0.0259999999999998</v>
      </c>
      <c r="GH135" s="0" t="n">
        <v>0.0259999999999998</v>
      </c>
      <c r="GI135" s="0" t="n">
        <v>0.0259999999999998</v>
      </c>
      <c r="GJ135" s="0" t="n">
        <v>0.0259999999999998</v>
      </c>
      <c r="GK135" s="0" t="n">
        <v>0.0259999999999998</v>
      </c>
      <c r="GL135" s="0" t="n">
        <v>0.0260000000000007</v>
      </c>
      <c r="GM135" s="0" t="n">
        <v>0.0259999999999998</v>
      </c>
      <c r="GN135" s="0" t="n">
        <v>0.0259999999999998</v>
      </c>
      <c r="GO135" s="0" t="n">
        <v>0.0259999999999998</v>
      </c>
      <c r="GP135" s="0" t="n">
        <v>0.0259999999999998</v>
      </c>
      <c r="GQ135" s="0" t="n">
        <v>0.0260000000000007</v>
      </c>
      <c r="GR135" s="0" t="n">
        <v>0.0259999999999998</v>
      </c>
      <c r="GS135" s="0" t="n">
        <v>0.0260000000000007</v>
      </c>
      <c r="GT135" s="0" t="n">
        <v>0.0260000000000007</v>
      </c>
      <c r="GU135" s="0" t="n">
        <v>0.0259999999999998</v>
      </c>
      <c r="GV135" s="0" t="n">
        <v>0.0259999999999998</v>
      </c>
      <c r="GW135" s="0" t="n">
        <v>0.0259999999999998</v>
      </c>
      <c r="GX135" s="0" t="n">
        <v>0.0259999999999998</v>
      </c>
      <c r="GY135" s="0" t="n">
        <v>0.0259999999999998</v>
      </c>
      <c r="GZ135" s="0" t="n">
        <v>0.0260000000000007</v>
      </c>
      <c r="HA135" s="0" t="n">
        <v>0.0259999999999998</v>
      </c>
      <c r="HB135" s="0" t="n">
        <v>0.0259999999999998</v>
      </c>
      <c r="HC135" s="0" t="n">
        <v>0.0259999999999998</v>
      </c>
      <c r="HD135" s="0" t="n">
        <v>0.0259999999999998</v>
      </c>
      <c r="HE135" s="0" t="n">
        <v>0.0259999999999998</v>
      </c>
      <c r="HF135" s="0" t="n">
        <v>0.0259999999999998</v>
      </c>
      <c r="HG135" s="0" t="n">
        <v>0.0259999999999998</v>
      </c>
      <c r="HH135" s="0" t="n">
        <v>0.0259999999999998</v>
      </c>
      <c r="HI135" s="0" t="n">
        <v>0.0260000000000007</v>
      </c>
      <c r="HJ135" s="0" t="n">
        <v>0.0259999999999998</v>
      </c>
      <c r="HK135" s="0" t="n">
        <v>0.0259999999999998</v>
      </c>
      <c r="HL135" s="0" t="n">
        <v>0.0259999999999998</v>
      </c>
      <c r="HM135" s="0" t="n">
        <v>0.0259999999999998</v>
      </c>
      <c r="HN135" s="0" t="n">
        <v>0.0260000000000007</v>
      </c>
      <c r="HO135" s="0" t="n">
        <v>0.0259999999999998</v>
      </c>
      <c r="HP135" s="0" t="n">
        <v>0.0260000000000007</v>
      </c>
      <c r="HQ135" s="0" t="n">
        <v>0.0259999999999998</v>
      </c>
      <c r="HR135" s="0" t="n">
        <v>0.0259999999999998</v>
      </c>
      <c r="HS135" s="0" t="n">
        <v>0.0260000000000007</v>
      </c>
      <c r="HT135" s="0" t="n">
        <v>0.0259999999999998</v>
      </c>
      <c r="HU135" s="0" t="n">
        <v>0.0259999999999998</v>
      </c>
      <c r="HV135" s="0" t="n">
        <v>0.0259999999999998</v>
      </c>
      <c r="HW135" s="0" t="n">
        <v>0.0259999999999998</v>
      </c>
      <c r="HX135" s="0" t="n">
        <v>0.0259999999999998</v>
      </c>
      <c r="HY135" s="0" t="n">
        <v>0.0259999999999998</v>
      </c>
      <c r="HZ135" s="0" t="n">
        <v>0.0260000000000007</v>
      </c>
      <c r="IA135" s="382" t="n">
        <v>0.0259999999999998</v>
      </c>
      <c r="IB135" s="382" t="n">
        <v>0.0259999999999998</v>
      </c>
      <c r="IC135" s="382" t="n">
        <v>0.0259999999999998</v>
      </c>
      <c r="ID135" s="382" t="n">
        <v>0.0259999999999998</v>
      </c>
      <c r="IE135" s="382" t="n">
        <v>0.0260000000000007</v>
      </c>
      <c r="IF135" s="382" t="n">
        <v>0.0259999999999998</v>
      </c>
    </row>
    <row r="136" customFormat="false" ht="12.75" hidden="false" customHeight="false" outlineLevel="0" collapsed="false">
      <c r="A136" s="389" t="n">
        <f aca="false">A!A150</f>
        <v>41122</v>
      </c>
      <c r="B136" s="390" t="n">
        <f aca="false">INDEX(RelationshipPriceTable,MATCH(A136,RelationshipMonth,0),2)</f>
        <v>4.331</v>
      </c>
      <c r="C136" s="390" t="n">
        <v>4.309</v>
      </c>
      <c r="D136" s="391" t="n">
        <f aca="false">B136-C136</f>
        <v>0.0220000000000002</v>
      </c>
      <c r="F136" s="414" t="n">
        <v>37046</v>
      </c>
      <c r="N136" s="0" t="n">
        <v>0.139</v>
      </c>
      <c r="O136" s="0" t="n">
        <v>0.141999999999999</v>
      </c>
      <c r="P136" s="0" t="n">
        <v>0.141999999999999</v>
      </c>
      <c r="Q136" s="0" t="n">
        <v>0.143000000000001</v>
      </c>
      <c r="R136" s="0" t="n">
        <v>0.143</v>
      </c>
      <c r="S136" s="0" t="n">
        <v>0.143</v>
      </c>
      <c r="T136" s="0" t="n">
        <v>0.143</v>
      </c>
      <c r="U136" s="0" t="n">
        <v>0.135</v>
      </c>
      <c r="V136" s="0" t="n">
        <v>0.135</v>
      </c>
      <c r="W136" s="0" t="n">
        <v>0.115</v>
      </c>
      <c r="X136" s="0" t="n">
        <v>0.115</v>
      </c>
      <c r="Y136" s="0" t="n">
        <v>0.115</v>
      </c>
      <c r="Z136" s="0" t="n">
        <v>0.11</v>
      </c>
      <c r="AA136" s="0" t="n">
        <v>0.105</v>
      </c>
      <c r="AB136" s="0" t="n">
        <v>0.105</v>
      </c>
      <c r="AC136" s="0" t="n">
        <v>0.105</v>
      </c>
      <c r="AD136" s="0" t="n">
        <v>0.103000000000001</v>
      </c>
      <c r="AE136" s="0" t="n">
        <v>0.103000000000001</v>
      </c>
      <c r="AF136" s="0" t="n">
        <v>0.0999999999999996</v>
      </c>
      <c r="AG136" s="0" t="n">
        <v>0.0999999999999996</v>
      </c>
      <c r="AH136" s="0" t="n">
        <v>0.1</v>
      </c>
      <c r="AI136" s="0" t="n">
        <v>0.1</v>
      </c>
      <c r="AJ136" s="0" t="n">
        <v>0.0999999999999996</v>
      </c>
      <c r="AK136" s="0" t="n">
        <v>0.0999999999999996</v>
      </c>
      <c r="AL136" s="0" t="n">
        <v>0.1</v>
      </c>
      <c r="AM136" s="0" t="n">
        <v>0.0999999999999996</v>
      </c>
      <c r="AN136" s="0" t="n">
        <v>0.0999999999999996</v>
      </c>
      <c r="AO136" s="0" t="n">
        <v>0.1</v>
      </c>
      <c r="AP136" s="0" t="n">
        <v>0.0999999999999996</v>
      </c>
      <c r="AQ136" s="0" t="n">
        <v>0.100000000000001</v>
      </c>
      <c r="AR136" s="0" t="n">
        <v>0.0999999999999996</v>
      </c>
      <c r="AS136" s="0" t="n">
        <v>0.100000000000001</v>
      </c>
      <c r="AT136" s="0" t="n">
        <v>0.1</v>
      </c>
      <c r="AU136" s="0" t="n">
        <v>0.1</v>
      </c>
      <c r="AV136" s="0" t="n">
        <v>0.1</v>
      </c>
      <c r="AW136" s="0" t="n">
        <v>0.1</v>
      </c>
      <c r="AX136" s="0" t="n">
        <v>0.0950000000000002</v>
      </c>
      <c r="AY136" s="0" t="n">
        <v>0.0899999999999999</v>
      </c>
      <c r="AZ136" s="0" t="n">
        <v>0.085</v>
      </c>
      <c r="BA136" s="0" t="n">
        <v>0.0800000000000001</v>
      </c>
      <c r="BB136" s="0" t="n">
        <v>0.0800000000000001</v>
      </c>
      <c r="BC136" s="0" t="n">
        <v>0.0750000000000002</v>
      </c>
      <c r="BD136" s="0" t="n">
        <v>0.0899999999999999</v>
      </c>
      <c r="BE136" s="0" t="n">
        <v>0.0899999999999999</v>
      </c>
      <c r="BF136" s="0" t="n">
        <v>0.0899999999999999</v>
      </c>
      <c r="BG136" s="0" t="n">
        <v>0.0899999999999999</v>
      </c>
      <c r="BH136" s="0" t="n">
        <v>0.0899999999999999</v>
      </c>
      <c r="BI136" s="0" t="n">
        <v>0.0899999999999999</v>
      </c>
      <c r="BJ136" s="0" t="n">
        <v>0.085</v>
      </c>
      <c r="BK136" s="0" t="n">
        <v>0.0800000000000001</v>
      </c>
      <c r="BL136" s="0" t="n">
        <v>0.0750000000000002</v>
      </c>
      <c r="BM136" s="0" t="n">
        <v>0.0700000000000003</v>
      </c>
      <c r="BN136" s="0" t="n">
        <v>0.0700000000000003</v>
      </c>
      <c r="BO136" s="0" t="n">
        <v>0.0650000000000004</v>
      </c>
      <c r="BP136" s="0" t="n">
        <v>0.0800000000000001</v>
      </c>
      <c r="BQ136" s="0" t="n">
        <v>0.0800000000000001</v>
      </c>
      <c r="BR136" s="0" t="n">
        <v>0.0799999999999996</v>
      </c>
      <c r="BS136" s="0" t="n">
        <v>0.0800000000000001</v>
      </c>
      <c r="BT136" s="0" t="n">
        <v>0.0800000000000001</v>
      </c>
      <c r="BU136" s="0" t="n">
        <v>0.0800000000000001</v>
      </c>
      <c r="BV136" s="0" t="n">
        <v>0.0750000000000002</v>
      </c>
      <c r="BW136" s="0" t="n">
        <v>0.0699999999999998</v>
      </c>
      <c r="BX136" s="0" t="n">
        <v>0.065</v>
      </c>
      <c r="BY136" s="0" t="n">
        <v>0.0599999999999996</v>
      </c>
      <c r="BZ136" s="0" t="n">
        <v>0.0600000000000005</v>
      </c>
      <c r="CA136" s="0" t="n">
        <v>0.0549999999999997</v>
      </c>
      <c r="CB136" s="0" t="n">
        <v>0.0700000000000003</v>
      </c>
      <c r="CC136" s="0" t="n">
        <v>0.0700000000000003</v>
      </c>
      <c r="CD136" s="0" t="n">
        <v>0.0700000000000003</v>
      </c>
      <c r="CE136" s="0" t="n">
        <v>0.0699999999999998</v>
      </c>
      <c r="CF136" s="0" t="n">
        <v>0.0700000000000003</v>
      </c>
      <c r="CG136" s="0" t="n">
        <v>0.0700000000000003</v>
      </c>
      <c r="CH136" s="0" t="n">
        <v>0.065</v>
      </c>
      <c r="CI136" s="0" t="n">
        <v>0.0600000000000001</v>
      </c>
      <c r="CJ136" s="0" t="n">
        <v>0.0549999999999997</v>
      </c>
      <c r="CK136" s="0" t="n">
        <v>0.0500000000000007</v>
      </c>
      <c r="CL136" s="0" t="n">
        <v>0.0499999999999998</v>
      </c>
      <c r="CM136" s="0" t="n">
        <v>0.0449999999999999</v>
      </c>
      <c r="CN136" s="0" t="n">
        <v>0.0650000000000004</v>
      </c>
      <c r="CO136" s="0" t="n">
        <v>0.0650000000000004</v>
      </c>
      <c r="CP136" s="0" t="n">
        <v>0.0650000000000004</v>
      </c>
      <c r="CQ136" s="0" t="n">
        <v>0.065</v>
      </c>
      <c r="CR136" s="0" t="n">
        <v>0.0650000000000004</v>
      </c>
      <c r="CS136" s="0" t="n">
        <v>0.0650000000000004</v>
      </c>
      <c r="CT136" s="0" t="n">
        <v>0.0600000000000001</v>
      </c>
      <c r="CU136" s="0" t="n">
        <v>0.0549999999999997</v>
      </c>
      <c r="CV136" s="0" t="n">
        <v>0.0500000000000007</v>
      </c>
      <c r="CW136" s="0" t="n">
        <v>0.0449999999999999</v>
      </c>
      <c r="CX136" s="0" t="n">
        <v>0.0449999999999999</v>
      </c>
      <c r="CY136" s="0" t="n">
        <v>0.0399999999999992</v>
      </c>
      <c r="CZ136" s="0" t="n">
        <v>0.0599999999999996</v>
      </c>
      <c r="DA136" s="0" t="n">
        <v>0.0600000000000005</v>
      </c>
      <c r="DB136" s="0" t="n">
        <v>0.0600000000000005</v>
      </c>
      <c r="DC136" s="0" t="n">
        <v>0.0600000000000001</v>
      </c>
      <c r="DD136" s="0" t="n">
        <v>0.0600000000000001</v>
      </c>
      <c r="DE136" s="0" t="n">
        <v>0.0599999999999996</v>
      </c>
      <c r="DF136" s="0" t="n">
        <v>0.0550000000000006</v>
      </c>
      <c r="DG136" s="0" t="n">
        <v>0.0499999999999998</v>
      </c>
      <c r="DH136" s="0" t="n">
        <v>0.0449999999999999</v>
      </c>
      <c r="DI136" s="0" t="n">
        <v>0.04</v>
      </c>
      <c r="DJ136" s="0" t="n">
        <v>0.04</v>
      </c>
      <c r="DK136" s="0" t="n">
        <v>0.0350000000000001</v>
      </c>
      <c r="DL136" s="0" t="n">
        <v>0.0549999999999997</v>
      </c>
      <c r="DM136" s="0" t="n">
        <v>0.0549999999999997</v>
      </c>
      <c r="DN136" s="0" t="n">
        <v>0.0549999999999997</v>
      </c>
      <c r="DO136" s="0" t="n">
        <v>0.0550000000000006</v>
      </c>
      <c r="DP136" s="0" t="n">
        <v>0.0550000000000006</v>
      </c>
      <c r="DQ136" s="0" t="n">
        <v>0.0549999999999997</v>
      </c>
      <c r="DR136" s="0" t="n">
        <v>0.0499999999999998</v>
      </c>
      <c r="DS136" s="0" t="n">
        <v>0.0449999999999999</v>
      </c>
      <c r="DT136" s="0" t="n">
        <v>0.04</v>
      </c>
      <c r="DU136" s="0" t="n">
        <v>0.0350000000000001</v>
      </c>
      <c r="DV136" s="0" t="n">
        <v>0.0349999999999993</v>
      </c>
      <c r="DW136" s="0" t="n">
        <v>0.0300000000000003</v>
      </c>
      <c r="DX136" s="0" t="n">
        <v>0.0500000000000007</v>
      </c>
      <c r="DY136" s="0" t="n">
        <v>0.0499999999999998</v>
      </c>
      <c r="DZ136" s="0" t="n">
        <v>0.0499999999999998</v>
      </c>
      <c r="EA136" s="0" t="n">
        <v>0.0500000000000007</v>
      </c>
      <c r="EB136" s="0" t="n">
        <v>0.0499999999999998</v>
      </c>
      <c r="EC136" s="0" t="n">
        <v>0.0499999999999998</v>
      </c>
      <c r="ED136" s="0" t="n">
        <v>0.0449999999999999</v>
      </c>
      <c r="EE136" s="0" t="n">
        <v>0.04</v>
      </c>
      <c r="EF136" s="0" t="n">
        <v>0.0350000000000001</v>
      </c>
      <c r="EG136" s="0" t="n">
        <v>0.0300000000000003</v>
      </c>
      <c r="EH136" s="0" t="n">
        <v>0.0299999999999994</v>
      </c>
      <c r="EI136" s="0" t="n">
        <v>0.0250000000000004</v>
      </c>
      <c r="EJ136" s="0" t="n">
        <v>0.0450000000000008</v>
      </c>
      <c r="EK136" s="0" t="n">
        <v>0.0449999999999999</v>
      </c>
      <c r="EL136" s="0" t="n">
        <v>0.0449999999999999</v>
      </c>
      <c r="EM136" s="0" t="n">
        <v>0.0449999999999999</v>
      </c>
      <c r="EN136" s="0" t="n">
        <v>0.0449999999999999</v>
      </c>
      <c r="EO136" s="0" t="n">
        <v>0.0449999999999999</v>
      </c>
      <c r="EP136" s="0" t="n">
        <v>0.04</v>
      </c>
      <c r="EQ136" s="0" t="n">
        <v>0.0350000000000001</v>
      </c>
      <c r="ER136" s="0" t="n">
        <v>0.0299999999999994</v>
      </c>
      <c r="ES136" s="0" t="n">
        <v>0.0250000000000004</v>
      </c>
      <c r="ET136" s="0" t="n">
        <v>0.0249999999999995</v>
      </c>
      <c r="EU136" s="0" t="n">
        <v>0.0199999999999996</v>
      </c>
      <c r="EV136" s="0" t="n">
        <v>0.04</v>
      </c>
      <c r="EW136" s="0" t="n">
        <v>0.04</v>
      </c>
      <c r="EX136" s="0" t="n">
        <v>0.04</v>
      </c>
      <c r="EY136" s="0" t="n">
        <v>0.04</v>
      </c>
      <c r="EZ136" s="0" t="n">
        <v>0.04</v>
      </c>
      <c r="FA136" s="0" t="n">
        <v>0.04</v>
      </c>
      <c r="FB136" s="0" t="n">
        <v>0.0350000000000001</v>
      </c>
      <c r="FC136" s="0" t="n">
        <v>0.0300000000000003</v>
      </c>
      <c r="FD136" s="0" t="n">
        <v>0.0250000000000004</v>
      </c>
      <c r="FE136" s="0" t="n">
        <v>0.0199999999999996</v>
      </c>
      <c r="FF136" s="0" t="n">
        <v>0.0199999999999996</v>
      </c>
      <c r="FG136" s="0" t="n">
        <v>0.0149999999999997</v>
      </c>
      <c r="FH136" s="0" t="n">
        <v>0.0350000000000001</v>
      </c>
      <c r="FI136" s="0" t="n">
        <v>0.0350000000000001</v>
      </c>
      <c r="FJ136" s="0" t="n">
        <v>0.0350000000000001</v>
      </c>
      <c r="FK136" s="0" t="n">
        <v>0.0350000000000001</v>
      </c>
      <c r="FL136" s="0" t="n">
        <v>0.0350000000000001</v>
      </c>
      <c r="FM136" s="0" t="n">
        <v>0.0350000000000001</v>
      </c>
      <c r="FN136" s="0" t="n">
        <v>0.0300000000000003</v>
      </c>
      <c r="FO136" s="0" t="n">
        <v>0.0249999999999995</v>
      </c>
      <c r="FP136" s="0" t="n">
        <v>0.0200000000000005</v>
      </c>
      <c r="FQ136" s="0" t="n">
        <v>0.0149999999999997</v>
      </c>
      <c r="FR136" s="0" t="n">
        <v>0.0149999999999997</v>
      </c>
      <c r="FS136" s="0" t="n">
        <v>0.0100000000000007</v>
      </c>
      <c r="FT136" s="0" t="n">
        <v>0.0300000000000003</v>
      </c>
      <c r="FU136" s="0" t="n">
        <v>0.0300000000000003</v>
      </c>
      <c r="FV136" s="0" t="n">
        <v>0.0300000000000003</v>
      </c>
      <c r="FW136" s="0" t="n">
        <v>0.0300000000000003</v>
      </c>
      <c r="FX136" s="0" t="n">
        <v>0.0299999999999994</v>
      </c>
      <c r="FY136" s="0" t="n">
        <v>0.0300000000000003</v>
      </c>
      <c r="FZ136" s="0" t="n">
        <v>0.0249999999999995</v>
      </c>
      <c r="GA136" s="0" t="n">
        <v>0.0199999999999996</v>
      </c>
      <c r="GB136" s="0" t="n">
        <v>0.0150000000000006</v>
      </c>
      <c r="GC136" s="0" t="n">
        <v>0.00999999999999979</v>
      </c>
      <c r="GD136" s="0" t="n">
        <v>0.00999999999999979</v>
      </c>
      <c r="GE136" s="0" t="n">
        <v>0.00500000000000078</v>
      </c>
      <c r="GF136" s="0" t="n">
        <v>0.0250000000000004</v>
      </c>
      <c r="GG136" s="0" t="n">
        <v>0.0250000000000004</v>
      </c>
      <c r="GH136" s="0" t="n">
        <v>0.0250000000000004</v>
      </c>
      <c r="GI136" s="0" t="n">
        <v>0.0250000000000004</v>
      </c>
      <c r="GJ136" s="0" t="n">
        <v>0.0249999999999995</v>
      </c>
      <c r="GK136" s="0" t="n">
        <v>0.0250000000000004</v>
      </c>
      <c r="GL136" s="0" t="n">
        <v>0.0199999999999996</v>
      </c>
      <c r="GM136" s="0" t="n">
        <v>0.0149999999999997</v>
      </c>
      <c r="GN136" s="0" t="n">
        <v>0.0100000000000007</v>
      </c>
      <c r="GO136" s="0" t="n">
        <v>0.00499999999999989</v>
      </c>
      <c r="GP136" s="0" t="n">
        <v>0.00499999999999989</v>
      </c>
      <c r="GQ136" s="0" t="n">
        <v>0</v>
      </c>
      <c r="GR136" s="0" t="n">
        <v>0.0200000000000005</v>
      </c>
      <c r="GS136" s="0" t="n">
        <v>0.0199999999999996</v>
      </c>
      <c r="GT136" s="0" t="n">
        <v>0.0199999999999996</v>
      </c>
      <c r="GU136" s="0" t="n">
        <v>0.0200000000000005</v>
      </c>
      <c r="GV136" s="0" t="n">
        <v>0.0199999999999996</v>
      </c>
      <c r="GW136" s="0" t="n">
        <v>0.0200000000000005</v>
      </c>
      <c r="GX136" s="0" t="n">
        <v>0.0149999999999997</v>
      </c>
      <c r="GY136" s="0" t="n">
        <v>0.00999999999999979</v>
      </c>
      <c r="GZ136" s="0" t="n">
        <v>0.00499999999999989</v>
      </c>
      <c r="HA136" s="0" t="n">
        <v>0</v>
      </c>
      <c r="HB136" s="0" t="n">
        <v>0</v>
      </c>
      <c r="HC136" s="0" t="n">
        <v>-0.00499999999999989</v>
      </c>
      <c r="HD136" s="0" t="n">
        <v>0.0150000000000006</v>
      </c>
      <c r="HE136" s="0" t="n">
        <v>0.0149999999999997</v>
      </c>
      <c r="HF136" s="0" t="n">
        <v>0.0149999999999997</v>
      </c>
      <c r="HG136" s="0" t="n">
        <v>0.0150000000000006</v>
      </c>
      <c r="HH136" s="0" t="n">
        <v>0.0149999999999997</v>
      </c>
      <c r="HI136" s="0" t="n">
        <v>0.0149999999999997</v>
      </c>
      <c r="HJ136" s="0" t="n">
        <v>0.00999999999999979</v>
      </c>
      <c r="HK136" s="0" t="n">
        <v>0.00499999999999989</v>
      </c>
      <c r="HL136" s="0" t="n">
        <v>0</v>
      </c>
      <c r="HM136" s="0" t="n">
        <v>-0.00499999999999989</v>
      </c>
      <c r="HN136" s="0" t="n">
        <v>-0.00500000000000078</v>
      </c>
      <c r="HO136" s="0" t="n">
        <v>-0.00999999999999979</v>
      </c>
      <c r="HP136" s="0" t="n">
        <v>0.00999999999999979</v>
      </c>
      <c r="HQ136" s="0" t="n">
        <v>0.00999999999999979</v>
      </c>
      <c r="HR136" s="0" t="n">
        <v>0.00999999999999979</v>
      </c>
      <c r="HS136" s="0" t="n">
        <v>0.00999999999999979</v>
      </c>
      <c r="HT136" s="0" t="n">
        <v>0.0100000000000007</v>
      </c>
      <c r="HU136" s="0" t="n">
        <v>0.00999999999999979</v>
      </c>
      <c r="HV136" s="0" t="n">
        <v>0.00499999999999989</v>
      </c>
      <c r="HW136" s="0" t="n">
        <v>0</v>
      </c>
      <c r="HX136" s="0" t="n">
        <v>-0.00499999999999989</v>
      </c>
      <c r="HY136" s="0" t="n">
        <v>-0.00999999999999979</v>
      </c>
      <c r="HZ136" s="0" t="n">
        <v>-0.0100000000000007</v>
      </c>
      <c r="IA136" s="382" t="n">
        <v>-0.0149999999999997</v>
      </c>
      <c r="IB136" s="382" t="n">
        <v>0.00499999999999989</v>
      </c>
      <c r="IC136" s="382" t="n">
        <v>0.00499999999999989</v>
      </c>
      <c r="ID136" s="382" t="n">
        <v>0.00499999999999989</v>
      </c>
      <c r="IE136" s="382" t="n">
        <v>0.00499999999999989</v>
      </c>
      <c r="IF136" s="382" t="n">
        <v>0.00500000000000078</v>
      </c>
    </row>
    <row r="137" customFormat="false" ht="12.75" hidden="false" customHeight="false" outlineLevel="0" collapsed="false">
      <c r="A137" s="389" t="n">
        <f aca="false">A!A151</f>
        <v>41153</v>
      </c>
      <c r="B137" s="390" t="n">
        <f aca="false">INDEX(RelationshipPriceTable,MATCH(A137,RelationshipMonth,0),2)</f>
        <v>4.346</v>
      </c>
      <c r="C137" s="390" t="n">
        <v>4.324</v>
      </c>
      <c r="D137" s="391" t="n">
        <f aca="false">B137-C137</f>
        <v>0.0220000000000002</v>
      </c>
      <c r="F137" s="414" t="n">
        <v>37047</v>
      </c>
      <c r="N137" s="0" t="n">
        <v>-0.177</v>
      </c>
      <c r="O137" s="0" t="n">
        <v>-0.176</v>
      </c>
      <c r="P137" s="0" t="n">
        <v>-0.174</v>
      </c>
      <c r="Q137" s="0" t="n">
        <v>-0.168</v>
      </c>
      <c r="R137" s="0" t="n">
        <v>-0.154999999999999</v>
      </c>
      <c r="S137" s="0" t="n">
        <v>-0.148</v>
      </c>
      <c r="T137" s="0" t="n">
        <v>-0.146</v>
      </c>
      <c r="U137" s="0" t="n">
        <v>-0.131</v>
      </c>
      <c r="V137" s="0" t="n">
        <v>-0.126</v>
      </c>
      <c r="W137" s="0" t="n">
        <v>-0.116</v>
      </c>
      <c r="X137" s="0" t="n">
        <v>-0.111</v>
      </c>
      <c r="Y137" s="0" t="n">
        <v>-0.106</v>
      </c>
      <c r="Z137" s="0" t="n">
        <v>-0.101</v>
      </c>
      <c r="AA137" s="0" t="n">
        <v>-0.0910000000000002</v>
      </c>
      <c r="AB137" s="0" t="n">
        <v>-0.0899999999999999</v>
      </c>
      <c r="AC137" s="0" t="n">
        <v>-0.0899999999999999</v>
      </c>
      <c r="AD137" s="0" t="n">
        <v>-0.0900000000000008</v>
      </c>
      <c r="AE137" s="0" t="n">
        <v>-0.0880000000000001</v>
      </c>
      <c r="AF137" s="0" t="n">
        <v>-0.0800000000000001</v>
      </c>
      <c r="AG137" s="0" t="n">
        <v>-0.0749999999999993</v>
      </c>
      <c r="AH137" s="0" t="n">
        <v>-0.0760000000000001</v>
      </c>
      <c r="AI137" s="0" t="n">
        <v>-0.0749999999999997</v>
      </c>
      <c r="AJ137" s="0" t="n">
        <v>-0.0699999999999998</v>
      </c>
      <c r="AK137" s="0" t="n">
        <v>-0.0699999999999998</v>
      </c>
      <c r="AL137" s="0" t="n">
        <v>-0.0699999999999998</v>
      </c>
      <c r="AM137" s="0" t="n">
        <v>-0.0699999999999998</v>
      </c>
      <c r="AN137" s="0" t="n">
        <v>-0.0699999999999998</v>
      </c>
      <c r="AO137" s="0" t="n">
        <v>-0.0699999999999998</v>
      </c>
      <c r="AP137" s="0" t="n">
        <v>-0.0699999999999998</v>
      </c>
      <c r="AQ137" s="0" t="n">
        <v>-0.0700000000000003</v>
      </c>
      <c r="AR137" s="0" t="n">
        <v>-0.0699999999999994</v>
      </c>
      <c r="AS137" s="0" t="n">
        <v>-0.0700000000000003</v>
      </c>
      <c r="AT137" s="0" t="n">
        <v>-0.0700000000000003</v>
      </c>
      <c r="AU137" s="0" t="n">
        <v>-0.0700000000000003</v>
      </c>
      <c r="AV137" s="0" t="n">
        <v>-0.0699999999999998</v>
      </c>
      <c r="AW137" s="0" t="n">
        <v>-0.0699999999999998</v>
      </c>
      <c r="AX137" s="0" t="n">
        <v>-0.0600000000000001</v>
      </c>
      <c r="AY137" s="0" t="n">
        <v>-0.0600000000000001</v>
      </c>
      <c r="AZ137" s="0" t="n">
        <v>-0.0600000000000001</v>
      </c>
      <c r="BA137" s="0" t="n">
        <v>-0.0600000000000001</v>
      </c>
      <c r="BB137" s="0" t="n">
        <v>-0.0599999999999996</v>
      </c>
      <c r="BC137" s="0" t="n">
        <v>-0.0599999999999996</v>
      </c>
      <c r="BD137" s="0" t="n">
        <v>-0.0650000000000004</v>
      </c>
      <c r="BE137" s="0" t="n">
        <v>-0.0649999999999995</v>
      </c>
      <c r="BF137" s="0" t="n">
        <v>-0.0649999999999995</v>
      </c>
      <c r="BG137" s="0" t="n">
        <v>-0.065</v>
      </c>
      <c r="BH137" s="0" t="n">
        <v>-0.065</v>
      </c>
      <c r="BI137" s="0" t="n">
        <v>-0.065</v>
      </c>
      <c r="BJ137" s="0" t="n">
        <v>-0.0550000000000002</v>
      </c>
      <c r="BK137" s="0" t="n">
        <v>-0.0550000000000002</v>
      </c>
      <c r="BL137" s="0" t="n">
        <v>-0.0550000000000002</v>
      </c>
      <c r="BM137" s="0" t="n">
        <v>-0.0550000000000002</v>
      </c>
      <c r="BN137" s="0" t="n">
        <v>-0.0550000000000006</v>
      </c>
      <c r="BO137" s="0" t="n">
        <v>-0.0549999999999997</v>
      </c>
      <c r="BP137" s="0" t="n">
        <v>-0.0650000000000004</v>
      </c>
      <c r="BQ137" s="0" t="n">
        <v>-0.0649999999999995</v>
      </c>
      <c r="BR137" s="0" t="n">
        <v>-0.0649999999999995</v>
      </c>
      <c r="BS137" s="0" t="n">
        <v>-0.065</v>
      </c>
      <c r="BT137" s="0" t="n">
        <v>-0.065</v>
      </c>
      <c r="BU137" s="0" t="n">
        <v>-0.065</v>
      </c>
      <c r="BV137" s="0" t="n">
        <v>-0.0550000000000002</v>
      </c>
      <c r="BW137" s="0" t="n">
        <v>-0.0550000000000002</v>
      </c>
      <c r="BX137" s="0" t="n">
        <v>-0.0550000000000002</v>
      </c>
      <c r="BY137" s="0" t="n">
        <v>-0.0549999999999997</v>
      </c>
      <c r="BZ137" s="0" t="n">
        <v>-0.0550000000000006</v>
      </c>
      <c r="CA137" s="0" t="n">
        <v>-0.0549999999999997</v>
      </c>
      <c r="CB137" s="0" t="n">
        <v>-0.0649999999999995</v>
      </c>
      <c r="CC137" s="0" t="n">
        <v>-0.0650000000000004</v>
      </c>
      <c r="CD137" s="0" t="n">
        <v>-0.0650000000000004</v>
      </c>
      <c r="CE137" s="0" t="n">
        <v>-0.065</v>
      </c>
      <c r="CF137" s="0" t="n">
        <v>-0.065</v>
      </c>
      <c r="CG137" s="0" t="n">
        <v>-0.0650000000000004</v>
      </c>
      <c r="CH137" s="0" t="n">
        <v>-0.0549999999999997</v>
      </c>
      <c r="CI137" s="0" t="n">
        <v>-0.0550000000000002</v>
      </c>
      <c r="CJ137" s="0" t="n">
        <v>-0.0549999999999997</v>
      </c>
      <c r="CK137" s="0" t="n">
        <v>-0.0550000000000006</v>
      </c>
      <c r="CL137" s="0" t="n">
        <v>-0.0550000000000006</v>
      </c>
      <c r="CM137" s="0" t="n">
        <v>-0.0549999999999997</v>
      </c>
      <c r="CN137" s="0" t="n">
        <v>-0.0650000000000004</v>
      </c>
      <c r="CO137" s="0" t="n">
        <v>-0.0650000000000004</v>
      </c>
      <c r="CP137" s="0" t="n">
        <v>-0.0650000000000004</v>
      </c>
      <c r="CQ137" s="0" t="n">
        <v>-0.065</v>
      </c>
      <c r="CR137" s="0" t="n">
        <v>-0.0650000000000004</v>
      </c>
      <c r="CS137" s="0" t="n">
        <v>-0.0650000000000004</v>
      </c>
      <c r="CT137" s="0" t="n">
        <v>-0.0549999999999997</v>
      </c>
      <c r="CU137" s="0" t="n">
        <v>-0.0549999999999997</v>
      </c>
      <c r="CV137" s="0" t="n">
        <v>-0.0550000000000006</v>
      </c>
      <c r="CW137" s="0" t="n">
        <v>-0.0549999999999997</v>
      </c>
      <c r="CX137" s="0" t="n">
        <v>-0.0549999999999997</v>
      </c>
      <c r="CY137" s="0" t="n">
        <v>-0.0549999999999997</v>
      </c>
      <c r="CZ137" s="0" t="n">
        <v>-0.0649999999999995</v>
      </c>
      <c r="DA137" s="0" t="n">
        <v>-0.0650000000000004</v>
      </c>
      <c r="DB137" s="0" t="n">
        <v>-0.0650000000000004</v>
      </c>
      <c r="DC137" s="0" t="n">
        <v>-0.065</v>
      </c>
      <c r="DD137" s="0" t="n">
        <v>-0.065</v>
      </c>
      <c r="DE137" s="0" t="n">
        <v>-0.0649999999999995</v>
      </c>
      <c r="DF137" s="0" t="n">
        <v>-0.0550000000000006</v>
      </c>
      <c r="DG137" s="0" t="n">
        <v>-0.0550000000000006</v>
      </c>
      <c r="DH137" s="0" t="n">
        <v>-0.0549999999999997</v>
      </c>
      <c r="DI137" s="0" t="n">
        <v>-0.0550000000000006</v>
      </c>
      <c r="DJ137" s="0" t="n">
        <v>-0.0550000000000006</v>
      </c>
      <c r="DK137" s="0" t="n">
        <v>-0.0549999999999997</v>
      </c>
      <c r="DL137" s="0" t="n">
        <v>-0.0650000000000004</v>
      </c>
      <c r="DM137" s="0" t="n">
        <v>-0.0649999999999995</v>
      </c>
      <c r="DN137" s="0" t="n">
        <v>-0.0649999999999995</v>
      </c>
      <c r="DO137" s="0" t="n">
        <v>-0.0650000000000004</v>
      </c>
      <c r="DP137" s="0" t="n">
        <v>-0.0650000000000004</v>
      </c>
      <c r="DQ137" s="0" t="n">
        <v>-0.0650000000000004</v>
      </c>
      <c r="DR137" s="0" t="n">
        <v>-0.0549999999999997</v>
      </c>
      <c r="DS137" s="0" t="n">
        <v>-0.0549999999999997</v>
      </c>
      <c r="DT137" s="0" t="n">
        <v>-0.0550000000000006</v>
      </c>
      <c r="DU137" s="0" t="n">
        <v>-0.0549999999999997</v>
      </c>
      <c r="DV137" s="0" t="n">
        <v>-0.0549999999999997</v>
      </c>
      <c r="DW137" s="0" t="n">
        <v>-0.0550000000000006</v>
      </c>
      <c r="DX137" s="0" t="n">
        <v>-0.0650000000000004</v>
      </c>
      <c r="DY137" s="0" t="n">
        <v>-0.0650000000000004</v>
      </c>
      <c r="DZ137" s="0" t="n">
        <v>-0.0650000000000004</v>
      </c>
      <c r="EA137" s="0" t="n">
        <v>-0.0650000000000004</v>
      </c>
      <c r="EB137" s="0" t="n">
        <v>-0.0649999999999995</v>
      </c>
      <c r="EC137" s="0" t="n">
        <v>-0.0650000000000004</v>
      </c>
      <c r="ED137" s="0" t="n">
        <v>-0.0549999999999997</v>
      </c>
      <c r="EE137" s="0" t="n">
        <v>-0.0549999999999997</v>
      </c>
      <c r="EF137" s="0" t="n">
        <v>-0.0550000000000006</v>
      </c>
      <c r="EG137" s="0" t="n">
        <v>-0.0549999999999997</v>
      </c>
      <c r="EH137" s="0" t="n">
        <v>-0.0549999999999997</v>
      </c>
      <c r="EI137" s="0" t="n">
        <v>-0.0550000000000006</v>
      </c>
      <c r="EJ137" s="0" t="n">
        <v>-0.0650000000000004</v>
      </c>
      <c r="EK137" s="0" t="n">
        <v>-0.0650000000000004</v>
      </c>
      <c r="EL137" s="0" t="n">
        <v>-0.0650000000000004</v>
      </c>
      <c r="EM137" s="0" t="n">
        <v>-0.0649999999999995</v>
      </c>
      <c r="EN137" s="0" t="n">
        <v>-0.0649999999999995</v>
      </c>
      <c r="EO137" s="0" t="n">
        <v>-0.0650000000000004</v>
      </c>
      <c r="EP137" s="0" t="n">
        <v>-0.0549999999999997</v>
      </c>
      <c r="EQ137" s="0" t="n">
        <v>-0.0549999999999997</v>
      </c>
      <c r="ER137" s="0" t="n">
        <v>-0.0549999999999997</v>
      </c>
      <c r="ES137" s="0" t="n">
        <v>-0.0549999999999997</v>
      </c>
      <c r="ET137" s="0" t="n">
        <v>-0.0549999999999997</v>
      </c>
      <c r="EU137" s="0" t="n">
        <v>-0.0549999999999997</v>
      </c>
      <c r="EV137" s="0" t="n">
        <v>-0.0650000000000004</v>
      </c>
      <c r="EW137" s="0" t="n">
        <v>-0.0650000000000004</v>
      </c>
      <c r="EX137" s="0" t="n">
        <v>-0.0650000000000004</v>
      </c>
      <c r="EY137" s="0" t="n">
        <v>-0.0650000000000004</v>
      </c>
      <c r="EZ137" s="0" t="n">
        <v>-0.0649999999999995</v>
      </c>
      <c r="FA137" s="0" t="n">
        <v>-0.0650000000000004</v>
      </c>
      <c r="FB137" s="0" t="n">
        <v>-0.0549999999999997</v>
      </c>
      <c r="FC137" s="0" t="n">
        <v>-0.0549999999999997</v>
      </c>
      <c r="FD137" s="0" t="n">
        <v>-0.0550000000000006</v>
      </c>
      <c r="FE137" s="0" t="n">
        <v>-0.0549999999999997</v>
      </c>
      <c r="FF137" s="0" t="n">
        <v>-0.0549999999999997</v>
      </c>
      <c r="FG137" s="0" t="n">
        <v>-0.0549999999999997</v>
      </c>
      <c r="FH137" s="0" t="n">
        <v>-0.0650000000000004</v>
      </c>
      <c r="FI137" s="0" t="n">
        <v>-0.0650000000000004</v>
      </c>
      <c r="FJ137" s="0" t="n">
        <v>-0.0650000000000004</v>
      </c>
      <c r="FK137" s="0" t="n">
        <v>-0.0650000000000004</v>
      </c>
      <c r="FL137" s="0" t="n">
        <v>-0.0649999999999995</v>
      </c>
      <c r="FM137" s="0" t="n">
        <v>-0.0650000000000004</v>
      </c>
      <c r="FN137" s="0" t="n">
        <v>-0.0549999999999997</v>
      </c>
      <c r="FO137" s="0" t="n">
        <v>-0.0549999999999997</v>
      </c>
      <c r="FP137" s="0" t="n">
        <v>-0.0550000000000006</v>
      </c>
      <c r="FQ137" s="0" t="n">
        <v>-0.0549999999999997</v>
      </c>
      <c r="FR137" s="0" t="n">
        <v>-0.0549999999999997</v>
      </c>
      <c r="FS137" s="0" t="n">
        <v>-0.0550000000000006</v>
      </c>
      <c r="FT137" s="0" t="n">
        <v>-0.0650000000000004</v>
      </c>
      <c r="FU137" s="0" t="n">
        <v>-0.0650000000000004</v>
      </c>
      <c r="FV137" s="0" t="n">
        <v>-0.0650000000000004</v>
      </c>
      <c r="FW137" s="0" t="n">
        <v>-0.0650000000000004</v>
      </c>
      <c r="FX137" s="0" t="n">
        <v>-0.0649999999999995</v>
      </c>
      <c r="FY137" s="0" t="n">
        <v>-0.0650000000000004</v>
      </c>
      <c r="FZ137" s="0" t="n">
        <v>-0.0549999999999997</v>
      </c>
      <c r="GA137" s="0" t="n">
        <v>-0.0549999999999997</v>
      </c>
      <c r="GB137" s="0" t="n">
        <v>-0.0550000000000006</v>
      </c>
      <c r="GC137" s="0" t="n">
        <v>-0.0549999999999997</v>
      </c>
      <c r="GD137" s="0" t="n">
        <v>-0.0549999999999997</v>
      </c>
      <c r="GE137" s="0" t="n">
        <v>-0.0550000000000006</v>
      </c>
      <c r="GF137" s="0" t="n">
        <v>-0.0650000000000004</v>
      </c>
      <c r="GG137" s="0" t="n">
        <v>-0.0649999999999995</v>
      </c>
      <c r="GH137" s="0" t="n">
        <v>-0.0649999999999995</v>
      </c>
      <c r="GI137" s="0" t="n">
        <v>-0.0650000000000004</v>
      </c>
      <c r="GJ137" s="0" t="n">
        <v>-0.0649999999999995</v>
      </c>
      <c r="GK137" s="0" t="n">
        <v>-0.0650000000000004</v>
      </c>
      <c r="GL137" s="0" t="n">
        <v>-0.0549999999999997</v>
      </c>
      <c r="GM137" s="0" t="n">
        <v>-0.0549999999999997</v>
      </c>
      <c r="GN137" s="0" t="n">
        <v>-0.0550000000000006</v>
      </c>
      <c r="GO137" s="0" t="n">
        <v>-0.0549999999999997</v>
      </c>
      <c r="GP137" s="0" t="n">
        <v>-0.0549999999999997</v>
      </c>
      <c r="GQ137" s="0" t="n">
        <v>-0.0550000000000006</v>
      </c>
      <c r="GR137" s="0" t="n">
        <v>-0.0650000000000004</v>
      </c>
      <c r="GS137" s="0" t="n">
        <v>-0.0649999999999995</v>
      </c>
      <c r="GT137" s="0" t="n">
        <v>-0.0649999999999995</v>
      </c>
      <c r="GU137" s="0" t="n">
        <v>-0.0650000000000004</v>
      </c>
      <c r="GV137" s="0" t="n">
        <v>-0.0649999999999995</v>
      </c>
      <c r="GW137" s="0" t="n">
        <v>-0.0650000000000004</v>
      </c>
      <c r="GX137" s="0" t="n">
        <v>-0.0549999999999997</v>
      </c>
      <c r="GY137" s="0" t="n">
        <v>-0.0549999999999997</v>
      </c>
      <c r="GZ137" s="0" t="n">
        <v>-0.0550000000000006</v>
      </c>
      <c r="HA137" s="0" t="n">
        <v>-0.0549999999999997</v>
      </c>
      <c r="HB137" s="0" t="n">
        <v>-0.0549999999999997</v>
      </c>
      <c r="HC137" s="0" t="n">
        <v>-0.0550000000000006</v>
      </c>
      <c r="HD137" s="0" t="n">
        <v>-0.0650000000000004</v>
      </c>
      <c r="HE137" s="0" t="n">
        <v>-0.0649999999999995</v>
      </c>
      <c r="HF137" s="0" t="n">
        <v>-0.0649999999999995</v>
      </c>
      <c r="HG137" s="0" t="n">
        <v>-0.0650000000000004</v>
      </c>
      <c r="HH137" s="0" t="n">
        <v>-0.0649999999999995</v>
      </c>
      <c r="HI137" s="0" t="n">
        <v>-0.0650000000000004</v>
      </c>
      <c r="HJ137" s="0" t="n">
        <v>-0.0549999999999997</v>
      </c>
      <c r="HK137" s="0" t="n">
        <v>-0.0549999999999997</v>
      </c>
      <c r="HL137" s="0" t="n">
        <v>-0.0550000000000006</v>
      </c>
      <c r="HM137" s="0" t="n">
        <v>-0.0549999999999997</v>
      </c>
      <c r="HN137" s="0" t="n">
        <v>-0.0549999999999997</v>
      </c>
      <c r="HO137" s="0" t="n">
        <v>-0.0550000000000006</v>
      </c>
      <c r="HP137" s="0" t="n">
        <v>-0.0650000000000004</v>
      </c>
      <c r="HQ137" s="0" t="n">
        <v>-0.0649999999999995</v>
      </c>
      <c r="HR137" s="0" t="n">
        <v>-0.0649999999999995</v>
      </c>
      <c r="HS137" s="0" t="n">
        <v>-0.0650000000000004</v>
      </c>
      <c r="HT137" s="0" t="n">
        <v>-0.0650000000000004</v>
      </c>
      <c r="HU137" s="0" t="n">
        <v>-0.0650000000000004</v>
      </c>
      <c r="HV137" s="0" t="n">
        <v>-0.0549999999999997</v>
      </c>
      <c r="HW137" s="0" t="n">
        <v>-0.0549999999999997</v>
      </c>
      <c r="HX137" s="0" t="n">
        <v>-0.0550000000000006</v>
      </c>
      <c r="HY137" s="0" t="n">
        <v>-0.0549999999999997</v>
      </c>
      <c r="HZ137" s="0" t="n">
        <v>-0.0549999999999997</v>
      </c>
      <c r="IA137" s="382" t="n">
        <v>-0.0550000000000006</v>
      </c>
      <c r="IB137" s="382" t="n">
        <v>-0.0650000000000004</v>
      </c>
      <c r="IC137" s="382" t="n">
        <v>-0.0649999999999995</v>
      </c>
      <c r="ID137" s="382" t="n">
        <v>-0.0649999999999995</v>
      </c>
      <c r="IE137" s="382" t="n">
        <v>-0.0650000000000004</v>
      </c>
      <c r="IF137" s="382" t="n">
        <v>-0.0650000000000004</v>
      </c>
    </row>
    <row r="138" customFormat="false" ht="12.75" hidden="false" customHeight="false" outlineLevel="0" collapsed="false">
      <c r="A138" s="389" t="n">
        <f aca="false">A!A152</f>
        <v>41183</v>
      </c>
      <c r="B138" s="390" t="n">
        <f aca="false">INDEX(RelationshipPriceTable,MATCH(A138,RelationshipMonth,0),2)</f>
        <v>4.375</v>
      </c>
      <c r="C138" s="390" t="n">
        <v>4.353</v>
      </c>
      <c r="D138" s="391" t="n">
        <f aca="false">B138-C138</f>
        <v>0.0220000000000002</v>
      </c>
      <c r="F138" s="414" t="n">
        <v>37048</v>
      </c>
      <c r="N138" s="0" t="n">
        <v>-0.0909999999999998</v>
      </c>
      <c r="O138" s="0" t="n">
        <v>-0.0870000000000002</v>
      </c>
      <c r="P138" s="0" t="n">
        <v>-0.0860000000000003</v>
      </c>
      <c r="Q138" s="0" t="n">
        <v>-0.0840000000000001</v>
      </c>
      <c r="R138" s="0" t="n">
        <v>-0.0790000000000006</v>
      </c>
      <c r="S138" s="0" t="n">
        <v>-0.0709999999999997</v>
      </c>
      <c r="T138" s="0" t="n">
        <v>-0.0710000000000006</v>
      </c>
      <c r="U138" s="0" t="n">
        <v>-0.0709999999999997</v>
      </c>
      <c r="V138" s="0" t="n">
        <v>-0.069</v>
      </c>
      <c r="W138" s="0" t="n">
        <v>-0.0590000000000002</v>
      </c>
      <c r="X138" s="0" t="n">
        <v>-0.0590000000000002</v>
      </c>
      <c r="Y138" s="0" t="n">
        <v>-0.0590000000000002</v>
      </c>
      <c r="Z138" s="0" t="n">
        <v>-0.0640000000000001</v>
      </c>
      <c r="AA138" s="0" t="n">
        <v>-0.0589999999999997</v>
      </c>
      <c r="AB138" s="0" t="n">
        <v>-0.0590000000000002</v>
      </c>
      <c r="AC138" s="0" t="n">
        <v>-0.0569999999999999</v>
      </c>
      <c r="AD138" s="0" t="n">
        <v>-0.0499999999999994</v>
      </c>
      <c r="AE138" s="0" t="n">
        <v>-0.0499999999999998</v>
      </c>
      <c r="AF138" s="0" t="n">
        <v>-0.0499999999999998</v>
      </c>
      <c r="AG138" s="0" t="n">
        <v>-0.0500000000000007</v>
      </c>
      <c r="AH138" s="0" t="n">
        <v>-0.0500000000000003</v>
      </c>
      <c r="AI138" s="0" t="n">
        <v>-0.0500000000000003</v>
      </c>
      <c r="AJ138" s="0" t="n">
        <v>-0.0499999999999998</v>
      </c>
      <c r="AK138" s="0" t="n">
        <v>-0.0499999999999998</v>
      </c>
      <c r="AL138" s="0" t="n">
        <v>-0.0500000000000003</v>
      </c>
      <c r="AM138" s="0" t="n">
        <v>-0.0499999999999998</v>
      </c>
      <c r="AN138" s="0" t="n">
        <v>-0.0499999999999998</v>
      </c>
      <c r="AO138" s="0" t="n">
        <v>-0.0500000000000003</v>
      </c>
      <c r="AP138" s="0" t="n">
        <v>-0.0499999999999998</v>
      </c>
      <c r="AQ138" s="0" t="n">
        <v>-0.0499999999999998</v>
      </c>
      <c r="AR138" s="0" t="n">
        <v>-0.0499999999999998</v>
      </c>
      <c r="AS138" s="0" t="n">
        <v>-0.0499999999999998</v>
      </c>
      <c r="AT138" s="0" t="n">
        <v>-0.0499999999999998</v>
      </c>
      <c r="AU138" s="0" t="n">
        <v>-0.0499999999999998</v>
      </c>
      <c r="AV138" s="0" t="n">
        <v>-0.0500000000000003</v>
      </c>
      <c r="AW138" s="0" t="n">
        <v>-0.0500000000000003</v>
      </c>
      <c r="AX138" s="0" t="n">
        <v>-0.0550000000000002</v>
      </c>
      <c r="AY138" s="0" t="n">
        <v>-0.0499999999999998</v>
      </c>
      <c r="AZ138" s="0" t="n">
        <v>-0.0449999999999999</v>
      </c>
      <c r="BA138" s="0" t="n">
        <v>-0.0449999999999999</v>
      </c>
      <c r="BB138" s="0" t="n">
        <v>-0.0450000000000004</v>
      </c>
      <c r="BC138" s="0" t="n">
        <v>-0.0449999999999999</v>
      </c>
      <c r="BD138" s="0" t="n">
        <v>-0.0449999999999999</v>
      </c>
      <c r="BE138" s="0" t="n">
        <v>-0.0449999999999999</v>
      </c>
      <c r="BF138" s="0" t="n">
        <v>-0.0450000000000004</v>
      </c>
      <c r="BG138" s="0" t="n">
        <v>-0.0449999999999999</v>
      </c>
      <c r="BH138" s="0" t="n">
        <v>-0.0449999999999999</v>
      </c>
      <c r="BI138" s="0" t="n">
        <v>-0.0449999999999999</v>
      </c>
      <c r="BJ138" s="0" t="n">
        <v>-0.0499999999999998</v>
      </c>
      <c r="BK138" s="0" t="n">
        <v>-0.0449999999999999</v>
      </c>
      <c r="BL138" s="0" t="n">
        <v>-0.04</v>
      </c>
      <c r="BM138" s="0" t="n">
        <v>-0.04</v>
      </c>
      <c r="BN138" s="0" t="n">
        <v>-0.04</v>
      </c>
      <c r="BO138" s="0" t="n">
        <v>-0.04</v>
      </c>
      <c r="BP138" s="0" t="n">
        <v>-0.04</v>
      </c>
      <c r="BQ138" s="0" t="n">
        <v>-0.04</v>
      </c>
      <c r="BR138" s="0" t="n">
        <v>-0.04</v>
      </c>
      <c r="BS138" s="0" t="n">
        <v>-0.04</v>
      </c>
      <c r="BT138" s="0" t="n">
        <v>-0.04</v>
      </c>
      <c r="BU138" s="0" t="n">
        <v>-0.04</v>
      </c>
      <c r="BV138" s="0" t="n">
        <v>-0.0449999999999999</v>
      </c>
      <c r="BW138" s="0" t="n">
        <v>-0.04</v>
      </c>
      <c r="BX138" s="0" t="n">
        <v>-0.0350000000000001</v>
      </c>
      <c r="BY138" s="0" t="n">
        <v>-0.0350000000000001</v>
      </c>
      <c r="BZ138" s="0" t="n">
        <v>-0.0350000000000001</v>
      </c>
      <c r="CA138" s="0" t="n">
        <v>-0.0350000000000001</v>
      </c>
      <c r="CB138" s="0" t="n">
        <v>-0.0350000000000001</v>
      </c>
      <c r="CC138" s="0" t="n">
        <v>-0.0350000000000001</v>
      </c>
      <c r="CD138" s="0" t="n">
        <v>-0.0350000000000001</v>
      </c>
      <c r="CE138" s="0" t="n">
        <v>-0.0350000000000001</v>
      </c>
      <c r="CF138" s="0" t="n">
        <v>-0.0350000000000001</v>
      </c>
      <c r="CG138" s="0" t="n">
        <v>-0.0349999999999997</v>
      </c>
      <c r="CH138" s="0" t="n">
        <v>-0.04</v>
      </c>
      <c r="CI138" s="0" t="n">
        <v>-0.0350000000000001</v>
      </c>
      <c r="CJ138" s="0" t="n">
        <v>-0.0300000000000003</v>
      </c>
      <c r="CK138" s="0" t="n">
        <v>-0.0299999999999998</v>
      </c>
      <c r="CL138" s="0" t="n">
        <v>-0.0299999999999994</v>
      </c>
      <c r="CM138" s="0" t="n">
        <v>-0.0300000000000003</v>
      </c>
      <c r="CN138" s="0" t="n">
        <v>-0.0350000000000001</v>
      </c>
      <c r="CO138" s="0" t="n">
        <v>-0.0349999999999993</v>
      </c>
      <c r="CP138" s="0" t="n">
        <v>-0.0349999999999993</v>
      </c>
      <c r="CQ138" s="0" t="n">
        <v>-0.0350000000000001</v>
      </c>
      <c r="CR138" s="0" t="n">
        <v>-0.0349999999999997</v>
      </c>
      <c r="CS138" s="0" t="n">
        <v>-0.0349999999999997</v>
      </c>
      <c r="CT138" s="0" t="n">
        <v>-0.04</v>
      </c>
      <c r="CU138" s="0" t="n">
        <v>-0.0350000000000001</v>
      </c>
      <c r="CV138" s="0" t="n">
        <v>-0.0300000000000003</v>
      </c>
      <c r="CW138" s="0" t="n">
        <v>-0.0300000000000003</v>
      </c>
      <c r="CX138" s="0" t="n">
        <v>-0.0300000000000003</v>
      </c>
      <c r="CY138" s="0" t="n">
        <v>-0.0300000000000003</v>
      </c>
      <c r="CZ138" s="0" t="n">
        <v>-0.0350000000000001</v>
      </c>
      <c r="DA138" s="0" t="n">
        <v>-0.0350000000000001</v>
      </c>
      <c r="DB138" s="0" t="n">
        <v>-0.0350000000000001</v>
      </c>
      <c r="DC138" s="0" t="n">
        <v>-0.0350000000000001</v>
      </c>
      <c r="DD138" s="0" t="n">
        <v>-0.0350000000000001</v>
      </c>
      <c r="DE138" s="0" t="n">
        <v>-0.0350000000000001</v>
      </c>
      <c r="DF138" s="0" t="n">
        <v>-0.04</v>
      </c>
      <c r="DG138" s="0" t="n">
        <v>-0.0349999999999993</v>
      </c>
      <c r="DH138" s="0" t="n">
        <v>-0.0300000000000003</v>
      </c>
      <c r="DI138" s="0" t="n">
        <v>-0.0299999999999994</v>
      </c>
      <c r="DJ138" s="0" t="n">
        <v>-0.0299999999999994</v>
      </c>
      <c r="DK138" s="0" t="n">
        <v>-0.0300000000000003</v>
      </c>
      <c r="DL138" s="0" t="n">
        <v>-0.0350000000000001</v>
      </c>
      <c r="DM138" s="0" t="n">
        <v>-0.0350000000000001</v>
      </c>
      <c r="DN138" s="0" t="n">
        <v>-0.0350000000000001</v>
      </c>
      <c r="DO138" s="0" t="n">
        <v>-0.0350000000000001</v>
      </c>
      <c r="DP138" s="0" t="n">
        <v>-0.0350000000000001</v>
      </c>
      <c r="DQ138" s="0" t="n">
        <v>-0.0349999999999993</v>
      </c>
      <c r="DR138" s="0" t="n">
        <v>-0.04</v>
      </c>
      <c r="DS138" s="0" t="n">
        <v>-0.0350000000000001</v>
      </c>
      <c r="DT138" s="0" t="n">
        <v>-0.0299999999999994</v>
      </c>
      <c r="DU138" s="0" t="n">
        <v>-0.0300000000000003</v>
      </c>
      <c r="DV138" s="0" t="n">
        <v>-0.0300000000000003</v>
      </c>
      <c r="DW138" s="0" t="n">
        <v>-0.0299999999999994</v>
      </c>
      <c r="DX138" s="0" t="n">
        <v>-0.0350000000000001</v>
      </c>
      <c r="DY138" s="0" t="n">
        <v>-0.0349999999999993</v>
      </c>
      <c r="DZ138" s="0" t="n">
        <v>-0.0349999999999993</v>
      </c>
      <c r="EA138" s="0" t="n">
        <v>-0.0350000000000001</v>
      </c>
      <c r="EB138" s="0" t="n">
        <v>-0.0350000000000001</v>
      </c>
      <c r="EC138" s="0" t="n">
        <v>-0.0350000000000001</v>
      </c>
      <c r="ED138" s="0" t="n">
        <v>-0.04</v>
      </c>
      <c r="EE138" s="0" t="n">
        <v>-0.0350000000000001</v>
      </c>
      <c r="EF138" s="0" t="n">
        <v>-0.0299999999999994</v>
      </c>
      <c r="EG138" s="0" t="n">
        <v>-0.0300000000000003</v>
      </c>
      <c r="EH138" s="0" t="n">
        <v>-0.0300000000000003</v>
      </c>
      <c r="EI138" s="0" t="n">
        <v>-0.0300000000000003</v>
      </c>
      <c r="EJ138" s="0" t="n">
        <v>-0.0350000000000001</v>
      </c>
      <c r="EK138" s="0" t="n">
        <v>-0.0349999999999993</v>
      </c>
      <c r="EL138" s="0" t="n">
        <v>-0.0349999999999993</v>
      </c>
      <c r="EM138" s="0" t="n">
        <v>-0.0350000000000001</v>
      </c>
      <c r="EN138" s="0" t="n">
        <v>-0.0350000000000001</v>
      </c>
      <c r="EO138" s="0" t="n">
        <v>-0.0350000000000001</v>
      </c>
      <c r="EP138" s="0" t="n">
        <v>-0.04</v>
      </c>
      <c r="EQ138" s="0" t="n">
        <v>-0.0350000000000001</v>
      </c>
      <c r="ER138" s="0" t="n">
        <v>-0.0300000000000003</v>
      </c>
      <c r="ES138" s="0" t="n">
        <v>-0.0300000000000003</v>
      </c>
      <c r="ET138" s="0" t="n">
        <v>-0.0300000000000003</v>
      </c>
      <c r="EU138" s="0" t="n">
        <v>-0.0300000000000003</v>
      </c>
      <c r="EV138" s="0" t="n">
        <v>-0.0350000000000001</v>
      </c>
      <c r="EW138" s="0" t="n">
        <v>-0.0349999999999993</v>
      </c>
      <c r="EX138" s="0" t="n">
        <v>-0.0349999999999993</v>
      </c>
      <c r="EY138" s="0" t="n">
        <v>-0.0350000000000001</v>
      </c>
      <c r="EZ138" s="0" t="n">
        <v>-0.0350000000000001</v>
      </c>
      <c r="FA138" s="0" t="n">
        <v>-0.0350000000000001</v>
      </c>
      <c r="FB138" s="0" t="n">
        <v>-0.04</v>
      </c>
      <c r="FC138" s="0" t="n">
        <v>-0.0350000000000001</v>
      </c>
      <c r="FD138" s="0" t="n">
        <v>-0.0300000000000003</v>
      </c>
      <c r="FE138" s="0" t="n">
        <v>-0.0300000000000003</v>
      </c>
      <c r="FF138" s="0" t="n">
        <v>-0.0300000000000003</v>
      </c>
      <c r="FG138" s="0" t="n">
        <v>-0.0300000000000003</v>
      </c>
      <c r="FH138" s="0" t="n">
        <v>-0.0350000000000001</v>
      </c>
      <c r="FI138" s="0" t="n">
        <v>-0.0349999999999993</v>
      </c>
      <c r="FJ138" s="0" t="n">
        <v>-0.0349999999999993</v>
      </c>
      <c r="FK138" s="0" t="n">
        <v>-0.0350000000000001</v>
      </c>
      <c r="FL138" s="0" t="n">
        <v>-0.0350000000000001</v>
      </c>
      <c r="FM138" s="0" t="n">
        <v>-0.0350000000000001</v>
      </c>
      <c r="FN138" s="0" t="n">
        <v>-0.04</v>
      </c>
      <c r="FO138" s="0" t="n">
        <v>-0.0350000000000001</v>
      </c>
      <c r="FP138" s="0" t="n">
        <v>-0.0299999999999994</v>
      </c>
      <c r="FQ138" s="0" t="n">
        <v>-0.0300000000000003</v>
      </c>
      <c r="FR138" s="0" t="n">
        <v>-0.0300000000000003</v>
      </c>
      <c r="FS138" s="0" t="n">
        <v>-0.0300000000000003</v>
      </c>
      <c r="FT138" s="0" t="n">
        <v>-0.0350000000000001</v>
      </c>
      <c r="FU138" s="0" t="n">
        <v>-0.0349999999999993</v>
      </c>
      <c r="FV138" s="0" t="n">
        <v>-0.0349999999999993</v>
      </c>
      <c r="FW138" s="0" t="n">
        <v>-0.0350000000000001</v>
      </c>
      <c r="FX138" s="0" t="n">
        <v>-0.0350000000000001</v>
      </c>
      <c r="FY138" s="0" t="n">
        <v>-0.0350000000000001</v>
      </c>
      <c r="FZ138" s="0" t="n">
        <v>-0.04</v>
      </c>
      <c r="GA138" s="0" t="n">
        <v>-0.0350000000000001</v>
      </c>
      <c r="GB138" s="0" t="n">
        <v>-0.0299999999999994</v>
      </c>
      <c r="GC138" s="0" t="n">
        <v>-0.0300000000000003</v>
      </c>
      <c r="GD138" s="0" t="n">
        <v>-0.0300000000000003</v>
      </c>
      <c r="GE138" s="0" t="n">
        <v>-0.0299999999999994</v>
      </c>
      <c r="GF138" s="0" t="n">
        <v>-0.0350000000000001</v>
      </c>
      <c r="GG138" s="0" t="n">
        <v>-0.0350000000000001</v>
      </c>
      <c r="GH138" s="0" t="n">
        <v>-0.0350000000000001</v>
      </c>
      <c r="GI138" s="0" t="n">
        <v>-0.0350000000000001</v>
      </c>
      <c r="GJ138" s="0" t="n">
        <v>-0.0350000000000001</v>
      </c>
      <c r="GK138" s="0" t="n">
        <v>-0.0350000000000001</v>
      </c>
      <c r="GL138" s="0" t="n">
        <v>-0.04</v>
      </c>
      <c r="GM138" s="0" t="n">
        <v>-0.0350000000000001</v>
      </c>
      <c r="GN138" s="0" t="n">
        <v>-0.0299999999999994</v>
      </c>
      <c r="GO138" s="0" t="n">
        <v>-0.0300000000000003</v>
      </c>
      <c r="GP138" s="0" t="n">
        <v>-0.0300000000000003</v>
      </c>
      <c r="GQ138" s="0" t="n">
        <v>-0.0299999999999994</v>
      </c>
      <c r="GR138" s="0" t="n">
        <v>-0.0350000000000001</v>
      </c>
      <c r="GS138" s="0" t="n">
        <v>-0.0350000000000001</v>
      </c>
      <c r="GT138" s="0" t="n">
        <v>-0.0350000000000001</v>
      </c>
      <c r="GU138" s="0" t="n">
        <v>-0.0350000000000001</v>
      </c>
      <c r="GV138" s="0" t="n">
        <v>-0.0350000000000001</v>
      </c>
      <c r="GW138" s="0" t="n">
        <v>-0.0349999999999993</v>
      </c>
      <c r="GX138" s="0" t="n">
        <v>-0.04</v>
      </c>
      <c r="GY138" s="0" t="n">
        <v>-0.0350000000000001</v>
      </c>
      <c r="GZ138" s="0" t="n">
        <v>-0.0299999999999994</v>
      </c>
      <c r="HA138" s="0" t="n">
        <v>-0.0300000000000003</v>
      </c>
      <c r="HB138" s="0" t="n">
        <v>-0.0300000000000003</v>
      </c>
      <c r="HC138" s="0" t="n">
        <v>-0.0299999999999994</v>
      </c>
      <c r="HD138" s="0" t="n">
        <v>-0.0350000000000001</v>
      </c>
      <c r="HE138" s="0" t="n">
        <v>-0.0350000000000001</v>
      </c>
      <c r="HF138" s="0" t="n">
        <v>-0.0350000000000001</v>
      </c>
      <c r="HG138" s="0" t="n">
        <v>-0.0350000000000001</v>
      </c>
      <c r="HH138" s="0" t="n">
        <v>-0.0350000000000001</v>
      </c>
      <c r="HI138" s="0" t="n">
        <v>-0.0349999999999993</v>
      </c>
      <c r="HJ138" s="0" t="n">
        <v>-0.04</v>
      </c>
      <c r="HK138" s="0" t="n">
        <v>-0.0350000000000001</v>
      </c>
      <c r="HL138" s="0" t="n">
        <v>-0.0299999999999994</v>
      </c>
      <c r="HM138" s="0" t="n">
        <v>-0.0300000000000003</v>
      </c>
      <c r="HN138" s="0" t="n">
        <v>-0.0300000000000003</v>
      </c>
      <c r="HO138" s="0" t="n">
        <v>-0.0299999999999994</v>
      </c>
      <c r="HP138" s="0" t="n">
        <v>-0.0350000000000001</v>
      </c>
      <c r="HQ138" s="0" t="n">
        <v>-0.0350000000000001</v>
      </c>
      <c r="HR138" s="0" t="n">
        <v>-0.0350000000000001</v>
      </c>
      <c r="HS138" s="0" t="n">
        <v>-0.0350000000000001</v>
      </c>
      <c r="HT138" s="0" t="n">
        <v>-0.0350000000000001</v>
      </c>
      <c r="HU138" s="0" t="n">
        <v>-0.0349999999999993</v>
      </c>
      <c r="HV138" s="0" t="n">
        <v>-0.04</v>
      </c>
      <c r="HW138" s="0" t="n">
        <v>-0.0350000000000001</v>
      </c>
      <c r="HX138" s="0" t="n">
        <v>-0.0299999999999994</v>
      </c>
      <c r="HY138" s="0" t="n">
        <v>-0.0300000000000003</v>
      </c>
      <c r="HZ138" s="0" t="n">
        <v>-0.0300000000000003</v>
      </c>
      <c r="IA138" s="382" t="n">
        <v>-0.0299999999999994</v>
      </c>
      <c r="IB138" s="382" t="n">
        <v>-0.0350000000000001</v>
      </c>
      <c r="IC138" s="382" t="n">
        <v>-0.0350000000000001</v>
      </c>
      <c r="ID138" s="382" t="n">
        <v>-0.0350000000000001</v>
      </c>
      <c r="IE138" s="382" t="n">
        <v>-0.0350000000000001</v>
      </c>
      <c r="IF138" s="382" t="n">
        <v>-0.0350000000000001</v>
      </c>
    </row>
    <row r="139" customFormat="false" ht="12.75" hidden="false" customHeight="false" outlineLevel="0" collapsed="false">
      <c r="A139" s="389" t="n">
        <f aca="false">A!A153</f>
        <v>41214</v>
      </c>
      <c r="B139" s="390" t="n">
        <f aca="false">INDEX(RelationshipPriceTable,MATCH(A139,RelationshipMonth,0),2)</f>
        <v>4.515</v>
      </c>
      <c r="C139" s="390" t="n">
        <v>4.493</v>
      </c>
      <c r="D139" s="391" t="n">
        <f aca="false">B139-C139</f>
        <v>0.0219999999999994</v>
      </c>
      <c r="F139" s="414" t="n">
        <v>37049</v>
      </c>
      <c r="N139" s="0" t="n">
        <v>-0.0110000000000001</v>
      </c>
      <c r="O139" s="0" t="n">
        <v>-0.0110000000000001</v>
      </c>
      <c r="P139" s="0" t="n">
        <v>-0.00700000000000012</v>
      </c>
      <c r="Q139" s="0" t="n">
        <v>-0.00300000000000011</v>
      </c>
      <c r="R139" s="0" t="n">
        <v>-0.000999999999999446</v>
      </c>
      <c r="S139" s="0" t="n">
        <v>0.00199999999999978</v>
      </c>
      <c r="T139" s="0" t="n">
        <v>0.00200000000000067</v>
      </c>
      <c r="U139" s="0" t="n">
        <v>0.00199999999999978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0.00499999999999989</v>
      </c>
      <c r="AE139" s="0" t="n">
        <v>0.00499999999999989</v>
      </c>
      <c r="AF139" s="0" t="n">
        <v>0.00499999999999989</v>
      </c>
      <c r="AG139" s="0" t="n">
        <v>0.00500000000000078</v>
      </c>
      <c r="AH139" s="0" t="n">
        <v>0.00499999999999989</v>
      </c>
      <c r="AI139" s="0" t="n">
        <v>0.00499999999999989</v>
      </c>
      <c r="AJ139" s="0" t="n">
        <v>0.00499999999999989</v>
      </c>
      <c r="AK139" s="0" t="n">
        <v>0.00499999999999989</v>
      </c>
      <c r="AL139" s="0" t="n">
        <v>0.00500000000000034</v>
      </c>
      <c r="AM139" s="0" t="n">
        <v>0.00499999999999989</v>
      </c>
      <c r="AN139" s="0" t="n">
        <v>0.00499999999999989</v>
      </c>
      <c r="AO139" s="0" t="n">
        <v>0.00500000000000034</v>
      </c>
      <c r="AP139" s="0" t="n">
        <v>0.00499999999999989</v>
      </c>
      <c r="AQ139" s="0" t="n">
        <v>0.00499999999999989</v>
      </c>
      <c r="AR139" s="0" t="n">
        <v>0.00499999999999989</v>
      </c>
      <c r="AS139" s="0" t="n">
        <v>0.00499999999999989</v>
      </c>
      <c r="AT139" s="0" t="n">
        <v>0.00499999999999989</v>
      </c>
      <c r="AU139" s="0" t="n">
        <v>0.00499999999999989</v>
      </c>
      <c r="AV139" s="0" t="n">
        <v>0.00500000000000034</v>
      </c>
      <c r="AW139" s="0" t="n">
        <v>0.00500000000000034</v>
      </c>
      <c r="AX139" s="0" t="n">
        <v>0.0249999999999999</v>
      </c>
      <c r="AY139" s="0" t="n">
        <v>0.0249999999999999</v>
      </c>
      <c r="AZ139" s="0" t="n">
        <v>0.0249999999999999</v>
      </c>
      <c r="BA139" s="0" t="n">
        <v>0.0249999999999999</v>
      </c>
      <c r="BB139" s="0" t="n">
        <v>0.0249999999999999</v>
      </c>
      <c r="BC139" s="0" t="n">
        <v>0.0249999999999995</v>
      </c>
      <c r="BD139" s="0" t="n">
        <v>0.0100000000000007</v>
      </c>
      <c r="BE139" s="0" t="n">
        <v>0.00999999999999979</v>
      </c>
      <c r="BF139" s="0" t="n">
        <v>0.0100000000000002</v>
      </c>
      <c r="BG139" s="0" t="n">
        <v>0.00999999999999979</v>
      </c>
      <c r="BH139" s="0" t="n">
        <v>0.0100000000000002</v>
      </c>
      <c r="BI139" s="0" t="n">
        <v>0.00999999999999979</v>
      </c>
      <c r="BJ139" s="0" t="n">
        <v>0.0299999999999998</v>
      </c>
      <c r="BK139" s="0" t="n">
        <v>0.0300000000000003</v>
      </c>
      <c r="BL139" s="0" t="n">
        <v>0.0300000000000003</v>
      </c>
      <c r="BM139" s="0" t="n">
        <v>0.0300000000000003</v>
      </c>
      <c r="BN139" s="0" t="n">
        <v>0.0300000000000003</v>
      </c>
      <c r="BO139" s="0" t="n">
        <v>0.0299999999999994</v>
      </c>
      <c r="BP139" s="0" t="n">
        <v>0.0150000000000006</v>
      </c>
      <c r="BQ139" s="0" t="n">
        <v>0.0149999999999997</v>
      </c>
      <c r="BR139" s="0" t="n">
        <v>0.0149999999999997</v>
      </c>
      <c r="BS139" s="0" t="n">
        <v>0.0149999999999997</v>
      </c>
      <c r="BT139" s="0" t="n">
        <v>0.0150000000000001</v>
      </c>
      <c r="BU139" s="0" t="n">
        <v>0.0150000000000001</v>
      </c>
      <c r="BV139" s="0" t="n">
        <v>0.0350000000000001</v>
      </c>
      <c r="BW139" s="0" t="n">
        <v>0.0350000000000001</v>
      </c>
      <c r="BX139" s="0" t="n">
        <v>0.0350000000000001</v>
      </c>
      <c r="BY139" s="0" t="n">
        <v>0.0350000000000001</v>
      </c>
      <c r="BZ139" s="0" t="n">
        <v>0.0350000000000001</v>
      </c>
      <c r="CA139" s="0" t="n">
        <v>0.0350000000000001</v>
      </c>
      <c r="CB139" s="0" t="n">
        <v>0.0149999999999997</v>
      </c>
      <c r="CC139" s="0" t="n">
        <v>0.0149999999999997</v>
      </c>
      <c r="CD139" s="0" t="n">
        <v>0.0149999999999997</v>
      </c>
      <c r="CE139" s="0" t="n">
        <v>0.0150000000000001</v>
      </c>
      <c r="CF139" s="0" t="n">
        <v>0.0150000000000001</v>
      </c>
      <c r="CG139" s="0" t="n">
        <v>0.0150000000000001</v>
      </c>
      <c r="CH139" s="0" t="n">
        <v>0.0349999999999997</v>
      </c>
      <c r="CI139" s="0" t="n">
        <v>0.0350000000000001</v>
      </c>
      <c r="CJ139" s="0" t="n">
        <v>0.0350000000000001</v>
      </c>
      <c r="CK139" s="0" t="n">
        <v>0.0349999999999997</v>
      </c>
      <c r="CL139" s="0" t="n">
        <v>0.0350000000000001</v>
      </c>
      <c r="CM139" s="0" t="n">
        <v>0.0350000000000001</v>
      </c>
      <c r="CN139" s="0" t="n">
        <v>0.0150000000000006</v>
      </c>
      <c r="CO139" s="0" t="n">
        <v>0.0149999999999997</v>
      </c>
      <c r="CP139" s="0" t="n">
        <v>0.0149999999999997</v>
      </c>
      <c r="CQ139" s="0" t="n">
        <v>0.0150000000000001</v>
      </c>
      <c r="CR139" s="0" t="n">
        <v>0.0149999999999997</v>
      </c>
      <c r="CS139" s="0" t="n">
        <v>0.0149999999999997</v>
      </c>
      <c r="CT139" s="0" t="n">
        <v>0.0349999999999997</v>
      </c>
      <c r="CU139" s="0" t="n">
        <v>0.0350000000000001</v>
      </c>
      <c r="CV139" s="0" t="n">
        <v>0.0350000000000001</v>
      </c>
      <c r="CW139" s="0" t="n">
        <v>0.0350000000000001</v>
      </c>
      <c r="CX139" s="0" t="n">
        <v>0.0350000000000001</v>
      </c>
      <c r="CY139" s="0" t="n">
        <v>0.0350000000000001</v>
      </c>
      <c r="CZ139" s="0" t="n">
        <v>0.0149999999999997</v>
      </c>
      <c r="DA139" s="0" t="n">
        <v>0.0149999999999997</v>
      </c>
      <c r="DB139" s="0" t="n">
        <v>0.0149999999999997</v>
      </c>
      <c r="DC139" s="0" t="n">
        <v>0.0150000000000001</v>
      </c>
      <c r="DD139" s="0" t="n">
        <v>0.0150000000000001</v>
      </c>
      <c r="DE139" s="0" t="n">
        <v>0.0150000000000001</v>
      </c>
      <c r="DF139" s="0" t="n">
        <v>0.0350000000000001</v>
      </c>
      <c r="DG139" s="0" t="n">
        <v>0.0349999999999993</v>
      </c>
      <c r="DH139" s="0" t="n">
        <v>0.0350000000000001</v>
      </c>
      <c r="DI139" s="0" t="n">
        <v>0.0349999999999993</v>
      </c>
      <c r="DJ139" s="0" t="n">
        <v>0.0350000000000001</v>
      </c>
      <c r="DK139" s="0" t="n">
        <v>0.0350000000000001</v>
      </c>
      <c r="DL139" s="0" t="n">
        <v>0.0150000000000006</v>
      </c>
      <c r="DM139" s="0" t="n">
        <v>0.0149999999999997</v>
      </c>
      <c r="DN139" s="0" t="n">
        <v>0.0149999999999997</v>
      </c>
      <c r="DO139" s="0" t="n">
        <v>0.0150000000000006</v>
      </c>
      <c r="DP139" s="0" t="n">
        <v>0.0149999999999997</v>
      </c>
      <c r="DQ139" s="0" t="n">
        <v>0.0149999999999997</v>
      </c>
      <c r="DR139" s="0" t="n">
        <v>0.0350000000000001</v>
      </c>
      <c r="DS139" s="0" t="n">
        <v>0.0350000000000001</v>
      </c>
      <c r="DT139" s="0" t="n">
        <v>0.0350000000000001</v>
      </c>
      <c r="DU139" s="0" t="n">
        <v>0.0350000000000001</v>
      </c>
      <c r="DV139" s="0" t="n">
        <v>0.0350000000000001</v>
      </c>
      <c r="DW139" s="0" t="n">
        <v>0.0350000000000001</v>
      </c>
      <c r="DX139" s="0" t="n">
        <v>0.0150000000000006</v>
      </c>
      <c r="DY139" s="0" t="n">
        <v>0.0149999999999997</v>
      </c>
      <c r="DZ139" s="0" t="n">
        <v>0.0149999999999997</v>
      </c>
      <c r="EA139" s="0" t="n">
        <v>0.0150000000000006</v>
      </c>
      <c r="EB139" s="0" t="n">
        <v>0.0149999999999997</v>
      </c>
      <c r="EC139" s="0" t="n">
        <v>0.0150000000000006</v>
      </c>
      <c r="ED139" s="0" t="n">
        <v>0.0350000000000001</v>
      </c>
      <c r="EE139" s="0" t="n">
        <v>0.0350000000000001</v>
      </c>
      <c r="EF139" s="0" t="n">
        <v>0.0349999999999993</v>
      </c>
      <c r="EG139" s="0" t="n">
        <v>0.0350000000000001</v>
      </c>
      <c r="EH139" s="0" t="n">
        <v>0.0350000000000001</v>
      </c>
      <c r="EI139" s="0" t="n">
        <v>0.0350000000000001</v>
      </c>
      <c r="EJ139" s="0" t="n">
        <v>0.0150000000000006</v>
      </c>
      <c r="EK139" s="0" t="n">
        <v>0.0149999999999997</v>
      </c>
      <c r="EL139" s="0" t="n">
        <v>0.0149999999999997</v>
      </c>
      <c r="EM139" s="0" t="n">
        <v>0.0149999999999997</v>
      </c>
      <c r="EN139" s="0" t="n">
        <v>0.0149999999999997</v>
      </c>
      <c r="EO139" s="0" t="n">
        <v>0.0150000000000006</v>
      </c>
      <c r="EP139" s="0" t="n">
        <v>0.0350000000000001</v>
      </c>
      <c r="EQ139" s="0" t="n">
        <v>0.0350000000000001</v>
      </c>
      <c r="ER139" s="0" t="n">
        <v>0.0350000000000001</v>
      </c>
      <c r="ES139" s="0" t="n">
        <v>0.0350000000000001</v>
      </c>
      <c r="ET139" s="0" t="n">
        <v>0.0350000000000001</v>
      </c>
      <c r="EU139" s="0" t="n">
        <v>0.0350000000000001</v>
      </c>
      <c r="EV139" s="0" t="n">
        <v>0.0150000000000006</v>
      </c>
      <c r="EW139" s="0" t="n">
        <v>0.0149999999999997</v>
      </c>
      <c r="EX139" s="0" t="n">
        <v>0.0149999999999997</v>
      </c>
      <c r="EY139" s="0" t="n">
        <v>0.0149999999999997</v>
      </c>
      <c r="EZ139" s="0" t="n">
        <v>0.0149999999999997</v>
      </c>
      <c r="FA139" s="0" t="n">
        <v>0.0150000000000006</v>
      </c>
      <c r="FB139" s="0" t="n">
        <v>0.0350000000000001</v>
      </c>
      <c r="FC139" s="0" t="n">
        <v>0.0350000000000001</v>
      </c>
      <c r="FD139" s="0" t="n">
        <v>0.0350000000000001</v>
      </c>
      <c r="FE139" s="0" t="n">
        <v>0.0350000000000001</v>
      </c>
      <c r="FF139" s="0" t="n">
        <v>0.0350000000000001</v>
      </c>
      <c r="FG139" s="0" t="n">
        <v>0.0350000000000001</v>
      </c>
      <c r="FH139" s="0" t="n">
        <v>0.0150000000000006</v>
      </c>
      <c r="FI139" s="0" t="n">
        <v>0.0149999999999997</v>
      </c>
      <c r="FJ139" s="0" t="n">
        <v>0.0149999999999997</v>
      </c>
      <c r="FK139" s="0" t="n">
        <v>0.0150000000000006</v>
      </c>
      <c r="FL139" s="0" t="n">
        <v>0.0149999999999997</v>
      </c>
      <c r="FM139" s="0" t="n">
        <v>0.0150000000000006</v>
      </c>
      <c r="FN139" s="0" t="n">
        <v>0.0350000000000001</v>
      </c>
      <c r="FO139" s="0" t="n">
        <v>0.0350000000000001</v>
      </c>
      <c r="FP139" s="0" t="n">
        <v>0.0349999999999993</v>
      </c>
      <c r="FQ139" s="0" t="n">
        <v>0.0350000000000001</v>
      </c>
      <c r="FR139" s="0" t="n">
        <v>0.0350000000000001</v>
      </c>
      <c r="FS139" s="0" t="n">
        <v>0.0350000000000001</v>
      </c>
      <c r="FT139" s="0" t="n">
        <v>0.0150000000000006</v>
      </c>
      <c r="FU139" s="0" t="n">
        <v>0.0149999999999997</v>
      </c>
      <c r="FV139" s="0" t="n">
        <v>0.0149999999999997</v>
      </c>
      <c r="FW139" s="0" t="n">
        <v>0.0150000000000006</v>
      </c>
      <c r="FX139" s="0" t="n">
        <v>0.0149999999999997</v>
      </c>
      <c r="FY139" s="0" t="n">
        <v>0.0150000000000006</v>
      </c>
      <c r="FZ139" s="0" t="n">
        <v>0.0350000000000001</v>
      </c>
      <c r="GA139" s="0" t="n">
        <v>0.0350000000000001</v>
      </c>
      <c r="GB139" s="0" t="n">
        <v>0.0349999999999993</v>
      </c>
      <c r="GC139" s="0" t="n">
        <v>0.0350000000000001</v>
      </c>
      <c r="GD139" s="0" t="n">
        <v>0.0350000000000001</v>
      </c>
      <c r="GE139" s="0" t="n">
        <v>0.0349999999999993</v>
      </c>
      <c r="GF139" s="0" t="n">
        <v>0.0150000000000006</v>
      </c>
      <c r="GG139" s="0" t="n">
        <v>0.0149999999999997</v>
      </c>
      <c r="GH139" s="0" t="n">
        <v>0.0149999999999997</v>
      </c>
      <c r="GI139" s="0" t="n">
        <v>0.0150000000000006</v>
      </c>
      <c r="GJ139" s="0" t="n">
        <v>0.0149999999999997</v>
      </c>
      <c r="GK139" s="0" t="n">
        <v>0.0150000000000006</v>
      </c>
      <c r="GL139" s="0" t="n">
        <v>0.0350000000000001</v>
      </c>
      <c r="GM139" s="0" t="n">
        <v>0.0350000000000001</v>
      </c>
      <c r="GN139" s="0" t="n">
        <v>0.0349999999999993</v>
      </c>
      <c r="GO139" s="0" t="n">
        <v>0.0350000000000001</v>
      </c>
      <c r="GP139" s="0" t="n">
        <v>0.0350000000000001</v>
      </c>
      <c r="GQ139" s="0" t="n">
        <v>0.0349999999999993</v>
      </c>
      <c r="GR139" s="0" t="n">
        <v>0.0150000000000006</v>
      </c>
      <c r="GS139" s="0" t="n">
        <v>0.0149999999999997</v>
      </c>
      <c r="GT139" s="0" t="n">
        <v>0.0149999999999997</v>
      </c>
      <c r="GU139" s="0" t="n">
        <v>0.0150000000000006</v>
      </c>
      <c r="GV139" s="0" t="n">
        <v>0.0149999999999997</v>
      </c>
      <c r="GW139" s="0" t="n">
        <v>0.0149999999999997</v>
      </c>
      <c r="GX139" s="0" t="n">
        <v>0.0350000000000001</v>
      </c>
      <c r="GY139" s="0" t="n">
        <v>0.0350000000000001</v>
      </c>
      <c r="GZ139" s="0" t="n">
        <v>0.0349999999999993</v>
      </c>
      <c r="HA139" s="0" t="n">
        <v>0.0350000000000001</v>
      </c>
      <c r="HB139" s="0" t="n">
        <v>0.0350000000000001</v>
      </c>
      <c r="HC139" s="0" t="n">
        <v>0.0349999999999993</v>
      </c>
      <c r="HD139" s="0" t="n">
        <v>0.0150000000000006</v>
      </c>
      <c r="HE139" s="0" t="n">
        <v>0.0149999999999997</v>
      </c>
      <c r="HF139" s="0" t="n">
        <v>0.0149999999999997</v>
      </c>
      <c r="HG139" s="0" t="n">
        <v>0.0150000000000006</v>
      </c>
      <c r="HH139" s="0" t="n">
        <v>0.0149999999999997</v>
      </c>
      <c r="HI139" s="0" t="n">
        <v>0.0149999999999997</v>
      </c>
      <c r="HJ139" s="0" t="n">
        <v>0.0350000000000001</v>
      </c>
      <c r="HK139" s="0" t="n">
        <v>0.0350000000000001</v>
      </c>
      <c r="HL139" s="0" t="n">
        <v>0.0350000000000001</v>
      </c>
      <c r="HM139" s="0" t="n">
        <v>0.0350000000000001</v>
      </c>
      <c r="HN139" s="0" t="n">
        <v>0.0350000000000001</v>
      </c>
      <c r="HO139" s="0" t="n">
        <v>0.0349999999999993</v>
      </c>
      <c r="HP139" s="0" t="n">
        <v>0.0150000000000006</v>
      </c>
      <c r="HQ139" s="0" t="n">
        <v>0.0149999999999997</v>
      </c>
      <c r="HR139" s="0" t="n">
        <v>0.0149999999999997</v>
      </c>
      <c r="HS139" s="0" t="n">
        <v>0.0150000000000006</v>
      </c>
      <c r="HT139" s="0" t="n">
        <v>0.0149999999999997</v>
      </c>
      <c r="HU139" s="0" t="n">
        <v>0.0149999999999997</v>
      </c>
      <c r="HV139" s="0" t="n">
        <v>0.0350000000000001</v>
      </c>
      <c r="HW139" s="0" t="n">
        <v>0.0350000000000001</v>
      </c>
      <c r="HX139" s="0" t="n">
        <v>0.0350000000000001</v>
      </c>
      <c r="HY139" s="0" t="n">
        <v>0.0350000000000001</v>
      </c>
      <c r="HZ139" s="0" t="n">
        <v>0.0350000000000001</v>
      </c>
      <c r="IA139" s="382" t="n">
        <v>0.0350000000000001</v>
      </c>
      <c r="IB139" s="382" t="n">
        <v>0.0150000000000006</v>
      </c>
      <c r="IC139" s="382" t="n">
        <v>0.0149999999999997</v>
      </c>
      <c r="ID139" s="382" t="n">
        <v>0.0149999999999997</v>
      </c>
      <c r="IE139" s="382" t="n">
        <v>0.0150000000000006</v>
      </c>
      <c r="IF139" s="382" t="n">
        <v>0.0150000000000006</v>
      </c>
    </row>
    <row r="140" customFormat="false" ht="12.75" hidden="false" customHeight="false" outlineLevel="0" collapsed="false">
      <c r="A140" s="389" t="n">
        <f aca="false">A!A154</f>
        <v>41244</v>
      </c>
      <c r="B140" s="390" t="n">
        <f aca="false">INDEX(RelationshipPriceTable,MATCH(A140,RelationshipMonth,0),2)</f>
        <v>4.66</v>
      </c>
      <c r="C140" s="390" t="n">
        <v>4.638</v>
      </c>
      <c r="D140" s="391" t="n">
        <f aca="false">B140-C140</f>
        <v>0.0220000000000002</v>
      </c>
      <c r="F140" s="414" t="n">
        <v>37049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0</v>
      </c>
      <c r="AI140" s="0" t="n">
        <v>0</v>
      </c>
      <c r="AJ140" s="0" t="n">
        <v>0</v>
      </c>
      <c r="AK140" s="0" t="n">
        <v>0</v>
      </c>
      <c r="AL140" s="0" t="n">
        <v>0</v>
      </c>
      <c r="AM140" s="0" t="n">
        <v>0</v>
      </c>
      <c r="AN140" s="0" t="n">
        <v>0</v>
      </c>
      <c r="AO140" s="0" t="n">
        <v>0</v>
      </c>
      <c r="AP140" s="0" t="n">
        <v>0</v>
      </c>
      <c r="AQ140" s="0" t="n">
        <v>0</v>
      </c>
      <c r="AR140" s="0" t="n">
        <v>0</v>
      </c>
      <c r="AS140" s="0" t="n">
        <v>0</v>
      </c>
      <c r="AT140" s="0" t="n">
        <v>0</v>
      </c>
      <c r="AU140" s="0" t="n">
        <v>0</v>
      </c>
      <c r="AV140" s="0" t="n">
        <v>0</v>
      </c>
      <c r="AW140" s="0" t="n">
        <v>0</v>
      </c>
      <c r="AX140" s="0" t="n">
        <v>0</v>
      </c>
      <c r="AY140" s="0" t="n">
        <v>0</v>
      </c>
      <c r="AZ140" s="0" t="n">
        <v>0</v>
      </c>
      <c r="BA140" s="0" t="n">
        <v>0</v>
      </c>
      <c r="BB140" s="0" t="n">
        <v>0</v>
      </c>
      <c r="BC140" s="0" t="n">
        <v>0</v>
      </c>
      <c r="BD140" s="0" t="n">
        <v>0</v>
      </c>
      <c r="BE140" s="0" t="n">
        <v>0</v>
      </c>
      <c r="BF140" s="0" t="n">
        <v>0</v>
      </c>
      <c r="BG140" s="0" t="n">
        <v>0</v>
      </c>
      <c r="BH140" s="0" t="n">
        <v>0</v>
      </c>
      <c r="BI140" s="0" t="n">
        <v>0</v>
      </c>
      <c r="BJ140" s="0" t="n">
        <v>0</v>
      </c>
      <c r="BK140" s="0" t="n">
        <v>0</v>
      </c>
      <c r="BL140" s="0" t="n">
        <v>0</v>
      </c>
      <c r="BM140" s="0" t="n">
        <v>0</v>
      </c>
      <c r="BN140" s="0" t="n">
        <v>0</v>
      </c>
      <c r="BO140" s="0" t="n">
        <v>0</v>
      </c>
      <c r="BP140" s="0" t="n">
        <v>0</v>
      </c>
      <c r="BQ140" s="0" t="n">
        <v>0</v>
      </c>
      <c r="BR140" s="0" t="n">
        <v>0</v>
      </c>
      <c r="BS140" s="0" t="n">
        <v>0</v>
      </c>
      <c r="BT140" s="0" t="n">
        <v>0</v>
      </c>
      <c r="BU140" s="0" t="n">
        <v>0</v>
      </c>
      <c r="BV140" s="0" t="n">
        <v>0</v>
      </c>
      <c r="BW140" s="0" t="n">
        <v>0</v>
      </c>
      <c r="BX140" s="0" t="n">
        <v>0</v>
      </c>
      <c r="BY140" s="0" t="n">
        <v>0</v>
      </c>
      <c r="BZ140" s="0" t="n">
        <v>0</v>
      </c>
      <c r="CA140" s="0" t="n">
        <v>0</v>
      </c>
      <c r="CB140" s="0" t="n">
        <v>0</v>
      </c>
      <c r="CC140" s="0" t="n">
        <v>0</v>
      </c>
      <c r="CD140" s="0" t="n">
        <v>0</v>
      </c>
      <c r="CE140" s="0" t="n">
        <v>0</v>
      </c>
      <c r="CF140" s="0" t="n">
        <v>0</v>
      </c>
      <c r="CG140" s="0" t="n">
        <v>0</v>
      </c>
      <c r="CH140" s="0" t="n">
        <v>0</v>
      </c>
      <c r="CI140" s="0" t="n">
        <v>0</v>
      </c>
      <c r="CJ140" s="0" t="n">
        <v>0</v>
      </c>
      <c r="CK140" s="0" t="n">
        <v>0</v>
      </c>
      <c r="CL140" s="0" t="n">
        <v>0</v>
      </c>
      <c r="CM140" s="0" t="n">
        <v>0</v>
      </c>
      <c r="CN140" s="0" t="n">
        <v>0</v>
      </c>
      <c r="CO140" s="0" t="n">
        <v>0</v>
      </c>
      <c r="CP140" s="0" t="n">
        <v>0</v>
      </c>
      <c r="CQ140" s="0" t="n">
        <v>0</v>
      </c>
      <c r="CR140" s="0" t="n">
        <v>0</v>
      </c>
      <c r="CS140" s="0" t="n">
        <v>0</v>
      </c>
      <c r="CT140" s="0" t="n">
        <v>0</v>
      </c>
      <c r="CU140" s="0" t="n">
        <v>0</v>
      </c>
      <c r="CV140" s="0" t="n">
        <v>0</v>
      </c>
      <c r="CW140" s="0" t="n">
        <v>0</v>
      </c>
      <c r="CX140" s="0" t="n">
        <v>0</v>
      </c>
      <c r="CY140" s="0" t="n">
        <v>0</v>
      </c>
      <c r="CZ140" s="0" t="n">
        <v>0</v>
      </c>
      <c r="DA140" s="0" t="n">
        <v>0</v>
      </c>
      <c r="DB140" s="0" t="n">
        <v>0</v>
      </c>
      <c r="DC140" s="0" t="n">
        <v>0</v>
      </c>
      <c r="DD140" s="0" t="n">
        <v>0</v>
      </c>
      <c r="DE140" s="0" t="n">
        <v>0</v>
      </c>
      <c r="DF140" s="0" t="n">
        <v>0</v>
      </c>
      <c r="DG140" s="0" t="n">
        <v>0</v>
      </c>
      <c r="DH140" s="0" t="n">
        <v>0</v>
      </c>
      <c r="DI140" s="0" t="n">
        <v>0</v>
      </c>
      <c r="DJ140" s="0" t="n">
        <v>0</v>
      </c>
      <c r="DK140" s="0" t="n">
        <v>0</v>
      </c>
      <c r="DL140" s="0" t="n">
        <v>0</v>
      </c>
      <c r="DM140" s="0" t="n">
        <v>0</v>
      </c>
      <c r="DN140" s="0" t="n">
        <v>0</v>
      </c>
      <c r="DO140" s="0" t="n">
        <v>0</v>
      </c>
      <c r="DP140" s="0" t="n">
        <v>0</v>
      </c>
      <c r="DQ140" s="0" t="n">
        <v>0</v>
      </c>
      <c r="DR140" s="0" t="n">
        <v>0</v>
      </c>
      <c r="DS140" s="0" t="n">
        <v>0</v>
      </c>
      <c r="DT140" s="0" t="n">
        <v>0</v>
      </c>
      <c r="DU140" s="0" t="n">
        <v>0</v>
      </c>
      <c r="DV140" s="0" t="n">
        <v>0</v>
      </c>
      <c r="DW140" s="0" t="n">
        <v>0</v>
      </c>
      <c r="DX140" s="0" t="n">
        <v>0</v>
      </c>
      <c r="DY140" s="0" t="n">
        <v>0</v>
      </c>
      <c r="DZ140" s="0" t="n">
        <v>0</v>
      </c>
      <c r="EA140" s="0" t="n">
        <v>0</v>
      </c>
      <c r="EB140" s="0" t="n">
        <v>0</v>
      </c>
      <c r="EC140" s="0" t="n">
        <v>0</v>
      </c>
      <c r="ED140" s="0" t="n">
        <v>0</v>
      </c>
      <c r="EE140" s="0" t="n">
        <v>0</v>
      </c>
      <c r="EF140" s="0" t="n">
        <v>0</v>
      </c>
      <c r="EG140" s="0" t="n">
        <v>0</v>
      </c>
      <c r="EH140" s="0" t="n">
        <v>0</v>
      </c>
      <c r="EI140" s="0" t="n">
        <v>0</v>
      </c>
      <c r="EJ140" s="0" t="n">
        <v>0</v>
      </c>
      <c r="EK140" s="0" t="n">
        <v>0</v>
      </c>
      <c r="EL140" s="0" t="n">
        <v>0</v>
      </c>
      <c r="EM140" s="0" t="n">
        <v>0</v>
      </c>
      <c r="EN140" s="0" t="n">
        <v>0</v>
      </c>
      <c r="EO140" s="0" t="n">
        <v>0</v>
      </c>
      <c r="EP140" s="0" t="n">
        <v>0</v>
      </c>
      <c r="EQ140" s="0" t="n">
        <v>0</v>
      </c>
      <c r="ER140" s="0" t="n">
        <v>0</v>
      </c>
      <c r="ES140" s="0" t="n">
        <v>0</v>
      </c>
      <c r="ET140" s="0" t="n">
        <v>0</v>
      </c>
      <c r="EU140" s="0" t="n">
        <v>0</v>
      </c>
      <c r="EV140" s="0" t="n">
        <v>0</v>
      </c>
      <c r="EW140" s="0" t="n">
        <v>0</v>
      </c>
      <c r="EX140" s="0" t="n">
        <v>0</v>
      </c>
      <c r="EY140" s="0" t="n">
        <v>0</v>
      </c>
      <c r="EZ140" s="0" t="n">
        <v>0</v>
      </c>
      <c r="FA140" s="0" t="n">
        <v>0</v>
      </c>
      <c r="FB140" s="0" t="n">
        <v>0</v>
      </c>
      <c r="FC140" s="0" t="n">
        <v>0</v>
      </c>
      <c r="FD140" s="0" t="n">
        <v>0</v>
      </c>
      <c r="FE140" s="0" t="n">
        <v>0</v>
      </c>
      <c r="FF140" s="0" t="n">
        <v>0</v>
      </c>
      <c r="FG140" s="0" t="n">
        <v>0</v>
      </c>
      <c r="FH140" s="0" t="n">
        <v>0</v>
      </c>
      <c r="FI140" s="0" t="n">
        <v>0</v>
      </c>
      <c r="FJ140" s="0" t="n">
        <v>0</v>
      </c>
      <c r="FK140" s="0" t="n">
        <v>0</v>
      </c>
      <c r="FL140" s="0" t="n">
        <v>0</v>
      </c>
      <c r="FM140" s="0" t="n">
        <v>0</v>
      </c>
      <c r="FN140" s="0" t="n">
        <v>0</v>
      </c>
      <c r="FO140" s="0" t="n">
        <v>0</v>
      </c>
      <c r="FP140" s="0" t="n">
        <v>0</v>
      </c>
      <c r="FQ140" s="0" t="n">
        <v>0</v>
      </c>
      <c r="FR140" s="0" t="n">
        <v>0</v>
      </c>
      <c r="FS140" s="0" t="n">
        <v>0</v>
      </c>
      <c r="FT140" s="0" t="n">
        <v>0</v>
      </c>
      <c r="FU140" s="0" t="n">
        <v>0</v>
      </c>
      <c r="FV140" s="0" t="n">
        <v>0</v>
      </c>
      <c r="FW140" s="0" t="n">
        <v>0</v>
      </c>
      <c r="FX140" s="0" t="n">
        <v>0</v>
      </c>
      <c r="FY140" s="0" t="n">
        <v>0</v>
      </c>
      <c r="FZ140" s="0" t="n">
        <v>0</v>
      </c>
      <c r="GA140" s="0" t="n">
        <v>0</v>
      </c>
      <c r="GB140" s="0" t="n">
        <v>0</v>
      </c>
      <c r="GC140" s="0" t="n">
        <v>0</v>
      </c>
      <c r="GD140" s="0" t="n">
        <v>0</v>
      </c>
      <c r="GE140" s="0" t="n">
        <v>0</v>
      </c>
      <c r="GF140" s="0" t="n">
        <v>0</v>
      </c>
      <c r="GG140" s="0" t="n">
        <v>0</v>
      </c>
      <c r="GH140" s="0" t="n">
        <v>0</v>
      </c>
      <c r="GI140" s="0" t="n">
        <v>0</v>
      </c>
      <c r="GJ140" s="0" t="n">
        <v>0</v>
      </c>
      <c r="GK140" s="0" t="n">
        <v>0</v>
      </c>
      <c r="GL140" s="0" t="n">
        <v>0</v>
      </c>
      <c r="GM140" s="0" t="n">
        <v>0</v>
      </c>
      <c r="GN140" s="0" t="n">
        <v>0</v>
      </c>
      <c r="GO140" s="0" t="n">
        <v>0</v>
      </c>
      <c r="GP140" s="0" t="n">
        <v>0</v>
      </c>
      <c r="GQ140" s="0" t="n">
        <v>0</v>
      </c>
      <c r="GR140" s="0" t="n">
        <v>0</v>
      </c>
      <c r="GS140" s="0" t="n">
        <v>0</v>
      </c>
      <c r="GT140" s="0" t="n">
        <v>0</v>
      </c>
      <c r="GU140" s="0" t="n">
        <v>0</v>
      </c>
      <c r="GV140" s="0" t="n">
        <v>0</v>
      </c>
      <c r="GW140" s="0" t="n">
        <v>0</v>
      </c>
      <c r="GX140" s="0" t="n">
        <v>0</v>
      </c>
      <c r="GY140" s="0" t="n">
        <v>0</v>
      </c>
      <c r="GZ140" s="0" t="n">
        <v>0</v>
      </c>
      <c r="HA140" s="0" t="n">
        <v>0</v>
      </c>
      <c r="HB140" s="0" t="n">
        <v>0</v>
      </c>
      <c r="HC140" s="0" t="n">
        <v>0</v>
      </c>
      <c r="HD140" s="0" t="n">
        <v>0</v>
      </c>
      <c r="HE140" s="0" t="n">
        <v>0</v>
      </c>
      <c r="HF140" s="0" t="n">
        <v>0</v>
      </c>
      <c r="HG140" s="0" t="n">
        <v>0</v>
      </c>
      <c r="HH140" s="0" t="n">
        <v>0</v>
      </c>
      <c r="HI140" s="0" t="n">
        <v>0</v>
      </c>
      <c r="HJ140" s="0" t="n">
        <v>0</v>
      </c>
      <c r="HK140" s="0" t="n">
        <v>0</v>
      </c>
      <c r="HL140" s="0" t="n">
        <v>0</v>
      </c>
      <c r="HM140" s="0" t="n">
        <v>0</v>
      </c>
      <c r="HN140" s="0" t="n">
        <v>0</v>
      </c>
      <c r="HO140" s="0" t="n">
        <v>0</v>
      </c>
      <c r="HP140" s="0" t="n">
        <v>0</v>
      </c>
      <c r="HQ140" s="0" t="n">
        <v>0</v>
      </c>
      <c r="HR140" s="0" t="n">
        <v>0</v>
      </c>
      <c r="HS140" s="0" t="n">
        <v>0</v>
      </c>
      <c r="HT140" s="0" t="n">
        <v>0</v>
      </c>
      <c r="HU140" s="0" t="n">
        <v>0</v>
      </c>
      <c r="HV140" s="0" t="n">
        <v>0</v>
      </c>
      <c r="HW140" s="0" t="n">
        <v>0</v>
      </c>
      <c r="HX140" s="0" t="n">
        <v>0</v>
      </c>
      <c r="HY140" s="0" t="n">
        <v>0</v>
      </c>
      <c r="HZ140" s="0" t="n">
        <v>0</v>
      </c>
      <c r="IA140" s="382" t="n">
        <v>0</v>
      </c>
      <c r="IB140" s="382" t="n">
        <v>0</v>
      </c>
      <c r="IC140" s="382" t="n">
        <v>0</v>
      </c>
      <c r="ID140" s="382" t="n">
        <v>0</v>
      </c>
      <c r="IE140" s="382" t="n">
        <v>0</v>
      </c>
      <c r="IF140" s="382" t="n">
        <v>0</v>
      </c>
    </row>
    <row r="141" customFormat="false" ht="12.75" hidden="false" customHeight="false" outlineLevel="0" collapsed="false">
      <c r="A141" s="389" t="n">
        <f aca="false">A!A155</f>
        <v>41275</v>
      </c>
      <c r="B141" s="390" t="n">
        <f aca="false">INDEX(RelationshipPriceTable,MATCH(A141,RelationshipMonth,0),2)</f>
        <v>4.78</v>
      </c>
      <c r="C141" s="390" t="n">
        <v>4.758</v>
      </c>
      <c r="D141" s="391" t="n">
        <f aca="false">B141-C141</f>
        <v>0.0220000000000002</v>
      </c>
      <c r="F141" s="414" t="n">
        <v>37050</v>
      </c>
      <c r="N141" s="0" t="n">
        <v>0.132</v>
      </c>
      <c r="O141" s="0" t="n">
        <v>0.141</v>
      </c>
      <c r="P141" s="0" t="n">
        <v>0.144000000000001</v>
      </c>
      <c r="Q141" s="0" t="n">
        <v>0.145</v>
      </c>
      <c r="R141" s="0" t="n">
        <v>0.149999999999999</v>
      </c>
      <c r="S141" s="0" t="n">
        <v>0.155</v>
      </c>
      <c r="T141" s="0" t="n">
        <v>0.152</v>
      </c>
      <c r="U141" s="0" t="n">
        <v>0.152</v>
      </c>
      <c r="V141" s="0" t="n">
        <v>0.147</v>
      </c>
      <c r="W141" s="0" t="n">
        <v>0.132</v>
      </c>
      <c r="X141" s="0" t="n">
        <v>0.132</v>
      </c>
      <c r="Y141" s="0" t="n">
        <v>0.132</v>
      </c>
      <c r="Z141" s="0" t="n">
        <v>0.127</v>
      </c>
      <c r="AA141" s="0" t="n">
        <v>0.122</v>
      </c>
      <c r="AB141" s="0" t="n">
        <v>0.122</v>
      </c>
      <c r="AC141" s="0" t="n">
        <v>0.122</v>
      </c>
      <c r="AD141" s="0" t="n">
        <v>0.122</v>
      </c>
      <c r="AE141" s="0" t="n">
        <v>0.122</v>
      </c>
      <c r="AF141" s="0" t="n">
        <v>0.122</v>
      </c>
      <c r="AG141" s="0" t="n">
        <v>0.122</v>
      </c>
      <c r="AH141" s="0" t="n">
        <v>0.122</v>
      </c>
      <c r="AI141" s="0" t="n">
        <v>0.122</v>
      </c>
      <c r="AJ141" s="0" t="n">
        <v>0.112</v>
      </c>
      <c r="AK141" s="0" t="n">
        <v>0.1</v>
      </c>
      <c r="AL141" s="0" t="n">
        <v>0.0999999999999996</v>
      </c>
      <c r="AM141" s="0" t="n">
        <v>0.1</v>
      </c>
      <c r="AN141" s="0" t="n">
        <v>0.1</v>
      </c>
      <c r="AO141" s="0" t="n">
        <v>0.0999999999999996</v>
      </c>
      <c r="AP141" s="0" t="n">
        <v>0.1</v>
      </c>
      <c r="AQ141" s="0" t="n">
        <v>0.0999999999999996</v>
      </c>
      <c r="AR141" s="0" t="n">
        <v>0.0999999999999996</v>
      </c>
      <c r="AS141" s="0" t="n">
        <v>0.0999999999999996</v>
      </c>
      <c r="AT141" s="0" t="n">
        <v>0.1</v>
      </c>
      <c r="AU141" s="0" t="n">
        <v>0.1</v>
      </c>
      <c r="AV141" s="0" t="n">
        <v>0.0999999999999996</v>
      </c>
      <c r="AW141" s="0" t="n">
        <v>0.0999999999999996</v>
      </c>
      <c r="AX141" s="0" t="n">
        <v>0.1</v>
      </c>
      <c r="AY141" s="0" t="n">
        <v>0.1</v>
      </c>
      <c r="AZ141" s="0" t="n">
        <v>0.1</v>
      </c>
      <c r="BA141" s="0" t="n">
        <v>0.1</v>
      </c>
      <c r="BB141" s="0" t="n">
        <v>0.100000000000001</v>
      </c>
      <c r="BC141" s="0" t="n">
        <v>0.100000000000001</v>
      </c>
      <c r="BD141" s="0" t="n">
        <v>0.0949999999999998</v>
      </c>
      <c r="BE141" s="0" t="n">
        <v>0.0949999999999998</v>
      </c>
      <c r="BF141" s="0" t="n">
        <v>0.0949999999999998</v>
      </c>
      <c r="BG141" s="0" t="n">
        <v>0.0950000000000002</v>
      </c>
      <c r="BH141" s="0" t="n">
        <v>0.0949999999999998</v>
      </c>
      <c r="BI141" s="0" t="n">
        <v>0.0950000000000002</v>
      </c>
      <c r="BJ141" s="0" t="n">
        <v>0.0950000000000002</v>
      </c>
      <c r="BK141" s="0" t="n">
        <v>0.0949999999999998</v>
      </c>
      <c r="BL141" s="0" t="n">
        <v>0.0949999999999998</v>
      </c>
      <c r="BM141" s="0" t="n">
        <v>0.0949999999999998</v>
      </c>
      <c r="BN141" s="0" t="n">
        <v>0.0949999999999998</v>
      </c>
      <c r="BO141" s="0" t="n">
        <v>0.0950000000000006</v>
      </c>
      <c r="BP141" s="0" t="n">
        <v>0.0899999999999999</v>
      </c>
      <c r="BQ141" s="0" t="n">
        <v>0.0899999999999999</v>
      </c>
      <c r="BR141" s="0" t="n">
        <v>0.0899999999999999</v>
      </c>
      <c r="BS141" s="0" t="n">
        <v>0.0900000000000003</v>
      </c>
      <c r="BT141" s="0" t="n">
        <v>0.0899999999999999</v>
      </c>
      <c r="BU141" s="0" t="n">
        <v>0.0899999999999999</v>
      </c>
      <c r="BV141" s="0" t="n">
        <v>0.0899999999999999</v>
      </c>
      <c r="BW141" s="0" t="n">
        <v>0.0899999999999999</v>
      </c>
      <c r="BX141" s="0" t="n">
        <v>0.0900000000000003</v>
      </c>
      <c r="BY141" s="0" t="n">
        <v>0.0899999999999999</v>
      </c>
      <c r="BZ141" s="0" t="n">
        <v>0.0899999999999999</v>
      </c>
      <c r="CA141" s="0" t="n">
        <v>0.0899999999999999</v>
      </c>
      <c r="CB141" s="0" t="n">
        <v>0.0899999999999999</v>
      </c>
      <c r="CC141" s="0" t="n">
        <v>0.0900000000000008</v>
      </c>
      <c r="CD141" s="0" t="n">
        <v>0.0900000000000008</v>
      </c>
      <c r="CE141" s="0" t="n">
        <v>0.0899999999999999</v>
      </c>
      <c r="CF141" s="0" t="n">
        <v>0.0899999999999999</v>
      </c>
      <c r="CG141" s="0" t="n">
        <v>0.0899999999999999</v>
      </c>
      <c r="CH141" s="0" t="n">
        <v>0.0899999999999999</v>
      </c>
      <c r="CI141" s="0" t="n">
        <v>0.0900000000000003</v>
      </c>
      <c r="CJ141" s="0" t="n">
        <v>0.0899999999999999</v>
      </c>
      <c r="CK141" s="0" t="n">
        <v>0.0900000000000008</v>
      </c>
      <c r="CL141" s="0" t="n">
        <v>0.0899999999999999</v>
      </c>
      <c r="CM141" s="0" t="n">
        <v>0.0899999999999999</v>
      </c>
      <c r="CN141" s="0" t="n">
        <v>0.0899999999999999</v>
      </c>
      <c r="CO141" s="0" t="n">
        <v>0.0899999999999999</v>
      </c>
      <c r="CP141" s="0" t="n">
        <v>0.0899999999999999</v>
      </c>
      <c r="CQ141" s="0" t="n">
        <v>0.0899999999999999</v>
      </c>
      <c r="CR141" s="0" t="n">
        <v>0.0900000000000003</v>
      </c>
      <c r="CS141" s="0" t="n">
        <v>0.0900000000000003</v>
      </c>
      <c r="CT141" s="0" t="n">
        <v>0.0900000000000003</v>
      </c>
      <c r="CU141" s="0" t="n">
        <v>0.0899999999999999</v>
      </c>
      <c r="CV141" s="0" t="n">
        <v>0.0899999999999999</v>
      </c>
      <c r="CW141" s="0" t="n">
        <v>0.0899999999999999</v>
      </c>
      <c r="CX141" s="0" t="n">
        <v>0.0899999999999999</v>
      </c>
      <c r="CY141" s="0" t="n">
        <v>0.0899999999999999</v>
      </c>
      <c r="CZ141" s="0" t="n">
        <v>0.0899999999999999</v>
      </c>
      <c r="DA141" s="0" t="n">
        <v>0.0900000000000008</v>
      </c>
      <c r="DB141" s="0" t="n">
        <v>0.0900000000000008</v>
      </c>
      <c r="DC141" s="0" t="n">
        <v>0.0899999999999999</v>
      </c>
      <c r="DD141" s="0" t="n">
        <v>0.0899999999999999</v>
      </c>
      <c r="DE141" s="0" t="n">
        <v>0.0899999999999994</v>
      </c>
      <c r="DF141" s="0" t="n">
        <v>0.0899999999999999</v>
      </c>
      <c r="DG141" s="0" t="n">
        <v>0.0900000000000008</v>
      </c>
      <c r="DH141" s="0" t="n">
        <v>0.0899999999999999</v>
      </c>
      <c r="DI141" s="0" t="n">
        <v>0.0900000000000008</v>
      </c>
      <c r="DJ141" s="0" t="n">
        <v>0.0899999999999999</v>
      </c>
      <c r="DK141" s="0" t="n">
        <v>0.0899999999999999</v>
      </c>
      <c r="DL141" s="0" t="n">
        <v>0.0899999999999999</v>
      </c>
      <c r="DM141" s="0" t="n">
        <v>0.0899999999999999</v>
      </c>
      <c r="DN141" s="0" t="n">
        <v>0.0899999999999999</v>
      </c>
      <c r="DO141" s="0" t="n">
        <v>0.0899999999999999</v>
      </c>
      <c r="DP141" s="0" t="n">
        <v>0.0900000000000008</v>
      </c>
      <c r="DQ141" s="0" t="n">
        <v>0.0899999999999999</v>
      </c>
      <c r="DR141" s="0" t="n">
        <v>0.0899999999999999</v>
      </c>
      <c r="DS141" s="0" t="n">
        <v>0.0899999999999999</v>
      </c>
      <c r="DT141" s="0" t="n">
        <v>0.0899999999999999</v>
      </c>
      <c r="DU141" s="0" t="n">
        <v>0.0899999999999999</v>
      </c>
      <c r="DV141" s="0" t="n">
        <v>0.0899999999999999</v>
      </c>
      <c r="DW141" s="0" t="n">
        <v>0.0899999999999999</v>
      </c>
      <c r="DX141" s="0" t="n">
        <v>0.0899999999999999</v>
      </c>
      <c r="DY141" s="0" t="n">
        <v>0.0899999999999999</v>
      </c>
      <c r="DZ141" s="0" t="n">
        <v>0.0899999999999999</v>
      </c>
      <c r="EA141" s="0" t="n">
        <v>0.0899999999999999</v>
      </c>
      <c r="EB141" s="0" t="n">
        <v>0.0899999999999999</v>
      </c>
      <c r="EC141" s="0" t="n">
        <v>0.0899999999999999</v>
      </c>
      <c r="ED141" s="0" t="n">
        <v>0.0899999999999999</v>
      </c>
      <c r="EE141" s="0" t="n">
        <v>0.0899999999999999</v>
      </c>
      <c r="EF141" s="0" t="n">
        <v>0.0900000000000008</v>
      </c>
      <c r="EG141" s="0" t="n">
        <v>0.0899999999999999</v>
      </c>
      <c r="EH141" s="0" t="n">
        <v>0.0899999999999999</v>
      </c>
      <c r="EI141" s="0" t="n">
        <v>0.0899999999999999</v>
      </c>
      <c r="EJ141" s="0" t="n">
        <v>0.0899999999999999</v>
      </c>
      <c r="EK141" s="0" t="n">
        <v>0.0899999999999999</v>
      </c>
      <c r="EL141" s="0" t="n">
        <v>0.0899999999999999</v>
      </c>
      <c r="EM141" s="0" t="n">
        <v>0.0900000000000008</v>
      </c>
      <c r="EN141" s="0" t="n">
        <v>0.0899999999999999</v>
      </c>
      <c r="EO141" s="0" t="n">
        <v>0.0899999999999999</v>
      </c>
      <c r="EP141" s="0" t="n">
        <v>0.0899999999999999</v>
      </c>
      <c r="EQ141" s="0" t="n">
        <v>0.0899999999999999</v>
      </c>
      <c r="ER141" s="0" t="n">
        <v>0.0899999999999999</v>
      </c>
      <c r="ES141" s="0" t="n">
        <v>0.0899999999999999</v>
      </c>
      <c r="ET141" s="0" t="n">
        <v>0.0899999999999999</v>
      </c>
      <c r="EU141" s="0" t="n">
        <v>0.0899999999999999</v>
      </c>
      <c r="EV141" s="0" t="n">
        <v>0.0899999999999999</v>
      </c>
      <c r="EW141" s="0" t="n">
        <v>0.0899999999999999</v>
      </c>
      <c r="EX141" s="0" t="n">
        <v>0.0899999999999999</v>
      </c>
      <c r="EY141" s="0" t="n">
        <v>0.0900000000000008</v>
      </c>
      <c r="EZ141" s="0" t="n">
        <v>0.0899999999999999</v>
      </c>
      <c r="FA141" s="0" t="n">
        <v>0.0899999999999999</v>
      </c>
      <c r="FB141" s="0" t="n">
        <v>0.0899999999999999</v>
      </c>
      <c r="FC141" s="0" t="n">
        <v>0.0899999999999999</v>
      </c>
      <c r="FD141" s="0" t="n">
        <v>0.0899999999999999</v>
      </c>
      <c r="FE141" s="0" t="n">
        <v>0.0899999999999999</v>
      </c>
      <c r="FF141" s="0" t="n">
        <v>0.0899999999999999</v>
      </c>
      <c r="FG141" s="0" t="n">
        <v>0.0899999999999999</v>
      </c>
      <c r="FH141" s="0" t="n">
        <v>0.0899999999999999</v>
      </c>
      <c r="FI141" s="0" t="n">
        <v>0.0899999999999999</v>
      </c>
      <c r="FJ141" s="0" t="n">
        <v>0.0899999999999999</v>
      </c>
      <c r="FK141" s="0" t="n">
        <v>0.0899999999999999</v>
      </c>
      <c r="FL141" s="0" t="n">
        <v>0.0899999999999999</v>
      </c>
      <c r="FM141" s="0" t="n">
        <v>0.0899999999999999</v>
      </c>
      <c r="FN141" s="0" t="n">
        <v>0.0899999999999999</v>
      </c>
      <c r="FO141" s="0" t="n">
        <v>0.0899999999999999</v>
      </c>
      <c r="FP141" s="0" t="n">
        <v>0.0900000000000008</v>
      </c>
      <c r="FQ141" s="0" t="n">
        <v>0.0899999999999999</v>
      </c>
      <c r="FR141" s="0" t="n">
        <v>0.0899999999999999</v>
      </c>
      <c r="FS141" s="0" t="n">
        <v>0.0899999999999999</v>
      </c>
      <c r="FT141" s="0" t="n">
        <v>0.0899999999999999</v>
      </c>
      <c r="FU141" s="0" t="n">
        <v>0.0899999999999999</v>
      </c>
      <c r="FV141" s="0" t="n">
        <v>0.0899999999999999</v>
      </c>
      <c r="FW141" s="0" t="n">
        <v>0.0899999999999999</v>
      </c>
      <c r="FX141" s="0" t="n">
        <v>0.0899999999999999</v>
      </c>
      <c r="FY141" s="0" t="n">
        <v>0.0899999999999999</v>
      </c>
      <c r="FZ141" s="0" t="n">
        <v>0.0899999999999999</v>
      </c>
      <c r="GA141" s="0" t="n">
        <v>0.0899999999999999</v>
      </c>
      <c r="GB141" s="0" t="n">
        <v>0.0900000000000008</v>
      </c>
      <c r="GC141" s="0" t="n">
        <v>0.0899999999999999</v>
      </c>
      <c r="GD141" s="0" t="n">
        <v>0.0899999999999999</v>
      </c>
      <c r="GE141" s="0" t="n">
        <v>0.0900000000000008</v>
      </c>
      <c r="GF141" s="0" t="n">
        <v>0.0899999999999999</v>
      </c>
      <c r="GG141" s="0" t="n">
        <v>0.0899999999999999</v>
      </c>
      <c r="GH141" s="0" t="n">
        <v>0.0899999999999999</v>
      </c>
      <c r="GI141" s="0" t="n">
        <v>0.0899999999999999</v>
      </c>
      <c r="GJ141" s="0" t="n">
        <v>0.0900000000000008</v>
      </c>
      <c r="GK141" s="0" t="n">
        <v>0.0899999999999999</v>
      </c>
      <c r="GL141" s="0" t="n">
        <v>0.0899999999999999</v>
      </c>
      <c r="GM141" s="0" t="n">
        <v>0.0899999999999999</v>
      </c>
      <c r="GN141" s="0" t="n">
        <v>0.0900000000000008</v>
      </c>
      <c r="GO141" s="0" t="n">
        <v>0.0899999999999999</v>
      </c>
      <c r="GP141" s="0" t="n">
        <v>0.0899999999999999</v>
      </c>
      <c r="GQ141" s="0" t="n">
        <v>0.0900000000000008</v>
      </c>
      <c r="GR141" s="0" t="n">
        <v>0.0899999999999999</v>
      </c>
      <c r="GS141" s="0" t="n">
        <v>0.0899999999999999</v>
      </c>
      <c r="GT141" s="0" t="n">
        <v>0.0899999999999999</v>
      </c>
      <c r="GU141" s="0" t="n">
        <v>0.0899999999999999</v>
      </c>
      <c r="GV141" s="0" t="n">
        <v>0.0900000000000008</v>
      </c>
      <c r="GW141" s="0" t="n">
        <v>0.0899999999999999</v>
      </c>
      <c r="GX141" s="0" t="n">
        <v>0.0899999999999999</v>
      </c>
      <c r="GY141" s="0" t="n">
        <v>0.0899999999999999</v>
      </c>
      <c r="GZ141" s="0" t="n">
        <v>0.0900000000000008</v>
      </c>
      <c r="HA141" s="0" t="n">
        <v>0.0899999999999999</v>
      </c>
      <c r="HB141" s="0" t="n">
        <v>0.0899999999999999</v>
      </c>
      <c r="HC141" s="0" t="n">
        <v>0.0900000000000008</v>
      </c>
      <c r="HD141" s="0" t="n">
        <v>0.0899999999999999</v>
      </c>
      <c r="HE141" s="0" t="n">
        <v>0.0899999999999999</v>
      </c>
      <c r="HF141" s="0" t="n">
        <v>0.0899999999999999</v>
      </c>
      <c r="HG141" s="0" t="n">
        <v>0.0899999999999999</v>
      </c>
      <c r="HH141" s="0" t="n">
        <v>0.0900000000000008</v>
      </c>
      <c r="HI141" s="0" t="n">
        <v>0.0899999999999999</v>
      </c>
      <c r="HJ141" s="0" t="n">
        <v>0.0899999999999999</v>
      </c>
      <c r="HK141" s="0" t="n">
        <v>0.0899999999999999</v>
      </c>
      <c r="HL141" s="0" t="n">
        <v>0.0899999999999999</v>
      </c>
      <c r="HM141" s="0" t="n">
        <v>0.0899999999999999</v>
      </c>
      <c r="HN141" s="0" t="n">
        <v>0.0899999999999999</v>
      </c>
      <c r="HO141" s="0" t="n">
        <v>0.0900000000000008</v>
      </c>
      <c r="HP141" s="0" t="n">
        <v>0.0899999999999999</v>
      </c>
      <c r="HQ141" s="0" t="n">
        <v>0.0899999999999999</v>
      </c>
      <c r="HR141" s="0" t="n">
        <v>0.0899999999999999</v>
      </c>
      <c r="HS141" s="0" t="n">
        <v>0.0899999999999999</v>
      </c>
      <c r="HT141" s="0" t="n">
        <v>0.0900000000000008</v>
      </c>
      <c r="HU141" s="0" t="n">
        <v>0.0899999999999999</v>
      </c>
      <c r="HV141" s="0" t="n">
        <v>0.0899999999999999</v>
      </c>
      <c r="HW141" s="0" t="n">
        <v>0.0899999999999999</v>
      </c>
      <c r="HX141" s="0" t="n">
        <v>0.0899999999999999</v>
      </c>
      <c r="HY141" s="0" t="n">
        <v>0.0899999999999999</v>
      </c>
      <c r="HZ141" s="0" t="n">
        <v>0.0899999999999999</v>
      </c>
      <c r="IA141" s="382" t="n">
        <v>0.0899999999999999</v>
      </c>
      <c r="IB141" s="382" t="n">
        <v>0.0899999999999999</v>
      </c>
      <c r="IC141" s="382" t="n">
        <v>0.0899999999999999</v>
      </c>
      <c r="ID141" s="382" t="n">
        <v>0.0899999999999999</v>
      </c>
      <c r="IE141" s="382" t="n">
        <v>0.0899999999999999</v>
      </c>
      <c r="IF141" s="382" t="n">
        <v>0.0899999999999999</v>
      </c>
    </row>
    <row r="142" customFormat="false" ht="12.75" hidden="false" customHeight="false" outlineLevel="0" collapsed="false">
      <c r="A142" s="389" t="n">
        <f aca="false">A!A156</f>
        <v>41306</v>
      </c>
      <c r="B142" s="390" t="n">
        <f aca="false">INDEX(RelationshipPriceTable,MATCH(A142,RelationshipMonth,0),2)</f>
        <v>4.662</v>
      </c>
      <c r="C142" s="390" t="n">
        <v>4.64</v>
      </c>
      <c r="D142" s="391" t="n">
        <f aca="false">B142-C142</f>
        <v>0.0220000000000002</v>
      </c>
      <c r="F142" s="414" t="n">
        <v>37053</v>
      </c>
      <c r="N142" s="0" t="n">
        <v>0.257</v>
      </c>
      <c r="O142" s="0" t="n">
        <v>0.253</v>
      </c>
      <c r="P142" s="0" t="n">
        <v>0.255</v>
      </c>
      <c r="Q142" s="0" t="n">
        <v>0.255</v>
      </c>
      <c r="R142" s="0" t="n">
        <v>0.258</v>
      </c>
      <c r="S142" s="0" t="n">
        <v>0.262</v>
      </c>
      <c r="T142" s="0" t="n">
        <v>0.262</v>
      </c>
      <c r="U142" s="0" t="n">
        <v>0.247</v>
      </c>
      <c r="V142" s="0" t="n">
        <v>0.242</v>
      </c>
      <c r="W142" s="0" t="n">
        <v>0.207</v>
      </c>
      <c r="X142" s="0" t="n">
        <v>0.2</v>
      </c>
      <c r="Y142" s="0" t="n">
        <v>0.197000000000001</v>
      </c>
      <c r="Z142" s="0" t="n">
        <v>0.197</v>
      </c>
      <c r="AA142" s="0" t="n">
        <v>0.197</v>
      </c>
      <c r="AB142" s="0" t="n">
        <v>0.197</v>
      </c>
      <c r="AC142" s="0" t="n">
        <v>0.197000000000001</v>
      </c>
      <c r="AD142" s="0" t="n">
        <v>0.191999999999999</v>
      </c>
      <c r="AE142" s="0" t="n">
        <v>0.19</v>
      </c>
      <c r="AF142" s="0" t="n">
        <v>0.19</v>
      </c>
      <c r="AG142" s="0" t="n">
        <v>0.19</v>
      </c>
      <c r="AH142" s="0" t="n">
        <v>0.19</v>
      </c>
      <c r="AI142" s="0" t="n">
        <v>0.19</v>
      </c>
      <c r="AJ142" s="0" t="n">
        <v>0.19</v>
      </c>
      <c r="AK142" s="0" t="n">
        <v>0.19</v>
      </c>
      <c r="AL142" s="0" t="n">
        <v>0.19</v>
      </c>
      <c r="AM142" s="0" t="n">
        <v>0.19</v>
      </c>
      <c r="AN142" s="0" t="n">
        <v>0.19</v>
      </c>
      <c r="AO142" s="0" t="n">
        <v>0.19</v>
      </c>
      <c r="AP142" s="0" t="n">
        <v>0.19</v>
      </c>
      <c r="AQ142" s="0" t="n">
        <v>0.19</v>
      </c>
      <c r="AR142" s="0" t="n">
        <v>0.19</v>
      </c>
      <c r="AS142" s="0" t="n">
        <v>0.19</v>
      </c>
      <c r="AT142" s="0" t="n">
        <v>0.19</v>
      </c>
      <c r="AU142" s="0" t="n">
        <v>0.19</v>
      </c>
      <c r="AV142" s="0" t="n">
        <v>0.19</v>
      </c>
      <c r="AW142" s="0" t="n">
        <v>0.19</v>
      </c>
      <c r="AX142" s="0" t="n">
        <v>0.18</v>
      </c>
      <c r="AY142" s="0" t="n">
        <v>0.18</v>
      </c>
      <c r="AZ142" s="0" t="n">
        <v>0.18</v>
      </c>
      <c r="BA142" s="0" t="n">
        <v>0.18</v>
      </c>
      <c r="BB142" s="0" t="n">
        <v>0.18</v>
      </c>
      <c r="BC142" s="0" t="n">
        <v>0.18</v>
      </c>
      <c r="BD142" s="0" t="n">
        <v>0.185</v>
      </c>
      <c r="BE142" s="0" t="n">
        <v>0.185</v>
      </c>
      <c r="BF142" s="0" t="n">
        <v>0.185</v>
      </c>
      <c r="BG142" s="0" t="n">
        <v>0.185</v>
      </c>
      <c r="BH142" s="0" t="n">
        <v>0.185</v>
      </c>
      <c r="BI142" s="0" t="n">
        <v>0.185</v>
      </c>
      <c r="BJ142" s="0" t="n">
        <v>0.175</v>
      </c>
      <c r="BK142" s="0" t="n">
        <v>0.175</v>
      </c>
      <c r="BL142" s="0" t="n">
        <v>0.175</v>
      </c>
      <c r="BM142" s="0" t="n">
        <v>0.175</v>
      </c>
      <c r="BN142" s="0" t="n">
        <v>0.175000000000001</v>
      </c>
      <c r="BO142" s="0" t="n">
        <v>0.175</v>
      </c>
      <c r="BP142" s="0" t="n">
        <v>0.18</v>
      </c>
      <c r="BQ142" s="0" t="n">
        <v>0.180000000000001</v>
      </c>
      <c r="BR142" s="0" t="n">
        <v>0.180000000000001</v>
      </c>
      <c r="BS142" s="0" t="n">
        <v>0.18</v>
      </c>
      <c r="BT142" s="0" t="n">
        <v>0.18</v>
      </c>
      <c r="BU142" s="0" t="n">
        <v>0.18</v>
      </c>
      <c r="BV142" s="0" t="n">
        <v>0.17</v>
      </c>
      <c r="BW142" s="0" t="n">
        <v>0.17</v>
      </c>
      <c r="BX142" s="0" t="n">
        <v>0.17</v>
      </c>
      <c r="BY142" s="0" t="n">
        <v>0.17</v>
      </c>
      <c r="BZ142" s="0" t="n">
        <v>0.170000000000001</v>
      </c>
      <c r="CA142" s="0" t="n">
        <v>0.17</v>
      </c>
      <c r="CB142" s="0" t="n">
        <v>0.180000000000001</v>
      </c>
      <c r="CC142" s="0" t="n">
        <v>0.18</v>
      </c>
      <c r="CD142" s="0" t="n">
        <v>0.18</v>
      </c>
      <c r="CE142" s="0" t="n">
        <v>0.180000000000001</v>
      </c>
      <c r="CF142" s="0" t="n">
        <v>0.18</v>
      </c>
      <c r="CG142" s="0" t="n">
        <v>0.18</v>
      </c>
      <c r="CH142" s="0" t="n">
        <v>0.17</v>
      </c>
      <c r="CI142" s="0" t="n">
        <v>0.17</v>
      </c>
      <c r="CJ142" s="0" t="n">
        <v>0.17</v>
      </c>
      <c r="CK142" s="0" t="n">
        <v>0.17</v>
      </c>
      <c r="CL142" s="0" t="n">
        <v>0.17</v>
      </c>
      <c r="CM142" s="0" t="n">
        <v>0.17</v>
      </c>
      <c r="CN142" s="0" t="n">
        <v>0.18</v>
      </c>
      <c r="CO142" s="0" t="n">
        <v>0.18</v>
      </c>
      <c r="CP142" s="0" t="n">
        <v>0.18</v>
      </c>
      <c r="CQ142" s="0" t="n">
        <v>0.18</v>
      </c>
      <c r="CR142" s="0" t="n">
        <v>0.18</v>
      </c>
      <c r="CS142" s="0" t="n">
        <v>0.18</v>
      </c>
      <c r="CT142" s="0" t="n">
        <v>0.17</v>
      </c>
      <c r="CU142" s="0" t="n">
        <v>0.17</v>
      </c>
      <c r="CV142" s="0" t="n">
        <v>0.170000000000001</v>
      </c>
      <c r="CW142" s="0" t="n">
        <v>0.17</v>
      </c>
      <c r="CX142" s="0" t="n">
        <v>0.17</v>
      </c>
      <c r="CY142" s="0" t="n">
        <v>0.170000000000001</v>
      </c>
      <c r="CZ142" s="0" t="n">
        <v>0.180000000000001</v>
      </c>
      <c r="DA142" s="0" t="n">
        <v>0.18</v>
      </c>
      <c r="DB142" s="0" t="n">
        <v>0.18</v>
      </c>
      <c r="DC142" s="0" t="n">
        <v>0.180000000000001</v>
      </c>
      <c r="DD142" s="0" t="n">
        <v>0.18</v>
      </c>
      <c r="DE142" s="0" t="n">
        <v>0.180000000000001</v>
      </c>
      <c r="DF142" s="0" t="n">
        <v>0.17</v>
      </c>
      <c r="DG142" s="0" t="n">
        <v>0.17</v>
      </c>
      <c r="DH142" s="0" t="n">
        <v>0.17</v>
      </c>
      <c r="DI142" s="0" t="n">
        <v>0.17</v>
      </c>
      <c r="DJ142" s="0" t="n">
        <v>0.17</v>
      </c>
      <c r="DK142" s="0" t="n">
        <v>0.17</v>
      </c>
      <c r="DL142" s="0" t="n">
        <v>0.18</v>
      </c>
      <c r="DM142" s="0" t="n">
        <v>0.180000000000001</v>
      </c>
      <c r="DN142" s="0" t="n">
        <v>0.180000000000001</v>
      </c>
      <c r="DO142" s="0" t="n">
        <v>0.18</v>
      </c>
      <c r="DP142" s="0" t="n">
        <v>0.18</v>
      </c>
      <c r="DQ142" s="0" t="n">
        <v>0.18</v>
      </c>
      <c r="DR142" s="0" t="n">
        <v>0.17</v>
      </c>
      <c r="DS142" s="0" t="n">
        <v>0.17</v>
      </c>
      <c r="DT142" s="0" t="n">
        <v>0.17</v>
      </c>
      <c r="DU142" s="0" t="n">
        <v>0.17</v>
      </c>
      <c r="DV142" s="0" t="n">
        <v>0.170000000000001</v>
      </c>
      <c r="DW142" s="0" t="n">
        <v>0.17</v>
      </c>
      <c r="DX142" s="0" t="n">
        <v>0.18</v>
      </c>
      <c r="DY142" s="0" t="n">
        <v>0.18</v>
      </c>
      <c r="DZ142" s="0" t="n">
        <v>0.18</v>
      </c>
      <c r="EA142" s="0" t="n">
        <v>0.18</v>
      </c>
      <c r="EB142" s="0" t="n">
        <v>0.180000000000001</v>
      </c>
      <c r="EC142" s="0" t="n">
        <v>0.18</v>
      </c>
      <c r="ED142" s="0" t="n">
        <v>0.17</v>
      </c>
      <c r="EE142" s="0" t="n">
        <v>0.17</v>
      </c>
      <c r="EF142" s="0" t="n">
        <v>0.17</v>
      </c>
      <c r="EG142" s="0" t="n">
        <v>0.17</v>
      </c>
      <c r="EH142" s="0" t="n">
        <v>0.17</v>
      </c>
      <c r="EI142" s="0" t="n">
        <v>0.170000000000001</v>
      </c>
      <c r="EJ142" s="0" t="n">
        <v>0.18</v>
      </c>
      <c r="EK142" s="0" t="n">
        <v>0.18</v>
      </c>
      <c r="EL142" s="0" t="n">
        <v>0.18</v>
      </c>
      <c r="EM142" s="0" t="n">
        <v>0.18</v>
      </c>
      <c r="EN142" s="0" t="n">
        <v>0.180000000000001</v>
      </c>
      <c r="EO142" s="0" t="n">
        <v>0.18</v>
      </c>
      <c r="EP142" s="0" t="n">
        <v>0.17</v>
      </c>
      <c r="EQ142" s="0" t="n">
        <v>0.17</v>
      </c>
      <c r="ER142" s="0" t="n">
        <v>0.170000000000001</v>
      </c>
      <c r="ES142" s="0" t="n">
        <v>0.17</v>
      </c>
      <c r="ET142" s="0" t="n">
        <v>0.17</v>
      </c>
      <c r="EU142" s="0" t="n">
        <v>0.17</v>
      </c>
      <c r="EV142" s="0" t="n">
        <v>0.18</v>
      </c>
      <c r="EW142" s="0" t="n">
        <v>0.18</v>
      </c>
      <c r="EX142" s="0" t="n">
        <v>0.18</v>
      </c>
      <c r="EY142" s="0" t="n">
        <v>0.18</v>
      </c>
      <c r="EZ142" s="0" t="n">
        <v>0.180000000000001</v>
      </c>
      <c r="FA142" s="0" t="n">
        <v>0.18</v>
      </c>
      <c r="FB142" s="0" t="n">
        <v>0.17</v>
      </c>
      <c r="FC142" s="0" t="n">
        <v>0.17</v>
      </c>
      <c r="FD142" s="0" t="n">
        <v>0.170000000000001</v>
      </c>
      <c r="FE142" s="0" t="n">
        <v>0.17</v>
      </c>
      <c r="FF142" s="0" t="n">
        <v>0.17</v>
      </c>
      <c r="FG142" s="0" t="n">
        <v>0.170000000000001</v>
      </c>
      <c r="FH142" s="0" t="n">
        <v>0.18</v>
      </c>
      <c r="FI142" s="0" t="n">
        <v>0.18</v>
      </c>
      <c r="FJ142" s="0" t="n">
        <v>0.18</v>
      </c>
      <c r="FK142" s="0" t="n">
        <v>0.18</v>
      </c>
      <c r="FL142" s="0" t="n">
        <v>0.180000000000001</v>
      </c>
      <c r="FM142" s="0" t="n">
        <v>0.18</v>
      </c>
      <c r="FN142" s="0" t="n">
        <v>0.17</v>
      </c>
      <c r="FO142" s="0" t="n">
        <v>0.17</v>
      </c>
      <c r="FP142" s="0" t="n">
        <v>0.17</v>
      </c>
      <c r="FQ142" s="0" t="n">
        <v>0.17</v>
      </c>
      <c r="FR142" s="0" t="n">
        <v>0.17</v>
      </c>
      <c r="FS142" s="0" t="n">
        <v>0.170000000000001</v>
      </c>
      <c r="FT142" s="0" t="n">
        <v>0.18</v>
      </c>
      <c r="FU142" s="0" t="n">
        <v>0.18</v>
      </c>
      <c r="FV142" s="0" t="n">
        <v>0.18</v>
      </c>
      <c r="FW142" s="0" t="n">
        <v>0.18</v>
      </c>
      <c r="FX142" s="0" t="n">
        <v>0.180000000000001</v>
      </c>
      <c r="FY142" s="0" t="n">
        <v>0.18</v>
      </c>
      <c r="FZ142" s="0" t="n">
        <v>0.17</v>
      </c>
      <c r="GA142" s="0" t="n">
        <v>0.17</v>
      </c>
      <c r="GB142" s="0" t="n">
        <v>0.17</v>
      </c>
      <c r="GC142" s="0" t="n">
        <v>0.17</v>
      </c>
      <c r="GD142" s="0" t="n">
        <v>0.17</v>
      </c>
      <c r="GE142" s="0" t="n">
        <v>0.17</v>
      </c>
      <c r="GF142" s="0" t="n">
        <v>0.18</v>
      </c>
      <c r="GG142" s="0" t="n">
        <v>0.180000000000001</v>
      </c>
      <c r="GH142" s="0" t="n">
        <v>0.180000000000001</v>
      </c>
      <c r="GI142" s="0" t="n">
        <v>0.18</v>
      </c>
      <c r="GJ142" s="0" t="n">
        <v>0.18</v>
      </c>
      <c r="GK142" s="0" t="n">
        <v>0.18</v>
      </c>
      <c r="GL142" s="0" t="n">
        <v>0.17</v>
      </c>
      <c r="GM142" s="0" t="n">
        <v>0.17</v>
      </c>
      <c r="GN142" s="0" t="n">
        <v>0.17</v>
      </c>
      <c r="GO142" s="0" t="n">
        <v>0.17</v>
      </c>
      <c r="GP142" s="0" t="n">
        <v>0.17</v>
      </c>
      <c r="GQ142" s="0" t="n">
        <v>0.17</v>
      </c>
      <c r="GR142" s="0" t="n">
        <v>0.18</v>
      </c>
      <c r="GS142" s="0" t="n">
        <v>0.180000000000001</v>
      </c>
      <c r="GT142" s="0" t="n">
        <v>0.180000000000001</v>
      </c>
      <c r="GU142" s="0" t="n">
        <v>0.18</v>
      </c>
      <c r="GV142" s="0" t="n">
        <v>0.18</v>
      </c>
      <c r="GW142" s="0" t="n">
        <v>0.18</v>
      </c>
      <c r="GX142" s="0" t="n">
        <v>0.17</v>
      </c>
      <c r="GY142" s="0" t="n">
        <v>0.17</v>
      </c>
      <c r="GZ142" s="0" t="n">
        <v>0.17</v>
      </c>
      <c r="HA142" s="0" t="n">
        <v>0.17</v>
      </c>
      <c r="HB142" s="0" t="n">
        <v>0.17</v>
      </c>
      <c r="HC142" s="0" t="n">
        <v>0.17</v>
      </c>
      <c r="HD142" s="0" t="n">
        <v>0.18</v>
      </c>
      <c r="HE142" s="0" t="n">
        <v>0.180000000000001</v>
      </c>
      <c r="HF142" s="0" t="n">
        <v>0.180000000000001</v>
      </c>
      <c r="HG142" s="0" t="n">
        <v>0.18</v>
      </c>
      <c r="HH142" s="0" t="n">
        <v>0.18</v>
      </c>
      <c r="HI142" s="0" t="n">
        <v>0.18</v>
      </c>
      <c r="HJ142" s="0" t="n">
        <v>0.17</v>
      </c>
      <c r="HK142" s="0" t="n">
        <v>0.17</v>
      </c>
      <c r="HL142" s="0" t="n">
        <v>0.17</v>
      </c>
      <c r="HM142" s="0" t="n">
        <v>0.17</v>
      </c>
      <c r="HN142" s="0" t="n">
        <v>0.17</v>
      </c>
      <c r="HO142" s="0" t="n">
        <v>0.17</v>
      </c>
      <c r="HP142" s="0" t="n">
        <v>0.18</v>
      </c>
      <c r="HQ142" s="0" t="n">
        <v>0.180000000000001</v>
      </c>
      <c r="HR142" s="0" t="n">
        <v>0.180000000000001</v>
      </c>
      <c r="HS142" s="0" t="n">
        <v>0.18</v>
      </c>
      <c r="HT142" s="0" t="n">
        <v>0.18</v>
      </c>
      <c r="HU142" s="0" t="n">
        <v>0.18</v>
      </c>
      <c r="HV142" s="0" t="n">
        <v>0.17</v>
      </c>
      <c r="HW142" s="0" t="n">
        <v>0.17</v>
      </c>
      <c r="HX142" s="0" t="n">
        <v>0.17</v>
      </c>
      <c r="HY142" s="0" t="n">
        <v>0.17</v>
      </c>
      <c r="HZ142" s="0" t="n">
        <v>0.170000000000001</v>
      </c>
      <c r="IA142" s="382" t="n">
        <v>0.17</v>
      </c>
      <c r="IB142" s="382" t="n">
        <v>0.18</v>
      </c>
      <c r="IC142" s="382" t="n">
        <v>0.180000000000001</v>
      </c>
      <c r="ID142" s="382" t="n">
        <v>0.180000000000001</v>
      </c>
      <c r="IE142" s="382" t="n">
        <v>0.18</v>
      </c>
      <c r="IF142" s="382" t="n">
        <v>0.18</v>
      </c>
    </row>
    <row r="143" customFormat="false" ht="12.75" hidden="false" customHeight="false" outlineLevel="0" collapsed="false">
      <c r="A143" s="389" t="n">
        <f aca="false">A!A157</f>
        <v>41334</v>
      </c>
      <c r="B143" s="390" t="n">
        <f aca="false">INDEX(RelationshipPriceTable,MATCH(A143,RelationshipMonth,0),2)</f>
        <v>4.529</v>
      </c>
      <c r="C143" s="390" t="n">
        <v>4.507</v>
      </c>
      <c r="D143" s="391" t="n">
        <f aca="false">B143-C143</f>
        <v>0.0220000000000002</v>
      </c>
      <c r="F143" s="414" t="n">
        <v>37054</v>
      </c>
      <c r="N143" s="0" t="n">
        <v>0.122</v>
      </c>
      <c r="O143" s="0" t="n">
        <v>0.126</v>
      </c>
      <c r="P143" s="0" t="n">
        <v>0.127</v>
      </c>
      <c r="Q143" s="0" t="n">
        <v>0.13</v>
      </c>
      <c r="R143" s="0" t="n">
        <v>0.131</v>
      </c>
      <c r="S143" s="0" t="n">
        <v>0.132000000000001</v>
      </c>
      <c r="T143" s="0" t="n">
        <v>0.13</v>
      </c>
      <c r="U143" s="0" t="n">
        <v>0.13</v>
      </c>
      <c r="V143" s="0" t="n">
        <v>0.125</v>
      </c>
      <c r="W143" s="0" t="n">
        <v>0.11</v>
      </c>
      <c r="X143" s="0" t="n">
        <v>0.112</v>
      </c>
      <c r="Y143" s="0" t="n">
        <v>0.109999999999999</v>
      </c>
      <c r="Z143" s="0" t="n">
        <v>0.116000000000001</v>
      </c>
      <c r="AA143" s="0" t="n">
        <v>0.116</v>
      </c>
      <c r="AB143" s="0" t="n">
        <v>0.116</v>
      </c>
      <c r="AC143" s="0" t="n">
        <v>0.116</v>
      </c>
      <c r="AD143" s="0" t="n">
        <v>0.131</v>
      </c>
      <c r="AE143" s="0" t="n">
        <v>0.131</v>
      </c>
      <c r="AF143" s="0" t="n">
        <v>0.131</v>
      </c>
      <c r="AG143" s="0" t="n">
        <v>0.131</v>
      </c>
      <c r="AH143" s="0" t="n">
        <v>0.131</v>
      </c>
      <c r="AI143" s="0" t="n">
        <v>0.0779999999999999</v>
      </c>
      <c r="AJ143" s="0" t="n">
        <v>0.0679999999999996</v>
      </c>
      <c r="AK143" s="0" t="n">
        <v>0.0680000000000001</v>
      </c>
      <c r="AL143" s="0" t="n">
        <v>0.0679999999999996</v>
      </c>
      <c r="AM143" s="0" t="n">
        <v>0.0680000000000005</v>
      </c>
      <c r="AN143" s="0" t="n">
        <v>0.0679999999999996</v>
      </c>
      <c r="AO143" s="0" t="n">
        <v>0.0680000000000005</v>
      </c>
      <c r="AP143" s="0" t="n">
        <v>0.0679999999999996</v>
      </c>
      <c r="AQ143" s="0" t="n">
        <v>0.0679999999999996</v>
      </c>
      <c r="AR143" s="0" t="n">
        <v>0.0679999999999996</v>
      </c>
      <c r="AS143" s="0" t="n">
        <v>0.0679999999999996</v>
      </c>
      <c r="AT143" s="0" t="n">
        <v>0.0679999999999996</v>
      </c>
      <c r="AU143" s="0" t="n">
        <v>0.0580000000000003</v>
      </c>
      <c r="AV143" s="0" t="n">
        <v>0.0579999999999994</v>
      </c>
      <c r="AW143" s="0" t="n">
        <v>0.0579999999999998</v>
      </c>
      <c r="AX143" s="0" t="n">
        <v>0.0680000000000005</v>
      </c>
      <c r="AY143" s="0" t="n">
        <v>0.0679999999999996</v>
      </c>
      <c r="AZ143" s="0" t="n">
        <v>0.0680000000000005</v>
      </c>
      <c r="BA143" s="0" t="n">
        <v>0.0679999999999996</v>
      </c>
      <c r="BB143" s="0" t="n">
        <v>0.0679999999999996</v>
      </c>
      <c r="BC143" s="0" t="n">
        <v>0.0680000000000005</v>
      </c>
      <c r="BD143" s="0" t="n">
        <v>0.0680000000000005</v>
      </c>
      <c r="BE143" s="0" t="n">
        <v>0.0679999999999996</v>
      </c>
      <c r="BF143" s="0" t="n">
        <v>0.0679999999999996</v>
      </c>
      <c r="BG143" s="0" t="n">
        <v>0.0579999999999998</v>
      </c>
      <c r="BH143" s="0" t="n">
        <v>0.0579999999999998</v>
      </c>
      <c r="BI143" s="0" t="n">
        <v>0.0580000000000007</v>
      </c>
      <c r="BJ143" s="0" t="n">
        <v>0.0680000000000005</v>
      </c>
      <c r="BK143" s="0" t="n">
        <v>0.0680000000000005</v>
      </c>
      <c r="BL143" s="0" t="n">
        <v>0.0679999999999996</v>
      </c>
      <c r="BM143" s="0" t="n">
        <v>0.0680000000000005</v>
      </c>
      <c r="BN143" s="0" t="n">
        <v>0.0679999999999996</v>
      </c>
      <c r="BO143" s="0" t="n">
        <v>0.0679999999999996</v>
      </c>
      <c r="BP143" s="0" t="n">
        <v>0.0630000000000006</v>
      </c>
      <c r="BQ143" s="0" t="n">
        <v>0.0629999999999997</v>
      </c>
      <c r="BR143" s="0" t="n">
        <v>0.0629999999999997</v>
      </c>
      <c r="BS143" s="0" t="n">
        <v>0.0529999999999999</v>
      </c>
      <c r="BT143" s="0" t="n">
        <v>0.0529999999999999</v>
      </c>
      <c r="BU143" s="0" t="n">
        <v>0.0529999999999999</v>
      </c>
      <c r="BV143" s="0" t="n">
        <v>0.0629999999999997</v>
      </c>
      <c r="BW143" s="0" t="n">
        <v>0.0630000000000006</v>
      </c>
      <c r="BX143" s="0" t="n">
        <v>0.0629999999999997</v>
      </c>
      <c r="BY143" s="0" t="n">
        <v>0.0630000000000006</v>
      </c>
      <c r="BZ143" s="0" t="n">
        <v>0.0629999999999997</v>
      </c>
      <c r="CA143" s="0" t="n">
        <v>0.0629999999999997</v>
      </c>
      <c r="CB143" s="0" t="n">
        <v>0.0529999999999999</v>
      </c>
      <c r="CC143" s="0" t="n">
        <v>0.0529999999999999</v>
      </c>
      <c r="CD143" s="0" t="n">
        <v>0.0529999999999999</v>
      </c>
      <c r="CE143" s="0" t="n">
        <v>0.0429999999999993</v>
      </c>
      <c r="CF143" s="0" t="n">
        <v>0.0430000000000002</v>
      </c>
      <c r="CG143" s="0" t="n">
        <v>0.0430000000000002</v>
      </c>
      <c r="CH143" s="0" t="n">
        <v>0.0530000000000008</v>
      </c>
      <c r="CI143" s="0" t="n">
        <v>0.0529999999999999</v>
      </c>
      <c r="CJ143" s="0" t="n">
        <v>0.0529999999999999</v>
      </c>
      <c r="CK143" s="0" t="n">
        <v>0.0529999999999999</v>
      </c>
      <c r="CL143" s="0" t="n">
        <v>0.0529999999999999</v>
      </c>
      <c r="CM143" s="0" t="n">
        <v>0.0529999999999999</v>
      </c>
      <c r="CN143" s="0" t="n">
        <v>0.048</v>
      </c>
      <c r="CO143" s="0" t="n">
        <v>0.048</v>
      </c>
      <c r="CP143" s="0" t="n">
        <v>0.048</v>
      </c>
      <c r="CQ143" s="0" t="n">
        <v>0.0380000000000003</v>
      </c>
      <c r="CR143" s="0" t="n">
        <v>0.0379999999999994</v>
      </c>
      <c r="CS143" s="0" t="n">
        <v>0.0380000000000003</v>
      </c>
      <c r="CT143" s="0" t="n">
        <v>0.048</v>
      </c>
      <c r="CU143" s="0" t="n">
        <v>0.048</v>
      </c>
      <c r="CV143" s="0" t="n">
        <v>0.048</v>
      </c>
      <c r="CW143" s="0" t="n">
        <v>0.048</v>
      </c>
      <c r="CX143" s="0" t="n">
        <v>0.048</v>
      </c>
      <c r="CY143" s="0" t="n">
        <v>0.0479999999999992</v>
      </c>
      <c r="CZ143" s="0" t="n">
        <v>0.0429999999999993</v>
      </c>
      <c r="DA143" s="0" t="n">
        <v>0.0430000000000002</v>
      </c>
      <c r="DB143" s="0" t="n">
        <v>0.0430000000000002</v>
      </c>
      <c r="DC143" s="0" t="n">
        <v>0.0329999999999995</v>
      </c>
      <c r="DD143" s="0" t="n">
        <v>0.0330000000000004</v>
      </c>
      <c r="DE143" s="0" t="n">
        <v>0.0329999999999995</v>
      </c>
      <c r="DF143" s="0" t="n">
        <v>0.0430000000000002</v>
      </c>
      <c r="DG143" s="0" t="n">
        <v>0.0429999999999993</v>
      </c>
      <c r="DH143" s="0" t="n">
        <v>0.0430000000000002</v>
      </c>
      <c r="DI143" s="0" t="n">
        <v>0.0429999999999993</v>
      </c>
      <c r="DJ143" s="0" t="n">
        <v>0.0430000000000002</v>
      </c>
      <c r="DK143" s="0" t="n">
        <v>0.0430000000000002</v>
      </c>
      <c r="DL143" s="0" t="n">
        <v>0.0380000000000003</v>
      </c>
      <c r="DM143" s="0" t="n">
        <v>0.0379999999999994</v>
      </c>
      <c r="DN143" s="0" t="n">
        <v>0.0379999999999994</v>
      </c>
      <c r="DO143" s="0" t="n">
        <v>0.0280000000000005</v>
      </c>
      <c r="DP143" s="0" t="n">
        <v>0.0279999999999996</v>
      </c>
      <c r="DQ143" s="0" t="n">
        <v>0.0280000000000005</v>
      </c>
      <c r="DR143" s="0" t="n">
        <v>0.0380000000000003</v>
      </c>
      <c r="DS143" s="0" t="n">
        <v>0.0380000000000003</v>
      </c>
      <c r="DT143" s="0" t="n">
        <v>0.0380000000000003</v>
      </c>
      <c r="DU143" s="0" t="n">
        <v>0.0380000000000003</v>
      </c>
      <c r="DV143" s="0" t="n">
        <v>0.0379999999999994</v>
      </c>
      <c r="DW143" s="0" t="n">
        <v>0.0379999999999994</v>
      </c>
      <c r="DX143" s="0" t="n">
        <v>0.0330000000000004</v>
      </c>
      <c r="DY143" s="0" t="n">
        <v>0.0330000000000004</v>
      </c>
      <c r="DZ143" s="0" t="n">
        <v>0.0330000000000004</v>
      </c>
      <c r="EA143" s="0" t="n">
        <v>0.0229999999999997</v>
      </c>
      <c r="EB143" s="0" t="n">
        <v>0.0229999999999997</v>
      </c>
      <c r="EC143" s="0" t="n">
        <v>0.0230000000000006</v>
      </c>
      <c r="ED143" s="0" t="n">
        <v>0.0330000000000004</v>
      </c>
      <c r="EE143" s="0" t="n">
        <v>0.0330000000000004</v>
      </c>
      <c r="EF143" s="0" t="n">
        <v>0.0329999999999995</v>
      </c>
      <c r="EG143" s="0" t="n">
        <v>0.0330000000000004</v>
      </c>
      <c r="EH143" s="0" t="n">
        <v>0.0330000000000004</v>
      </c>
      <c r="EI143" s="0" t="n">
        <v>0.0329999999999995</v>
      </c>
      <c r="EJ143" s="0" t="n">
        <v>0.0279999999999996</v>
      </c>
      <c r="EK143" s="0" t="n">
        <v>0.0280000000000005</v>
      </c>
      <c r="EL143" s="0" t="n">
        <v>0.0280000000000005</v>
      </c>
      <c r="EM143" s="0" t="n">
        <v>0.0179999999999998</v>
      </c>
      <c r="EN143" s="0" t="n">
        <v>0.0179999999999998</v>
      </c>
      <c r="EO143" s="0" t="n">
        <v>0.0179999999999998</v>
      </c>
      <c r="EP143" s="0" t="n">
        <v>0.0279999999999996</v>
      </c>
      <c r="EQ143" s="0" t="n">
        <v>0.0280000000000005</v>
      </c>
      <c r="ER143" s="0" t="n">
        <v>0.0279999999999996</v>
      </c>
      <c r="ES143" s="0" t="n">
        <v>0.0279999999999996</v>
      </c>
      <c r="ET143" s="0" t="n">
        <v>0.0280000000000005</v>
      </c>
      <c r="EU143" s="0" t="n">
        <v>0.0280000000000005</v>
      </c>
      <c r="EV143" s="0" t="n">
        <v>0.0229999999999997</v>
      </c>
      <c r="EW143" s="0" t="n">
        <v>0.0230000000000006</v>
      </c>
      <c r="EX143" s="0" t="n">
        <v>0.0230000000000006</v>
      </c>
      <c r="EY143" s="0" t="n">
        <v>0.0129999999999999</v>
      </c>
      <c r="EZ143" s="0" t="n">
        <v>0.0129999999999999</v>
      </c>
      <c r="FA143" s="0" t="n">
        <v>0.0129999999999999</v>
      </c>
      <c r="FB143" s="0" t="n">
        <v>0.0229999999999997</v>
      </c>
      <c r="FC143" s="0" t="n">
        <v>0.0229999999999997</v>
      </c>
      <c r="FD143" s="0" t="n">
        <v>0.0229999999999997</v>
      </c>
      <c r="FE143" s="0" t="n">
        <v>0.0229999999999997</v>
      </c>
      <c r="FF143" s="0" t="n">
        <v>0.0230000000000006</v>
      </c>
      <c r="FG143" s="0" t="n">
        <v>0.0229999999999997</v>
      </c>
      <c r="FH143" s="0" t="n">
        <v>0.0179999999999998</v>
      </c>
      <c r="FI143" s="0" t="n">
        <v>0.0180000000000007</v>
      </c>
      <c r="FJ143" s="0" t="n">
        <v>0.0180000000000007</v>
      </c>
      <c r="FK143" s="0" t="n">
        <v>0.00800000000000001</v>
      </c>
      <c r="FL143" s="0" t="n">
        <v>0.00800000000000001</v>
      </c>
      <c r="FM143" s="0" t="n">
        <v>0.00800000000000001</v>
      </c>
      <c r="FN143" s="0" t="n">
        <v>0.0179999999999998</v>
      </c>
      <c r="FO143" s="0" t="n">
        <v>0.0179999999999998</v>
      </c>
      <c r="FP143" s="0" t="n">
        <v>0.0179999999999998</v>
      </c>
      <c r="FQ143" s="0" t="n">
        <v>0.0179999999999998</v>
      </c>
      <c r="FR143" s="0" t="n">
        <v>0.0180000000000007</v>
      </c>
      <c r="FS143" s="0" t="n">
        <v>0.0179999999999998</v>
      </c>
      <c r="FT143" s="0" t="n">
        <v>0.0129999999999999</v>
      </c>
      <c r="FU143" s="0" t="n">
        <v>0.0130000000000008</v>
      </c>
      <c r="FV143" s="0" t="n">
        <v>0.0130000000000008</v>
      </c>
      <c r="FW143" s="0" t="n">
        <v>0.00300000000000011</v>
      </c>
      <c r="FX143" s="0" t="n">
        <v>0.00300000000000011</v>
      </c>
      <c r="FY143" s="0" t="n">
        <v>0.00300000000000011</v>
      </c>
      <c r="FZ143" s="0" t="n">
        <v>0.0129999999999999</v>
      </c>
      <c r="GA143" s="0" t="n">
        <v>0.0129999999999999</v>
      </c>
      <c r="GB143" s="0" t="n">
        <v>0.0129999999999999</v>
      </c>
      <c r="GC143" s="0" t="n">
        <v>0.0129999999999999</v>
      </c>
      <c r="GD143" s="0" t="n">
        <v>0.0129999999999999</v>
      </c>
      <c r="GE143" s="0" t="n">
        <v>0.0129999999999999</v>
      </c>
      <c r="GF143" s="0" t="n">
        <v>0.00800000000000001</v>
      </c>
      <c r="GG143" s="0" t="n">
        <v>0.00800000000000001</v>
      </c>
      <c r="GH143" s="0" t="n">
        <v>0.00800000000000001</v>
      </c>
      <c r="GI143" s="0" t="n">
        <v>-0.00199999999999978</v>
      </c>
      <c r="GJ143" s="0" t="n">
        <v>-0.00199999999999978</v>
      </c>
      <c r="GK143" s="0" t="n">
        <v>-0.00199999999999978</v>
      </c>
      <c r="GL143" s="0" t="n">
        <v>0.00800000000000001</v>
      </c>
      <c r="GM143" s="0" t="n">
        <v>0.00800000000000001</v>
      </c>
      <c r="GN143" s="0" t="n">
        <v>0.00800000000000001</v>
      </c>
      <c r="GO143" s="0" t="n">
        <v>0.00800000000000001</v>
      </c>
      <c r="GP143" s="0" t="n">
        <v>0.00800000000000001</v>
      </c>
      <c r="GQ143" s="0" t="n">
        <v>0.00800000000000001</v>
      </c>
      <c r="GR143" s="0" t="n">
        <v>0.00300000000000011</v>
      </c>
      <c r="GS143" s="0" t="n">
        <v>0.00299999999999923</v>
      </c>
      <c r="GT143" s="0" t="n">
        <v>0.00299999999999923</v>
      </c>
      <c r="GU143" s="0" t="n">
        <v>-0.00699999999999967</v>
      </c>
      <c r="GV143" s="0" t="n">
        <v>-0.00699999999999967</v>
      </c>
      <c r="GW143" s="0" t="n">
        <v>-0.00699999999999967</v>
      </c>
      <c r="GX143" s="0" t="n">
        <v>0.00300000000000011</v>
      </c>
      <c r="GY143" s="0" t="n">
        <v>0.00300000000000011</v>
      </c>
      <c r="GZ143" s="0" t="n">
        <v>0.00300000000000011</v>
      </c>
      <c r="HA143" s="0" t="n">
        <v>0.00300000000000011</v>
      </c>
      <c r="HB143" s="0" t="n">
        <v>0.00300000000000011</v>
      </c>
      <c r="HC143" s="0" t="n">
        <v>0.00300000000000011</v>
      </c>
      <c r="HD143" s="0" t="n">
        <v>-0.00199999999999978</v>
      </c>
      <c r="HE143" s="0" t="n">
        <v>-0.00200000000000067</v>
      </c>
      <c r="HF143" s="0" t="n">
        <v>-0.00200000000000067</v>
      </c>
      <c r="HG143" s="0" t="n">
        <v>-0.0119999999999996</v>
      </c>
      <c r="HH143" s="0" t="n">
        <v>-0.0120000000000005</v>
      </c>
      <c r="HI143" s="0" t="n">
        <v>-0.0119999999999996</v>
      </c>
      <c r="HJ143" s="0" t="n">
        <v>-0.00199999999999978</v>
      </c>
      <c r="HK143" s="0" t="n">
        <v>-0.00199999999999978</v>
      </c>
      <c r="HL143" s="0" t="n">
        <v>-0.00199999999999978</v>
      </c>
      <c r="HM143" s="0" t="n">
        <v>-0.00199999999999978</v>
      </c>
      <c r="HN143" s="0" t="n">
        <v>-0.00199999999999978</v>
      </c>
      <c r="HO143" s="0" t="n">
        <v>-0.00200000000000067</v>
      </c>
      <c r="HP143" s="0" t="n">
        <v>-0.00699999999999967</v>
      </c>
      <c r="HQ143" s="0" t="n">
        <v>-0.00700000000000056</v>
      </c>
      <c r="HR143" s="0" t="n">
        <v>-0.00700000000000056</v>
      </c>
      <c r="HS143" s="0" t="n">
        <v>-0.0169999999999995</v>
      </c>
      <c r="HT143" s="0" t="n">
        <v>-0.0170000000000003</v>
      </c>
      <c r="HU143" s="0" t="n">
        <v>-0.0169999999999995</v>
      </c>
      <c r="HV143" s="0" t="n">
        <v>-0.00699999999999967</v>
      </c>
      <c r="HW143" s="0" t="n">
        <v>-0.00699999999999967</v>
      </c>
      <c r="HX143" s="0" t="n">
        <v>-0.00700000000000056</v>
      </c>
      <c r="HY143" s="0" t="n">
        <v>-0.00699999999999967</v>
      </c>
      <c r="HZ143" s="0" t="n">
        <v>-0.00700000000000056</v>
      </c>
      <c r="IA143" s="382" t="n">
        <v>-0.00700000000000056</v>
      </c>
      <c r="IB143" s="382" t="n">
        <v>-0.0119999999999996</v>
      </c>
      <c r="IC143" s="382" t="n">
        <v>-0.0120000000000005</v>
      </c>
      <c r="ID143" s="382" t="n">
        <v>-0.0120000000000005</v>
      </c>
      <c r="IE143" s="382" t="n">
        <v>-0.0219999999999994</v>
      </c>
      <c r="IF143" s="382" t="n">
        <v>-0.0220000000000002</v>
      </c>
    </row>
    <row r="144" customFormat="false" ht="12.75" hidden="false" customHeight="false" outlineLevel="0" collapsed="false">
      <c r="A144" s="389" t="n">
        <f aca="false">A!A158</f>
        <v>41365</v>
      </c>
      <c r="B144" s="390" t="n">
        <f aca="false">INDEX(RelationshipPriceTable,MATCH(A144,RelationshipMonth,0),2)</f>
        <v>4.309</v>
      </c>
      <c r="C144" s="390" t="n">
        <v>4.287</v>
      </c>
      <c r="D144" s="391" t="n">
        <f aca="false">B144-C144</f>
        <v>0.0220000000000002</v>
      </c>
      <c r="F144" s="414" t="n">
        <v>37055</v>
      </c>
      <c r="N144" s="0" t="n">
        <v>-0.189</v>
      </c>
      <c r="O144" s="0" t="n">
        <v>-0.186</v>
      </c>
      <c r="P144" s="0" t="n">
        <v>-0.185</v>
      </c>
      <c r="Q144" s="0" t="n">
        <v>-0.185</v>
      </c>
      <c r="R144" s="0" t="n">
        <v>-0.18</v>
      </c>
      <c r="S144" s="0" t="n">
        <v>-0.175000000000001</v>
      </c>
      <c r="T144" s="0" t="n">
        <v>-0.175</v>
      </c>
      <c r="U144" s="0" t="n">
        <v>-0.175</v>
      </c>
      <c r="V144" s="0" t="n">
        <v>-0.175</v>
      </c>
      <c r="W144" s="0" t="n">
        <v>-0.176</v>
      </c>
      <c r="X144" s="0" t="n">
        <v>-0.176</v>
      </c>
      <c r="Y144" s="0" t="n">
        <v>-0.178</v>
      </c>
      <c r="Z144" s="0" t="n">
        <v>-0.176</v>
      </c>
      <c r="AA144" s="0" t="n">
        <v>-0.176</v>
      </c>
      <c r="AB144" s="0" t="n">
        <v>-0.174</v>
      </c>
      <c r="AC144" s="0" t="n">
        <v>-0.169</v>
      </c>
      <c r="AD144" s="0" t="n">
        <v>-0.164</v>
      </c>
      <c r="AE144" s="0" t="n">
        <v>-0.159</v>
      </c>
      <c r="AF144" s="0" t="n">
        <v>-0.159</v>
      </c>
      <c r="AG144" s="0" t="n">
        <v>-0.159</v>
      </c>
      <c r="AH144" s="0" t="n">
        <v>-0.159000000000001</v>
      </c>
      <c r="AI144" s="0" t="n">
        <v>-0.159</v>
      </c>
      <c r="AJ144" s="0" t="n">
        <v>-0.159</v>
      </c>
      <c r="AK144" s="0" t="n">
        <v>-0.152</v>
      </c>
      <c r="AL144" s="0" t="n">
        <v>-0.16</v>
      </c>
      <c r="AM144" s="0" t="n">
        <v>-0.16</v>
      </c>
      <c r="AN144" s="0" t="n">
        <v>-0.157999999999999</v>
      </c>
      <c r="AO144" s="0" t="n">
        <v>-0.158</v>
      </c>
      <c r="AP144" s="0" t="n">
        <v>-0.158</v>
      </c>
      <c r="AQ144" s="0" t="n">
        <v>-0.157999999999999</v>
      </c>
      <c r="AR144" s="0" t="n">
        <v>-0.158</v>
      </c>
      <c r="AS144" s="0" t="n">
        <v>-0.157999999999999</v>
      </c>
      <c r="AT144" s="0" t="n">
        <v>-0.157999999999999</v>
      </c>
      <c r="AU144" s="0" t="n">
        <v>-0.178</v>
      </c>
      <c r="AV144" s="0" t="n">
        <v>-0.178</v>
      </c>
      <c r="AW144" s="0" t="n">
        <v>-0.178</v>
      </c>
      <c r="AX144" s="0" t="n">
        <v>-0.16</v>
      </c>
      <c r="AY144" s="0" t="n">
        <v>-0.16</v>
      </c>
      <c r="AZ144" s="0" t="n">
        <v>-0.158</v>
      </c>
      <c r="BA144" s="0" t="n">
        <v>-0.158</v>
      </c>
      <c r="BB144" s="0" t="n">
        <v>-0.157999999999999</v>
      </c>
      <c r="BC144" s="0" t="n">
        <v>-0.158</v>
      </c>
      <c r="BD144" s="0" t="n">
        <v>-0.153</v>
      </c>
      <c r="BE144" s="0" t="n">
        <v>-0.153</v>
      </c>
      <c r="BF144" s="0" t="n">
        <v>-0.153</v>
      </c>
      <c r="BG144" s="0" t="n">
        <v>-0.173</v>
      </c>
      <c r="BH144" s="0" t="n">
        <v>-0.173</v>
      </c>
      <c r="BI144" s="0" t="n">
        <v>-0.173000000000001</v>
      </c>
      <c r="BJ144" s="0" t="n">
        <v>-0.155</v>
      </c>
      <c r="BK144" s="0" t="n">
        <v>-0.155</v>
      </c>
      <c r="BL144" s="0" t="n">
        <v>-0.153</v>
      </c>
      <c r="BM144" s="0" t="n">
        <v>-0.153</v>
      </c>
      <c r="BN144" s="0" t="n">
        <v>-0.153</v>
      </c>
      <c r="BO144" s="0" t="n">
        <v>-0.153</v>
      </c>
      <c r="BP144" s="0" t="n">
        <v>-0.143000000000001</v>
      </c>
      <c r="BQ144" s="0" t="n">
        <v>-0.143</v>
      </c>
      <c r="BR144" s="0" t="n">
        <v>-0.143</v>
      </c>
      <c r="BS144" s="0" t="n">
        <v>-0.163</v>
      </c>
      <c r="BT144" s="0" t="n">
        <v>-0.163</v>
      </c>
      <c r="BU144" s="0" t="n">
        <v>-0.162999999999999</v>
      </c>
      <c r="BV144" s="0" t="n">
        <v>-0.145</v>
      </c>
      <c r="BW144" s="0" t="n">
        <v>-0.145</v>
      </c>
      <c r="BX144" s="0" t="n">
        <v>-0.143</v>
      </c>
      <c r="BY144" s="0" t="n">
        <v>-0.143000000000001</v>
      </c>
      <c r="BZ144" s="0" t="n">
        <v>-0.143</v>
      </c>
      <c r="CA144" s="0" t="n">
        <v>-0.143</v>
      </c>
      <c r="CB144" s="0" t="n">
        <v>-0.133</v>
      </c>
      <c r="CC144" s="0" t="n">
        <v>-0.133</v>
      </c>
      <c r="CD144" s="0" t="n">
        <v>-0.133</v>
      </c>
      <c r="CE144" s="0" t="n">
        <v>-0.153</v>
      </c>
      <c r="CF144" s="0" t="n">
        <v>-0.153</v>
      </c>
      <c r="CG144" s="0" t="n">
        <v>-0.153</v>
      </c>
      <c r="CH144" s="0" t="n">
        <v>-0.135000000000001</v>
      </c>
      <c r="CI144" s="0" t="n">
        <v>-0.135000000000001</v>
      </c>
      <c r="CJ144" s="0" t="n">
        <v>-0.133</v>
      </c>
      <c r="CK144" s="0" t="n">
        <v>-0.133</v>
      </c>
      <c r="CL144" s="0" t="n">
        <v>-0.133</v>
      </c>
      <c r="CM144" s="0" t="n">
        <v>-0.133</v>
      </c>
      <c r="CN144" s="0" t="n">
        <v>-0.128</v>
      </c>
      <c r="CO144" s="0" t="n">
        <v>-0.128</v>
      </c>
      <c r="CP144" s="0" t="n">
        <v>-0.128</v>
      </c>
      <c r="CQ144" s="0" t="n">
        <v>-0.148000000000001</v>
      </c>
      <c r="CR144" s="0" t="n">
        <v>-0.148</v>
      </c>
      <c r="CS144" s="0" t="n">
        <v>-0.148</v>
      </c>
      <c r="CT144" s="0" t="n">
        <v>-0.13</v>
      </c>
      <c r="CU144" s="0" t="n">
        <v>-0.13</v>
      </c>
      <c r="CV144" s="0" t="n">
        <v>-0.128</v>
      </c>
      <c r="CW144" s="0" t="n">
        <v>-0.128</v>
      </c>
      <c r="CX144" s="0" t="n">
        <v>-0.128</v>
      </c>
      <c r="CY144" s="0" t="n">
        <v>-0.127999999999999</v>
      </c>
      <c r="CZ144" s="0" t="n">
        <v>-0.122999999999999</v>
      </c>
      <c r="DA144" s="0" t="n">
        <v>-0.123</v>
      </c>
      <c r="DB144" s="0" t="n">
        <v>-0.123</v>
      </c>
      <c r="DC144" s="0" t="n">
        <v>-0.143</v>
      </c>
      <c r="DD144" s="0" t="n">
        <v>-0.143</v>
      </c>
      <c r="DE144" s="0" t="n">
        <v>-0.143</v>
      </c>
      <c r="DF144" s="0" t="n">
        <v>-0.125</v>
      </c>
      <c r="DG144" s="0" t="n">
        <v>-0.125</v>
      </c>
      <c r="DH144" s="0" t="n">
        <v>-0.123</v>
      </c>
      <c r="DI144" s="0" t="n">
        <v>-0.122999999999999</v>
      </c>
      <c r="DJ144" s="0" t="n">
        <v>-0.123</v>
      </c>
      <c r="DK144" s="0" t="n">
        <v>-0.123</v>
      </c>
      <c r="DL144" s="0" t="n">
        <v>-0.118</v>
      </c>
      <c r="DM144" s="0" t="n">
        <v>-0.117999999999999</v>
      </c>
      <c r="DN144" s="0" t="n">
        <v>-0.117999999999999</v>
      </c>
      <c r="DO144" s="0" t="n">
        <v>-0.138</v>
      </c>
      <c r="DP144" s="0" t="n">
        <v>-0.138</v>
      </c>
      <c r="DQ144" s="0" t="n">
        <v>-0.138</v>
      </c>
      <c r="DR144" s="0" t="n">
        <v>-0.12</v>
      </c>
      <c r="DS144" s="0" t="n">
        <v>-0.12</v>
      </c>
      <c r="DT144" s="0" t="n">
        <v>-0.118</v>
      </c>
      <c r="DU144" s="0" t="n">
        <v>-0.118</v>
      </c>
      <c r="DV144" s="0" t="n">
        <v>-0.117999999999999</v>
      </c>
      <c r="DW144" s="0" t="n">
        <v>-0.117999999999999</v>
      </c>
      <c r="DX144" s="0" t="n">
        <v>-0.113</v>
      </c>
      <c r="DY144" s="0" t="n">
        <v>-0.113</v>
      </c>
      <c r="DZ144" s="0" t="n">
        <v>-0.113</v>
      </c>
      <c r="EA144" s="0" t="n">
        <v>-0.133</v>
      </c>
      <c r="EB144" s="0" t="n">
        <v>-0.133</v>
      </c>
      <c r="EC144" s="0" t="n">
        <v>-0.133</v>
      </c>
      <c r="ED144" s="0" t="n">
        <v>-0.115</v>
      </c>
      <c r="EE144" s="0" t="n">
        <v>-0.115</v>
      </c>
      <c r="EF144" s="0" t="n">
        <v>-0.113</v>
      </c>
      <c r="EG144" s="0" t="n">
        <v>-0.113</v>
      </c>
      <c r="EH144" s="0" t="n">
        <v>-0.113</v>
      </c>
      <c r="EI144" s="0" t="n">
        <v>-0.113</v>
      </c>
      <c r="EJ144" s="0" t="n">
        <v>-0.108</v>
      </c>
      <c r="EK144" s="0" t="n">
        <v>-0.108000000000001</v>
      </c>
      <c r="EL144" s="0" t="n">
        <v>-0.108000000000001</v>
      </c>
      <c r="EM144" s="0" t="n">
        <v>-0.128</v>
      </c>
      <c r="EN144" s="0" t="n">
        <v>-0.128</v>
      </c>
      <c r="EO144" s="0" t="n">
        <v>-0.127999999999999</v>
      </c>
      <c r="EP144" s="0" t="n">
        <v>-0.109999999999999</v>
      </c>
      <c r="EQ144" s="0" t="n">
        <v>-0.11</v>
      </c>
      <c r="ER144" s="0" t="n">
        <v>-0.108</v>
      </c>
      <c r="ES144" s="0" t="n">
        <v>-0.108</v>
      </c>
      <c r="ET144" s="0" t="n">
        <v>-0.108000000000001</v>
      </c>
      <c r="EU144" s="0" t="n">
        <v>-0.108</v>
      </c>
      <c r="EV144" s="0" t="n">
        <v>-0.103</v>
      </c>
      <c r="EW144" s="0" t="n">
        <v>-0.103000000000001</v>
      </c>
      <c r="EX144" s="0" t="n">
        <v>-0.103000000000001</v>
      </c>
      <c r="EY144" s="0" t="n">
        <v>-0.123</v>
      </c>
      <c r="EZ144" s="0" t="n">
        <v>-0.123</v>
      </c>
      <c r="FA144" s="0" t="n">
        <v>-0.122999999999999</v>
      </c>
      <c r="FB144" s="0" t="n">
        <v>-0.105</v>
      </c>
      <c r="FC144" s="0" t="n">
        <v>-0.105</v>
      </c>
      <c r="FD144" s="0" t="n">
        <v>-0.103</v>
      </c>
      <c r="FE144" s="0" t="n">
        <v>-0.103</v>
      </c>
      <c r="FF144" s="0" t="n">
        <v>-0.103000000000001</v>
      </c>
      <c r="FG144" s="0" t="n">
        <v>-0.103</v>
      </c>
      <c r="FH144" s="0" t="n">
        <v>-0.0979999999999999</v>
      </c>
      <c r="FI144" s="0" t="n">
        <v>-0.0979999999999999</v>
      </c>
      <c r="FJ144" s="0" t="n">
        <v>-0.0979999999999999</v>
      </c>
      <c r="FK144" s="0" t="n">
        <v>-0.118</v>
      </c>
      <c r="FL144" s="0" t="n">
        <v>-0.118</v>
      </c>
      <c r="FM144" s="0" t="n">
        <v>-0.117999999999999</v>
      </c>
      <c r="FN144" s="0" t="n">
        <v>-0.0999999999999996</v>
      </c>
      <c r="FO144" s="0" t="n">
        <v>-0.0999999999999996</v>
      </c>
      <c r="FP144" s="0" t="n">
        <v>-0.0979999999999999</v>
      </c>
      <c r="FQ144" s="0" t="n">
        <v>-0.0979999999999999</v>
      </c>
      <c r="FR144" s="0" t="n">
        <v>-0.0980000000000008</v>
      </c>
      <c r="FS144" s="0" t="n">
        <v>-0.0979999999999999</v>
      </c>
      <c r="FT144" s="0" t="n">
        <v>-0.093</v>
      </c>
      <c r="FU144" s="0" t="n">
        <v>-0.093</v>
      </c>
      <c r="FV144" s="0" t="n">
        <v>-0.093</v>
      </c>
      <c r="FW144" s="0" t="n">
        <v>-0.113</v>
      </c>
      <c r="FX144" s="0" t="n">
        <v>-0.113</v>
      </c>
      <c r="FY144" s="0" t="n">
        <v>-0.113</v>
      </c>
      <c r="FZ144" s="0" t="n">
        <v>-0.0949999999999998</v>
      </c>
      <c r="GA144" s="0" t="n">
        <v>-0.0949999999999998</v>
      </c>
      <c r="GB144" s="0" t="n">
        <v>-0.093</v>
      </c>
      <c r="GC144" s="0" t="n">
        <v>-0.093</v>
      </c>
      <c r="GD144" s="0" t="n">
        <v>-0.093</v>
      </c>
      <c r="GE144" s="0" t="n">
        <v>-0.093</v>
      </c>
      <c r="GF144" s="0" t="n">
        <v>-0.0880000000000001</v>
      </c>
      <c r="GG144" s="0" t="n">
        <v>-0.0880000000000001</v>
      </c>
      <c r="GH144" s="0" t="n">
        <v>-0.0880000000000001</v>
      </c>
      <c r="GI144" s="0" t="n">
        <v>-0.108000000000001</v>
      </c>
      <c r="GJ144" s="0" t="n">
        <v>-0.108000000000001</v>
      </c>
      <c r="GK144" s="0" t="n">
        <v>-0.108</v>
      </c>
      <c r="GL144" s="0" t="n">
        <v>-0.0899999999999999</v>
      </c>
      <c r="GM144" s="0" t="n">
        <v>-0.0899999999999999</v>
      </c>
      <c r="GN144" s="0" t="n">
        <v>-0.0880000000000001</v>
      </c>
      <c r="GO144" s="0" t="n">
        <v>-0.0880000000000001</v>
      </c>
      <c r="GP144" s="0" t="n">
        <v>-0.0880000000000001</v>
      </c>
      <c r="GQ144" s="0" t="n">
        <v>-0.0880000000000001</v>
      </c>
      <c r="GR144" s="0" t="n">
        <v>-0.0830000000000002</v>
      </c>
      <c r="GS144" s="0" t="n">
        <v>-0.0829999999999993</v>
      </c>
      <c r="GT144" s="0" t="n">
        <v>-0.0829999999999993</v>
      </c>
      <c r="GU144" s="0" t="n">
        <v>-0.103000000000001</v>
      </c>
      <c r="GV144" s="0" t="n">
        <v>-0.103000000000001</v>
      </c>
      <c r="GW144" s="0" t="n">
        <v>-0.103</v>
      </c>
      <c r="GX144" s="0" t="n">
        <v>-0.085</v>
      </c>
      <c r="GY144" s="0" t="n">
        <v>-0.085</v>
      </c>
      <c r="GZ144" s="0" t="n">
        <v>-0.0830000000000002</v>
      </c>
      <c r="HA144" s="0" t="n">
        <v>-0.0830000000000002</v>
      </c>
      <c r="HB144" s="0" t="n">
        <v>-0.0829999999999993</v>
      </c>
      <c r="HC144" s="0" t="n">
        <v>-0.0830000000000002</v>
      </c>
      <c r="HD144" s="0" t="n">
        <v>-0.0780000000000003</v>
      </c>
      <c r="HE144" s="0" t="n">
        <v>-0.0779999999999994</v>
      </c>
      <c r="HF144" s="0" t="n">
        <v>-0.0779999999999994</v>
      </c>
      <c r="HG144" s="0" t="n">
        <v>-0.0979999999999999</v>
      </c>
      <c r="HH144" s="0" t="n">
        <v>-0.0979999999999999</v>
      </c>
      <c r="HI144" s="0" t="n">
        <v>-0.0979999999999999</v>
      </c>
      <c r="HJ144" s="0" t="n">
        <v>-0.0800000000000001</v>
      </c>
      <c r="HK144" s="0" t="n">
        <v>-0.0800000000000001</v>
      </c>
      <c r="HL144" s="0" t="n">
        <v>-0.0780000000000003</v>
      </c>
      <c r="HM144" s="0" t="n">
        <v>-0.0780000000000003</v>
      </c>
      <c r="HN144" s="0" t="n">
        <v>-0.0779999999999994</v>
      </c>
      <c r="HO144" s="0" t="n">
        <v>-0.0779999999999994</v>
      </c>
      <c r="HP144" s="0" t="n">
        <v>-0.0730000000000004</v>
      </c>
      <c r="HQ144" s="0" t="n">
        <v>-0.0729999999999995</v>
      </c>
      <c r="HR144" s="0" t="n">
        <v>-0.0729999999999995</v>
      </c>
      <c r="HS144" s="0" t="n">
        <v>-0.093</v>
      </c>
      <c r="HT144" s="0" t="n">
        <v>-0.093</v>
      </c>
      <c r="HU144" s="0" t="n">
        <v>-0.093</v>
      </c>
      <c r="HV144" s="0" t="n">
        <v>-0.0750000000000002</v>
      </c>
      <c r="HW144" s="0" t="n">
        <v>-0.0750000000000002</v>
      </c>
      <c r="HX144" s="0" t="n">
        <v>-0.0729999999999995</v>
      </c>
      <c r="HY144" s="0" t="n">
        <v>-0.0730000000000004</v>
      </c>
      <c r="HZ144" s="0" t="n">
        <v>-0.0729999999999995</v>
      </c>
      <c r="IA144" s="382" t="n">
        <v>-0.0729999999999995</v>
      </c>
      <c r="IB144" s="382" t="n">
        <v>-0.0680000000000005</v>
      </c>
      <c r="IC144" s="382" t="n">
        <v>-0.0679999999999996</v>
      </c>
      <c r="ID144" s="382" t="n">
        <v>-0.0679999999999996</v>
      </c>
      <c r="IE144" s="382" t="n">
        <v>-0.0880000000000001</v>
      </c>
      <c r="IF144" s="382" t="n">
        <v>-0.0880000000000001</v>
      </c>
    </row>
    <row r="145" customFormat="false" ht="12.75" hidden="false" customHeight="false" outlineLevel="0" collapsed="false">
      <c r="A145" s="389" t="n">
        <f aca="false">A!A159</f>
        <v>41395</v>
      </c>
      <c r="B145" s="390" t="n">
        <f aca="false">INDEX(RelationshipPriceTable,MATCH(A145,RelationshipMonth,0),2)</f>
        <v>4.299</v>
      </c>
      <c r="C145" s="390" t="n">
        <v>4.277</v>
      </c>
      <c r="D145" s="391" t="n">
        <f aca="false">B145-C145</f>
        <v>0.0220000000000002</v>
      </c>
      <c r="F145" s="414" t="n">
        <v>37056</v>
      </c>
      <c r="N145" s="0" t="n">
        <v>-0.0739999999999998</v>
      </c>
      <c r="O145" s="0" t="n">
        <v>-0.0880000000000001</v>
      </c>
      <c r="P145" s="0" t="n">
        <v>-0.0909999999999993</v>
      </c>
      <c r="Q145" s="0" t="n">
        <v>-0.0940000000000003</v>
      </c>
      <c r="R145" s="0" t="n">
        <v>-0.0960000000000001</v>
      </c>
      <c r="S145" s="0" t="n">
        <v>-0.0969999999999995</v>
      </c>
      <c r="T145" s="0" t="n">
        <v>-0.0990000000000002</v>
      </c>
      <c r="U145" s="0" t="n">
        <v>-0.109</v>
      </c>
      <c r="V145" s="0" t="n">
        <v>-0.119000000000001</v>
      </c>
      <c r="W145" s="0" t="n">
        <v>-0.128</v>
      </c>
      <c r="X145" s="0" t="n">
        <v>-0.128</v>
      </c>
      <c r="Y145" s="0" t="n">
        <v>-0.126</v>
      </c>
      <c r="Z145" s="0" t="n">
        <v>-0.124</v>
      </c>
      <c r="AA145" s="0" t="n">
        <v>-0.124</v>
      </c>
      <c r="AB145" s="0" t="n">
        <v>-0.124</v>
      </c>
      <c r="AC145" s="0" t="n">
        <v>-0.124</v>
      </c>
      <c r="AD145" s="0" t="n">
        <v>-0.124000000000001</v>
      </c>
      <c r="AE145" s="0" t="n">
        <v>-0.124</v>
      </c>
      <c r="AF145" s="0" t="n">
        <v>-0.124000000000001</v>
      </c>
      <c r="AG145" s="0" t="n">
        <v>-0.124000000000001</v>
      </c>
      <c r="AH145" s="0" t="n">
        <v>-0.124</v>
      </c>
      <c r="AI145" s="0" t="n">
        <v>-0.124</v>
      </c>
      <c r="AJ145" s="0" t="n">
        <v>-0.124</v>
      </c>
      <c r="AK145" s="0" t="n">
        <v>-0.124</v>
      </c>
      <c r="AL145" s="0" t="n">
        <v>-0.124</v>
      </c>
      <c r="AM145" s="0" t="n">
        <v>-0.124</v>
      </c>
      <c r="AN145" s="0" t="n">
        <v>-0.124</v>
      </c>
      <c r="AO145" s="0" t="n">
        <v>-0.124</v>
      </c>
      <c r="AP145" s="0" t="n">
        <v>-0.124</v>
      </c>
      <c r="AQ145" s="0" t="n">
        <v>-0.124000000000001</v>
      </c>
      <c r="AR145" s="0" t="n">
        <v>-0.124</v>
      </c>
      <c r="AS145" s="0" t="n">
        <v>-0.124000000000001</v>
      </c>
      <c r="AT145" s="0" t="n">
        <v>-0.124</v>
      </c>
      <c r="AU145" s="0" t="n">
        <v>-0.124</v>
      </c>
      <c r="AV145" s="0" t="n">
        <v>-0.124</v>
      </c>
      <c r="AW145" s="0" t="n">
        <v>-0.124</v>
      </c>
      <c r="AX145" s="0" t="n">
        <v>-0.124</v>
      </c>
      <c r="AY145" s="0" t="n">
        <v>-0.124</v>
      </c>
      <c r="AZ145" s="0" t="n">
        <v>-0.124</v>
      </c>
      <c r="BA145" s="0" t="n">
        <v>-0.124</v>
      </c>
      <c r="BB145" s="0" t="n">
        <v>-0.124000000000001</v>
      </c>
      <c r="BC145" s="0" t="n">
        <v>-0.124</v>
      </c>
      <c r="BD145" s="0" t="n">
        <v>-0.129</v>
      </c>
      <c r="BE145" s="0" t="n">
        <v>-0.129</v>
      </c>
      <c r="BF145" s="0" t="n">
        <v>-0.129</v>
      </c>
      <c r="BG145" s="0" t="n">
        <v>-0.129</v>
      </c>
      <c r="BH145" s="0" t="n">
        <v>-0.129</v>
      </c>
      <c r="BI145" s="0" t="n">
        <v>-0.129</v>
      </c>
      <c r="BJ145" s="0" t="n">
        <v>-0.129</v>
      </c>
      <c r="BK145" s="0" t="n">
        <v>-0.129</v>
      </c>
      <c r="BL145" s="0" t="n">
        <v>-0.129</v>
      </c>
      <c r="BM145" s="0" t="n">
        <v>-0.129</v>
      </c>
      <c r="BN145" s="0" t="n">
        <v>-0.129</v>
      </c>
      <c r="BO145" s="0" t="n">
        <v>-0.129</v>
      </c>
      <c r="BP145" s="0" t="n">
        <v>-0.133999999999999</v>
      </c>
      <c r="BQ145" s="0" t="n">
        <v>-0.134</v>
      </c>
      <c r="BR145" s="0" t="n">
        <v>-0.134</v>
      </c>
      <c r="BS145" s="0" t="n">
        <v>-0.134</v>
      </c>
      <c r="BT145" s="0" t="n">
        <v>-0.134</v>
      </c>
      <c r="BU145" s="0" t="n">
        <v>-0.134</v>
      </c>
      <c r="BV145" s="0" t="n">
        <v>-0.134</v>
      </c>
      <c r="BW145" s="0" t="n">
        <v>-0.134</v>
      </c>
      <c r="BX145" s="0" t="n">
        <v>-0.134</v>
      </c>
      <c r="BY145" s="0" t="n">
        <v>-0.133999999999999</v>
      </c>
      <c r="BZ145" s="0" t="n">
        <v>-0.134</v>
      </c>
      <c r="CA145" s="0" t="n">
        <v>-0.134</v>
      </c>
      <c r="CB145" s="0" t="n">
        <v>-0.139</v>
      </c>
      <c r="CC145" s="0" t="n">
        <v>-0.139</v>
      </c>
      <c r="CD145" s="0" t="n">
        <v>-0.139</v>
      </c>
      <c r="CE145" s="0" t="n">
        <v>-0.139</v>
      </c>
      <c r="CF145" s="0" t="n">
        <v>-0.139</v>
      </c>
      <c r="CG145" s="0" t="n">
        <v>-0.139</v>
      </c>
      <c r="CH145" s="0" t="n">
        <v>-0.139</v>
      </c>
      <c r="CI145" s="0" t="n">
        <v>-0.138999999999999</v>
      </c>
      <c r="CJ145" s="0" t="n">
        <v>-0.139</v>
      </c>
      <c r="CK145" s="0" t="n">
        <v>-0.139</v>
      </c>
      <c r="CL145" s="0" t="n">
        <v>-0.139</v>
      </c>
      <c r="CM145" s="0" t="n">
        <v>-0.139</v>
      </c>
      <c r="CN145" s="0" t="n">
        <v>-0.139</v>
      </c>
      <c r="CO145" s="0" t="n">
        <v>-0.138999999999999</v>
      </c>
      <c r="CP145" s="0" t="n">
        <v>-0.138999999999999</v>
      </c>
      <c r="CQ145" s="0" t="n">
        <v>-0.139</v>
      </c>
      <c r="CR145" s="0" t="n">
        <v>-0.139</v>
      </c>
      <c r="CS145" s="0" t="n">
        <v>-0.139</v>
      </c>
      <c r="CT145" s="0" t="n">
        <v>-0.139</v>
      </c>
      <c r="CU145" s="0" t="n">
        <v>-0.139</v>
      </c>
      <c r="CV145" s="0" t="n">
        <v>-0.139</v>
      </c>
      <c r="CW145" s="0" t="n">
        <v>-0.139</v>
      </c>
      <c r="CX145" s="0" t="n">
        <v>-0.138999999999999</v>
      </c>
      <c r="CY145" s="0" t="n">
        <v>-0.139</v>
      </c>
      <c r="CZ145" s="0" t="n">
        <v>-0.139</v>
      </c>
      <c r="DA145" s="0" t="n">
        <v>-0.139</v>
      </c>
      <c r="DB145" s="0" t="n">
        <v>-0.139</v>
      </c>
      <c r="DC145" s="0" t="n">
        <v>-0.139</v>
      </c>
      <c r="DD145" s="0" t="n">
        <v>-0.139</v>
      </c>
      <c r="DE145" s="0" t="n">
        <v>-0.139</v>
      </c>
      <c r="DF145" s="0" t="n">
        <v>-0.138999999999999</v>
      </c>
      <c r="DG145" s="0" t="n">
        <v>-0.138999999999999</v>
      </c>
      <c r="DH145" s="0" t="n">
        <v>-0.139</v>
      </c>
      <c r="DI145" s="0" t="n">
        <v>-0.139</v>
      </c>
      <c r="DJ145" s="0" t="n">
        <v>-0.139</v>
      </c>
      <c r="DK145" s="0" t="n">
        <v>-0.139</v>
      </c>
      <c r="DL145" s="0" t="n">
        <v>-0.138999999999999</v>
      </c>
      <c r="DM145" s="0" t="n">
        <v>-0.139</v>
      </c>
      <c r="DN145" s="0" t="n">
        <v>-0.139</v>
      </c>
      <c r="DO145" s="0" t="n">
        <v>-0.139</v>
      </c>
      <c r="DP145" s="0" t="n">
        <v>-0.138999999999999</v>
      </c>
      <c r="DQ145" s="0" t="n">
        <v>-0.139</v>
      </c>
      <c r="DR145" s="0" t="n">
        <v>-0.139</v>
      </c>
      <c r="DS145" s="0" t="n">
        <v>-0.139</v>
      </c>
      <c r="DT145" s="0" t="n">
        <v>-0.139</v>
      </c>
      <c r="DU145" s="0" t="n">
        <v>-0.138999999999999</v>
      </c>
      <c r="DV145" s="0" t="n">
        <v>-0.139</v>
      </c>
      <c r="DW145" s="0" t="n">
        <v>-0.139</v>
      </c>
      <c r="DX145" s="0" t="n">
        <v>-0.139</v>
      </c>
      <c r="DY145" s="0" t="n">
        <v>-0.139</v>
      </c>
      <c r="DZ145" s="0" t="n">
        <v>-0.139</v>
      </c>
      <c r="EA145" s="0" t="n">
        <v>-0.138999999999999</v>
      </c>
      <c r="EB145" s="0" t="n">
        <v>-0.139</v>
      </c>
      <c r="EC145" s="0" t="n">
        <v>-0.139</v>
      </c>
      <c r="ED145" s="0" t="n">
        <v>-0.139</v>
      </c>
      <c r="EE145" s="0" t="n">
        <v>-0.139</v>
      </c>
      <c r="EF145" s="0" t="n">
        <v>-0.139</v>
      </c>
      <c r="EG145" s="0" t="n">
        <v>-0.139</v>
      </c>
      <c r="EH145" s="0" t="n">
        <v>-0.138999999999999</v>
      </c>
      <c r="EI145" s="0" t="n">
        <v>-0.139</v>
      </c>
      <c r="EJ145" s="0" t="n">
        <v>-0.139</v>
      </c>
      <c r="EK145" s="0" t="n">
        <v>-0.138999999999999</v>
      </c>
      <c r="EL145" s="0" t="n">
        <v>-0.138999999999999</v>
      </c>
      <c r="EM145" s="0" t="n">
        <v>-0.138999999999999</v>
      </c>
      <c r="EN145" s="0" t="n">
        <v>-0.139</v>
      </c>
      <c r="EO145" s="0" t="n">
        <v>-0.139</v>
      </c>
      <c r="EP145" s="0" t="n">
        <v>-0.139</v>
      </c>
      <c r="EQ145" s="0" t="n">
        <v>-0.139</v>
      </c>
      <c r="ER145" s="0" t="n">
        <v>-0.139</v>
      </c>
      <c r="ES145" s="0" t="n">
        <v>-0.139</v>
      </c>
      <c r="ET145" s="0" t="n">
        <v>-0.138999999999999</v>
      </c>
      <c r="EU145" s="0" t="n">
        <v>-0.139</v>
      </c>
      <c r="EV145" s="0" t="n">
        <v>-0.139</v>
      </c>
      <c r="EW145" s="0" t="n">
        <v>-0.138999999999999</v>
      </c>
      <c r="EX145" s="0" t="n">
        <v>-0.138999999999999</v>
      </c>
      <c r="EY145" s="0" t="n">
        <v>-0.138999999999999</v>
      </c>
      <c r="EZ145" s="0" t="n">
        <v>-0.139</v>
      </c>
      <c r="FA145" s="0" t="n">
        <v>-0.139</v>
      </c>
      <c r="FB145" s="0" t="n">
        <v>-0.139</v>
      </c>
      <c r="FC145" s="0" t="n">
        <v>-0.139</v>
      </c>
      <c r="FD145" s="0" t="n">
        <v>-0.139</v>
      </c>
      <c r="FE145" s="0" t="n">
        <v>-0.139</v>
      </c>
      <c r="FF145" s="0" t="n">
        <v>-0.138999999999999</v>
      </c>
      <c r="FG145" s="0" t="n">
        <v>-0.139</v>
      </c>
      <c r="FH145" s="0" t="n">
        <v>-0.139</v>
      </c>
      <c r="FI145" s="0" t="n">
        <v>-0.139</v>
      </c>
      <c r="FJ145" s="0" t="n">
        <v>-0.139</v>
      </c>
      <c r="FK145" s="0" t="n">
        <v>-0.138999999999999</v>
      </c>
      <c r="FL145" s="0" t="n">
        <v>-0.139</v>
      </c>
      <c r="FM145" s="0" t="n">
        <v>-0.139</v>
      </c>
      <c r="FN145" s="0" t="n">
        <v>-0.139</v>
      </c>
      <c r="FO145" s="0" t="n">
        <v>-0.139</v>
      </c>
      <c r="FP145" s="0" t="n">
        <v>-0.139</v>
      </c>
      <c r="FQ145" s="0" t="n">
        <v>-0.139</v>
      </c>
      <c r="FR145" s="0" t="n">
        <v>-0.138999999999999</v>
      </c>
      <c r="FS145" s="0" t="n">
        <v>-0.139</v>
      </c>
      <c r="FT145" s="0" t="n">
        <v>-0.139</v>
      </c>
      <c r="FU145" s="0" t="n">
        <v>-0.139</v>
      </c>
      <c r="FV145" s="0" t="n">
        <v>-0.139</v>
      </c>
      <c r="FW145" s="0" t="n">
        <v>-0.138999999999999</v>
      </c>
      <c r="FX145" s="0" t="n">
        <v>-0.139</v>
      </c>
      <c r="FY145" s="0" t="n">
        <v>-0.139</v>
      </c>
      <c r="FZ145" s="0" t="n">
        <v>-0.139</v>
      </c>
      <c r="GA145" s="0" t="n">
        <v>-0.139</v>
      </c>
      <c r="GB145" s="0" t="n">
        <v>-0.139</v>
      </c>
      <c r="GC145" s="0" t="n">
        <v>-0.139</v>
      </c>
      <c r="GD145" s="0" t="n">
        <v>-0.138999999999999</v>
      </c>
      <c r="GE145" s="0" t="n">
        <v>-0.139</v>
      </c>
      <c r="GF145" s="0" t="n">
        <v>-0.139</v>
      </c>
      <c r="GG145" s="0" t="n">
        <v>-0.139</v>
      </c>
      <c r="GH145" s="0" t="n">
        <v>-0.139</v>
      </c>
      <c r="GI145" s="0" t="n">
        <v>-0.138999999999999</v>
      </c>
      <c r="GJ145" s="0" t="n">
        <v>-0.139</v>
      </c>
      <c r="GK145" s="0" t="n">
        <v>-0.139</v>
      </c>
      <c r="GL145" s="0" t="n">
        <v>-0.139</v>
      </c>
      <c r="GM145" s="0" t="n">
        <v>-0.139</v>
      </c>
      <c r="GN145" s="0" t="n">
        <v>-0.139</v>
      </c>
      <c r="GO145" s="0" t="n">
        <v>-0.138999999999999</v>
      </c>
      <c r="GP145" s="0" t="n">
        <v>-0.138999999999999</v>
      </c>
      <c r="GQ145" s="0" t="n">
        <v>-0.139</v>
      </c>
      <c r="GR145" s="0" t="n">
        <v>-0.138999999999999</v>
      </c>
      <c r="GS145" s="0" t="n">
        <v>-0.139</v>
      </c>
      <c r="GT145" s="0" t="n">
        <v>-0.139</v>
      </c>
      <c r="GU145" s="0" t="n">
        <v>-0.138999999999999</v>
      </c>
      <c r="GV145" s="0" t="n">
        <v>-0.138999999999999</v>
      </c>
      <c r="GW145" s="0" t="n">
        <v>-0.139</v>
      </c>
      <c r="GX145" s="0" t="n">
        <v>-0.139</v>
      </c>
      <c r="GY145" s="0" t="n">
        <v>-0.139</v>
      </c>
      <c r="GZ145" s="0" t="n">
        <v>-0.139</v>
      </c>
      <c r="HA145" s="0" t="n">
        <v>-0.138999999999999</v>
      </c>
      <c r="HB145" s="0" t="n">
        <v>-0.139</v>
      </c>
      <c r="HC145" s="0" t="n">
        <v>-0.139</v>
      </c>
      <c r="HD145" s="0" t="n">
        <v>-0.138999999999999</v>
      </c>
      <c r="HE145" s="0" t="n">
        <v>-0.139</v>
      </c>
      <c r="HF145" s="0" t="n">
        <v>-0.139</v>
      </c>
      <c r="HG145" s="0" t="n">
        <v>-0.139</v>
      </c>
      <c r="HH145" s="0" t="n">
        <v>-0.138999999999999</v>
      </c>
      <c r="HI145" s="0" t="n">
        <v>-0.139</v>
      </c>
      <c r="HJ145" s="0" t="n">
        <v>-0.139</v>
      </c>
      <c r="HK145" s="0" t="n">
        <v>-0.139</v>
      </c>
      <c r="HL145" s="0" t="n">
        <v>-0.139</v>
      </c>
      <c r="HM145" s="0" t="n">
        <v>-0.138999999999999</v>
      </c>
      <c r="HN145" s="0" t="n">
        <v>-0.139</v>
      </c>
      <c r="HO145" s="0" t="n">
        <v>-0.139</v>
      </c>
      <c r="HP145" s="0" t="n">
        <v>-0.138999999999999</v>
      </c>
      <c r="HQ145" s="0" t="n">
        <v>-0.139</v>
      </c>
      <c r="HR145" s="0" t="n">
        <v>-0.139</v>
      </c>
      <c r="HS145" s="0" t="n">
        <v>-0.139</v>
      </c>
      <c r="HT145" s="0" t="n">
        <v>-0.138999999999999</v>
      </c>
      <c r="HU145" s="0" t="n">
        <v>-0.139</v>
      </c>
      <c r="HV145" s="0" t="n">
        <v>-0.139</v>
      </c>
      <c r="HW145" s="0" t="n">
        <v>-0.139</v>
      </c>
      <c r="HX145" s="0" t="n">
        <v>-0.139</v>
      </c>
      <c r="HY145" s="0" t="n">
        <v>-0.138999999999999</v>
      </c>
      <c r="HZ145" s="0" t="n">
        <v>-0.139</v>
      </c>
      <c r="IA145" s="382" t="n">
        <v>-0.139</v>
      </c>
      <c r="IB145" s="382" t="n">
        <v>-0.138999999999999</v>
      </c>
      <c r="IC145" s="382" t="n">
        <v>-0.139</v>
      </c>
      <c r="ID145" s="382" t="n">
        <v>-0.139</v>
      </c>
      <c r="IE145" s="382" t="n">
        <v>-0.139</v>
      </c>
      <c r="IF145" s="382" t="n">
        <v>-0.138999999999999</v>
      </c>
    </row>
    <row r="146" customFormat="false" ht="12.75" hidden="false" customHeight="false" outlineLevel="0" collapsed="false">
      <c r="A146" s="389" t="n">
        <f aca="false">A!A160</f>
        <v>41426</v>
      </c>
      <c r="B146" s="390" t="n">
        <f aca="false">INDEX(RelationshipPriceTable,MATCH(A146,RelationshipMonth,0),2)</f>
        <v>4.335</v>
      </c>
      <c r="C146" s="390" t="n">
        <v>4.313</v>
      </c>
      <c r="D146" s="391" t="n">
        <f aca="false">B146-C146</f>
        <v>0.0220000000000002</v>
      </c>
      <c r="F146" s="414" t="n">
        <v>37057</v>
      </c>
      <c r="N146" s="0" t="n">
        <v>-0.0590000000000002</v>
      </c>
      <c r="O146" s="0" t="n">
        <v>-0.0579999999999998</v>
      </c>
      <c r="P146" s="0" t="n">
        <v>-0.0609999999999999</v>
      </c>
      <c r="Q146" s="0" t="n">
        <v>-0.0629999999999997</v>
      </c>
      <c r="R146" s="0" t="n">
        <v>-0.0650000000000004</v>
      </c>
      <c r="S146" s="0" t="n">
        <v>-0.0670000000000002</v>
      </c>
      <c r="T146" s="0" t="n">
        <v>-0.0670000000000002</v>
      </c>
      <c r="U146" s="0" t="n">
        <v>-0.0750000000000002</v>
      </c>
      <c r="V146" s="0" t="n">
        <v>-0.085</v>
      </c>
      <c r="W146" s="0" t="n">
        <v>-0.0999999999999996</v>
      </c>
      <c r="X146" s="0" t="n">
        <v>-0.1</v>
      </c>
      <c r="Y146" s="0" t="n">
        <v>-0.1</v>
      </c>
      <c r="Z146" s="0" t="n">
        <v>-0.1</v>
      </c>
      <c r="AA146" s="0" t="n">
        <v>-0.1</v>
      </c>
      <c r="AB146" s="0" t="n">
        <v>-0.1</v>
      </c>
      <c r="AC146" s="0" t="n">
        <v>-0.1</v>
      </c>
      <c r="AD146" s="0" t="n">
        <v>-0.0949999999999998</v>
      </c>
      <c r="AE146" s="0" t="n">
        <v>-0.0900000000000008</v>
      </c>
      <c r="AF146" s="0" t="n">
        <v>-0.0899999999999999</v>
      </c>
      <c r="AG146" s="0" t="n">
        <v>-0.0899999999999999</v>
      </c>
      <c r="AH146" s="0" t="n">
        <v>-0.0899999999999999</v>
      </c>
      <c r="AI146" s="0" t="n">
        <v>-0.0899999999999999</v>
      </c>
      <c r="AJ146" s="0" t="n">
        <v>-0.0900000000000003</v>
      </c>
      <c r="AK146" s="0" t="n">
        <v>-0.0899999999999999</v>
      </c>
      <c r="AL146" s="0" t="n">
        <v>-0.0899999999999999</v>
      </c>
      <c r="AM146" s="0" t="n">
        <v>-0.0899999999999999</v>
      </c>
      <c r="AN146" s="0" t="n">
        <v>-0.0900000000000003</v>
      </c>
      <c r="AO146" s="0" t="n">
        <v>-0.0899999999999999</v>
      </c>
      <c r="AP146" s="0" t="n">
        <v>-0.0899999999999999</v>
      </c>
      <c r="AQ146" s="0" t="n">
        <v>-0.0899999999999999</v>
      </c>
      <c r="AR146" s="0" t="n">
        <v>-0.0899999999999999</v>
      </c>
      <c r="AS146" s="0" t="n">
        <v>-0.0899999999999994</v>
      </c>
      <c r="AT146" s="0" t="n">
        <v>-0.0899999999999999</v>
      </c>
      <c r="AU146" s="0" t="n">
        <v>-0.0900000000000003</v>
      </c>
      <c r="AV146" s="0" t="n">
        <v>-0.0899999999999999</v>
      </c>
      <c r="AW146" s="0" t="n">
        <v>-0.0899999999999999</v>
      </c>
      <c r="AX146" s="0" t="n">
        <v>-0.0899999999999999</v>
      </c>
      <c r="AY146" s="0" t="n">
        <v>-0.0900000000000003</v>
      </c>
      <c r="AZ146" s="0" t="n">
        <v>-0.0899999999999999</v>
      </c>
      <c r="BA146" s="0" t="n">
        <v>-0.0899999999999999</v>
      </c>
      <c r="BB146" s="0" t="n">
        <v>-0.0899999999999999</v>
      </c>
      <c r="BC146" s="0" t="n">
        <v>-0.0900000000000008</v>
      </c>
      <c r="BD146" s="0" t="n">
        <v>-0.0899999999999999</v>
      </c>
      <c r="BE146" s="0" t="n">
        <v>-0.0899999999999999</v>
      </c>
      <c r="BF146" s="0" t="n">
        <v>-0.0899999999999999</v>
      </c>
      <c r="BG146" s="0" t="n">
        <v>-0.0899999999999999</v>
      </c>
      <c r="BH146" s="0" t="n">
        <v>-0.0899999999999999</v>
      </c>
      <c r="BI146" s="0" t="n">
        <v>-0.0899999999999999</v>
      </c>
      <c r="BJ146" s="0" t="n">
        <v>-0.0900000000000003</v>
      </c>
      <c r="BK146" s="0" t="n">
        <v>-0.0899999999999999</v>
      </c>
      <c r="BL146" s="0" t="n">
        <v>-0.0900000000000003</v>
      </c>
      <c r="BM146" s="0" t="n">
        <v>-0.0900000000000003</v>
      </c>
      <c r="BN146" s="0" t="n">
        <v>-0.0899999999999999</v>
      </c>
      <c r="BO146" s="0" t="n">
        <v>-0.0899999999999999</v>
      </c>
      <c r="BP146" s="0" t="n">
        <v>-0.0899999999999999</v>
      </c>
      <c r="BQ146" s="0" t="n">
        <v>-0.0899999999999999</v>
      </c>
      <c r="BR146" s="0" t="n">
        <v>-0.0899999999999999</v>
      </c>
      <c r="BS146" s="0" t="n">
        <v>-0.0899999999999999</v>
      </c>
      <c r="BT146" s="0" t="n">
        <v>-0.0899999999999999</v>
      </c>
      <c r="BU146" s="0" t="n">
        <v>-0.0899999999999999</v>
      </c>
      <c r="BV146" s="0" t="n">
        <v>-0.0900000000000003</v>
      </c>
      <c r="BW146" s="0" t="n">
        <v>-0.0899999999999999</v>
      </c>
      <c r="BX146" s="0" t="n">
        <v>-0.0900000000000003</v>
      </c>
      <c r="BY146" s="0" t="n">
        <v>-0.0900000000000003</v>
      </c>
      <c r="BZ146" s="0" t="n">
        <v>-0.0899999999999999</v>
      </c>
      <c r="CA146" s="0" t="n">
        <v>-0.0899999999999999</v>
      </c>
      <c r="CB146" s="0" t="n">
        <v>-0.0899999999999999</v>
      </c>
      <c r="CC146" s="0" t="n">
        <v>-0.0899999999999999</v>
      </c>
      <c r="CD146" s="0" t="n">
        <v>-0.0899999999999999</v>
      </c>
      <c r="CE146" s="0" t="n">
        <v>-0.0899999999999999</v>
      </c>
      <c r="CF146" s="0" t="n">
        <v>-0.0900000000000003</v>
      </c>
      <c r="CG146" s="0" t="n">
        <v>-0.0900000000000003</v>
      </c>
      <c r="CH146" s="0" t="n">
        <v>-0.0899999999999999</v>
      </c>
      <c r="CI146" s="0" t="n">
        <v>-0.0900000000000003</v>
      </c>
      <c r="CJ146" s="0" t="n">
        <v>-0.0899999999999994</v>
      </c>
      <c r="CK146" s="0" t="n">
        <v>-0.0899999999999999</v>
      </c>
      <c r="CL146" s="0" t="n">
        <v>-0.0899999999999999</v>
      </c>
      <c r="CM146" s="0" t="n">
        <v>-0.0899999999999999</v>
      </c>
      <c r="CN146" s="0" t="n">
        <v>-0.0899999999999999</v>
      </c>
      <c r="CO146" s="0" t="n">
        <v>-0.0899999999999999</v>
      </c>
      <c r="CP146" s="0" t="n">
        <v>-0.0899999999999999</v>
      </c>
      <c r="CQ146" s="0" t="n">
        <v>-0.0899999999999999</v>
      </c>
      <c r="CR146" s="0" t="n">
        <v>-0.0900000000000003</v>
      </c>
      <c r="CS146" s="0" t="n">
        <v>-0.0900000000000003</v>
      </c>
      <c r="CT146" s="0" t="n">
        <v>-0.0899999999999999</v>
      </c>
      <c r="CU146" s="0" t="n">
        <v>-0.0899999999999999</v>
      </c>
      <c r="CV146" s="0" t="n">
        <v>-0.0899999999999999</v>
      </c>
      <c r="CW146" s="0" t="n">
        <v>-0.0899999999999999</v>
      </c>
      <c r="CX146" s="0" t="n">
        <v>-0.0900000000000008</v>
      </c>
      <c r="CY146" s="0" t="n">
        <v>-0.0899999999999999</v>
      </c>
      <c r="CZ146" s="0" t="n">
        <v>-0.0899999999999999</v>
      </c>
      <c r="DA146" s="0" t="n">
        <v>-0.0899999999999999</v>
      </c>
      <c r="DB146" s="0" t="n">
        <v>-0.0899999999999999</v>
      </c>
      <c r="DC146" s="0" t="n">
        <v>-0.0899999999999999</v>
      </c>
      <c r="DD146" s="0" t="n">
        <v>-0.0900000000000003</v>
      </c>
      <c r="DE146" s="0" t="n">
        <v>-0.0899999999999999</v>
      </c>
      <c r="DF146" s="0" t="n">
        <v>-0.0900000000000003</v>
      </c>
      <c r="DG146" s="0" t="n">
        <v>-0.0899999999999999</v>
      </c>
      <c r="DH146" s="0" t="n">
        <v>-0.0899999999999999</v>
      </c>
      <c r="DI146" s="0" t="n">
        <v>-0.0899999999999999</v>
      </c>
      <c r="DJ146" s="0" t="n">
        <v>-0.0899999999999999</v>
      </c>
      <c r="DK146" s="0" t="n">
        <v>-0.0899999999999999</v>
      </c>
      <c r="DL146" s="0" t="n">
        <v>-0.0900000000000008</v>
      </c>
      <c r="DM146" s="0" t="n">
        <v>-0.0899999999999999</v>
      </c>
      <c r="DN146" s="0" t="n">
        <v>-0.0899999999999999</v>
      </c>
      <c r="DO146" s="0" t="n">
        <v>-0.0900000000000003</v>
      </c>
      <c r="DP146" s="0" t="n">
        <v>-0.0900000000000003</v>
      </c>
      <c r="DQ146" s="0" t="n">
        <v>-0.0899999999999999</v>
      </c>
      <c r="DR146" s="0" t="n">
        <v>-0.0899999999999999</v>
      </c>
      <c r="DS146" s="0" t="n">
        <v>-0.0899999999999999</v>
      </c>
      <c r="DT146" s="0" t="n">
        <v>-0.0899999999999999</v>
      </c>
      <c r="DU146" s="0" t="n">
        <v>-0.0900000000000008</v>
      </c>
      <c r="DV146" s="0" t="n">
        <v>-0.0899999999999999</v>
      </c>
      <c r="DW146" s="0" t="n">
        <v>-0.0899999999999999</v>
      </c>
      <c r="DX146" s="0" t="n">
        <v>-0.0899999999999999</v>
      </c>
      <c r="DY146" s="0" t="n">
        <v>-0.0899999999999999</v>
      </c>
      <c r="DZ146" s="0" t="n">
        <v>-0.0899999999999999</v>
      </c>
      <c r="EA146" s="0" t="n">
        <v>-0.0900000000000008</v>
      </c>
      <c r="EB146" s="0" t="n">
        <v>-0.0899999999999999</v>
      </c>
      <c r="EC146" s="0" t="n">
        <v>-0.0899999999999999</v>
      </c>
      <c r="ED146" s="0" t="n">
        <v>-0.0899999999999999</v>
      </c>
      <c r="EE146" s="0" t="n">
        <v>-0.0899999999999999</v>
      </c>
      <c r="EF146" s="0" t="n">
        <v>-0.0899999999999999</v>
      </c>
      <c r="EG146" s="0" t="n">
        <v>-0.0899999999999999</v>
      </c>
      <c r="EH146" s="0" t="n">
        <v>-0.0899999999999999</v>
      </c>
      <c r="EI146" s="0" t="n">
        <v>-0.0899999999999999</v>
      </c>
      <c r="EJ146" s="0" t="n">
        <v>-0.0899999999999999</v>
      </c>
      <c r="EK146" s="0" t="n">
        <v>-0.0899999999999999</v>
      </c>
      <c r="EL146" s="0" t="n">
        <v>-0.0899999999999999</v>
      </c>
      <c r="EM146" s="0" t="n">
        <v>-0.0900000000000008</v>
      </c>
      <c r="EN146" s="0" t="n">
        <v>-0.0899999999999999</v>
      </c>
      <c r="EO146" s="0" t="n">
        <v>-0.0899999999999999</v>
      </c>
      <c r="EP146" s="0" t="n">
        <v>-0.0899999999999999</v>
      </c>
      <c r="EQ146" s="0" t="n">
        <v>-0.0899999999999999</v>
      </c>
      <c r="ER146" s="0" t="n">
        <v>-0.0899999999999999</v>
      </c>
      <c r="ES146" s="0" t="n">
        <v>-0.0899999999999999</v>
      </c>
      <c r="ET146" s="0" t="n">
        <v>-0.0900000000000008</v>
      </c>
      <c r="EU146" s="0" t="n">
        <v>-0.0899999999999999</v>
      </c>
      <c r="EV146" s="0" t="n">
        <v>-0.0899999999999999</v>
      </c>
      <c r="EW146" s="0" t="n">
        <v>-0.0899999999999999</v>
      </c>
      <c r="EX146" s="0" t="n">
        <v>-0.0899999999999999</v>
      </c>
      <c r="EY146" s="0" t="n">
        <v>-0.0900000000000008</v>
      </c>
      <c r="EZ146" s="0" t="n">
        <v>-0.0899999999999999</v>
      </c>
      <c r="FA146" s="0" t="n">
        <v>-0.0899999999999999</v>
      </c>
      <c r="FB146" s="0" t="n">
        <v>-0.0899999999999999</v>
      </c>
      <c r="FC146" s="0" t="n">
        <v>-0.0899999999999999</v>
      </c>
      <c r="FD146" s="0" t="n">
        <v>-0.0899999999999999</v>
      </c>
      <c r="FE146" s="0" t="n">
        <v>-0.0899999999999999</v>
      </c>
      <c r="FF146" s="0" t="n">
        <v>-0.0900000000000008</v>
      </c>
      <c r="FG146" s="0" t="n">
        <v>-0.0899999999999999</v>
      </c>
      <c r="FH146" s="0" t="n">
        <v>-0.0899999999999999</v>
      </c>
      <c r="FI146" s="0" t="n">
        <v>-0.0899999999999999</v>
      </c>
      <c r="FJ146" s="0" t="n">
        <v>-0.0899999999999999</v>
      </c>
      <c r="FK146" s="0" t="n">
        <v>-0.0900000000000008</v>
      </c>
      <c r="FL146" s="0" t="n">
        <v>-0.0899999999999999</v>
      </c>
      <c r="FM146" s="0" t="n">
        <v>-0.0899999999999999</v>
      </c>
      <c r="FN146" s="0" t="n">
        <v>-0.0899999999999999</v>
      </c>
      <c r="FO146" s="0" t="n">
        <v>-0.0899999999999999</v>
      </c>
      <c r="FP146" s="0" t="n">
        <v>-0.0899999999999999</v>
      </c>
      <c r="FQ146" s="0" t="n">
        <v>-0.0899999999999999</v>
      </c>
      <c r="FR146" s="0" t="n">
        <v>-0.0899999999999999</v>
      </c>
      <c r="FS146" s="0" t="n">
        <v>-0.0899999999999999</v>
      </c>
      <c r="FT146" s="0" t="n">
        <v>-0.0899999999999999</v>
      </c>
      <c r="FU146" s="0" t="n">
        <v>-0.0899999999999999</v>
      </c>
      <c r="FV146" s="0" t="n">
        <v>-0.0899999999999999</v>
      </c>
      <c r="FW146" s="0" t="n">
        <v>-0.0899999999999999</v>
      </c>
      <c r="FX146" s="0" t="n">
        <v>-0.0899999999999999</v>
      </c>
      <c r="FY146" s="0" t="n">
        <v>-0.0899999999999999</v>
      </c>
      <c r="FZ146" s="0" t="n">
        <v>-0.0899999999999999</v>
      </c>
      <c r="GA146" s="0" t="n">
        <v>-0.0899999999999999</v>
      </c>
      <c r="GB146" s="0" t="n">
        <v>-0.0899999999999999</v>
      </c>
      <c r="GC146" s="0" t="n">
        <v>-0.0899999999999999</v>
      </c>
      <c r="GD146" s="0" t="n">
        <v>-0.0899999999999999</v>
      </c>
      <c r="GE146" s="0" t="n">
        <v>-0.0899999999999999</v>
      </c>
      <c r="GF146" s="0" t="n">
        <v>-0.0899999999999999</v>
      </c>
      <c r="GG146" s="0" t="n">
        <v>-0.0899999999999999</v>
      </c>
      <c r="GH146" s="0" t="n">
        <v>-0.0899999999999999</v>
      </c>
      <c r="GI146" s="0" t="n">
        <v>-0.0899999999999999</v>
      </c>
      <c r="GJ146" s="0" t="n">
        <v>-0.0899999999999999</v>
      </c>
      <c r="GK146" s="0" t="n">
        <v>-0.0899999999999999</v>
      </c>
      <c r="GL146" s="0" t="n">
        <v>-0.0899999999999999</v>
      </c>
      <c r="GM146" s="0" t="n">
        <v>-0.0899999999999999</v>
      </c>
      <c r="GN146" s="0" t="n">
        <v>-0.0899999999999999</v>
      </c>
      <c r="GO146" s="0" t="n">
        <v>-0.0900000000000008</v>
      </c>
      <c r="GP146" s="0" t="n">
        <v>-0.0899999999999999</v>
      </c>
      <c r="GQ146" s="0" t="n">
        <v>-0.0899999999999999</v>
      </c>
      <c r="GR146" s="0" t="n">
        <v>-0.0900000000000008</v>
      </c>
      <c r="GS146" s="0" t="n">
        <v>-0.0899999999999999</v>
      </c>
      <c r="GT146" s="0" t="n">
        <v>-0.0899999999999999</v>
      </c>
      <c r="GU146" s="0" t="n">
        <v>-0.0899999999999999</v>
      </c>
      <c r="GV146" s="0" t="n">
        <v>-0.0900000000000008</v>
      </c>
      <c r="GW146" s="0" t="n">
        <v>-0.0899999999999999</v>
      </c>
      <c r="GX146" s="0" t="n">
        <v>-0.0899999999999999</v>
      </c>
      <c r="GY146" s="0" t="n">
        <v>-0.0899999999999999</v>
      </c>
      <c r="GZ146" s="0" t="n">
        <v>-0.0899999999999999</v>
      </c>
      <c r="HA146" s="0" t="n">
        <v>-0.0900000000000008</v>
      </c>
      <c r="HB146" s="0" t="n">
        <v>-0.0899999999999999</v>
      </c>
      <c r="HC146" s="0" t="n">
        <v>-0.0899999999999999</v>
      </c>
      <c r="HD146" s="0" t="n">
        <v>-0.0900000000000008</v>
      </c>
      <c r="HE146" s="0" t="n">
        <v>-0.0899999999999999</v>
      </c>
      <c r="HF146" s="0" t="n">
        <v>-0.0899999999999999</v>
      </c>
      <c r="HG146" s="0" t="n">
        <v>-0.0899999999999999</v>
      </c>
      <c r="HH146" s="0" t="n">
        <v>-0.0900000000000008</v>
      </c>
      <c r="HI146" s="0" t="n">
        <v>-0.0899999999999999</v>
      </c>
      <c r="HJ146" s="0" t="n">
        <v>-0.0899999999999999</v>
      </c>
      <c r="HK146" s="0" t="n">
        <v>-0.0899999999999999</v>
      </c>
      <c r="HL146" s="0" t="n">
        <v>-0.0899999999999999</v>
      </c>
      <c r="HM146" s="0" t="n">
        <v>-0.0900000000000008</v>
      </c>
      <c r="HN146" s="0" t="n">
        <v>-0.0899999999999999</v>
      </c>
      <c r="HO146" s="0" t="n">
        <v>-0.0899999999999999</v>
      </c>
      <c r="HP146" s="0" t="n">
        <v>-0.0900000000000008</v>
      </c>
      <c r="HQ146" s="0" t="n">
        <v>-0.0899999999999999</v>
      </c>
      <c r="HR146" s="0" t="n">
        <v>-0.0899999999999999</v>
      </c>
      <c r="HS146" s="0" t="n">
        <v>-0.0899999999999999</v>
      </c>
      <c r="HT146" s="0" t="n">
        <v>-0.0900000000000008</v>
      </c>
      <c r="HU146" s="0" t="n">
        <v>-0.0899999999999999</v>
      </c>
      <c r="HV146" s="0" t="n">
        <v>-0.0899999999999999</v>
      </c>
      <c r="HW146" s="0" t="n">
        <v>-0.0899999999999999</v>
      </c>
      <c r="HX146" s="0" t="n">
        <v>-0.0899999999999999</v>
      </c>
      <c r="HY146" s="0" t="n">
        <v>-0.0900000000000008</v>
      </c>
      <c r="HZ146" s="0" t="n">
        <v>-0.0899999999999999</v>
      </c>
      <c r="IA146" s="382" t="n">
        <v>-0.0899999999999999</v>
      </c>
      <c r="IB146" s="382" t="n">
        <v>-0.0900000000000008</v>
      </c>
      <c r="IC146" s="382" t="n">
        <v>-0.0899999999999999</v>
      </c>
      <c r="ID146" s="382" t="n">
        <v>-0.0899999999999999</v>
      </c>
      <c r="IE146" s="382" t="n">
        <v>-0.0899999999999999</v>
      </c>
      <c r="IF146" s="382" t="n">
        <v>-0.0900000000000008</v>
      </c>
    </row>
    <row r="147" customFormat="false" ht="12.75" hidden="false" customHeight="false" outlineLevel="0" collapsed="false">
      <c r="A147" s="389" t="n">
        <f aca="false">A!A161</f>
        <v>41456</v>
      </c>
      <c r="B147" s="390" t="n">
        <f aca="false">INDEX(RelationshipPriceTable,MATCH(A147,RelationshipMonth,0),2)</f>
        <v>4.385</v>
      </c>
      <c r="C147" s="390" t="n">
        <v>4.363</v>
      </c>
      <c r="D147" s="391" t="n">
        <f aca="false">B147-C147</f>
        <v>0.0219999999999994</v>
      </c>
      <c r="F147" s="414" t="n">
        <v>37060</v>
      </c>
      <c r="N147" s="0" t="n">
        <v>-0.04</v>
      </c>
      <c r="O147" s="0" t="n">
        <v>-0.0410000000000004</v>
      </c>
      <c r="P147" s="0" t="n">
        <v>-0.0410000000000004</v>
      </c>
      <c r="Q147" s="0" t="n">
        <v>-0.0410000000000004</v>
      </c>
      <c r="R147" s="0" t="n">
        <v>-0.0449999999999999</v>
      </c>
      <c r="S147" s="0" t="n">
        <v>-0.0499999999999998</v>
      </c>
      <c r="T147" s="0" t="n">
        <v>-0.0529999999999999</v>
      </c>
      <c r="U147" s="0" t="n">
        <v>-0.0549999999999997</v>
      </c>
      <c r="V147" s="0" t="n">
        <v>-0.0649999999999995</v>
      </c>
      <c r="W147" s="0" t="n">
        <v>-0.0750000000000002</v>
      </c>
      <c r="X147" s="0" t="n">
        <v>-0.0699999999999998</v>
      </c>
      <c r="Y147" s="0" t="n">
        <v>-0.0699999999999998</v>
      </c>
      <c r="Z147" s="0" t="n">
        <v>-0.0699999999999998</v>
      </c>
      <c r="AA147" s="0" t="n">
        <v>-0.0699999999999998</v>
      </c>
      <c r="AB147" s="0" t="n">
        <v>-0.0699999999999998</v>
      </c>
      <c r="AC147" s="0" t="n">
        <v>-0.0699999999999998</v>
      </c>
      <c r="AD147" s="0" t="n">
        <v>-0.0699999999999998</v>
      </c>
      <c r="AE147" s="0" t="n">
        <v>-0.0699999999999994</v>
      </c>
      <c r="AF147" s="0" t="n">
        <v>-0.0700000000000003</v>
      </c>
      <c r="AG147" s="0" t="n">
        <v>-0.0699999999999994</v>
      </c>
      <c r="AH147" s="0" t="n">
        <v>-0.0700000000000003</v>
      </c>
      <c r="AI147" s="0" t="n">
        <v>-0.0700000000000003</v>
      </c>
      <c r="AJ147" s="0" t="n">
        <v>-0.0699999999999998</v>
      </c>
      <c r="AK147" s="0" t="n">
        <v>-0.0699999999999998</v>
      </c>
      <c r="AL147" s="0" t="n">
        <v>-0.0700000000000003</v>
      </c>
      <c r="AM147" s="0" t="n">
        <v>-0.0720000000000001</v>
      </c>
      <c r="AN147" s="0" t="n">
        <v>-0.0719999999999996</v>
      </c>
      <c r="AO147" s="0" t="n">
        <v>-0.0720000000000001</v>
      </c>
      <c r="AP147" s="0" t="n">
        <v>-0.0720000000000001</v>
      </c>
      <c r="AQ147" s="0" t="n">
        <v>-0.0719999999999996</v>
      </c>
      <c r="AR147" s="0" t="n">
        <v>-0.0739999999999998</v>
      </c>
      <c r="AS147" s="0" t="n">
        <v>-0.0740000000000003</v>
      </c>
      <c r="AT147" s="0" t="n">
        <v>-0.0740000000000003</v>
      </c>
      <c r="AU147" s="0" t="n">
        <v>-0.0739999999999998</v>
      </c>
      <c r="AV147" s="0" t="n">
        <v>-0.0740000000000003</v>
      </c>
      <c r="AW147" s="0" t="n">
        <v>-0.0740000000000003</v>
      </c>
      <c r="AX147" s="0" t="n">
        <v>-0.105</v>
      </c>
      <c r="AY147" s="0" t="n">
        <v>-0.107</v>
      </c>
      <c r="AZ147" s="0" t="n">
        <v>-0.107</v>
      </c>
      <c r="BA147" s="0" t="n">
        <v>-0.107</v>
      </c>
      <c r="BB147" s="0" t="n">
        <v>-0.107</v>
      </c>
      <c r="BC147" s="0" t="n">
        <v>-0.106999999999999</v>
      </c>
      <c r="BD147" s="0" t="n">
        <v>-0.0790000000000006</v>
      </c>
      <c r="BE147" s="0" t="n">
        <v>-0.0790000000000002</v>
      </c>
      <c r="BF147" s="0" t="n">
        <v>-0.0790000000000002</v>
      </c>
      <c r="BG147" s="0" t="n">
        <v>-0.0790000000000002</v>
      </c>
      <c r="BH147" s="0" t="n">
        <v>-0.0789999999999997</v>
      </c>
      <c r="BI147" s="0" t="n">
        <v>-0.0789999999999997</v>
      </c>
      <c r="BJ147" s="0" t="n">
        <v>-0.11</v>
      </c>
      <c r="BK147" s="0" t="n">
        <v>-0.112</v>
      </c>
      <c r="BL147" s="0" t="n">
        <v>-0.112</v>
      </c>
      <c r="BM147" s="0" t="n">
        <v>-0.112</v>
      </c>
      <c r="BN147" s="0" t="n">
        <v>-0.112</v>
      </c>
      <c r="BO147" s="0" t="n">
        <v>-0.112</v>
      </c>
      <c r="BP147" s="0" t="n">
        <v>-0.0840000000000005</v>
      </c>
      <c r="BQ147" s="0" t="n">
        <v>-0.0840000000000001</v>
      </c>
      <c r="BR147" s="0" t="n">
        <v>-0.0840000000000001</v>
      </c>
      <c r="BS147" s="0" t="n">
        <v>-0.0840000000000001</v>
      </c>
      <c r="BT147" s="0" t="n">
        <v>-0.0840000000000001</v>
      </c>
      <c r="BU147" s="0" t="n">
        <v>-0.0840000000000001</v>
      </c>
      <c r="BV147" s="0" t="n">
        <v>-0.115</v>
      </c>
      <c r="BW147" s="0" t="n">
        <v>-0.117</v>
      </c>
      <c r="BX147" s="0" t="n">
        <v>-0.117</v>
      </c>
      <c r="BY147" s="0" t="n">
        <v>-0.117</v>
      </c>
      <c r="BZ147" s="0" t="n">
        <v>-0.117</v>
      </c>
      <c r="CA147" s="0" t="n">
        <v>-0.117</v>
      </c>
      <c r="CB147" s="0" t="n">
        <v>-0.0890000000000004</v>
      </c>
      <c r="CC147" s="0" t="n">
        <v>-0.0889999999999995</v>
      </c>
      <c r="CD147" s="0" t="n">
        <v>-0.089</v>
      </c>
      <c r="CE147" s="0" t="n">
        <v>-0.089</v>
      </c>
      <c r="CF147" s="0" t="n">
        <v>-0.089</v>
      </c>
      <c r="CG147" s="0" t="n">
        <v>-0.089</v>
      </c>
      <c r="CH147" s="0" t="n">
        <v>-0.12</v>
      </c>
      <c r="CI147" s="0" t="n">
        <v>-0.122</v>
      </c>
      <c r="CJ147" s="0" t="n">
        <v>-0.122</v>
      </c>
      <c r="CK147" s="0" t="n">
        <v>-0.122</v>
      </c>
      <c r="CL147" s="0" t="n">
        <v>-0.122</v>
      </c>
      <c r="CM147" s="0" t="n">
        <v>-0.122</v>
      </c>
      <c r="CN147" s="0" t="n">
        <v>-0.0939999999999994</v>
      </c>
      <c r="CO147" s="0" t="n">
        <v>-0.0940000000000003</v>
      </c>
      <c r="CP147" s="0" t="n">
        <v>-0.0940000000000003</v>
      </c>
      <c r="CQ147" s="0" t="n">
        <v>-0.0939999999999999</v>
      </c>
      <c r="CR147" s="0" t="n">
        <v>-0.0939999999999999</v>
      </c>
      <c r="CS147" s="0" t="n">
        <v>-0.0939999999999999</v>
      </c>
      <c r="CT147" s="0" t="n">
        <v>-0.125</v>
      </c>
      <c r="CU147" s="0" t="n">
        <v>-0.127</v>
      </c>
      <c r="CV147" s="0" t="n">
        <v>-0.127</v>
      </c>
      <c r="CW147" s="0" t="n">
        <v>-0.127</v>
      </c>
      <c r="CX147" s="0" t="n">
        <v>-0.127</v>
      </c>
      <c r="CY147" s="0" t="n">
        <v>-0.127000000000001</v>
      </c>
      <c r="CZ147" s="0" t="n">
        <v>-0.0990000000000002</v>
      </c>
      <c r="DA147" s="0" t="n">
        <v>-0.0990000000000002</v>
      </c>
      <c r="DB147" s="0" t="n">
        <v>-0.0990000000000002</v>
      </c>
      <c r="DC147" s="0" t="n">
        <v>-0.0990000000000002</v>
      </c>
      <c r="DD147" s="0" t="n">
        <v>-0.0989999999999998</v>
      </c>
      <c r="DE147" s="0" t="n">
        <v>-0.0989999999999998</v>
      </c>
      <c r="DF147" s="0" t="n">
        <v>-0.13</v>
      </c>
      <c r="DG147" s="0" t="n">
        <v>-0.132000000000001</v>
      </c>
      <c r="DH147" s="0" t="n">
        <v>-0.132</v>
      </c>
      <c r="DI147" s="0" t="n">
        <v>-0.132</v>
      </c>
      <c r="DJ147" s="0" t="n">
        <v>-0.132</v>
      </c>
      <c r="DK147" s="0" t="n">
        <v>-0.132</v>
      </c>
      <c r="DL147" s="0" t="n">
        <v>-0.103999999999999</v>
      </c>
      <c r="DM147" s="0" t="n">
        <v>-0.104</v>
      </c>
      <c r="DN147" s="0" t="n">
        <v>-0.104</v>
      </c>
      <c r="DO147" s="0" t="n">
        <v>-0.104</v>
      </c>
      <c r="DP147" s="0" t="n">
        <v>-0.104</v>
      </c>
      <c r="DQ147" s="0" t="n">
        <v>-0.104</v>
      </c>
      <c r="DR147" s="0" t="n">
        <v>-0.135</v>
      </c>
      <c r="DS147" s="0" t="n">
        <v>-0.137</v>
      </c>
      <c r="DT147" s="0" t="n">
        <v>-0.137</v>
      </c>
      <c r="DU147" s="0" t="n">
        <v>-0.137</v>
      </c>
      <c r="DV147" s="0" t="n">
        <v>-0.137</v>
      </c>
      <c r="DW147" s="0" t="n">
        <v>-0.137</v>
      </c>
      <c r="DX147" s="0" t="n">
        <v>-0.109</v>
      </c>
      <c r="DY147" s="0" t="n">
        <v>-0.109</v>
      </c>
      <c r="DZ147" s="0" t="n">
        <v>-0.109</v>
      </c>
      <c r="EA147" s="0" t="n">
        <v>-0.109</v>
      </c>
      <c r="EB147" s="0" t="n">
        <v>-0.109</v>
      </c>
      <c r="EC147" s="0" t="n">
        <v>-0.109</v>
      </c>
      <c r="ED147" s="0" t="n">
        <v>-0.140000000000001</v>
      </c>
      <c r="EE147" s="0" t="n">
        <v>-0.142</v>
      </c>
      <c r="EF147" s="0" t="n">
        <v>-0.142</v>
      </c>
      <c r="EG147" s="0" t="n">
        <v>-0.141999999999999</v>
      </c>
      <c r="EH147" s="0" t="n">
        <v>-0.142</v>
      </c>
      <c r="EI147" s="0" t="n">
        <v>-0.142</v>
      </c>
      <c r="EJ147" s="0" t="n">
        <v>-0.114</v>
      </c>
      <c r="EK147" s="0" t="n">
        <v>-0.114000000000001</v>
      </c>
      <c r="EL147" s="0" t="n">
        <v>-0.114000000000001</v>
      </c>
      <c r="EM147" s="0" t="n">
        <v>-0.114</v>
      </c>
      <c r="EN147" s="0" t="n">
        <v>-0.114</v>
      </c>
      <c r="EO147" s="0" t="n">
        <v>-0.114000000000001</v>
      </c>
      <c r="EP147" s="0" t="n">
        <v>-0.145</v>
      </c>
      <c r="EQ147" s="0" t="n">
        <v>-0.147</v>
      </c>
      <c r="ER147" s="0" t="n">
        <v>-0.147</v>
      </c>
      <c r="ES147" s="0" t="n">
        <v>-0.147</v>
      </c>
      <c r="ET147" s="0" t="n">
        <v>-0.146999999999999</v>
      </c>
      <c r="EU147" s="0" t="n">
        <v>-0.147</v>
      </c>
      <c r="EV147" s="0" t="n">
        <v>-0.119</v>
      </c>
      <c r="EW147" s="0" t="n">
        <v>-0.119000000000001</v>
      </c>
      <c r="EX147" s="0" t="n">
        <v>-0.119000000000001</v>
      </c>
      <c r="EY147" s="0" t="n">
        <v>-0.119</v>
      </c>
      <c r="EZ147" s="0" t="n">
        <v>-0.119</v>
      </c>
      <c r="FA147" s="0" t="n">
        <v>-0.119000000000001</v>
      </c>
      <c r="FB147" s="0" t="n">
        <v>-0.15</v>
      </c>
      <c r="FC147" s="0" t="n">
        <v>-0.152</v>
      </c>
      <c r="FD147" s="0" t="n">
        <v>-0.152</v>
      </c>
      <c r="FE147" s="0" t="n">
        <v>-0.152</v>
      </c>
      <c r="FF147" s="0" t="n">
        <v>-0.151999999999999</v>
      </c>
      <c r="FG147" s="0" t="n">
        <v>-0.152</v>
      </c>
      <c r="FH147" s="0" t="n">
        <v>-0.124</v>
      </c>
      <c r="FI147" s="0" t="n">
        <v>-0.124000000000001</v>
      </c>
      <c r="FJ147" s="0" t="n">
        <v>-0.124000000000001</v>
      </c>
      <c r="FK147" s="0" t="n">
        <v>-0.124</v>
      </c>
      <c r="FL147" s="0" t="n">
        <v>-0.124</v>
      </c>
      <c r="FM147" s="0" t="n">
        <v>-0.124000000000001</v>
      </c>
      <c r="FN147" s="0" t="n">
        <v>-0.155</v>
      </c>
      <c r="FO147" s="0" t="n">
        <v>-0.157</v>
      </c>
      <c r="FP147" s="0" t="n">
        <v>-0.157</v>
      </c>
      <c r="FQ147" s="0" t="n">
        <v>-0.157</v>
      </c>
      <c r="FR147" s="0" t="n">
        <v>-0.157</v>
      </c>
      <c r="FS147" s="0" t="n">
        <v>-0.157</v>
      </c>
      <c r="FT147" s="0" t="n">
        <v>-0.129</v>
      </c>
      <c r="FU147" s="0" t="n">
        <v>-0.129</v>
      </c>
      <c r="FV147" s="0" t="n">
        <v>-0.129</v>
      </c>
      <c r="FW147" s="0" t="n">
        <v>-0.129</v>
      </c>
      <c r="FX147" s="0" t="n">
        <v>-0.129</v>
      </c>
      <c r="FY147" s="0" t="n">
        <v>-0.129</v>
      </c>
      <c r="FZ147" s="0" t="n">
        <v>-0.16</v>
      </c>
      <c r="GA147" s="0" t="n">
        <v>-0.162</v>
      </c>
      <c r="GB147" s="0" t="n">
        <v>-0.162</v>
      </c>
      <c r="GC147" s="0" t="n">
        <v>-0.162</v>
      </c>
      <c r="GD147" s="0" t="n">
        <v>-0.162000000000001</v>
      </c>
      <c r="GE147" s="0" t="n">
        <v>-0.162</v>
      </c>
      <c r="GF147" s="0" t="n">
        <v>-0.133999999999999</v>
      </c>
      <c r="GG147" s="0" t="n">
        <v>-0.134</v>
      </c>
      <c r="GH147" s="0" t="n">
        <v>-0.134</v>
      </c>
      <c r="GI147" s="0" t="n">
        <v>-0.134</v>
      </c>
      <c r="GJ147" s="0" t="n">
        <v>-0.133999999999999</v>
      </c>
      <c r="GK147" s="0" t="n">
        <v>-0.134</v>
      </c>
      <c r="GL147" s="0" t="n">
        <v>-0.165</v>
      </c>
      <c r="GM147" s="0" t="n">
        <v>-0.167</v>
      </c>
      <c r="GN147" s="0" t="n">
        <v>-0.167</v>
      </c>
      <c r="GO147" s="0" t="n">
        <v>-0.167</v>
      </c>
      <c r="GP147" s="0" t="n">
        <v>-0.167000000000001</v>
      </c>
      <c r="GQ147" s="0" t="n">
        <v>-0.167</v>
      </c>
      <c r="GR147" s="0" t="n">
        <v>-0.138999999999999</v>
      </c>
      <c r="GS147" s="0" t="n">
        <v>-0.139</v>
      </c>
      <c r="GT147" s="0" t="n">
        <v>-0.139</v>
      </c>
      <c r="GU147" s="0" t="n">
        <v>-0.139</v>
      </c>
      <c r="GV147" s="0" t="n">
        <v>-0.138999999999999</v>
      </c>
      <c r="GW147" s="0" t="n">
        <v>-0.139</v>
      </c>
      <c r="GX147" s="0" t="n">
        <v>-0.17</v>
      </c>
      <c r="GY147" s="0" t="n">
        <v>-0.172</v>
      </c>
      <c r="GZ147" s="0" t="n">
        <v>-0.172</v>
      </c>
      <c r="HA147" s="0" t="n">
        <v>-0.172</v>
      </c>
      <c r="HB147" s="0" t="n">
        <v>-0.172000000000001</v>
      </c>
      <c r="HC147" s="0" t="n">
        <v>-0.172</v>
      </c>
      <c r="HD147" s="0" t="n">
        <v>-0.143999999999999</v>
      </c>
      <c r="HE147" s="0" t="n">
        <v>-0.144</v>
      </c>
      <c r="HF147" s="0" t="n">
        <v>-0.144</v>
      </c>
      <c r="HG147" s="0" t="n">
        <v>-0.144</v>
      </c>
      <c r="HH147" s="0" t="n">
        <v>-0.143999999999999</v>
      </c>
      <c r="HI147" s="0" t="n">
        <v>-0.144</v>
      </c>
      <c r="HJ147" s="0" t="n">
        <v>-0.175</v>
      </c>
      <c r="HK147" s="0" t="n">
        <v>-0.177</v>
      </c>
      <c r="HL147" s="0" t="n">
        <v>-0.177</v>
      </c>
      <c r="HM147" s="0" t="n">
        <v>-0.177</v>
      </c>
      <c r="HN147" s="0" t="n">
        <v>-0.177000000000001</v>
      </c>
      <c r="HO147" s="0" t="n">
        <v>-0.177000000000001</v>
      </c>
      <c r="HP147" s="0" t="n">
        <v>-0.149</v>
      </c>
      <c r="HQ147" s="0" t="n">
        <v>-0.149</v>
      </c>
      <c r="HR147" s="0" t="n">
        <v>-0.149</v>
      </c>
      <c r="HS147" s="0" t="n">
        <v>-0.149</v>
      </c>
      <c r="HT147" s="0" t="n">
        <v>-0.149</v>
      </c>
      <c r="HU147" s="0" t="n">
        <v>-0.149</v>
      </c>
      <c r="HV147" s="0" t="n">
        <v>-0.18</v>
      </c>
      <c r="HW147" s="0" t="n">
        <v>-0.182</v>
      </c>
      <c r="HX147" s="0" t="n">
        <v>-0.182</v>
      </c>
      <c r="HY147" s="0" t="n">
        <v>-0.182</v>
      </c>
      <c r="HZ147" s="0" t="n">
        <v>-0.182</v>
      </c>
      <c r="IA147" s="382" t="n">
        <v>-0.182</v>
      </c>
      <c r="IB147" s="382" t="n">
        <v>-0.154</v>
      </c>
      <c r="IC147" s="382" t="n">
        <v>-0.154</v>
      </c>
      <c r="ID147" s="382" t="n">
        <v>-0.154</v>
      </c>
      <c r="IE147" s="382" t="n">
        <v>-0.154</v>
      </c>
      <c r="IF147" s="382" t="n">
        <v>-0.154</v>
      </c>
    </row>
    <row r="148" customFormat="false" ht="12.75" hidden="false" customHeight="false" outlineLevel="0" collapsed="false">
      <c r="A148" s="389" t="n">
        <f aca="false">A!A162</f>
        <v>41487</v>
      </c>
      <c r="B148" s="390" t="n">
        <f aca="false">INDEX(RelationshipPriceTable,MATCH(A148,RelationshipMonth,0),2)</f>
        <v>4.416</v>
      </c>
      <c r="C148" s="390" t="n">
        <v>4.394</v>
      </c>
      <c r="D148" s="391" t="n">
        <f aca="false">B148-C148</f>
        <v>0.0220000000000002</v>
      </c>
      <c r="F148" s="414" t="n">
        <v>37061</v>
      </c>
      <c r="N148" s="0" t="n">
        <v>0.0419999999999998</v>
      </c>
      <c r="O148" s="0" t="n">
        <v>0.0359999999999996</v>
      </c>
      <c r="P148" s="0" t="n">
        <v>0.0289999999999999</v>
      </c>
      <c r="Q148" s="0" t="n">
        <v>0.0259999999999998</v>
      </c>
      <c r="R148" s="0" t="n">
        <v>0.024</v>
      </c>
      <c r="S148" s="0" t="n">
        <v>0.0229999999999997</v>
      </c>
      <c r="T148" s="0" t="n">
        <v>0.0230000000000006</v>
      </c>
      <c r="U148" s="0" t="n">
        <v>0.0249999999999995</v>
      </c>
      <c r="V148" s="0" t="n">
        <v>0.0249999999999995</v>
      </c>
      <c r="W148" s="0" t="n">
        <v>0.0270000000000001</v>
      </c>
      <c r="X148" s="0" t="n">
        <v>0.032</v>
      </c>
      <c r="Y148" s="0" t="n">
        <v>0.032</v>
      </c>
      <c r="Z148" s="0" t="n">
        <v>0.0369999999999999</v>
      </c>
      <c r="AA148" s="0" t="n">
        <v>0.0390000000000001</v>
      </c>
      <c r="AB148" s="0" t="n">
        <v>0.032</v>
      </c>
      <c r="AC148" s="0" t="n">
        <v>0.0289999999999999</v>
      </c>
      <c r="AD148" s="0" t="n">
        <v>0.0289999999999995</v>
      </c>
      <c r="AE148" s="0" t="n">
        <v>0.0270000000000001</v>
      </c>
      <c r="AF148" s="0" t="n">
        <v>0.0220000000000002</v>
      </c>
      <c r="AG148" s="0" t="n">
        <v>0.0199999999999996</v>
      </c>
      <c r="AH148" s="0" t="n">
        <v>0.0220000000000002</v>
      </c>
      <c r="AI148" s="0" t="n">
        <v>0.0220000000000002</v>
      </c>
      <c r="AJ148" s="0" t="n">
        <v>0.0270000000000001</v>
      </c>
      <c r="AK148" s="0" t="n">
        <v>0.0319999999999996</v>
      </c>
      <c r="AL148" s="0" t="n">
        <v>0.032</v>
      </c>
      <c r="AM148" s="0" t="n">
        <v>0.032</v>
      </c>
      <c r="AN148" s="0" t="n">
        <v>0.032</v>
      </c>
      <c r="AO148" s="0" t="n">
        <v>0.032</v>
      </c>
      <c r="AP148" s="0" t="n">
        <v>0.032</v>
      </c>
      <c r="AQ148" s="0" t="n">
        <v>0.0319999999999996</v>
      </c>
      <c r="AR148" s="0" t="n">
        <v>0.0379999999999994</v>
      </c>
      <c r="AS148" s="0" t="n">
        <v>0.0380000000000003</v>
      </c>
      <c r="AT148" s="0" t="n">
        <v>0.0380000000000003</v>
      </c>
      <c r="AU148" s="0" t="n">
        <v>0.0379999999999998</v>
      </c>
      <c r="AV148" s="0" t="n">
        <v>0.0380000000000003</v>
      </c>
      <c r="AW148" s="0" t="n">
        <v>0.0380000000000003</v>
      </c>
      <c r="AX148" s="0" t="n">
        <v>0.032</v>
      </c>
      <c r="AY148" s="0" t="n">
        <v>0.032</v>
      </c>
      <c r="AZ148" s="0" t="n">
        <v>0.032</v>
      </c>
      <c r="BA148" s="0" t="n">
        <v>0.032</v>
      </c>
      <c r="BB148" s="0" t="n">
        <v>0.032</v>
      </c>
      <c r="BC148" s="0" t="n">
        <v>0.032</v>
      </c>
      <c r="BD148" s="0" t="n">
        <v>0.0380000000000003</v>
      </c>
      <c r="BE148" s="0" t="n">
        <v>0.0380000000000003</v>
      </c>
      <c r="BF148" s="0" t="n">
        <v>0.0380000000000003</v>
      </c>
      <c r="BG148" s="0" t="n">
        <v>0.0379999999999998</v>
      </c>
      <c r="BH148" s="0" t="n">
        <v>0.0379999999999998</v>
      </c>
      <c r="BI148" s="0" t="n">
        <v>0.0379999999999998</v>
      </c>
      <c r="BJ148" s="0" t="n">
        <v>0.032</v>
      </c>
      <c r="BK148" s="0" t="n">
        <v>0.032</v>
      </c>
      <c r="BL148" s="0" t="n">
        <v>0.0319999999999996</v>
      </c>
      <c r="BM148" s="0" t="n">
        <v>0.032</v>
      </c>
      <c r="BN148" s="0" t="n">
        <v>0.032</v>
      </c>
      <c r="BO148" s="0" t="n">
        <v>0.032</v>
      </c>
      <c r="BP148" s="0" t="n">
        <v>0.0380000000000003</v>
      </c>
      <c r="BQ148" s="0" t="n">
        <v>0.0379999999999998</v>
      </c>
      <c r="BR148" s="0" t="n">
        <v>0.0379999999999998</v>
      </c>
      <c r="BS148" s="0" t="n">
        <v>0.0379999999999998</v>
      </c>
      <c r="BT148" s="0" t="n">
        <v>0.0380000000000003</v>
      </c>
      <c r="BU148" s="0" t="n">
        <v>0.0380000000000003</v>
      </c>
      <c r="BV148" s="0" t="n">
        <v>0.032</v>
      </c>
      <c r="BW148" s="0" t="n">
        <v>0.032</v>
      </c>
      <c r="BX148" s="0" t="n">
        <v>0.032</v>
      </c>
      <c r="BY148" s="0" t="n">
        <v>0.032</v>
      </c>
      <c r="BZ148" s="0" t="n">
        <v>0.032</v>
      </c>
      <c r="CA148" s="0" t="n">
        <v>0.032</v>
      </c>
      <c r="CB148" s="0" t="n">
        <v>0.0380000000000003</v>
      </c>
      <c r="CC148" s="0" t="n">
        <v>0.0379999999999994</v>
      </c>
      <c r="CD148" s="0" t="n">
        <v>0.0380000000000003</v>
      </c>
      <c r="CE148" s="0" t="n">
        <v>0.0379999999999998</v>
      </c>
      <c r="CF148" s="0" t="n">
        <v>0.0380000000000003</v>
      </c>
      <c r="CG148" s="0" t="n">
        <v>0.0380000000000003</v>
      </c>
      <c r="CH148" s="0" t="n">
        <v>0.032</v>
      </c>
      <c r="CI148" s="0" t="n">
        <v>0.032</v>
      </c>
      <c r="CJ148" s="0" t="n">
        <v>0.032</v>
      </c>
      <c r="CK148" s="0" t="n">
        <v>0.032</v>
      </c>
      <c r="CL148" s="0" t="n">
        <v>0.032</v>
      </c>
      <c r="CM148" s="0" t="n">
        <v>0.032</v>
      </c>
      <c r="CN148" s="0" t="n">
        <v>0.0379999999999994</v>
      </c>
      <c r="CO148" s="0" t="n">
        <v>0.0380000000000003</v>
      </c>
      <c r="CP148" s="0" t="n">
        <v>0.0379999999999998</v>
      </c>
      <c r="CQ148" s="0" t="n">
        <v>0.0379999999999998</v>
      </c>
      <c r="CR148" s="0" t="n">
        <v>0.0379999999999998</v>
      </c>
      <c r="CS148" s="0" t="n">
        <v>0.0379999999999998</v>
      </c>
      <c r="CT148" s="0" t="n">
        <v>0.032</v>
      </c>
      <c r="CU148" s="0" t="n">
        <v>0.0319999999999996</v>
      </c>
      <c r="CV148" s="0" t="n">
        <v>0.032</v>
      </c>
      <c r="CW148" s="0" t="n">
        <v>0.032</v>
      </c>
      <c r="CX148" s="0" t="n">
        <v>0.032</v>
      </c>
      <c r="CY148" s="0" t="n">
        <v>0.032</v>
      </c>
      <c r="CZ148" s="0" t="n">
        <v>0.0380000000000003</v>
      </c>
      <c r="DA148" s="0" t="n">
        <v>0.0380000000000003</v>
      </c>
      <c r="DB148" s="0" t="n">
        <v>0.0380000000000003</v>
      </c>
      <c r="DC148" s="0" t="n">
        <v>0.0380000000000003</v>
      </c>
      <c r="DD148" s="0" t="n">
        <v>0.0379999999999998</v>
      </c>
      <c r="DE148" s="0" t="n">
        <v>0.0379999999999998</v>
      </c>
      <c r="DF148" s="0" t="n">
        <v>0.0319999999999996</v>
      </c>
      <c r="DG148" s="0" t="n">
        <v>0.032</v>
      </c>
      <c r="DH148" s="0" t="n">
        <v>0.032</v>
      </c>
      <c r="DI148" s="0" t="n">
        <v>0.032</v>
      </c>
      <c r="DJ148" s="0" t="n">
        <v>0.032</v>
      </c>
      <c r="DK148" s="0" t="n">
        <v>0.032</v>
      </c>
      <c r="DL148" s="0" t="n">
        <v>0.0379999999999994</v>
      </c>
      <c r="DM148" s="0" t="n">
        <v>0.0380000000000003</v>
      </c>
      <c r="DN148" s="0" t="n">
        <v>0.0380000000000003</v>
      </c>
      <c r="DO148" s="0" t="n">
        <v>0.0379999999999998</v>
      </c>
      <c r="DP148" s="0" t="n">
        <v>0.0379999999999998</v>
      </c>
      <c r="DQ148" s="0" t="n">
        <v>0.0379999999999998</v>
      </c>
      <c r="DR148" s="0" t="n">
        <v>0.032</v>
      </c>
      <c r="DS148" s="0" t="n">
        <v>0.032</v>
      </c>
      <c r="DT148" s="0" t="n">
        <v>0.0319999999999996</v>
      </c>
      <c r="DU148" s="0" t="n">
        <v>0.032</v>
      </c>
      <c r="DV148" s="0" t="n">
        <v>0.032</v>
      </c>
      <c r="DW148" s="0" t="n">
        <v>0.032</v>
      </c>
      <c r="DX148" s="0" t="n">
        <v>0.0380000000000003</v>
      </c>
      <c r="DY148" s="0" t="n">
        <v>0.0379999999999994</v>
      </c>
      <c r="DZ148" s="0" t="n">
        <v>0.0379999999999994</v>
      </c>
      <c r="EA148" s="0" t="n">
        <v>0.0379999999999998</v>
      </c>
      <c r="EB148" s="0" t="n">
        <v>0.0380000000000003</v>
      </c>
      <c r="EC148" s="0" t="n">
        <v>0.0380000000000003</v>
      </c>
      <c r="ED148" s="0" t="n">
        <v>0.032</v>
      </c>
      <c r="EE148" s="0" t="n">
        <v>0.032</v>
      </c>
      <c r="EF148" s="0" t="n">
        <v>0.032</v>
      </c>
      <c r="EG148" s="0" t="n">
        <v>0.032</v>
      </c>
      <c r="EH148" s="0" t="n">
        <v>0.032</v>
      </c>
      <c r="EI148" s="0" t="n">
        <v>0.032</v>
      </c>
      <c r="EJ148" s="0" t="n">
        <v>0.0380000000000003</v>
      </c>
      <c r="EK148" s="0" t="n">
        <v>0.0380000000000003</v>
      </c>
      <c r="EL148" s="0" t="n">
        <v>0.0380000000000003</v>
      </c>
      <c r="EM148" s="0" t="n">
        <v>0.0380000000000003</v>
      </c>
      <c r="EN148" s="0" t="n">
        <v>0.0380000000000003</v>
      </c>
      <c r="EO148" s="0" t="n">
        <v>0.0380000000000003</v>
      </c>
      <c r="EP148" s="0" t="n">
        <v>0.032</v>
      </c>
      <c r="EQ148" s="0" t="n">
        <v>0.032</v>
      </c>
      <c r="ER148" s="0" t="n">
        <v>0.032</v>
      </c>
      <c r="ES148" s="0" t="n">
        <v>0.032</v>
      </c>
      <c r="ET148" s="0" t="n">
        <v>0.032</v>
      </c>
      <c r="EU148" s="0" t="n">
        <v>0.032</v>
      </c>
      <c r="EV148" s="0" t="n">
        <v>0.0380000000000003</v>
      </c>
      <c r="EW148" s="0" t="n">
        <v>0.0380000000000003</v>
      </c>
      <c r="EX148" s="0" t="n">
        <v>0.0380000000000003</v>
      </c>
      <c r="EY148" s="0" t="n">
        <v>0.0380000000000003</v>
      </c>
      <c r="EZ148" s="0" t="n">
        <v>0.0380000000000003</v>
      </c>
      <c r="FA148" s="0" t="n">
        <v>0.0380000000000003</v>
      </c>
      <c r="FB148" s="0" t="n">
        <v>0.032</v>
      </c>
      <c r="FC148" s="0" t="n">
        <v>0.032</v>
      </c>
      <c r="FD148" s="0" t="n">
        <v>0.032</v>
      </c>
      <c r="FE148" s="0" t="n">
        <v>0.032</v>
      </c>
      <c r="FF148" s="0" t="n">
        <v>0.032</v>
      </c>
      <c r="FG148" s="0" t="n">
        <v>0.032</v>
      </c>
      <c r="FH148" s="0" t="n">
        <v>0.0380000000000003</v>
      </c>
      <c r="FI148" s="0" t="n">
        <v>0.0380000000000003</v>
      </c>
      <c r="FJ148" s="0" t="n">
        <v>0.0380000000000003</v>
      </c>
      <c r="FK148" s="0" t="n">
        <v>0.0380000000000003</v>
      </c>
      <c r="FL148" s="0" t="n">
        <v>0.0380000000000003</v>
      </c>
      <c r="FM148" s="0" t="n">
        <v>0.0380000000000003</v>
      </c>
      <c r="FN148" s="0" t="n">
        <v>0.032</v>
      </c>
      <c r="FO148" s="0" t="n">
        <v>0.032</v>
      </c>
      <c r="FP148" s="0" t="n">
        <v>0.032</v>
      </c>
      <c r="FQ148" s="0" t="n">
        <v>0.032</v>
      </c>
      <c r="FR148" s="0" t="n">
        <v>0.032</v>
      </c>
      <c r="FS148" s="0" t="n">
        <v>0.032</v>
      </c>
      <c r="FT148" s="0" t="n">
        <v>0.0380000000000003</v>
      </c>
      <c r="FU148" s="0" t="n">
        <v>0.0380000000000003</v>
      </c>
      <c r="FV148" s="0" t="n">
        <v>0.0380000000000003</v>
      </c>
      <c r="FW148" s="0" t="n">
        <v>0.0380000000000003</v>
      </c>
      <c r="FX148" s="0" t="n">
        <v>0.0379999999999994</v>
      </c>
      <c r="FY148" s="0" t="n">
        <v>0.0380000000000003</v>
      </c>
      <c r="FZ148" s="0" t="n">
        <v>0.032</v>
      </c>
      <c r="GA148" s="0" t="n">
        <v>0.032</v>
      </c>
      <c r="GB148" s="0" t="n">
        <v>0.032</v>
      </c>
      <c r="GC148" s="0" t="n">
        <v>0.032</v>
      </c>
      <c r="GD148" s="0" t="n">
        <v>0.032</v>
      </c>
      <c r="GE148" s="0" t="n">
        <v>0.032</v>
      </c>
      <c r="GF148" s="0" t="n">
        <v>0.0379999999999994</v>
      </c>
      <c r="GG148" s="0" t="n">
        <v>0.0380000000000003</v>
      </c>
      <c r="GH148" s="0" t="n">
        <v>0.0380000000000003</v>
      </c>
      <c r="GI148" s="0" t="n">
        <v>0.0380000000000003</v>
      </c>
      <c r="GJ148" s="0" t="n">
        <v>0.0379999999999994</v>
      </c>
      <c r="GK148" s="0" t="n">
        <v>0.0380000000000003</v>
      </c>
      <c r="GL148" s="0" t="n">
        <v>0.032</v>
      </c>
      <c r="GM148" s="0" t="n">
        <v>0.032</v>
      </c>
      <c r="GN148" s="0" t="n">
        <v>0.032</v>
      </c>
      <c r="GO148" s="0" t="n">
        <v>0.032</v>
      </c>
      <c r="GP148" s="0" t="n">
        <v>0.032</v>
      </c>
      <c r="GQ148" s="0" t="n">
        <v>0.032</v>
      </c>
      <c r="GR148" s="0" t="n">
        <v>0.0379999999999994</v>
      </c>
      <c r="GS148" s="0" t="n">
        <v>0.0380000000000003</v>
      </c>
      <c r="GT148" s="0" t="n">
        <v>0.0380000000000003</v>
      </c>
      <c r="GU148" s="0" t="n">
        <v>0.0380000000000003</v>
      </c>
      <c r="GV148" s="0" t="n">
        <v>0.0379999999999994</v>
      </c>
      <c r="GW148" s="0" t="n">
        <v>0.0380000000000003</v>
      </c>
      <c r="GX148" s="0" t="n">
        <v>0.032</v>
      </c>
      <c r="GY148" s="0" t="n">
        <v>0.032</v>
      </c>
      <c r="GZ148" s="0" t="n">
        <v>0.032</v>
      </c>
      <c r="HA148" s="0" t="n">
        <v>0.032</v>
      </c>
      <c r="HB148" s="0" t="n">
        <v>0.032</v>
      </c>
      <c r="HC148" s="0" t="n">
        <v>0.032</v>
      </c>
      <c r="HD148" s="0" t="n">
        <v>0.0379999999999994</v>
      </c>
      <c r="HE148" s="0" t="n">
        <v>0.0380000000000003</v>
      </c>
      <c r="HF148" s="0" t="n">
        <v>0.0380000000000003</v>
      </c>
      <c r="HG148" s="0" t="n">
        <v>0.0379999999999994</v>
      </c>
      <c r="HH148" s="0" t="n">
        <v>0.0379999999999994</v>
      </c>
      <c r="HI148" s="0" t="n">
        <v>0.0380000000000003</v>
      </c>
      <c r="HJ148" s="0" t="n">
        <v>0.032</v>
      </c>
      <c r="HK148" s="0" t="n">
        <v>0.032</v>
      </c>
      <c r="HL148" s="0" t="n">
        <v>0.0319999999999991</v>
      </c>
      <c r="HM148" s="0" t="n">
        <v>0.032</v>
      </c>
      <c r="HN148" s="0" t="n">
        <v>0.032</v>
      </c>
      <c r="HO148" s="0" t="n">
        <v>0.032</v>
      </c>
      <c r="HP148" s="0" t="n">
        <v>0.0380000000000003</v>
      </c>
      <c r="HQ148" s="0" t="n">
        <v>0.0380000000000003</v>
      </c>
      <c r="HR148" s="0" t="n">
        <v>0.0380000000000003</v>
      </c>
      <c r="HS148" s="0" t="n">
        <v>0.0379999999999994</v>
      </c>
      <c r="HT148" s="0" t="n">
        <v>0.0380000000000003</v>
      </c>
      <c r="HU148" s="0" t="n">
        <v>0.0380000000000003</v>
      </c>
      <c r="HV148" s="0" t="n">
        <v>0.032</v>
      </c>
      <c r="HW148" s="0" t="n">
        <v>0.032</v>
      </c>
      <c r="HX148" s="0" t="n">
        <v>0.032</v>
      </c>
      <c r="HY148" s="0" t="n">
        <v>0.032</v>
      </c>
      <c r="HZ148" s="0" t="n">
        <v>0.032</v>
      </c>
      <c r="IA148" s="382" t="n">
        <v>0.032</v>
      </c>
      <c r="IB148" s="382" t="n">
        <v>0.0380000000000003</v>
      </c>
      <c r="IC148" s="382" t="n">
        <v>0.0379999999999994</v>
      </c>
      <c r="ID148" s="382" t="n">
        <v>0.0379999999999994</v>
      </c>
      <c r="IE148" s="382" t="n">
        <v>0.0379999999999994</v>
      </c>
      <c r="IF148" s="382" t="n">
        <v>0.0380000000000003</v>
      </c>
    </row>
    <row r="149" customFormat="false" ht="12.75" hidden="false" customHeight="false" outlineLevel="0" collapsed="false">
      <c r="A149" s="389" t="n">
        <f aca="false">A!A163</f>
        <v>41518</v>
      </c>
      <c r="B149" s="390" t="n">
        <f aca="false">INDEX(RelationshipPriceTable,MATCH(A149,RelationshipMonth,0),2)</f>
        <v>4.431</v>
      </c>
      <c r="C149" s="390" t="n">
        <v>4.409</v>
      </c>
      <c r="D149" s="391" t="n">
        <f aca="false">B149-C149</f>
        <v>0.0220000000000002</v>
      </c>
      <c r="F149" s="414" t="n">
        <v>37062</v>
      </c>
      <c r="N149" s="0" t="n">
        <v>-0.247</v>
      </c>
      <c r="O149" s="0" t="n">
        <v>-0.250999999999999</v>
      </c>
      <c r="P149" s="0" t="n">
        <v>-0.244</v>
      </c>
      <c r="Q149" s="0" t="n">
        <v>-0.237</v>
      </c>
      <c r="R149" s="0" t="n">
        <v>-0.222</v>
      </c>
      <c r="S149" s="0" t="n">
        <v>-0.210999999999999</v>
      </c>
      <c r="T149" s="0" t="n">
        <v>-0.206</v>
      </c>
      <c r="U149" s="0" t="n">
        <v>-0.202999999999999</v>
      </c>
      <c r="V149" s="0" t="n">
        <v>-0.198</v>
      </c>
      <c r="W149" s="0" t="n">
        <v>-0.18</v>
      </c>
      <c r="X149" s="0" t="n">
        <v>-0.175</v>
      </c>
      <c r="Y149" s="0" t="n">
        <v>-0.175</v>
      </c>
      <c r="Z149" s="0" t="n">
        <v>-0.175</v>
      </c>
      <c r="AA149" s="0" t="n">
        <v>-0.178</v>
      </c>
      <c r="AB149" s="0" t="n">
        <v>-0.178</v>
      </c>
      <c r="AC149" s="0" t="n">
        <v>-0.178</v>
      </c>
      <c r="AD149" s="0" t="n">
        <v>-0.178</v>
      </c>
      <c r="AE149" s="0" t="n">
        <v>-0.178</v>
      </c>
      <c r="AF149" s="0" t="n">
        <v>-0.178</v>
      </c>
      <c r="AG149" s="0" t="n">
        <v>-0.178</v>
      </c>
      <c r="AH149" s="0" t="n">
        <v>-0.17</v>
      </c>
      <c r="AI149" s="0" t="n">
        <v>-0.167</v>
      </c>
      <c r="AJ149" s="0" t="n">
        <v>-0.166</v>
      </c>
      <c r="AK149" s="0" t="n">
        <v>-0.165</v>
      </c>
      <c r="AL149" s="0" t="n">
        <v>-0.164</v>
      </c>
      <c r="AM149" s="0" t="n">
        <v>-0.163</v>
      </c>
      <c r="AN149" s="0" t="n">
        <v>-0.162</v>
      </c>
      <c r="AO149" s="0" t="n">
        <v>-0.161</v>
      </c>
      <c r="AP149" s="0" t="n">
        <v>-0.156</v>
      </c>
      <c r="AQ149" s="0" t="n">
        <v>-0.151</v>
      </c>
      <c r="AR149" s="0" t="n">
        <v>-0.145999999999999</v>
      </c>
      <c r="AS149" s="0" t="n">
        <v>-0.146</v>
      </c>
      <c r="AT149" s="0" t="n">
        <v>-0.146</v>
      </c>
      <c r="AU149" s="0" t="n">
        <v>-0.146</v>
      </c>
      <c r="AV149" s="0" t="n">
        <v>-0.146</v>
      </c>
      <c r="AW149" s="0" t="n">
        <v>-0.146</v>
      </c>
      <c r="AX149" s="0" t="n">
        <v>-0.164</v>
      </c>
      <c r="AY149" s="0" t="n">
        <v>-0.163</v>
      </c>
      <c r="AZ149" s="0" t="n">
        <v>-0.162</v>
      </c>
      <c r="BA149" s="0" t="n">
        <v>-0.161</v>
      </c>
      <c r="BB149" s="0" t="n">
        <v>-0.156</v>
      </c>
      <c r="BC149" s="0" t="n">
        <v>-0.151</v>
      </c>
      <c r="BD149" s="0" t="n">
        <v>-0.141</v>
      </c>
      <c r="BE149" s="0" t="n">
        <v>-0.141</v>
      </c>
      <c r="BF149" s="0" t="n">
        <v>-0.141</v>
      </c>
      <c r="BG149" s="0" t="n">
        <v>-0.141</v>
      </c>
      <c r="BH149" s="0" t="n">
        <v>-0.141</v>
      </c>
      <c r="BI149" s="0" t="n">
        <v>-0.141</v>
      </c>
      <c r="BJ149" s="0" t="n">
        <v>-0.159</v>
      </c>
      <c r="BK149" s="0" t="n">
        <v>-0.158</v>
      </c>
      <c r="BL149" s="0" t="n">
        <v>-0.157</v>
      </c>
      <c r="BM149" s="0" t="n">
        <v>-0.156</v>
      </c>
      <c r="BN149" s="0" t="n">
        <v>-0.151</v>
      </c>
      <c r="BO149" s="0" t="n">
        <v>-0.146</v>
      </c>
      <c r="BP149" s="0" t="n">
        <v>-0.136</v>
      </c>
      <c r="BQ149" s="0" t="n">
        <v>-0.136</v>
      </c>
      <c r="BR149" s="0" t="n">
        <v>-0.136</v>
      </c>
      <c r="BS149" s="0" t="n">
        <v>-0.136</v>
      </c>
      <c r="BT149" s="0" t="n">
        <v>-0.136</v>
      </c>
      <c r="BU149" s="0" t="n">
        <v>-0.136</v>
      </c>
      <c r="BV149" s="0" t="n">
        <v>-0.154</v>
      </c>
      <c r="BW149" s="0" t="n">
        <v>-0.153</v>
      </c>
      <c r="BX149" s="0" t="n">
        <v>-0.152</v>
      </c>
      <c r="BY149" s="0" t="n">
        <v>-0.151</v>
      </c>
      <c r="BZ149" s="0" t="n">
        <v>-0.146</v>
      </c>
      <c r="CA149" s="0" t="n">
        <v>-0.141</v>
      </c>
      <c r="CB149" s="0" t="n">
        <v>-0.131</v>
      </c>
      <c r="CC149" s="0" t="n">
        <v>-0.131</v>
      </c>
      <c r="CD149" s="0" t="n">
        <v>-0.131</v>
      </c>
      <c r="CE149" s="0" t="n">
        <v>-0.131</v>
      </c>
      <c r="CF149" s="0" t="n">
        <v>-0.131</v>
      </c>
      <c r="CG149" s="0" t="n">
        <v>-0.131</v>
      </c>
      <c r="CH149" s="0" t="n">
        <v>-0.149</v>
      </c>
      <c r="CI149" s="0" t="n">
        <v>-0.148</v>
      </c>
      <c r="CJ149" s="0" t="n">
        <v>-0.147</v>
      </c>
      <c r="CK149" s="0" t="n">
        <v>-0.146</v>
      </c>
      <c r="CL149" s="0" t="n">
        <v>-0.141</v>
      </c>
      <c r="CM149" s="0" t="n">
        <v>-0.136</v>
      </c>
      <c r="CN149" s="0" t="n">
        <v>-0.125999999999999</v>
      </c>
      <c r="CO149" s="0" t="n">
        <v>-0.126</v>
      </c>
      <c r="CP149" s="0" t="n">
        <v>-0.126</v>
      </c>
      <c r="CQ149" s="0" t="n">
        <v>-0.126</v>
      </c>
      <c r="CR149" s="0" t="n">
        <v>-0.126</v>
      </c>
      <c r="CS149" s="0" t="n">
        <v>-0.126</v>
      </c>
      <c r="CT149" s="0" t="n">
        <v>-0.144</v>
      </c>
      <c r="CU149" s="0" t="n">
        <v>-0.143</v>
      </c>
      <c r="CV149" s="0" t="n">
        <v>-0.142</v>
      </c>
      <c r="CW149" s="0" t="n">
        <v>-0.141</v>
      </c>
      <c r="CX149" s="0" t="n">
        <v>-0.136</v>
      </c>
      <c r="CY149" s="0" t="n">
        <v>-0.130999999999999</v>
      </c>
      <c r="CZ149" s="0" t="n">
        <v>-0.121</v>
      </c>
      <c r="DA149" s="0" t="n">
        <v>-0.121</v>
      </c>
      <c r="DB149" s="0" t="n">
        <v>-0.121</v>
      </c>
      <c r="DC149" s="0" t="n">
        <v>-0.121</v>
      </c>
      <c r="DD149" s="0" t="n">
        <v>-0.121</v>
      </c>
      <c r="DE149" s="0" t="n">
        <v>-0.121</v>
      </c>
      <c r="DF149" s="0" t="n">
        <v>-0.139</v>
      </c>
      <c r="DG149" s="0" t="n">
        <v>-0.138</v>
      </c>
      <c r="DH149" s="0" t="n">
        <v>-0.137</v>
      </c>
      <c r="DI149" s="0" t="n">
        <v>-0.136</v>
      </c>
      <c r="DJ149" s="0" t="n">
        <v>-0.131</v>
      </c>
      <c r="DK149" s="0" t="n">
        <v>-0.126</v>
      </c>
      <c r="DL149" s="0" t="n">
        <v>-0.116</v>
      </c>
      <c r="DM149" s="0" t="n">
        <v>-0.116000000000001</v>
      </c>
      <c r="DN149" s="0" t="n">
        <v>-0.116</v>
      </c>
      <c r="DO149" s="0" t="n">
        <v>-0.116</v>
      </c>
      <c r="DP149" s="0" t="n">
        <v>-0.116</v>
      </c>
      <c r="DQ149" s="0" t="n">
        <v>-0.116</v>
      </c>
      <c r="DR149" s="0" t="n">
        <v>-0.134</v>
      </c>
      <c r="DS149" s="0" t="n">
        <v>-0.133</v>
      </c>
      <c r="DT149" s="0" t="n">
        <v>-0.132</v>
      </c>
      <c r="DU149" s="0" t="n">
        <v>-0.131</v>
      </c>
      <c r="DV149" s="0" t="n">
        <v>-0.125999999999999</v>
      </c>
      <c r="DW149" s="0" t="n">
        <v>-0.121</v>
      </c>
      <c r="DX149" s="0" t="n">
        <v>-0.111</v>
      </c>
      <c r="DY149" s="0" t="n">
        <v>-0.111</v>
      </c>
      <c r="DZ149" s="0" t="n">
        <v>-0.111</v>
      </c>
      <c r="EA149" s="0" t="n">
        <v>-0.111</v>
      </c>
      <c r="EB149" s="0" t="n">
        <v>-0.111</v>
      </c>
      <c r="EC149" s="0" t="n">
        <v>-0.111</v>
      </c>
      <c r="ED149" s="0" t="n">
        <v>-0.129</v>
      </c>
      <c r="EE149" s="0" t="n">
        <v>-0.128</v>
      </c>
      <c r="EF149" s="0" t="n">
        <v>-0.127</v>
      </c>
      <c r="EG149" s="0" t="n">
        <v>-0.126</v>
      </c>
      <c r="EH149" s="0" t="n">
        <v>-0.121</v>
      </c>
      <c r="EI149" s="0" t="n">
        <v>-0.116</v>
      </c>
      <c r="EJ149" s="0" t="n">
        <v>-0.106</v>
      </c>
      <c r="EK149" s="0" t="n">
        <v>-0.106</v>
      </c>
      <c r="EL149" s="0" t="n">
        <v>-0.106</v>
      </c>
      <c r="EM149" s="0" t="n">
        <v>-0.106</v>
      </c>
      <c r="EN149" s="0" t="n">
        <v>-0.106</v>
      </c>
      <c r="EO149" s="0" t="n">
        <v>-0.106</v>
      </c>
      <c r="EP149" s="0" t="n">
        <v>-0.124</v>
      </c>
      <c r="EQ149" s="0" t="n">
        <v>-0.123</v>
      </c>
      <c r="ER149" s="0" t="n">
        <v>-0.122</v>
      </c>
      <c r="ES149" s="0" t="n">
        <v>-0.121</v>
      </c>
      <c r="ET149" s="0" t="n">
        <v>-0.116000000000001</v>
      </c>
      <c r="EU149" s="0" t="n">
        <v>-0.111</v>
      </c>
      <c r="EV149" s="0" t="n">
        <v>-0.101</v>
      </c>
      <c r="EW149" s="0" t="n">
        <v>-0.101</v>
      </c>
      <c r="EX149" s="0" t="n">
        <v>-0.101</v>
      </c>
      <c r="EY149" s="0" t="n">
        <v>-0.101</v>
      </c>
      <c r="EZ149" s="0" t="n">
        <v>-0.101</v>
      </c>
      <c r="FA149" s="0" t="n">
        <v>-0.101</v>
      </c>
      <c r="FB149" s="0" t="n">
        <v>-0.119</v>
      </c>
      <c r="FC149" s="0" t="n">
        <v>-0.117999999999999</v>
      </c>
      <c r="FD149" s="0" t="n">
        <v>-0.117</v>
      </c>
      <c r="FE149" s="0" t="n">
        <v>-0.116</v>
      </c>
      <c r="FF149" s="0" t="n">
        <v>-0.111000000000001</v>
      </c>
      <c r="FG149" s="0" t="n">
        <v>-0.106</v>
      </c>
      <c r="FH149" s="0" t="n">
        <v>-0.0960000000000001</v>
      </c>
      <c r="FI149" s="0" t="n">
        <v>-0.0960000000000001</v>
      </c>
      <c r="FJ149" s="0" t="n">
        <v>-0.0960000000000001</v>
      </c>
      <c r="FK149" s="0" t="n">
        <v>-0.0960000000000001</v>
      </c>
      <c r="FL149" s="0" t="n">
        <v>-0.0960000000000001</v>
      </c>
      <c r="FM149" s="0" t="n">
        <v>-0.0960000000000001</v>
      </c>
      <c r="FN149" s="0" t="n">
        <v>-0.114</v>
      </c>
      <c r="FO149" s="0" t="n">
        <v>-0.113</v>
      </c>
      <c r="FP149" s="0" t="n">
        <v>-0.112</v>
      </c>
      <c r="FQ149" s="0" t="n">
        <v>-0.111</v>
      </c>
      <c r="FR149" s="0" t="n">
        <v>-0.106000000000001</v>
      </c>
      <c r="FS149" s="0" t="n">
        <v>-0.101</v>
      </c>
      <c r="FT149" s="0" t="n">
        <v>-0.0910000000000002</v>
      </c>
      <c r="FU149" s="0" t="n">
        <v>-0.0910000000000002</v>
      </c>
      <c r="FV149" s="0" t="n">
        <v>-0.0910000000000002</v>
      </c>
      <c r="FW149" s="0" t="n">
        <v>-0.0910000000000002</v>
      </c>
      <c r="FX149" s="0" t="n">
        <v>-0.0909999999999993</v>
      </c>
      <c r="FY149" s="0" t="n">
        <v>-0.0910000000000002</v>
      </c>
      <c r="FZ149" s="0" t="n">
        <v>-0.109</v>
      </c>
      <c r="GA149" s="0" t="n">
        <v>-0.108</v>
      </c>
      <c r="GB149" s="0" t="n">
        <v>-0.107</v>
      </c>
      <c r="GC149" s="0" t="n">
        <v>-0.106</v>
      </c>
      <c r="GD149" s="0" t="n">
        <v>-0.101</v>
      </c>
      <c r="GE149" s="0" t="n">
        <v>-0.0960000000000001</v>
      </c>
      <c r="GF149" s="0" t="n">
        <v>-0.0859999999999994</v>
      </c>
      <c r="GG149" s="0" t="n">
        <v>-0.0860000000000003</v>
      </c>
      <c r="GH149" s="0" t="n">
        <v>-0.0860000000000003</v>
      </c>
      <c r="GI149" s="0" t="n">
        <v>-0.0860000000000003</v>
      </c>
      <c r="GJ149" s="0" t="n">
        <v>-0.0859999999999994</v>
      </c>
      <c r="GK149" s="0" t="n">
        <v>-0.0860000000000003</v>
      </c>
      <c r="GL149" s="0" t="n">
        <v>-0.104</v>
      </c>
      <c r="GM149" s="0" t="n">
        <v>-0.103</v>
      </c>
      <c r="GN149" s="0" t="n">
        <v>-0.102</v>
      </c>
      <c r="GO149" s="0" t="n">
        <v>-0.101</v>
      </c>
      <c r="GP149" s="0" t="n">
        <v>-0.0960000000000001</v>
      </c>
      <c r="GQ149" s="0" t="n">
        <v>-0.0910000000000002</v>
      </c>
      <c r="GR149" s="0" t="n">
        <v>-0.0809999999999995</v>
      </c>
      <c r="GS149" s="0" t="n">
        <v>-0.0810000000000004</v>
      </c>
      <c r="GT149" s="0" t="n">
        <v>-0.0810000000000004</v>
      </c>
      <c r="GU149" s="0" t="n">
        <v>-0.0810000000000004</v>
      </c>
      <c r="GV149" s="0" t="n">
        <v>-0.0809999999999995</v>
      </c>
      <c r="GW149" s="0" t="n">
        <v>-0.0810000000000004</v>
      </c>
      <c r="GX149" s="0" t="n">
        <v>-0.0990000000000002</v>
      </c>
      <c r="GY149" s="0" t="n">
        <v>-0.0979999999999999</v>
      </c>
      <c r="GZ149" s="0" t="n">
        <v>-0.0970000000000004</v>
      </c>
      <c r="HA149" s="0" t="n">
        <v>-0.0960000000000001</v>
      </c>
      <c r="HB149" s="0" t="n">
        <v>-0.0910000000000002</v>
      </c>
      <c r="HC149" s="0" t="n">
        <v>-0.0860000000000003</v>
      </c>
      <c r="HD149" s="0" t="n">
        <v>-0.0759999999999996</v>
      </c>
      <c r="HE149" s="0" t="n">
        <v>-0.0760000000000005</v>
      </c>
      <c r="HF149" s="0" t="n">
        <v>-0.0760000000000005</v>
      </c>
      <c r="HG149" s="0" t="n">
        <v>-0.0759999999999996</v>
      </c>
      <c r="HH149" s="0" t="n">
        <v>-0.0759999999999996</v>
      </c>
      <c r="HI149" s="0" t="n">
        <v>-0.0760000000000005</v>
      </c>
      <c r="HJ149" s="0" t="n">
        <v>-0.0940000000000003</v>
      </c>
      <c r="HK149" s="0" t="n">
        <v>-0.093</v>
      </c>
      <c r="HL149" s="0" t="n">
        <v>-0.0919999999999996</v>
      </c>
      <c r="HM149" s="0" t="n">
        <v>-0.0910000000000002</v>
      </c>
      <c r="HN149" s="0" t="n">
        <v>-0.0859999999999994</v>
      </c>
      <c r="HO149" s="0" t="n">
        <v>-0.0809999999999995</v>
      </c>
      <c r="HP149" s="0" t="n">
        <v>-0.0709999999999997</v>
      </c>
      <c r="HQ149" s="0" t="n">
        <v>-0.0710000000000006</v>
      </c>
      <c r="HR149" s="0" t="n">
        <v>-0.0710000000000006</v>
      </c>
      <c r="HS149" s="0" t="n">
        <v>-0.0709999999999997</v>
      </c>
      <c r="HT149" s="0" t="n">
        <v>-0.0709999999999997</v>
      </c>
      <c r="HU149" s="0" t="n">
        <v>-0.0710000000000006</v>
      </c>
      <c r="HV149" s="0" t="n">
        <v>-0.0890000000000004</v>
      </c>
      <c r="HW149" s="0" t="n">
        <v>-0.0880000000000001</v>
      </c>
      <c r="HX149" s="0" t="n">
        <v>-0.0869999999999997</v>
      </c>
      <c r="HY149" s="0" t="n">
        <v>-0.0860000000000003</v>
      </c>
      <c r="HZ149" s="0" t="n">
        <v>-0.0809999999999995</v>
      </c>
      <c r="IA149" s="382" t="n">
        <v>-0.0759999999999996</v>
      </c>
      <c r="IB149" s="382" t="n">
        <v>-0.0659999999999998</v>
      </c>
      <c r="IC149" s="382" t="n">
        <v>-0.0659999999999998</v>
      </c>
      <c r="ID149" s="382" t="n">
        <v>-0.0659999999999998</v>
      </c>
      <c r="IE149" s="382" t="n">
        <v>-0.0659999999999998</v>
      </c>
      <c r="IF149" s="382" t="n">
        <v>-0.0659999999999998</v>
      </c>
    </row>
    <row r="150" customFormat="false" ht="12.75" hidden="false" customHeight="false" outlineLevel="0" collapsed="false">
      <c r="A150" s="389" t="n">
        <f aca="false">A!A164</f>
        <v>41548</v>
      </c>
      <c r="B150" s="390" t="n">
        <f aca="false">INDEX(RelationshipPriceTable,MATCH(A150,RelationshipMonth,0),2)</f>
        <v>4.46</v>
      </c>
      <c r="C150" s="390" t="n">
        <v>4.438</v>
      </c>
      <c r="D150" s="391" t="n">
        <f aca="false">B150-C150</f>
        <v>0.0220000000000002</v>
      </c>
      <c r="F150" s="414" t="n">
        <v>37063</v>
      </c>
      <c r="N150" s="0" t="n">
        <v>0.0129999999999999</v>
      </c>
      <c r="O150" s="0" t="n">
        <v>0.00099999999999989</v>
      </c>
      <c r="P150" s="0" t="n">
        <v>-0.00099999999999989</v>
      </c>
      <c r="Q150" s="0" t="n">
        <v>0.00199999999999978</v>
      </c>
      <c r="R150" s="0" t="n">
        <v>0.00499999999999989</v>
      </c>
      <c r="S150" s="0" t="n">
        <v>0.00800000000000001</v>
      </c>
      <c r="T150" s="0" t="n">
        <v>0.00999999999999979</v>
      </c>
      <c r="U150" s="0" t="n">
        <v>0.0149999999999997</v>
      </c>
      <c r="V150" s="0" t="n">
        <v>0.0149999999999997</v>
      </c>
      <c r="W150" s="0" t="n">
        <v>0.0150000000000001</v>
      </c>
      <c r="X150" s="0" t="n">
        <v>0.0150000000000001</v>
      </c>
      <c r="Y150" s="0" t="n">
        <v>0.0150000000000001</v>
      </c>
      <c r="Z150" s="0" t="n">
        <v>0.0150000000000001</v>
      </c>
      <c r="AA150" s="0" t="n">
        <v>0.0150000000000001</v>
      </c>
      <c r="AB150" s="0" t="n">
        <v>0.0149999999999997</v>
      </c>
      <c r="AC150" s="0" t="n">
        <v>0.0150000000000001</v>
      </c>
      <c r="AD150" s="0" t="n">
        <v>0.0110000000000001</v>
      </c>
      <c r="AE150" s="0" t="n">
        <v>0.00800000000000001</v>
      </c>
      <c r="AF150" s="0" t="n">
        <v>0.00800000000000001</v>
      </c>
      <c r="AG150" s="0" t="n">
        <v>0.00800000000000001</v>
      </c>
      <c r="AH150" s="0" t="n">
        <v>0.00800000000000001</v>
      </c>
      <c r="AI150" s="0" t="n">
        <v>0</v>
      </c>
      <c r="AJ150" s="0" t="n">
        <v>0</v>
      </c>
      <c r="AK150" s="0" t="n">
        <v>0</v>
      </c>
      <c r="AL150" s="0" t="n">
        <v>0</v>
      </c>
      <c r="AM150" s="0" t="n">
        <v>0</v>
      </c>
      <c r="AN150" s="0" t="n">
        <v>0</v>
      </c>
      <c r="AO150" s="0" t="n">
        <v>0</v>
      </c>
      <c r="AP150" s="0" t="n">
        <v>0</v>
      </c>
      <c r="AQ150" s="0" t="n">
        <v>0</v>
      </c>
      <c r="AR150" s="0" t="n">
        <v>0</v>
      </c>
      <c r="AS150" s="0" t="n">
        <v>0</v>
      </c>
      <c r="AT150" s="0" t="n">
        <v>0</v>
      </c>
      <c r="AU150" s="0" t="n">
        <v>-0.00499999999999989</v>
      </c>
      <c r="AV150" s="0" t="n">
        <v>-0.00500000000000034</v>
      </c>
      <c r="AW150" s="0" t="n">
        <v>-0.00500000000000034</v>
      </c>
      <c r="AX150" s="0" t="n">
        <v>0</v>
      </c>
      <c r="AY150" s="0" t="n">
        <v>0</v>
      </c>
      <c r="AZ150" s="0" t="n">
        <v>0</v>
      </c>
      <c r="BA150" s="0" t="n">
        <v>0</v>
      </c>
      <c r="BB150" s="0" t="n">
        <v>0</v>
      </c>
      <c r="BC150" s="0" t="n">
        <v>0</v>
      </c>
      <c r="BD150" s="0" t="n">
        <v>-0.00499999999999989</v>
      </c>
      <c r="BE150" s="0" t="n">
        <v>-0.00499999999999989</v>
      </c>
      <c r="BF150" s="0" t="n">
        <v>-0.00499999999999989</v>
      </c>
      <c r="BG150" s="0" t="n">
        <v>-0.0100000000000002</v>
      </c>
      <c r="BH150" s="0" t="n">
        <v>-0.00999999999999979</v>
      </c>
      <c r="BI150" s="0" t="n">
        <v>-0.0100000000000002</v>
      </c>
      <c r="BJ150" s="0" t="n">
        <v>-0.00500000000000034</v>
      </c>
      <c r="BK150" s="0" t="n">
        <v>-0.00499999999999989</v>
      </c>
      <c r="BL150" s="0" t="n">
        <v>-0.00500000000000034</v>
      </c>
      <c r="BM150" s="0" t="n">
        <v>-0.00500000000000034</v>
      </c>
      <c r="BN150" s="0" t="n">
        <v>-0.00499999999999989</v>
      </c>
      <c r="BO150" s="0" t="n">
        <v>-0.00499999999999989</v>
      </c>
      <c r="BP150" s="0" t="n">
        <v>-0.00999999999999979</v>
      </c>
      <c r="BQ150" s="0" t="n">
        <v>-0.0100000000000002</v>
      </c>
      <c r="BR150" s="0" t="n">
        <v>-0.0100000000000002</v>
      </c>
      <c r="BS150" s="0" t="n">
        <v>-0.0149999999999997</v>
      </c>
      <c r="BT150" s="0" t="n">
        <v>-0.0150000000000001</v>
      </c>
      <c r="BU150" s="0" t="n">
        <v>-0.0150000000000001</v>
      </c>
      <c r="BV150" s="0" t="n">
        <v>-0.0100000000000002</v>
      </c>
      <c r="BW150" s="0" t="n">
        <v>-0.0100000000000002</v>
      </c>
      <c r="BX150" s="0" t="n">
        <v>-0.00999999999999979</v>
      </c>
      <c r="BY150" s="0" t="n">
        <v>-0.0100000000000002</v>
      </c>
      <c r="BZ150" s="0" t="n">
        <v>-0.00999999999999979</v>
      </c>
      <c r="CA150" s="0" t="n">
        <v>-0.00999999999999979</v>
      </c>
      <c r="CB150" s="0" t="n">
        <v>-0.00999999999999979</v>
      </c>
      <c r="CC150" s="0" t="n">
        <v>-0.00999999999999979</v>
      </c>
      <c r="CD150" s="0" t="n">
        <v>-0.00999999999999979</v>
      </c>
      <c r="CE150" s="0" t="n">
        <v>-0.0150000000000001</v>
      </c>
      <c r="CF150" s="0" t="n">
        <v>-0.0149999999999997</v>
      </c>
      <c r="CG150" s="0" t="n">
        <v>-0.0149999999999997</v>
      </c>
      <c r="CH150" s="0" t="n">
        <v>-0.0100000000000002</v>
      </c>
      <c r="CI150" s="0" t="n">
        <v>-0.00999999999999979</v>
      </c>
      <c r="CJ150" s="0" t="n">
        <v>-0.0100000000000002</v>
      </c>
      <c r="CK150" s="0" t="n">
        <v>-0.00999999999999979</v>
      </c>
      <c r="CL150" s="0" t="n">
        <v>-0.0100000000000002</v>
      </c>
      <c r="CM150" s="0" t="n">
        <v>-0.00999999999999979</v>
      </c>
      <c r="CN150" s="0" t="n">
        <v>-0.0100000000000007</v>
      </c>
      <c r="CO150" s="0" t="n">
        <v>-0.00999999999999979</v>
      </c>
      <c r="CP150" s="0" t="n">
        <v>-0.00999999999999979</v>
      </c>
      <c r="CQ150" s="0" t="n">
        <v>-0.0150000000000001</v>
      </c>
      <c r="CR150" s="0" t="n">
        <v>-0.0149999999999997</v>
      </c>
      <c r="CS150" s="0" t="n">
        <v>-0.0150000000000001</v>
      </c>
      <c r="CT150" s="0" t="n">
        <v>-0.0100000000000002</v>
      </c>
      <c r="CU150" s="0" t="n">
        <v>-0.00999999999999979</v>
      </c>
      <c r="CV150" s="0" t="n">
        <v>-0.0100000000000002</v>
      </c>
      <c r="CW150" s="0" t="n">
        <v>-0.0100000000000002</v>
      </c>
      <c r="CX150" s="0" t="n">
        <v>-0.0100000000000002</v>
      </c>
      <c r="CY150" s="0" t="n">
        <v>-0.0100000000000007</v>
      </c>
      <c r="CZ150" s="0" t="n">
        <v>-0.00999999999999979</v>
      </c>
      <c r="DA150" s="0" t="n">
        <v>-0.0100000000000007</v>
      </c>
      <c r="DB150" s="0" t="n">
        <v>-0.00999999999999979</v>
      </c>
      <c r="DC150" s="0" t="n">
        <v>-0.0150000000000001</v>
      </c>
      <c r="DD150" s="0" t="n">
        <v>-0.0149999999999997</v>
      </c>
      <c r="DE150" s="0" t="n">
        <v>-0.0149999999999997</v>
      </c>
      <c r="DF150" s="0" t="n">
        <v>-0.0100000000000002</v>
      </c>
      <c r="DG150" s="0" t="n">
        <v>-0.00999999999999979</v>
      </c>
      <c r="DH150" s="0" t="n">
        <v>-0.0100000000000002</v>
      </c>
      <c r="DI150" s="0" t="n">
        <v>-0.00999999999999979</v>
      </c>
      <c r="DJ150" s="0" t="n">
        <v>-0.0100000000000002</v>
      </c>
      <c r="DK150" s="0" t="n">
        <v>-0.00999999999999979</v>
      </c>
      <c r="DL150" s="0" t="n">
        <v>-0.00999999999999979</v>
      </c>
      <c r="DM150" s="0" t="n">
        <v>-0.00999999999999979</v>
      </c>
      <c r="DN150" s="0" t="n">
        <v>-0.0100000000000002</v>
      </c>
      <c r="DO150" s="0" t="n">
        <v>-0.0150000000000001</v>
      </c>
      <c r="DP150" s="0" t="n">
        <v>-0.0150000000000001</v>
      </c>
      <c r="DQ150" s="0" t="n">
        <v>-0.0150000000000001</v>
      </c>
      <c r="DR150" s="0" t="n">
        <v>-0.00999999999999979</v>
      </c>
      <c r="DS150" s="0" t="n">
        <v>-0.00999999999999979</v>
      </c>
      <c r="DT150" s="0" t="n">
        <v>-0.00999999999999979</v>
      </c>
      <c r="DU150" s="0" t="n">
        <v>-0.00999999999999979</v>
      </c>
      <c r="DV150" s="0" t="n">
        <v>-0.0100000000000007</v>
      </c>
      <c r="DW150" s="0" t="n">
        <v>-0.00999999999999979</v>
      </c>
      <c r="DX150" s="0" t="n">
        <v>-0.0100000000000007</v>
      </c>
      <c r="DY150" s="0" t="n">
        <v>-0.00999999999999979</v>
      </c>
      <c r="DZ150" s="0" t="n">
        <v>-0.00999999999999979</v>
      </c>
      <c r="EA150" s="0" t="n">
        <v>-0.0150000000000001</v>
      </c>
      <c r="EB150" s="0" t="n">
        <v>-0.0149999999999997</v>
      </c>
      <c r="EC150" s="0" t="n">
        <v>-0.0149999999999997</v>
      </c>
      <c r="ED150" s="0" t="n">
        <v>-0.0100000000000002</v>
      </c>
      <c r="EE150" s="0" t="n">
        <v>-0.00999999999999979</v>
      </c>
      <c r="EF150" s="0" t="n">
        <v>-0.0100000000000002</v>
      </c>
      <c r="EG150" s="0" t="n">
        <v>-0.00999999999999979</v>
      </c>
      <c r="EH150" s="0" t="n">
        <v>-0.00999999999999979</v>
      </c>
      <c r="EI150" s="0" t="n">
        <v>-0.0100000000000007</v>
      </c>
      <c r="EJ150" s="0" t="n">
        <v>-0.0100000000000007</v>
      </c>
      <c r="EK150" s="0" t="n">
        <v>-0.00999999999999979</v>
      </c>
      <c r="EL150" s="0" t="n">
        <v>-0.00999999999999979</v>
      </c>
      <c r="EM150" s="0" t="n">
        <v>-0.0150000000000001</v>
      </c>
      <c r="EN150" s="0" t="n">
        <v>-0.0150000000000001</v>
      </c>
      <c r="EO150" s="0" t="n">
        <v>-0.0150000000000001</v>
      </c>
      <c r="EP150" s="0" t="n">
        <v>-0.0100000000000002</v>
      </c>
      <c r="EQ150" s="0" t="n">
        <v>-0.00999999999999979</v>
      </c>
      <c r="ER150" s="0" t="n">
        <v>-0.00999999999999979</v>
      </c>
      <c r="ES150" s="0" t="n">
        <v>-0.00999999999999979</v>
      </c>
      <c r="ET150" s="0" t="n">
        <v>-0.00999999999999979</v>
      </c>
      <c r="EU150" s="0" t="n">
        <v>-0.0100000000000007</v>
      </c>
      <c r="EV150" s="0" t="n">
        <v>-0.0100000000000007</v>
      </c>
      <c r="EW150" s="0" t="n">
        <v>-0.00999999999999979</v>
      </c>
      <c r="EX150" s="0" t="n">
        <v>-0.00999999999999979</v>
      </c>
      <c r="EY150" s="0" t="n">
        <v>-0.0150000000000006</v>
      </c>
      <c r="EZ150" s="0" t="n">
        <v>-0.0150000000000001</v>
      </c>
      <c r="FA150" s="0" t="n">
        <v>-0.0149999999999997</v>
      </c>
      <c r="FB150" s="0" t="n">
        <v>-0.00999999999999979</v>
      </c>
      <c r="FC150" s="0" t="n">
        <v>-0.0100000000000007</v>
      </c>
      <c r="FD150" s="0" t="n">
        <v>-0.00999999999999979</v>
      </c>
      <c r="FE150" s="0" t="n">
        <v>-0.00999999999999979</v>
      </c>
      <c r="FF150" s="0" t="n">
        <v>-0.00999999999999979</v>
      </c>
      <c r="FG150" s="0" t="n">
        <v>-0.0100000000000007</v>
      </c>
      <c r="FH150" s="0" t="n">
        <v>-0.0100000000000007</v>
      </c>
      <c r="FI150" s="0" t="n">
        <v>-0.00999999999999979</v>
      </c>
      <c r="FJ150" s="0" t="n">
        <v>-0.00999999999999979</v>
      </c>
      <c r="FK150" s="0" t="n">
        <v>-0.0149999999999997</v>
      </c>
      <c r="FL150" s="0" t="n">
        <v>-0.0150000000000006</v>
      </c>
      <c r="FM150" s="0" t="n">
        <v>-0.0149999999999997</v>
      </c>
      <c r="FN150" s="0" t="n">
        <v>-0.00999999999999979</v>
      </c>
      <c r="FO150" s="0" t="n">
        <v>-0.0100000000000007</v>
      </c>
      <c r="FP150" s="0" t="n">
        <v>-0.00999999999999979</v>
      </c>
      <c r="FQ150" s="0" t="n">
        <v>-0.00999999999999979</v>
      </c>
      <c r="FR150" s="0" t="n">
        <v>-0.00999999999999979</v>
      </c>
      <c r="FS150" s="0" t="n">
        <v>-0.0100000000000007</v>
      </c>
      <c r="FT150" s="0" t="n">
        <v>-0.0100000000000007</v>
      </c>
      <c r="FU150" s="0" t="n">
        <v>-0.00999999999999979</v>
      </c>
      <c r="FV150" s="0" t="n">
        <v>-0.00999999999999979</v>
      </c>
      <c r="FW150" s="0" t="n">
        <v>-0.0149999999999997</v>
      </c>
      <c r="FX150" s="0" t="n">
        <v>-0.0150000000000006</v>
      </c>
      <c r="FY150" s="0" t="n">
        <v>-0.0149999999999997</v>
      </c>
      <c r="FZ150" s="0" t="n">
        <v>-0.00999999999999979</v>
      </c>
      <c r="GA150" s="0" t="n">
        <v>-0.0100000000000007</v>
      </c>
      <c r="GB150" s="0" t="n">
        <v>-0.00999999999999979</v>
      </c>
      <c r="GC150" s="0" t="n">
        <v>-0.00999999999999979</v>
      </c>
      <c r="GD150" s="0" t="n">
        <v>-0.00999999999999979</v>
      </c>
      <c r="GE150" s="0" t="n">
        <v>-0.00999999999999979</v>
      </c>
      <c r="GF150" s="0" t="n">
        <v>-0.00999999999999979</v>
      </c>
      <c r="GG150" s="0" t="n">
        <v>-0.00999999999999979</v>
      </c>
      <c r="GH150" s="0" t="n">
        <v>-0.00999999999999979</v>
      </c>
      <c r="GI150" s="0" t="n">
        <v>-0.0149999999999997</v>
      </c>
      <c r="GJ150" s="0" t="n">
        <v>-0.0150000000000006</v>
      </c>
      <c r="GK150" s="0" t="n">
        <v>-0.0149999999999997</v>
      </c>
      <c r="GL150" s="0" t="n">
        <v>-0.00999999999999979</v>
      </c>
      <c r="GM150" s="0" t="n">
        <v>-0.0100000000000007</v>
      </c>
      <c r="GN150" s="0" t="n">
        <v>-0.00999999999999979</v>
      </c>
      <c r="GO150" s="0" t="n">
        <v>-0.00999999999999979</v>
      </c>
      <c r="GP150" s="0" t="n">
        <v>-0.00999999999999979</v>
      </c>
      <c r="GQ150" s="0" t="n">
        <v>-0.00999999999999979</v>
      </c>
      <c r="GR150" s="0" t="n">
        <v>-0.00999999999999979</v>
      </c>
      <c r="GS150" s="0" t="n">
        <v>-0.00999999999999979</v>
      </c>
      <c r="GT150" s="0" t="n">
        <v>-0.00999999999999979</v>
      </c>
      <c r="GU150" s="0" t="n">
        <v>-0.0149999999999997</v>
      </c>
      <c r="GV150" s="0" t="n">
        <v>-0.0150000000000006</v>
      </c>
      <c r="GW150" s="0" t="n">
        <v>-0.0149999999999997</v>
      </c>
      <c r="GX150" s="0" t="n">
        <v>-0.00999999999999979</v>
      </c>
      <c r="GY150" s="0" t="n">
        <v>-0.0100000000000007</v>
      </c>
      <c r="GZ150" s="0" t="n">
        <v>-0.00999999999999979</v>
      </c>
      <c r="HA150" s="0" t="n">
        <v>-0.00999999999999979</v>
      </c>
      <c r="HB150" s="0" t="n">
        <v>-0.00999999999999979</v>
      </c>
      <c r="HC150" s="0" t="n">
        <v>-0.00999999999999979</v>
      </c>
      <c r="HD150" s="0" t="n">
        <v>-0.00999999999999979</v>
      </c>
      <c r="HE150" s="0" t="n">
        <v>-0.00999999999999979</v>
      </c>
      <c r="HF150" s="0" t="n">
        <v>-0.00999999999999979</v>
      </c>
      <c r="HG150" s="0" t="n">
        <v>-0.0149999999999997</v>
      </c>
      <c r="HH150" s="0" t="n">
        <v>-0.0150000000000006</v>
      </c>
      <c r="HI150" s="0" t="n">
        <v>-0.0149999999999997</v>
      </c>
      <c r="HJ150" s="0" t="n">
        <v>-0.00999999999999979</v>
      </c>
      <c r="HK150" s="0" t="n">
        <v>-0.0100000000000007</v>
      </c>
      <c r="HL150" s="0" t="n">
        <v>-0.00999999999999979</v>
      </c>
      <c r="HM150" s="0" t="n">
        <v>-0.00999999999999979</v>
      </c>
      <c r="HN150" s="0" t="n">
        <v>-0.0100000000000007</v>
      </c>
      <c r="HO150" s="0" t="n">
        <v>-0.00999999999999979</v>
      </c>
      <c r="HP150" s="0" t="n">
        <v>-0.00999999999999979</v>
      </c>
      <c r="HQ150" s="0" t="n">
        <v>-0.00999999999999979</v>
      </c>
      <c r="HR150" s="0" t="n">
        <v>-0.00999999999999979</v>
      </c>
      <c r="HS150" s="0" t="n">
        <v>-0.0149999999999997</v>
      </c>
      <c r="HT150" s="0" t="n">
        <v>-0.0150000000000006</v>
      </c>
      <c r="HU150" s="0" t="n">
        <v>-0.0149999999999997</v>
      </c>
      <c r="HV150" s="0" t="n">
        <v>-0.00999999999999979</v>
      </c>
      <c r="HW150" s="0" t="n">
        <v>-0.00999999999999979</v>
      </c>
      <c r="HX150" s="0" t="n">
        <v>-0.00999999999999979</v>
      </c>
      <c r="HY150" s="0" t="n">
        <v>-0.00999999999999979</v>
      </c>
      <c r="HZ150" s="0" t="n">
        <v>-0.0100000000000007</v>
      </c>
      <c r="IA150" s="382" t="n">
        <v>-0.00999999999999979</v>
      </c>
      <c r="IB150" s="382" t="n">
        <v>-0.00999999999999979</v>
      </c>
      <c r="IC150" s="382" t="n">
        <v>-0.00999999999999979</v>
      </c>
      <c r="ID150" s="382" t="n">
        <v>-0.00999999999999979</v>
      </c>
      <c r="IE150" s="382" t="n">
        <v>-0.0149999999999997</v>
      </c>
      <c r="IF150" s="382" t="n">
        <v>-0.0149999999999997</v>
      </c>
    </row>
    <row r="151" customFormat="false" ht="12.75" hidden="false" customHeight="false" outlineLevel="0" collapsed="false">
      <c r="A151" s="389" t="n">
        <f aca="false">A!A165</f>
        <v>41579</v>
      </c>
      <c r="B151" s="390" t="n">
        <f aca="false">INDEX(RelationshipPriceTable,MATCH(A151,RelationshipMonth,0),2)</f>
        <v>4.6</v>
      </c>
      <c r="C151" s="390" t="n">
        <v>4.578</v>
      </c>
      <c r="D151" s="391" t="n">
        <f aca="false">B151-C151</f>
        <v>0.0219999999999994</v>
      </c>
      <c r="F151" s="414" t="n">
        <v>37064</v>
      </c>
      <c r="N151" s="0" t="n">
        <v>-0.00499999999999989</v>
      </c>
      <c r="O151" s="0" t="n">
        <v>-0.00800000000000001</v>
      </c>
      <c r="P151" s="0" t="n">
        <v>-0.00800000000000001</v>
      </c>
      <c r="Q151" s="0" t="n">
        <v>-0.00699999999999967</v>
      </c>
      <c r="R151" s="0" t="n">
        <v>0.00900000000000034</v>
      </c>
      <c r="S151" s="0" t="n">
        <v>0.0209999999999999</v>
      </c>
      <c r="T151" s="0" t="n">
        <v>0.024</v>
      </c>
      <c r="U151" s="0" t="n">
        <v>0.024</v>
      </c>
      <c r="V151" s="0" t="n">
        <v>0.024</v>
      </c>
      <c r="W151" s="0" t="n">
        <v>0.024</v>
      </c>
      <c r="X151" s="0" t="n">
        <v>0.024</v>
      </c>
      <c r="Y151" s="0" t="n">
        <v>0.024</v>
      </c>
      <c r="Z151" s="0" t="n">
        <v>0.024</v>
      </c>
      <c r="AA151" s="0" t="n">
        <v>0.0249999999999999</v>
      </c>
      <c r="AB151" s="0" t="n">
        <v>0.0250000000000004</v>
      </c>
      <c r="AC151" s="0" t="n">
        <v>0.0249999999999999</v>
      </c>
      <c r="AD151" s="0" t="n">
        <v>0.0249999999999999</v>
      </c>
      <c r="AE151" s="0" t="n">
        <v>0.0249999999999999</v>
      </c>
      <c r="AF151" s="0" t="n">
        <v>0.0250000000000004</v>
      </c>
      <c r="AG151" s="0" t="n">
        <v>0.0219999999999998</v>
      </c>
      <c r="AH151" s="0" t="n">
        <v>0.0149999999999997</v>
      </c>
      <c r="AI151" s="0" t="n">
        <v>0.00500000000000034</v>
      </c>
      <c r="AJ151" s="0" t="n">
        <v>0</v>
      </c>
      <c r="AK151" s="0" t="n">
        <v>0</v>
      </c>
      <c r="AL151" s="0" t="n">
        <v>0</v>
      </c>
      <c r="AM151" s="0" t="n">
        <v>0</v>
      </c>
      <c r="AN151" s="0" t="n">
        <v>0</v>
      </c>
      <c r="AO151" s="0" t="n">
        <v>0</v>
      </c>
      <c r="AP151" s="0" t="n">
        <v>0</v>
      </c>
      <c r="AQ151" s="0" t="n">
        <v>0</v>
      </c>
      <c r="AR151" s="0" t="n">
        <v>0</v>
      </c>
      <c r="AS151" s="0" t="n">
        <v>0</v>
      </c>
      <c r="AT151" s="0" t="n">
        <v>0</v>
      </c>
      <c r="AU151" s="0" t="n">
        <v>0</v>
      </c>
      <c r="AV151" s="0" t="n">
        <v>0</v>
      </c>
      <c r="AW151" s="0" t="n">
        <v>0</v>
      </c>
      <c r="AX151" s="0" t="n">
        <v>0</v>
      </c>
      <c r="AY151" s="0" t="n">
        <v>0</v>
      </c>
      <c r="AZ151" s="0" t="n">
        <v>0</v>
      </c>
      <c r="BA151" s="0" t="n">
        <v>0</v>
      </c>
      <c r="BB151" s="0" t="n">
        <v>0</v>
      </c>
      <c r="BC151" s="0" t="n">
        <v>0</v>
      </c>
      <c r="BD151" s="0" t="n">
        <v>0</v>
      </c>
      <c r="BE151" s="0" t="n">
        <v>0</v>
      </c>
      <c r="BF151" s="0" t="n">
        <v>0</v>
      </c>
      <c r="BG151" s="0" t="n">
        <v>0</v>
      </c>
      <c r="BH151" s="0" t="n">
        <v>0</v>
      </c>
      <c r="BI151" s="0" t="n">
        <v>0</v>
      </c>
      <c r="BJ151" s="0" t="n">
        <v>0</v>
      </c>
      <c r="BK151" s="0" t="n">
        <v>0</v>
      </c>
      <c r="BL151" s="0" t="n">
        <v>0</v>
      </c>
      <c r="BM151" s="0" t="n">
        <v>0</v>
      </c>
      <c r="BN151" s="0" t="n">
        <v>0</v>
      </c>
      <c r="BO151" s="0" t="n">
        <v>0</v>
      </c>
      <c r="BP151" s="0" t="n">
        <v>0</v>
      </c>
      <c r="BQ151" s="0" t="n">
        <v>0</v>
      </c>
      <c r="BR151" s="0" t="n">
        <v>0</v>
      </c>
      <c r="BS151" s="0" t="n">
        <v>0</v>
      </c>
      <c r="BT151" s="0" t="n">
        <v>0</v>
      </c>
      <c r="BU151" s="0" t="n">
        <v>0</v>
      </c>
      <c r="BV151" s="0" t="n">
        <v>0</v>
      </c>
      <c r="BW151" s="0" t="n">
        <v>0</v>
      </c>
      <c r="BX151" s="0" t="n">
        <v>0</v>
      </c>
      <c r="BY151" s="0" t="n">
        <v>0</v>
      </c>
      <c r="BZ151" s="0" t="n">
        <v>0</v>
      </c>
      <c r="CA151" s="0" t="n">
        <v>0</v>
      </c>
      <c r="CB151" s="0" t="n">
        <v>-0.00499999999999989</v>
      </c>
      <c r="CC151" s="0" t="n">
        <v>-0.00500000000000034</v>
      </c>
      <c r="CD151" s="0" t="n">
        <v>-0.00500000000000034</v>
      </c>
      <c r="CE151" s="0" t="n">
        <v>-0.00499999999999989</v>
      </c>
      <c r="CF151" s="0" t="n">
        <v>-0.00500000000000034</v>
      </c>
      <c r="CG151" s="0" t="n">
        <v>-0.00500000000000034</v>
      </c>
      <c r="CH151" s="0" t="n">
        <v>-0.00499999999999989</v>
      </c>
      <c r="CI151" s="0" t="n">
        <v>-0.00500000000000034</v>
      </c>
      <c r="CJ151" s="0" t="n">
        <v>-0.00499999999999989</v>
      </c>
      <c r="CK151" s="0" t="n">
        <v>-0.00500000000000034</v>
      </c>
      <c r="CL151" s="0" t="n">
        <v>-0.00499999999999989</v>
      </c>
      <c r="CM151" s="0" t="n">
        <v>-0.00499999999999989</v>
      </c>
      <c r="CN151" s="0" t="n">
        <v>-0.00999999999999979</v>
      </c>
      <c r="CO151" s="0" t="n">
        <v>-0.0100000000000002</v>
      </c>
      <c r="CP151" s="0" t="n">
        <v>-0.0100000000000002</v>
      </c>
      <c r="CQ151" s="0" t="n">
        <v>-0.00999999999999979</v>
      </c>
      <c r="CR151" s="0" t="n">
        <v>-0.0100000000000002</v>
      </c>
      <c r="CS151" s="0" t="n">
        <v>-0.00999999999999979</v>
      </c>
      <c r="CT151" s="0" t="n">
        <v>-0.00999999999999979</v>
      </c>
      <c r="CU151" s="0" t="n">
        <v>-0.0100000000000002</v>
      </c>
      <c r="CV151" s="0" t="n">
        <v>-0.00999999999999979</v>
      </c>
      <c r="CW151" s="0" t="n">
        <v>-0.00999999999999979</v>
      </c>
      <c r="CX151" s="0" t="n">
        <v>-0.00999999999999979</v>
      </c>
      <c r="CY151" s="0" t="n">
        <v>-0.00999999999999979</v>
      </c>
      <c r="CZ151" s="0" t="n">
        <v>-0.0149999999999997</v>
      </c>
      <c r="DA151" s="0" t="n">
        <v>-0.0149999999999997</v>
      </c>
      <c r="DB151" s="0" t="n">
        <v>-0.0150000000000001</v>
      </c>
      <c r="DC151" s="0" t="n">
        <v>-0.0150000000000001</v>
      </c>
      <c r="DD151" s="0" t="n">
        <v>-0.0150000000000001</v>
      </c>
      <c r="DE151" s="0" t="n">
        <v>-0.0150000000000001</v>
      </c>
      <c r="DF151" s="0" t="n">
        <v>-0.0149999999999997</v>
      </c>
      <c r="DG151" s="0" t="n">
        <v>-0.0150000000000001</v>
      </c>
      <c r="DH151" s="0" t="n">
        <v>-0.0149999999999997</v>
      </c>
      <c r="DI151" s="0" t="n">
        <v>-0.0150000000000001</v>
      </c>
      <c r="DJ151" s="0" t="n">
        <v>-0.0149999999999997</v>
      </c>
      <c r="DK151" s="0" t="n">
        <v>-0.0149999999999997</v>
      </c>
      <c r="DL151" s="0" t="n">
        <v>-0.0200000000000005</v>
      </c>
      <c r="DM151" s="0" t="n">
        <v>-0.0199999999999996</v>
      </c>
      <c r="DN151" s="0" t="n">
        <v>-0.02</v>
      </c>
      <c r="DO151" s="0" t="n">
        <v>-0.0199999999999996</v>
      </c>
      <c r="DP151" s="0" t="n">
        <v>-0.02</v>
      </c>
      <c r="DQ151" s="0" t="n">
        <v>-0.02</v>
      </c>
      <c r="DR151" s="0" t="n">
        <v>-0.02</v>
      </c>
      <c r="DS151" s="0" t="n">
        <v>-0.02</v>
      </c>
      <c r="DT151" s="0" t="n">
        <v>-0.02</v>
      </c>
      <c r="DU151" s="0" t="n">
        <v>-0.02</v>
      </c>
      <c r="DV151" s="0" t="n">
        <v>-0.0199999999999996</v>
      </c>
      <c r="DW151" s="0" t="n">
        <v>-0.0200000000000005</v>
      </c>
      <c r="DX151" s="0" t="n">
        <v>-0.0249999999999995</v>
      </c>
      <c r="DY151" s="0" t="n">
        <v>-0.0250000000000004</v>
      </c>
      <c r="DZ151" s="0" t="n">
        <v>-0.0250000000000004</v>
      </c>
      <c r="EA151" s="0" t="n">
        <v>-0.0249999999999999</v>
      </c>
      <c r="EB151" s="0" t="n">
        <v>-0.0250000000000004</v>
      </c>
      <c r="EC151" s="0" t="n">
        <v>-0.0250000000000004</v>
      </c>
      <c r="ED151" s="0" t="n">
        <v>-0.0249999999999999</v>
      </c>
      <c r="EE151" s="0" t="n">
        <v>-0.0250000000000004</v>
      </c>
      <c r="EF151" s="0" t="n">
        <v>-0.0249999999999999</v>
      </c>
      <c r="EG151" s="0" t="n">
        <v>-0.0250000000000004</v>
      </c>
      <c r="EH151" s="0" t="n">
        <v>-0.0249999999999995</v>
      </c>
      <c r="EI151" s="0" t="n">
        <v>-0.0249999999999995</v>
      </c>
      <c r="EJ151" s="0" t="n">
        <v>-0.0299999999999994</v>
      </c>
      <c r="EK151" s="0" t="n">
        <v>-0.0300000000000003</v>
      </c>
      <c r="EL151" s="0" t="n">
        <v>-0.0300000000000003</v>
      </c>
      <c r="EM151" s="0" t="n">
        <v>-0.0300000000000003</v>
      </c>
      <c r="EN151" s="0" t="n">
        <v>-0.0299999999999998</v>
      </c>
      <c r="EO151" s="0" t="n">
        <v>-0.0299999999999998</v>
      </c>
      <c r="EP151" s="0" t="n">
        <v>-0.0299999999999998</v>
      </c>
      <c r="EQ151" s="0" t="n">
        <v>-0.0299999999999998</v>
      </c>
      <c r="ER151" s="0" t="n">
        <v>-0.0300000000000003</v>
      </c>
      <c r="ES151" s="0" t="n">
        <v>-0.0300000000000003</v>
      </c>
      <c r="ET151" s="0" t="n">
        <v>-0.0300000000000003</v>
      </c>
      <c r="EU151" s="0" t="n">
        <v>-0.0299999999999994</v>
      </c>
      <c r="EV151" s="0" t="n">
        <v>-0.0349999999999993</v>
      </c>
      <c r="EW151" s="0" t="n">
        <v>-0.0350000000000001</v>
      </c>
      <c r="EX151" s="0" t="n">
        <v>-0.0350000000000001</v>
      </c>
      <c r="EY151" s="0" t="n">
        <v>-0.0349999999999997</v>
      </c>
      <c r="EZ151" s="0" t="n">
        <v>-0.0350000000000001</v>
      </c>
      <c r="FA151" s="0" t="n">
        <v>-0.0350000000000001</v>
      </c>
      <c r="FB151" s="0" t="n">
        <v>-0.0350000000000001</v>
      </c>
      <c r="FC151" s="0" t="n">
        <v>-0.0350000000000001</v>
      </c>
      <c r="FD151" s="0" t="n">
        <v>-0.0350000000000001</v>
      </c>
      <c r="FE151" s="0" t="n">
        <v>-0.0350000000000001</v>
      </c>
      <c r="FF151" s="0" t="n">
        <v>-0.0350000000000001</v>
      </c>
      <c r="FG151" s="0" t="n">
        <v>-0.0349999999999993</v>
      </c>
      <c r="FH151" s="0" t="n">
        <v>-0.04</v>
      </c>
      <c r="FI151" s="0" t="n">
        <v>-0.04</v>
      </c>
      <c r="FJ151" s="0" t="n">
        <v>-0.04</v>
      </c>
      <c r="FK151" s="0" t="n">
        <v>-0.04</v>
      </c>
      <c r="FL151" s="0" t="n">
        <v>-0.04</v>
      </c>
      <c r="FM151" s="0" t="n">
        <v>-0.04</v>
      </c>
      <c r="FN151" s="0" t="n">
        <v>-0.04</v>
      </c>
      <c r="FO151" s="0" t="n">
        <v>-0.04</v>
      </c>
      <c r="FP151" s="0" t="n">
        <v>-0.04</v>
      </c>
      <c r="FQ151" s="0" t="n">
        <v>-0.04</v>
      </c>
      <c r="FR151" s="0" t="n">
        <v>-0.04</v>
      </c>
      <c r="FS151" s="0" t="n">
        <v>-0.0399999999999992</v>
      </c>
      <c r="FT151" s="0" t="n">
        <v>-0.0449999999999999</v>
      </c>
      <c r="FU151" s="0" t="n">
        <v>-0.0449999999999999</v>
      </c>
      <c r="FV151" s="0" t="n">
        <v>-0.0449999999999999</v>
      </c>
      <c r="FW151" s="0" t="n">
        <v>-0.0450000000000008</v>
      </c>
      <c r="FX151" s="0" t="n">
        <v>-0.0449999999999999</v>
      </c>
      <c r="FY151" s="0" t="n">
        <v>-0.0449999999999999</v>
      </c>
      <c r="FZ151" s="0" t="n">
        <v>-0.0449999999999999</v>
      </c>
      <c r="GA151" s="0" t="n">
        <v>-0.0449999999999999</v>
      </c>
      <c r="GB151" s="0" t="n">
        <v>-0.0449999999999999</v>
      </c>
      <c r="GC151" s="0" t="n">
        <v>-0.0449999999999999</v>
      </c>
      <c r="GD151" s="0" t="n">
        <v>-0.0449999999999999</v>
      </c>
      <c r="GE151" s="0" t="n">
        <v>-0.0450000000000008</v>
      </c>
      <c r="GF151" s="0" t="n">
        <v>-0.0500000000000007</v>
      </c>
      <c r="GG151" s="0" t="n">
        <v>-0.0499999999999998</v>
      </c>
      <c r="GH151" s="0" t="n">
        <v>-0.0499999999999998</v>
      </c>
      <c r="GI151" s="0" t="n">
        <v>-0.0500000000000007</v>
      </c>
      <c r="GJ151" s="0" t="n">
        <v>-0.0499999999999998</v>
      </c>
      <c r="GK151" s="0" t="n">
        <v>-0.0499999999999998</v>
      </c>
      <c r="GL151" s="0" t="n">
        <v>-0.0499999999999998</v>
      </c>
      <c r="GM151" s="0" t="n">
        <v>-0.0499999999999998</v>
      </c>
      <c r="GN151" s="0" t="n">
        <v>-0.0499999999999998</v>
      </c>
      <c r="GO151" s="0" t="n">
        <v>-0.0499999999999998</v>
      </c>
      <c r="GP151" s="0" t="n">
        <v>-0.0499999999999998</v>
      </c>
      <c r="GQ151" s="0" t="n">
        <v>-0.0500000000000007</v>
      </c>
      <c r="GR151" s="0" t="n">
        <v>-0.0550000000000006</v>
      </c>
      <c r="GS151" s="0" t="n">
        <v>-0.0549999999999997</v>
      </c>
      <c r="GT151" s="0" t="n">
        <v>-0.0549999999999997</v>
      </c>
      <c r="GU151" s="0" t="n">
        <v>-0.0550000000000006</v>
      </c>
      <c r="GV151" s="0" t="n">
        <v>-0.0549999999999997</v>
      </c>
      <c r="GW151" s="0" t="n">
        <v>-0.0549999999999997</v>
      </c>
      <c r="GX151" s="0" t="n">
        <v>-0.0549999999999997</v>
      </c>
      <c r="GY151" s="0" t="n">
        <v>-0.0549999999999997</v>
      </c>
      <c r="GZ151" s="0" t="n">
        <v>-0.0550000000000006</v>
      </c>
      <c r="HA151" s="0" t="n">
        <v>-0.0549999999999997</v>
      </c>
      <c r="HB151" s="0" t="n">
        <v>-0.0549999999999997</v>
      </c>
      <c r="HC151" s="0" t="n">
        <v>-0.0550000000000006</v>
      </c>
      <c r="HD151" s="0" t="n">
        <v>-0.0600000000000005</v>
      </c>
      <c r="HE151" s="0" t="n">
        <v>-0.0599999999999996</v>
      </c>
      <c r="HF151" s="0" t="n">
        <v>-0.0599999999999996</v>
      </c>
      <c r="HG151" s="0" t="n">
        <v>-0.0600000000000005</v>
      </c>
      <c r="HH151" s="0" t="n">
        <v>-0.0599999999999996</v>
      </c>
      <c r="HI151" s="0" t="n">
        <v>-0.0600000000000005</v>
      </c>
      <c r="HJ151" s="0" t="n">
        <v>-0.0600000000000005</v>
      </c>
      <c r="HK151" s="0" t="n">
        <v>-0.0599999999999996</v>
      </c>
      <c r="HL151" s="0" t="n">
        <v>-0.0600000000000005</v>
      </c>
      <c r="HM151" s="0" t="n">
        <v>-0.0600000000000005</v>
      </c>
      <c r="HN151" s="0" t="n">
        <v>-0.0599999999999996</v>
      </c>
      <c r="HO151" s="0" t="n">
        <v>-0.0600000000000005</v>
      </c>
      <c r="HP151" s="0" t="n">
        <v>-0.0650000000000004</v>
      </c>
      <c r="HQ151" s="0" t="n">
        <v>-0.0650000000000004</v>
      </c>
      <c r="HR151" s="0" t="n">
        <v>-0.0650000000000004</v>
      </c>
      <c r="HS151" s="0" t="n">
        <v>-0.0650000000000004</v>
      </c>
      <c r="HT151" s="0" t="n">
        <v>-0.0649999999999995</v>
      </c>
      <c r="HU151" s="0" t="n">
        <v>-0.0650000000000004</v>
      </c>
      <c r="HV151" s="0" t="n">
        <v>-0.0650000000000004</v>
      </c>
      <c r="HW151" s="0" t="n">
        <v>-0.0650000000000004</v>
      </c>
      <c r="HX151" s="0" t="n">
        <v>-0.0650000000000004</v>
      </c>
      <c r="HY151" s="0" t="n">
        <v>-0.0650000000000004</v>
      </c>
      <c r="HZ151" s="0" t="n">
        <v>-0.0649999999999995</v>
      </c>
      <c r="IA151" s="382" t="n">
        <v>-0.0650000000000004</v>
      </c>
      <c r="IB151" s="382" t="n">
        <v>-0.0700000000000003</v>
      </c>
      <c r="IC151" s="382" t="n">
        <v>-0.0700000000000003</v>
      </c>
      <c r="ID151" s="382" t="n">
        <v>-0.0700000000000003</v>
      </c>
      <c r="IE151" s="382" t="n">
        <v>-0.0700000000000003</v>
      </c>
      <c r="IF151" s="382" t="n">
        <v>-0.0700000000000003</v>
      </c>
    </row>
    <row r="152" customFormat="false" ht="12.75" hidden="false" customHeight="false" outlineLevel="0" collapsed="false">
      <c r="A152" s="389" t="n">
        <f aca="false">A!A166</f>
        <v>41609</v>
      </c>
      <c r="B152" s="390" t="n">
        <f aca="false">INDEX(RelationshipPriceTable,MATCH(A152,RelationshipMonth,0),2)</f>
        <v>4.745</v>
      </c>
      <c r="C152" s="390" t="n">
        <v>4.723</v>
      </c>
      <c r="D152" s="391" t="n">
        <f aca="false">B152-C152</f>
        <v>0.0220000000000002</v>
      </c>
      <c r="F152" s="414" t="n">
        <v>37067</v>
      </c>
      <c r="N152" s="0" t="n">
        <v>-0.296</v>
      </c>
      <c r="O152" s="0" t="n">
        <v>-0.281</v>
      </c>
      <c r="P152" s="0" t="n">
        <v>-0.272</v>
      </c>
      <c r="Q152" s="0" t="n">
        <v>-0.263</v>
      </c>
      <c r="R152" s="0" t="n">
        <v>-0.236000000000001</v>
      </c>
      <c r="S152" s="0" t="n">
        <v>-0.211</v>
      </c>
      <c r="T152" s="0" t="n">
        <v>-0.206</v>
      </c>
      <c r="U152" s="0" t="n">
        <v>-0.196</v>
      </c>
      <c r="V152" s="0" t="n">
        <v>-0.191</v>
      </c>
      <c r="W152" s="0" t="n">
        <v>-0.136</v>
      </c>
      <c r="X152" s="0" t="n">
        <v>-0.116</v>
      </c>
      <c r="Y152" s="0" t="n">
        <v>-0.116</v>
      </c>
      <c r="Z152" s="0" t="n">
        <v>-0.111</v>
      </c>
      <c r="AA152" s="0" t="n">
        <v>-0.111</v>
      </c>
      <c r="AB152" s="0" t="n">
        <v>-0.111</v>
      </c>
      <c r="AC152" s="0" t="n">
        <v>-0.106</v>
      </c>
      <c r="AD152" s="0" t="n">
        <v>-0.0920000000000001</v>
      </c>
      <c r="AE152" s="0" t="n">
        <v>-0.0869999999999997</v>
      </c>
      <c r="AF152" s="0" t="n">
        <v>-0.0870000000000002</v>
      </c>
      <c r="AG152" s="0" t="n">
        <v>-0.0869999999999997</v>
      </c>
      <c r="AH152" s="0" t="n">
        <v>-0.0869999999999997</v>
      </c>
      <c r="AI152" s="0" t="n">
        <v>-0.0770000000000004</v>
      </c>
      <c r="AJ152" s="0" t="n">
        <v>-0.077</v>
      </c>
      <c r="AK152" s="0" t="n">
        <v>-0.0770000000000004</v>
      </c>
      <c r="AL152" s="0" t="n">
        <v>-0.077</v>
      </c>
      <c r="AM152" s="0" t="n">
        <v>-0.077</v>
      </c>
      <c r="AN152" s="0" t="n">
        <v>-0.077</v>
      </c>
      <c r="AO152" s="0" t="n">
        <v>-0.077</v>
      </c>
      <c r="AP152" s="0" t="n">
        <v>-0.077</v>
      </c>
      <c r="AQ152" s="0" t="n">
        <v>-0.077</v>
      </c>
      <c r="AR152" s="0" t="n">
        <v>-0.077</v>
      </c>
      <c r="AS152" s="0" t="n">
        <v>-0.077</v>
      </c>
      <c r="AT152" s="0" t="n">
        <v>-0.077</v>
      </c>
      <c r="AU152" s="0" t="n">
        <v>-0.077</v>
      </c>
      <c r="AV152" s="0" t="n">
        <v>-0.077</v>
      </c>
      <c r="AW152" s="0" t="n">
        <v>-0.077</v>
      </c>
      <c r="AX152" s="0" t="n">
        <v>-0.0669999999999997</v>
      </c>
      <c r="AY152" s="0" t="n">
        <v>-0.0669999999999997</v>
      </c>
      <c r="AZ152" s="0" t="n">
        <v>-0.0670000000000002</v>
      </c>
      <c r="BA152" s="0" t="n">
        <v>-0.0669999999999997</v>
      </c>
      <c r="BB152" s="0" t="n">
        <v>-0.0670000000000002</v>
      </c>
      <c r="BC152" s="0" t="n">
        <v>-0.0670000000000002</v>
      </c>
      <c r="BD152" s="0" t="n">
        <v>-0.0720000000000001</v>
      </c>
      <c r="BE152" s="0" t="n">
        <v>-0.0720000000000001</v>
      </c>
      <c r="BF152" s="0" t="n">
        <v>-0.0720000000000001</v>
      </c>
      <c r="BG152" s="0" t="n">
        <v>-0.0720000000000001</v>
      </c>
      <c r="BH152" s="0" t="n">
        <v>-0.0720000000000001</v>
      </c>
      <c r="BI152" s="0" t="n">
        <v>-0.0719999999999996</v>
      </c>
      <c r="BJ152" s="0" t="n">
        <v>-0.0619999999999998</v>
      </c>
      <c r="BK152" s="0" t="n">
        <v>-0.0620000000000003</v>
      </c>
      <c r="BL152" s="0" t="n">
        <v>-0.0619999999999998</v>
      </c>
      <c r="BM152" s="0" t="n">
        <v>-0.0619999999999998</v>
      </c>
      <c r="BN152" s="0" t="n">
        <v>-0.0619999999999998</v>
      </c>
      <c r="BO152" s="0" t="n">
        <v>-0.0619999999999998</v>
      </c>
      <c r="BP152" s="0" t="n">
        <v>-0.0670000000000002</v>
      </c>
      <c r="BQ152" s="0" t="n">
        <v>-0.0669999999999997</v>
      </c>
      <c r="BR152" s="0" t="n">
        <v>-0.0669999999999997</v>
      </c>
      <c r="BS152" s="0" t="n">
        <v>-0.0670000000000002</v>
      </c>
      <c r="BT152" s="0" t="n">
        <v>-0.0669999999999997</v>
      </c>
      <c r="BU152" s="0" t="n">
        <v>-0.0669999999999997</v>
      </c>
      <c r="BV152" s="0" t="n">
        <v>-0.0569999999999999</v>
      </c>
      <c r="BW152" s="0" t="n">
        <v>-0.0569999999999999</v>
      </c>
      <c r="BX152" s="0" t="n">
        <v>-0.0569999999999999</v>
      </c>
      <c r="BY152" s="0" t="n">
        <v>-0.0569999999999999</v>
      </c>
      <c r="BZ152" s="0" t="n">
        <v>-0.0569999999999999</v>
      </c>
      <c r="CA152" s="0" t="n">
        <v>-0.0570000000000004</v>
      </c>
      <c r="CB152" s="0" t="n">
        <v>-0.0620000000000003</v>
      </c>
      <c r="CC152" s="0" t="n">
        <v>-0.0619999999999998</v>
      </c>
      <c r="CD152" s="0" t="n">
        <v>-0.0619999999999998</v>
      </c>
      <c r="CE152" s="0" t="n">
        <v>-0.0620000000000003</v>
      </c>
      <c r="CF152" s="0" t="n">
        <v>-0.0619999999999998</v>
      </c>
      <c r="CG152" s="0" t="n">
        <v>-0.0619999999999998</v>
      </c>
      <c r="CH152" s="0" t="n">
        <v>-0.052</v>
      </c>
      <c r="CI152" s="0" t="n">
        <v>-0.0519999999999996</v>
      </c>
      <c r="CJ152" s="0" t="n">
        <v>-0.052</v>
      </c>
      <c r="CK152" s="0" t="n">
        <v>-0.052</v>
      </c>
      <c r="CL152" s="0" t="n">
        <v>-0.052</v>
      </c>
      <c r="CM152" s="0" t="n">
        <v>-0.052</v>
      </c>
      <c r="CN152" s="0" t="n">
        <v>-0.0620000000000003</v>
      </c>
      <c r="CO152" s="0" t="n">
        <v>-0.0619999999999998</v>
      </c>
      <c r="CP152" s="0" t="n">
        <v>-0.0619999999999998</v>
      </c>
      <c r="CQ152" s="0" t="n">
        <v>-0.0620000000000003</v>
      </c>
      <c r="CR152" s="0" t="n">
        <v>-0.0619999999999998</v>
      </c>
      <c r="CS152" s="0" t="n">
        <v>-0.0619999999999998</v>
      </c>
      <c r="CT152" s="0" t="n">
        <v>-0.052</v>
      </c>
      <c r="CU152" s="0" t="n">
        <v>-0.052</v>
      </c>
      <c r="CV152" s="0" t="n">
        <v>-0.052</v>
      </c>
      <c r="CW152" s="0" t="n">
        <v>-0.052</v>
      </c>
      <c r="CX152" s="0" t="n">
        <v>-0.052</v>
      </c>
      <c r="CY152" s="0" t="n">
        <v>-0.0519999999999996</v>
      </c>
      <c r="CZ152" s="0" t="n">
        <v>-0.0620000000000003</v>
      </c>
      <c r="DA152" s="0" t="n">
        <v>-0.0619999999999998</v>
      </c>
      <c r="DB152" s="0" t="n">
        <v>-0.0619999999999998</v>
      </c>
      <c r="DC152" s="0" t="n">
        <v>-0.0619999999999998</v>
      </c>
      <c r="DD152" s="0" t="n">
        <v>-0.0619999999999998</v>
      </c>
      <c r="DE152" s="0" t="n">
        <v>-0.0620000000000003</v>
      </c>
      <c r="DF152" s="0" t="n">
        <v>-0.052</v>
      </c>
      <c r="DG152" s="0" t="n">
        <v>-0.052</v>
      </c>
      <c r="DH152" s="0" t="n">
        <v>-0.052</v>
      </c>
      <c r="DI152" s="0" t="n">
        <v>-0.052</v>
      </c>
      <c r="DJ152" s="0" t="n">
        <v>-0.052</v>
      </c>
      <c r="DK152" s="0" t="n">
        <v>-0.0520000000000005</v>
      </c>
      <c r="DL152" s="0" t="n">
        <v>-0.0620000000000003</v>
      </c>
      <c r="DM152" s="0" t="n">
        <v>-0.0620000000000003</v>
      </c>
      <c r="DN152" s="0" t="n">
        <v>-0.0619999999999998</v>
      </c>
      <c r="DO152" s="0" t="n">
        <v>-0.0620000000000003</v>
      </c>
      <c r="DP152" s="0" t="n">
        <v>-0.0619999999999998</v>
      </c>
      <c r="DQ152" s="0" t="n">
        <v>-0.0619999999999998</v>
      </c>
      <c r="DR152" s="0" t="n">
        <v>-0.052</v>
      </c>
      <c r="DS152" s="0" t="n">
        <v>-0.052</v>
      </c>
      <c r="DT152" s="0" t="n">
        <v>-0.052</v>
      </c>
      <c r="DU152" s="0" t="n">
        <v>-0.052</v>
      </c>
      <c r="DV152" s="0" t="n">
        <v>-0.052</v>
      </c>
      <c r="DW152" s="0" t="n">
        <v>-0.0519999999999996</v>
      </c>
      <c r="DX152" s="0" t="n">
        <v>-0.0620000000000003</v>
      </c>
      <c r="DY152" s="0" t="n">
        <v>-0.0619999999999994</v>
      </c>
      <c r="DZ152" s="0" t="n">
        <v>-0.0619999999999998</v>
      </c>
      <c r="EA152" s="0" t="n">
        <v>-0.0620000000000003</v>
      </c>
      <c r="EB152" s="0" t="n">
        <v>-0.0619999999999998</v>
      </c>
      <c r="EC152" s="0" t="n">
        <v>-0.0619999999999998</v>
      </c>
      <c r="ED152" s="0" t="n">
        <v>-0.052</v>
      </c>
      <c r="EE152" s="0" t="n">
        <v>-0.0519999999999996</v>
      </c>
      <c r="EF152" s="0" t="n">
        <v>-0.052</v>
      </c>
      <c r="EG152" s="0" t="n">
        <v>-0.052</v>
      </c>
      <c r="EH152" s="0" t="n">
        <v>-0.0520000000000005</v>
      </c>
      <c r="EI152" s="0" t="n">
        <v>-0.0520000000000005</v>
      </c>
      <c r="EJ152" s="0" t="n">
        <v>-0.0620000000000003</v>
      </c>
      <c r="EK152" s="0" t="n">
        <v>-0.0620000000000003</v>
      </c>
      <c r="EL152" s="0" t="n">
        <v>-0.0620000000000003</v>
      </c>
      <c r="EM152" s="0" t="n">
        <v>-0.0619999999999998</v>
      </c>
      <c r="EN152" s="0" t="n">
        <v>-0.0619999999999998</v>
      </c>
      <c r="EO152" s="0" t="n">
        <v>-0.0619999999999998</v>
      </c>
      <c r="EP152" s="0" t="n">
        <v>-0.052</v>
      </c>
      <c r="EQ152" s="0" t="n">
        <v>-0.052</v>
      </c>
      <c r="ER152" s="0" t="n">
        <v>-0.052</v>
      </c>
      <c r="ES152" s="0" t="n">
        <v>-0.052</v>
      </c>
      <c r="ET152" s="0" t="n">
        <v>-0.0519999999999996</v>
      </c>
      <c r="EU152" s="0" t="n">
        <v>-0.0520000000000005</v>
      </c>
      <c r="EV152" s="0" t="n">
        <v>-0.0620000000000003</v>
      </c>
      <c r="EW152" s="0" t="n">
        <v>-0.0620000000000003</v>
      </c>
      <c r="EX152" s="0" t="n">
        <v>-0.0620000000000003</v>
      </c>
      <c r="EY152" s="0" t="n">
        <v>-0.0619999999999998</v>
      </c>
      <c r="EZ152" s="0" t="n">
        <v>-0.0620000000000003</v>
      </c>
      <c r="FA152" s="0" t="n">
        <v>-0.0620000000000003</v>
      </c>
      <c r="FB152" s="0" t="n">
        <v>-0.052</v>
      </c>
      <c r="FC152" s="0" t="n">
        <v>-0.0519999999999996</v>
      </c>
      <c r="FD152" s="0" t="n">
        <v>-0.0520000000000005</v>
      </c>
      <c r="FE152" s="0" t="n">
        <v>-0.0520000000000005</v>
      </c>
      <c r="FF152" s="0" t="n">
        <v>-0.0519999999999996</v>
      </c>
      <c r="FG152" s="0" t="n">
        <v>-0.0520000000000005</v>
      </c>
      <c r="FH152" s="0" t="n">
        <v>-0.0619999999999994</v>
      </c>
      <c r="FI152" s="0" t="n">
        <v>-0.0620000000000003</v>
      </c>
      <c r="FJ152" s="0" t="n">
        <v>-0.0620000000000003</v>
      </c>
      <c r="FK152" s="0" t="n">
        <v>-0.0620000000000003</v>
      </c>
      <c r="FL152" s="0" t="n">
        <v>-0.0619999999999998</v>
      </c>
      <c r="FM152" s="0" t="n">
        <v>-0.0620000000000003</v>
      </c>
      <c r="FN152" s="0" t="n">
        <v>-0.0520000000000005</v>
      </c>
      <c r="FO152" s="0" t="n">
        <v>-0.0519999999999996</v>
      </c>
      <c r="FP152" s="0" t="n">
        <v>-0.0520000000000005</v>
      </c>
      <c r="FQ152" s="0" t="n">
        <v>-0.0520000000000005</v>
      </c>
      <c r="FR152" s="0" t="n">
        <v>-0.0519999999999996</v>
      </c>
      <c r="FS152" s="0" t="n">
        <v>-0.0520000000000005</v>
      </c>
      <c r="FT152" s="0" t="n">
        <v>-0.0619999999999994</v>
      </c>
      <c r="FU152" s="0" t="n">
        <v>-0.0620000000000003</v>
      </c>
      <c r="FV152" s="0" t="n">
        <v>-0.0620000000000003</v>
      </c>
      <c r="FW152" s="0" t="n">
        <v>-0.0619999999999994</v>
      </c>
      <c r="FX152" s="0" t="n">
        <v>-0.0619999999999994</v>
      </c>
      <c r="FY152" s="0" t="n">
        <v>-0.0620000000000003</v>
      </c>
      <c r="FZ152" s="0" t="n">
        <v>-0.0520000000000005</v>
      </c>
      <c r="GA152" s="0" t="n">
        <v>-0.0519999999999996</v>
      </c>
      <c r="GB152" s="0" t="n">
        <v>-0.0520000000000005</v>
      </c>
      <c r="GC152" s="0" t="n">
        <v>-0.0520000000000005</v>
      </c>
      <c r="GD152" s="0" t="n">
        <v>-0.0519999999999996</v>
      </c>
      <c r="GE152" s="0" t="n">
        <v>-0.0519999999999996</v>
      </c>
      <c r="GF152" s="0" t="n">
        <v>-0.0619999999999994</v>
      </c>
      <c r="GG152" s="0" t="n">
        <v>-0.0620000000000003</v>
      </c>
      <c r="GH152" s="0" t="n">
        <v>-0.0620000000000003</v>
      </c>
      <c r="GI152" s="0" t="n">
        <v>-0.0619999999999994</v>
      </c>
      <c r="GJ152" s="0" t="n">
        <v>-0.0620000000000003</v>
      </c>
      <c r="GK152" s="0" t="n">
        <v>-0.0620000000000003</v>
      </c>
      <c r="GL152" s="0" t="n">
        <v>-0.0520000000000005</v>
      </c>
      <c r="GM152" s="0" t="n">
        <v>-0.0519999999999996</v>
      </c>
      <c r="GN152" s="0" t="n">
        <v>-0.0520000000000005</v>
      </c>
      <c r="GO152" s="0" t="n">
        <v>-0.0520000000000005</v>
      </c>
      <c r="GP152" s="0" t="n">
        <v>-0.0519999999999996</v>
      </c>
      <c r="GQ152" s="0" t="n">
        <v>-0.0519999999999996</v>
      </c>
      <c r="GR152" s="0" t="n">
        <v>-0.0619999999999994</v>
      </c>
      <c r="GS152" s="0" t="n">
        <v>-0.0620000000000003</v>
      </c>
      <c r="GT152" s="0" t="n">
        <v>-0.0620000000000003</v>
      </c>
      <c r="GU152" s="0" t="n">
        <v>-0.0619999999999994</v>
      </c>
      <c r="GV152" s="0" t="n">
        <v>-0.0620000000000003</v>
      </c>
      <c r="GW152" s="0" t="n">
        <v>-0.0620000000000003</v>
      </c>
      <c r="GX152" s="0" t="n">
        <v>-0.0520000000000005</v>
      </c>
      <c r="GY152" s="0" t="n">
        <v>-0.0519999999999996</v>
      </c>
      <c r="GZ152" s="0" t="n">
        <v>-0.0519999999999996</v>
      </c>
      <c r="HA152" s="0" t="n">
        <v>-0.0520000000000005</v>
      </c>
      <c r="HB152" s="0" t="n">
        <v>-0.0520000000000005</v>
      </c>
      <c r="HC152" s="0" t="n">
        <v>-0.0519999999999996</v>
      </c>
      <c r="HD152" s="0" t="n">
        <v>-0.0620000000000003</v>
      </c>
      <c r="HE152" s="0" t="n">
        <v>-0.0620000000000003</v>
      </c>
      <c r="HF152" s="0" t="n">
        <v>-0.0620000000000003</v>
      </c>
      <c r="HG152" s="0" t="n">
        <v>-0.0619999999999994</v>
      </c>
      <c r="HH152" s="0" t="n">
        <v>-0.0620000000000003</v>
      </c>
      <c r="HI152" s="0" t="n">
        <v>-0.0619999999999994</v>
      </c>
      <c r="HJ152" s="0" t="n">
        <v>-0.0519999999999996</v>
      </c>
      <c r="HK152" s="0" t="n">
        <v>-0.0519999999999996</v>
      </c>
      <c r="HL152" s="0" t="n">
        <v>-0.0519999999999996</v>
      </c>
      <c r="HM152" s="0" t="n">
        <v>-0.0519999999999996</v>
      </c>
      <c r="HN152" s="0" t="n">
        <v>-0.0520000000000005</v>
      </c>
      <c r="HO152" s="0" t="n">
        <v>-0.0519999999999996</v>
      </c>
      <c r="HP152" s="0" t="n">
        <v>-0.0620000000000003</v>
      </c>
      <c r="HQ152" s="0" t="n">
        <v>-0.0619999999999994</v>
      </c>
      <c r="HR152" s="0" t="n">
        <v>-0.0619999999999994</v>
      </c>
      <c r="HS152" s="0" t="n">
        <v>-0.0620000000000003</v>
      </c>
      <c r="HT152" s="0" t="n">
        <v>-0.0620000000000003</v>
      </c>
      <c r="HU152" s="0" t="n">
        <v>-0.0619999999999994</v>
      </c>
      <c r="HV152" s="0" t="n">
        <v>-0.0519999999999996</v>
      </c>
      <c r="HW152" s="0" t="n">
        <v>-0.0520000000000005</v>
      </c>
      <c r="HX152" s="0" t="n">
        <v>-0.0519999999999996</v>
      </c>
      <c r="HY152" s="0" t="n">
        <v>-0.0519999999999996</v>
      </c>
      <c r="HZ152" s="0" t="n">
        <v>-0.0520000000000005</v>
      </c>
      <c r="IA152" s="382" t="n">
        <v>-0.0519999999999996</v>
      </c>
      <c r="IB152" s="382" t="n">
        <v>-0.0620000000000003</v>
      </c>
      <c r="IC152" s="382" t="n">
        <v>-0.0619999999999994</v>
      </c>
      <c r="ID152" s="382" t="n">
        <v>-0.0619999999999994</v>
      </c>
      <c r="IE152" s="382" t="n">
        <v>-0.0620000000000003</v>
      </c>
      <c r="IF152" s="382" t="n">
        <v>-0.0620000000000003</v>
      </c>
    </row>
    <row r="153" customFormat="false" ht="12.75" hidden="false" customHeight="false" outlineLevel="0" collapsed="false">
      <c r="A153" s="389" t="n">
        <f aca="false">A!A167</f>
        <v>41640</v>
      </c>
      <c r="B153" s="390" t="n">
        <f aca="false">INDEX(RelationshipPriceTable,MATCH(A153,RelationshipMonth,0),2)</f>
        <v>4.865</v>
      </c>
      <c r="C153" s="390" t="n">
        <v>4.843</v>
      </c>
      <c r="D153" s="391" t="n">
        <f aca="false">B153-C153</f>
        <v>0.0220000000000002</v>
      </c>
      <c r="F153" s="414" t="n">
        <v>37068</v>
      </c>
      <c r="N153" s="0" t="n">
        <v>-0.0490000000000004</v>
      </c>
      <c r="O153" s="0" t="n">
        <v>-0.0419999999999998</v>
      </c>
      <c r="P153" s="0" t="n">
        <v>-0.0379999999999998</v>
      </c>
      <c r="Q153" s="0" t="n">
        <v>-0.0349999999999997</v>
      </c>
      <c r="R153" s="0" t="n">
        <v>-0.0249999999999999</v>
      </c>
      <c r="S153" s="0" t="n">
        <v>-0.0149999999999997</v>
      </c>
      <c r="T153" s="0" t="n">
        <v>-0.0120000000000005</v>
      </c>
      <c r="U153" s="0" t="n">
        <v>-0.0120000000000005</v>
      </c>
      <c r="V153" s="0" t="n">
        <v>-0.00999999999999979</v>
      </c>
      <c r="W153" s="0" t="n">
        <v>0.00999999999999979</v>
      </c>
      <c r="X153" s="0" t="n">
        <v>0.0150000000000001</v>
      </c>
      <c r="Y153" s="0" t="n">
        <v>0.0150000000000001</v>
      </c>
      <c r="Z153" s="0" t="n">
        <v>0.0149999999999997</v>
      </c>
      <c r="AA153" s="0" t="n">
        <v>0.0150000000000001</v>
      </c>
      <c r="AB153" s="0" t="n">
        <v>0.0150000000000001</v>
      </c>
      <c r="AC153" s="0" t="n">
        <v>0.0129999999999999</v>
      </c>
      <c r="AD153" s="0" t="n">
        <v>0.00999999999999979</v>
      </c>
      <c r="AE153" s="0" t="n">
        <v>0.00999999999999979</v>
      </c>
      <c r="AF153" s="0" t="n">
        <v>0.00999999999999979</v>
      </c>
      <c r="AG153" s="0" t="n">
        <v>0.00999999999999979</v>
      </c>
      <c r="AH153" s="0" t="n">
        <v>0.00999999999999979</v>
      </c>
      <c r="AI153" s="0" t="n">
        <v>0.0100000000000002</v>
      </c>
      <c r="AJ153" s="0" t="n">
        <v>0.0100000000000002</v>
      </c>
      <c r="AK153" s="0" t="n">
        <v>0.0100000000000002</v>
      </c>
      <c r="AL153" s="0" t="n">
        <v>0.0100000000000002</v>
      </c>
      <c r="AM153" s="0" t="n">
        <v>0.00999999999999979</v>
      </c>
      <c r="AN153" s="0" t="n">
        <v>0.0100000000000002</v>
      </c>
      <c r="AO153" s="0" t="n">
        <v>0.0100000000000002</v>
      </c>
      <c r="AP153" s="0" t="n">
        <v>0.00999999999999979</v>
      </c>
      <c r="AQ153" s="0" t="n">
        <v>0.00999999999999979</v>
      </c>
      <c r="AR153" s="0" t="n">
        <v>0.00999999999999979</v>
      </c>
      <c r="AS153" s="0" t="n">
        <v>0.0100000000000002</v>
      </c>
      <c r="AT153" s="0" t="n">
        <v>0.0100000000000002</v>
      </c>
      <c r="AU153" s="0" t="n">
        <v>0.00999999999999979</v>
      </c>
      <c r="AV153" s="0" t="n">
        <v>0.0100000000000002</v>
      </c>
      <c r="AW153" s="0" t="n">
        <v>0.0100000000000002</v>
      </c>
      <c r="AX153" s="0" t="n">
        <v>0.00999999999999979</v>
      </c>
      <c r="AY153" s="0" t="n">
        <v>0.00999999999999979</v>
      </c>
      <c r="AZ153" s="0" t="n">
        <v>0.0100000000000002</v>
      </c>
      <c r="BA153" s="0" t="n">
        <v>0.00999999999999979</v>
      </c>
      <c r="BB153" s="0" t="n">
        <v>0.0100000000000002</v>
      </c>
      <c r="BC153" s="0" t="n">
        <v>0.0100000000000002</v>
      </c>
      <c r="BD153" s="0" t="n">
        <v>0.00999999999999979</v>
      </c>
      <c r="BE153" s="0" t="n">
        <v>0.00999999999999979</v>
      </c>
      <c r="BF153" s="0" t="n">
        <v>0.00999999999999979</v>
      </c>
      <c r="BG153" s="0" t="n">
        <v>0.0100000000000002</v>
      </c>
      <c r="BH153" s="0" t="n">
        <v>0.00999999999999979</v>
      </c>
      <c r="BI153" s="0" t="n">
        <v>0.00999999999999979</v>
      </c>
      <c r="BJ153" s="0" t="n">
        <v>0.0100000000000002</v>
      </c>
      <c r="BK153" s="0" t="n">
        <v>0.0100000000000002</v>
      </c>
      <c r="BL153" s="0" t="n">
        <v>0.00999999999999979</v>
      </c>
      <c r="BM153" s="0" t="n">
        <v>0.0100000000000002</v>
      </c>
      <c r="BN153" s="0" t="n">
        <v>0.00999999999999979</v>
      </c>
      <c r="BO153" s="0" t="n">
        <v>0.00999999999999979</v>
      </c>
      <c r="BP153" s="0" t="n">
        <v>0.00999999999999979</v>
      </c>
      <c r="BQ153" s="0" t="n">
        <v>0.00999999999999979</v>
      </c>
      <c r="BR153" s="0" t="n">
        <v>0.00999999999999979</v>
      </c>
      <c r="BS153" s="0" t="n">
        <v>0.0100000000000002</v>
      </c>
      <c r="BT153" s="0" t="n">
        <v>0.00999999999999979</v>
      </c>
      <c r="BU153" s="0" t="n">
        <v>0.00999999999999979</v>
      </c>
      <c r="BV153" s="0" t="n">
        <v>0.00999999999999979</v>
      </c>
      <c r="BW153" s="0" t="n">
        <v>0.0100000000000002</v>
      </c>
      <c r="BX153" s="0" t="n">
        <v>0.00999999999999979</v>
      </c>
      <c r="BY153" s="0" t="n">
        <v>0.0100000000000002</v>
      </c>
      <c r="BZ153" s="0" t="n">
        <v>0.00999999999999979</v>
      </c>
      <c r="CA153" s="0" t="n">
        <v>0.0100000000000002</v>
      </c>
      <c r="CB153" s="0" t="n">
        <v>0.0100000000000002</v>
      </c>
      <c r="CC153" s="0" t="n">
        <v>0.0100000000000002</v>
      </c>
      <c r="CD153" s="0" t="n">
        <v>0.0100000000000002</v>
      </c>
      <c r="CE153" s="0" t="n">
        <v>0.0100000000000002</v>
      </c>
      <c r="CF153" s="0" t="n">
        <v>0.00999999999999979</v>
      </c>
      <c r="CG153" s="0" t="n">
        <v>0.00999999999999979</v>
      </c>
      <c r="CH153" s="0" t="n">
        <v>0.0100000000000002</v>
      </c>
      <c r="CI153" s="0" t="n">
        <v>0.00999999999999979</v>
      </c>
      <c r="CJ153" s="0" t="n">
        <v>0.0100000000000002</v>
      </c>
      <c r="CK153" s="0" t="n">
        <v>0.0100000000000002</v>
      </c>
      <c r="CL153" s="0" t="n">
        <v>0.0100000000000002</v>
      </c>
      <c r="CM153" s="0" t="n">
        <v>0.00999999999999979</v>
      </c>
      <c r="CN153" s="0" t="n">
        <v>0.0100000000000007</v>
      </c>
      <c r="CO153" s="0" t="n">
        <v>0.00999999999999979</v>
      </c>
      <c r="CP153" s="0" t="n">
        <v>0.00999999999999979</v>
      </c>
      <c r="CQ153" s="0" t="n">
        <v>0.0100000000000002</v>
      </c>
      <c r="CR153" s="0" t="n">
        <v>0.00999999999999979</v>
      </c>
      <c r="CS153" s="0" t="n">
        <v>0.00999999999999979</v>
      </c>
      <c r="CT153" s="0" t="n">
        <v>0.00999999999999979</v>
      </c>
      <c r="CU153" s="0" t="n">
        <v>0.0100000000000002</v>
      </c>
      <c r="CV153" s="0" t="n">
        <v>0.00999999999999979</v>
      </c>
      <c r="CW153" s="0" t="n">
        <v>0.0100000000000002</v>
      </c>
      <c r="CX153" s="0" t="n">
        <v>0.00999999999999979</v>
      </c>
      <c r="CY153" s="0" t="n">
        <v>0.00999999999999979</v>
      </c>
      <c r="CZ153" s="0" t="n">
        <v>0.00999999999999979</v>
      </c>
      <c r="DA153" s="0" t="n">
        <v>0.00999999999999979</v>
      </c>
      <c r="DB153" s="0" t="n">
        <v>0.00999999999999979</v>
      </c>
      <c r="DC153" s="0" t="n">
        <v>0.00999999999999979</v>
      </c>
      <c r="DD153" s="0" t="n">
        <v>0.00999999999999979</v>
      </c>
      <c r="DE153" s="0" t="n">
        <v>0.0100000000000002</v>
      </c>
      <c r="DF153" s="0" t="n">
        <v>0.00999999999999979</v>
      </c>
      <c r="DG153" s="0" t="n">
        <v>0.0100000000000002</v>
      </c>
      <c r="DH153" s="0" t="n">
        <v>0.00999999999999979</v>
      </c>
      <c r="DI153" s="0" t="n">
        <v>0.00999999999999979</v>
      </c>
      <c r="DJ153" s="0" t="n">
        <v>0.00999999999999979</v>
      </c>
      <c r="DK153" s="0" t="n">
        <v>0.00999999999999979</v>
      </c>
      <c r="DL153" s="0" t="n">
        <v>0.0100000000000007</v>
      </c>
      <c r="DM153" s="0" t="n">
        <v>0.00999999999999979</v>
      </c>
      <c r="DN153" s="0" t="n">
        <v>0.00999999999999979</v>
      </c>
      <c r="DO153" s="0" t="n">
        <v>0.0100000000000002</v>
      </c>
      <c r="DP153" s="0" t="n">
        <v>0.00999999999999979</v>
      </c>
      <c r="DQ153" s="0" t="n">
        <v>0.00999999999999979</v>
      </c>
      <c r="DR153" s="0" t="n">
        <v>0.00999999999999979</v>
      </c>
      <c r="DS153" s="0" t="n">
        <v>0.0100000000000002</v>
      </c>
      <c r="DT153" s="0" t="n">
        <v>0.00999999999999979</v>
      </c>
      <c r="DU153" s="0" t="n">
        <v>0.0100000000000002</v>
      </c>
      <c r="DV153" s="0" t="n">
        <v>0.00999999999999979</v>
      </c>
      <c r="DW153" s="0" t="n">
        <v>0.00999999999999979</v>
      </c>
      <c r="DX153" s="0" t="n">
        <v>0.00999999999999979</v>
      </c>
      <c r="DY153" s="0" t="n">
        <v>0.00999999999999979</v>
      </c>
      <c r="DZ153" s="0" t="n">
        <v>0.0100000000000002</v>
      </c>
      <c r="EA153" s="0" t="n">
        <v>0.0100000000000002</v>
      </c>
      <c r="EB153" s="0" t="n">
        <v>0.00999999999999979</v>
      </c>
      <c r="EC153" s="0" t="n">
        <v>0.00999999999999979</v>
      </c>
      <c r="ED153" s="0" t="n">
        <v>0.0100000000000002</v>
      </c>
      <c r="EE153" s="0" t="n">
        <v>0.00999999999999979</v>
      </c>
      <c r="EF153" s="0" t="n">
        <v>0.0100000000000002</v>
      </c>
      <c r="EG153" s="0" t="n">
        <v>0.0100000000000002</v>
      </c>
      <c r="EH153" s="0" t="n">
        <v>0.00999999999999979</v>
      </c>
      <c r="EI153" s="0" t="n">
        <v>0.0100000000000007</v>
      </c>
      <c r="EJ153" s="0" t="n">
        <v>0.00999999999999979</v>
      </c>
      <c r="EK153" s="0" t="n">
        <v>0.0100000000000007</v>
      </c>
      <c r="EL153" s="0" t="n">
        <v>0.0100000000000007</v>
      </c>
      <c r="EM153" s="0" t="n">
        <v>0.0100000000000002</v>
      </c>
      <c r="EN153" s="0" t="n">
        <v>0.00999999999999979</v>
      </c>
      <c r="EO153" s="0" t="n">
        <v>0.00999999999999979</v>
      </c>
      <c r="EP153" s="0" t="n">
        <v>0.00999999999999979</v>
      </c>
      <c r="EQ153" s="0" t="n">
        <v>0.0100000000000002</v>
      </c>
      <c r="ER153" s="0" t="n">
        <v>0.00999999999999979</v>
      </c>
      <c r="ES153" s="0" t="n">
        <v>0.0100000000000002</v>
      </c>
      <c r="ET153" s="0" t="n">
        <v>0.00999999999999979</v>
      </c>
      <c r="EU153" s="0" t="n">
        <v>0.00999999999999979</v>
      </c>
      <c r="EV153" s="0" t="n">
        <v>0.00999999999999979</v>
      </c>
      <c r="EW153" s="0" t="n">
        <v>0.00999999999999979</v>
      </c>
      <c r="EX153" s="0" t="n">
        <v>0.00999999999999979</v>
      </c>
      <c r="EY153" s="0" t="n">
        <v>0.00999999999999979</v>
      </c>
      <c r="EZ153" s="0" t="n">
        <v>0.0100000000000002</v>
      </c>
      <c r="FA153" s="0" t="n">
        <v>0.0100000000000002</v>
      </c>
      <c r="FB153" s="0" t="n">
        <v>0.00999999999999979</v>
      </c>
      <c r="FC153" s="0" t="n">
        <v>0.00999999999999979</v>
      </c>
      <c r="FD153" s="0" t="n">
        <v>0.0100000000000007</v>
      </c>
      <c r="FE153" s="0" t="n">
        <v>0.0100000000000007</v>
      </c>
      <c r="FF153" s="0" t="n">
        <v>0.00999999999999979</v>
      </c>
      <c r="FG153" s="0" t="n">
        <v>0.00999999999999979</v>
      </c>
      <c r="FH153" s="0" t="n">
        <v>0.00999999999999979</v>
      </c>
      <c r="FI153" s="0" t="n">
        <v>0.00999999999999979</v>
      </c>
      <c r="FJ153" s="0" t="n">
        <v>0.00999999999999979</v>
      </c>
      <c r="FK153" s="0" t="n">
        <v>0.00999999999999979</v>
      </c>
      <c r="FL153" s="0" t="n">
        <v>0.0100000000000002</v>
      </c>
      <c r="FM153" s="0" t="n">
        <v>0.00999999999999979</v>
      </c>
      <c r="FN153" s="0" t="n">
        <v>0.0100000000000007</v>
      </c>
      <c r="FO153" s="0" t="n">
        <v>0.00999999999999979</v>
      </c>
      <c r="FP153" s="0" t="n">
        <v>0.00999999999999979</v>
      </c>
      <c r="FQ153" s="0" t="n">
        <v>0.0100000000000007</v>
      </c>
      <c r="FR153" s="0" t="n">
        <v>0.00999999999999979</v>
      </c>
      <c r="FS153" s="0" t="n">
        <v>0.00999999999999979</v>
      </c>
      <c r="FT153" s="0" t="n">
        <v>0.00999999999999979</v>
      </c>
      <c r="FU153" s="0" t="n">
        <v>0.00999999999999979</v>
      </c>
      <c r="FV153" s="0" t="n">
        <v>0.00999999999999979</v>
      </c>
      <c r="FW153" s="0" t="n">
        <v>0.00999999999999979</v>
      </c>
      <c r="FX153" s="0" t="n">
        <v>0.00999999999999979</v>
      </c>
      <c r="FY153" s="0" t="n">
        <v>0.00999999999999979</v>
      </c>
      <c r="FZ153" s="0" t="n">
        <v>0.00999999999999979</v>
      </c>
      <c r="GA153" s="0" t="n">
        <v>0.00999999999999979</v>
      </c>
      <c r="GB153" s="0" t="n">
        <v>0.00999999999999979</v>
      </c>
      <c r="GC153" s="0" t="n">
        <v>0.0100000000000007</v>
      </c>
      <c r="GD153" s="0" t="n">
        <v>0.00999999999999979</v>
      </c>
      <c r="GE153" s="0" t="n">
        <v>0.00999999999999979</v>
      </c>
      <c r="GF153" s="0" t="n">
        <v>0.00999999999999979</v>
      </c>
      <c r="GG153" s="0" t="n">
        <v>0.00999999999999979</v>
      </c>
      <c r="GH153" s="0" t="n">
        <v>0.00999999999999979</v>
      </c>
      <c r="GI153" s="0" t="n">
        <v>0.00999999999999979</v>
      </c>
      <c r="GJ153" s="0" t="n">
        <v>0.0100000000000007</v>
      </c>
      <c r="GK153" s="0" t="n">
        <v>0.00999999999999979</v>
      </c>
      <c r="GL153" s="0" t="n">
        <v>0.00999999999999979</v>
      </c>
      <c r="GM153" s="0" t="n">
        <v>0.00999999999999979</v>
      </c>
      <c r="GN153" s="0" t="n">
        <v>0.00999999999999979</v>
      </c>
      <c r="GO153" s="0" t="n">
        <v>0.00999999999999979</v>
      </c>
      <c r="GP153" s="0" t="n">
        <v>0.00999999999999979</v>
      </c>
      <c r="GQ153" s="0" t="n">
        <v>0.00999999999999979</v>
      </c>
      <c r="GR153" s="0" t="n">
        <v>0.00999999999999979</v>
      </c>
      <c r="GS153" s="0" t="n">
        <v>0.00999999999999979</v>
      </c>
      <c r="GT153" s="0" t="n">
        <v>0.00999999999999979</v>
      </c>
      <c r="GU153" s="0" t="n">
        <v>0.00999999999999979</v>
      </c>
      <c r="GV153" s="0" t="n">
        <v>0.0100000000000007</v>
      </c>
      <c r="GW153" s="0" t="n">
        <v>0.00999999999999979</v>
      </c>
      <c r="GX153" s="0" t="n">
        <v>0.00999999999999979</v>
      </c>
      <c r="GY153" s="0" t="n">
        <v>0.00999999999999979</v>
      </c>
      <c r="GZ153" s="0" t="n">
        <v>0.00999999999999979</v>
      </c>
      <c r="HA153" s="0" t="n">
        <v>0.00999999999999979</v>
      </c>
      <c r="HB153" s="0" t="n">
        <v>0.0100000000000007</v>
      </c>
      <c r="HC153" s="0" t="n">
        <v>0.00999999999999979</v>
      </c>
      <c r="HD153" s="0" t="n">
        <v>0.0100000000000007</v>
      </c>
      <c r="HE153" s="0" t="n">
        <v>0.00999999999999979</v>
      </c>
      <c r="HF153" s="0" t="n">
        <v>0.00999999999999979</v>
      </c>
      <c r="HG153" s="0" t="n">
        <v>0.00999999999999979</v>
      </c>
      <c r="HH153" s="0" t="n">
        <v>0.0100000000000007</v>
      </c>
      <c r="HI153" s="0" t="n">
        <v>0.00999999999999979</v>
      </c>
      <c r="HJ153" s="0" t="n">
        <v>0.00999999999999979</v>
      </c>
      <c r="HK153" s="0" t="n">
        <v>0.00999999999999979</v>
      </c>
      <c r="HL153" s="0" t="n">
        <v>0.00999999999999979</v>
      </c>
      <c r="HM153" s="0" t="n">
        <v>0.00999999999999979</v>
      </c>
      <c r="HN153" s="0" t="n">
        <v>0.0100000000000007</v>
      </c>
      <c r="HO153" s="0" t="n">
        <v>0.00999999999999979</v>
      </c>
      <c r="HP153" s="0" t="n">
        <v>0.0100000000000007</v>
      </c>
      <c r="HQ153" s="0" t="n">
        <v>0.00999999999999979</v>
      </c>
      <c r="HR153" s="0" t="n">
        <v>0.00999999999999979</v>
      </c>
      <c r="HS153" s="0" t="n">
        <v>0.0100000000000007</v>
      </c>
      <c r="HT153" s="0" t="n">
        <v>0.00999999999999979</v>
      </c>
      <c r="HU153" s="0" t="n">
        <v>0.00999999999999979</v>
      </c>
      <c r="HV153" s="0" t="n">
        <v>0.00999999999999979</v>
      </c>
      <c r="HW153" s="0" t="n">
        <v>0.0100000000000007</v>
      </c>
      <c r="HX153" s="0" t="n">
        <v>0.00999999999999979</v>
      </c>
      <c r="HY153" s="0" t="n">
        <v>0.00999999999999979</v>
      </c>
      <c r="HZ153" s="0" t="n">
        <v>0.0100000000000007</v>
      </c>
      <c r="IA153" s="382" t="n">
        <v>0.00999999999999979</v>
      </c>
      <c r="IB153" s="382" t="n">
        <v>0.0100000000000007</v>
      </c>
      <c r="IC153" s="382" t="n">
        <v>0.00999999999999979</v>
      </c>
      <c r="ID153" s="382" t="n">
        <v>0.00999999999999979</v>
      </c>
      <c r="IE153" s="382" t="n">
        <v>0.0100000000000007</v>
      </c>
      <c r="IF153" s="382" t="n">
        <v>0.00999999999999979</v>
      </c>
    </row>
    <row r="154" customFormat="false" ht="12.75" hidden="false" customHeight="false" outlineLevel="0" collapsed="false">
      <c r="A154" s="389" t="n">
        <f aca="false">A!A168</f>
        <v>41671</v>
      </c>
      <c r="B154" s="390" t="n">
        <f aca="false">INDEX(RelationshipPriceTable,MATCH(A154,RelationshipMonth,0),2)</f>
        <v>4.747</v>
      </c>
      <c r="C154" s="390" t="n">
        <v>4.725</v>
      </c>
      <c r="D154" s="391" t="n">
        <f aca="false">B154-C154</f>
        <v>0.0220000000000002</v>
      </c>
      <c r="F154" s="414" t="n">
        <v>37069</v>
      </c>
      <c r="N154" s="0" t="n">
        <v>-0.215</v>
      </c>
      <c r="O154" s="0" t="n">
        <v>-0.193</v>
      </c>
      <c r="P154" s="0" t="n">
        <v>-0.182</v>
      </c>
      <c r="Q154" s="0" t="n">
        <v>-0.172</v>
      </c>
      <c r="R154" s="0" t="n">
        <v>-0.16</v>
      </c>
      <c r="S154" s="0" t="n">
        <v>-0.145</v>
      </c>
      <c r="T154" s="0" t="n">
        <v>-0.14</v>
      </c>
      <c r="U154" s="0" t="n">
        <v>-0.13</v>
      </c>
      <c r="V154" s="0" t="n">
        <v>-0.107</v>
      </c>
      <c r="W154" s="0" t="n">
        <v>-0.0469999999999997</v>
      </c>
      <c r="X154" s="0" t="n">
        <v>-0.0420000000000003</v>
      </c>
      <c r="Y154" s="0" t="n">
        <v>-0.04</v>
      </c>
      <c r="Z154" s="0" t="n">
        <v>-0.0379999999999998</v>
      </c>
      <c r="AA154" s="0" t="n">
        <v>-0.036</v>
      </c>
      <c r="AB154" s="0" t="n">
        <v>-0.0340000000000003</v>
      </c>
      <c r="AC154" s="0" t="n">
        <v>-0.032</v>
      </c>
      <c r="AD154" s="0" t="n">
        <v>-0.0319999999999996</v>
      </c>
      <c r="AE154" s="0" t="n">
        <v>-0.0299999999999998</v>
      </c>
      <c r="AF154" s="0" t="n">
        <v>-0.0299999999999998</v>
      </c>
      <c r="AG154" s="0" t="n">
        <v>-0.0299999999999998</v>
      </c>
      <c r="AH154" s="0" t="n">
        <v>-0.0299999999999998</v>
      </c>
      <c r="AI154" s="0" t="n">
        <v>-0.0299999999999998</v>
      </c>
      <c r="AJ154" s="0" t="n">
        <v>-0.0300000000000003</v>
      </c>
      <c r="AK154" s="0" t="n">
        <v>-0.0300000000000003</v>
      </c>
      <c r="AL154" s="0" t="n">
        <v>-0.0300000000000003</v>
      </c>
      <c r="AM154" s="0" t="n">
        <v>-0.0299999999999998</v>
      </c>
      <c r="AN154" s="0" t="n">
        <v>-0.0300000000000003</v>
      </c>
      <c r="AO154" s="0" t="n">
        <v>-0.0300000000000003</v>
      </c>
      <c r="AP154" s="0" t="n">
        <v>-0.0299999999999998</v>
      </c>
      <c r="AQ154" s="0" t="n">
        <v>-0.0299999999999998</v>
      </c>
      <c r="AR154" s="0" t="n">
        <v>-0.0299999999999998</v>
      </c>
      <c r="AS154" s="0" t="n">
        <v>-0.0300000000000003</v>
      </c>
      <c r="AT154" s="0" t="n">
        <v>-0.0300000000000003</v>
      </c>
      <c r="AU154" s="0" t="n">
        <v>-0.0299999999999998</v>
      </c>
      <c r="AV154" s="0" t="n">
        <v>-0.0300000000000003</v>
      </c>
      <c r="AW154" s="0" t="n">
        <v>-0.0300000000000003</v>
      </c>
      <c r="AX154" s="0" t="n">
        <v>-0.0299999999999998</v>
      </c>
      <c r="AY154" s="0" t="n">
        <v>-0.0299999999999998</v>
      </c>
      <c r="AZ154" s="0" t="n">
        <v>-0.0299999999999998</v>
      </c>
      <c r="BA154" s="0" t="n">
        <v>-0.0299999999999998</v>
      </c>
      <c r="BB154" s="0" t="n">
        <v>-0.0300000000000003</v>
      </c>
      <c r="BC154" s="0" t="n">
        <v>-0.0300000000000003</v>
      </c>
      <c r="BD154" s="0" t="n">
        <v>-0.0299999999999998</v>
      </c>
      <c r="BE154" s="0" t="n">
        <v>-0.0299999999999998</v>
      </c>
      <c r="BF154" s="0" t="n">
        <v>-0.0299999999999998</v>
      </c>
      <c r="BG154" s="0" t="n">
        <v>-0.0300000000000003</v>
      </c>
      <c r="BH154" s="0" t="n">
        <v>-0.0299999999999998</v>
      </c>
      <c r="BI154" s="0" t="n">
        <v>-0.0299999999999998</v>
      </c>
      <c r="BJ154" s="0" t="n">
        <v>-0.0300000000000003</v>
      </c>
      <c r="BK154" s="0" t="n">
        <v>-0.0300000000000003</v>
      </c>
      <c r="BL154" s="0" t="n">
        <v>-0.0299999999999998</v>
      </c>
      <c r="BM154" s="0" t="n">
        <v>-0.0300000000000003</v>
      </c>
      <c r="BN154" s="0" t="n">
        <v>-0.0299999999999998</v>
      </c>
      <c r="BO154" s="0" t="n">
        <v>-0.0299999999999998</v>
      </c>
      <c r="BP154" s="0" t="n">
        <v>-0.0299999999999998</v>
      </c>
      <c r="BQ154" s="0" t="n">
        <v>-0.0299999999999998</v>
      </c>
      <c r="BR154" s="0" t="n">
        <v>-0.0299999999999998</v>
      </c>
      <c r="BS154" s="0" t="n">
        <v>-0.0300000000000003</v>
      </c>
      <c r="BT154" s="0" t="n">
        <v>-0.0299999999999998</v>
      </c>
      <c r="BU154" s="0" t="n">
        <v>-0.0299999999999998</v>
      </c>
      <c r="BV154" s="0" t="n">
        <v>-0.0299999999999998</v>
      </c>
      <c r="BW154" s="0" t="n">
        <v>-0.0300000000000003</v>
      </c>
      <c r="BX154" s="0" t="n">
        <v>-0.0299999999999998</v>
      </c>
      <c r="BY154" s="0" t="n">
        <v>-0.0300000000000003</v>
      </c>
      <c r="BZ154" s="0" t="n">
        <v>-0.0299999999999998</v>
      </c>
      <c r="CA154" s="0" t="n">
        <v>-0.0299999999999998</v>
      </c>
      <c r="CB154" s="0" t="n">
        <v>-0.0300000000000003</v>
      </c>
      <c r="CC154" s="0" t="n">
        <v>-0.0300000000000003</v>
      </c>
      <c r="CD154" s="0" t="n">
        <v>-0.0300000000000003</v>
      </c>
      <c r="CE154" s="0" t="n">
        <v>-0.0299999999999998</v>
      </c>
      <c r="CF154" s="0" t="n">
        <v>-0.0299999999999998</v>
      </c>
      <c r="CG154" s="0" t="n">
        <v>-0.0299999999999998</v>
      </c>
      <c r="CH154" s="0" t="n">
        <v>-0.0300000000000003</v>
      </c>
      <c r="CI154" s="0" t="n">
        <v>-0.0299999999999998</v>
      </c>
      <c r="CJ154" s="0" t="n">
        <v>-0.0300000000000003</v>
      </c>
      <c r="CK154" s="0" t="n">
        <v>-0.0300000000000003</v>
      </c>
      <c r="CL154" s="0" t="n">
        <v>-0.0300000000000003</v>
      </c>
      <c r="CM154" s="0" t="n">
        <v>-0.0299999999999998</v>
      </c>
      <c r="CN154" s="0" t="n">
        <v>-0.0300000000000003</v>
      </c>
      <c r="CO154" s="0" t="n">
        <v>-0.0299999999999998</v>
      </c>
      <c r="CP154" s="0" t="n">
        <v>-0.0299999999999998</v>
      </c>
      <c r="CQ154" s="0" t="n">
        <v>-0.0300000000000003</v>
      </c>
      <c r="CR154" s="0" t="n">
        <v>-0.0299999999999998</v>
      </c>
      <c r="CS154" s="0" t="n">
        <v>-0.0299999999999998</v>
      </c>
      <c r="CT154" s="0" t="n">
        <v>-0.0299999999999998</v>
      </c>
      <c r="CU154" s="0" t="n">
        <v>-0.0300000000000003</v>
      </c>
      <c r="CV154" s="0" t="n">
        <v>-0.0299999999999998</v>
      </c>
      <c r="CW154" s="0" t="n">
        <v>-0.0300000000000003</v>
      </c>
      <c r="CX154" s="0" t="n">
        <v>-0.0299999999999998</v>
      </c>
      <c r="CY154" s="0" t="n">
        <v>-0.0299999999999998</v>
      </c>
      <c r="CZ154" s="0" t="n">
        <v>-0.0300000000000003</v>
      </c>
      <c r="DA154" s="0" t="n">
        <v>-0.0299999999999998</v>
      </c>
      <c r="DB154" s="0" t="n">
        <v>-0.0299999999999998</v>
      </c>
      <c r="DC154" s="0" t="n">
        <v>-0.0299999999999998</v>
      </c>
      <c r="DD154" s="0" t="n">
        <v>-0.0299999999999998</v>
      </c>
      <c r="DE154" s="0" t="n">
        <v>-0.0299999999999998</v>
      </c>
      <c r="DF154" s="0" t="n">
        <v>-0.0299999999999998</v>
      </c>
      <c r="DG154" s="0" t="n">
        <v>-0.0300000000000003</v>
      </c>
      <c r="DH154" s="0" t="n">
        <v>-0.0299999999999998</v>
      </c>
      <c r="DI154" s="0" t="n">
        <v>-0.0299999999999998</v>
      </c>
      <c r="DJ154" s="0" t="n">
        <v>-0.0299999999999998</v>
      </c>
      <c r="DK154" s="0" t="n">
        <v>-0.0299999999999994</v>
      </c>
      <c r="DL154" s="0" t="n">
        <v>-0.0300000000000003</v>
      </c>
      <c r="DM154" s="0" t="n">
        <v>-0.0300000000000003</v>
      </c>
      <c r="DN154" s="0" t="n">
        <v>-0.0299999999999998</v>
      </c>
      <c r="DO154" s="0" t="n">
        <v>-0.0300000000000003</v>
      </c>
      <c r="DP154" s="0" t="n">
        <v>-0.0299999999999998</v>
      </c>
      <c r="DQ154" s="0" t="n">
        <v>-0.0299999999999998</v>
      </c>
      <c r="DR154" s="0" t="n">
        <v>-0.0299999999999998</v>
      </c>
      <c r="DS154" s="0" t="n">
        <v>-0.0300000000000003</v>
      </c>
      <c r="DT154" s="0" t="n">
        <v>-0.0299999999999998</v>
      </c>
      <c r="DU154" s="0" t="n">
        <v>-0.0300000000000003</v>
      </c>
      <c r="DV154" s="0" t="n">
        <v>-0.0299999999999998</v>
      </c>
      <c r="DW154" s="0" t="n">
        <v>-0.0300000000000003</v>
      </c>
      <c r="DX154" s="0" t="n">
        <v>-0.0299999999999994</v>
      </c>
      <c r="DY154" s="0" t="n">
        <v>-0.0300000000000003</v>
      </c>
      <c r="DZ154" s="0" t="n">
        <v>-0.0300000000000003</v>
      </c>
      <c r="EA154" s="0" t="n">
        <v>-0.0299999999999998</v>
      </c>
      <c r="EB154" s="0" t="n">
        <v>-0.0299999999999998</v>
      </c>
      <c r="EC154" s="0" t="n">
        <v>-0.0299999999999998</v>
      </c>
      <c r="ED154" s="0" t="n">
        <v>-0.0300000000000003</v>
      </c>
      <c r="EE154" s="0" t="n">
        <v>-0.0299999999999998</v>
      </c>
      <c r="EF154" s="0" t="n">
        <v>-0.0300000000000003</v>
      </c>
      <c r="EG154" s="0" t="n">
        <v>-0.0300000000000003</v>
      </c>
      <c r="EH154" s="0" t="n">
        <v>-0.0299999999999994</v>
      </c>
      <c r="EI154" s="0" t="n">
        <v>-0.0300000000000003</v>
      </c>
      <c r="EJ154" s="0" t="n">
        <v>-0.0300000000000003</v>
      </c>
      <c r="EK154" s="0" t="n">
        <v>-0.0300000000000003</v>
      </c>
      <c r="EL154" s="0" t="n">
        <v>-0.0300000000000003</v>
      </c>
      <c r="EM154" s="0" t="n">
        <v>-0.0300000000000003</v>
      </c>
      <c r="EN154" s="0" t="n">
        <v>-0.0299999999999998</v>
      </c>
      <c r="EO154" s="0" t="n">
        <v>-0.0299999999999998</v>
      </c>
      <c r="EP154" s="0" t="n">
        <v>-0.0299999999999998</v>
      </c>
      <c r="EQ154" s="0" t="n">
        <v>-0.0300000000000003</v>
      </c>
      <c r="ER154" s="0" t="n">
        <v>-0.0299999999999998</v>
      </c>
      <c r="ES154" s="0" t="n">
        <v>-0.0300000000000003</v>
      </c>
      <c r="ET154" s="0" t="n">
        <v>-0.0300000000000003</v>
      </c>
      <c r="EU154" s="0" t="n">
        <v>-0.0299999999999994</v>
      </c>
      <c r="EV154" s="0" t="n">
        <v>-0.0300000000000003</v>
      </c>
      <c r="EW154" s="0" t="n">
        <v>-0.0299999999999994</v>
      </c>
      <c r="EX154" s="0" t="n">
        <v>-0.0299999999999994</v>
      </c>
      <c r="EY154" s="0" t="n">
        <v>-0.0299999999999998</v>
      </c>
      <c r="EZ154" s="0" t="n">
        <v>-0.0300000000000003</v>
      </c>
      <c r="FA154" s="0" t="n">
        <v>-0.0300000000000003</v>
      </c>
      <c r="FB154" s="0" t="n">
        <v>-0.0299999999999998</v>
      </c>
      <c r="FC154" s="0" t="n">
        <v>-0.0300000000000003</v>
      </c>
      <c r="FD154" s="0" t="n">
        <v>-0.0300000000000003</v>
      </c>
      <c r="FE154" s="0" t="n">
        <v>-0.0300000000000003</v>
      </c>
      <c r="FF154" s="0" t="n">
        <v>-0.0300000000000003</v>
      </c>
      <c r="FG154" s="0" t="n">
        <v>-0.0299999999999994</v>
      </c>
      <c r="FH154" s="0" t="n">
        <v>-0.0300000000000003</v>
      </c>
      <c r="FI154" s="0" t="n">
        <v>-0.0299999999999994</v>
      </c>
      <c r="FJ154" s="0" t="n">
        <v>-0.0299999999999994</v>
      </c>
      <c r="FK154" s="0" t="n">
        <v>-0.0299999999999998</v>
      </c>
      <c r="FL154" s="0" t="n">
        <v>-0.0300000000000003</v>
      </c>
      <c r="FM154" s="0" t="n">
        <v>-0.0299999999999998</v>
      </c>
      <c r="FN154" s="0" t="n">
        <v>-0.0300000000000003</v>
      </c>
      <c r="FO154" s="0" t="n">
        <v>-0.0300000000000003</v>
      </c>
      <c r="FP154" s="0" t="n">
        <v>-0.0299999999999994</v>
      </c>
      <c r="FQ154" s="0" t="n">
        <v>-0.0300000000000003</v>
      </c>
      <c r="FR154" s="0" t="n">
        <v>-0.0300000000000003</v>
      </c>
      <c r="FS154" s="0" t="n">
        <v>-0.0299999999999994</v>
      </c>
      <c r="FT154" s="0" t="n">
        <v>-0.0300000000000003</v>
      </c>
      <c r="FU154" s="0" t="n">
        <v>-0.0299999999999994</v>
      </c>
      <c r="FV154" s="0" t="n">
        <v>-0.0299999999999994</v>
      </c>
      <c r="FW154" s="0" t="n">
        <v>-0.0300000000000003</v>
      </c>
      <c r="FX154" s="0" t="n">
        <v>-0.0300000000000003</v>
      </c>
      <c r="FY154" s="0" t="n">
        <v>-0.0299999999999994</v>
      </c>
      <c r="FZ154" s="0" t="n">
        <v>-0.0299999999999994</v>
      </c>
      <c r="GA154" s="0" t="n">
        <v>-0.0300000000000003</v>
      </c>
      <c r="GB154" s="0" t="n">
        <v>-0.0299999999999994</v>
      </c>
      <c r="GC154" s="0" t="n">
        <v>-0.0300000000000003</v>
      </c>
      <c r="GD154" s="0" t="n">
        <v>-0.0300000000000003</v>
      </c>
      <c r="GE154" s="0" t="n">
        <v>-0.0299999999999994</v>
      </c>
      <c r="GF154" s="0" t="n">
        <v>-0.0300000000000003</v>
      </c>
      <c r="GG154" s="0" t="n">
        <v>-0.0299999999999994</v>
      </c>
      <c r="GH154" s="0" t="n">
        <v>-0.0299999999999994</v>
      </c>
      <c r="GI154" s="0" t="n">
        <v>-0.0300000000000003</v>
      </c>
      <c r="GJ154" s="0" t="n">
        <v>-0.0300000000000003</v>
      </c>
      <c r="GK154" s="0" t="n">
        <v>-0.0300000000000003</v>
      </c>
      <c r="GL154" s="0" t="n">
        <v>-0.0299999999999994</v>
      </c>
      <c r="GM154" s="0" t="n">
        <v>-0.0300000000000003</v>
      </c>
      <c r="GN154" s="0" t="n">
        <v>-0.0299999999999994</v>
      </c>
      <c r="GO154" s="0" t="n">
        <v>-0.0299999999999994</v>
      </c>
      <c r="GP154" s="0" t="n">
        <v>-0.0300000000000003</v>
      </c>
      <c r="GQ154" s="0" t="n">
        <v>-0.0300000000000003</v>
      </c>
      <c r="GR154" s="0" t="n">
        <v>-0.0300000000000003</v>
      </c>
      <c r="GS154" s="0" t="n">
        <v>-0.0300000000000003</v>
      </c>
      <c r="GT154" s="0" t="n">
        <v>-0.0300000000000003</v>
      </c>
      <c r="GU154" s="0" t="n">
        <v>-0.0300000000000003</v>
      </c>
      <c r="GV154" s="0" t="n">
        <v>-0.0300000000000003</v>
      </c>
      <c r="GW154" s="0" t="n">
        <v>-0.0300000000000003</v>
      </c>
      <c r="GX154" s="0" t="n">
        <v>-0.0299999999999994</v>
      </c>
      <c r="GY154" s="0" t="n">
        <v>-0.0300000000000003</v>
      </c>
      <c r="GZ154" s="0" t="n">
        <v>-0.0299999999999994</v>
      </c>
      <c r="HA154" s="0" t="n">
        <v>-0.0299999999999994</v>
      </c>
      <c r="HB154" s="0" t="n">
        <v>-0.0300000000000003</v>
      </c>
      <c r="HC154" s="0" t="n">
        <v>-0.0300000000000003</v>
      </c>
      <c r="HD154" s="0" t="n">
        <v>-0.0300000000000003</v>
      </c>
      <c r="HE154" s="0" t="n">
        <v>-0.0300000000000003</v>
      </c>
      <c r="HF154" s="0" t="n">
        <v>-0.0300000000000003</v>
      </c>
      <c r="HG154" s="0" t="n">
        <v>-0.0300000000000003</v>
      </c>
      <c r="HH154" s="0" t="n">
        <v>-0.0300000000000003</v>
      </c>
      <c r="HI154" s="0" t="n">
        <v>-0.0300000000000003</v>
      </c>
      <c r="HJ154" s="0" t="n">
        <v>-0.0299999999999994</v>
      </c>
      <c r="HK154" s="0" t="n">
        <v>-0.0300000000000003</v>
      </c>
      <c r="HL154" s="0" t="n">
        <v>-0.0300000000000003</v>
      </c>
      <c r="HM154" s="0" t="n">
        <v>-0.0299999999999994</v>
      </c>
      <c r="HN154" s="0" t="n">
        <v>-0.0300000000000003</v>
      </c>
      <c r="HO154" s="0" t="n">
        <v>-0.0300000000000003</v>
      </c>
      <c r="HP154" s="0" t="n">
        <v>-0.0300000000000003</v>
      </c>
      <c r="HQ154" s="0" t="n">
        <v>-0.0300000000000003</v>
      </c>
      <c r="HR154" s="0" t="n">
        <v>-0.0300000000000003</v>
      </c>
      <c r="HS154" s="0" t="n">
        <v>-0.0300000000000003</v>
      </c>
      <c r="HT154" s="0" t="n">
        <v>-0.0299999999999994</v>
      </c>
      <c r="HU154" s="0" t="n">
        <v>-0.0300000000000003</v>
      </c>
      <c r="HV154" s="0" t="n">
        <v>-0.0300000000000003</v>
      </c>
      <c r="HW154" s="0" t="n">
        <v>-0.0300000000000003</v>
      </c>
      <c r="HX154" s="0" t="n">
        <v>-0.0300000000000003</v>
      </c>
      <c r="HY154" s="0" t="n">
        <v>-0.0300000000000003</v>
      </c>
      <c r="HZ154" s="0" t="n">
        <v>-0.0300000000000003</v>
      </c>
      <c r="IA154" s="382" t="n">
        <v>-0.0300000000000003</v>
      </c>
      <c r="IB154" s="382" t="n">
        <v>-0.0300000000000003</v>
      </c>
      <c r="IC154" s="382" t="n">
        <v>-0.0300000000000003</v>
      </c>
      <c r="ID154" s="382" t="n">
        <v>-0.0300000000000003</v>
      </c>
      <c r="IE154" s="382" t="n">
        <v>-0.0300000000000003</v>
      </c>
      <c r="IF154" s="382" t="n">
        <v>-0.0299999999999994</v>
      </c>
    </row>
    <row r="155" customFormat="false" ht="12.75" hidden="false" customHeight="false" outlineLevel="0" collapsed="false">
      <c r="A155" s="389" t="n">
        <f aca="false">A!A169</f>
        <v>41699</v>
      </c>
      <c r="B155" s="390" t="n">
        <f aca="false">INDEX(RelationshipPriceTable,MATCH(A155,RelationshipMonth,0),2)</f>
        <v>4.614</v>
      </c>
      <c r="C155" s="390" t="n">
        <v>4.592</v>
      </c>
      <c r="D155" s="391" t="n">
        <f aca="false">B155-C155</f>
        <v>0.0220000000000002</v>
      </c>
      <c r="F155" s="414" t="n">
        <v>37070</v>
      </c>
      <c r="O155" s="0" t="n">
        <v>-0.00600000000000023</v>
      </c>
      <c r="P155" s="0" t="n">
        <v>-0.00200000000000022</v>
      </c>
      <c r="Q155" s="0" t="n">
        <v>-0.00199999999999978</v>
      </c>
      <c r="R155" s="0" t="n">
        <v>0.00099999999999989</v>
      </c>
      <c r="S155" s="0" t="n">
        <v>0.00500000000000034</v>
      </c>
      <c r="T155" s="0" t="n">
        <v>0.00699999999999967</v>
      </c>
      <c r="U155" s="0" t="n">
        <v>0.00700000000000012</v>
      </c>
      <c r="V155" s="0" t="n">
        <v>0.00700000000000012</v>
      </c>
      <c r="W155" s="0" t="n">
        <v>0.0219999999999998</v>
      </c>
      <c r="X155" s="0" t="n">
        <v>0.0270000000000001</v>
      </c>
      <c r="Y155" s="0" t="n">
        <v>0.0249999999999999</v>
      </c>
      <c r="Z155" s="0" t="n">
        <v>0.0190000000000001</v>
      </c>
      <c r="AA155" s="0" t="n">
        <v>0.0209999999999999</v>
      </c>
      <c r="AB155" s="0" t="n">
        <v>0.0230000000000001</v>
      </c>
      <c r="AC155" s="0" t="n">
        <v>0.0259999999999998</v>
      </c>
      <c r="AD155" s="0" t="n">
        <v>0.0279999999999996</v>
      </c>
      <c r="AE155" s="0" t="n">
        <v>0.032</v>
      </c>
      <c r="AF155" s="0" t="n">
        <v>0.0349999999999997</v>
      </c>
      <c r="AG155" s="0" t="n">
        <v>0.0350000000000001</v>
      </c>
      <c r="AH155" s="0" t="n">
        <v>0.0350000000000001</v>
      </c>
      <c r="AI155" s="0" t="n">
        <v>0.0469999999999997</v>
      </c>
      <c r="AJ155" s="0" t="n">
        <v>0.0540000000000003</v>
      </c>
      <c r="AK155" s="0" t="n">
        <v>0.0540000000000003</v>
      </c>
      <c r="AL155" s="0" t="n">
        <v>0.0540000000000003</v>
      </c>
      <c r="AM155" s="0" t="n">
        <v>0.0539999999999998</v>
      </c>
      <c r="AN155" s="0" t="n">
        <v>0.0540000000000003</v>
      </c>
      <c r="AO155" s="0" t="n">
        <v>0.0540000000000003</v>
      </c>
      <c r="AP155" s="0" t="n">
        <v>0.0539999999999998</v>
      </c>
      <c r="AQ155" s="0" t="n">
        <v>0.0539999999999998</v>
      </c>
      <c r="AR155" s="0" t="n">
        <v>0.0539999999999998</v>
      </c>
      <c r="AS155" s="0" t="n">
        <v>0.0540000000000003</v>
      </c>
      <c r="AT155" s="0" t="n">
        <v>0.0540000000000003</v>
      </c>
      <c r="AU155" s="0" t="n">
        <v>0.0539999999999998</v>
      </c>
      <c r="AV155" s="0" t="n">
        <v>0.0540000000000003</v>
      </c>
      <c r="AW155" s="0" t="n">
        <v>0.0540000000000003</v>
      </c>
      <c r="AX155" s="0" t="n">
        <v>0.0619999999999998</v>
      </c>
      <c r="AY155" s="0" t="n">
        <v>0.0339999999999998</v>
      </c>
      <c r="AZ155" s="0" t="n">
        <v>0.0339999999999998</v>
      </c>
      <c r="BA155" s="0" t="n">
        <v>0.0339999999999998</v>
      </c>
      <c r="BB155" s="0" t="n">
        <v>0.0340000000000003</v>
      </c>
      <c r="BC155" s="0" t="n">
        <v>0.0390000000000001</v>
      </c>
      <c r="BD155" s="0" t="n">
        <v>0.0539999999999998</v>
      </c>
      <c r="BE155" s="0" t="n">
        <v>0.0539999999999998</v>
      </c>
      <c r="BF155" s="0" t="n">
        <v>0.0539999999999998</v>
      </c>
      <c r="BG155" s="0" t="n">
        <v>0.0540000000000003</v>
      </c>
      <c r="BH155" s="0" t="n">
        <v>0.0539999999999998</v>
      </c>
      <c r="BI155" s="0" t="n">
        <v>0.0539999999999998</v>
      </c>
      <c r="BJ155" s="0" t="n">
        <v>0.0619999999999998</v>
      </c>
      <c r="BK155" s="0" t="n">
        <v>0.0340000000000003</v>
      </c>
      <c r="BL155" s="0" t="n">
        <v>0.0339999999999998</v>
      </c>
      <c r="BM155" s="0" t="n">
        <v>0.0340000000000003</v>
      </c>
      <c r="BN155" s="0" t="n">
        <v>0.0339999999999998</v>
      </c>
      <c r="BO155" s="0" t="n">
        <v>0.0389999999999997</v>
      </c>
      <c r="BP155" s="0" t="n">
        <v>0.0539999999999998</v>
      </c>
      <c r="BQ155" s="0" t="n">
        <v>0.0539999999999998</v>
      </c>
      <c r="BR155" s="0" t="n">
        <v>0.0539999999999998</v>
      </c>
      <c r="BS155" s="0" t="n">
        <v>0.0540000000000003</v>
      </c>
      <c r="BT155" s="0" t="n">
        <v>0.0539999999999998</v>
      </c>
      <c r="BU155" s="0" t="n">
        <v>0.0539999999999998</v>
      </c>
      <c r="BV155" s="0" t="n">
        <v>0.0619999999999998</v>
      </c>
      <c r="BW155" s="0" t="n">
        <v>0.0340000000000003</v>
      </c>
      <c r="BX155" s="0" t="n">
        <v>0.0339999999999998</v>
      </c>
      <c r="BY155" s="0" t="n">
        <v>0.0339999999999998</v>
      </c>
      <c r="BZ155" s="0" t="n">
        <v>0.0339999999999998</v>
      </c>
      <c r="CA155" s="0" t="n">
        <v>0.0389999999999997</v>
      </c>
      <c r="CB155" s="0" t="n">
        <v>0.0539999999999998</v>
      </c>
      <c r="CC155" s="0" t="n">
        <v>0.0539999999999998</v>
      </c>
      <c r="CD155" s="0" t="n">
        <v>0.0539999999999998</v>
      </c>
      <c r="CE155" s="0" t="n">
        <v>0.0539999999999998</v>
      </c>
      <c r="CF155" s="0" t="n">
        <v>0.0539999999999998</v>
      </c>
      <c r="CG155" s="0" t="n">
        <v>0.0539999999999998</v>
      </c>
      <c r="CH155" s="0" t="n">
        <v>0.0620000000000003</v>
      </c>
      <c r="CI155" s="0" t="n">
        <v>0.0339999999999998</v>
      </c>
      <c r="CJ155" s="0" t="n">
        <v>0.0340000000000003</v>
      </c>
      <c r="CK155" s="0" t="n">
        <v>0.0340000000000003</v>
      </c>
      <c r="CL155" s="0" t="n">
        <v>0.0340000000000003</v>
      </c>
      <c r="CM155" s="0" t="n">
        <v>0.0390000000000001</v>
      </c>
      <c r="CN155" s="0" t="n">
        <v>0.0540000000000003</v>
      </c>
      <c r="CO155" s="0" t="n">
        <v>0.0539999999999998</v>
      </c>
      <c r="CP155" s="0" t="n">
        <v>0.0539999999999998</v>
      </c>
      <c r="CQ155" s="0" t="n">
        <v>0.0540000000000003</v>
      </c>
      <c r="CR155" s="0" t="n">
        <v>0.0539999999999998</v>
      </c>
      <c r="CS155" s="0" t="n">
        <v>0.0539999999999998</v>
      </c>
      <c r="CT155" s="0" t="n">
        <v>0.0619999999999998</v>
      </c>
      <c r="CU155" s="0" t="n">
        <v>0.0340000000000003</v>
      </c>
      <c r="CV155" s="0" t="n">
        <v>0.0339999999999998</v>
      </c>
      <c r="CW155" s="0" t="n">
        <v>0.0340000000000003</v>
      </c>
      <c r="CX155" s="0" t="n">
        <v>0.0339999999999998</v>
      </c>
      <c r="CY155" s="0" t="n">
        <v>0.0390000000000001</v>
      </c>
      <c r="CZ155" s="0" t="n">
        <v>0.0540000000000003</v>
      </c>
      <c r="DA155" s="0" t="n">
        <v>0.0539999999999994</v>
      </c>
      <c r="DB155" s="0" t="n">
        <v>0.0539999999999998</v>
      </c>
      <c r="DC155" s="0" t="n">
        <v>0.0539999999999998</v>
      </c>
      <c r="DD155" s="0" t="n">
        <v>0.0539999999999998</v>
      </c>
      <c r="DE155" s="0" t="n">
        <v>0.0539999999999998</v>
      </c>
      <c r="DF155" s="0" t="n">
        <v>0.0619999999999998</v>
      </c>
      <c r="DG155" s="0" t="n">
        <v>0.0340000000000003</v>
      </c>
      <c r="DH155" s="0" t="n">
        <v>0.0339999999999998</v>
      </c>
      <c r="DI155" s="0" t="n">
        <v>0.0339999999999998</v>
      </c>
      <c r="DJ155" s="0" t="n">
        <v>0.0339999999999998</v>
      </c>
      <c r="DK155" s="0" t="n">
        <v>0.0389999999999997</v>
      </c>
      <c r="DL155" s="0" t="n">
        <v>0.0540000000000003</v>
      </c>
      <c r="DM155" s="0" t="n">
        <v>0.0540000000000003</v>
      </c>
      <c r="DN155" s="0" t="n">
        <v>0.0539999999999998</v>
      </c>
      <c r="DO155" s="0" t="n">
        <v>0.0540000000000003</v>
      </c>
      <c r="DP155" s="0" t="n">
        <v>0.0539999999999998</v>
      </c>
      <c r="DQ155" s="0" t="n">
        <v>0.0539999999999998</v>
      </c>
      <c r="DR155" s="0" t="n">
        <v>0.0619999999999998</v>
      </c>
      <c r="DS155" s="0" t="n">
        <v>0.0340000000000003</v>
      </c>
      <c r="DT155" s="0" t="n">
        <v>0.0339999999999998</v>
      </c>
      <c r="DU155" s="0" t="n">
        <v>0.0340000000000003</v>
      </c>
      <c r="DV155" s="0" t="n">
        <v>0.0339999999999998</v>
      </c>
      <c r="DW155" s="0" t="n">
        <v>0.0390000000000006</v>
      </c>
      <c r="DX155" s="0" t="n">
        <v>0.0539999999999994</v>
      </c>
      <c r="DY155" s="0" t="n">
        <v>0.0540000000000003</v>
      </c>
      <c r="DZ155" s="0" t="n">
        <v>0.0540000000000003</v>
      </c>
      <c r="EA155" s="0" t="n">
        <v>0.0539999999999998</v>
      </c>
      <c r="EB155" s="0" t="n">
        <v>0.0539999999999998</v>
      </c>
      <c r="EC155" s="0" t="n">
        <v>0.0539999999999998</v>
      </c>
      <c r="ED155" s="0" t="n">
        <v>0.0620000000000003</v>
      </c>
      <c r="EE155" s="0" t="n">
        <v>0.0339999999999998</v>
      </c>
      <c r="EF155" s="0" t="n">
        <v>0.0340000000000003</v>
      </c>
      <c r="EG155" s="0" t="n">
        <v>0.0340000000000003</v>
      </c>
      <c r="EH155" s="0" t="n">
        <v>0.0339999999999998</v>
      </c>
      <c r="EI155" s="0" t="n">
        <v>0.0389999999999997</v>
      </c>
      <c r="EJ155" s="0" t="n">
        <v>0.0540000000000003</v>
      </c>
      <c r="EK155" s="0" t="n">
        <v>0.0540000000000003</v>
      </c>
      <c r="EL155" s="0" t="n">
        <v>0.0540000000000003</v>
      </c>
      <c r="EM155" s="0" t="n">
        <v>0.0540000000000003</v>
      </c>
      <c r="EN155" s="0" t="n">
        <v>0.0539999999999998</v>
      </c>
      <c r="EO155" s="0" t="n">
        <v>0.0539999999999998</v>
      </c>
      <c r="EP155" s="0" t="n">
        <v>0.0619999999999998</v>
      </c>
      <c r="EQ155" s="0" t="n">
        <v>0.0340000000000003</v>
      </c>
      <c r="ER155" s="0" t="n">
        <v>0.0339999999999998</v>
      </c>
      <c r="ES155" s="0" t="n">
        <v>0.0339999999999998</v>
      </c>
      <c r="ET155" s="0" t="n">
        <v>0.0340000000000007</v>
      </c>
      <c r="EU155" s="0" t="n">
        <v>0.0389999999999997</v>
      </c>
      <c r="EV155" s="0" t="n">
        <v>0.0540000000000003</v>
      </c>
      <c r="EW155" s="0" t="n">
        <v>0.0539999999999994</v>
      </c>
      <c r="EX155" s="0" t="n">
        <v>0.0539999999999994</v>
      </c>
      <c r="EY155" s="0" t="n">
        <v>0.0539999999999998</v>
      </c>
      <c r="EZ155" s="0" t="n">
        <v>0.0540000000000003</v>
      </c>
      <c r="FA155" s="0" t="n">
        <v>0.0540000000000003</v>
      </c>
      <c r="FB155" s="0" t="n">
        <v>0.0620000000000003</v>
      </c>
      <c r="FC155" s="0" t="n">
        <v>0.0340000000000007</v>
      </c>
      <c r="FD155" s="0" t="n">
        <v>0.0339999999999998</v>
      </c>
      <c r="FE155" s="0" t="n">
        <v>0.0339999999999998</v>
      </c>
      <c r="FF155" s="0" t="n">
        <v>0.0340000000000007</v>
      </c>
      <c r="FG155" s="0" t="n">
        <v>0.0389999999999997</v>
      </c>
      <c r="FH155" s="0" t="n">
        <v>0.0540000000000003</v>
      </c>
      <c r="FI155" s="0" t="n">
        <v>0.0539999999999994</v>
      </c>
      <c r="FJ155" s="0" t="n">
        <v>0.0539999999999994</v>
      </c>
      <c r="FK155" s="0" t="n">
        <v>0.0539999999999998</v>
      </c>
      <c r="FL155" s="0" t="n">
        <v>0.0540000000000003</v>
      </c>
      <c r="FM155" s="0" t="n">
        <v>0.0539999999999998</v>
      </c>
      <c r="FN155" s="0" t="n">
        <v>0.0620000000000003</v>
      </c>
      <c r="FO155" s="0" t="n">
        <v>0.0340000000000007</v>
      </c>
      <c r="FP155" s="0" t="n">
        <v>0.0339999999999998</v>
      </c>
      <c r="FQ155" s="0" t="n">
        <v>0.0339999999999998</v>
      </c>
      <c r="FR155" s="0" t="n">
        <v>0.0339999999999998</v>
      </c>
      <c r="FS155" s="0" t="n">
        <v>0.0389999999999997</v>
      </c>
      <c r="FT155" s="0" t="n">
        <v>0.0540000000000003</v>
      </c>
      <c r="FU155" s="0" t="n">
        <v>0.0539999999999994</v>
      </c>
      <c r="FV155" s="0" t="n">
        <v>0.0539999999999994</v>
      </c>
      <c r="FW155" s="0" t="n">
        <v>0.0540000000000003</v>
      </c>
      <c r="FX155" s="0" t="n">
        <v>0.0540000000000003</v>
      </c>
      <c r="FY155" s="0" t="n">
        <v>0.0539999999999994</v>
      </c>
      <c r="FZ155" s="0" t="n">
        <v>0.0619999999999994</v>
      </c>
      <c r="GA155" s="0" t="n">
        <v>0.0340000000000007</v>
      </c>
      <c r="GB155" s="0" t="n">
        <v>0.0339999999999998</v>
      </c>
      <c r="GC155" s="0" t="n">
        <v>0.0339999999999998</v>
      </c>
      <c r="GD155" s="0" t="n">
        <v>0.0339999999999998</v>
      </c>
      <c r="GE155" s="0" t="n">
        <v>0.0389999999999997</v>
      </c>
      <c r="GF155" s="0" t="n">
        <v>0.0540000000000003</v>
      </c>
      <c r="GG155" s="0" t="n">
        <v>0.0539999999999994</v>
      </c>
      <c r="GH155" s="0" t="n">
        <v>0.0539999999999994</v>
      </c>
      <c r="GI155" s="0" t="n">
        <v>0.0540000000000003</v>
      </c>
      <c r="GJ155" s="0" t="n">
        <v>0.0540000000000003</v>
      </c>
      <c r="GK155" s="0" t="n">
        <v>0.0540000000000003</v>
      </c>
      <c r="GL155" s="0" t="n">
        <v>0.0619999999999994</v>
      </c>
      <c r="GM155" s="0" t="n">
        <v>0.0339999999999998</v>
      </c>
      <c r="GN155" s="0" t="n">
        <v>0.0339999999999998</v>
      </c>
      <c r="GO155" s="0" t="n">
        <v>0.0339999999999998</v>
      </c>
      <c r="GP155" s="0" t="n">
        <v>0.0339999999999998</v>
      </c>
      <c r="GQ155" s="0" t="n">
        <v>0.0390000000000006</v>
      </c>
      <c r="GR155" s="0" t="n">
        <v>0.0540000000000003</v>
      </c>
      <c r="GS155" s="0" t="n">
        <v>0.0540000000000003</v>
      </c>
      <c r="GT155" s="0" t="n">
        <v>0.0540000000000003</v>
      </c>
      <c r="GU155" s="0" t="n">
        <v>0.0540000000000003</v>
      </c>
      <c r="GV155" s="0" t="n">
        <v>0.0540000000000003</v>
      </c>
      <c r="GW155" s="0" t="n">
        <v>0.0540000000000003</v>
      </c>
      <c r="GX155" s="0" t="n">
        <v>0.0619999999999994</v>
      </c>
      <c r="GY155" s="0" t="n">
        <v>0.0339999999999998</v>
      </c>
      <c r="GZ155" s="0" t="n">
        <v>0.0339999999999998</v>
      </c>
      <c r="HA155" s="0" t="n">
        <v>0.0339999999999998</v>
      </c>
      <c r="HB155" s="0" t="n">
        <v>0.0339999999999998</v>
      </c>
      <c r="HC155" s="0" t="n">
        <v>0.0390000000000006</v>
      </c>
      <c r="HD155" s="0" t="n">
        <v>0.0540000000000003</v>
      </c>
      <c r="HE155" s="0" t="n">
        <v>0.0540000000000003</v>
      </c>
      <c r="HF155" s="0" t="n">
        <v>0.0540000000000003</v>
      </c>
      <c r="HG155" s="0" t="n">
        <v>0.0540000000000003</v>
      </c>
      <c r="HH155" s="0" t="n">
        <v>0.0540000000000003</v>
      </c>
      <c r="HI155" s="0" t="n">
        <v>0.0540000000000003</v>
      </c>
      <c r="HJ155" s="0" t="n">
        <v>0.0619999999999994</v>
      </c>
      <c r="HK155" s="0" t="n">
        <v>0.0339999999999998</v>
      </c>
      <c r="HL155" s="0" t="n">
        <v>0.0340000000000007</v>
      </c>
      <c r="HM155" s="0" t="n">
        <v>0.0339999999999998</v>
      </c>
      <c r="HN155" s="0" t="n">
        <v>0.0339999999999998</v>
      </c>
      <c r="HO155" s="0" t="n">
        <v>0.0390000000000006</v>
      </c>
      <c r="HP155" s="0" t="n">
        <v>0.0540000000000003</v>
      </c>
      <c r="HQ155" s="0" t="n">
        <v>0.0540000000000003</v>
      </c>
      <c r="HR155" s="0" t="n">
        <v>0.0540000000000003</v>
      </c>
      <c r="HS155" s="0" t="n">
        <v>0.0540000000000003</v>
      </c>
      <c r="HT155" s="0" t="n">
        <v>0.0539999999999994</v>
      </c>
      <c r="HU155" s="0" t="n">
        <v>0.0540000000000003</v>
      </c>
      <c r="HV155" s="0" t="n">
        <v>0.0620000000000003</v>
      </c>
      <c r="HW155" s="0" t="n">
        <v>0.0339999999999998</v>
      </c>
      <c r="HX155" s="0" t="n">
        <v>0.0340000000000007</v>
      </c>
      <c r="HY155" s="0" t="n">
        <v>0.0340000000000007</v>
      </c>
      <c r="HZ155" s="0" t="n">
        <v>0.0339999999999998</v>
      </c>
      <c r="IA155" s="382" t="n">
        <v>0.0390000000000006</v>
      </c>
      <c r="IB155" s="382" t="n">
        <v>0.0540000000000003</v>
      </c>
      <c r="IC155" s="382" t="n">
        <v>0.0540000000000003</v>
      </c>
      <c r="ID155" s="382" t="n">
        <v>0.0540000000000003</v>
      </c>
      <c r="IE155" s="382" t="n">
        <v>0.0540000000000003</v>
      </c>
      <c r="IF155" s="382" t="n">
        <v>0.0539999999999994</v>
      </c>
      <c r="IG155" s="382" t="n">
        <v>0.0540000000000003</v>
      </c>
    </row>
    <row r="156" customFormat="false" ht="12.75" hidden="false" customHeight="false" outlineLevel="0" collapsed="false">
      <c r="A156" s="389" t="n">
        <f aca="false">A!A170</f>
        <v>41730</v>
      </c>
      <c r="B156" s="390" t="n">
        <f aca="false">INDEX(RelationshipPriceTable,MATCH(A156,RelationshipMonth,0),2)</f>
        <v>4.394</v>
      </c>
      <c r="C156" s="390" t="n">
        <v>4.372</v>
      </c>
      <c r="D156" s="391" t="n">
        <f aca="false">B156-C156</f>
        <v>0.0220000000000002</v>
      </c>
      <c r="F156" s="414" t="n">
        <v>37071</v>
      </c>
      <c r="O156" s="0" t="n">
        <v>-0.184</v>
      </c>
      <c r="P156" s="0" t="n">
        <v>-0.179</v>
      </c>
      <c r="Q156" s="0" t="n">
        <v>-0.171</v>
      </c>
      <c r="R156" s="0" t="n">
        <v>-0.163</v>
      </c>
      <c r="S156" s="0" t="n">
        <v>-0.155</v>
      </c>
      <c r="T156" s="0" t="n">
        <v>-0.155</v>
      </c>
      <c r="U156" s="0" t="n">
        <v>-0.145</v>
      </c>
      <c r="V156" s="0" t="n">
        <v>-0.14</v>
      </c>
      <c r="W156" s="0" t="n">
        <v>-0.11</v>
      </c>
      <c r="X156" s="0" t="n">
        <v>-0.1</v>
      </c>
      <c r="Y156" s="0" t="n">
        <v>-0.1</v>
      </c>
      <c r="Z156" s="0" t="n">
        <v>-0.0960000000000001</v>
      </c>
      <c r="AA156" s="0" t="n">
        <v>-0.0960000000000001</v>
      </c>
      <c r="AB156" s="0" t="n">
        <v>-0.0960000000000001</v>
      </c>
      <c r="AC156" s="0" t="n">
        <v>-0.0959999999999996</v>
      </c>
      <c r="AD156" s="0" t="n">
        <v>-0.0899999999999999</v>
      </c>
      <c r="AE156" s="0" t="n">
        <v>-0.081</v>
      </c>
      <c r="AF156" s="0" t="n">
        <v>-0.0739999999999998</v>
      </c>
      <c r="AG156" s="0" t="n">
        <v>-0.0740000000000003</v>
      </c>
      <c r="AH156" s="0" t="n">
        <v>-0.0740000000000003</v>
      </c>
      <c r="AI156" s="0" t="n">
        <v>-0.0459999999999998</v>
      </c>
      <c r="AJ156" s="0" t="n">
        <v>-0.0460000000000003</v>
      </c>
      <c r="AK156" s="0" t="n">
        <v>-0.0460000000000003</v>
      </c>
      <c r="AL156" s="0" t="n">
        <v>-0.0460000000000003</v>
      </c>
      <c r="AM156" s="0" t="n">
        <v>-0.0459999999999998</v>
      </c>
      <c r="AN156" s="0" t="n">
        <v>-0.0460000000000003</v>
      </c>
      <c r="AO156" s="0" t="n">
        <v>-0.0460000000000003</v>
      </c>
      <c r="AP156" s="0" t="n">
        <v>-0.0459999999999998</v>
      </c>
      <c r="AQ156" s="0" t="n">
        <v>-0.0459999999999998</v>
      </c>
      <c r="AR156" s="0" t="n">
        <v>-0.0459999999999998</v>
      </c>
      <c r="AS156" s="0" t="n">
        <v>-0.0460000000000003</v>
      </c>
      <c r="AT156" s="0" t="n">
        <v>-0.0460000000000003</v>
      </c>
      <c r="AU156" s="0" t="n">
        <v>-0.0459999999999998</v>
      </c>
      <c r="AV156" s="0" t="n">
        <v>-0.0460000000000003</v>
      </c>
      <c r="AW156" s="0" t="n">
        <v>-0.0460000000000003</v>
      </c>
      <c r="AX156" s="0" t="n">
        <v>-0.0459999999999998</v>
      </c>
      <c r="AY156" s="0" t="n">
        <v>-0.036</v>
      </c>
      <c r="AZ156" s="0" t="n">
        <v>-0.036</v>
      </c>
      <c r="BA156" s="0" t="n">
        <v>-0.036</v>
      </c>
      <c r="BB156" s="0" t="n">
        <v>-0.036</v>
      </c>
      <c r="BC156" s="0" t="n">
        <v>-0.036</v>
      </c>
      <c r="BD156" s="0" t="n">
        <v>-0.0409999999999999</v>
      </c>
      <c r="BE156" s="0" t="n">
        <v>-0.0409999999999999</v>
      </c>
      <c r="BF156" s="0" t="n">
        <v>-0.0409999999999999</v>
      </c>
      <c r="BG156" s="0" t="n">
        <v>-0.0410000000000004</v>
      </c>
      <c r="BH156" s="0" t="n">
        <v>-0.0409999999999999</v>
      </c>
      <c r="BI156" s="0" t="n">
        <v>-0.0409999999999999</v>
      </c>
      <c r="BJ156" s="0" t="n">
        <v>-0.0409999999999999</v>
      </c>
      <c r="BK156" s="0" t="n">
        <v>-0.0310000000000001</v>
      </c>
      <c r="BL156" s="0" t="n">
        <v>-0.0309999999999997</v>
      </c>
      <c r="BM156" s="0" t="n">
        <v>-0.0310000000000001</v>
      </c>
      <c r="BN156" s="0" t="n">
        <v>-0.0309999999999997</v>
      </c>
      <c r="BO156" s="0" t="n">
        <v>-0.0309999999999997</v>
      </c>
      <c r="BP156" s="0" t="n">
        <v>-0.036</v>
      </c>
      <c r="BQ156" s="0" t="n">
        <v>-0.036</v>
      </c>
      <c r="BR156" s="0" t="n">
        <v>-0.036</v>
      </c>
      <c r="BS156" s="0" t="n">
        <v>-0.036</v>
      </c>
      <c r="BT156" s="0" t="n">
        <v>-0.036</v>
      </c>
      <c r="BU156" s="0" t="n">
        <v>-0.036</v>
      </c>
      <c r="BV156" s="0" t="n">
        <v>-0.036</v>
      </c>
      <c r="BW156" s="0" t="n">
        <v>-0.0260000000000002</v>
      </c>
      <c r="BX156" s="0" t="n">
        <v>-0.0259999999999998</v>
      </c>
      <c r="BY156" s="0" t="n">
        <v>-0.0259999999999998</v>
      </c>
      <c r="BZ156" s="0" t="n">
        <v>-0.0259999999999998</v>
      </c>
      <c r="CA156" s="0" t="n">
        <v>-0.0259999999999998</v>
      </c>
      <c r="CB156" s="0" t="n">
        <v>-0.0309999999999997</v>
      </c>
      <c r="CC156" s="0" t="n">
        <v>-0.0309999999999997</v>
      </c>
      <c r="CD156" s="0" t="n">
        <v>-0.0309999999999997</v>
      </c>
      <c r="CE156" s="0" t="n">
        <v>-0.0310000000000001</v>
      </c>
      <c r="CF156" s="0" t="n">
        <v>-0.0309999999999997</v>
      </c>
      <c r="CG156" s="0" t="n">
        <v>-0.0309999999999997</v>
      </c>
      <c r="CH156" s="0" t="n">
        <v>-0.0310000000000001</v>
      </c>
      <c r="CI156" s="0" t="n">
        <v>-0.0209999999999999</v>
      </c>
      <c r="CJ156" s="0" t="n">
        <v>-0.0210000000000004</v>
      </c>
      <c r="CK156" s="0" t="n">
        <v>-0.0209999999999999</v>
      </c>
      <c r="CL156" s="0" t="n">
        <v>-0.0210000000000004</v>
      </c>
      <c r="CM156" s="0" t="n">
        <v>-0.0210000000000004</v>
      </c>
      <c r="CN156" s="0" t="n">
        <v>-0.0260000000000007</v>
      </c>
      <c r="CO156" s="0" t="n">
        <v>-0.0259999999999998</v>
      </c>
      <c r="CP156" s="0" t="n">
        <v>-0.0259999999999998</v>
      </c>
      <c r="CQ156" s="0" t="n">
        <v>-0.0260000000000002</v>
      </c>
      <c r="CR156" s="0" t="n">
        <v>-0.0259999999999998</v>
      </c>
      <c r="CS156" s="0" t="n">
        <v>-0.0259999999999998</v>
      </c>
      <c r="CT156" s="0" t="n">
        <v>-0.0259999999999998</v>
      </c>
      <c r="CU156" s="0" t="n">
        <v>-0.016</v>
      </c>
      <c r="CV156" s="0" t="n">
        <v>-0.016</v>
      </c>
      <c r="CW156" s="0" t="n">
        <v>-0.016</v>
      </c>
      <c r="CX156" s="0" t="n">
        <v>-0.016</v>
      </c>
      <c r="CY156" s="0" t="n">
        <v>-0.016</v>
      </c>
      <c r="CZ156" s="0" t="n">
        <v>-0.0209999999999999</v>
      </c>
      <c r="DA156" s="0" t="n">
        <v>-0.0209999999999995</v>
      </c>
      <c r="DB156" s="0" t="n">
        <v>-0.0209999999999999</v>
      </c>
      <c r="DC156" s="0" t="n">
        <v>-0.0209999999999999</v>
      </c>
      <c r="DD156" s="0" t="n">
        <v>-0.0209999999999999</v>
      </c>
      <c r="DE156" s="0" t="n">
        <v>-0.0209999999999999</v>
      </c>
      <c r="DF156" s="0" t="n">
        <v>-0.0209999999999999</v>
      </c>
      <c r="DG156" s="0" t="n">
        <v>-0.0110000000000001</v>
      </c>
      <c r="DH156" s="0" t="n">
        <v>-0.0110000000000001</v>
      </c>
      <c r="DI156" s="0" t="n">
        <v>-0.0109999999999997</v>
      </c>
      <c r="DJ156" s="0" t="n">
        <v>-0.0110000000000001</v>
      </c>
      <c r="DK156" s="0" t="n">
        <v>-0.0110000000000001</v>
      </c>
      <c r="DL156" s="0" t="n">
        <v>-0.016</v>
      </c>
      <c r="DM156" s="0" t="n">
        <v>-0.016</v>
      </c>
      <c r="DN156" s="0" t="n">
        <v>-0.016</v>
      </c>
      <c r="DO156" s="0" t="n">
        <v>-0.016</v>
      </c>
      <c r="DP156" s="0" t="n">
        <v>-0.016</v>
      </c>
      <c r="DQ156" s="0" t="n">
        <v>-0.016</v>
      </c>
      <c r="DR156" s="0" t="n">
        <v>-0.016</v>
      </c>
      <c r="DS156" s="0" t="n">
        <v>-0.00600000000000023</v>
      </c>
      <c r="DT156" s="0" t="n">
        <v>-0.00599999999999978</v>
      </c>
      <c r="DU156" s="0" t="n">
        <v>-0.00600000000000023</v>
      </c>
      <c r="DV156" s="0" t="n">
        <v>-0.00599999999999978</v>
      </c>
      <c r="DW156" s="0" t="n">
        <v>-0.00600000000000023</v>
      </c>
      <c r="DX156" s="0" t="n">
        <v>-0.0109999999999992</v>
      </c>
      <c r="DY156" s="0" t="n">
        <v>-0.0110000000000001</v>
      </c>
      <c r="DZ156" s="0" t="n">
        <v>-0.0110000000000001</v>
      </c>
      <c r="EA156" s="0" t="n">
        <v>-0.0110000000000001</v>
      </c>
      <c r="EB156" s="0" t="n">
        <v>-0.0109999999999997</v>
      </c>
      <c r="EC156" s="0" t="n">
        <v>-0.0109999999999997</v>
      </c>
      <c r="ED156" s="0" t="n">
        <v>-0.0110000000000001</v>
      </c>
      <c r="EE156" s="0" t="n">
        <v>-0.00099999999999989</v>
      </c>
      <c r="EF156" s="0" t="n">
        <v>-0.00100000000000033</v>
      </c>
      <c r="EG156" s="0" t="n">
        <v>-0.00099999999999989</v>
      </c>
      <c r="EH156" s="0" t="n">
        <v>-0.00100000000000033</v>
      </c>
      <c r="EI156" s="0" t="n">
        <v>-0.000999999999999446</v>
      </c>
      <c r="EJ156" s="0" t="n">
        <v>-0.00600000000000023</v>
      </c>
      <c r="EK156" s="0" t="n">
        <v>-0.00600000000000023</v>
      </c>
      <c r="EL156" s="0" t="n">
        <v>-0.00600000000000023</v>
      </c>
      <c r="EM156" s="0" t="n">
        <v>-0.00600000000000023</v>
      </c>
      <c r="EN156" s="0" t="n">
        <v>-0.00599999999999978</v>
      </c>
      <c r="EO156" s="0" t="n">
        <v>-0.00600000000000023</v>
      </c>
      <c r="EP156" s="0" t="n">
        <v>-0.00599999999999978</v>
      </c>
      <c r="EQ156" s="0" t="n">
        <v>0.004</v>
      </c>
      <c r="ER156" s="0" t="n">
        <v>0.004</v>
      </c>
      <c r="ES156" s="0" t="n">
        <v>0.00400000000000045</v>
      </c>
      <c r="ET156" s="0" t="n">
        <v>0.00399999999999956</v>
      </c>
      <c r="EU156" s="0" t="n">
        <v>0.00400000000000045</v>
      </c>
      <c r="EV156" s="0" t="n">
        <v>-0.00100000000000033</v>
      </c>
      <c r="EW156" s="0" t="n">
        <v>-0.000999999999999446</v>
      </c>
      <c r="EX156" s="0" t="n">
        <v>-0.000999999999999446</v>
      </c>
      <c r="EY156" s="0" t="n">
        <v>-0.00099999999999989</v>
      </c>
      <c r="EZ156" s="0" t="n">
        <v>-0.00099999999999989</v>
      </c>
      <c r="FA156" s="0" t="n">
        <v>-0.00099999999999989</v>
      </c>
      <c r="FB156" s="0" t="n">
        <v>-0.00100000000000033</v>
      </c>
      <c r="FC156" s="0" t="n">
        <v>0.00899999999999945</v>
      </c>
      <c r="FD156" s="0" t="n">
        <v>0.00900000000000034</v>
      </c>
      <c r="FE156" s="0" t="n">
        <v>0.00900000000000034</v>
      </c>
      <c r="FF156" s="0" t="n">
        <v>0.00899999999999945</v>
      </c>
      <c r="FG156" s="0" t="n">
        <v>0.00900000000000034</v>
      </c>
      <c r="FH156" s="0" t="n">
        <v>0.00400000000000045</v>
      </c>
      <c r="FI156" s="0" t="n">
        <v>0.00400000000000045</v>
      </c>
      <c r="FJ156" s="0" t="n">
        <v>0.00400000000000045</v>
      </c>
      <c r="FK156" s="0" t="n">
        <v>0.00400000000000045</v>
      </c>
      <c r="FL156" s="0" t="n">
        <v>0.00399999999999956</v>
      </c>
      <c r="FM156" s="0" t="n">
        <v>0.00400000000000045</v>
      </c>
      <c r="FN156" s="0" t="n">
        <v>0.00399999999999956</v>
      </c>
      <c r="FO156" s="0" t="n">
        <v>0.0139999999999993</v>
      </c>
      <c r="FP156" s="0" t="n">
        <v>0.0140000000000002</v>
      </c>
      <c r="FQ156" s="0" t="n">
        <v>0.0140000000000002</v>
      </c>
      <c r="FR156" s="0" t="n">
        <v>0.0140000000000002</v>
      </c>
      <c r="FS156" s="0" t="n">
        <v>0.0140000000000002</v>
      </c>
      <c r="FT156" s="0" t="n">
        <v>0.00900000000000034</v>
      </c>
      <c r="FU156" s="0" t="n">
        <v>0.00900000000000034</v>
      </c>
      <c r="FV156" s="0" t="n">
        <v>0.00900000000000034</v>
      </c>
      <c r="FW156" s="0" t="n">
        <v>0.00900000000000034</v>
      </c>
      <c r="FX156" s="0" t="n">
        <v>0.00899999999999945</v>
      </c>
      <c r="FY156" s="0" t="n">
        <v>0.00900000000000034</v>
      </c>
      <c r="FZ156" s="0" t="n">
        <v>0.00900000000000034</v>
      </c>
      <c r="GA156" s="0" t="n">
        <v>0.0189999999999992</v>
      </c>
      <c r="GB156" s="0" t="n">
        <v>0.0190000000000001</v>
      </c>
      <c r="GC156" s="0" t="n">
        <v>0.0190000000000001</v>
      </c>
      <c r="GD156" s="0" t="n">
        <v>0.0190000000000001</v>
      </c>
      <c r="GE156" s="0" t="n">
        <v>0.0190000000000001</v>
      </c>
      <c r="GF156" s="0" t="n">
        <v>0.0140000000000002</v>
      </c>
      <c r="GG156" s="0" t="n">
        <v>0.0140000000000002</v>
      </c>
      <c r="GH156" s="0" t="n">
        <v>0.0140000000000002</v>
      </c>
      <c r="GI156" s="0" t="n">
        <v>0.0140000000000002</v>
      </c>
      <c r="GJ156" s="0" t="n">
        <v>0.0139999999999993</v>
      </c>
      <c r="GK156" s="0" t="n">
        <v>0.0140000000000002</v>
      </c>
      <c r="GL156" s="0" t="n">
        <v>0.0140000000000002</v>
      </c>
      <c r="GM156" s="0" t="n">
        <v>0.024</v>
      </c>
      <c r="GN156" s="0" t="n">
        <v>0.024</v>
      </c>
      <c r="GO156" s="0" t="n">
        <v>0.024</v>
      </c>
      <c r="GP156" s="0" t="n">
        <v>0.024</v>
      </c>
      <c r="GQ156" s="0" t="n">
        <v>0.024</v>
      </c>
      <c r="GR156" s="0" t="n">
        <v>0.0190000000000001</v>
      </c>
      <c r="GS156" s="0" t="n">
        <v>0.0190000000000001</v>
      </c>
      <c r="GT156" s="0" t="n">
        <v>0.0190000000000001</v>
      </c>
      <c r="GU156" s="0" t="n">
        <v>0.0190000000000001</v>
      </c>
      <c r="GV156" s="0" t="n">
        <v>0.0189999999999992</v>
      </c>
      <c r="GW156" s="0" t="n">
        <v>0.0190000000000001</v>
      </c>
      <c r="GX156" s="0" t="n">
        <v>0.0190000000000001</v>
      </c>
      <c r="GY156" s="0" t="n">
        <v>0.0289999999999999</v>
      </c>
      <c r="GZ156" s="0" t="n">
        <v>0.0289999999999999</v>
      </c>
      <c r="HA156" s="0" t="n">
        <v>0.0289999999999999</v>
      </c>
      <c r="HB156" s="0" t="n">
        <v>0.0289999999999999</v>
      </c>
      <c r="HC156" s="0" t="n">
        <v>0.0289999999999999</v>
      </c>
      <c r="HD156" s="0" t="n">
        <v>0.024</v>
      </c>
      <c r="HE156" s="0" t="n">
        <v>0.024</v>
      </c>
      <c r="HF156" s="0" t="n">
        <v>0.024</v>
      </c>
      <c r="HG156" s="0" t="n">
        <v>0.024</v>
      </c>
      <c r="HH156" s="0" t="n">
        <v>0.024</v>
      </c>
      <c r="HI156" s="0" t="n">
        <v>0.024</v>
      </c>
      <c r="HJ156" s="0" t="n">
        <v>0.024</v>
      </c>
      <c r="HK156" s="0" t="n">
        <v>0.0340000000000007</v>
      </c>
      <c r="HL156" s="0" t="n">
        <v>0.0339999999999998</v>
      </c>
      <c r="HM156" s="0" t="n">
        <v>0.0339999999999998</v>
      </c>
      <c r="HN156" s="0" t="n">
        <v>0.0339999999999998</v>
      </c>
      <c r="HO156" s="0" t="n">
        <v>0.0339999999999998</v>
      </c>
      <c r="HP156" s="0" t="n">
        <v>0.0289999999999999</v>
      </c>
      <c r="HQ156" s="0" t="n">
        <v>0.0289999999999999</v>
      </c>
      <c r="HR156" s="0" t="n">
        <v>0.0289999999999999</v>
      </c>
      <c r="HS156" s="0" t="n">
        <v>0.0289999999999999</v>
      </c>
      <c r="HT156" s="0" t="n">
        <v>0.0290000000000008</v>
      </c>
      <c r="HU156" s="0" t="n">
        <v>0.0289999999999999</v>
      </c>
      <c r="HV156" s="0" t="n">
        <v>0.0289999999999999</v>
      </c>
      <c r="HW156" s="0" t="n">
        <v>0.0390000000000006</v>
      </c>
      <c r="HX156" s="0" t="n">
        <v>0.0389999999999997</v>
      </c>
      <c r="HY156" s="0" t="n">
        <v>0.0389999999999997</v>
      </c>
      <c r="HZ156" s="0" t="n">
        <v>0.0389999999999997</v>
      </c>
      <c r="IA156" s="382" t="n">
        <v>0.0389999999999997</v>
      </c>
      <c r="IB156" s="382" t="n">
        <v>0.0339999999999998</v>
      </c>
      <c r="IC156" s="382" t="n">
        <v>0.0339999999999998</v>
      </c>
      <c r="ID156" s="382" t="n">
        <v>0.0339999999999998</v>
      </c>
      <c r="IE156" s="382" t="n">
        <v>0.0339999999999998</v>
      </c>
      <c r="IF156" s="382" t="n">
        <v>0.0340000000000007</v>
      </c>
      <c r="IG156" s="382" t="n">
        <v>0.0339999999999998</v>
      </c>
    </row>
    <row r="157" customFormat="false" ht="12.75" hidden="false" customHeight="false" outlineLevel="0" collapsed="false">
      <c r="A157" s="389" t="n">
        <f aca="false">A!A171</f>
        <v>41760</v>
      </c>
      <c r="B157" s="390" t="n">
        <f aca="false">INDEX(RelationshipPriceTable,MATCH(A157,RelationshipMonth,0),2)</f>
        <v>4.384</v>
      </c>
      <c r="C157" s="390" t="n">
        <v>4.362</v>
      </c>
      <c r="D157" s="391" t="n">
        <f aca="false">B157-C157</f>
        <v>0.0220000000000002</v>
      </c>
      <c r="F157" s="414" t="n">
        <v>37074</v>
      </c>
      <c r="O157" s="0" t="n">
        <v>0.0209999999999999</v>
      </c>
      <c r="P157" s="0" t="n">
        <v>0.0209999999999999</v>
      </c>
      <c r="Q157" s="0" t="n">
        <v>0.0220000000000002</v>
      </c>
      <c r="R157" s="0" t="n">
        <v>0.0290000000000004</v>
      </c>
      <c r="S157" s="0" t="n">
        <v>0.032</v>
      </c>
      <c r="T157" s="0" t="n">
        <v>0.032</v>
      </c>
      <c r="U157" s="0" t="n">
        <v>0.032</v>
      </c>
      <c r="V157" s="0" t="n">
        <v>0.032</v>
      </c>
      <c r="W157" s="0" t="n">
        <v>0.032</v>
      </c>
      <c r="X157" s="0" t="n">
        <v>0.032</v>
      </c>
      <c r="Y157" s="0" t="n">
        <v>0.032</v>
      </c>
      <c r="Z157" s="0" t="n">
        <v>0.0310000000000001</v>
      </c>
      <c r="AA157" s="0" t="n">
        <v>0.0310000000000001</v>
      </c>
      <c r="AB157" s="0" t="n">
        <v>0.0340000000000003</v>
      </c>
      <c r="AC157" s="0" t="n">
        <v>0.0389999999999997</v>
      </c>
      <c r="AD157" s="0" t="n">
        <v>0.0390000000000001</v>
      </c>
      <c r="AE157" s="0" t="n">
        <v>0.0389999999999997</v>
      </c>
      <c r="AF157" s="0" t="n">
        <v>0.0390000000000001</v>
      </c>
      <c r="AG157" s="0" t="n">
        <v>0.0390000000000001</v>
      </c>
      <c r="AH157" s="0" t="n">
        <v>0.0390000000000001</v>
      </c>
      <c r="AI157" s="0" t="n">
        <v>0.0489999999999999</v>
      </c>
      <c r="AJ157" s="0" t="n">
        <v>0.0489999999999999</v>
      </c>
      <c r="AK157" s="0" t="n">
        <v>0.0490000000000004</v>
      </c>
      <c r="AL157" s="0" t="n">
        <v>0.0490000000000004</v>
      </c>
      <c r="AM157" s="0" t="n">
        <v>0.0489999999999999</v>
      </c>
      <c r="AN157" s="0" t="n">
        <v>0.0489999999999999</v>
      </c>
      <c r="AO157" s="0" t="n">
        <v>0.0489999999999999</v>
      </c>
      <c r="AP157" s="0" t="n">
        <v>0.0489999999999999</v>
      </c>
      <c r="AQ157" s="0" t="n">
        <v>0.0489999999999999</v>
      </c>
      <c r="AR157" s="0" t="n">
        <v>0.0489999999999999</v>
      </c>
      <c r="AS157" s="0" t="n">
        <v>0.0489999999999999</v>
      </c>
      <c r="AT157" s="0" t="n">
        <v>0.0489999999999999</v>
      </c>
      <c r="AU157" s="0" t="n">
        <v>0.0489999999999999</v>
      </c>
      <c r="AV157" s="0" t="n">
        <v>0.0489999999999999</v>
      </c>
      <c r="AW157" s="0" t="n">
        <v>0.0489999999999999</v>
      </c>
      <c r="AX157" s="0" t="n">
        <v>0.0489999999999999</v>
      </c>
      <c r="AY157" s="0" t="n">
        <v>0.0489999999999999</v>
      </c>
      <c r="AZ157" s="0" t="n">
        <v>0.0489999999999999</v>
      </c>
      <c r="BA157" s="0" t="n">
        <v>0.0489999999999999</v>
      </c>
      <c r="BB157" s="0" t="n">
        <v>0.0489999999999999</v>
      </c>
      <c r="BC157" s="0" t="n">
        <v>0.0489999999999999</v>
      </c>
      <c r="BD157" s="0" t="n">
        <v>0.0489999999999999</v>
      </c>
      <c r="BE157" s="0" t="n">
        <v>0.0489999999999999</v>
      </c>
      <c r="BF157" s="0" t="n">
        <v>0.0489999999999999</v>
      </c>
      <c r="BG157" s="0" t="n">
        <v>0.0490000000000004</v>
      </c>
      <c r="BH157" s="0" t="n">
        <v>0.0489999999999999</v>
      </c>
      <c r="BI157" s="0" t="n">
        <v>0.0489999999999999</v>
      </c>
      <c r="BJ157" s="0" t="n">
        <v>0.0489999999999999</v>
      </c>
      <c r="BK157" s="0" t="n">
        <v>0.0489999999999999</v>
      </c>
      <c r="BL157" s="0" t="n">
        <v>0.0489999999999999</v>
      </c>
      <c r="BM157" s="0" t="n">
        <v>0.0489999999999999</v>
      </c>
      <c r="BN157" s="0" t="n">
        <v>0.0489999999999999</v>
      </c>
      <c r="BO157" s="0" t="n">
        <v>0.0489999999999999</v>
      </c>
      <c r="BP157" s="0" t="n">
        <v>0.0490000000000004</v>
      </c>
      <c r="BQ157" s="0" t="n">
        <v>0.0489999999999999</v>
      </c>
      <c r="BR157" s="0" t="n">
        <v>0.0489999999999999</v>
      </c>
      <c r="BS157" s="0" t="n">
        <v>0.0489999999999999</v>
      </c>
      <c r="BT157" s="0" t="n">
        <v>0.0489999999999999</v>
      </c>
      <c r="BU157" s="0" t="n">
        <v>0.0489999999999999</v>
      </c>
      <c r="BV157" s="0" t="n">
        <v>0.0490000000000004</v>
      </c>
      <c r="BW157" s="0" t="n">
        <v>0.0489999999999999</v>
      </c>
      <c r="BX157" s="0" t="n">
        <v>0.0489999999999999</v>
      </c>
      <c r="BY157" s="0" t="n">
        <v>0.0489999999999999</v>
      </c>
      <c r="BZ157" s="0" t="n">
        <v>0.0489999999999999</v>
      </c>
      <c r="CA157" s="0" t="n">
        <v>0.0489999999999999</v>
      </c>
      <c r="CB157" s="0" t="n">
        <v>0.0490000000000004</v>
      </c>
      <c r="CC157" s="0" t="n">
        <v>0.0489999999999999</v>
      </c>
      <c r="CD157" s="0" t="n">
        <v>0.0489999999999999</v>
      </c>
      <c r="CE157" s="0" t="n">
        <v>0.0489999999999999</v>
      </c>
      <c r="CF157" s="0" t="n">
        <v>0.0489999999999999</v>
      </c>
      <c r="CG157" s="0" t="n">
        <v>0.0489999999999999</v>
      </c>
      <c r="CH157" s="0" t="n">
        <v>0.0489999999999999</v>
      </c>
      <c r="CI157" s="0" t="n">
        <v>0.0489999999999999</v>
      </c>
      <c r="CJ157" s="0" t="n">
        <v>0.0490000000000004</v>
      </c>
      <c r="CK157" s="0" t="n">
        <v>0.0489999999999999</v>
      </c>
      <c r="CL157" s="0" t="n">
        <v>0.0490000000000004</v>
      </c>
      <c r="CM157" s="0" t="n">
        <v>0.0490000000000004</v>
      </c>
      <c r="CN157" s="0" t="n">
        <v>0.0490000000000004</v>
      </c>
      <c r="CO157" s="0" t="n">
        <v>0.0489999999999999</v>
      </c>
      <c r="CP157" s="0" t="n">
        <v>0.0489999999999999</v>
      </c>
      <c r="CQ157" s="0" t="n">
        <v>0.0489999999999999</v>
      </c>
      <c r="CR157" s="0" t="n">
        <v>0.0489999999999999</v>
      </c>
      <c r="CS157" s="0" t="n">
        <v>0.0489999999999999</v>
      </c>
      <c r="CT157" s="0" t="n">
        <v>0.0489999999999999</v>
      </c>
      <c r="CU157" s="0" t="n">
        <v>0.0489999999999999</v>
      </c>
      <c r="CV157" s="0" t="n">
        <v>0.0490000000000004</v>
      </c>
      <c r="CW157" s="0" t="n">
        <v>0.0489999999999999</v>
      </c>
      <c r="CX157" s="0" t="n">
        <v>0.0489999999999999</v>
      </c>
      <c r="CY157" s="0" t="n">
        <v>0.0489999999999995</v>
      </c>
      <c r="CZ157" s="0" t="n">
        <v>0.0490000000000004</v>
      </c>
      <c r="DA157" s="0" t="n">
        <v>0.0489999999999999</v>
      </c>
      <c r="DB157" s="0" t="n">
        <v>0.0489999999999999</v>
      </c>
      <c r="DC157" s="0" t="n">
        <v>0.0489999999999999</v>
      </c>
      <c r="DD157" s="0" t="n">
        <v>0.0489999999999999</v>
      </c>
      <c r="DE157" s="0" t="n">
        <v>0.0489999999999999</v>
      </c>
      <c r="DF157" s="0" t="n">
        <v>0.0489999999999999</v>
      </c>
      <c r="DG157" s="0" t="n">
        <v>0.0489999999999999</v>
      </c>
      <c r="DH157" s="0" t="n">
        <v>0.0490000000000004</v>
      </c>
      <c r="DI157" s="0" t="n">
        <v>0.0489999999999999</v>
      </c>
      <c r="DJ157" s="0" t="n">
        <v>0.0490000000000004</v>
      </c>
      <c r="DK157" s="0" t="n">
        <v>0.0490000000000004</v>
      </c>
      <c r="DL157" s="0" t="n">
        <v>0.0489999999999995</v>
      </c>
      <c r="DM157" s="0" t="n">
        <v>0.0490000000000004</v>
      </c>
      <c r="DN157" s="0" t="n">
        <v>0.0489999999999999</v>
      </c>
      <c r="DO157" s="0" t="n">
        <v>0.0489999999999999</v>
      </c>
      <c r="DP157" s="0" t="n">
        <v>0.0489999999999999</v>
      </c>
      <c r="DQ157" s="0" t="n">
        <v>0.0489999999999999</v>
      </c>
      <c r="DR157" s="0" t="n">
        <v>0.0490000000000004</v>
      </c>
      <c r="DS157" s="0" t="n">
        <v>0.0489999999999999</v>
      </c>
      <c r="DT157" s="0" t="n">
        <v>0.0489999999999999</v>
      </c>
      <c r="DU157" s="0" t="n">
        <v>0.0489999999999999</v>
      </c>
      <c r="DV157" s="0" t="n">
        <v>0.0489999999999999</v>
      </c>
      <c r="DW157" s="0" t="n">
        <v>0.0489999999999995</v>
      </c>
      <c r="DX157" s="0" t="n">
        <v>0.0489999999999995</v>
      </c>
      <c r="DY157" s="0" t="n">
        <v>0.0489999999999995</v>
      </c>
      <c r="DZ157" s="0" t="n">
        <v>0.0489999999999995</v>
      </c>
      <c r="EA157" s="0" t="n">
        <v>0.0489999999999999</v>
      </c>
      <c r="EB157" s="0" t="n">
        <v>0.0489999999999999</v>
      </c>
      <c r="EC157" s="0" t="n">
        <v>0.0489999999999999</v>
      </c>
      <c r="ED157" s="0" t="n">
        <v>0.0489999999999999</v>
      </c>
      <c r="EE157" s="0" t="n">
        <v>0.0489999999999999</v>
      </c>
      <c r="EF157" s="0" t="n">
        <v>0.0490000000000004</v>
      </c>
      <c r="EG157" s="0" t="n">
        <v>0.0489999999999999</v>
      </c>
      <c r="EH157" s="0" t="n">
        <v>0.0490000000000004</v>
      </c>
      <c r="EI157" s="0" t="n">
        <v>0.0489999999999995</v>
      </c>
      <c r="EJ157" s="0" t="n">
        <v>0.0490000000000004</v>
      </c>
      <c r="EK157" s="0" t="n">
        <v>0.0489999999999995</v>
      </c>
      <c r="EL157" s="0" t="n">
        <v>0.0489999999999995</v>
      </c>
      <c r="EM157" s="0" t="n">
        <v>0.0489999999999999</v>
      </c>
      <c r="EN157" s="0" t="n">
        <v>0.0489999999999999</v>
      </c>
      <c r="EO157" s="0" t="n">
        <v>0.0490000000000004</v>
      </c>
      <c r="EP157" s="0" t="n">
        <v>0.0489999999999999</v>
      </c>
      <c r="EQ157" s="0" t="n">
        <v>0.0489999999999999</v>
      </c>
      <c r="ER157" s="0" t="n">
        <v>0.0489999999999999</v>
      </c>
      <c r="ES157" s="0" t="n">
        <v>0.0489999999999995</v>
      </c>
      <c r="ET157" s="0" t="n">
        <v>0.0490000000000004</v>
      </c>
      <c r="EU157" s="0" t="n">
        <v>0.0489999999999995</v>
      </c>
      <c r="EV157" s="0" t="n">
        <v>0.0490000000000004</v>
      </c>
      <c r="EW157" s="0" t="n">
        <v>0.0489999999999995</v>
      </c>
      <c r="EX157" s="0" t="n">
        <v>0.0489999999999995</v>
      </c>
      <c r="EY157" s="0" t="n">
        <v>0.0489999999999999</v>
      </c>
      <c r="EZ157" s="0" t="n">
        <v>0.0489999999999999</v>
      </c>
      <c r="FA157" s="0" t="n">
        <v>0.0489999999999995</v>
      </c>
      <c r="FB157" s="0" t="n">
        <v>0.0490000000000004</v>
      </c>
      <c r="FC157" s="0" t="n">
        <v>0.0490000000000004</v>
      </c>
      <c r="FD157" s="0" t="n">
        <v>0.0489999999999995</v>
      </c>
      <c r="FE157" s="0" t="n">
        <v>0.0489999999999995</v>
      </c>
      <c r="FF157" s="0" t="n">
        <v>0.0490000000000004</v>
      </c>
      <c r="FG157" s="0" t="n">
        <v>0.0489999999999995</v>
      </c>
      <c r="FH157" s="0" t="n">
        <v>0.0489999999999995</v>
      </c>
      <c r="FI157" s="0" t="n">
        <v>0.0489999999999995</v>
      </c>
      <c r="FJ157" s="0" t="n">
        <v>0.0489999999999995</v>
      </c>
      <c r="FK157" s="0" t="n">
        <v>0.0489999999999995</v>
      </c>
      <c r="FL157" s="0" t="n">
        <v>0.0490000000000004</v>
      </c>
      <c r="FM157" s="0" t="n">
        <v>0.0489999999999995</v>
      </c>
      <c r="FN157" s="0" t="n">
        <v>0.0490000000000004</v>
      </c>
      <c r="FO157" s="0" t="n">
        <v>0.0490000000000004</v>
      </c>
      <c r="FP157" s="0" t="n">
        <v>0.0489999999999995</v>
      </c>
      <c r="FQ157" s="0" t="n">
        <v>0.0489999999999995</v>
      </c>
      <c r="FR157" s="0" t="n">
        <v>0.0490000000000004</v>
      </c>
      <c r="FS157" s="0" t="n">
        <v>0.0489999999999995</v>
      </c>
      <c r="FT157" s="0" t="n">
        <v>0.0489999999999995</v>
      </c>
      <c r="FU157" s="0" t="n">
        <v>0.0489999999999995</v>
      </c>
      <c r="FV157" s="0" t="n">
        <v>0.0489999999999995</v>
      </c>
      <c r="FW157" s="0" t="n">
        <v>0.0489999999999995</v>
      </c>
      <c r="FX157" s="0" t="n">
        <v>0.0490000000000004</v>
      </c>
      <c r="FY157" s="0" t="n">
        <v>0.0489999999999995</v>
      </c>
      <c r="FZ157" s="0" t="n">
        <v>0.0490000000000004</v>
      </c>
      <c r="GA157" s="0" t="n">
        <v>0.0490000000000004</v>
      </c>
      <c r="GB157" s="0" t="n">
        <v>0.0489999999999995</v>
      </c>
      <c r="GC157" s="0" t="n">
        <v>0.0489999999999995</v>
      </c>
      <c r="GD157" s="0" t="n">
        <v>0.0490000000000004</v>
      </c>
      <c r="GE157" s="0" t="n">
        <v>0.0489999999999995</v>
      </c>
      <c r="GF157" s="0" t="n">
        <v>0.0489999999999995</v>
      </c>
      <c r="GG157" s="0" t="n">
        <v>0.0490000000000004</v>
      </c>
      <c r="GH157" s="0" t="n">
        <v>0.0490000000000004</v>
      </c>
      <c r="GI157" s="0" t="n">
        <v>0.0489999999999995</v>
      </c>
      <c r="GJ157" s="0" t="n">
        <v>0.0490000000000004</v>
      </c>
      <c r="GK157" s="0" t="n">
        <v>0.0489999999999995</v>
      </c>
      <c r="GL157" s="0" t="n">
        <v>0.0490000000000004</v>
      </c>
      <c r="GM157" s="0" t="n">
        <v>0.0490000000000004</v>
      </c>
      <c r="GN157" s="0" t="n">
        <v>0.0489999999999995</v>
      </c>
      <c r="GO157" s="0" t="n">
        <v>0.0489999999999995</v>
      </c>
      <c r="GP157" s="0" t="n">
        <v>0.0490000000000004</v>
      </c>
      <c r="GQ157" s="0" t="n">
        <v>0.0489999999999995</v>
      </c>
      <c r="GR157" s="0" t="n">
        <v>0.0489999999999995</v>
      </c>
      <c r="GS157" s="0" t="n">
        <v>0.0490000000000004</v>
      </c>
      <c r="GT157" s="0" t="n">
        <v>0.0490000000000004</v>
      </c>
      <c r="GU157" s="0" t="n">
        <v>0.0489999999999995</v>
      </c>
      <c r="GV157" s="0" t="n">
        <v>0.0490000000000004</v>
      </c>
      <c r="GW157" s="0" t="n">
        <v>0.0490000000000004</v>
      </c>
      <c r="GX157" s="0" t="n">
        <v>0.0490000000000004</v>
      </c>
      <c r="GY157" s="0" t="n">
        <v>0.0490000000000004</v>
      </c>
      <c r="GZ157" s="0" t="n">
        <v>0.0489999999999995</v>
      </c>
      <c r="HA157" s="0" t="n">
        <v>0.0490000000000004</v>
      </c>
      <c r="HB157" s="0" t="n">
        <v>0.0490000000000004</v>
      </c>
      <c r="HC157" s="0" t="n">
        <v>0.0489999999999995</v>
      </c>
      <c r="HD157" s="0" t="n">
        <v>0.0489999999999995</v>
      </c>
      <c r="HE157" s="0" t="n">
        <v>0.0490000000000004</v>
      </c>
      <c r="HF157" s="0" t="n">
        <v>0.0490000000000004</v>
      </c>
      <c r="HG157" s="0" t="n">
        <v>0.0489999999999995</v>
      </c>
      <c r="HH157" s="0" t="n">
        <v>0.0489999999999995</v>
      </c>
      <c r="HI157" s="0" t="n">
        <v>0.0490000000000004</v>
      </c>
      <c r="HJ157" s="0" t="n">
        <v>0.0490000000000004</v>
      </c>
      <c r="HK157" s="0" t="n">
        <v>0.0489999999999995</v>
      </c>
      <c r="HL157" s="0" t="n">
        <v>0.0489999999999995</v>
      </c>
      <c r="HM157" s="0" t="n">
        <v>0.0490000000000004</v>
      </c>
      <c r="HN157" s="0" t="n">
        <v>0.0490000000000004</v>
      </c>
      <c r="HO157" s="0" t="n">
        <v>0.0489999999999995</v>
      </c>
      <c r="HP157" s="0" t="n">
        <v>0.0489999999999995</v>
      </c>
      <c r="HQ157" s="0" t="n">
        <v>0.0490000000000004</v>
      </c>
      <c r="HR157" s="0" t="n">
        <v>0.0490000000000004</v>
      </c>
      <c r="HS157" s="0" t="n">
        <v>0.0489999999999995</v>
      </c>
      <c r="HT157" s="0" t="n">
        <v>0.0489999999999995</v>
      </c>
      <c r="HU157" s="0" t="n">
        <v>0.0490000000000004</v>
      </c>
      <c r="HV157" s="0" t="n">
        <v>0.0490000000000004</v>
      </c>
      <c r="HW157" s="0" t="n">
        <v>0.0489999999999995</v>
      </c>
      <c r="HX157" s="0" t="n">
        <v>0.0490000000000004</v>
      </c>
      <c r="HY157" s="0" t="n">
        <v>0.0490000000000004</v>
      </c>
      <c r="HZ157" s="0" t="n">
        <v>0.0490000000000004</v>
      </c>
      <c r="IA157" s="382" t="n">
        <v>0.0489999999999995</v>
      </c>
      <c r="IB157" s="382" t="n">
        <v>0.0489999999999995</v>
      </c>
      <c r="IC157" s="382" t="n">
        <v>0.0490000000000004</v>
      </c>
      <c r="ID157" s="382" t="n">
        <v>0.0490000000000004</v>
      </c>
      <c r="IE157" s="382" t="n">
        <v>0.0489999999999995</v>
      </c>
      <c r="IF157" s="382" t="n">
        <v>0.0489999999999995</v>
      </c>
      <c r="IG157" s="382" t="n">
        <v>0.0490000000000004</v>
      </c>
    </row>
    <row r="158" customFormat="false" ht="12.75" hidden="false" customHeight="false" outlineLevel="0" collapsed="false">
      <c r="A158" s="389" t="n">
        <f aca="false">A!A172</f>
        <v>41791</v>
      </c>
      <c r="B158" s="390" t="n">
        <f aca="false">INDEX(RelationshipPriceTable,MATCH(A158,RelationshipMonth,0),2)</f>
        <v>4.42</v>
      </c>
      <c r="C158" s="390" t="n">
        <v>4.398</v>
      </c>
      <c r="D158" s="391" t="n">
        <f aca="false">B158-C158</f>
        <v>0.0220000000000002</v>
      </c>
      <c r="F158" s="414" t="n">
        <v>37075</v>
      </c>
      <c r="O158" s="0" t="n">
        <v>0.0840000000000001</v>
      </c>
      <c r="P158" s="0" t="n">
        <v>0.0909999999999998</v>
      </c>
      <c r="Q158" s="0" t="n">
        <v>0.0949999999999998</v>
      </c>
      <c r="R158" s="0" t="n">
        <v>0.105</v>
      </c>
      <c r="S158" s="0" t="n">
        <v>0.115</v>
      </c>
      <c r="T158" s="0" t="n">
        <v>0.12</v>
      </c>
      <c r="U158" s="0" t="n">
        <v>0.122</v>
      </c>
      <c r="V158" s="0" t="n">
        <v>0.125</v>
      </c>
      <c r="W158" s="0" t="n">
        <v>0.127</v>
      </c>
      <c r="X158" s="0" t="n">
        <v>0.132</v>
      </c>
      <c r="Y158" s="0" t="n">
        <v>0.137</v>
      </c>
      <c r="Z158" s="0" t="n">
        <v>0.142</v>
      </c>
      <c r="AA158" s="0" t="n">
        <v>0.147</v>
      </c>
      <c r="AB158" s="0" t="n">
        <v>0.144</v>
      </c>
      <c r="AC158" s="0" t="n">
        <v>0.142</v>
      </c>
      <c r="AD158" s="0" t="n">
        <v>0.142</v>
      </c>
      <c r="AE158" s="0" t="n">
        <v>0.142</v>
      </c>
      <c r="AF158" s="0" t="n">
        <v>0.141999999999999</v>
      </c>
      <c r="AG158" s="0" t="n">
        <v>0.142</v>
      </c>
      <c r="AH158" s="0" t="n">
        <v>0.142</v>
      </c>
      <c r="AI158" s="0" t="n">
        <v>0.142</v>
      </c>
      <c r="AJ158" s="0" t="n">
        <v>0.142</v>
      </c>
      <c r="AK158" s="0" t="n">
        <v>0.142</v>
      </c>
      <c r="AL158" s="0" t="n">
        <v>0.142</v>
      </c>
      <c r="AM158" s="0" t="n">
        <v>0.142</v>
      </c>
      <c r="AN158" s="0" t="n">
        <v>0.142</v>
      </c>
      <c r="AO158" s="0" t="n">
        <v>0.142</v>
      </c>
      <c r="AP158" s="0" t="n">
        <v>0.142</v>
      </c>
      <c r="AQ158" s="0" t="n">
        <v>0.142</v>
      </c>
      <c r="AR158" s="0" t="n">
        <v>0.142</v>
      </c>
      <c r="AS158" s="0" t="n">
        <v>0.142</v>
      </c>
      <c r="AT158" s="0" t="n">
        <v>0.142</v>
      </c>
      <c r="AU158" s="0" t="n">
        <v>0.142</v>
      </c>
      <c r="AV158" s="0" t="n">
        <v>0.142</v>
      </c>
      <c r="AW158" s="0" t="n">
        <v>0.142</v>
      </c>
      <c r="AX158" s="0" t="n">
        <v>0.142</v>
      </c>
      <c r="AY158" s="0" t="n">
        <v>0.142</v>
      </c>
      <c r="AZ158" s="0" t="n">
        <v>0.142</v>
      </c>
      <c r="BA158" s="0" t="n">
        <v>0.142</v>
      </c>
      <c r="BB158" s="0" t="n">
        <v>0.142</v>
      </c>
      <c r="BC158" s="0" t="n">
        <v>0.142</v>
      </c>
      <c r="BD158" s="0" t="n">
        <v>0.142</v>
      </c>
      <c r="BE158" s="0" t="n">
        <v>0.142</v>
      </c>
      <c r="BF158" s="0" t="n">
        <v>0.142</v>
      </c>
      <c r="BG158" s="0" t="n">
        <v>0.142</v>
      </c>
      <c r="BH158" s="0" t="n">
        <v>0.142</v>
      </c>
      <c r="BI158" s="0" t="n">
        <v>0.142</v>
      </c>
      <c r="BJ158" s="0" t="n">
        <v>0.142</v>
      </c>
      <c r="BK158" s="0" t="n">
        <v>0.142</v>
      </c>
      <c r="BL158" s="0" t="n">
        <v>0.142</v>
      </c>
      <c r="BM158" s="0" t="n">
        <v>0.142</v>
      </c>
      <c r="BN158" s="0" t="n">
        <v>0.142</v>
      </c>
      <c r="BO158" s="0" t="n">
        <v>0.142</v>
      </c>
      <c r="BP158" s="0" t="n">
        <v>0.142</v>
      </c>
      <c r="BQ158" s="0" t="n">
        <v>0.142</v>
      </c>
      <c r="BR158" s="0" t="n">
        <v>0.142</v>
      </c>
      <c r="BS158" s="0" t="n">
        <v>0.142</v>
      </c>
      <c r="BT158" s="0" t="n">
        <v>0.142</v>
      </c>
      <c r="BU158" s="0" t="n">
        <v>0.142</v>
      </c>
      <c r="BV158" s="0" t="n">
        <v>0.142</v>
      </c>
      <c r="BW158" s="0" t="n">
        <v>0.142</v>
      </c>
      <c r="BX158" s="0" t="n">
        <v>0.142</v>
      </c>
      <c r="BY158" s="0" t="n">
        <v>0.142</v>
      </c>
      <c r="BZ158" s="0" t="n">
        <v>0.142</v>
      </c>
      <c r="CA158" s="0" t="n">
        <v>0.142</v>
      </c>
      <c r="CB158" s="0" t="n">
        <v>0.141999999999999</v>
      </c>
      <c r="CC158" s="0" t="n">
        <v>0.142</v>
      </c>
      <c r="CD158" s="0" t="n">
        <v>0.142</v>
      </c>
      <c r="CE158" s="0" t="n">
        <v>0.142</v>
      </c>
      <c r="CF158" s="0" t="n">
        <v>0.142</v>
      </c>
      <c r="CG158" s="0" t="n">
        <v>0.142</v>
      </c>
      <c r="CH158" s="0" t="n">
        <v>0.142</v>
      </c>
      <c r="CI158" s="0" t="n">
        <v>0.142</v>
      </c>
      <c r="CJ158" s="0" t="n">
        <v>0.142</v>
      </c>
      <c r="CK158" s="0" t="n">
        <v>0.142</v>
      </c>
      <c r="CL158" s="0" t="n">
        <v>0.142</v>
      </c>
      <c r="CM158" s="0" t="n">
        <v>0.141999999999999</v>
      </c>
      <c r="CN158" s="0" t="n">
        <v>0.142</v>
      </c>
      <c r="CO158" s="0" t="n">
        <v>0.142</v>
      </c>
      <c r="CP158" s="0" t="n">
        <v>0.142</v>
      </c>
      <c r="CQ158" s="0" t="n">
        <v>0.142</v>
      </c>
      <c r="CR158" s="0" t="n">
        <v>0.142</v>
      </c>
      <c r="CS158" s="0" t="n">
        <v>0.142</v>
      </c>
      <c r="CT158" s="0" t="n">
        <v>0.142</v>
      </c>
      <c r="CU158" s="0" t="n">
        <v>0.142</v>
      </c>
      <c r="CV158" s="0" t="n">
        <v>0.142</v>
      </c>
      <c r="CW158" s="0" t="n">
        <v>0.142</v>
      </c>
      <c r="CX158" s="0" t="n">
        <v>0.142</v>
      </c>
      <c r="CY158" s="0" t="n">
        <v>0.142</v>
      </c>
      <c r="CZ158" s="0" t="n">
        <v>0.141999999999999</v>
      </c>
      <c r="DA158" s="0" t="n">
        <v>0.142</v>
      </c>
      <c r="DB158" s="0" t="n">
        <v>0.142</v>
      </c>
      <c r="DC158" s="0" t="n">
        <v>0.142</v>
      </c>
      <c r="DD158" s="0" t="n">
        <v>0.142</v>
      </c>
      <c r="DE158" s="0" t="n">
        <v>0.142</v>
      </c>
      <c r="DF158" s="0" t="n">
        <v>0.142</v>
      </c>
      <c r="DG158" s="0" t="n">
        <v>0.142</v>
      </c>
      <c r="DH158" s="0" t="n">
        <v>0.142</v>
      </c>
      <c r="DI158" s="0" t="n">
        <v>0.142</v>
      </c>
      <c r="DJ158" s="0" t="n">
        <v>0.142</v>
      </c>
      <c r="DK158" s="0" t="n">
        <v>0.141999999999999</v>
      </c>
      <c r="DL158" s="0" t="n">
        <v>0.142</v>
      </c>
      <c r="DM158" s="0" t="n">
        <v>0.141999999999999</v>
      </c>
      <c r="DN158" s="0" t="n">
        <v>0.142</v>
      </c>
      <c r="DO158" s="0" t="n">
        <v>0.142</v>
      </c>
      <c r="DP158" s="0" t="n">
        <v>0.142</v>
      </c>
      <c r="DQ158" s="0" t="n">
        <v>0.142</v>
      </c>
      <c r="DR158" s="0" t="n">
        <v>0.142</v>
      </c>
      <c r="DS158" s="0" t="n">
        <v>0.142</v>
      </c>
      <c r="DT158" s="0" t="n">
        <v>0.142</v>
      </c>
      <c r="DU158" s="0" t="n">
        <v>0.142</v>
      </c>
      <c r="DV158" s="0" t="n">
        <v>0.142</v>
      </c>
      <c r="DW158" s="0" t="n">
        <v>0.142</v>
      </c>
      <c r="DX158" s="0" t="n">
        <v>0.142</v>
      </c>
      <c r="DY158" s="0" t="n">
        <v>0.142</v>
      </c>
      <c r="DZ158" s="0" t="n">
        <v>0.142</v>
      </c>
      <c r="EA158" s="0" t="n">
        <v>0.142</v>
      </c>
      <c r="EB158" s="0" t="n">
        <v>0.142</v>
      </c>
      <c r="EC158" s="0" t="n">
        <v>0.142</v>
      </c>
      <c r="ED158" s="0" t="n">
        <v>0.142</v>
      </c>
      <c r="EE158" s="0" t="n">
        <v>0.142</v>
      </c>
      <c r="EF158" s="0" t="n">
        <v>0.142</v>
      </c>
      <c r="EG158" s="0" t="n">
        <v>0.142</v>
      </c>
      <c r="EH158" s="0" t="n">
        <v>0.141999999999999</v>
      </c>
      <c r="EI158" s="0" t="n">
        <v>0.142</v>
      </c>
      <c r="EJ158" s="0" t="n">
        <v>0.142</v>
      </c>
      <c r="EK158" s="0" t="n">
        <v>0.142</v>
      </c>
      <c r="EL158" s="0" t="n">
        <v>0.142</v>
      </c>
      <c r="EM158" s="0" t="n">
        <v>0.142</v>
      </c>
      <c r="EN158" s="0" t="n">
        <v>0.141999999999999</v>
      </c>
      <c r="EO158" s="0" t="n">
        <v>0.142</v>
      </c>
      <c r="EP158" s="0" t="n">
        <v>0.142</v>
      </c>
      <c r="EQ158" s="0" t="n">
        <v>0.141999999999999</v>
      </c>
      <c r="ER158" s="0" t="n">
        <v>0.142</v>
      </c>
      <c r="ES158" s="0" t="n">
        <v>0.142</v>
      </c>
      <c r="ET158" s="0" t="n">
        <v>0.141999999999999</v>
      </c>
      <c r="EU158" s="0" t="n">
        <v>0.142</v>
      </c>
      <c r="EV158" s="0" t="n">
        <v>0.142</v>
      </c>
      <c r="EW158" s="0" t="n">
        <v>0.142</v>
      </c>
      <c r="EX158" s="0" t="n">
        <v>0.142</v>
      </c>
      <c r="EY158" s="0" t="n">
        <v>0.142</v>
      </c>
      <c r="EZ158" s="0" t="n">
        <v>0.142</v>
      </c>
      <c r="FA158" s="0" t="n">
        <v>0.142</v>
      </c>
      <c r="FB158" s="0" t="n">
        <v>0.141999999999999</v>
      </c>
      <c r="FC158" s="0" t="n">
        <v>0.142</v>
      </c>
      <c r="FD158" s="0" t="n">
        <v>0.142</v>
      </c>
      <c r="FE158" s="0" t="n">
        <v>0.142</v>
      </c>
      <c r="FF158" s="0" t="n">
        <v>0.141999999999999</v>
      </c>
      <c r="FG158" s="0" t="n">
        <v>0.142</v>
      </c>
      <c r="FH158" s="0" t="n">
        <v>0.142</v>
      </c>
      <c r="FI158" s="0" t="n">
        <v>0.142</v>
      </c>
      <c r="FJ158" s="0" t="n">
        <v>0.142</v>
      </c>
      <c r="FK158" s="0" t="n">
        <v>0.142</v>
      </c>
      <c r="FL158" s="0" t="n">
        <v>0.142</v>
      </c>
      <c r="FM158" s="0" t="n">
        <v>0.142</v>
      </c>
      <c r="FN158" s="0" t="n">
        <v>0.141999999999999</v>
      </c>
      <c r="FO158" s="0" t="n">
        <v>0.142</v>
      </c>
      <c r="FP158" s="0" t="n">
        <v>0.142</v>
      </c>
      <c r="FQ158" s="0" t="n">
        <v>0.142</v>
      </c>
      <c r="FR158" s="0" t="n">
        <v>0.141999999999999</v>
      </c>
      <c r="FS158" s="0" t="n">
        <v>0.142</v>
      </c>
      <c r="FT158" s="0" t="n">
        <v>0.142</v>
      </c>
      <c r="FU158" s="0" t="n">
        <v>0.142</v>
      </c>
      <c r="FV158" s="0" t="n">
        <v>0.142</v>
      </c>
      <c r="FW158" s="0" t="n">
        <v>0.142</v>
      </c>
      <c r="FX158" s="0" t="n">
        <v>0.142</v>
      </c>
      <c r="FY158" s="0" t="n">
        <v>0.142</v>
      </c>
      <c r="FZ158" s="0" t="n">
        <v>0.141999999999999</v>
      </c>
      <c r="GA158" s="0" t="n">
        <v>0.142</v>
      </c>
      <c r="GB158" s="0" t="n">
        <v>0.142</v>
      </c>
      <c r="GC158" s="0" t="n">
        <v>0.142</v>
      </c>
      <c r="GD158" s="0" t="n">
        <v>0.141999999999999</v>
      </c>
      <c r="GE158" s="0" t="n">
        <v>0.142</v>
      </c>
      <c r="GF158" s="0" t="n">
        <v>0.142</v>
      </c>
      <c r="GG158" s="0" t="n">
        <v>0.141999999999999</v>
      </c>
      <c r="GH158" s="0" t="n">
        <v>0.141999999999999</v>
      </c>
      <c r="GI158" s="0" t="n">
        <v>0.142</v>
      </c>
      <c r="GJ158" s="0" t="n">
        <v>0.142</v>
      </c>
      <c r="GK158" s="0" t="n">
        <v>0.142</v>
      </c>
      <c r="GL158" s="0" t="n">
        <v>0.141999999999999</v>
      </c>
      <c r="GM158" s="0" t="n">
        <v>0.142</v>
      </c>
      <c r="GN158" s="0" t="n">
        <v>0.142</v>
      </c>
      <c r="GO158" s="0" t="n">
        <v>0.142</v>
      </c>
      <c r="GP158" s="0" t="n">
        <v>0.141999999999999</v>
      </c>
      <c r="GQ158" s="0" t="n">
        <v>0.142</v>
      </c>
      <c r="GR158" s="0" t="n">
        <v>0.142</v>
      </c>
      <c r="GS158" s="0" t="n">
        <v>0.141999999999999</v>
      </c>
      <c r="GT158" s="0" t="n">
        <v>0.141999999999999</v>
      </c>
      <c r="GU158" s="0" t="n">
        <v>0.142</v>
      </c>
      <c r="GV158" s="0" t="n">
        <v>0.142</v>
      </c>
      <c r="GW158" s="0" t="n">
        <v>0.141999999999999</v>
      </c>
      <c r="GX158" s="0" t="n">
        <v>0.141999999999999</v>
      </c>
      <c r="GY158" s="0" t="n">
        <v>0.142</v>
      </c>
      <c r="GZ158" s="0" t="n">
        <v>0.142</v>
      </c>
      <c r="HA158" s="0" t="n">
        <v>0.141999999999999</v>
      </c>
      <c r="HB158" s="0" t="n">
        <v>0.141999999999999</v>
      </c>
      <c r="HC158" s="0" t="n">
        <v>0.142</v>
      </c>
      <c r="HD158" s="0" t="n">
        <v>0.142</v>
      </c>
      <c r="HE158" s="0" t="n">
        <v>0.141999999999999</v>
      </c>
      <c r="HF158" s="0" t="n">
        <v>0.141999999999999</v>
      </c>
      <c r="HG158" s="0" t="n">
        <v>0.142</v>
      </c>
      <c r="HH158" s="0" t="n">
        <v>0.142</v>
      </c>
      <c r="HI158" s="0" t="n">
        <v>0.141999999999999</v>
      </c>
      <c r="HJ158" s="0" t="n">
        <v>0.141999999999999</v>
      </c>
      <c r="HK158" s="0" t="n">
        <v>0.142</v>
      </c>
      <c r="HL158" s="0" t="n">
        <v>0.142</v>
      </c>
      <c r="HM158" s="0" t="n">
        <v>0.141999999999999</v>
      </c>
      <c r="HN158" s="0" t="n">
        <v>0.142</v>
      </c>
      <c r="HO158" s="0" t="n">
        <v>0.142</v>
      </c>
      <c r="HP158" s="0" t="n">
        <v>0.142</v>
      </c>
      <c r="HQ158" s="0" t="n">
        <v>0.141999999999999</v>
      </c>
      <c r="HR158" s="0" t="n">
        <v>0.141999999999999</v>
      </c>
      <c r="HS158" s="0" t="n">
        <v>0.142</v>
      </c>
      <c r="HT158" s="0" t="n">
        <v>0.142</v>
      </c>
      <c r="HU158" s="0" t="n">
        <v>0.141999999999999</v>
      </c>
      <c r="HV158" s="0" t="n">
        <v>0.141999999999999</v>
      </c>
      <c r="HW158" s="0" t="n">
        <v>0.142</v>
      </c>
      <c r="HX158" s="0" t="n">
        <v>0.141999999999999</v>
      </c>
      <c r="HY158" s="0" t="n">
        <v>0.141999999999999</v>
      </c>
      <c r="HZ158" s="0" t="n">
        <v>0.142</v>
      </c>
      <c r="IA158" s="382" t="n">
        <v>0.142</v>
      </c>
      <c r="IB158" s="382" t="n">
        <v>0.142</v>
      </c>
      <c r="IC158" s="382" t="n">
        <v>0.141999999999999</v>
      </c>
      <c r="ID158" s="382" t="n">
        <v>0.141999999999999</v>
      </c>
      <c r="IE158" s="382" t="n">
        <v>0.142</v>
      </c>
      <c r="IF158" s="382" t="n">
        <v>0.142</v>
      </c>
      <c r="IG158" s="382" t="n">
        <v>0.141999999999999</v>
      </c>
    </row>
    <row r="159" customFormat="false" ht="12.75" hidden="false" customHeight="false" outlineLevel="0" collapsed="false">
      <c r="A159" s="389" t="n">
        <f aca="false">A!A173</f>
        <v>41821</v>
      </c>
      <c r="B159" s="390" t="n">
        <f aca="false">INDEX(RelationshipPriceTable,MATCH(A159,RelationshipMonth,0),2)</f>
        <v>4.47</v>
      </c>
      <c r="C159" s="390" t="n">
        <v>4.448</v>
      </c>
      <c r="D159" s="391" t="n">
        <f aca="false">B159-C159</f>
        <v>0.0219999999999994</v>
      </c>
      <c r="F159" s="414" t="n">
        <v>37077</v>
      </c>
      <c r="O159" s="0" t="n">
        <v>-0.065</v>
      </c>
      <c r="P159" s="0" t="n">
        <v>-0.0599999999999996</v>
      </c>
      <c r="Q159" s="0" t="n">
        <v>-0.0549999999999997</v>
      </c>
      <c r="R159" s="0" t="n">
        <v>-0.0350000000000001</v>
      </c>
      <c r="S159" s="0" t="n">
        <v>-0.02</v>
      </c>
      <c r="T159" s="0" t="n">
        <v>-0.00499999999999989</v>
      </c>
      <c r="U159" s="0" t="n">
        <v>0.00300000000000011</v>
      </c>
      <c r="V159" s="0" t="n">
        <v>0.00800000000000001</v>
      </c>
      <c r="W159" s="0" t="n">
        <v>0.0260000000000002</v>
      </c>
      <c r="X159" s="0" t="n">
        <v>0.036</v>
      </c>
      <c r="Y159" s="0" t="n">
        <v>0.036</v>
      </c>
      <c r="Z159" s="0" t="n">
        <v>0.036</v>
      </c>
      <c r="AA159" s="0" t="n">
        <v>0.036</v>
      </c>
      <c r="AB159" s="0" t="n">
        <v>0.0380000000000003</v>
      </c>
      <c r="AC159" s="0" t="n">
        <v>0.0409999999999999</v>
      </c>
      <c r="AD159" s="0" t="n">
        <v>0.0459999999999998</v>
      </c>
      <c r="AE159" s="0" t="n">
        <v>0.0510000000000002</v>
      </c>
      <c r="AF159" s="0" t="n">
        <v>0.0510000000000002</v>
      </c>
      <c r="AG159" s="0" t="n">
        <v>0.0509999999999997</v>
      </c>
      <c r="AH159" s="0" t="n">
        <v>0.0510000000000002</v>
      </c>
      <c r="AI159" s="0" t="n">
        <v>0.0510000000000002</v>
      </c>
      <c r="AJ159" s="0" t="n">
        <v>0.0509999999999997</v>
      </c>
      <c r="AK159" s="0" t="n">
        <v>0.0509999999999997</v>
      </c>
      <c r="AL159" s="0" t="n">
        <v>0.0509999999999997</v>
      </c>
      <c r="AM159" s="0" t="n">
        <v>0.0510000000000002</v>
      </c>
      <c r="AN159" s="0" t="n">
        <v>0.0509999999999997</v>
      </c>
      <c r="AO159" s="0" t="n">
        <v>0.0509999999999997</v>
      </c>
      <c r="AP159" s="0" t="n">
        <v>0.0510000000000002</v>
      </c>
      <c r="AQ159" s="0" t="n">
        <v>0.0509999999999997</v>
      </c>
      <c r="AR159" s="0" t="n">
        <v>0.0510000000000002</v>
      </c>
      <c r="AS159" s="0" t="n">
        <v>0.0509999999999997</v>
      </c>
      <c r="AT159" s="0" t="n">
        <v>0.0509999999999997</v>
      </c>
      <c r="AU159" s="0" t="n">
        <v>0.0510000000000002</v>
      </c>
      <c r="AV159" s="0" t="n">
        <v>0.0509999999999997</v>
      </c>
      <c r="AW159" s="0" t="n">
        <v>0.0509999999999997</v>
      </c>
      <c r="AX159" s="0" t="n">
        <v>0.0510000000000002</v>
      </c>
      <c r="AY159" s="0" t="n">
        <v>0.0509999999999997</v>
      </c>
      <c r="AZ159" s="0" t="n">
        <v>0.0510000000000002</v>
      </c>
      <c r="BA159" s="0" t="n">
        <v>0.0509999999999997</v>
      </c>
      <c r="BB159" s="0" t="n">
        <v>0.0510000000000002</v>
      </c>
      <c r="BC159" s="0" t="n">
        <v>0.0510000000000002</v>
      </c>
      <c r="BD159" s="0" t="n">
        <v>0.0510000000000002</v>
      </c>
      <c r="BE159" s="0" t="n">
        <v>0.0510000000000002</v>
      </c>
      <c r="BF159" s="0" t="n">
        <v>0.0510000000000002</v>
      </c>
      <c r="BG159" s="0" t="n">
        <v>0.0509999999999997</v>
      </c>
      <c r="BH159" s="0" t="n">
        <v>0.0510000000000002</v>
      </c>
      <c r="BI159" s="0" t="n">
        <v>0.0510000000000002</v>
      </c>
      <c r="BJ159" s="0" t="n">
        <v>0.0509999999999997</v>
      </c>
      <c r="BK159" s="0" t="n">
        <v>0.0510000000000002</v>
      </c>
      <c r="BL159" s="0" t="n">
        <v>0.0510000000000002</v>
      </c>
      <c r="BM159" s="0" t="n">
        <v>0.0510000000000002</v>
      </c>
      <c r="BN159" s="0" t="n">
        <v>0.0510000000000002</v>
      </c>
      <c r="BO159" s="0" t="n">
        <v>0.0510000000000002</v>
      </c>
      <c r="BP159" s="0" t="n">
        <v>0.0510000000000002</v>
      </c>
      <c r="BQ159" s="0" t="n">
        <v>0.0509999999999997</v>
      </c>
      <c r="BR159" s="0" t="n">
        <v>0.0509999999999997</v>
      </c>
      <c r="BS159" s="0" t="n">
        <v>0.0510000000000002</v>
      </c>
      <c r="BT159" s="0" t="n">
        <v>0.0510000000000002</v>
      </c>
      <c r="BU159" s="0" t="n">
        <v>0.0510000000000002</v>
      </c>
      <c r="BV159" s="0" t="n">
        <v>0.0509999999999997</v>
      </c>
      <c r="BW159" s="0" t="n">
        <v>0.0509999999999997</v>
      </c>
      <c r="BX159" s="0" t="n">
        <v>0.0510000000000002</v>
      </c>
      <c r="BY159" s="0" t="n">
        <v>0.0510000000000002</v>
      </c>
      <c r="BZ159" s="0" t="n">
        <v>0.0510000000000002</v>
      </c>
      <c r="CA159" s="0" t="n">
        <v>0.0510000000000002</v>
      </c>
      <c r="CB159" s="0" t="n">
        <v>0.0510000000000002</v>
      </c>
      <c r="CC159" s="0" t="n">
        <v>0.0509999999999993</v>
      </c>
      <c r="CD159" s="0" t="n">
        <v>0.0510000000000002</v>
      </c>
      <c r="CE159" s="0" t="n">
        <v>0.0509999999999997</v>
      </c>
      <c r="CF159" s="0" t="n">
        <v>0.0510000000000002</v>
      </c>
      <c r="CG159" s="0" t="n">
        <v>0.0510000000000002</v>
      </c>
      <c r="CH159" s="0" t="n">
        <v>0.0510000000000002</v>
      </c>
      <c r="CI159" s="0" t="n">
        <v>0.0510000000000002</v>
      </c>
      <c r="CJ159" s="0" t="n">
        <v>0.0510000000000002</v>
      </c>
      <c r="CK159" s="0" t="n">
        <v>0.0510000000000002</v>
      </c>
      <c r="CL159" s="0" t="n">
        <v>0.0510000000000002</v>
      </c>
      <c r="CM159" s="0" t="n">
        <v>0.0510000000000002</v>
      </c>
      <c r="CN159" s="0" t="n">
        <v>0.0509999999999993</v>
      </c>
      <c r="CO159" s="0" t="n">
        <v>0.0510000000000002</v>
      </c>
      <c r="CP159" s="0" t="n">
        <v>0.0510000000000002</v>
      </c>
      <c r="CQ159" s="0" t="n">
        <v>0.0510000000000002</v>
      </c>
      <c r="CR159" s="0" t="n">
        <v>0.0510000000000002</v>
      </c>
      <c r="CS159" s="0" t="n">
        <v>0.0510000000000002</v>
      </c>
      <c r="CT159" s="0" t="n">
        <v>0.0510000000000002</v>
      </c>
      <c r="CU159" s="0" t="n">
        <v>0.0510000000000002</v>
      </c>
      <c r="CV159" s="0" t="n">
        <v>0.0509999999999997</v>
      </c>
      <c r="CW159" s="0" t="n">
        <v>0.0510000000000002</v>
      </c>
      <c r="CX159" s="0" t="n">
        <v>0.0510000000000002</v>
      </c>
      <c r="CY159" s="0" t="n">
        <v>0.0510000000000002</v>
      </c>
      <c r="CZ159" s="0" t="n">
        <v>0.0510000000000002</v>
      </c>
      <c r="DA159" s="0" t="n">
        <v>0.0509999999999993</v>
      </c>
      <c r="DB159" s="0" t="n">
        <v>0.0509999999999993</v>
      </c>
      <c r="DC159" s="0" t="n">
        <v>0.0509999999999997</v>
      </c>
      <c r="DD159" s="0" t="n">
        <v>0.0510000000000002</v>
      </c>
      <c r="DE159" s="0" t="n">
        <v>0.0510000000000002</v>
      </c>
      <c r="DF159" s="0" t="n">
        <v>0.0510000000000002</v>
      </c>
      <c r="DG159" s="0" t="n">
        <v>0.0510000000000002</v>
      </c>
      <c r="DH159" s="0" t="n">
        <v>0.0510000000000002</v>
      </c>
      <c r="DI159" s="0" t="n">
        <v>0.0509999999999997</v>
      </c>
      <c r="DJ159" s="0" t="n">
        <v>0.0510000000000002</v>
      </c>
      <c r="DK159" s="0" t="n">
        <v>0.0510000000000002</v>
      </c>
      <c r="DL159" s="0" t="n">
        <v>0.0510000000000002</v>
      </c>
      <c r="DM159" s="0" t="n">
        <v>0.0510000000000002</v>
      </c>
      <c r="DN159" s="0" t="n">
        <v>0.0510000000000002</v>
      </c>
      <c r="DO159" s="0" t="n">
        <v>0.0510000000000002</v>
      </c>
      <c r="DP159" s="0" t="n">
        <v>0.0510000000000002</v>
      </c>
      <c r="DQ159" s="0" t="n">
        <v>0.0510000000000002</v>
      </c>
      <c r="DR159" s="0" t="n">
        <v>0.0509999999999997</v>
      </c>
      <c r="DS159" s="0" t="n">
        <v>0.0510000000000002</v>
      </c>
      <c r="DT159" s="0" t="n">
        <v>0.0510000000000002</v>
      </c>
      <c r="DU159" s="0" t="n">
        <v>0.0510000000000002</v>
      </c>
      <c r="DV159" s="0" t="n">
        <v>0.0509999999999993</v>
      </c>
      <c r="DW159" s="0" t="n">
        <v>0.0510000000000002</v>
      </c>
      <c r="DX159" s="0" t="n">
        <v>0.0510000000000002</v>
      </c>
      <c r="DY159" s="0" t="n">
        <v>0.0510000000000002</v>
      </c>
      <c r="DZ159" s="0" t="n">
        <v>0.0510000000000002</v>
      </c>
      <c r="EA159" s="0" t="n">
        <v>0.0510000000000002</v>
      </c>
      <c r="EB159" s="0" t="n">
        <v>0.0509999999999997</v>
      </c>
      <c r="EC159" s="0" t="n">
        <v>0.0510000000000002</v>
      </c>
      <c r="ED159" s="0" t="n">
        <v>0.0510000000000002</v>
      </c>
      <c r="EE159" s="0" t="n">
        <v>0.0509999999999993</v>
      </c>
      <c r="EF159" s="0" t="n">
        <v>0.0510000000000002</v>
      </c>
      <c r="EG159" s="0" t="n">
        <v>0.0510000000000002</v>
      </c>
      <c r="EH159" s="0" t="n">
        <v>0.0510000000000002</v>
      </c>
      <c r="EI159" s="0" t="n">
        <v>0.0510000000000002</v>
      </c>
      <c r="EJ159" s="0" t="n">
        <v>0.0509999999999993</v>
      </c>
      <c r="EK159" s="0" t="n">
        <v>0.0510000000000002</v>
      </c>
      <c r="EL159" s="0" t="n">
        <v>0.0510000000000002</v>
      </c>
      <c r="EM159" s="0" t="n">
        <v>0.0510000000000002</v>
      </c>
      <c r="EN159" s="0" t="n">
        <v>0.0510000000000002</v>
      </c>
      <c r="EO159" s="0" t="n">
        <v>0.0510000000000002</v>
      </c>
      <c r="EP159" s="0" t="n">
        <v>0.0510000000000002</v>
      </c>
      <c r="EQ159" s="0" t="n">
        <v>0.0510000000000002</v>
      </c>
      <c r="ER159" s="0" t="n">
        <v>0.0510000000000002</v>
      </c>
      <c r="ES159" s="0" t="n">
        <v>0.0510000000000002</v>
      </c>
      <c r="ET159" s="0" t="n">
        <v>0.0510000000000002</v>
      </c>
      <c r="EU159" s="0" t="n">
        <v>0.0510000000000002</v>
      </c>
      <c r="EV159" s="0" t="n">
        <v>0.0509999999999993</v>
      </c>
      <c r="EW159" s="0" t="n">
        <v>0.0510000000000002</v>
      </c>
      <c r="EX159" s="0" t="n">
        <v>0.0510000000000002</v>
      </c>
      <c r="EY159" s="0" t="n">
        <v>0.0510000000000002</v>
      </c>
      <c r="EZ159" s="0" t="n">
        <v>0.0509999999999993</v>
      </c>
      <c r="FA159" s="0" t="n">
        <v>0.0510000000000002</v>
      </c>
      <c r="FB159" s="0" t="n">
        <v>0.0510000000000002</v>
      </c>
      <c r="FC159" s="0" t="n">
        <v>0.0509999999999993</v>
      </c>
      <c r="FD159" s="0" t="n">
        <v>0.0510000000000002</v>
      </c>
      <c r="FE159" s="0" t="n">
        <v>0.0510000000000002</v>
      </c>
      <c r="FF159" s="0" t="n">
        <v>0.0510000000000002</v>
      </c>
      <c r="FG159" s="0" t="n">
        <v>0.0510000000000002</v>
      </c>
      <c r="FH159" s="0" t="n">
        <v>0.0510000000000002</v>
      </c>
      <c r="FI159" s="0" t="n">
        <v>0.0510000000000002</v>
      </c>
      <c r="FJ159" s="0" t="n">
        <v>0.0510000000000002</v>
      </c>
      <c r="FK159" s="0" t="n">
        <v>0.0510000000000002</v>
      </c>
      <c r="FL159" s="0" t="n">
        <v>0.0509999999999993</v>
      </c>
      <c r="FM159" s="0" t="n">
        <v>0.0510000000000002</v>
      </c>
      <c r="FN159" s="0" t="n">
        <v>0.0510000000000002</v>
      </c>
      <c r="FO159" s="0" t="n">
        <v>0.0509999999999993</v>
      </c>
      <c r="FP159" s="0" t="n">
        <v>0.0510000000000002</v>
      </c>
      <c r="FQ159" s="0" t="n">
        <v>0.0510000000000002</v>
      </c>
      <c r="FR159" s="0" t="n">
        <v>0.0510000000000002</v>
      </c>
      <c r="FS159" s="0" t="n">
        <v>0.0510000000000002</v>
      </c>
      <c r="FT159" s="0" t="n">
        <v>0.0510000000000002</v>
      </c>
      <c r="FU159" s="0" t="n">
        <v>0.0510000000000002</v>
      </c>
      <c r="FV159" s="0" t="n">
        <v>0.0510000000000002</v>
      </c>
      <c r="FW159" s="0" t="n">
        <v>0.0510000000000002</v>
      </c>
      <c r="FX159" s="0" t="n">
        <v>0.0509999999999993</v>
      </c>
      <c r="FY159" s="0" t="n">
        <v>0.0510000000000002</v>
      </c>
      <c r="FZ159" s="0" t="n">
        <v>0.0510000000000002</v>
      </c>
      <c r="GA159" s="0" t="n">
        <v>0.0509999999999993</v>
      </c>
      <c r="GB159" s="0" t="n">
        <v>0.0510000000000002</v>
      </c>
      <c r="GC159" s="0" t="n">
        <v>0.0510000000000002</v>
      </c>
      <c r="GD159" s="0" t="n">
        <v>0.0510000000000002</v>
      </c>
      <c r="GE159" s="0" t="n">
        <v>0.0510000000000002</v>
      </c>
      <c r="GF159" s="0" t="n">
        <v>0.0510000000000002</v>
      </c>
      <c r="GG159" s="0" t="n">
        <v>0.0510000000000002</v>
      </c>
      <c r="GH159" s="0" t="n">
        <v>0.0510000000000002</v>
      </c>
      <c r="GI159" s="0" t="n">
        <v>0.0510000000000002</v>
      </c>
      <c r="GJ159" s="0" t="n">
        <v>0.0509999999999993</v>
      </c>
      <c r="GK159" s="0" t="n">
        <v>0.0510000000000002</v>
      </c>
      <c r="GL159" s="0" t="n">
        <v>0.0510000000000002</v>
      </c>
      <c r="GM159" s="0" t="n">
        <v>0.0509999999999993</v>
      </c>
      <c r="GN159" s="0" t="n">
        <v>0.0510000000000002</v>
      </c>
      <c r="GO159" s="0" t="n">
        <v>0.0510000000000002</v>
      </c>
      <c r="GP159" s="0" t="n">
        <v>0.0510000000000002</v>
      </c>
      <c r="GQ159" s="0" t="n">
        <v>0.0510000000000002</v>
      </c>
      <c r="GR159" s="0" t="n">
        <v>0.0510000000000002</v>
      </c>
      <c r="GS159" s="0" t="n">
        <v>0.0510000000000002</v>
      </c>
      <c r="GT159" s="0" t="n">
        <v>0.0510000000000002</v>
      </c>
      <c r="GU159" s="0" t="n">
        <v>0.0510000000000002</v>
      </c>
      <c r="GV159" s="0" t="n">
        <v>0.0509999999999993</v>
      </c>
      <c r="GW159" s="0" t="n">
        <v>0.0510000000000002</v>
      </c>
      <c r="GX159" s="0" t="n">
        <v>0.0510000000000002</v>
      </c>
      <c r="GY159" s="0" t="n">
        <v>0.0509999999999993</v>
      </c>
      <c r="GZ159" s="0" t="n">
        <v>0.0510000000000002</v>
      </c>
      <c r="HA159" s="0" t="n">
        <v>0.0510000000000002</v>
      </c>
      <c r="HB159" s="0" t="n">
        <v>0.0510000000000002</v>
      </c>
      <c r="HC159" s="0" t="n">
        <v>0.0510000000000002</v>
      </c>
      <c r="HD159" s="0" t="n">
        <v>0.0510000000000002</v>
      </c>
      <c r="HE159" s="0" t="n">
        <v>0.0510000000000002</v>
      </c>
      <c r="HF159" s="0" t="n">
        <v>0.0510000000000002</v>
      </c>
      <c r="HG159" s="0" t="n">
        <v>0.0510000000000002</v>
      </c>
      <c r="HH159" s="0" t="n">
        <v>0.0510000000000002</v>
      </c>
      <c r="HI159" s="0" t="n">
        <v>0.0510000000000002</v>
      </c>
      <c r="HJ159" s="0" t="n">
        <v>0.0510000000000002</v>
      </c>
      <c r="HK159" s="0" t="n">
        <v>0.0510000000000002</v>
      </c>
      <c r="HL159" s="0" t="n">
        <v>0.0510000000000002</v>
      </c>
      <c r="HM159" s="0" t="n">
        <v>0.0510000000000002</v>
      </c>
      <c r="HN159" s="0" t="n">
        <v>0.0509999999999993</v>
      </c>
      <c r="HO159" s="0" t="n">
        <v>0.0510000000000002</v>
      </c>
      <c r="HP159" s="0" t="n">
        <v>0.0510000000000002</v>
      </c>
      <c r="HQ159" s="0" t="n">
        <v>0.0510000000000002</v>
      </c>
      <c r="HR159" s="0" t="n">
        <v>0.0510000000000002</v>
      </c>
      <c r="HS159" s="0" t="n">
        <v>0.0510000000000002</v>
      </c>
      <c r="HT159" s="0" t="n">
        <v>0.0510000000000002</v>
      </c>
      <c r="HU159" s="0" t="n">
        <v>0.0510000000000002</v>
      </c>
      <c r="HV159" s="0" t="n">
        <v>0.0510000000000002</v>
      </c>
      <c r="HW159" s="0" t="n">
        <v>0.0510000000000002</v>
      </c>
      <c r="HX159" s="0" t="n">
        <v>0.0510000000000002</v>
      </c>
      <c r="HY159" s="0" t="n">
        <v>0.0510000000000002</v>
      </c>
      <c r="HZ159" s="0" t="n">
        <v>0.0509999999999993</v>
      </c>
      <c r="IA159" s="382" t="n">
        <v>0.0510000000000002</v>
      </c>
      <c r="IB159" s="382" t="n">
        <v>0.0510000000000002</v>
      </c>
      <c r="IC159" s="382" t="n">
        <v>0.0510000000000002</v>
      </c>
      <c r="ID159" s="382" t="n">
        <v>0.0510000000000002</v>
      </c>
      <c r="IE159" s="382" t="n">
        <v>0.0510000000000002</v>
      </c>
      <c r="IF159" s="382" t="n">
        <v>0.0510000000000002</v>
      </c>
      <c r="IG159" s="382" t="n">
        <v>0.0510000000000002</v>
      </c>
    </row>
    <row r="160" customFormat="false" ht="12.75" hidden="false" customHeight="false" outlineLevel="0" collapsed="false">
      <c r="A160" s="389" t="n">
        <f aca="false">A!A174</f>
        <v>41852</v>
      </c>
      <c r="B160" s="390" t="n">
        <f aca="false">INDEX(RelationshipPriceTable,MATCH(A160,RelationshipMonth,0),2)</f>
        <v>4.501</v>
      </c>
      <c r="C160" s="390" t="n">
        <v>4.479</v>
      </c>
      <c r="D160" s="391" t="n">
        <f aca="false">B160-C160</f>
        <v>0.0220000000000002</v>
      </c>
      <c r="F160" s="414" t="n">
        <v>37078</v>
      </c>
      <c r="O160" s="0" t="n">
        <v>0.0819999999999999</v>
      </c>
      <c r="P160" s="0" t="n">
        <v>0.0679999999999996</v>
      </c>
      <c r="Q160" s="0" t="n">
        <v>0.065</v>
      </c>
      <c r="R160" s="0" t="n">
        <v>0.0699999999999998</v>
      </c>
      <c r="S160" s="0" t="n">
        <v>0.0699999999999994</v>
      </c>
      <c r="T160" s="0" t="n">
        <v>0.0750000000000002</v>
      </c>
      <c r="U160" s="0" t="n">
        <v>0.0750000000000002</v>
      </c>
      <c r="V160" s="0" t="n">
        <v>0.0800000000000001</v>
      </c>
      <c r="W160" s="0" t="n">
        <v>0.0899999999999999</v>
      </c>
      <c r="X160" s="0" t="n">
        <v>0.0899999999999999</v>
      </c>
      <c r="Y160" s="0" t="n">
        <v>0.0900000000000003</v>
      </c>
      <c r="Z160" s="0" t="n">
        <v>0.0909999999999998</v>
      </c>
      <c r="AA160" s="0" t="n">
        <v>0.0920000000000001</v>
      </c>
      <c r="AB160" s="0" t="n">
        <v>0.0949999999999998</v>
      </c>
      <c r="AC160" s="0" t="n">
        <v>0.0989999999999998</v>
      </c>
      <c r="AD160" s="0" t="n">
        <v>0.103</v>
      </c>
      <c r="AE160" s="0" t="n">
        <v>0.106999999999999</v>
      </c>
      <c r="AF160" s="0" t="n">
        <v>0.115</v>
      </c>
      <c r="AG160" s="0" t="n">
        <v>0.115</v>
      </c>
      <c r="AH160" s="0" t="n">
        <v>0.115</v>
      </c>
      <c r="AI160" s="0" t="n">
        <v>0.13</v>
      </c>
      <c r="AJ160" s="0" t="n">
        <v>0.13</v>
      </c>
      <c r="AK160" s="0" t="n">
        <v>0.13</v>
      </c>
      <c r="AL160" s="0" t="n">
        <v>0.13</v>
      </c>
      <c r="AM160" s="0" t="n">
        <v>0.13</v>
      </c>
      <c r="AN160" s="0" t="n">
        <v>0.13</v>
      </c>
      <c r="AO160" s="0" t="n">
        <v>0.13</v>
      </c>
      <c r="AP160" s="0" t="n">
        <v>0.13</v>
      </c>
      <c r="AQ160" s="0" t="n">
        <v>0.130000000000001</v>
      </c>
      <c r="AR160" s="0" t="n">
        <v>0.13</v>
      </c>
      <c r="AS160" s="0" t="n">
        <v>0.13</v>
      </c>
      <c r="AT160" s="0" t="n">
        <v>0.13</v>
      </c>
      <c r="AU160" s="0" t="n">
        <v>0.13</v>
      </c>
      <c r="AV160" s="0" t="n">
        <v>0.13</v>
      </c>
      <c r="AW160" s="0" t="n">
        <v>0.13</v>
      </c>
      <c r="AX160" s="0" t="n">
        <v>0.13</v>
      </c>
      <c r="AY160" s="0" t="n">
        <v>0.13</v>
      </c>
      <c r="AZ160" s="0" t="n">
        <v>0.13</v>
      </c>
      <c r="BA160" s="0" t="n">
        <v>0.13</v>
      </c>
      <c r="BB160" s="0" t="n">
        <v>0.13</v>
      </c>
      <c r="BC160" s="0" t="n">
        <v>0.13</v>
      </c>
      <c r="BD160" s="0" t="n">
        <v>0.135</v>
      </c>
      <c r="BE160" s="0" t="n">
        <v>0.135</v>
      </c>
      <c r="BF160" s="0" t="n">
        <v>0.135</v>
      </c>
      <c r="BG160" s="0" t="n">
        <v>0.135</v>
      </c>
      <c r="BH160" s="0" t="n">
        <v>0.135</v>
      </c>
      <c r="BI160" s="0" t="n">
        <v>0.135</v>
      </c>
      <c r="BJ160" s="0" t="n">
        <v>0.135</v>
      </c>
      <c r="BK160" s="0" t="n">
        <v>0.135</v>
      </c>
      <c r="BL160" s="0" t="n">
        <v>0.135</v>
      </c>
      <c r="BM160" s="0" t="n">
        <v>0.135</v>
      </c>
      <c r="BN160" s="0" t="n">
        <v>0.135</v>
      </c>
      <c r="BO160" s="0" t="n">
        <v>0.135</v>
      </c>
      <c r="BP160" s="0" t="n">
        <v>0.14</v>
      </c>
      <c r="BQ160" s="0" t="n">
        <v>0.14</v>
      </c>
      <c r="BR160" s="0" t="n">
        <v>0.14</v>
      </c>
      <c r="BS160" s="0" t="n">
        <v>0.14</v>
      </c>
      <c r="BT160" s="0" t="n">
        <v>0.14</v>
      </c>
      <c r="BU160" s="0" t="n">
        <v>0.14</v>
      </c>
      <c r="BV160" s="0" t="n">
        <v>0.14</v>
      </c>
      <c r="BW160" s="0" t="n">
        <v>0.14</v>
      </c>
      <c r="BX160" s="0" t="n">
        <v>0.14</v>
      </c>
      <c r="BY160" s="0" t="n">
        <v>0.14</v>
      </c>
      <c r="BZ160" s="0" t="n">
        <v>0.14</v>
      </c>
      <c r="CA160" s="0" t="n">
        <v>0.14</v>
      </c>
      <c r="CB160" s="0" t="n">
        <v>0.145</v>
      </c>
      <c r="CC160" s="0" t="n">
        <v>0.145</v>
      </c>
      <c r="CD160" s="0" t="n">
        <v>0.145</v>
      </c>
      <c r="CE160" s="0" t="n">
        <v>0.145</v>
      </c>
      <c r="CF160" s="0" t="n">
        <v>0.145</v>
      </c>
      <c r="CG160" s="0" t="n">
        <v>0.145</v>
      </c>
      <c r="CH160" s="0" t="n">
        <v>0.145</v>
      </c>
      <c r="CI160" s="0" t="n">
        <v>0.145</v>
      </c>
      <c r="CJ160" s="0" t="n">
        <v>0.145</v>
      </c>
      <c r="CK160" s="0" t="n">
        <v>0.145</v>
      </c>
      <c r="CL160" s="0" t="n">
        <v>0.145</v>
      </c>
      <c r="CM160" s="0" t="n">
        <v>0.145</v>
      </c>
      <c r="CN160" s="0" t="n">
        <v>0.145</v>
      </c>
      <c r="CO160" s="0" t="n">
        <v>0.145</v>
      </c>
      <c r="CP160" s="0" t="n">
        <v>0.145</v>
      </c>
      <c r="CQ160" s="0" t="n">
        <v>0.145</v>
      </c>
      <c r="CR160" s="0" t="n">
        <v>0.145</v>
      </c>
      <c r="CS160" s="0" t="n">
        <v>0.145</v>
      </c>
      <c r="CT160" s="0" t="n">
        <v>0.145</v>
      </c>
      <c r="CU160" s="0" t="n">
        <v>0.145</v>
      </c>
      <c r="CV160" s="0" t="n">
        <v>0.145</v>
      </c>
      <c r="CW160" s="0" t="n">
        <v>0.145</v>
      </c>
      <c r="CX160" s="0" t="n">
        <v>0.145</v>
      </c>
      <c r="CY160" s="0" t="n">
        <v>0.145</v>
      </c>
      <c r="CZ160" s="0" t="n">
        <v>0.145</v>
      </c>
      <c r="DA160" s="0" t="n">
        <v>0.145</v>
      </c>
      <c r="DB160" s="0" t="n">
        <v>0.145</v>
      </c>
      <c r="DC160" s="0" t="n">
        <v>0.145</v>
      </c>
      <c r="DD160" s="0" t="n">
        <v>0.145</v>
      </c>
      <c r="DE160" s="0" t="n">
        <v>0.145</v>
      </c>
      <c r="DF160" s="0" t="n">
        <v>0.145</v>
      </c>
      <c r="DG160" s="0" t="n">
        <v>0.145</v>
      </c>
      <c r="DH160" s="0" t="n">
        <v>0.145</v>
      </c>
      <c r="DI160" s="0" t="n">
        <v>0.145</v>
      </c>
      <c r="DJ160" s="0" t="n">
        <v>0.145</v>
      </c>
      <c r="DK160" s="0" t="n">
        <v>0.145</v>
      </c>
      <c r="DL160" s="0" t="n">
        <v>0.145</v>
      </c>
      <c r="DM160" s="0" t="n">
        <v>0.145</v>
      </c>
      <c r="DN160" s="0" t="n">
        <v>0.145</v>
      </c>
      <c r="DO160" s="0" t="n">
        <v>0.145</v>
      </c>
      <c r="DP160" s="0" t="n">
        <v>0.145</v>
      </c>
      <c r="DQ160" s="0" t="n">
        <v>0.145</v>
      </c>
      <c r="DR160" s="0" t="n">
        <v>0.145</v>
      </c>
      <c r="DS160" s="0" t="n">
        <v>0.145</v>
      </c>
      <c r="DT160" s="0" t="n">
        <v>0.145</v>
      </c>
      <c r="DU160" s="0" t="n">
        <v>0.145</v>
      </c>
      <c r="DV160" s="0" t="n">
        <v>0.145</v>
      </c>
      <c r="DW160" s="0" t="n">
        <v>0.145</v>
      </c>
      <c r="DX160" s="0" t="n">
        <v>0.145</v>
      </c>
      <c r="DY160" s="0" t="n">
        <v>0.145</v>
      </c>
      <c r="DZ160" s="0" t="n">
        <v>0.145</v>
      </c>
      <c r="EA160" s="0" t="n">
        <v>0.145</v>
      </c>
      <c r="EB160" s="0" t="n">
        <v>0.145</v>
      </c>
      <c r="EC160" s="0" t="n">
        <v>0.145</v>
      </c>
      <c r="ED160" s="0" t="n">
        <v>0.145</v>
      </c>
      <c r="EE160" s="0" t="n">
        <v>0.145</v>
      </c>
      <c r="EF160" s="0" t="n">
        <v>0.145</v>
      </c>
      <c r="EG160" s="0" t="n">
        <v>0.145</v>
      </c>
      <c r="EH160" s="0" t="n">
        <v>0.145</v>
      </c>
      <c r="EI160" s="0" t="n">
        <v>0.145</v>
      </c>
      <c r="EJ160" s="0" t="n">
        <v>0.145</v>
      </c>
      <c r="EK160" s="0" t="n">
        <v>0.145</v>
      </c>
      <c r="EL160" s="0" t="n">
        <v>0.145</v>
      </c>
      <c r="EM160" s="0" t="n">
        <v>0.145</v>
      </c>
      <c r="EN160" s="0" t="n">
        <v>0.145</v>
      </c>
      <c r="EO160" s="0" t="n">
        <v>0.145</v>
      </c>
      <c r="EP160" s="0" t="n">
        <v>0.145</v>
      </c>
      <c r="EQ160" s="0" t="n">
        <v>0.145</v>
      </c>
      <c r="ER160" s="0" t="n">
        <v>0.145</v>
      </c>
      <c r="ES160" s="0" t="n">
        <v>0.145</v>
      </c>
      <c r="ET160" s="0" t="n">
        <v>0.145</v>
      </c>
      <c r="EU160" s="0" t="n">
        <v>0.145</v>
      </c>
      <c r="EV160" s="0" t="n">
        <v>0.145</v>
      </c>
      <c r="EW160" s="0" t="n">
        <v>0.145</v>
      </c>
      <c r="EX160" s="0" t="n">
        <v>0.145</v>
      </c>
      <c r="EY160" s="0" t="n">
        <v>0.145</v>
      </c>
      <c r="EZ160" s="0" t="n">
        <v>0.145</v>
      </c>
      <c r="FA160" s="0" t="n">
        <v>0.145</v>
      </c>
      <c r="FB160" s="0" t="n">
        <v>0.145</v>
      </c>
      <c r="FC160" s="0" t="n">
        <v>0.145</v>
      </c>
      <c r="FD160" s="0" t="n">
        <v>0.145</v>
      </c>
      <c r="FE160" s="0" t="n">
        <v>0.145</v>
      </c>
      <c r="FF160" s="0" t="n">
        <v>0.145</v>
      </c>
      <c r="FG160" s="0" t="n">
        <v>0.145</v>
      </c>
      <c r="FH160" s="0" t="n">
        <v>0.145</v>
      </c>
      <c r="FI160" s="0" t="n">
        <v>0.145</v>
      </c>
      <c r="FJ160" s="0" t="n">
        <v>0.145</v>
      </c>
      <c r="FK160" s="0" t="n">
        <v>0.145</v>
      </c>
      <c r="FL160" s="0" t="n">
        <v>0.145</v>
      </c>
      <c r="FM160" s="0" t="n">
        <v>0.145</v>
      </c>
      <c r="FN160" s="0" t="n">
        <v>0.145</v>
      </c>
      <c r="FO160" s="0" t="n">
        <v>0.145</v>
      </c>
      <c r="FP160" s="0" t="n">
        <v>0.145</v>
      </c>
      <c r="FQ160" s="0" t="n">
        <v>0.145</v>
      </c>
      <c r="FR160" s="0" t="n">
        <v>0.145</v>
      </c>
      <c r="FS160" s="0" t="n">
        <v>0.145</v>
      </c>
      <c r="FT160" s="0" t="n">
        <v>0.145</v>
      </c>
      <c r="FU160" s="0" t="n">
        <v>0.145</v>
      </c>
      <c r="FV160" s="0" t="n">
        <v>0.145</v>
      </c>
      <c r="FW160" s="0" t="n">
        <v>0.145</v>
      </c>
      <c r="FX160" s="0" t="n">
        <v>0.145</v>
      </c>
      <c r="FY160" s="0" t="n">
        <v>0.145</v>
      </c>
      <c r="FZ160" s="0" t="n">
        <v>0.145</v>
      </c>
      <c r="GA160" s="0" t="n">
        <v>0.145</v>
      </c>
      <c r="GB160" s="0" t="n">
        <v>0.145</v>
      </c>
      <c r="GC160" s="0" t="n">
        <v>0.145</v>
      </c>
      <c r="GD160" s="0" t="n">
        <v>0.145</v>
      </c>
      <c r="GE160" s="0" t="n">
        <v>0.145</v>
      </c>
      <c r="GF160" s="0" t="n">
        <v>0.145</v>
      </c>
      <c r="GG160" s="0" t="n">
        <v>0.145</v>
      </c>
      <c r="GH160" s="0" t="n">
        <v>0.145</v>
      </c>
      <c r="GI160" s="0" t="n">
        <v>0.145</v>
      </c>
      <c r="GJ160" s="0" t="n">
        <v>0.145</v>
      </c>
      <c r="GK160" s="0" t="n">
        <v>0.145</v>
      </c>
      <c r="GL160" s="0" t="n">
        <v>0.145</v>
      </c>
      <c r="GM160" s="0" t="n">
        <v>0.145</v>
      </c>
      <c r="GN160" s="0" t="n">
        <v>0.145</v>
      </c>
      <c r="GO160" s="0" t="n">
        <v>0.145</v>
      </c>
      <c r="GP160" s="0" t="n">
        <v>0.145</v>
      </c>
      <c r="GQ160" s="0" t="n">
        <v>0.145</v>
      </c>
      <c r="GR160" s="0" t="n">
        <v>0.145</v>
      </c>
      <c r="GS160" s="0" t="n">
        <v>0.145</v>
      </c>
      <c r="GT160" s="0" t="n">
        <v>0.145</v>
      </c>
      <c r="GU160" s="0" t="n">
        <v>0.145</v>
      </c>
      <c r="GV160" s="0" t="n">
        <v>0.145</v>
      </c>
      <c r="GW160" s="0" t="n">
        <v>0.145</v>
      </c>
      <c r="GX160" s="0" t="n">
        <v>0.145</v>
      </c>
      <c r="GY160" s="0" t="n">
        <v>0.145</v>
      </c>
      <c r="GZ160" s="0" t="n">
        <v>0.145</v>
      </c>
      <c r="HA160" s="0" t="n">
        <v>0.145</v>
      </c>
      <c r="HB160" s="0" t="n">
        <v>0.145</v>
      </c>
      <c r="HC160" s="0" t="n">
        <v>0.145</v>
      </c>
      <c r="HD160" s="0" t="n">
        <v>0.145</v>
      </c>
      <c r="HE160" s="0" t="n">
        <v>0.145</v>
      </c>
      <c r="HF160" s="0" t="n">
        <v>0.145</v>
      </c>
      <c r="HG160" s="0" t="n">
        <v>0.145</v>
      </c>
      <c r="HH160" s="0" t="n">
        <v>0.145</v>
      </c>
      <c r="HI160" s="0" t="n">
        <v>0.145</v>
      </c>
      <c r="HJ160" s="0" t="n">
        <v>0.145</v>
      </c>
      <c r="HK160" s="0" t="n">
        <v>0.145</v>
      </c>
      <c r="HL160" s="0" t="n">
        <v>0.145</v>
      </c>
      <c r="HM160" s="0" t="n">
        <v>0.145</v>
      </c>
      <c r="HN160" s="0" t="n">
        <v>0.145</v>
      </c>
      <c r="HO160" s="0" t="n">
        <v>0.145</v>
      </c>
      <c r="HP160" s="0" t="n">
        <v>0.145</v>
      </c>
      <c r="HQ160" s="0" t="n">
        <v>0.145</v>
      </c>
      <c r="HR160" s="0" t="n">
        <v>0.145</v>
      </c>
      <c r="HS160" s="0" t="n">
        <v>0.145</v>
      </c>
      <c r="HT160" s="0" t="n">
        <v>0.145</v>
      </c>
      <c r="HU160" s="0" t="n">
        <v>0.145</v>
      </c>
      <c r="HV160" s="0" t="n">
        <v>0.145</v>
      </c>
      <c r="HW160" s="0" t="n">
        <v>0.145</v>
      </c>
      <c r="HX160" s="0" t="n">
        <v>0.145</v>
      </c>
      <c r="HY160" s="0" t="n">
        <v>0.145</v>
      </c>
      <c r="HZ160" s="0" t="n">
        <v>0.145</v>
      </c>
      <c r="IA160" s="382" t="n">
        <v>0.145</v>
      </c>
      <c r="IB160" s="382" t="n">
        <v>0.145</v>
      </c>
      <c r="IC160" s="382" t="n">
        <v>0.145</v>
      </c>
      <c r="ID160" s="382" t="n">
        <v>0.145</v>
      </c>
      <c r="IE160" s="382" t="n">
        <v>0.145</v>
      </c>
      <c r="IF160" s="382" t="n">
        <v>0.145</v>
      </c>
      <c r="IG160" s="382" t="n">
        <v>0.145</v>
      </c>
    </row>
    <row r="161" customFormat="false" ht="12.75" hidden="false" customHeight="false" outlineLevel="0" collapsed="false">
      <c r="A161" s="389" t="n">
        <f aca="false">A!A175</f>
        <v>41883</v>
      </c>
      <c r="B161" s="390" t="n">
        <f aca="false">INDEX(RelationshipPriceTable,MATCH(A161,RelationshipMonth,0),2)</f>
        <v>4.516</v>
      </c>
      <c r="C161" s="390" t="n">
        <v>4.494</v>
      </c>
      <c r="D161" s="391" t="n">
        <f aca="false">B161-C161</f>
        <v>0.0220000000000002</v>
      </c>
      <c r="F161" s="414" t="n">
        <v>37081</v>
      </c>
      <c r="O161" s="0" t="n">
        <v>-0.065</v>
      </c>
      <c r="P161" s="0" t="n">
        <v>-0.0629999999999997</v>
      </c>
      <c r="Q161" s="0" t="n">
        <v>-0.0630000000000002</v>
      </c>
      <c r="R161" s="0" t="n">
        <v>-0.077</v>
      </c>
      <c r="S161" s="0" t="n">
        <v>-0.0819999999999994</v>
      </c>
      <c r="T161" s="0" t="n">
        <v>-0.0819999999999999</v>
      </c>
      <c r="U161" s="0" t="n">
        <v>-0.0820000000000003</v>
      </c>
      <c r="V161" s="0" t="n">
        <v>-0.0800000000000001</v>
      </c>
      <c r="W161" s="0" t="n">
        <v>-0.0899999999999999</v>
      </c>
      <c r="X161" s="0" t="n">
        <v>-0.0899999999999999</v>
      </c>
      <c r="Y161" s="0" t="n">
        <v>-0.0900000000000003</v>
      </c>
      <c r="Z161" s="0" t="n">
        <v>-0.0949999999999998</v>
      </c>
      <c r="AA161" s="0" t="n">
        <v>-0.097</v>
      </c>
      <c r="AB161" s="0" t="n">
        <v>-0.097</v>
      </c>
      <c r="AC161" s="0" t="n">
        <v>-0.097</v>
      </c>
      <c r="AD161" s="0" t="n">
        <v>-0.097</v>
      </c>
      <c r="AE161" s="0" t="n">
        <v>-0.0919999999999996</v>
      </c>
      <c r="AF161" s="0" t="n">
        <v>-0.0899999999999999</v>
      </c>
      <c r="AG161" s="0" t="n">
        <v>-0.0899999999999999</v>
      </c>
      <c r="AH161" s="0" t="n">
        <v>-0.0899999999999999</v>
      </c>
      <c r="AI161" s="0" t="n">
        <v>-0.0899999999999999</v>
      </c>
      <c r="AJ161" s="0" t="n">
        <v>-0.0900000000000003</v>
      </c>
      <c r="AK161" s="0" t="n">
        <v>-0.0900000000000003</v>
      </c>
      <c r="AL161" s="0" t="n">
        <v>-0.0900000000000003</v>
      </c>
      <c r="AM161" s="0" t="n">
        <v>-0.0899999999999999</v>
      </c>
      <c r="AN161" s="0" t="n">
        <v>-0.0900000000000003</v>
      </c>
      <c r="AO161" s="0" t="n">
        <v>-0.0900000000000003</v>
      </c>
      <c r="AP161" s="0" t="n">
        <v>-0.0899999999999999</v>
      </c>
      <c r="AQ161" s="0" t="n">
        <v>-0.0900000000000008</v>
      </c>
      <c r="AR161" s="0" t="n">
        <v>-0.0899999999999999</v>
      </c>
      <c r="AS161" s="0" t="n">
        <v>-0.0899999999999999</v>
      </c>
      <c r="AT161" s="0" t="n">
        <v>-0.0900000000000003</v>
      </c>
      <c r="AU161" s="0" t="n">
        <v>-0.0899999999999999</v>
      </c>
      <c r="AV161" s="0" t="n">
        <v>-0.0900000000000003</v>
      </c>
      <c r="AW161" s="0" t="n">
        <v>-0.0899999999999999</v>
      </c>
      <c r="AX161" s="0" t="n">
        <v>-0.0899999999999999</v>
      </c>
      <c r="AY161" s="0" t="n">
        <v>-0.0900000000000003</v>
      </c>
      <c r="AZ161" s="0" t="n">
        <v>-0.0899999999999999</v>
      </c>
      <c r="BA161" s="0" t="n">
        <v>-0.0899999999999999</v>
      </c>
      <c r="BB161" s="0" t="n">
        <v>-0.0900000000000003</v>
      </c>
      <c r="BC161" s="0" t="n">
        <v>-0.0899999999999999</v>
      </c>
      <c r="BD161" s="0" t="n">
        <v>-0.0899999999999999</v>
      </c>
      <c r="BE161" s="0" t="n">
        <v>-0.0899999999999999</v>
      </c>
      <c r="BF161" s="0" t="n">
        <v>-0.0899999999999999</v>
      </c>
      <c r="BG161" s="0" t="n">
        <v>-0.0899999999999999</v>
      </c>
      <c r="BH161" s="0" t="n">
        <v>-0.0899999999999999</v>
      </c>
      <c r="BI161" s="0" t="n">
        <v>-0.0899999999999999</v>
      </c>
      <c r="BJ161" s="0" t="n">
        <v>-0.0900000000000003</v>
      </c>
      <c r="BK161" s="0" t="n">
        <v>-0.0899999999999999</v>
      </c>
      <c r="BL161" s="0" t="n">
        <v>-0.0899999999999999</v>
      </c>
      <c r="BM161" s="0" t="n">
        <v>-0.0899999999999999</v>
      </c>
      <c r="BN161" s="0" t="n">
        <v>-0.0900000000000003</v>
      </c>
      <c r="BO161" s="0" t="n">
        <v>-0.0899999999999999</v>
      </c>
      <c r="BP161" s="0" t="n">
        <v>-0.0899999999999999</v>
      </c>
      <c r="BQ161" s="0" t="n">
        <v>-0.0899999999999999</v>
      </c>
      <c r="BR161" s="0" t="n">
        <v>-0.0899999999999994</v>
      </c>
      <c r="BS161" s="0" t="n">
        <v>-0.0899999999999999</v>
      </c>
      <c r="BT161" s="0" t="n">
        <v>-0.0899999999999999</v>
      </c>
      <c r="BU161" s="0" t="n">
        <v>-0.0900000000000003</v>
      </c>
      <c r="BV161" s="0" t="n">
        <v>-0.0899999999999999</v>
      </c>
      <c r="BW161" s="0" t="n">
        <v>-0.0899999999999999</v>
      </c>
      <c r="BX161" s="0" t="n">
        <v>-0.0900000000000003</v>
      </c>
      <c r="BY161" s="0" t="n">
        <v>-0.0900000000000003</v>
      </c>
      <c r="BZ161" s="0" t="n">
        <v>-0.0899999999999999</v>
      </c>
      <c r="CA161" s="0" t="n">
        <v>-0.0899999999999999</v>
      </c>
      <c r="CB161" s="0" t="n">
        <v>-0.0900000000000008</v>
      </c>
      <c r="CC161" s="0" t="n">
        <v>-0.0899999999999999</v>
      </c>
      <c r="CD161" s="0" t="n">
        <v>-0.0899999999999999</v>
      </c>
      <c r="CE161" s="0" t="n">
        <v>-0.0899999999999999</v>
      </c>
      <c r="CF161" s="0" t="n">
        <v>-0.0900000000000003</v>
      </c>
      <c r="CG161" s="0" t="n">
        <v>-0.0900000000000003</v>
      </c>
      <c r="CH161" s="0" t="n">
        <v>-0.0899999999999999</v>
      </c>
      <c r="CI161" s="0" t="n">
        <v>-0.0900000000000003</v>
      </c>
      <c r="CJ161" s="0" t="n">
        <v>-0.0900000000000003</v>
      </c>
      <c r="CK161" s="0" t="n">
        <v>-0.0900000000000003</v>
      </c>
      <c r="CL161" s="0" t="n">
        <v>-0.0899999999999999</v>
      </c>
      <c r="CM161" s="0" t="n">
        <v>-0.0899999999999999</v>
      </c>
      <c r="CN161" s="0" t="n">
        <v>-0.0899999999999999</v>
      </c>
      <c r="CO161" s="0" t="n">
        <v>-0.0899999999999999</v>
      </c>
      <c r="CP161" s="0" t="n">
        <v>-0.0899999999999999</v>
      </c>
      <c r="CQ161" s="0" t="n">
        <v>-0.0899999999999999</v>
      </c>
      <c r="CR161" s="0" t="n">
        <v>-0.0900000000000003</v>
      </c>
      <c r="CS161" s="0" t="n">
        <v>-0.0900000000000003</v>
      </c>
      <c r="CT161" s="0" t="n">
        <v>-0.0899999999999994</v>
      </c>
      <c r="CU161" s="0" t="n">
        <v>-0.0900000000000003</v>
      </c>
      <c r="CV161" s="0" t="n">
        <v>-0.0899999999999999</v>
      </c>
      <c r="CW161" s="0" t="n">
        <v>-0.0899999999999999</v>
      </c>
      <c r="CX161" s="0" t="n">
        <v>-0.0900000000000008</v>
      </c>
      <c r="CY161" s="0" t="n">
        <v>-0.0899999999999999</v>
      </c>
      <c r="CZ161" s="0" t="n">
        <v>-0.0900000000000008</v>
      </c>
      <c r="DA161" s="0" t="n">
        <v>-0.0899999999999999</v>
      </c>
      <c r="DB161" s="0" t="n">
        <v>-0.0899999999999999</v>
      </c>
      <c r="DC161" s="0" t="n">
        <v>-0.0900000000000003</v>
      </c>
      <c r="DD161" s="0" t="n">
        <v>-0.0899999999999999</v>
      </c>
      <c r="DE161" s="0" t="n">
        <v>-0.0900000000000003</v>
      </c>
      <c r="DF161" s="0" t="n">
        <v>-0.0899999999999999</v>
      </c>
      <c r="DG161" s="0" t="n">
        <v>-0.0899999999999999</v>
      </c>
      <c r="DH161" s="0" t="n">
        <v>-0.0899999999999999</v>
      </c>
      <c r="DI161" s="0" t="n">
        <v>-0.0899999999999999</v>
      </c>
      <c r="DJ161" s="0" t="n">
        <v>-0.0899999999999999</v>
      </c>
      <c r="DK161" s="0" t="n">
        <v>-0.0899999999999999</v>
      </c>
      <c r="DL161" s="0" t="n">
        <v>-0.0899999999999999</v>
      </c>
      <c r="DM161" s="0" t="n">
        <v>-0.0900000000000008</v>
      </c>
      <c r="DN161" s="0" t="n">
        <v>-0.0900000000000008</v>
      </c>
      <c r="DO161" s="0" t="n">
        <v>-0.0899999999999999</v>
      </c>
      <c r="DP161" s="0" t="n">
        <v>-0.0899999999999999</v>
      </c>
      <c r="DQ161" s="0" t="n">
        <v>-0.0900000000000008</v>
      </c>
      <c r="DR161" s="0" t="n">
        <v>-0.0899999999999999</v>
      </c>
      <c r="DS161" s="0" t="n">
        <v>-0.0899999999999999</v>
      </c>
      <c r="DT161" s="0" t="n">
        <v>-0.0899999999999999</v>
      </c>
      <c r="DU161" s="0" t="n">
        <v>-0.0900000000000008</v>
      </c>
      <c r="DV161" s="0" t="n">
        <v>-0.0899999999999999</v>
      </c>
      <c r="DW161" s="0" t="n">
        <v>-0.0899999999999999</v>
      </c>
      <c r="DX161" s="0" t="n">
        <v>-0.0899999999999999</v>
      </c>
      <c r="DY161" s="0" t="n">
        <v>-0.0899999999999999</v>
      </c>
      <c r="DZ161" s="0" t="n">
        <v>-0.0899999999999999</v>
      </c>
      <c r="EA161" s="0" t="n">
        <v>-0.0899999999999999</v>
      </c>
      <c r="EB161" s="0" t="n">
        <v>-0.0899999999999999</v>
      </c>
      <c r="EC161" s="0" t="n">
        <v>-0.0899999999999999</v>
      </c>
      <c r="ED161" s="0" t="n">
        <v>-0.0900000000000008</v>
      </c>
      <c r="EE161" s="0" t="n">
        <v>-0.0899999999999999</v>
      </c>
      <c r="EF161" s="0" t="n">
        <v>-0.0899999999999999</v>
      </c>
      <c r="EG161" s="0" t="n">
        <v>-0.0899999999999999</v>
      </c>
      <c r="EH161" s="0" t="n">
        <v>-0.0899999999999999</v>
      </c>
      <c r="EI161" s="0" t="n">
        <v>-0.0899999999999999</v>
      </c>
      <c r="EJ161" s="0" t="n">
        <v>-0.0899999999999999</v>
      </c>
      <c r="EK161" s="0" t="n">
        <v>-0.0899999999999999</v>
      </c>
      <c r="EL161" s="0" t="n">
        <v>-0.0899999999999999</v>
      </c>
      <c r="EM161" s="0" t="n">
        <v>-0.0899999999999999</v>
      </c>
      <c r="EN161" s="0" t="n">
        <v>-0.0899999999999999</v>
      </c>
      <c r="EO161" s="0" t="n">
        <v>-0.0899999999999999</v>
      </c>
      <c r="EP161" s="0" t="n">
        <v>-0.0899999999999999</v>
      </c>
      <c r="EQ161" s="0" t="n">
        <v>-0.0899999999999999</v>
      </c>
      <c r="ER161" s="0" t="n">
        <v>-0.0899999999999999</v>
      </c>
      <c r="ES161" s="0" t="n">
        <v>-0.0899999999999999</v>
      </c>
      <c r="ET161" s="0" t="n">
        <v>-0.0900000000000008</v>
      </c>
      <c r="EU161" s="0" t="n">
        <v>-0.0899999999999999</v>
      </c>
      <c r="EV161" s="0" t="n">
        <v>-0.0899999999999999</v>
      </c>
      <c r="EW161" s="0" t="n">
        <v>-0.0899999999999999</v>
      </c>
      <c r="EX161" s="0" t="n">
        <v>-0.0899999999999999</v>
      </c>
      <c r="EY161" s="0" t="n">
        <v>-0.0899999999999999</v>
      </c>
      <c r="EZ161" s="0" t="n">
        <v>-0.0899999999999999</v>
      </c>
      <c r="FA161" s="0" t="n">
        <v>-0.0899999999999999</v>
      </c>
      <c r="FB161" s="0" t="n">
        <v>-0.0899999999999999</v>
      </c>
      <c r="FC161" s="0" t="n">
        <v>-0.0899999999999999</v>
      </c>
      <c r="FD161" s="0" t="n">
        <v>-0.0899999999999999</v>
      </c>
      <c r="FE161" s="0" t="n">
        <v>-0.0899999999999999</v>
      </c>
      <c r="FF161" s="0" t="n">
        <v>-0.0900000000000008</v>
      </c>
      <c r="FG161" s="0" t="n">
        <v>-0.0899999999999999</v>
      </c>
      <c r="FH161" s="0" t="n">
        <v>-0.0899999999999999</v>
      </c>
      <c r="FI161" s="0" t="n">
        <v>-0.0899999999999999</v>
      </c>
      <c r="FJ161" s="0" t="n">
        <v>-0.0899999999999999</v>
      </c>
      <c r="FK161" s="0" t="n">
        <v>-0.0899999999999999</v>
      </c>
      <c r="FL161" s="0" t="n">
        <v>-0.0899999999999999</v>
      </c>
      <c r="FM161" s="0" t="n">
        <v>-0.0899999999999999</v>
      </c>
      <c r="FN161" s="0" t="n">
        <v>-0.0900000000000008</v>
      </c>
      <c r="FO161" s="0" t="n">
        <v>-0.0899999999999999</v>
      </c>
      <c r="FP161" s="0" t="n">
        <v>-0.0899999999999999</v>
      </c>
      <c r="FQ161" s="0" t="n">
        <v>-0.0899999999999999</v>
      </c>
      <c r="FR161" s="0" t="n">
        <v>-0.0899999999999999</v>
      </c>
      <c r="FS161" s="0" t="n">
        <v>-0.0899999999999999</v>
      </c>
      <c r="FT161" s="0" t="n">
        <v>-0.0899999999999999</v>
      </c>
      <c r="FU161" s="0" t="n">
        <v>-0.0899999999999999</v>
      </c>
      <c r="FV161" s="0" t="n">
        <v>-0.0899999999999999</v>
      </c>
      <c r="FW161" s="0" t="n">
        <v>-0.0899999999999999</v>
      </c>
      <c r="FX161" s="0" t="n">
        <v>-0.0899999999999999</v>
      </c>
      <c r="FY161" s="0" t="n">
        <v>-0.0899999999999999</v>
      </c>
      <c r="FZ161" s="0" t="n">
        <v>-0.0900000000000008</v>
      </c>
      <c r="GA161" s="0" t="n">
        <v>-0.0899999999999999</v>
      </c>
      <c r="GB161" s="0" t="n">
        <v>-0.0899999999999999</v>
      </c>
      <c r="GC161" s="0" t="n">
        <v>-0.0899999999999999</v>
      </c>
      <c r="GD161" s="0" t="n">
        <v>-0.0899999999999999</v>
      </c>
      <c r="GE161" s="0" t="n">
        <v>-0.0899999999999999</v>
      </c>
      <c r="GF161" s="0" t="n">
        <v>-0.0899999999999999</v>
      </c>
      <c r="GG161" s="0" t="n">
        <v>-0.0899999999999999</v>
      </c>
      <c r="GH161" s="0" t="n">
        <v>-0.0899999999999999</v>
      </c>
      <c r="GI161" s="0" t="n">
        <v>-0.0899999999999999</v>
      </c>
      <c r="GJ161" s="0" t="n">
        <v>-0.0899999999999999</v>
      </c>
      <c r="GK161" s="0" t="n">
        <v>-0.0899999999999999</v>
      </c>
      <c r="GL161" s="0" t="n">
        <v>-0.0900000000000008</v>
      </c>
      <c r="GM161" s="0" t="n">
        <v>-0.0899999999999999</v>
      </c>
      <c r="GN161" s="0" t="n">
        <v>-0.0899999999999999</v>
      </c>
      <c r="GO161" s="0" t="n">
        <v>-0.0899999999999999</v>
      </c>
      <c r="GP161" s="0" t="n">
        <v>-0.0899999999999999</v>
      </c>
      <c r="GQ161" s="0" t="n">
        <v>-0.0899999999999999</v>
      </c>
      <c r="GR161" s="0" t="n">
        <v>-0.0899999999999999</v>
      </c>
      <c r="GS161" s="0" t="n">
        <v>-0.0899999999999999</v>
      </c>
      <c r="GT161" s="0" t="n">
        <v>-0.0899999999999999</v>
      </c>
      <c r="GU161" s="0" t="n">
        <v>-0.0899999999999999</v>
      </c>
      <c r="GV161" s="0" t="n">
        <v>-0.0899999999999999</v>
      </c>
      <c r="GW161" s="0" t="n">
        <v>-0.0899999999999999</v>
      </c>
      <c r="GX161" s="0" t="n">
        <v>-0.0900000000000008</v>
      </c>
      <c r="GY161" s="0" t="n">
        <v>-0.0899999999999999</v>
      </c>
      <c r="GZ161" s="0" t="n">
        <v>-0.0899999999999999</v>
      </c>
      <c r="HA161" s="0" t="n">
        <v>-0.0899999999999999</v>
      </c>
      <c r="HB161" s="0" t="n">
        <v>-0.0899999999999999</v>
      </c>
      <c r="HC161" s="0" t="n">
        <v>-0.0899999999999999</v>
      </c>
      <c r="HD161" s="0" t="n">
        <v>-0.0899999999999999</v>
      </c>
      <c r="HE161" s="0" t="n">
        <v>-0.0900000000000008</v>
      </c>
      <c r="HF161" s="0" t="n">
        <v>-0.0900000000000008</v>
      </c>
      <c r="HG161" s="0" t="n">
        <v>-0.0899999999999999</v>
      </c>
      <c r="HH161" s="0" t="n">
        <v>-0.0899999999999999</v>
      </c>
      <c r="HI161" s="0" t="n">
        <v>-0.0899999999999999</v>
      </c>
      <c r="HJ161" s="0" t="n">
        <v>-0.0899999999999999</v>
      </c>
      <c r="HK161" s="0" t="n">
        <v>-0.0899999999999999</v>
      </c>
      <c r="HL161" s="0" t="n">
        <v>-0.0899999999999999</v>
      </c>
      <c r="HM161" s="0" t="n">
        <v>-0.0899999999999999</v>
      </c>
      <c r="HN161" s="0" t="n">
        <v>-0.0899999999999999</v>
      </c>
      <c r="HO161" s="0" t="n">
        <v>-0.0899999999999999</v>
      </c>
      <c r="HP161" s="0" t="n">
        <v>-0.0899999999999999</v>
      </c>
      <c r="HQ161" s="0" t="n">
        <v>-0.0900000000000008</v>
      </c>
      <c r="HR161" s="0" t="n">
        <v>-0.0900000000000008</v>
      </c>
      <c r="HS161" s="0" t="n">
        <v>-0.0899999999999999</v>
      </c>
      <c r="HT161" s="0" t="n">
        <v>-0.0899999999999999</v>
      </c>
      <c r="HU161" s="0" t="n">
        <v>-0.0900000000000008</v>
      </c>
      <c r="HV161" s="0" t="n">
        <v>-0.0899999999999999</v>
      </c>
      <c r="HW161" s="0" t="n">
        <v>-0.0899999999999999</v>
      </c>
      <c r="HX161" s="0" t="n">
        <v>-0.0899999999999999</v>
      </c>
      <c r="HY161" s="0" t="n">
        <v>-0.0900000000000008</v>
      </c>
      <c r="HZ161" s="0" t="n">
        <v>-0.0899999999999999</v>
      </c>
      <c r="IA161" s="382" t="n">
        <v>-0.0899999999999999</v>
      </c>
      <c r="IB161" s="382" t="n">
        <v>-0.0899999999999999</v>
      </c>
      <c r="IC161" s="382" t="n">
        <v>-0.0900000000000008</v>
      </c>
      <c r="ID161" s="382" t="n">
        <v>-0.0900000000000008</v>
      </c>
      <c r="IE161" s="382" t="n">
        <v>-0.0899999999999999</v>
      </c>
      <c r="IF161" s="382" t="n">
        <v>-0.0899999999999999</v>
      </c>
      <c r="IG161" s="382" t="n">
        <v>-0.0900000000000008</v>
      </c>
    </row>
    <row r="162" customFormat="false" ht="12.75" hidden="false" customHeight="false" outlineLevel="0" collapsed="false">
      <c r="A162" s="389" t="n">
        <f aca="false">A!A176</f>
        <v>41913</v>
      </c>
      <c r="B162" s="390" t="n">
        <f aca="false">INDEX(RelationshipPriceTable,MATCH(A162,RelationshipMonth,0),2)</f>
        <v>4.545</v>
      </c>
      <c r="C162" s="390" t="n">
        <v>4.523</v>
      </c>
      <c r="D162" s="391" t="n">
        <f aca="false">B162-C162</f>
        <v>0.0220000000000002</v>
      </c>
      <c r="F162" s="414" t="n">
        <v>37082</v>
      </c>
      <c r="O162" s="0" t="n">
        <v>0.129</v>
      </c>
      <c r="P162" s="0" t="n">
        <v>0.121</v>
      </c>
      <c r="Q162" s="0" t="n">
        <v>0.118</v>
      </c>
      <c r="R162" s="0" t="n">
        <v>0.104</v>
      </c>
      <c r="S162" s="0" t="n">
        <v>0.0939999999999999</v>
      </c>
      <c r="T162" s="0" t="n">
        <v>0.0899999999999999</v>
      </c>
      <c r="U162" s="0" t="n">
        <v>0.0900000000000003</v>
      </c>
      <c r="V162" s="0" t="n">
        <v>0.0899999999999999</v>
      </c>
      <c r="W162" s="0" t="n">
        <v>0.0800000000000001</v>
      </c>
      <c r="X162" s="0" t="n">
        <v>0.0800000000000001</v>
      </c>
      <c r="Y162" s="0" t="n">
        <v>0.0800000000000001</v>
      </c>
      <c r="Z162" s="0" t="n">
        <v>0.0749999999999997</v>
      </c>
      <c r="AA162" s="0" t="n">
        <v>0.0749999999999997</v>
      </c>
      <c r="AB162" s="0" t="n">
        <v>0.0750000000000002</v>
      </c>
      <c r="AC162" s="0" t="n">
        <v>0.0750000000000002</v>
      </c>
      <c r="AD162" s="0" t="n">
        <v>0.0750000000000002</v>
      </c>
      <c r="AE162" s="0" t="n">
        <v>0.0750000000000002</v>
      </c>
      <c r="AF162" s="0" t="n">
        <v>0.0750000000000002</v>
      </c>
      <c r="AG162" s="0" t="n">
        <v>0.0750000000000002</v>
      </c>
      <c r="AH162" s="0" t="n">
        <v>0.0750000000000002</v>
      </c>
      <c r="AI162" s="0" t="n">
        <v>0.0749999999999997</v>
      </c>
      <c r="AJ162" s="0" t="n">
        <v>0.0750000000000002</v>
      </c>
      <c r="AK162" s="0" t="n">
        <v>0.0750000000000002</v>
      </c>
      <c r="AL162" s="0" t="n">
        <v>0.0750000000000002</v>
      </c>
      <c r="AM162" s="0" t="n">
        <v>0.0749999999999997</v>
      </c>
      <c r="AN162" s="0" t="n">
        <v>0.0750000000000002</v>
      </c>
      <c r="AO162" s="0" t="n">
        <v>0.0750000000000002</v>
      </c>
      <c r="AP162" s="0" t="n">
        <v>0.0750000000000002</v>
      </c>
      <c r="AQ162" s="0" t="n">
        <v>0.0750000000000002</v>
      </c>
      <c r="AR162" s="0" t="n">
        <v>0.0750000000000002</v>
      </c>
      <c r="AS162" s="0" t="n">
        <v>0.0750000000000002</v>
      </c>
      <c r="AT162" s="0" t="n">
        <v>0.0750000000000002</v>
      </c>
      <c r="AU162" s="0" t="n">
        <v>0.0749999999999997</v>
      </c>
      <c r="AV162" s="0" t="n">
        <v>0.0750000000000002</v>
      </c>
      <c r="AW162" s="0" t="n">
        <v>0.0750000000000002</v>
      </c>
      <c r="AX162" s="0" t="n">
        <v>0.0749999999999997</v>
      </c>
      <c r="AY162" s="0" t="n">
        <v>0.0750000000000002</v>
      </c>
      <c r="AZ162" s="0" t="n">
        <v>0.0750000000000002</v>
      </c>
      <c r="BA162" s="0" t="n">
        <v>0.0750000000000002</v>
      </c>
      <c r="BB162" s="0" t="n">
        <v>0.0749999999999997</v>
      </c>
      <c r="BC162" s="0" t="n">
        <v>0.0750000000000002</v>
      </c>
      <c r="BD162" s="0" t="n">
        <v>0.0750000000000002</v>
      </c>
      <c r="BE162" s="0" t="n">
        <v>0.0750000000000002</v>
      </c>
      <c r="BF162" s="0" t="n">
        <v>0.0750000000000002</v>
      </c>
      <c r="BG162" s="0" t="n">
        <v>0.0749999999999997</v>
      </c>
      <c r="BH162" s="0" t="n">
        <v>0.0750000000000002</v>
      </c>
      <c r="BI162" s="0" t="n">
        <v>0.0750000000000002</v>
      </c>
      <c r="BJ162" s="0" t="n">
        <v>0.0750000000000002</v>
      </c>
      <c r="BK162" s="0" t="n">
        <v>0.0750000000000002</v>
      </c>
      <c r="BL162" s="0" t="n">
        <v>0.0749999999999997</v>
      </c>
      <c r="BM162" s="0" t="n">
        <v>0.0750000000000002</v>
      </c>
      <c r="BN162" s="0" t="n">
        <v>0.0749999999999997</v>
      </c>
      <c r="BO162" s="0" t="n">
        <v>0.0750000000000002</v>
      </c>
      <c r="BP162" s="0" t="n">
        <v>0.0750000000000002</v>
      </c>
      <c r="BQ162" s="0" t="n">
        <v>0.0750000000000002</v>
      </c>
      <c r="BR162" s="0" t="n">
        <v>0.0749999999999997</v>
      </c>
      <c r="BS162" s="0" t="n">
        <v>0.0750000000000002</v>
      </c>
      <c r="BT162" s="0" t="n">
        <v>0.0749999999999997</v>
      </c>
      <c r="BU162" s="0" t="n">
        <v>0.0750000000000002</v>
      </c>
      <c r="BV162" s="0" t="n">
        <v>0.0749999999999997</v>
      </c>
      <c r="BW162" s="0" t="n">
        <v>0.0749999999999997</v>
      </c>
      <c r="BX162" s="0" t="n">
        <v>0.0750000000000002</v>
      </c>
      <c r="BY162" s="0" t="n">
        <v>0.0750000000000002</v>
      </c>
      <c r="BZ162" s="0" t="n">
        <v>0.0749999999999993</v>
      </c>
      <c r="CA162" s="0" t="n">
        <v>0.0750000000000002</v>
      </c>
      <c r="CB162" s="0" t="n">
        <v>0.0750000000000002</v>
      </c>
      <c r="CC162" s="0" t="n">
        <v>0.0750000000000002</v>
      </c>
      <c r="CD162" s="0" t="n">
        <v>0.0750000000000002</v>
      </c>
      <c r="CE162" s="0" t="n">
        <v>0.0749999999999997</v>
      </c>
      <c r="CF162" s="0" t="n">
        <v>0.0750000000000002</v>
      </c>
      <c r="CG162" s="0" t="n">
        <v>0.0750000000000002</v>
      </c>
      <c r="CH162" s="0" t="n">
        <v>0.0749999999999997</v>
      </c>
      <c r="CI162" s="0" t="n">
        <v>0.0750000000000002</v>
      </c>
      <c r="CJ162" s="0" t="n">
        <v>0.0750000000000002</v>
      </c>
      <c r="CK162" s="0" t="n">
        <v>0.0749999999999997</v>
      </c>
      <c r="CL162" s="0" t="n">
        <v>0.0750000000000002</v>
      </c>
      <c r="CM162" s="0" t="n">
        <v>0.0749999999999993</v>
      </c>
      <c r="CN162" s="0" t="n">
        <v>0.0750000000000002</v>
      </c>
      <c r="CO162" s="0" t="n">
        <v>0.0750000000000002</v>
      </c>
      <c r="CP162" s="0" t="n">
        <v>0.0750000000000002</v>
      </c>
      <c r="CQ162" s="0" t="n">
        <v>0.0749999999999997</v>
      </c>
      <c r="CR162" s="0" t="n">
        <v>0.0750000000000002</v>
      </c>
      <c r="CS162" s="0" t="n">
        <v>0.0750000000000002</v>
      </c>
      <c r="CT162" s="0" t="n">
        <v>0.0749999999999997</v>
      </c>
      <c r="CU162" s="0" t="n">
        <v>0.0749999999999997</v>
      </c>
      <c r="CV162" s="0" t="n">
        <v>0.0750000000000002</v>
      </c>
      <c r="CW162" s="0" t="n">
        <v>0.0750000000000002</v>
      </c>
      <c r="CX162" s="0" t="n">
        <v>0.0750000000000002</v>
      </c>
      <c r="CY162" s="0" t="n">
        <v>0.0750000000000002</v>
      </c>
      <c r="CZ162" s="0" t="n">
        <v>0.0750000000000002</v>
      </c>
      <c r="DA162" s="0" t="n">
        <v>0.0750000000000002</v>
      </c>
      <c r="DB162" s="0" t="n">
        <v>0.0750000000000002</v>
      </c>
      <c r="DC162" s="0" t="n">
        <v>0.0749999999999997</v>
      </c>
      <c r="DD162" s="0" t="n">
        <v>0.0750000000000002</v>
      </c>
      <c r="DE162" s="0" t="n">
        <v>0.0749999999999997</v>
      </c>
      <c r="DF162" s="0" t="n">
        <v>0.0750000000000002</v>
      </c>
      <c r="DG162" s="0" t="n">
        <v>0.0750000000000002</v>
      </c>
      <c r="DH162" s="0" t="n">
        <v>0.0749999999999993</v>
      </c>
      <c r="DI162" s="0" t="n">
        <v>0.0749999999999993</v>
      </c>
      <c r="DJ162" s="0" t="n">
        <v>0.0750000000000002</v>
      </c>
      <c r="DK162" s="0" t="n">
        <v>0.0749999999999993</v>
      </c>
      <c r="DL162" s="0" t="n">
        <v>0.0750000000000002</v>
      </c>
      <c r="DM162" s="0" t="n">
        <v>0.0750000000000002</v>
      </c>
      <c r="DN162" s="0" t="n">
        <v>0.0750000000000002</v>
      </c>
      <c r="DO162" s="0" t="n">
        <v>0.0750000000000002</v>
      </c>
      <c r="DP162" s="0" t="n">
        <v>0.0750000000000002</v>
      </c>
      <c r="DQ162" s="0" t="n">
        <v>0.0750000000000002</v>
      </c>
      <c r="DR162" s="0" t="n">
        <v>0.0749999999999993</v>
      </c>
      <c r="DS162" s="0" t="n">
        <v>0.0750000000000002</v>
      </c>
      <c r="DT162" s="0" t="n">
        <v>0.0750000000000002</v>
      </c>
      <c r="DU162" s="0" t="n">
        <v>0.0750000000000002</v>
      </c>
      <c r="DV162" s="0" t="n">
        <v>0.0750000000000002</v>
      </c>
      <c r="DW162" s="0" t="n">
        <v>0.0750000000000002</v>
      </c>
      <c r="DX162" s="0" t="n">
        <v>0.0750000000000002</v>
      </c>
      <c r="DY162" s="0" t="n">
        <v>0.0750000000000002</v>
      </c>
      <c r="DZ162" s="0" t="n">
        <v>0.0750000000000002</v>
      </c>
      <c r="EA162" s="0" t="n">
        <v>0.0750000000000002</v>
      </c>
      <c r="EB162" s="0" t="n">
        <v>0.0749999999999993</v>
      </c>
      <c r="EC162" s="0" t="n">
        <v>0.0750000000000002</v>
      </c>
      <c r="ED162" s="0" t="n">
        <v>0.0750000000000002</v>
      </c>
      <c r="EE162" s="0" t="n">
        <v>0.0749999999999993</v>
      </c>
      <c r="EF162" s="0" t="n">
        <v>0.0750000000000002</v>
      </c>
      <c r="EG162" s="0" t="n">
        <v>0.0750000000000002</v>
      </c>
      <c r="EH162" s="0" t="n">
        <v>0.0749999999999993</v>
      </c>
      <c r="EI162" s="0" t="n">
        <v>0.0750000000000002</v>
      </c>
      <c r="EJ162" s="0" t="n">
        <v>0.0750000000000002</v>
      </c>
      <c r="EK162" s="0" t="n">
        <v>0.0750000000000002</v>
      </c>
      <c r="EL162" s="0" t="n">
        <v>0.0750000000000002</v>
      </c>
      <c r="EM162" s="0" t="n">
        <v>0.0750000000000002</v>
      </c>
      <c r="EN162" s="0" t="n">
        <v>0.0749999999999993</v>
      </c>
      <c r="EO162" s="0" t="n">
        <v>0.0750000000000002</v>
      </c>
      <c r="EP162" s="0" t="n">
        <v>0.0750000000000002</v>
      </c>
      <c r="EQ162" s="0" t="n">
        <v>0.0749999999999993</v>
      </c>
      <c r="ER162" s="0" t="n">
        <v>0.0750000000000002</v>
      </c>
      <c r="ES162" s="0" t="n">
        <v>0.0750000000000002</v>
      </c>
      <c r="ET162" s="0" t="n">
        <v>0.0750000000000002</v>
      </c>
      <c r="EU162" s="0" t="n">
        <v>0.0750000000000002</v>
      </c>
      <c r="EV162" s="0" t="n">
        <v>0.0750000000000002</v>
      </c>
      <c r="EW162" s="0" t="n">
        <v>0.0750000000000002</v>
      </c>
      <c r="EX162" s="0" t="n">
        <v>0.0750000000000002</v>
      </c>
      <c r="EY162" s="0" t="n">
        <v>0.0750000000000002</v>
      </c>
      <c r="EZ162" s="0" t="n">
        <v>0.0749999999999993</v>
      </c>
      <c r="FA162" s="0" t="n">
        <v>0.0750000000000002</v>
      </c>
      <c r="FB162" s="0" t="n">
        <v>0.0750000000000002</v>
      </c>
      <c r="FC162" s="0" t="n">
        <v>0.0749999999999993</v>
      </c>
      <c r="FD162" s="0" t="n">
        <v>0.0750000000000002</v>
      </c>
      <c r="FE162" s="0" t="n">
        <v>0.0750000000000002</v>
      </c>
      <c r="FF162" s="0" t="n">
        <v>0.0750000000000002</v>
      </c>
      <c r="FG162" s="0" t="n">
        <v>0.0750000000000002</v>
      </c>
      <c r="FH162" s="0" t="n">
        <v>0.0750000000000002</v>
      </c>
      <c r="FI162" s="0" t="n">
        <v>0.0750000000000002</v>
      </c>
      <c r="FJ162" s="0" t="n">
        <v>0.0750000000000002</v>
      </c>
      <c r="FK162" s="0" t="n">
        <v>0.0750000000000002</v>
      </c>
      <c r="FL162" s="0" t="n">
        <v>0.0749999999999993</v>
      </c>
      <c r="FM162" s="0" t="n">
        <v>0.0750000000000002</v>
      </c>
      <c r="FN162" s="0" t="n">
        <v>0.0750000000000002</v>
      </c>
      <c r="FO162" s="0" t="n">
        <v>0.0749999999999993</v>
      </c>
      <c r="FP162" s="0" t="n">
        <v>0.0750000000000002</v>
      </c>
      <c r="FQ162" s="0" t="n">
        <v>0.0750000000000002</v>
      </c>
      <c r="FR162" s="0" t="n">
        <v>0.0749999999999993</v>
      </c>
      <c r="FS162" s="0" t="n">
        <v>0.0750000000000002</v>
      </c>
      <c r="FT162" s="0" t="n">
        <v>0.0750000000000002</v>
      </c>
      <c r="FU162" s="0" t="n">
        <v>0.0750000000000002</v>
      </c>
      <c r="FV162" s="0" t="n">
        <v>0.0750000000000002</v>
      </c>
      <c r="FW162" s="0" t="n">
        <v>0.0750000000000002</v>
      </c>
      <c r="FX162" s="0" t="n">
        <v>0.0750000000000002</v>
      </c>
      <c r="FY162" s="0" t="n">
        <v>0.0750000000000002</v>
      </c>
      <c r="FZ162" s="0" t="n">
        <v>0.0750000000000002</v>
      </c>
      <c r="GA162" s="0" t="n">
        <v>0.0750000000000002</v>
      </c>
      <c r="GB162" s="0" t="n">
        <v>0.0750000000000002</v>
      </c>
      <c r="GC162" s="0" t="n">
        <v>0.0750000000000002</v>
      </c>
      <c r="GD162" s="0" t="n">
        <v>0.0749999999999993</v>
      </c>
      <c r="GE162" s="0" t="n">
        <v>0.0750000000000002</v>
      </c>
      <c r="GF162" s="0" t="n">
        <v>0.0750000000000002</v>
      </c>
      <c r="GG162" s="0" t="n">
        <v>0.0750000000000002</v>
      </c>
      <c r="GH162" s="0" t="n">
        <v>0.0750000000000002</v>
      </c>
      <c r="GI162" s="0" t="n">
        <v>0.0750000000000002</v>
      </c>
      <c r="GJ162" s="0" t="n">
        <v>0.0750000000000002</v>
      </c>
      <c r="GK162" s="0" t="n">
        <v>0.0750000000000002</v>
      </c>
      <c r="GL162" s="0" t="n">
        <v>0.0750000000000002</v>
      </c>
      <c r="GM162" s="0" t="n">
        <v>0.0750000000000002</v>
      </c>
      <c r="GN162" s="0" t="n">
        <v>0.0750000000000002</v>
      </c>
      <c r="GO162" s="0" t="n">
        <v>0.0750000000000002</v>
      </c>
      <c r="GP162" s="0" t="n">
        <v>0.0749999999999993</v>
      </c>
      <c r="GQ162" s="0" t="n">
        <v>0.0750000000000002</v>
      </c>
      <c r="GR162" s="0" t="n">
        <v>0.0750000000000002</v>
      </c>
      <c r="GS162" s="0" t="n">
        <v>0.0750000000000002</v>
      </c>
      <c r="GT162" s="0" t="n">
        <v>0.0750000000000002</v>
      </c>
      <c r="GU162" s="0" t="n">
        <v>0.0750000000000002</v>
      </c>
      <c r="GV162" s="0" t="n">
        <v>0.0750000000000002</v>
      </c>
      <c r="GW162" s="0" t="n">
        <v>0.0750000000000002</v>
      </c>
      <c r="GX162" s="0" t="n">
        <v>0.0750000000000002</v>
      </c>
      <c r="GY162" s="0" t="n">
        <v>0.0750000000000002</v>
      </c>
      <c r="GZ162" s="0" t="n">
        <v>0.0750000000000002</v>
      </c>
      <c r="HA162" s="0" t="n">
        <v>0.0750000000000002</v>
      </c>
      <c r="HB162" s="0" t="n">
        <v>0.0749999999999993</v>
      </c>
      <c r="HC162" s="0" t="n">
        <v>0.0750000000000002</v>
      </c>
      <c r="HD162" s="0" t="n">
        <v>0.0750000000000002</v>
      </c>
      <c r="HE162" s="0" t="n">
        <v>0.0750000000000002</v>
      </c>
      <c r="HF162" s="0" t="n">
        <v>0.0750000000000002</v>
      </c>
      <c r="HG162" s="0" t="n">
        <v>0.0750000000000002</v>
      </c>
      <c r="HH162" s="0" t="n">
        <v>0.0750000000000002</v>
      </c>
      <c r="HI162" s="0" t="n">
        <v>0.0750000000000002</v>
      </c>
      <c r="HJ162" s="0" t="n">
        <v>0.0749999999999993</v>
      </c>
      <c r="HK162" s="0" t="n">
        <v>0.0750000000000002</v>
      </c>
      <c r="HL162" s="0" t="n">
        <v>0.0750000000000002</v>
      </c>
      <c r="HM162" s="0" t="n">
        <v>0.0750000000000002</v>
      </c>
      <c r="HN162" s="0" t="n">
        <v>0.0749999999999993</v>
      </c>
      <c r="HO162" s="0" t="n">
        <v>0.0750000000000002</v>
      </c>
      <c r="HP162" s="0" t="n">
        <v>0.0750000000000002</v>
      </c>
      <c r="HQ162" s="0" t="n">
        <v>0.0750000000000002</v>
      </c>
      <c r="HR162" s="0" t="n">
        <v>0.0750000000000002</v>
      </c>
      <c r="HS162" s="0" t="n">
        <v>0.0750000000000002</v>
      </c>
      <c r="HT162" s="0" t="n">
        <v>0.0750000000000002</v>
      </c>
      <c r="HU162" s="0" t="n">
        <v>0.0750000000000002</v>
      </c>
      <c r="HV162" s="0" t="n">
        <v>0.0749999999999993</v>
      </c>
      <c r="HW162" s="0" t="n">
        <v>0.0750000000000002</v>
      </c>
      <c r="HX162" s="0" t="n">
        <v>0.0750000000000002</v>
      </c>
      <c r="HY162" s="0" t="n">
        <v>0.0750000000000002</v>
      </c>
      <c r="HZ162" s="0" t="n">
        <v>0.0750000000000002</v>
      </c>
      <c r="IA162" s="382" t="n">
        <v>0.0750000000000002</v>
      </c>
      <c r="IB162" s="382" t="n">
        <v>0.0750000000000002</v>
      </c>
      <c r="IC162" s="382" t="n">
        <v>0.0750000000000002</v>
      </c>
      <c r="ID162" s="382" t="n">
        <v>0.0750000000000002</v>
      </c>
      <c r="IE162" s="382" t="n">
        <v>0.0750000000000002</v>
      </c>
      <c r="IF162" s="382" t="n">
        <v>0.0750000000000002</v>
      </c>
      <c r="IG162" s="382" t="n">
        <v>0.0750000000000002</v>
      </c>
    </row>
    <row r="163" customFormat="false" ht="12.75" hidden="false" customHeight="false" outlineLevel="0" collapsed="false">
      <c r="A163" s="389" t="n">
        <f aca="false">A!A177</f>
        <v>41944</v>
      </c>
      <c r="B163" s="390" t="n">
        <f aca="false">INDEX(RelationshipPriceTable,MATCH(A163,RelationshipMonth,0),2)</f>
        <v>4.685</v>
      </c>
      <c r="C163" s="390" t="n">
        <v>4.663</v>
      </c>
      <c r="D163" s="391" t="n">
        <f aca="false">B163-C163</f>
        <v>0.0219999999999994</v>
      </c>
      <c r="F163" s="414" t="n">
        <v>37083</v>
      </c>
      <c r="O163" s="0" t="n">
        <v>0.0600000000000001</v>
      </c>
      <c r="P163" s="0" t="n">
        <v>0.0600000000000001</v>
      </c>
      <c r="Q163" s="0" t="n">
        <v>0.0530000000000004</v>
      </c>
      <c r="R163" s="0" t="n">
        <v>0.004</v>
      </c>
      <c r="S163" s="0" t="n">
        <v>-0.0339999999999998</v>
      </c>
      <c r="T163" s="0" t="n">
        <v>-0.04</v>
      </c>
      <c r="U163" s="0" t="n">
        <v>-0.0350000000000001</v>
      </c>
      <c r="V163" s="0" t="n">
        <v>-0.0349999999999997</v>
      </c>
      <c r="W163" s="0" t="n">
        <v>-0.0180000000000002</v>
      </c>
      <c r="X163" s="0" t="n">
        <v>-0.0180000000000002</v>
      </c>
      <c r="Y163" s="0" t="n">
        <v>-0.0179999999999998</v>
      </c>
      <c r="Z163" s="0" t="n">
        <v>-0.0179999999999998</v>
      </c>
      <c r="AA163" s="0" t="n">
        <v>-0.0179999999999998</v>
      </c>
      <c r="AB163" s="0" t="n">
        <v>-0.02</v>
      </c>
      <c r="AC163" s="0" t="n">
        <v>-0.0249999999999999</v>
      </c>
      <c r="AD163" s="0" t="n">
        <v>-0.0250000000000004</v>
      </c>
      <c r="AE163" s="0" t="n">
        <v>-0.0250000000000004</v>
      </c>
      <c r="AF163" s="0" t="n">
        <v>-0.0250000000000004</v>
      </c>
      <c r="AG163" s="0" t="n">
        <v>-0.0250000000000004</v>
      </c>
      <c r="AH163" s="0" t="n">
        <v>-0.0250000000000004</v>
      </c>
      <c r="AI163" s="0" t="n">
        <v>-0.0249999999999999</v>
      </c>
      <c r="AJ163" s="0" t="n">
        <v>-0.0249999999999999</v>
      </c>
      <c r="AK163" s="0" t="n">
        <v>-0.0249999999999999</v>
      </c>
      <c r="AL163" s="0" t="n">
        <v>-0.0249999999999999</v>
      </c>
      <c r="AM163" s="0" t="n">
        <v>-0.0249999999999999</v>
      </c>
      <c r="AN163" s="0" t="n">
        <v>-0.0249999999999999</v>
      </c>
      <c r="AO163" s="0" t="n">
        <v>-0.0249999999999999</v>
      </c>
      <c r="AP163" s="0" t="n">
        <v>-0.0250000000000004</v>
      </c>
      <c r="AQ163" s="0" t="n">
        <v>-0.0249999999999995</v>
      </c>
      <c r="AR163" s="0" t="n">
        <v>-0.0250000000000004</v>
      </c>
      <c r="AS163" s="0" t="n">
        <v>-0.0250000000000004</v>
      </c>
      <c r="AT163" s="0" t="n">
        <v>-0.0249999999999999</v>
      </c>
      <c r="AU163" s="0" t="n">
        <v>-0.0249999999999999</v>
      </c>
      <c r="AV163" s="0" t="n">
        <v>-0.0249999999999999</v>
      </c>
      <c r="AW163" s="0" t="n">
        <v>-0.0249999999999999</v>
      </c>
      <c r="AX163" s="0" t="n">
        <v>-0.0249999999999999</v>
      </c>
      <c r="AY163" s="0" t="n">
        <v>-0.0249999999999999</v>
      </c>
      <c r="AZ163" s="0" t="n">
        <v>-0.0250000000000004</v>
      </c>
      <c r="BA163" s="0" t="n">
        <v>-0.0249999999999999</v>
      </c>
      <c r="BB163" s="0" t="n">
        <v>-0.0249999999999999</v>
      </c>
      <c r="BC163" s="0" t="n">
        <v>-0.0250000000000004</v>
      </c>
      <c r="BD163" s="0" t="n">
        <v>-0.0250000000000004</v>
      </c>
      <c r="BE163" s="0" t="n">
        <v>-0.0250000000000004</v>
      </c>
      <c r="BF163" s="0" t="n">
        <v>-0.0249999999999999</v>
      </c>
      <c r="BG163" s="0" t="n">
        <v>-0.0249999999999999</v>
      </c>
      <c r="BH163" s="0" t="n">
        <v>-0.0249999999999999</v>
      </c>
      <c r="BI163" s="0" t="n">
        <v>-0.0250000000000004</v>
      </c>
      <c r="BJ163" s="0" t="n">
        <v>-0.0249999999999999</v>
      </c>
      <c r="BK163" s="0" t="n">
        <v>-0.0249999999999999</v>
      </c>
      <c r="BL163" s="0" t="n">
        <v>-0.0249999999999999</v>
      </c>
      <c r="BM163" s="0" t="n">
        <v>-0.0250000000000004</v>
      </c>
      <c r="BN163" s="0" t="n">
        <v>-0.0249999999999995</v>
      </c>
      <c r="BO163" s="0" t="n">
        <v>-0.0250000000000004</v>
      </c>
      <c r="BP163" s="0" t="n">
        <v>-0.0250000000000004</v>
      </c>
      <c r="BQ163" s="0" t="n">
        <v>-0.0250000000000004</v>
      </c>
      <c r="BR163" s="0" t="n">
        <v>-0.0250000000000004</v>
      </c>
      <c r="BS163" s="0" t="n">
        <v>-0.0250000000000004</v>
      </c>
      <c r="BT163" s="0" t="n">
        <v>-0.0249999999999999</v>
      </c>
      <c r="BU163" s="0" t="n">
        <v>-0.0249999999999999</v>
      </c>
      <c r="BV163" s="0" t="n">
        <v>-0.0249999999999999</v>
      </c>
      <c r="BW163" s="0" t="n">
        <v>-0.0249999999999999</v>
      </c>
      <c r="BX163" s="0" t="n">
        <v>-0.0249999999999999</v>
      </c>
      <c r="BY163" s="0" t="n">
        <v>-0.0249999999999999</v>
      </c>
      <c r="BZ163" s="0" t="n">
        <v>-0.0249999999999995</v>
      </c>
      <c r="CA163" s="0" t="n">
        <v>-0.0250000000000004</v>
      </c>
      <c r="CB163" s="0" t="n">
        <v>-0.0249999999999995</v>
      </c>
      <c r="CC163" s="0" t="n">
        <v>-0.0250000000000004</v>
      </c>
      <c r="CD163" s="0" t="n">
        <v>-0.0250000000000004</v>
      </c>
      <c r="CE163" s="0" t="n">
        <v>-0.0249999999999999</v>
      </c>
      <c r="CF163" s="0" t="n">
        <v>-0.0249999999999999</v>
      </c>
      <c r="CG163" s="0" t="n">
        <v>-0.0249999999999999</v>
      </c>
      <c r="CH163" s="0" t="n">
        <v>-0.0249999999999999</v>
      </c>
      <c r="CI163" s="0" t="n">
        <v>-0.0249999999999999</v>
      </c>
      <c r="CJ163" s="0" t="n">
        <v>-0.0249999999999999</v>
      </c>
      <c r="CK163" s="0" t="n">
        <v>-0.0249999999999995</v>
      </c>
      <c r="CL163" s="0" t="n">
        <v>-0.0250000000000004</v>
      </c>
      <c r="CM163" s="0" t="n">
        <v>-0.0249999999999995</v>
      </c>
      <c r="CN163" s="0" t="n">
        <v>-0.0250000000000004</v>
      </c>
      <c r="CO163" s="0" t="n">
        <v>-0.0250000000000004</v>
      </c>
      <c r="CP163" s="0" t="n">
        <v>-0.0250000000000004</v>
      </c>
      <c r="CQ163" s="0" t="n">
        <v>-0.0249999999999999</v>
      </c>
      <c r="CR163" s="0" t="n">
        <v>-0.0249999999999999</v>
      </c>
      <c r="CS163" s="0" t="n">
        <v>-0.0249999999999999</v>
      </c>
      <c r="CT163" s="0" t="n">
        <v>-0.0249999999999999</v>
      </c>
      <c r="CU163" s="0" t="n">
        <v>-0.0249999999999995</v>
      </c>
      <c r="CV163" s="0" t="n">
        <v>-0.0250000000000004</v>
      </c>
      <c r="CW163" s="0" t="n">
        <v>-0.0250000000000004</v>
      </c>
      <c r="CX163" s="0" t="n">
        <v>-0.0249999999999995</v>
      </c>
      <c r="CY163" s="0" t="n">
        <v>-0.0250000000000004</v>
      </c>
      <c r="CZ163" s="0" t="n">
        <v>-0.0249999999999995</v>
      </c>
      <c r="DA163" s="0" t="n">
        <v>-0.0250000000000004</v>
      </c>
      <c r="DB163" s="0" t="n">
        <v>-0.0250000000000004</v>
      </c>
      <c r="DC163" s="0" t="n">
        <v>-0.0249999999999999</v>
      </c>
      <c r="DD163" s="0" t="n">
        <v>-0.0249999999999999</v>
      </c>
      <c r="DE163" s="0" t="n">
        <v>-0.0249999999999995</v>
      </c>
      <c r="DF163" s="0" t="n">
        <v>-0.0250000000000004</v>
      </c>
      <c r="DG163" s="0" t="n">
        <v>-0.0250000000000004</v>
      </c>
      <c r="DH163" s="0" t="n">
        <v>-0.0249999999999995</v>
      </c>
      <c r="DI163" s="0" t="n">
        <v>-0.0249999999999995</v>
      </c>
      <c r="DJ163" s="0" t="n">
        <v>-0.0250000000000004</v>
      </c>
      <c r="DK163" s="0" t="n">
        <v>-0.0249999999999995</v>
      </c>
      <c r="DL163" s="0" t="n">
        <v>-0.0250000000000004</v>
      </c>
      <c r="DM163" s="0" t="n">
        <v>-0.0249999999999995</v>
      </c>
      <c r="DN163" s="0" t="n">
        <v>-0.0249999999999995</v>
      </c>
      <c r="DO163" s="0" t="n">
        <v>-0.0250000000000004</v>
      </c>
      <c r="DP163" s="0" t="n">
        <v>-0.0250000000000004</v>
      </c>
      <c r="DQ163" s="0" t="n">
        <v>-0.0249999999999995</v>
      </c>
      <c r="DR163" s="0" t="n">
        <v>-0.0249999999999995</v>
      </c>
      <c r="DS163" s="0" t="n">
        <v>-0.0250000000000004</v>
      </c>
      <c r="DT163" s="0" t="n">
        <v>-0.0250000000000004</v>
      </c>
      <c r="DU163" s="0" t="n">
        <v>-0.0249999999999995</v>
      </c>
      <c r="DV163" s="0" t="n">
        <v>-0.0250000000000004</v>
      </c>
      <c r="DW163" s="0" t="n">
        <v>-0.0250000000000004</v>
      </c>
      <c r="DX163" s="0" t="n">
        <v>-0.0250000000000004</v>
      </c>
      <c r="DY163" s="0" t="n">
        <v>-0.0250000000000004</v>
      </c>
      <c r="DZ163" s="0" t="n">
        <v>-0.0250000000000004</v>
      </c>
      <c r="EA163" s="0" t="n">
        <v>-0.0250000000000004</v>
      </c>
      <c r="EB163" s="0" t="n">
        <v>-0.0249999999999995</v>
      </c>
      <c r="EC163" s="0" t="n">
        <v>-0.0250000000000004</v>
      </c>
      <c r="ED163" s="0" t="n">
        <v>-0.0249999999999995</v>
      </c>
      <c r="EE163" s="0" t="n">
        <v>-0.0249999999999995</v>
      </c>
      <c r="EF163" s="0" t="n">
        <v>-0.0250000000000004</v>
      </c>
      <c r="EG163" s="0" t="n">
        <v>-0.0250000000000004</v>
      </c>
      <c r="EH163" s="0" t="n">
        <v>-0.0249999999999995</v>
      </c>
      <c r="EI163" s="0" t="n">
        <v>-0.0250000000000004</v>
      </c>
      <c r="EJ163" s="0" t="n">
        <v>-0.0250000000000004</v>
      </c>
      <c r="EK163" s="0" t="n">
        <v>-0.0250000000000004</v>
      </c>
      <c r="EL163" s="0" t="n">
        <v>-0.0250000000000004</v>
      </c>
      <c r="EM163" s="0" t="n">
        <v>-0.0250000000000004</v>
      </c>
      <c r="EN163" s="0" t="n">
        <v>-0.0249999999999995</v>
      </c>
      <c r="EO163" s="0" t="n">
        <v>-0.0250000000000004</v>
      </c>
      <c r="EP163" s="0" t="n">
        <v>-0.0250000000000004</v>
      </c>
      <c r="EQ163" s="0" t="n">
        <v>-0.0249999999999995</v>
      </c>
      <c r="ER163" s="0" t="n">
        <v>-0.0250000000000004</v>
      </c>
      <c r="ES163" s="0" t="n">
        <v>-0.0250000000000004</v>
      </c>
      <c r="ET163" s="0" t="n">
        <v>-0.0249999999999995</v>
      </c>
      <c r="EU163" s="0" t="n">
        <v>-0.0250000000000004</v>
      </c>
      <c r="EV163" s="0" t="n">
        <v>-0.0250000000000004</v>
      </c>
      <c r="EW163" s="0" t="n">
        <v>-0.0250000000000004</v>
      </c>
      <c r="EX163" s="0" t="n">
        <v>-0.0250000000000004</v>
      </c>
      <c r="EY163" s="0" t="n">
        <v>-0.0250000000000004</v>
      </c>
      <c r="EZ163" s="0" t="n">
        <v>-0.0249999999999995</v>
      </c>
      <c r="FA163" s="0" t="n">
        <v>-0.0250000000000004</v>
      </c>
      <c r="FB163" s="0" t="n">
        <v>-0.0249999999999995</v>
      </c>
      <c r="FC163" s="0" t="n">
        <v>-0.0249999999999995</v>
      </c>
      <c r="FD163" s="0" t="n">
        <v>-0.0250000000000004</v>
      </c>
      <c r="FE163" s="0" t="n">
        <v>-0.0250000000000004</v>
      </c>
      <c r="FF163" s="0" t="n">
        <v>-0.0249999999999995</v>
      </c>
      <c r="FG163" s="0" t="n">
        <v>-0.0250000000000004</v>
      </c>
      <c r="FH163" s="0" t="n">
        <v>-0.0250000000000004</v>
      </c>
      <c r="FI163" s="0" t="n">
        <v>-0.0250000000000004</v>
      </c>
      <c r="FJ163" s="0" t="n">
        <v>-0.0250000000000004</v>
      </c>
      <c r="FK163" s="0" t="n">
        <v>-0.0250000000000004</v>
      </c>
      <c r="FL163" s="0" t="n">
        <v>-0.0249999999999995</v>
      </c>
      <c r="FM163" s="0" t="n">
        <v>-0.0250000000000004</v>
      </c>
      <c r="FN163" s="0" t="n">
        <v>-0.0249999999999995</v>
      </c>
      <c r="FO163" s="0" t="n">
        <v>-0.0249999999999995</v>
      </c>
      <c r="FP163" s="0" t="n">
        <v>-0.0250000000000004</v>
      </c>
      <c r="FQ163" s="0" t="n">
        <v>-0.0250000000000004</v>
      </c>
      <c r="FR163" s="0" t="n">
        <v>-0.0249999999999995</v>
      </c>
      <c r="FS163" s="0" t="n">
        <v>-0.0250000000000004</v>
      </c>
      <c r="FT163" s="0" t="n">
        <v>-0.0250000000000004</v>
      </c>
      <c r="FU163" s="0" t="n">
        <v>-0.0250000000000004</v>
      </c>
      <c r="FV163" s="0" t="n">
        <v>-0.0250000000000004</v>
      </c>
      <c r="FW163" s="0" t="n">
        <v>-0.0250000000000004</v>
      </c>
      <c r="FX163" s="0" t="n">
        <v>-0.0250000000000004</v>
      </c>
      <c r="FY163" s="0" t="n">
        <v>-0.0250000000000004</v>
      </c>
      <c r="FZ163" s="0" t="n">
        <v>-0.0249999999999995</v>
      </c>
      <c r="GA163" s="0" t="n">
        <v>-0.0250000000000004</v>
      </c>
      <c r="GB163" s="0" t="n">
        <v>-0.0250000000000004</v>
      </c>
      <c r="GC163" s="0" t="n">
        <v>-0.0250000000000004</v>
      </c>
      <c r="GD163" s="0" t="n">
        <v>-0.0249999999999995</v>
      </c>
      <c r="GE163" s="0" t="n">
        <v>-0.0250000000000004</v>
      </c>
      <c r="GF163" s="0" t="n">
        <v>-0.0250000000000004</v>
      </c>
      <c r="GG163" s="0" t="n">
        <v>-0.0250000000000004</v>
      </c>
      <c r="GH163" s="0" t="n">
        <v>-0.0250000000000004</v>
      </c>
      <c r="GI163" s="0" t="n">
        <v>-0.0250000000000004</v>
      </c>
      <c r="GJ163" s="0" t="n">
        <v>-0.0250000000000004</v>
      </c>
      <c r="GK163" s="0" t="n">
        <v>-0.0250000000000004</v>
      </c>
      <c r="GL163" s="0" t="n">
        <v>-0.0249999999999995</v>
      </c>
      <c r="GM163" s="0" t="n">
        <v>-0.0250000000000004</v>
      </c>
      <c r="GN163" s="0" t="n">
        <v>-0.0250000000000004</v>
      </c>
      <c r="GO163" s="0" t="n">
        <v>-0.0250000000000004</v>
      </c>
      <c r="GP163" s="0" t="n">
        <v>-0.0249999999999995</v>
      </c>
      <c r="GQ163" s="0" t="n">
        <v>-0.0250000000000004</v>
      </c>
      <c r="GR163" s="0" t="n">
        <v>-0.0250000000000004</v>
      </c>
      <c r="GS163" s="0" t="n">
        <v>-0.0249999999999995</v>
      </c>
      <c r="GT163" s="0" t="n">
        <v>-0.0249999999999995</v>
      </c>
      <c r="GU163" s="0" t="n">
        <v>-0.0250000000000004</v>
      </c>
      <c r="GV163" s="0" t="n">
        <v>-0.0250000000000004</v>
      </c>
      <c r="GW163" s="0" t="n">
        <v>-0.0250000000000004</v>
      </c>
      <c r="GX163" s="0" t="n">
        <v>-0.0249999999999995</v>
      </c>
      <c r="GY163" s="0" t="n">
        <v>-0.0250000000000004</v>
      </c>
      <c r="GZ163" s="0" t="n">
        <v>-0.0250000000000004</v>
      </c>
      <c r="HA163" s="0" t="n">
        <v>-0.0250000000000004</v>
      </c>
      <c r="HB163" s="0" t="n">
        <v>-0.0249999999999995</v>
      </c>
      <c r="HC163" s="0" t="n">
        <v>-0.0250000000000004</v>
      </c>
      <c r="HD163" s="0" t="n">
        <v>-0.0250000000000004</v>
      </c>
      <c r="HE163" s="0" t="n">
        <v>-0.0249999999999995</v>
      </c>
      <c r="HF163" s="0" t="n">
        <v>-0.0249999999999995</v>
      </c>
      <c r="HG163" s="0" t="n">
        <v>-0.0250000000000004</v>
      </c>
      <c r="HH163" s="0" t="n">
        <v>-0.0250000000000004</v>
      </c>
      <c r="HI163" s="0" t="n">
        <v>-0.0249999999999995</v>
      </c>
      <c r="HJ163" s="0" t="n">
        <v>-0.0249999999999995</v>
      </c>
      <c r="HK163" s="0" t="n">
        <v>-0.0250000000000004</v>
      </c>
      <c r="HL163" s="0" t="n">
        <v>-0.0250000000000004</v>
      </c>
      <c r="HM163" s="0" t="n">
        <v>-0.0249999999999995</v>
      </c>
      <c r="HN163" s="0" t="n">
        <v>-0.0249999999999995</v>
      </c>
      <c r="HO163" s="0" t="n">
        <v>-0.0250000000000004</v>
      </c>
      <c r="HP163" s="0" t="n">
        <v>-0.0250000000000004</v>
      </c>
      <c r="HQ163" s="0" t="n">
        <v>-0.0249999999999995</v>
      </c>
      <c r="HR163" s="0" t="n">
        <v>-0.0249999999999995</v>
      </c>
      <c r="HS163" s="0" t="n">
        <v>-0.0250000000000004</v>
      </c>
      <c r="HT163" s="0" t="n">
        <v>-0.0250000000000004</v>
      </c>
      <c r="HU163" s="0" t="n">
        <v>-0.0249999999999995</v>
      </c>
      <c r="HV163" s="0" t="n">
        <v>-0.0249999999999995</v>
      </c>
      <c r="HW163" s="0" t="n">
        <v>-0.0250000000000004</v>
      </c>
      <c r="HX163" s="0" t="n">
        <v>-0.0250000000000004</v>
      </c>
      <c r="HY163" s="0" t="n">
        <v>-0.0249999999999995</v>
      </c>
      <c r="HZ163" s="0" t="n">
        <v>-0.0250000000000004</v>
      </c>
      <c r="IA163" s="382" t="n">
        <v>-0.0250000000000004</v>
      </c>
      <c r="IB163" s="382" t="n">
        <v>-0.0250000000000004</v>
      </c>
      <c r="IC163" s="382" t="n">
        <v>-0.0249999999999995</v>
      </c>
      <c r="ID163" s="382" t="n">
        <v>-0.0249999999999995</v>
      </c>
      <c r="IE163" s="382" t="n">
        <v>-0.0250000000000004</v>
      </c>
      <c r="IF163" s="382" t="n">
        <v>-0.0250000000000004</v>
      </c>
      <c r="IG163" s="382" t="n">
        <v>-0.0249999999999995</v>
      </c>
    </row>
    <row r="164" customFormat="false" ht="12.75" hidden="false" customHeight="false" outlineLevel="0" collapsed="false">
      <c r="A164" s="389" t="n">
        <f aca="false">A!A178</f>
        <v>41974</v>
      </c>
      <c r="B164" s="390" t="n">
        <f aca="false">INDEX(RelationshipPriceTable,MATCH(A164,RelationshipMonth,0),2)</f>
        <v>4.83</v>
      </c>
      <c r="C164" s="390" t="n">
        <v>4.808</v>
      </c>
      <c r="D164" s="391" t="n">
        <f aca="false">B164-C164</f>
        <v>0.0220000000000002</v>
      </c>
      <c r="F164" s="414" t="n">
        <v>37084</v>
      </c>
      <c r="O164" s="0" t="n">
        <v>0.0859999999999999</v>
      </c>
      <c r="P164" s="0" t="n">
        <v>0.0919999999999996</v>
      </c>
      <c r="Q164" s="0" t="n">
        <v>0.0879999999999996</v>
      </c>
      <c r="R164" s="0" t="n">
        <v>0.0739999999999998</v>
      </c>
      <c r="S164" s="0" t="n">
        <v>0.0659999999999998</v>
      </c>
      <c r="T164" s="0" t="n">
        <v>0.0609999999999999</v>
      </c>
      <c r="U164" s="0" t="n">
        <v>0.0609999999999999</v>
      </c>
      <c r="V164" s="0" t="n">
        <v>0.0669999999999997</v>
      </c>
      <c r="W164" s="0" t="n">
        <v>0.0670000000000002</v>
      </c>
      <c r="X164" s="0" t="n">
        <v>0.0640000000000001</v>
      </c>
      <c r="Y164" s="0" t="n">
        <v>0.0640000000000001</v>
      </c>
      <c r="Z164" s="0" t="n">
        <v>0.0640000000000001</v>
      </c>
      <c r="AA164" s="0" t="n">
        <v>0.0459999999999998</v>
      </c>
      <c r="AB164" s="0" t="n">
        <v>0.0459999999999998</v>
      </c>
      <c r="AC164" s="0" t="n">
        <v>0.0449999999999999</v>
      </c>
      <c r="AD164" s="0" t="n">
        <v>0.0310000000000001</v>
      </c>
      <c r="AE164" s="0" t="n">
        <v>0.0220000000000002</v>
      </c>
      <c r="AF164" s="0" t="n">
        <v>0.0220000000000002</v>
      </c>
      <c r="AG164" s="0" t="n">
        <v>0.0220000000000002</v>
      </c>
      <c r="AH164" s="0" t="n">
        <v>0.0220000000000002</v>
      </c>
      <c r="AI164" s="0" t="n">
        <v>0.0220000000000002</v>
      </c>
      <c r="AJ164" s="0" t="n">
        <v>0.0219999999999998</v>
      </c>
      <c r="AK164" s="0" t="n">
        <v>0.0219999999999998</v>
      </c>
      <c r="AL164" s="0" t="n">
        <v>0.0219999999999998</v>
      </c>
      <c r="AM164" s="0" t="n">
        <v>0.0219999999999998</v>
      </c>
      <c r="AN164" s="0" t="n">
        <v>0.0219999999999998</v>
      </c>
      <c r="AO164" s="0" t="n">
        <v>0.0219999999999998</v>
      </c>
      <c r="AP164" s="0" t="n">
        <v>0.0220000000000002</v>
      </c>
      <c r="AQ164" s="0" t="n">
        <v>0.0219999999999994</v>
      </c>
      <c r="AR164" s="0" t="n">
        <v>0.0220000000000002</v>
      </c>
      <c r="AS164" s="0" t="n">
        <v>0.0220000000000002</v>
      </c>
      <c r="AT164" s="0" t="n">
        <v>0.0219999999999998</v>
      </c>
      <c r="AU164" s="0" t="n">
        <v>0.0220000000000002</v>
      </c>
      <c r="AV164" s="0" t="n">
        <v>0.0219999999999998</v>
      </c>
      <c r="AW164" s="0" t="n">
        <v>0.0219999999999998</v>
      </c>
      <c r="AX164" s="0" t="n">
        <v>0.0219999999999998</v>
      </c>
      <c r="AY164" s="0" t="n">
        <v>0.0219999999999998</v>
      </c>
      <c r="AZ164" s="0" t="n">
        <v>0.0220000000000002</v>
      </c>
      <c r="BA164" s="0" t="n">
        <v>0.0219999999999998</v>
      </c>
      <c r="BB164" s="0" t="n">
        <v>0.0219999999999998</v>
      </c>
      <c r="BC164" s="0" t="n">
        <v>0.0220000000000002</v>
      </c>
      <c r="BD164" s="0" t="n">
        <v>0.0220000000000002</v>
      </c>
      <c r="BE164" s="0" t="n">
        <v>0.0220000000000002</v>
      </c>
      <c r="BF164" s="0" t="n">
        <v>0.0219999999999998</v>
      </c>
      <c r="BG164" s="0" t="n">
        <v>0.0219999999999998</v>
      </c>
      <c r="BH164" s="0" t="n">
        <v>0.0219999999999998</v>
      </c>
      <c r="BI164" s="0" t="n">
        <v>0.0220000000000002</v>
      </c>
      <c r="BJ164" s="0" t="n">
        <v>0.0219999999999998</v>
      </c>
      <c r="BK164" s="0" t="n">
        <v>0.0219999999999998</v>
      </c>
      <c r="BL164" s="0" t="n">
        <v>0.0220000000000002</v>
      </c>
      <c r="BM164" s="0" t="n">
        <v>0.0220000000000002</v>
      </c>
      <c r="BN164" s="0" t="n">
        <v>0.0219999999999994</v>
      </c>
      <c r="BO164" s="0" t="n">
        <v>0.0220000000000002</v>
      </c>
      <c r="BP164" s="0" t="n">
        <v>0.0220000000000002</v>
      </c>
      <c r="BQ164" s="0" t="n">
        <v>0.0220000000000002</v>
      </c>
      <c r="BR164" s="0" t="n">
        <v>0.0220000000000002</v>
      </c>
      <c r="BS164" s="0" t="n">
        <v>0.0220000000000002</v>
      </c>
      <c r="BT164" s="0" t="n">
        <v>0.0219999999999998</v>
      </c>
      <c r="BU164" s="0" t="n">
        <v>0.0219999999999998</v>
      </c>
      <c r="BV164" s="0" t="n">
        <v>0.0220000000000002</v>
      </c>
      <c r="BW164" s="0" t="n">
        <v>0.0219999999999998</v>
      </c>
      <c r="BX164" s="0" t="n">
        <v>0.0219999999999998</v>
      </c>
      <c r="BY164" s="0" t="n">
        <v>0.0219999999999998</v>
      </c>
      <c r="BZ164" s="0" t="n">
        <v>0.0220000000000002</v>
      </c>
      <c r="CA164" s="0" t="n">
        <v>0.0220000000000002</v>
      </c>
      <c r="CB164" s="0" t="n">
        <v>0.0219999999999994</v>
      </c>
      <c r="CC164" s="0" t="n">
        <v>0.0220000000000002</v>
      </c>
      <c r="CD164" s="0" t="n">
        <v>0.0220000000000002</v>
      </c>
      <c r="CE164" s="0" t="n">
        <v>0.0220000000000002</v>
      </c>
      <c r="CF164" s="0" t="n">
        <v>0.0219999999999998</v>
      </c>
      <c r="CG164" s="0" t="n">
        <v>0.0219999999999998</v>
      </c>
      <c r="CH164" s="0" t="n">
        <v>0.0220000000000002</v>
      </c>
      <c r="CI164" s="0" t="n">
        <v>0.0219999999999998</v>
      </c>
      <c r="CJ164" s="0" t="n">
        <v>0.0219999999999998</v>
      </c>
      <c r="CK164" s="0" t="n">
        <v>0.0220000000000002</v>
      </c>
      <c r="CL164" s="0" t="n">
        <v>0.0220000000000002</v>
      </c>
      <c r="CM164" s="0" t="n">
        <v>0.0219999999999994</v>
      </c>
      <c r="CN164" s="0" t="n">
        <v>0.0220000000000002</v>
      </c>
      <c r="CO164" s="0" t="n">
        <v>0.0220000000000002</v>
      </c>
      <c r="CP164" s="0" t="n">
        <v>0.0220000000000002</v>
      </c>
      <c r="CQ164" s="0" t="n">
        <v>0.0220000000000002</v>
      </c>
      <c r="CR164" s="0" t="n">
        <v>0.0219999999999998</v>
      </c>
      <c r="CS164" s="0" t="n">
        <v>0.0219999999999998</v>
      </c>
      <c r="CT164" s="0" t="n">
        <v>0.0219999999999998</v>
      </c>
      <c r="CU164" s="0" t="n">
        <v>0.0220000000000002</v>
      </c>
      <c r="CV164" s="0" t="n">
        <v>0.0220000000000002</v>
      </c>
      <c r="CW164" s="0" t="n">
        <v>0.0220000000000002</v>
      </c>
      <c r="CX164" s="0" t="n">
        <v>0.0219999999999994</v>
      </c>
      <c r="CY164" s="0" t="n">
        <v>0.0220000000000002</v>
      </c>
      <c r="CZ164" s="0" t="n">
        <v>0.0219999999999994</v>
      </c>
      <c r="DA164" s="0" t="n">
        <v>0.0220000000000002</v>
      </c>
      <c r="DB164" s="0" t="n">
        <v>0.0220000000000002</v>
      </c>
      <c r="DC164" s="0" t="n">
        <v>0.0220000000000002</v>
      </c>
      <c r="DD164" s="0" t="n">
        <v>0.0219999999999998</v>
      </c>
      <c r="DE164" s="0" t="n">
        <v>0.0220000000000002</v>
      </c>
      <c r="DF164" s="0" t="n">
        <v>0.0220000000000002</v>
      </c>
      <c r="DG164" s="0" t="n">
        <v>0.0220000000000002</v>
      </c>
      <c r="DH164" s="0" t="n">
        <v>0.0220000000000002</v>
      </c>
      <c r="DI164" s="0" t="n">
        <v>0.0220000000000002</v>
      </c>
      <c r="DJ164" s="0" t="n">
        <v>0.0220000000000002</v>
      </c>
      <c r="DK164" s="0" t="n">
        <v>0.0219999999999994</v>
      </c>
      <c r="DL164" s="0" t="n">
        <v>0.0220000000000002</v>
      </c>
      <c r="DM164" s="0" t="n">
        <v>0.0219999999999994</v>
      </c>
      <c r="DN164" s="0" t="n">
        <v>0.0219999999999994</v>
      </c>
      <c r="DO164" s="0" t="n">
        <v>0.0220000000000002</v>
      </c>
      <c r="DP164" s="0" t="n">
        <v>0.0220000000000002</v>
      </c>
      <c r="DQ164" s="0" t="n">
        <v>0.0219999999999994</v>
      </c>
      <c r="DR164" s="0" t="n">
        <v>0.0219999999999994</v>
      </c>
      <c r="DS164" s="0" t="n">
        <v>0.0220000000000002</v>
      </c>
      <c r="DT164" s="0" t="n">
        <v>0.0220000000000002</v>
      </c>
      <c r="DU164" s="0" t="n">
        <v>0.0219999999999994</v>
      </c>
      <c r="DV164" s="0" t="n">
        <v>0.0220000000000002</v>
      </c>
      <c r="DW164" s="0" t="n">
        <v>0.0220000000000002</v>
      </c>
      <c r="DX164" s="0" t="n">
        <v>0.0220000000000002</v>
      </c>
      <c r="DY164" s="0" t="n">
        <v>0.0220000000000002</v>
      </c>
      <c r="DZ164" s="0" t="n">
        <v>0.0220000000000002</v>
      </c>
      <c r="EA164" s="0" t="n">
        <v>0.0220000000000002</v>
      </c>
      <c r="EB164" s="0" t="n">
        <v>0.0220000000000002</v>
      </c>
      <c r="EC164" s="0" t="n">
        <v>0.0220000000000002</v>
      </c>
      <c r="ED164" s="0" t="n">
        <v>0.0219999999999994</v>
      </c>
      <c r="EE164" s="0" t="n">
        <v>0.0220000000000002</v>
      </c>
      <c r="EF164" s="0" t="n">
        <v>0.0220000000000002</v>
      </c>
      <c r="EG164" s="0" t="n">
        <v>0.0220000000000002</v>
      </c>
      <c r="EH164" s="0" t="n">
        <v>0.0219999999999994</v>
      </c>
      <c r="EI164" s="0" t="n">
        <v>0.0220000000000002</v>
      </c>
      <c r="EJ164" s="0" t="n">
        <v>0.0220000000000002</v>
      </c>
      <c r="EK164" s="0" t="n">
        <v>0.0220000000000002</v>
      </c>
      <c r="EL164" s="0" t="n">
        <v>0.0220000000000002</v>
      </c>
      <c r="EM164" s="0" t="n">
        <v>0.0220000000000002</v>
      </c>
      <c r="EN164" s="0" t="n">
        <v>0.0220000000000002</v>
      </c>
      <c r="EO164" s="0" t="n">
        <v>0.0220000000000002</v>
      </c>
      <c r="EP164" s="0" t="n">
        <v>0.0220000000000002</v>
      </c>
      <c r="EQ164" s="0" t="n">
        <v>0.0220000000000002</v>
      </c>
      <c r="ER164" s="0" t="n">
        <v>0.0220000000000002</v>
      </c>
      <c r="ES164" s="0" t="n">
        <v>0.0220000000000002</v>
      </c>
      <c r="ET164" s="0" t="n">
        <v>0.0219999999999994</v>
      </c>
      <c r="EU164" s="0" t="n">
        <v>0.0220000000000002</v>
      </c>
      <c r="EV164" s="0" t="n">
        <v>0.0220000000000002</v>
      </c>
      <c r="EW164" s="0" t="n">
        <v>0.0220000000000002</v>
      </c>
      <c r="EX164" s="0" t="n">
        <v>0.0220000000000002</v>
      </c>
      <c r="EY164" s="0" t="n">
        <v>0.0220000000000002</v>
      </c>
      <c r="EZ164" s="0" t="n">
        <v>0.0220000000000002</v>
      </c>
      <c r="FA164" s="0" t="n">
        <v>0.0220000000000002</v>
      </c>
      <c r="FB164" s="0" t="n">
        <v>0.0219999999999994</v>
      </c>
      <c r="FC164" s="0" t="n">
        <v>0.0220000000000002</v>
      </c>
      <c r="FD164" s="0" t="n">
        <v>0.0220000000000002</v>
      </c>
      <c r="FE164" s="0" t="n">
        <v>0.0220000000000002</v>
      </c>
      <c r="FF164" s="0" t="n">
        <v>0.0219999999999994</v>
      </c>
      <c r="FG164" s="0" t="n">
        <v>0.0220000000000002</v>
      </c>
      <c r="FH164" s="0" t="n">
        <v>0.0220000000000002</v>
      </c>
      <c r="FI164" s="0" t="n">
        <v>0.0220000000000002</v>
      </c>
      <c r="FJ164" s="0" t="n">
        <v>0.0220000000000002</v>
      </c>
      <c r="FK164" s="0" t="n">
        <v>0.0220000000000002</v>
      </c>
      <c r="FL164" s="0" t="n">
        <v>0.0220000000000002</v>
      </c>
      <c r="FM164" s="0" t="n">
        <v>0.0220000000000002</v>
      </c>
      <c r="FN164" s="0" t="n">
        <v>0.0219999999999994</v>
      </c>
      <c r="FO164" s="0" t="n">
        <v>0.0220000000000002</v>
      </c>
      <c r="FP164" s="0" t="n">
        <v>0.0220000000000002</v>
      </c>
      <c r="FQ164" s="0" t="n">
        <v>0.0220000000000002</v>
      </c>
      <c r="FR164" s="0" t="n">
        <v>0.0219999999999994</v>
      </c>
      <c r="FS164" s="0" t="n">
        <v>0.0220000000000002</v>
      </c>
      <c r="FT164" s="0" t="n">
        <v>0.0220000000000002</v>
      </c>
      <c r="FU164" s="0" t="n">
        <v>0.0220000000000002</v>
      </c>
      <c r="FV164" s="0" t="n">
        <v>0.0220000000000002</v>
      </c>
      <c r="FW164" s="0" t="n">
        <v>0.0220000000000002</v>
      </c>
      <c r="FX164" s="0" t="n">
        <v>0.0220000000000002</v>
      </c>
      <c r="FY164" s="0" t="n">
        <v>0.0220000000000002</v>
      </c>
      <c r="FZ164" s="0" t="n">
        <v>0.0219999999999994</v>
      </c>
      <c r="GA164" s="0" t="n">
        <v>0.0220000000000002</v>
      </c>
      <c r="GB164" s="0" t="n">
        <v>0.0220000000000002</v>
      </c>
      <c r="GC164" s="0" t="n">
        <v>0.0220000000000002</v>
      </c>
      <c r="GD164" s="0" t="n">
        <v>0.0219999999999994</v>
      </c>
      <c r="GE164" s="0" t="n">
        <v>0.0220000000000002</v>
      </c>
      <c r="GF164" s="0" t="n">
        <v>0.0220000000000002</v>
      </c>
      <c r="GG164" s="0" t="n">
        <v>0.0220000000000002</v>
      </c>
      <c r="GH164" s="0" t="n">
        <v>0.0220000000000002</v>
      </c>
      <c r="GI164" s="0" t="n">
        <v>0.0220000000000002</v>
      </c>
      <c r="GJ164" s="0" t="n">
        <v>0.0220000000000002</v>
      </c>
      <c r="GK164" s="0" t="n">
        <v>0.0220000000000002</v>
      </c>
      <c r="GL164" s="0" t="n">
        <v>0.0219999999999994</v>
      </c>
      <c r="GM164" s="0" t="n">
        <v>0.0220000000000002</v>
      </c>
      <c r="GN164" s="0" t="n">
        <v>0.0220000000000002</v>
      </c>
      <c r="GO164" s="0" t="n">
        <v>0.0220000000000002</v>
      </c>
      <c r="GP164" s="0" t="n">
        <v>0.0220000000000002</v>
      </c>
      <c r="GQ164" s="0" t="n">
        <v>0.0220000000000002</v>
      </c>
      <c r="GR164" s="0" t="n">
        <v>0.0220000000000002</v>
      </c>
      <c r="GS164" s="0" t="n">
        <v>0.0219999999999994</v>
      </c>
      <c r="GT164" s="0" t="n">
        <v>0.0219999999999994</v>
      </c>
      <c r="GU164" s="0" t="n">
        <v>0.0220000000000002</v>
      </c>
      <c r="GV164" s="0" t="n">
        <v>0.0220000000000002</v>
      </c>
      <c r="GW164" s="0" t="n">
        <v>0.0220000000000002</v>
      </c>
      <c r="GX164" s="0" t="n">
        <v>0.0219999999999994</v>
      </c>
      <c r="GY164" s="0" t="n">
        <v>0.0220000000000002</v>
      </c>
      <c r="GZ164" s="0" t="n">
        <v>0.0220000000000002</v>
      </c>
      <c r="HA164" s="0" t="n">
        <v>0.0220000000000002</v>
      </c>
      <c r="HB164" s="0" t="n">
        <v>0.0220000000000002</v>
      </c>
      <c r="HC164" s="0" t="n">
        <v>0.0220000000000002</v>
      </c>
      <c r="HD164" s="0" t="n">
        <v>0.0220000000000002</v>
      </c>
      <c r="HE164" s="0" t="n">
        <v>0.0219999999999994</v>
      </c>
      <c r="HF164" s="0" t="n">
        <v>0.0219999999999994</v>
      </c>
      <c r="HG164" s="0" t="n">
        <v>0.0220000000000002</v>
      </c>
      <c r="HH164" s="0" t="n">
        <v>0.0220000000000002</v>
      </c>
      <c r="HI164" s="0" t="n">
        <v>0.0219999999999994</v>
      </c>
      <c r="HJ164" s="0" t="n">
        <v>0.0219999999999994</v>
      </c>
      <c r="HK164" s="0" t="n">
        <v>0.0220000000000002</v>
      </c>
      <c r="HL164" s="0" t="n">
        <v>0.0220000000000002</v>
      </c>
      <c r="HM164" s="0" t="n">
        <v>0.0219999999999994</v>
      </c>
      <c r="HN164" s="0" t="n">
        <v>0.0220000000000002</v>
      </c>
      <c r="HO164" s="0" t="n">
        <v>0.0220000000000002</v>
      </c>
      <c r="HP164" s="0" t="n">
        <v>0.0220000000000002</v>
      </c>
      <c r="HQ164" s="0" t="n">
        <v>0.0219999999999994</v>
      </c>
      <c r="HR164" s="0" t="n">
        <v>0.0219999999999994</v>
      </c>
      <c r="HS164" s="0" t="n">
        <v>0.0220000000000002</v>
      </c>
      <c r="HT164" s="0" t="n">
        <v>0.0220000000000002</v>
      </c>
      <c r="HU164" s="0" t="n">
        <v>0.0219999999999994</v>
      </c>
      <c r="HV164" s="0" t="n">
        <v>0.0219999999999994</v>
      </c>
      <c r="HW164" s="0" t="n">
        <v>0.0220000000000002</v>
      </c>
      <c r="HX164" s="0" t="n">
        <v>0.0220000000000002</v>
      </c>
      <c r="HY164" s="0" t="n">
        <v>0.0219999999999994</v>
      </c>
      <c r="HZ164" s="0" t="n">
        <v>0.0220000000000002</v>
      </c>
      <c r="IA164" s="382" t="n">
        <v>0.0220000000000002</v>
      </c>
      <c r="IB164" s="382" t="n">
        <v>0.0220000000000002</v>
      </c>
      <c r="IC164" s="382" t="n">
        <v>0.0219999999999994</v>
      </c>
      <c r="ID164" s="382" t="n">
        <v>0.0219999999999994</v>
      </c>
      <c r="IE164" s="382" t="n">
        <v>0.0220000000000002</v>
      </c>
      <c r="IF164" s="382" t="n">
        <v>0.0220000000000002</v>
      </c>
      <c r="IG164" s="382" t="n">
        <v>0.0219999999999994</v>
      </c>
    </row>
    <row r="165" customFormat="false" ht="12.75" hidden="false" customHeight="false" outlineLevel="0" collapsed="false">
      <c r="A165" s="389" t="n">
        <f aca="false">A!A179</f>
        <v>42005</v>
      </c>
      <c r="B165" s="390" t="n">
        <f aca="false">INDEX(RelationshipPriceTable,MATCH(A165,RelationshipMonth,0),2)</f>
        <v>4.95</v>
      </c>
      <c r="C165" s="390" t="n">
        <v>4.928</v>
      </c>
      <c r="D165" s="391" t="n">
        <f aca="false">B165-C165</f>
        <v>0.0220000000000002</v>
      </c>
      <c r="F165" s="414"/>
    </row>
    <row r="166" customFormat="false" ht="12.75" hidden="false" customHeight="false" outlineLevel="0" collapsed="false">
      <c r="A166" s="389" t="n">
        <f aca="false">A!A180</f>
        <v>42036</v>
      </c>
      <c r="B166" s="390" t="n">
        <f aca="false">INDEX(RelationshipPriceTable,MATCH(A166,RelationshipMonth,0),2)</f>
        <v>4.832</v>
      </c>
      <c r="C166" s="390" t="n">
        <v>4.81</v>
      </c>
      <c r="D166" s="391" t="n">
        <f aca="false">B166-C166</f>
        <v>0.0220000000000002</v>
      </c>
      <c r="F166" s="414"/>
    </row>
    <row r="167" customFormat="false" ht="12.75" hidden="false" customHeight="false" outlineLevel="0" collapsed="false">
      <c r="A167" s="389" t="n">
        <f aca="false">A!A181</f>
        <v>42064</v>
      </c>
      <c r="B167" s="390" t="n">
        <f aca="false">INDEX(RelationshipPriceTable,MATCH(A167,RelationshipMonth,0),2)</f>
        <v>4.699</v>
      </c>
      <c r="C167" s="390" t="n">
        <v>4.677</v>
      </c>
      <c r="D167" s="391" t="n">
        <f aca="false">B167-C167</f>
        <v>0.0220000000000002</v>
      </c>
      <c r="F167" s="414"/>
    </row>
    <row r="168" customFormat="false" ht="12.75" hidden="false" customHeight="false" outlineLevel="0" collapsed="false">
      <c r="A168" s="389" t="n">
        <f aca="false">A!A182</f>
        <v>42095</v>
      </c>
      <c r="B168" s="390" t="n">
        <f aca="false">INDEX(RelationshipPriceTable,MATCH(A168,RelationshipMonth,0),2)</f>
        <v>4.479</v>
      </c>
      <c r="C168" s="390" t="n">
        <v>4.457</v>
      </c>
      <c r="D168" s="391" t="n">
        <f aca="false">B168-C168</f>
        <v>0.0220000000000002</v>
      </c>
      <c r="F168" s="414"/>
    </row>
    <row r="169" customFormat="false" ht="12.75" hidden="false" customHeight="false" outlineLevel="0" collapsed="false">
      <c r="A169" s="389" t="n">
        <f aca="false">A!A183</f>
        <v>42125</v>
      </c>
      <c r="B169" s="390" t="n">
        <f aca="false">INDEX(RelationshipPriceTable,MATCH(A169,RelationshipMonth,0),2)</f>
        <v>4.469</v>
      </c>
      <c r="C169" s="390" t="n">
        <v>4.447</v>
      </c>
      <c r="D169" s="391" t="n">
        <f aca="false">B169-C169</f>
        <v>0.0220000000000002</v>
      </c>
      <c r="F169" s="414"/>
    </row>
    <row r="170" customFormat="false" ht="12.75" hidden="false" customHeight="false" outlineLevel="0" collapsed="false">
      <c r="A170" s="389" t="n">
        <f aca="false">A!A184</f>
        <v>42156</v>
      </c>
      <c r="B170" s="390" t="n">
        <f aca="false">INDEX(RelationshipPriceTable,MATCH(A170,RelationshipMonth,0),2)</f>
        <v>4.505</v>
      </c>
      <c r="C170" s="390" t="n">
        <v>4.483</v>
      </c>
      <c r="D170" s="391" t="n">
        <f aca="false">B170-C170</f>
        <v>0.0220000000000002</v>
      </c>
      <c r="F170" s="414"/>
    </row>
    <row r="171" customFormat="false" ht="12.75" hidden="false" customHeight="false" outlineLevel="0" collapsed="false">
      <c r="A171" s="389" t="n">
        <f aca="false">A!A185</f>
        <v>42186</v>
      </c>
      <c r="B171" s="390" t="n">
        <f aca="false">INDEX(RelationshipPriceTable,MATCH(A171,RelationshipMonth,0),2)</f>
        <v>4.555</v>
      </c>
      <c r="C171" s="390" t="n">
        <v>4.533</v>
      </c>
      <c r="D171" s="391" t="n">
        <f aca="false">B171-C171</f>
        <v>0.0219999999999994</v>
      </c>
      <c r="F171" s="414"/>
    </row>
    <row r="172" customFormat="false" ht="12.75" hidden="false" customHeight="false" outlineLevel="0" collapsed="false">
      <c r="A172" s="389" t="n">
        <f aca="false">A!A186</f>
        <v>42217</v>
      </c>
      <c r="B172" s="390" t="n">
        <f aca="false">INDEX(RelationshipPriceTable,MATCH(A172,RelationshipMonth,0),2)</f>
        <v>4.586</v>
      </c>
      <c r="C172" s="390" t="n">
        <v>4.564</v>
      </c>
      <c r="D172" s="391" t="n">
        <f aca="false">B172-C172</f>
        <v>0.0220000000000002</v>
      </c>
      <c r="F172" s="414"/>
    </row>
    <row r="173" customFormat="false" ht="12.75" hidden="false" customHeight="false" outlineLevel="0" collapsed="false">
      <c r="A173" s="389" t="n">
        <f aca="false">A!A187</f>
        <v>42248</v>
      </c>
      <c r="B173" s="390" t="n">
        <f aca="false">INDEX(RelationshipPriceTable,MATCH(A173,RelationshipMonth,0),2)</f>
        <v>4.601</v>
      </c>
      <c r="C173" s="390" t="n">
        <v>4.579</v>
      </c>
      <c r="D173" s="391" t="n">
        <f aca="false">B173-C173</f>
        <v>0.0220000000000002</v>
      </c>
      <c r="F173" s="414"/>
    </row>
    <row r="174" customFormat="false" ht="12.75" hidden="false" customHeight="false" outlineLevel="0" collapsed="false">
      <c r="A174" s="389" t="n">
        <f aca="false">A!A188</f>
        <v>42278</v>
      </c>
      <c r="B174" s="390" t="n">
        <f aca="false">INDEX(RelationshipPriceTable,MATCH(A174,RelationshipMonth,0),2)</f>
        <v>4.63</v>
      </c>
      <c r="C174" s="390" t="n">
        <v>4.608</v>
      </c>
      <c r="D174" s="391" t="n">
        <f aca="false">B174-C174</f>
        <v>0.0220000000000002</v>
      </c>
      <c r="F174" s="414"/>
    </row>
    <row r="175" customFormat="false" ht="12.75" hidden="false" customHeight="false" outlineLevel="0" collapsed="false">
      <c r="A175" s="389" t="n">
        <f aca="false">A!A189</f>
        <v>42309</v>
      </c>
      <c r="B175" s="390" t="n">
        <f aca="false">INDEX(RelationshipPriceTable,MATCH(A175,RelationshipMonth,0),2)</f>
        <v>4.77</v>
      </c>
      <c r="C175" s="390" t="n">
        <v>4.748</v>
      </c>
      <c r="D175" s="391" t="n">
        <f aca="false">B175-C175</f>
        <v>0.0219999999999994</v>
      </c>
      <c r="F175" s="414"/>
    </row>
    <row r="176" customFormat="false" ht="12.75" hidden="false" customHeight="false" outlineLevel="0" collapsed="false">
      <c r="A176" s="389" t="n">
        <f aca="false">A!A190</f>
        <v>42339</v>
      </c>
      <c r="B176" s="390" t="n">
        <f aca="false">INDEX(RelationshipPriceTable,MATCH(A176,RelationshipMonth,0),2)</f>
        <v>4.915</v>
      </c>
      <c r="C176" s="390" t="n">
        <v>4.893</v>
      </c>
      <c r="D176" s="391" t="n">
        <f aca="false">B176-C176</f>
        <v>0.0220000000000002</v>
      </c>
      <c r="F176" s="414"/>
    </row>
    <row r="177" customFormat="false" ht="12.75" hidden="false" customHeight="false" outlineLevel="0" collapsed="false">
      <c r="A177" s="389" t="n">
        <f aca="false">A!A191</f>
        <v>42370</v>
      </c>
      <c r="B177" s="390" t="n">
        <f aca="false">INDEX(RelationshipPriceTable,MATCH(A177,RelationshipMonth,0),2)</f>
        <v>5.035</v>
      </c>
      <c r="C177" s="390" t="n">
        <v>5.013</v>
      </c>
      <c r="D177" s="391" t="n">
        <f aca="false">B177-C177</f>
        <v>0.0220000000000002</v>
      </c>
      <c r="F177" s="414"/>
    </row>
    <row r="178" customFormat="false" ht="12.75" hidden="false" customHeight="false" outlineLevel="0" collapsed="false">
      <c r="A178" s="389" t="n">
        <f aca="false">A!A192</f>
        <v>42401</v>
      </c>
      <c r="B178" s="390" t="n">
        <f aca="false">INDEX(RelationshipPriceTable,MATCH(A178,RelationshipMonth,0),2)</f>
        <v>4.917</v>
      </c>
      <c r="C178" s="390" t="n">
        <v>4.895</v>
      </c>
      <c r="D178" s="391" t="n">
        <f aca="false">B178-C178</f>
        <v>0.0220000000000002</v>
      </c>
      <c r="F178" s="414"/>
    </row>
    <row r="179" customFormat="false" ht="12.75" hidden="false" customHeight="false" outlineLevel="0" collapsed="false">
      <c r="A179" s="389" t="n">
        <f aca="false">A!A193</f>
        <v>42430</v>
      </c>
      <c r="B179" s="390" t="n">
        <f aca="false">INDEX(RelationshipPriceTable,MATCH(A179,RelationshipMonth,0),2)</f>
        <v>4.784</v>
      </c>
      <c r="C179" s="390" t="n">
        <v>4.762</v>
      </c>
      <c r="D179" s="391" t="n">
        <f aca="false">B179-C179</f>
        <v>0.0220000000000002</v>
      </c>
      <c r="F179" s="414"/>
    </row>
    <row r="180" customFormat="false" ht="12.75" hidden="false" customHeight="false" outlineLevel="0" collapsed="false">
      <c r="A180" s="389" t="n">
        <f aca="false">A!A194</f>
        <v>42461</v>
      </c>
      <c r="B180" s="390" t="n">
        <f aca="false">INDEX(RelationshipPriceTable,MATCH(A180,RelationshipMonth,0),2)</f>
        <v>4.564</v>
      </c>
      <c r="C180" s="390" t="n">
        <v>4.542</v>
      </c>
      <c r="D180" s="391" t="n">
        <f aca="false">B180-C180</f>
        <v>0.0220000000000002</v>
      </c>
      <c r="F180" s="414"/>
    </row>
    <row r="181" customFormat="false" ht="12.75" hidden="false" customHeight="false" outlineLevel="0" collapsed="false">
      <c r="A181" s="389" t="n">
        <f aca="false">A!A195</f>
        <v>42491</v>
      </c>
      <c r="B181" s="390" t="n">
        <f aca="false">INDEX(RelationshipPriceTable,MATCH(A181,RelationshipMonth,0),2)</f>
        <v>4.554</v>
      </c>
      <c r="C181" s="390" t="n">
        <v>4.532</v>
      </c>
      <c r="D181" s="391" t="n">
        <f aca="false">B181-C181</f>
        <v>0.0220000000000002</v>
      </c>
      <c r="F181" s="414"/>
    </row>
    <row r="182" customFormat="false" ht="12.75" hidden="false" customHeight="false" outlineLevel="0" collapsed="false">
      <c r="A182" s="389" t="n">
        <f aca="false">A!A196</f>
        <v>42522</v>
      </c>
      <c r="B182" s="390" t="n">
        <f aca="false">INDEX(RelationshipPriceTable,MATCH(A182,RelationshipMonth,0),2)</f>
        <v>4.59</v>
      </c>
      <c r="C182" s="390" t="n">
        <v>4.568</v>
      </c>
      <c r="D182" s="391" t="n">
        <f aca="false">B182-C182</f>
        <v>0.0220000000000002</v>
      </c>
      <c r="F182" s="414"/>
    </row>
    <row r="183" customFormat="false" ht="12.75" hidden="false" customHeight="false" outlineLevel="0" collapsed="false">
      <c r="A183" s="389" t="n">
        <f aca="false">A!A197</f>
        <v>42552</v>
      </c>
      <c r="B183" s="390" t="n">
        <f aca="false">INDEX(RelationshipPriceTable,MATCH(A183,RelationshipMonth,0),2)</f>
        <v>4.64</v>
      </c>
      <c r="C183" s="390" t="n">
        <v>4.618</v>
      </c>
      <c r="D183" s="391" t="n">
        <f aca="false">B183-C183</f>
        <v>0.0219999999999994</v>
      </c>
      <c r="F183" s="414"/>
    </row>
    <row r="184" customFormat="false" ht="12.75" hidden="false" customHeight="false" outlineLevel="0" collapsed="false">
      <c r="A184" s="389" t="n">
        <f aca="false">A!A198</f>
        <v>42583</v>
      </c>
      <c r="B184" s="390" t="n">
        <f aca="false">INDEX(RelationshipPriceTable,MATCH(A184,RelationshipMonth,0),2)</f>
        <v>4.671</v>
      </c>
      <c r="C184" s="390" t="n">
        <v>4.649</v>
      </c>
      <c r="D184" s="391" t="n">
        <f aca="false">B184-C184</f>
        <v>0.0220000000000002</v>
      </c>
      <c r="F184" s="414"/>
    </row>
    <row r="185" customFormat="false" ht="12.75" hidden="false" customHeight="false" outlineLevel="0" collapsed="false">
      <c r="A185" s="389" t="n">
        <f aca="false">A!A199</f>
        <v>42614</v>
      </c>
      <c r="B185" s="390" t="n">
        <f aca="false">INDEX(RelationshipPriceTable,MATCH(A185,RelationshipMonth,0),2)</f>
        <v>4.686</v>
      </c>
      <c r="C185" s="390" t="n">
        <v>4.664</v>
      </c>
      <c r="D185" s="391" t="n">
        <f aca="false">B185-C185</f>
        <v>0.0220000000000002</v>
      </c>
      <c r="F185" s="414"/>
    </row>
    <row r="186" customFormat="false" ht="12.75" hidden="false" customHeight="false" outlineLevel="0" collapsed="false">
      <c r="A186" s="389" t="n">
        <f aca="false">A!A200</f>
        <v>42644</v>
      </c>
      <c r="B186" s="390" t="n">
        <f aca="false">INDEX(RelationshipPriceTable,MATCH(A186,RelationshipMonth,0),2)</f>
        <v>4.715</v>
      </c>
      <c r="C186" s="390" t="n">
        <v>4.693</v>
      </c>
      <c r="D186" s="391" t="n">
        <f aca="false">B186-C186</f>
        <v>0.0220000000000002</v>
      </c>
      <c r="F186" s="414"/>
    </row>
    <row r="187" customFormat="false" ht="12.75" hidden="false" customHeight="false" outlineLevel="0" collapsed="false">
      <c r="A187" s="389" t="n">
        <f aca="false">A!A201</f>
        <v>42675</v>
      </c>
      <c r="B187" s="390" t="n">
        <f aca="false">INDEX(RelationshipPriceTable,MATCH(A187,RelationshipMonth,0),2)</f>
        <v>4.855</v>
      </c>
      <c r="C187" s="390" t="n">
        <v>4.833</v>
      </c>
      <c r="D187" s="391" t="n">
        <f aca="false">B187-C187</f>
        <v>0.0220000000000002</v>
      </c>
      <c r="F187" s="414"/>
    </row>
    <row r="188" customFormat="false" ht="12.75" hidden="false" customHeight="false" outlineLevel="0" collapsed="false">
      <c r="A188" s="389" t="n">
        <f aca="false">A!A202</f>
        <v>42705</v>
      </c>
      <c r="B188" s="390" t="n">
        <f aca="false">INDEX(RelationshipPriceTable,MATCH(A188,RelationshipMonth,0),2)</f>
        <v>5</v>
      </c>
      <c r="C188" s="390" t="n">
        <v>4.978</v>
      </c>
      <c r="D188" s="391" t="n">
        <f aca="false">B188-C188</f>
        <v>0.0220000000000002</v>
      </c>
      <c r="F188" s="414"/>
    </row>
    <row r="189" customFormat="false" ht="12.75" hidden="false" customHeight="false" outlineLevel="0" collapsed="false">
      <c r="A189" s="389" t="n">
        <f aca="false">A!A203</f>
        <v>42736</v>
      </c>
      <c r="B189" s="390" t="n">
        <f aca="false">INDEX(RelationshipPriceTable,MATCH(A189,RelationshipMonth,0),2)</f>
        <v>5.12</v>
      </c>
      <c r="C189" s="390" t="n">
        <v>5.098</v>
      </c>
      <c r="D189" s="391" t="n">
        <f aca="false">B189-C189</f>
        <v>0.0220000000000002</v>
      </c>
      <c r="F189" s="414"/>
    </row>
    <row r="190" customFormat="false" ht="12.75" hidden="false" customHeight="false" outlineLevel="0" collapsed="false">
      <c r="A190" s="389" t="n">
        <f aca="false">A!A204</f>
        <v>42767</v>
      </c>
      <c r="B190" s="390" t="n">
        <f aca="false">INDEX(RelationshipPriceTable,MATCH(A190,RelationshipMonth,0),2)</f>
        <v>5.002</v>
      </c>
      <c r="C190" s="390" t="n">
        <v>4.98</v>
      </c>
      <c r="D190" s="391" t="n">
        <f aca="false">B190-C190</f>
        <v>0.0219999999999994</v>
      </c>
      <c r="F190" s="414"/>
    </row>
    <row r="191" customFormat="false" ht="12.75" hidden="false" customHeight="false" outlineLevel="0" collapsed="false">
      <c r="A191" s="389" t="n">
        <f aca="false">A!A205</f>
        <v>42795</v>
      </c>
      <c r="B191" s="390" t="n">
        <f aca="false">INDEX(RelationshipPriceTable,MATCH(A191,RelationshipMonth,0),2)</f>
        <v>4.869</v>
      </c>
      <c r="C191" s="390" t="n">
        <v>4.847</v>
      </c>
      <c r="D191" s="391" t="n">
        <f aca="false">B191-C191</f>
        <v>0.0219999999999994</v>
      </c>
      <c r="F191" s="414"/>
    </row>
    <row r="192" customFormat="false" ht="12.75" hidden="false" customHeight="false" outlineLevel="0" collapsed="false">
      <c r="A192" s="389" t="n">
        <f aca="false">A!A206</f>
        <v>42826</v>
      </c>
      <c r="B192" s="390" t="n">
        <f aca="false">INDEX(RelationshipPriceTable,MATCH(A192,RelationshipMonth,0),2)</f>
        <v>4.649</v>
      </c>
      <c r="C192" s="390" t="n">
        <v>4.627</v>
      </c>
      <c r="D192" s="391" t="n">
        <f aca="false">B192-C192</f>
        <v>0.0220000000000002</v>
      </c>
      <c r="F192" s="414"/>
    </row>
    <row r="193" customFormat="false" ht="12.75" hidden="false" customHeight="false" outlineLevel="0" collapsed="false">
      <c r="A193" s="389" t="n">
        <f aca="false">A!A207</f>
        <v>42856</v>
      </c>
      <c r="B193" s="390" t="n">
        <f aca="false">INDEX(RelationshipPriceTable,MATCH(A193,RelationshipMonth,0),2)</f>
        <v>4.639</v>
      </c>
      <c r="C193" s="390" t="n">
        <v>4.617</v>
      </c>
      <c r="D193" s="391" t="n">
        <f aca="false">B193-C193</f>
        <v>0.0220000000000002</v>
      </c>
      <c r="F193" s="414"/>
    </row>
    <row r="194" customFormat="false" ht="12.75" hidden="false" customHeight="false" outlineLevel="0" collapsed="false">
      <c r="A194" s="389" t="n">
        <f aca="false">A!A208</f>
        <v>42887</v>
      </c>
      <c r="B194" s="390" t="n">
        <f aca="false">INDEX(RelationshipPriceTable,MATCH(A194,RelationshipMonth,0),2)</f>
        <v>4.675</v>
      </c>
      <c r="C194" s="390" t="n">
        <v>4.653</v>
      </c>
      <c r="D194" s="391" t="n">
        <f aca="false">B194-C194</f>
        <v>0.0220000000000002</v>
      </c>
      <c r="F194" s="414"/>
    </row>
    <row r="195" customFormat="false" ht="12.75" hidden="false" customHeight="false" outlineLevel="0" collapsed="false">
      <c r="A195" s="389" t="n">
        <f aca="false">A!A209</f>
        <v>42917</v>
      </c>
      <c r="B195" s="390" t="n">
        <f aca="false">INDEX(RelationshipPriceTable,MATCH(A195,RelationshipMonth,0),2)</f>
        <v>4.725</v>
      </c>
      <c r="C195" s="390" t="n">
        <v>4.703</v>
      </c>
      <c r="D195" s="391" t="n">
        <f aca="false">B195-C195</f>
        <v>0.0219999999999994</v>
      </c>
      <c r="F195" s="414"/>
    </row>
    <row r="196" customFormat="false" ht="12.75" hidden="false" customHeight="false" outlineLevel="0" collapsed="false">
      <c r="A196" s="389" t="n">
        <f aca="false">A!A210</f>
        <v>42948</v>
      </c>
      <c r="B196" s="390" t="n">
        <f aca="false">INDEX(RelationshipPriceTable,MATCH(A196,RelationshipMonth,0),2)</f>
        <v>4.756</v>
      </c>
      <c r="C196" s="390" t="n">
        <v>4.734</v>
      </c>
      <c r="D196" s="391" t="n">
        <f aca="false">B196-C196</f>
        <v>0.0220000000000002</v>
      </c>
      <c r="F196" s="414"/>
    </row>
    <row r="197" customFormat="false" ht="12.75" hidden="false" customHeight="false" outlineLevel="0" collapsed="false">
      <c r="A197" s="389" t="n">
        <f aca="false">A!A211</f>
        <v>42979</v>
      </c>
      <c r="B197" s="390" t="n">
        <f aca="false">INDEX(RelationshipPriceTable,MATCH(A197,RelationshipMonth,0),2)</f>
        <v>4.771</v>
      </c>
      <c r="C197" s="390" t="n">
        <v>4.749</v>
      </c>
      <c r="D197" s="391" t="n">
        <f aca="false">B197-C197</f>
        <v>0.0220000000000002</v>
      </c>
      <c r="F197" s="414"/>
    </row>
    <row r="198" customFormat="false" ht="12.75" hidden="false" customHeight="false" outlineLevel="0" collapsed="false">
      <c r="A198" s="389" t="n">
        <f aca="false">A!A212</f>
        <v>43009</v>
      </c>
      <c r="B198" s="390" t="n">
        <f aca="false">INDEX(RelationshipPriceTable,MATCH(A198,RelationshipMonth,0),2)</f>
        <v>4.8</v>
      </c>
      <c r="C198" s="390" t="n">
        <v>4.778</v>
      </c>
      <c r="D198" s="391" t="n">
        <f aca="false">B198-C198</f>
        <v>0.0220000000000002</v>
      </c>
      <c r="F198" s="414"/>
    </row>
    <row r="199" customFormat="false" ht="12.75" hidden="false" customHeight="false" outlineLevel="0" collapsed="false">
      <c r="A199" s="389" t="n">
        <f aca="false">A!A213</f>
        <v>43040</v>
      </c>
      <c r="B199" s="390" t="n">
        <f aca="false">INDEX(RelationshipPriceTable,MATCH(A199,RelationshipMonth,0),2)</f>
        <v>4.94</v>
      </c>
      <c r="C199" s="390" t="n">
        <v>4.918</v>
      </c>
      <c r="D199" s="391" t="n">
        <f aca="false">B199-C199</f>
        <v>0.0220000000000002</v>
      </c>
      <c r="F199" s="414"/>
    </row>
    <row r="200" customFormat="false" ht="12.75" hidden="false" customHeight="false" outlineLevel="0" collapsed="false">
      <c r="A200" s="389" t="n">
        <f aca="false">A!A214</f>
        <v>43070</v>
      </c>
      <c r="B200" s="390" t="n">
        <f aca="false">INDEX(RelationshipPriceTable,MATCH(A200,RelationshipMonth,0),2)</f>
        <v>5.085</v>
      </c>
      <c r="C200" s="390" t="n">
        <v>5.063</v>
      </c>
      <c r="D200" s="391" t="n">
        <f aca="false">B200-C200</f>
        <v>0.0220000000000002</v>
      </c>
      <c r="F200" s="414"/>
    </row>
    <row r="201" customFormat="false" ht="12.75" hidden="false" customHeight="false" outlineLevel="0" collapsed="false">
      <c r="A201" s="389" t="n">
        <f aca="false">A!A215</f>
        <v>43101</v>
      </c>
      <c r="B201" s="390" t="n">
        <f aca="false">INDEX(RelationshipPriceTable,MATCH(A201,RelationshipMonth,0),2)</f>
        <v>5.205</v>
      </c>
      <c r="C201" s="390" t="n">
        <v>5.183</v>
      </c>
      <c r="D201" s="391" t="n">
        <f aca="false">B201-C201</f>
        <v>0.0220000000000002</v>
      </c>
      <c r="F201" s="414"/>
    </row>
    <row r="202" customFormat="false" ht="12.75" hidden="false" customHeight="false" outlineLevel="0" collapsed="false">
      <c r="A202" s="389" t="n">
        <f aca="false">A!A216</f>
        <v>43132</v>
      </c>
      <c r="B202" s="390" t="n">
        <f aca="false">INDEX(RelationshipPriceTable,MATCH(A202,RelationshipMonth,0),2)</f>
        <v>5.087</v>
      </c>
      <c r="C202" s="390" t="n">
        <v>5.065</v>
      </c>
      <c r="D202" s="391" t="n">
        <f aca="false">B202-C202</f>
        <v>0.0219999999999994</v>
      </c>
      <c r="F202" s="414"/>
    </row>
    <row r="203" customFormat="false" ht="12.75" hidden="false" customHeight="false" outlineLevel="0" collapsed="false">
      <c r="A203" s="389" t="n">
        <f aca="false">A!A217</f>
        <v>43160</v>
      </c>
      <c r="B203" s="390" t="n">
        <f aca="false">INDEX(RelationshipPriceTable,MATCH(A203,RelationshipMonth,0),2)</f>
        <v>4.954</v>
      </c>
      <c r="C203" s="390" t="n">
        <v>4.932</v>
      </c>
      <c r="D203" s="391" t="n">
        <f aca="false">B203-C203</f>
        <v>0.0219999999999994</v>
      </c>
      <c r="F203" s="414"/>
    </row>
    <row r="204" customFormat="false" ht="12.75" hidden="false" customHeight="false" outlineLevel="0" collapsed="false">
      <c r="A204" s="389" t="n">
        <f aca="false">A!A218</f>
        <v>43191</v>
      </c>
      <c r="B204" s="390" t="n">
        <f aca="false">INDEX(RelationshipPriceTable,MATCH(A204,RelationshipMonth,0),2)</f>
        <v>4.734</v>
      </c>
      <c r="C204" s="390" t="n">
        <v>4.712</v>
      </c>
      <c r="D204" s="391" t="n">
        <f aca="false">B204-C204</f>
        <v>0.0220000000000002</v>
      </c>
      <c r="F204" s="414"/>
    </row>
    <row r="205" customFormat="false" ht="12.75" hidden="false" customHeight="false" outlineLevel="0" collapsed="false">
      <c r="A205" s="389" t="n">
        <f aca="false">A!A219</f>
        <v>43221</v>
      </c>
      <c r="B205" s="390" t="n">
        <f aca="false">INDEX(RelationshipPriceTable,MATCH(A205,RelationshipMonth,0),2)</f>
        <v>4.724</v>
      </c>
      <c r="C205" s="390" t="n">
        <v>4.702</v>
      </c>
      <c r="D205" s="391" t="n">
        <f aca="false">B205-C205</f>
        <v>0.0220000000000002</v>
      </c>
      <c r="F205" s="414"/>
    </row>
    <row r="206" customFormat="false" ht="12.75" hidden="false" customHeight="false" outlineLevel="0" collapsed="false">
      <c r="A206" s="389" t="n">
        <f aca="false">A!A220</f>
        <v>43252</v>
      </c>
      <c r="B206" s="390" t="n">
        <f aca="false">INDEX(RelationshipPriceTable,MATCH(A206,RelationshipMonth,0),2)</f>
        <v>4.76</v>
      </c>
      <c r="C206" s="390" t="n">
        <v>4.738</v>
      </c>
      <c r="D206" s="391" t="n">
        <f aca="false">B206-C206</f>
        <v>0.0219999999999994</v>
      </c>
      <c r="F206" s="414"/>
    </row>
    <row r="207" customFormat="false" ht="12.75" hidden="false" customHeight="false" outlineLevel="0" collapsed="false">
      <c r="A207" s="389" t="n">
        <f aca="false">A!A221</f>
        <v>43282</v>
      </c>
      <c r="B207" s="390" t="n">
        <f aca="false">INDEX(RelationshipPriceTable,MATCH(A207,RelationshipMonth,0),2)</f>
        <v>4.81</v>
      </c>
      <c r="C207" s="390" t="n">
        <v>4.788</v>
      </c>
      <c r="D207" s="391" t="n">
        <f aca="false">B207-C207</f>
        <v>0.0219999999999994</v>
      </c>
      <c r="F207" s="414"/>
    </row>
    <row r="208" customFormat="false" ht="12.75" hidden="false" customHeight="false" outlineLevel="0" collapsed="false">
      <c r="A208" s="389" t="n">
        <f aca="false">A!A222</f>
        <v>43313</v>
      </c>
      <c r="B208" s="390" t="n">
        <f aca="false">INDEX(RelationshipPriceTable,MATCH(A208,RelationshipMonth,0),2)</f>
        <v>4.841</v>
      </c>
      <c r="C208" s="390" t="n">
        <v>4.819</v>
      </c>
      <c r="D208" s="391" t="n">
        <f aca="false">B208-C208</f>
        <v>0.0220000000000002</v>
      </c>
      <c r="F208" s="414"/>
    </row>
    <row r="209" customFormat="false" ht="12.75" hidden="false" customHeight="false" outlineLevel="0" collapsed="false">
      <c r="A209" s="389" t="n">
        <f aca="false">A!A223</f>
        <v>43344</v>
      </c>
      <c r="B209" s="390" t="n">
        <f aca="false">INDEX(RelationshipPriceTable,MATCH(A209,RelationshipMonth,0),2)</f>
        <v>4.856</v>
      </c>
      <c r="C209" s="390" t="n">
        <v>4.834</v>
      </c>
      <c r="D209" s="391" t="n">
        <f aca="false">B209-C209</f>
        <v>0.0220000000000002</v>
      </c>
      <c r="F209" s="414"/>
    </row>
    <row r="210" customFormat="false" ht="12.75" hidden="false" customHeight="false" outlineLevel="0" collapsed="false">
      <c r="A210" s="389" t="n">
        <f aca="false">A!A224</f>
        <v>43374</v>
      </c>
      <c r="B210" s="390" t="n">
        <f aca="false">INDEX(RelationshipPriceTable,MATCH(A210,RelationshipMonth,0),2)</f>
        <v>4.885</v>
      </c>
      <c r="C210" s="390" t="n">
        <v>4.863</v>
      </c>
      <c r="D210" s="391" t="n">
        <f aca="false">B210-C210</f>
        <v>0.0219999999999994</v>
      </c>
      <c r="F210" s="414"/>
    </row>
    <row r="211" customFormat="false" ht="12.75" hidden="false" customHeight="false" outlineLevel="0" collapsed="false">
      <c r="A211" s="389" t="n">
        <f aca="false">A!A225</f>
        <v>43405</v>
      </c>
      <c r="B211" s="390" t="n">
        <f aca="false">INDEX(RelationshipPriceTable,MATCH(A211,RelationshipMonth,0),2)</f>
        <v>5.025</v>
      </c>
      <c r="C211" s="390" t="n">
        <v>5.003</v>
      </c>
      <c r="D211" s="391" t="n">
        <f aca="false">B211-C211</f>
        <v>0.0220000000000002</v>
      </c>
      <c r="F211" s="414"/>
    </row>
    <row r="212" customFormat="false" ht="12.75" hidden="false" customHeight="false" outlineLevel="0" collapsed="false">
      <c r="A212" s="389" t="n">
        <f aca="false">A!A226</f>
        <v>43435</v>
      </c>
      <c r="B212" s="390" t="n">
        <f aca="false">INDEX(RelationshipPriceTable,MATCH(A212,RelationshipMonth,0),2)</f>
        <v>5.17</v>
      </c>
      <c r="C212" s="390" t="n">
        <v>5.148</v>
      </c>
      <c r="D212" s="391" t="n">
        <f aca="false">B212-C212</f>
        <v>0.0220000000000002</v>
      </c>
      <c r="F212" s="414"/>
    </row>
    <row r="213" customFormat="false" ht="12.75" hidden="false" customHeight="false" outlineLevel="0" collapsed="false">
      <c r="A213" s="389" t="n">
        <f aca="false">A!A227</f>
        <v>43466</v>
      </c>
      <c r="B213" s="390" t="n">
        <f aca="false">INDEX(RelationshipPriceTable,MATCH(A213,RelationshipMonth,0),2)</f>
        <v>5.29</v>
      </c>
      <c r="C213" s="390" t="n">
        <v>5.268</v>
      </c>
      <c r="D213" s="391" t="n">
        <f aca="false">B213-C213</f>
        <v>0.0220000000000002</v>
      </c>
      <c r="F213" s="414"/>
    </row>
    <row r="214" customFormat="false" ht="12.75" hidden="false" customHeight="false" outlineLevel="0" collapsed="false">
      <c r="A214" s="389" t="n">
        <f aca="false">A!A228</f>
        <v>43497</v>
      </c>
      <c r="B214" s="390" t="n">
        <f aca="false">INDEX(RelationshipPriceTable,MATCH(A214,RelationshipMonth,0),2)</f>
        <v>5.172</v>
      </c>
      <c r="C214" s="390" t="n">
        <v>5.15</v>
      </c>
      <c r="D214" s="391" t="n">
        <f aca="false">B214-C214</f>
        <v>0.0219999999999994</v>
      </c>
      <c r="F214" s="414"/>
    </row>
    <row r="215" customFormat="false" ht="12.75" hidden="false" customHeight="false" outlineLevel="0" collapsed="false">
      <c r="A215" s="389" t="n">
        <f aca="false">A!A229</f>
        <v>43525</v>
      </c>
      <c r="B215" s="390" t="n">
        <f aca="false">INDEX(RelationshipPriceTable,MATCH(A215,RelationshipMonth,0),2)</f>
        <v>5.039</v>
      </c>
      <c r="C215" s="390" t="n">
        <v>5.017</v>
      </c>
      <c r="D215" s="391" t="n">
        <f aca="false">B215-C215</f>
        <v>0.0219999999999994</v>
      </c>
      <c r="F215" s="414"/>
    </row>
    <row r="216" customFormat="false" ht="12.75" hidden="false" customHeight="false" outlineLevel="0" collapsed="false">
      <c r="A216" s="389" t="n">
        <f aca="false">A!A230</f>
        <v>43556</v>
      </c>
      <c r="B216" s="390" t="n">
        <f aca="false">INDEX(RelationshipPriceTable,MATCH(A216,RelationshipMonth,0),2)</f>
        <v>4.819</v>
      </c>
      <c r="C216" s="390" t="n">
        <v>4.797</v>
      </c>
      <c r="D216" s="391" t="n">
        <f aca="false">B216-C216</f>
        <v>0.0220000000000002</v>
      </c>
      <c r="F216" s="414"/>
    </row>
    <row r="217" customFormat="false" ht="12.75" hidden="false" customHeight="false" outlineLevel="0" collapsed="false">
      <c r="A217" s="389" t="n">
        <f aca="false">A!A231</f>
        <v>43586</v>
      </c>
      <c r="B217" s="390" t="n">
        <f aca="false">INDEX(RelationshipPriceTable,MATCH(A217,RelationshipMonth,0),2)</f>
        <v>4.809</v>
      </c>
      <c r="C217" s="390" t="n">
        <v>4.787</v>
      </c>
      <c r="D217" s="391" t="n">
        <f aca="false">B217-C217</f>
        <v>0.0220000000000002</v>
      </c>
      <c r="F217" s="414"/>
    </row>
    <row r="218" customFormat="false" ht="12.75" hidden="false" customHeight="false" outlineLevel="0" collapsed="false">
      <c r="A218" s="389" t="n">
        <f aca="false">A!A232</f>
        <v>43617</v>
      </c>
      <c r="B218" s="390" t="n">
        <f aca="false">INDEX(RelationshipPriceTable,MATCH(A218,RelationshipMonth,0),2)</f>
        <v>4.845</v>
      </c>
      <c r="C218" s="390" t="n">
        <v>4.823</v>
      </c>
      <c r="D218" s="391" t="n">
        <f aca="false">B218-C218</f>
        <v>0.0219999999999994</v>
      </c>
      <c r="F218" s="414"/>
    </row>
    <row r="219" customFormat="false" ht="12.75" hidden="false" customHeight="false" outlineLevel="0" collapsed="false">
      <c r="A219" s="389" t="n">
        <f aca="false">A!A233</f>
        <v>43647</v>
      </c>
      <c r="B219" s="390" t="n">
        <f aca="false">INDEX(RelationshipPriceTable,MATCH(A219,RelationshipMonth,0),2)</f>
        <v>4.895</v>
      </c>
      <c r="C219" s="390" t="n">
        <v>4.873</v>
      </c>
      <c r="D219" s="391" t="n">
        <f aca="false">B219-C219</f>
        <v>0.0219999999999994</v>
      </c>
      <c r="F219" s="414"/>
    </row>
    <row r="220" customFormat="false" ht="12.75" hidden="false" customHeight="false" outlineLevel="0" collapsed="false">
      <c r="A220" s="389" t="n">
        <f aca="false">A!A234</f>
        <v>43678</v>
      </c>
      <c r="B220" s="390" t="n">
        <f aca="false">INDEX(RelationshipPriceTable,MATCH(A220,RelationshipMonth,0),2)</f>
        <v>4.926</v>
      </c>
      <c r="C220" s="390" t="n">
        <v>4.904</v>
      </c>
      <c r="D220" s="391" t="n">
        <f aca="false">B220-C220</f>
        <v>0.0220000000000002</v>
      </c>
      <c r="F220" s="414"/>
    </row>
    <row r="221" customFormat="false" ht="12.75" hidden="false" customHeight="false" outlineLevel="0" collapsed="false">
      <c r="A221" s="389" t="n">
        <f aca="false">A!A235</f>
        <v>43709</v>
      </c>
      <c r="B221" s="390" t="n">
        <f aca="false">INDEX(RelationshipPriceTable,MATCH(A221,RelationshipMonth,0),2)</f>
        <v>4.941</v>
      </c>
      <c r="C221" s="390" t="n">
        <v>4.919</v>
      </c>
      <c r="D221" s="391" t="n">
        <f aca="false">B221-C221</f>
        <v>0.0220000000000002</v>
      </c>
      <c r="F221" s="414"/>
    </row>
    <row r="222" customFormat="false" ht="12.75" hidden="false" customHeight="false" outlineLevel="0" collapsed="false">
      <c r="A222" s="389" t="n">
        <f aca="false">A!A236</f>
        <v>43739</v>
      </c>
      <c r="B222" s="390" t="n">
        <f aca="false">INDEX(RelationshipPriceTable,MATCH(A222,RelationshipMonth,0),2)</f>
        <v>4.97</v>
      </c>
      <c r="C222" s="390" t="n">
        <v>4.948</v>
      </c>
      <c r="D222" s="391" t="n">
        <f aca="false">B222-C222</f>
        <v>0.0219999999999994</v>
      </c>
      <c r="F222" s="414"/>
    </row>
    <row r="223" customFormat="false" ht="12.75" hidden="false" customHeight="false" outlineLevel="0" collapsed="false">
      <c r="A223" s="389" t="n">
        <f aca="false">A!A237</f>
        <v>43770</v>
      </c>
      <c r="B223" s="390" t="n">
        <f aca="false">INDEX(RelationshipPriceTable,MATCH(A223,RelationshipMonth,0),2)</f>
        <v>5.11</v>
      </c>
      <c r="C223" s="390" t="n">
        <v>5.088</v>
      </c>
      <c r="D223" s="391" t="n">
        <f aca="false">B223-C223</f>
        <v>0.0220000000000002</v>
      </c>
      <c r="F223" s="414"/>
    </row>
    <row r="224" customFormat="false" ht="12.75" hidden="false" customHeight="false" outlineLevel="0" collapsed="false">
      <c r="A224" s="389" t="n">
        <f aca="false">A!A238</f>
        <v>43800</v>
      </c>
      <c r="B224" s="390" t="n">
        <f aca="false">INDEX(RelationshipPriceTable,MATCH(A224,RelationshipMonth,0),2)</f>
        <v>5.255</v>
      </c>
      <c r="C224" s="390" t="n">
        <v>5.233</v>
      </c>
      <c r="D224" s="391" t="n">
        <f aca="false">B224-C224</f>
        <v>0.0220000000000002</v>
      </c>
      <c r="F224" s="414"/>
    </row>
    <row r="225" customFormat="false" ht="12.75" hidden="false" customHeight="false" outlineLevel="0" collapsed="false">
      <c r="A225" s="389" t="n">
        <f aca="false">A!A239</f>
        <v>43831</v>
      </c>
      <c r="B225" s="390" t="n">
        <f aca="false">INDEX(RelationshipPriceTable,MATCH(A225,RelationshipMonth,0),2)</f>
        <v>5.375</v>
      </c>
      <c r="C225" s="390" t="n">
        <v>5.353</v>
      </c>
      <c r="D225" s="391" t="n">
        <f aca="false">B225-C225</f>
        <v>0.0220000000000002</v>
      </c>
      <c r="F225" s="414"/>
    </row>
    <row r="226" customFormat="false" ht="12.75" hidden="false" customHeight="false" outlineLevel="0" collapsed="false">
      <c r="A226" s="389" t="n">
        <f aca="false">A!A240</f>
        <v>43862</v>
      </c>
      <c r="B226" s="390" t="n">
        <f aca="false">INDEX(RelationshipPriceTable,MATCH(A226,RelationshipMonth,0),2)</f>
        <v>5.257</v>
      </c>
      <c r="C226" s="390" t="n">
        <v>5.235</v>
      </c>
      <c r="D226" s="391" t="n">
        <f aca="false">B226-C226</f>
        <v>0.0219999999999994</v>
      </c>
      <c r="F226" s="414"/>
    </row>
    <row r="227" customFormat="false" ht="12.75" hidden="false" customHeight="false" outlineLevel="0" collapsed="false">
      <c r="A227" s="389" t="n">
        <f aca="false">A!A241</f>
        <v>43891</v>
      </c>
      <c r="B227" s="390" t="n">
        <f aca="false">INDEX(RelationshipPriceTable,MATCH(A227,RelationshipMonth,0),2)</f>
        <v>5.124</v>
      </c>
      <c r="C227" s="390" t="n">
        <v>5.102</v>
      </c>
      <c r="D227" s="391" t="n">
        <f aca="false">B227-C227</f>
        <v>0.0219999999999994</v>
      </c>
      <c r="F227" s="414"/>
    </row>
    <row r="228" customFormat="false" ht="12.75" hidden="false" customHeight="false" outlineLevel="0" collapsed="false">
      <c r="A228" s="389" t="n">
        <f aca="false">A!A242</f>
        <v>43922</v>
      </c>
      <c r="B228" s="390" t="n">
        <f aca="false">INDEX(RelationshipPriceTable,MATCH(A228,RelationshipMonth,0),2)</f>
        <v>4.904</v>
      </c>
      <c r="C228" s="390" t="n">
        <v>4.882</v>
      </c>
      <c r="D228" s="391" t="n">
        <f aca="false">B228-C228</f>
        <v>0.0220000000000002</v>
      </c>
      <c r="F228" s="414"/>
    </row>
    <row r="229" customFormat="false" ht="12.75" hidden="false" customHeight="false" outlineLevel="0" collapsed="false">
      <c r="A229" s="389" t="n">
        <f aca="false">A!A243</f>
        <v>43952</v>
      </c>
      <c r="B229" s="390" t="n">
        <f aca="false">INDEX(RelationshipPriceTable,MATCH(A229,RelationshipMonth,0),2)</f>
        <v>4.894</v>
      </c>
      <c r="C229" s="390" t="n">
        <v>4.872</v>
      </c>
      <c r="D229" s="391" t="n">
        <f aca="false">B229-C229</f>
        <v>0.0220000000000002</v>
      </c>
      <c r="F229" s="414"/>
    </row>
    <row r="230" customFormat="false" ht="12.75" hidden="false" customHeight="false" outlineLevel="0" collapsed="false">
      <c r="A230" s="389" t="n">
        <f aca="false">A!A244</f>
        <v>43983</v>
      </c>
      <c r="B230" s="390" t="n">
        <f aca="false">INDEX(RelationshipPriceTable,MATCH(A230,RelationshipMonth,0),2)</f>
        <v>4.93</v>
      </c>
      <c r="C230" s="390" t="n">
        <v>4.908</v>
      </c>
      <c r="D230" s="391" t="n">
        <f aca="false">B230-C230</f>
        <v>0.0219999999999994</v>
      </c>
      <c r="F230" s="414"/>
    </row>
    <row r="231" customFormat="false" ht="12.75" hidden="false" customHeight="false" outlineLevel="0" collapsed="false">
      <c r="A231" s="389" t="n">
        <f aca="false">A!A245</f>
        <v>44013</v>
      </c>
      <c r="B231" s="390" t="n">
        <f aca="false">INDEX(RelationshipPriceTable,MATCH(A231,RelationshipMonth,0),2)</f>
        <v>4.98</v>
      </c>
      <c r="C231" s="390" t="n">
        <v>4.958</v>
      </c>
      <c r="D231" s="391" t="n">
        <f aca="false">B231-C231</f>
        <v>0.0220000000000002</v>
      </c>
      <c r="F231" s="414"/>
    </row>
    <row r="232" customFormat="false" ht="12.75" hidden="false" customHeight="false" outlineLevel="0" collapsed="false">
      <c r="A232" s="389" t="n">
        <f aca="false">A!A246</f>
        <v>44044</v>
      </c>
      <c r="B232" s="390" t="n">
        <f aca="false">INDEX(RelationshipPriceTable,MATCH(A232,RelationshipMonth,0),2)</f>
        <v>5.011</v>
      </c>
      <c r="C232" s="390" t="n">
        <v>4.989</v>
      </c>
      <c r="D232" s="391" t="n">
        <f aca="false">B232-C232</f>
        <v>0.0220000000000002</v>
      </c>
      <c r="F232" s="414"/>
    </row>
    <row r="233" customFormat="false" ht="12.75" hidden="false" customHeight="false" outlineLevel="0" collapsed="false">
      <c r="A233" s="389" t="n">
        <f aca="false">A!A247</f>
        <v>44075</v>
      </c>
      <c r="B233" s="390" t="n">
        <f aca="false">INDEX(RelationshipPriceTable,MATCH(A233,RelationshipMonth,0),2)</f>
        <v>5.026</v>
      </c>
      <c r="C233" s="390" t="n">
        <v>5.004</v>
      </c>
      <c r="D233" s="391" t="n">
        <f aca="false">B233-C233</f>
        <v>0.0220000000000002</v>
      </c>
      <c r="F233" s="414"/>
    </row>
    <row r="234" customFormat="false" ht="12.75" hidden="false" customHeight="false" outlineLevel="0" collapsed="false">
      <c r="A234" s="389" t="n">
        <f aca="false">A!A248</f>
        <v>44105</v>
      </c>
      <c r="B234" s="390" t="n">
        <f aca="false">INDEX(RelationshipPriceTable,MATCH(A234,RelationshipMonth,0),2)</f>
        <v>5.055</v>
      </c>
      <c r="C234" s="390" t="n">
        <v>5.033</v>
      </c>
      <c r="D234" s="391" t="n">
        <f aca="false">B234-C234</f>
        <v>0.0219999999999994</v>
      </c>
      <c r="F234" s="414"/>
    </row>
    <row r="235" customFormat="false" ht="12.75" hidden="false" customHeight="false" outlineLevel="0" collapsed="false">
      <c r="A235" s="389" t="n">
        <f aca="false">A!A249</f>
        <v>44136</v>
      </c>
      <c r="B235" s="390" t="n">
        <f aca="false">INDEX(RelationshipPriceTable,MATCH(A235,RelationshipMonth,0),2)</f>
        <v>5.195</v>
      </c>
      <c r="C235" s="390" t="n">
        <v>5.173</v>
      </c>
      <c r="D235" s="391" t="n">
        <f aca="false">B235-C235</f>
        <v>0.0220000000000002</v>
      </c>
      <c r="F235" s="414"/>
    </row>
    <row r="236" customFormat="false" ht="12.75" hidden="false" customHeight="false" outlineLevel="0" collapsed="false">
      <c r="A236" s="389" t="n">
        <f aca="false">A!A250</f>
        <v>44166</v>
      </c>
      <c r="B236" s="390" t="n">
        <f aca="false">INDEX(RelationshipPriceTable,MATCH(A236,RelationshipMonth,0),2)</f>
        <v>5.34</v>
      </c>
      <c r="C236" s="390" t="n">
        <v>5.318</v>
      </c>
      <c r="D236" s="391" t="n">
        <f aca="false">B236-C236</f>
        <v>0.0220000000000002</v>
      </c>
      <c r="F236" s="414"/>
    </row>
    <row r="237" customFormat="false" ht="12.75" hidden="false" customHeight="false" outlineLevel="0" collapsed="false">
      <c r="A237" s="389" t="n">
        <f aca="false">EOMONTH(A236,0)+1</f>
        <v>44197</v>
      </c>
      <c r="B237" s="390" t="n">
        <f aca="false">INDEX(RelationshipPriceTable,MATCH(A237,RelationshipMonth,0),2)</f>
        <v>5.46</v>
      </c>
      <c r="C237" s="390" t="n">
        <v>5.438</v>
      </c>
      <c r="D237" s="391" t="n">
        <f aca="false">B237-C237</f>
        <v>0.0220000000000002</v>
      </c>
      <c r="F237" s="414"/>
    </row>
    <row r="238" customFormat="false" ht="12.75" hidden="false" customHeight="false" outlineLevel="0" collapsed="false">
      <c r="A238" s="389" t="n">
        <f aca="false">EOMONTH(A237,0)+1</f>
        <v>44228</v>
      </c>
      <c r="B238" s="390" t="n">
        <f aca="false">INDEX(RelationshipPriceTable,MATCH(A238,RelationshipMonth,0),2)</f>
        <v>5.342</v>
      </c>
      <c r="C238" s="390" t="n">
        <v>5.32</v>
      </c>
      <c r="D238" s="391" t="n">
        <f aca="false">B238-C238</f>
        <v>0.0219999999999994</v>
      </c>
      <c r="F238" s="414"/>
    </row>
    <row r="239" customFormat="false" ht="12.75" hidden="false" customHeight="false" outlineLevel="0" collapsed="false">
      <c r="A239" s="389" t="n">
        <f aca="false">EOMONTH(A238,0)+1</f>
        <v>44256</v>
      </c>
      <c r="B239" s="390" t="n">
        <f aca="false">INDEX(RelationshipPriceTable,MATCH(A239,RelationshipMonth,0),2)</f>
        <v>5.209</v>
      </c>
      <c r="C239" s="390" t="n">
        <v>5.187</v>
      </c>
      <c r="D239" s="391" t="n">
        <f aca="false">B239-C239</f>
        <v>0.0219999999999994</v>
      </c>
      <c r="F239" s="414"/>
    </row>
    <row r="240" customFormat="false" ht="12.75" hidden="false" customHeight="false" outlineLevel="0" collapsed="false">
      <c r="A240" s="389" t="n">
        <f aca="false">EOMONTH(A239,0)+1</f>
        <v>44287</v>
      </c>
      <c r="B240" s="390" t="n">
        <f aca="false">INDEX(RelationshipPriceTable,MATCH(A240,RelationshipMonth,0),2)</f>
        <v>4.989</v>
      </c>
      <c r="C240" s="390" t="n">
        <v>4.967</v>
      </c>
      <c r="D240" s="391" t="n">
        <f aca="false">B240-C240</f>
        <v>0.0220000000000002</v>
      </c>
      <c r="F240" s="414"/>
    </row>
    <row r="241" customFormat="false" ht="12.75" hidden="false" customHeight="false" outlineLevel="0" collapsed="false">
      <c r="A241" s="389" t="n">
        <f aca="false">EOMONTH(A240,0)+1</f>
        <v>44317</v>
      </c>
      <c r="B241" s="390" t="n">
        <f aca="false">INDEX(RelationshipPriceTable,MATCH(A241,RelationshipMonth,0),2)</f>
        <v>4.979</v>
      </c>
      <c r="C241" s="390" t="n">
        <v>4.957</v>
      </c>
      <c r="D241" s="391" t="n">
        <f aca="false">B241-C241</f>
        <v>0.0220000000000002</v>
      </c>
      <c r="F241" s="414"/>
    </row>
    <row r="242" customFormat="false" ht="12.75" hidden="false" customHeight="false" outlineLevel="0" collapsed="false">
      <c r="A242" s="389" t="n">
        <f aca="false">EOMONTH(A241,0)+1</f>
        <v>44348</v>
      </c>
      <c r="B242" s="390" t="n">
        <f aca="false">INDEX(RelationshipPriceTable,MATCH(A242,RelationshipMonth,0),2)</f>
        <v>5.015</v>
      </c>
      <c r="C242" s="390" t="n">
        <v>4.993</v>
      </c>
      <c r="D242" s="391" t="n">
        <f aca="false">B242-C242</f>
        <v>0.0219999999999994</v>
      </c>
      <c r="F242" s="414"/>
    </row>
    <row r="243" customFormat="false" ht="12.75" hidden="false" customHeight="false" outlineLevel="0" collapsed="false">
      <c r="A243" s="389" t="n">
        <f aca="false">EOMONTH(A242,0)+1</f>
        <v>44378</v>
      </c>
      <c r="B243" s="390" t="n">
        <f aca="false">INDEX(RelationshipPriceTable,MATCH(A243,RelationshipMonth,0),2)</f>
        <v>5.065</v>
      </c>
      <c r="C243" s="390" t="n">
        <v>5.043</v>
      </c>
      <c r="D243" s="391" t="n">
        <f aca="false">B243-C243</f>
        <v>0.0220000000000002</v>
      </c>
      <c r="F243" s="414"/>
    </row>
    <row r="244" customFormat="false" ht="12.75" hidden="false" customHeight="false" outlineLevel="0" collapsed="false">
      <c r="A244" s="389"/>
      <c r="C244" s="391"/>
      <c r="D244" s="391"/>
      <c r="F244" s="414"/>
    </row>
    <row r="245" customFormat="false" ht="12.75" hidden="false" customHeight="false" outlineLevel="0" collapsed="false">
      <c r="A245" s="389"/>
      <c r="C245" s="391"/>
      <c r="D245" s="391"/>
      <c r="F245" s="414"/>
    </row>
    <row r="246" customFormat="false" ht="12.75" hidden="false" customHeight="false" outlineLevel="0" collapsed="false">
      <c r="A246" s="389"/>
      <c r="C246" s="391"/>
      <c r="D246" s="391"/>
      <c r="F246" s="414"/>
    </row>
    <row r="247" customFormat="false" ht="12.75" hidden="false" customHeight="false" outlineLevel="0" collapsed="false">
      <c r="A247" s="389"/>
      <c r="C247" s="391"/>
      <c r="D247" s="391"/>
      <c r="F247" s="414"/>
    </row>
    <row r="248" customFormat="false" ht="12.75" hidden="false" customHeight="false" outlineLevel="0" collapsed="false">
      <c r="A248" s="389"/>
      <c r="C248" s="391"/>
      <c r="D248" s="391"/>
      <c r="F248" s="414"/>
    </row>
    <row r="249" customFormat="false" ht="12.75" hidden="false" customHeight="false" outlineLevel="0" collapsed="false">
      <c r="A249" s="389"/>
      <c r="C249" s="391"/>
      <c r="D249" s="391"/>
      <c r="F249" s="414"/>
    </row>
    <row r="250" customFormat="false" ht="12.75" hidden="false" customHeight="false" outlineLevel="0" collapsed="false">
      <c r="A250" s="389"/>
      <c r="C250" s="391"/>
      <c r="D250" s="391"/>
      <c r="F250" s="414"/>
    </row>
    <row r="251" customFormat="false" ht="12.75" hidden="false" customHeight="false" outlineLevel="0" collapsed="false">
      <c r="A251" s="389"/>
      <c r="C251" s="391"/>
      <c r="D251" s="391"/>
      <c r="F251" s="414"/>
    </row>
    <row r="252" customFormat="false" ht="12.75" hidden="false" customHeight="false" outlineLevel="0" collapsed="false">
      <c r="A252" s="389"/>
      <c r="C252" s="391"/>
      <c r="D252" s="391"/>
      <c r="F252" s="414"/>
    </row>
    <row r="253" customFormat="false" ht="12.75" hidden="false" customHeight="false" outlineLevel="0" collapsed="false">
      <c r="A253" s="389"/>
      <c r="C253" s="391"/>
      <c r="D253" s="391"/>
      <c r="F253" s="414"/>
    </row>
    <row r="254" customFormat="false" ht="12.75" hidden="false" customHeight="false" outlineLevel="0" collapsed="false">
      <c r="A254" s="389"/>
      <c r="C254" s="391"/>
      <c r="D254" s="391"/>
      <c r="F254" s="414"/>
    </row>
    <row r="255" customFormat="false" ht="12.75" hidden="false" customHeight="false" outlineLevel="0" collapsed="false">
      <c r="A255" s="389"/>
      <c r="C255" s="391"/>
      <c r="D255" s="391"/>
      <c r="F255" s="414"/>
    </row>
    <row r="256" customFormat="false" ht="12.75" hidden="false" customHeight="false" outlineLevel="0" collapsed="false">
      <c r="A256" s="389"/>
      <c r="C256" s="391"/>
      <c r="D256" s="391"/>
      <c r="F256" s="414"/>
    </row>
    <row r="257" customFormat="false" ht="12.75" hidden="false" customHeight="false" outlineLevel="0" collapsed="false">
      <c r="A257" s="389"/>
      <c r="C257" s="391"/>
      <c r="D257" s="391"/>
      <c r="F257" s="414"/>
    </row>
    <row r="258" customFormat="false" ht="12.75" hidden="false" customHeight="false" outlineLevel="0" collapsed="false">
      <c r="A258" s="389"/>
      <c r="C258" s="391"/>
      <c r="D258" s="391"/>
      <c r="F258" s="414"/>
    </row>
    <row r="259" customFormat="false" ht="12.75" hidden="false" customHeight="false" outlineLevel="0" collapsed="false">
      <c r="A259" s="389"/>
      <c r="C259" s="391"/>
      <c r="D259" s="391"/>
      <c r="F259" s="414"/>
    </row>
    <row r="260" customFormat="false" ht="12.75" hidden="false" customHeight="false" outlineLevel="0" collapsed="false">
      <c r="A260" s="389"/>
      <c r="F260" s="414"/>
    </row>
    <row r="261" customFormat="false" ht="12.75" hidden="false" customHeight="false" outlineLevel="0" collapsed="false">
      <c r="A261" s="389"/>
      <c r="F261" s="414"/>
    </row>
    <row r="262" customFormat="false" ht="12.75" hidden="false" customHeight="false" outlineLevel="0" collapsed="false">
      <c r="A262" s="389"/>
      <c r="F262" s="414"/>
    </row>
    <row r="263" customFormat="false" ht="12.75" hidden="false" customHeight="false" outlineLevel="0" collapsed="false">
      <c r="A263" s="389"/>
      <c r="F263" s="414"/>
    </row>
    <row r="264" customFormat="false" ht="12.75" hidden="false" customHeight="false" outlineLevel="0" collapsed="false">
      <c r="A264" s="389"/>
      <c r="F264" s="414"/>
    </row>
    <row r="265" customFormat="false" ht="12.75" hidden="false" customHeight="false" outlineLevel="0" collapsed="false">
      <c r="A265" s="389"/>
      <c r="F265" s="414"/>
    </row>
    <row r="266" customFormat="false" ht="12.75" hidden="false" customHeight="false" outlineLevel="0" collapsed="false">
      <c r="A266" s="389"/>
      <c r="F266" s="414"/>
    </row>
    <row r="267" customFormat="false" ht="12.75" hidden="false" customHeight="false" outlineLevel="0" collapsed="false">
      <c r="A267" s="389"/>
      <c r="F267" s="414"/>
    </row>
    <row r="268" customFormat="false" ht="12.75" hidden="false" customHeight="false" outlineLevel="0" collapsed="false">
      <c r="A268" s="389"/>
      <c r="F268" s="414"/>
    </row>
    <row r="269" customFormat="false" ht="12.75" hidden="false" customHeight="false" outlineLevel="0" collapsed="false">
      <c r="A269" s="389"/>
      <c r="F269" s="414"/>
    </row>
    <row r="270" customFormat="false" ht="12.75" hidden="false" customHeight="false" outlineLevel="0" collapsed="false">
      <c r="A270" s="389"/>
      <c r="F270" s="414"/>
    </row>
    <row r="271" customFormat="false" ht="12.75" hidden="false" customHeight="false" outlineLevel="0" collapsed="false">
      <c r="A271" s="389"/>
      <c r="F271" s="414"/>
    </row>
    <row r="272" customFormat="false" ht="12.75" hidden="false" customHeight="false" outlineLevel="0" collapsed="false">
      <c r="A272" s="389"/>
      <c r="F272" s="414"/>
    </row>
    <row r="273" customFormat="false" ht="12.75" hidden="false" customHeight="false" outlineLevel="0" collapsed="false">
      <c r="A273" s="389"/>
      <c r="F273" s="414"/>
    </row>
    <row r="274" customFormat="false" ht="12.75" hidden="false" customHeight="false" outlineLevel="0" collapsed="false">
      <c r="A274" s="389"/>
      <c r="F274" s="414"/>
    </row>
    <row r="275" customFormat="false" ht="12.75" hidden="false" customHeight="false" outlineLevel="0" collapsed="false">
      <c r="A275" s="389"/>
      <c r="F275" s="414"/>
    </row>
    <row r="276" customFormat="false" ht="12.75" hidden="false" customHeight="false" outlineLevel="0" collapsed="false">
      <c r="A276" s="389"/>
      <c r="F276" s="414"/>
    </row>
    <row r="277" customFormat="false" ht="12.75" hidden="false" customHeight="false" outlineLevel="0" collapsed="false">
      <c r="A277" s="389"/>
      <c r="F277" s="414"/>
    </row>
    <row r="278" customFormat="false" ht="12.75" hidden="false" customHeight="false" outlineLevel="0" collapsed="false">
      <c r="A278" s="389"/>
      <c r="F278" s="414"/>
    </row>
    <row r="279" customFormat="false" ht="12.75" hidden="false" customHeight="false" outlineLevel="0" collapsed="false">
      <c r="A279" s="389"/>
      <c r="F279" s="414"/>
    </row>
    <row r="280" customFormat="false" ht="12.75" hidden="false" customHeight="false" outlineLevel="0" collapsed="false">
      <c r="F280" s="414"/>
    </row>
    <row r="281" customFormat="false" ht="12.75" hidden="false" customHeight="false" outlineLevel="0" collapsed="false">
      <c r="F281" s="414"/>
    </row>
    <row r="282" customFormat="false" ht="12.75" hidden="false" customHeight="false" outlineLevel="0" collapsed="false">
      <c r="F282" s="414"/>
    </row>
    <row r="283" customFormat="false" ht="12.75" hidden="false" customHeight="false" outlineLevel="0" collapsed="false">
      <c r="F283" s="414"/>
    </row>
    <row r="284" customFormat="false" ht="12.75" hidden="false" customHeight="false" outlineLevel="0" collapsed="false">
      <c r="F284" s="414"/>
    </row>
    <row r="285" customFormat="false" ht="12.75" hidden="false" customHeight="false" outlineLevel="0" collapsed="false">
      <c r="F285" s="414"/>
    </row>
    <row r="286" customFormat="false" ht="12.75" hidden="false" customHeight="false" outlineLevel="0" collapsed="false">
      <c r="F286" s="414"/>
    </row>
    <row r="287" customFormat="false" ht="12.75" hidden="false" customHeight="false" outlineLevel="0" collapsed="false">
      <c r="F287" s="414"/>
    </row>
    <row r="288" customFormat="false" ht="12.75" hidden="false" customHeight="false" outlineLevel="0" collapsed="false">
      <c r="F288" s="414"/>
    </row>
    <row r="289" customFormat="false" ht="12.75" hidden="false" customHeight="false" outlineLevel="0" collapsed="false">
      <c r="F289" s="414"/>
    </row>
    <row r="290" customFormat="false" ht="12.75" hidden="false" customHeight="false" outlineLevel="0" collapsed="false">
      <c r="F290" s="414"/>
    </row>
    <row r="291" customFormat="false" ht="12.75" hidden="false" customHeight="false" outlineLevel="0" collapsed="false">
      <c r="F291" s="414"/>
    </row>
    <row r="292" customFormat="false" ht="12.75" hidden="false" customHeight="false" outlineLevel="0" collapsed="false">
      <c r="F292" s="414"/>
    </row>
    <row r="293" customFormat="false" ht="12.75" hidden="false" customHeight="false" outlineLevel="0" collapsed="false">
      <c r="F293" s="414"/>
    </row>
    <row r="294" customFormat="false" ht="12.75" hidden="false" customHeight="false" outlineLevel="0" collapsed="false">
      <c r="F294" s="414"/>
    </row>
    <row r="295" customFormat="false" ht="12.75" hidden="false" customHeight="false" outlineLevel="0" collapsed="false">
      <c r="F295" s="414"/>
    </row>
    <row r="296" customFormat="false" ht="12.75" hidden="false" customHeight="false" outlineLevel="0" collapsed="false">
      <c r="F296" s="414"/>
    </row>
    <row r="297" customFormat="false" ht="12.75" hidden="false" customHeight="false" outlineLevel="0" collapsed="false">
      <c r="F297" s="414"/>
    </row>
    <row r="298" customFormat="false" ht="12.75" hidden="false" customHeight="false" outlineLevel="0" collapsed="false">
      <c r="F298" s="414"/>
    </row>
    <row r="299" customFormat="false" ht="12.75" hidden="false" customHeight="false" outlineLevel="0" collapsed="false">
      <c r="F299" s="414"/>
    </row>
    <row r="300" customFormat="false" ht="12.75" hidden="false" customHeight="false" outlineLevel="0" collapsed="false">
      <c r="F300" s="414"/>
    </row>
    <row r="301" customFormat="false" ht="12.75" hidden="false" customHeight="false" outlineLevel="0" collapsed="false">
      <c r="F301" s="414"/>
    </row>
    <row r="302" customFormat="false" ht="12.75" hidden="false" customHeight="false" outlineLevel="0" collapsed="false">
      <c r="F302" s="414"/>
    </row>
    <row r="303" customFormat="false" ht="12.75" hidden="false" customHeight="false" outlineLevel="0" collapsed="false">
      <c r="F303" s="414"/>
    </row>
    <row r="304" customFormat="false" ht="12.75" hidden="false" customHeight="false" outlineLevel="0" collapsed="false">
      <c r="F304" s="414"/>
    </row>
    <row r="305" customFormat="false" ht="12.75" hidden="false" customHeight="false" outlineLevel="0" collapsed="false">
      <c r="F305" s="414"/>
    </row>
    <row r="306" customFormat="false" ht="12.75" hidden="false" customHeight="false" outlineLevel="0" collapsed="false">
      <c r="F306" s="414"/>
    </row>
    <row r="307" customFormat="false" ht="12.75" hidden="false" customHeight="false" outlineLevel="0" collapsed="false">
      <c r="F307" s="414"/>
    </row>
    <row r="308" customFormat="false" ht="12.75" hidden="false" customHeight="false" outlineLevel="0" collapsed="false">
      <c r="F308" s="414"/>
    </row>
    <row r="309" customFormat="false" ht="12.75" hidden="false" customHeight="false" outlineLevel="0" collapsed="false">
      <c r="F309" s="414"/>
    </row>
    <row r="310" customFormat="false" ht="12.75" hidden="false" customHeight="false" outlineLevel="0" collapsed="false">
      <c r="F310" s="414"/>
    </row>
    <row r="311" customFormat="false" ht="12.75" hidden="false" customHeight="false" outlineLevel="0" collapsed="false">
      <c r="F311" s="414"/>
    </row>
    <row r="312" customFormat="false" ht="12.75" hidden="false" customHeight="false" outlineLevel="0" collapsed="false">
      <c r="F312" s="414"/>
    </row>
    <row r="313" customFormat="false" ht="12.75" hidden="false" customHeight="false" outlineLevel="0" collapsed="false">
      <c r="F313" s="414"/>
    </row>
    <row r="314" customFormat="false" ht="12.75" hidden="false" customHeight="false" outlineLevel="0" collapsed="false">
      <c r="F314" s="414"/>
    </row>
    <row r="315" customFormat="false" ht="12.75" hidden="false" customHeight="false" outlineLevel="0" collapsed="false">
      <c r="F315" s="414"/>
    </row>
    <row r="316" customFormat="false" ht="12.75" hidden="false" customHeight="false" outlineLevel="0" collapsed="false">
      <c r="F316" s="414"/>
    </row>
    <row r="317" customFormat="false" ht="12.75" hidden="false" customHeight="false" outlineLevel="0" collapsed="false">
      <c r="F317" s="414"/>
    </row>
    <row r="318" customFormat="false" ht="12.75" hidden="false" customHeight="false" outlineLevel="0" collapsed="false">
      <c r="F318" s="414"/>
    </row>
    <row r="319" customFormat="false" ht="12.75" hidden="false" customHeight="false" outlineLevel="0" collapsed="false">
      <c r="F319" s="414"/>
    </row>
    <row r="320" customFormat="false" ht="12.75" hidden="false" customHeight="false" outlineLevel="0" collapsed="false">
      <c r="F320" s="414"/>
    </row>
    <row r="321" customFormat="false" ht="12.75" hidden="false" customHeight="false" outlineLevel="0" collapsed="false">
      <c r="F321" s="414"/>
    </row>
    <row r="322" customFormat="false" ht="12.75" hidden="false" customHeight="false" outlineLevel="0" collapsed="false">
      <c r="F322" s="414"/>
    </row>
    <row r="323" customFormat="false" ht="12.75" hidden="false" customHeight="false" outlineLevel="0" collapsed="false">
      <c r="F323" s="414"/>
    </row>
    <row r="324" customFormat="false" ht="12.75" hidden="false" customHeight="false" outlineLevel="0" collapsed="false">
      <c r="F324" s="414"/>
    </row>
    <row r="325" customFormat="false" ht="12.75" hidden="false" customHeight="false" outlineLevel="0" collapsed="false">
      <c r="F325" s="414"/>
    </row>
    <row r="326" customFormat="false" ht="12.75" hidden="false" customHeight="false" outlineLevel="0" collapsed="false">
      <c r="F326" s="414"/>
    </row>
    <row r="327" customFormat="false" ht="12.75" hidden="false" customHeight="false" outlineLevel="0" collapsed="false">
      <c r="F327" s="414"/>
    </row>
    <row r="328" customFormat="false" ht="12.75" hidden="false" customHeight="false" outlineLevel="0" collapsed="false">
      <c r="F328" s="414"/>
    </row>
    <row r="329" customFormat="false" ht="12.75" hidden="false" customHeight="false" outlineLevel="0" collapsed="false">
      <c r="F329" s="414"/>
    </row>
    <row r="330" customFormat="false" ht="12.75" hidden="false" customHeight="false" outlineLevel="0" collapsed="false">
      <c r="F330" s="414"/>
    </row>
    <row r="331" customFormat="false" ht="12.75" hidden="false" customHeight="false" outlineLevel="0" collapsed="false">
      <c r="F331" s="414"/>
    </row>
    <row r="332" customFormat="false" ht="12.75" hidden="false" customHeight="false" outlineLevel="0" collapsed="false">
      <c r="F332" s="414"/>
    </row>
    <row r="333" customFormat="false" ht="12.75" hidden="false" customHeight="false" outlineLevel="0" collapsed="false">
      <c r="F333" s="414"/>
    </row>
    <row r="334" customFormat="false" ht="12.75" hidden="false" customHeight="false" outlineLevel="0" collapsed="false">
      <c r="F334" s="414"/>
    </row>
    <row r="335" customFormat="false" ht="12.75" hidden="false" customHeight="false" outlineLevel="0" collapsed="false">
      <c r="F335" s="414"/>
    </row>
    <row r="336" customFormat="false" ht="12.75" hidden="false" customHeight="false" outlineLevel="0" collapsed="false">
      <c r="F336" s="414"/>
    </row>
    <row r="337" customFormat="false" ht="12.75" hidden="false" customHeight="false" outlineLevel="0" collapsed="false">
      <c r="F337" s="414"/>
    </row>
    <row r="338" customFormat="false" ht="12.75" hidden="false" customHeight="false" outlineLevel="0" collapsed="false">
      <c r="F338" s="414"/>
    </row>
    <row r="339" customFormat="false" ht="12.75" hidden="false" customHeight="false" outlineLevel="0" collapsed="false">
      <c r="F339" s="414"/>
    </row>
    <row r="340" customFormat="false" ht="12.75" hidden="false" customHeight="false" outlineLevel="0" collapsed="false">
      <c r="F340" s="414"/>
    </row>
    <row r="341" customFormat="false" ht="12.75" hidden="false" customHeight="false" outlineLevel="0" collapsed="false">
      <c r="F341" s="414"/>
    </row>
    <row r="342" customFormat="false" ht="12.75" hidden="false" customHeight="false" outlineLevel="0" collapsed="false">
      <c r="F342" s="414"/>
    </row>
    <row r="343" customFormat="false" ht="12.75" hidden="false" customHeight="false" outlineLevel="0" collapsed="false">
      <c r="F343" s="414"/>
    </row>
    <row r="344" customFormat="false" ht="12.75" hidden="false" customHeight="false" outlineLevel="0" collapsed="false">
      <c r="F344" s="414"/>
    </row>
    <row r="345" customFormat="false" ht="12.75" hidden="false" customHeight="false" outlineLevel="0" collapsed="false">
      <c r="F345" s="414"/>
    </row>
    <row r="346" customFormat="false" ht="12.75" hidden="false" customHeight="false" outlineLevel="0" collapsed="false">
      <c r="F346" s="414"/>
    </row>
    <row r="347" customFormat="false" ht="12.75" hidden="false" customHeight="false" outlineLevel="0" collapsed="false">
      <c r="F347" s="414"/>
    </row>
    <row r="348" customFormat="false" ht="12.75" hidden="false" customHeight="false" outlineLevel="0" collapsed="false">
      <c r="F348" s="414"/>
    </row>
    <row r="349" customFormat="false" ht="12.75" hidden="false" customHeight="false" outlineLevel="0" collapsed="false">
      <c r="F349" s="414"/>
    </row>
    <row r="350" customFormat="false" ht="12.75" hidden="false" customHeight="false" outlineLevel="0" collapsed="false">
      <c r="F350" s="414"/>
    </row>
    <row r="351" customFormat="false" ht="12.75" hidden="false" customHeight="false" outlineLevel="0" collapsed="false">
      <c r="F351" s="414"/>
    </row>
    <row r="352" customFormat="false" ht="12.75" hidden="false" customHeight="false" outlineLevel="0" collapsed="false">
      <c r="F352" s="414"/>
    </row>
    <row r="353" customFormat="false" ht="12.75" hidden="false" customHeight="false" outlineLevel="0" collapsed="false">
      <c r="F353" s="414"/>
    </row>
    <row r="354" customFormat="false" ht="12.75" hidden="false" customHeight="false" outlineLevel="0" collapsed="false">
      <c r="F354" s="414"/>
    </row>
    <row r="355" customFormat="false" ht="12.75" hidden="false" customHeight="false" outlineLevel="0" collapsed="false">
      <c r="F355" s="414"/>
    </row>
    <row r="356" customFormat="false" ht="12.75" hidden="false" customHeight="false" outlineLevel="0" collapsed="false">
      <c r="F356" s="414"/>
    </row>
    <row r="357" customFormat="false" ht="12.75" hidden="false" customHeight="false" outlineLevel="0" collapsed="false">
      <c r="F357" s="414"/>
    </row>
    <row r="358" customFormat="false" ht="12.75" hidden="false" customHeight="false" outlineLevel="0" collapsed="false">
      <c r="F358" s="414"/>
    </row>
    <row r="359" customFormat="false" ht="12.75" hidden="false" customHeight="false" outlineLevel="0" collapsed="false">
      <c r="F359" s="414"/>
    </row>
    <row r="360" customFormat="false" ht="12.75" hidden="false" customHeight="false" outlineLevel="0" collapsed="false">
      <c r="F360" s="414"/>
    </row>
    <row r="361" customFormat="false" ht="12.75" hidden="false" customHeight="false" outlineLevel="0" collapsed="false">
      <c r="F361" s="414"/>
    </row>
    <row r="362" customFormat="false" ht="12.75" hidden="false" customHeight="false" outlineLevel="0" collapsed="false">
      <c r="F362" s="414"/>
    </row>
    <row r="363" customFormat="false" ht="12.75" hidden="false" customHeight="false" outlineLevel="0" collapsed="false">
      <c r="F363" s="414"/>
    </row>
    <row r="364" customFormat="false" ht="12.75" hidden="false" customHeight="false" outlineLevel="0" collapsed="false">
      <c r="F364" s="414"/>
    </row>
    <row r="365" customFormat="false" ht="12.75" hidden="false" customHeight="false" outlineLevel="0" collapsed="false">
      <c r="F365" s="414"/>
    </row>
    <row r="366" customFormat="false" ht="12.75" hidden="false" customHeight="false" outlineLevel="0" collapsed="false">
      <c r="F366" s="414"/>
    </row>
    <row r="367" customFormat="false" ht="12.75" hidden="false" customHeight="false" outlineLevel="0" collapsed="false">
      <c r="F367" s="414"/>
    </row>
    <row r="368" customFormat="false" ht="12.75" hidden="false" customHeight="false" outlineLevel="0" collapsed="false">
      <c r="F368" s="414"/>
    </row>
    <row r="369" customFormat="false" ht="12.75" hidden="false" customHeight="false" outlineLevel="0" collapsed="false">
      <c r="F369" s="414"/>
    </row>
    <row r="370" customFormat="false" ht="12.75" hidden="false" customHeight="false" outlineLevel="0" collapsed="false">
      <c r="F370" s="414"/>
    </row>
    <row r="371" customFormat="false" ht="12.75" hidden="false" customHeight="false" outlineLevel="0" collapsed="false">
      <c r="F371" s="414"/>
    </row>
    <row r="372" customFormat="false" ht="12.75" hidden="false" customHeight="false" outlineLevel="0" collapsed="false">
      <c r="F372" s="414"/>
    </row>
    <row r="373" customFormat="false" ht="12.75" hidden="false" customHeight="false" outlineLevel="0" collapsed="false">
      <c r="F373" s="414"/>
    </row>
    <row r="374" customFormat="false" ht="12.75" hidden="false" customHeight="false" outlineLevel="0" collapsed="false">
      <c r="F374" s="414"/>
    </row>
    <row r="375" customFormat="false" ht="12.75" hidden="false" customHeight="false" outlineLevel="0" collapsed="false">
      <c r="F375" s="414"/>
    </row>
    <row r="376" customFormat="false" ht="12.75" hidden="false" customHeight="false" outlineLevel="0" collapsed="false">
      <c r="F376" s="414"/>
    </row>
    <row r="377" customFormat="false" ht="12.75" hidden="false" customHeight="false" outlineLevel="0" collapsed="false">
      <c r="F377" s="414"/>
    </row>
    <row r="378" customFormat="false" ht="12.75" hidden="false" customHeight="false" outlineLevel="0" collapsed="false">
      <c r="F378" s="414"/>
    </row>
    <row r="379" customFormat="false" ht="12.75" hidden="false" customHeight="false" outlineLevel="0" collapsed="false">
      <c r="F379" s="414"/>
    </row>
    <row r="380" customFormat="false" ht="12.75" hidden="false" customHeight="false" outlineLevel="0" collapsed="false">
      <c r="F380" s="414"/>
    </row>
    <row r="381" customFormat="false" ht="12.75" hidden="false" customHeight="false" outlineLevel="0" collapsed="false">
      <c r="F381" s="414"/>
    </row>
    <row r="382" customFormat="false" ht="12.75" hidden="false" customHeight="false" outlineLevel="0" collapsed="false">
      <c r="F382" s="414"/>
    </row>
    <row r="383" customFormat="false" ht="12.75" hidden="false" customHeight="false" outlineLevel="0" collapsed="false">
      <c r="F383" s="414"/>
    </row>
    <row r="384" customFormat="false" ht="12.75" hidden="false" customHeight="false" outlineLevel="0" collapsed="false">
      <c r="F384" s="414"/>
    </row>
    <row r="385" customFormat="false" ht="12.75" hidden="false" customHeight="false" outlineLevel="0" collapsed="false">
      <c r="F385" s="414"/>
    </row>
    <row r="386" customFormat="false" ht="12.75" hidden="false" customHeight="false" outlineLevel="0" collapsed="false">
      <c r="F386" s="414"/>
    </row>
    <row r="387" customFormat="false" ht="12.75" hidden="false" customHeight="false" outlineLevel="0" collapsed="false">
      <c r="F387" s="414"/>
    </row>
    <row r="388" customFormat="false" ht="12.75" hidden="false" customHeight="false" outlineLevel="0" collapsed="false">
      <c r="F388" s="414"/>
    </row>
    <row r="389" customFormat="false" ht="12.75" hidden="false" customHeight="false" outlineLevel="0" collapsed="false">
      <c r="F389" s="414"/>
    </row>
    <row r="390" customFormat="false" ht="12.75" hidden="false" customHeight="false" outlineLevel="0" collapsed="false">
      <c r="F390" s="414"/>
    </row>
    <row r="391" customFormat="false" ht="12.75" hidden="false" customHeight="false" outlineLevel="0" collapsed="false">
      <c r="F391" s="414"/>
    </row>
    <row r="392" customFormat="false" ht="12.75" hidden="false" customHeight="false" outlineLevel="0" collapsed="false">
      <c r="F392" s="414"/>
    </row>
    <row r="393" customFormat="false" ht="12.75" hidden="false" customHeight="false" outlineLevel="0" collapsed="false">
      <c r="F393" s="414"/>
    </row>
    <row r="394" customFormat="false" ht="12.75" hidden="false" customHeight="false" outlineLevel="0" collapsed="false">
      <c r="F394" s="414"/>
    </row>
    <row r="395" customFormat="false" ht="12.75" hidden="false" customHeight="false" outlineLevel="0" collapsed="false">
      <c r="F395" s="414"/>
    </row>
    <row r="396" customFormat="false" ht="12.75" hidden="false" customHeight="false" outlineLevel="0" collapsed="false">
      <c r="F396" s="414"/>
    </row>
    <row r="397" customFormat="false" ht="12.75" hidden="false" customHeight="false" outlineLevel="0" collapsed="false">
      <c r="F397" s="414"/>
    </row>
    <row r="398" customFormat="false" ht="12.75" hidden="false" customHeight="false" outlineLevel="0" collapsed="false">
      <c r="F398" s="414"/>
    </row>
    <row r="399" customFormat="false" ht="12.75" hidden="false" customHeight="false" outlineLevel="0" collapsed="false">
      <c r="F399" s="414"/>
    </row>
    <row r="400" customFormat="false" ht="12.75" hidden="false" customHeight="false" outlineLevel="0" collapsed="false">
      <c r="F400" s="414"/>
    </row>
    <row r="401" customFormat="false" ht="12.75" hidden="false" customHeight="false" outlineLevel="0" collapsed="false">
      <c r="F401" s="414"/>
    </row>
    <row r="402" customFormat="false" ht="12.75" hidden="false" customHeight="false" outlineLevel="0" collapsed="false">
      <c r="F402" s="414"/>
    </row>
    <row r="403" customFormat="false" ht="12.75" hidden="false" customHeight="false" outlineLevel="0" collapsed="false">
      <c r="F403" s="414"/>
    </row>
    <row r="404" customFormat="false" ht="12.75" hidden="false" customHeight="false" outlineLevel="0" collapsed="false">
      <c r="F404" s="414"/>
    </row>
    <row r="405" customFormat="false" ht="12.75" hidden="false" customHeight="false" outlineLevel="0" collapsed="false">
      <c r="F405" s="414"/>
    </row>
    <row r="406" customFormat="false" ht="12.75" hidden="false" customHeight="false" outlineLevel="0" collapsed="false">
      <c r="F406" s="414"/>
    </row>
    <row r="407" customFormat="false" ht="12.75" hidden="false" customHeight="false" outlineLevel="0" collapsed="false">
      <c r="F407" s="414"/>
    </row>
    <row r="408" customFormat="false" ht="12.75" hidden="false" customHeight="false" outlineLevel="0" collapsed="false">
      <c r="F408" s="414"/>
    </row>
    <row r="409" customFormat="false" ht="12.75" hidden="false" customHeight="false" outlineLevel="0" collapsed="false">
      <c r="F409" s="414"/>
    </row>
    <row r="410" customFormat="false" ht="12.75" hidden="false" customHeight="false" outlineLevel="0" collapsed="false">
      <c r="F410" s="414"/>
    </row>
    <row r="411" customFormat="false" ht="12.75" hidden="false" customHeight="false" outlineLevel="0" collapsed="false">
      <c r="F411" s="414"/>
    </row>
    <row r="412" customFormat="false" ht="12.75" hidden="false" customHeight="false" outlineLevel="0" collapsed="false">
      <c r="F412" s="414"/>
    </row>
    <row r="413" customFormat="false" ht="12.75" hidden="false" customHeight="false" outlineLevel="0" collapsed="false">
      <c r="F413" s="414"/>
    </row>
    <row r="414" customFormat="false" ht="12.75" hidden="false" customHeight="false" outlineLevel="0" collapsed="false">
      <c r="F414" s="414"/>
    </row>
    <row r="415" customFormat="false" ht="12.75" hidden="false" customHeight="false" outlineLevel="0" collapsed="false">
      <c r="F415" s="414"/>
    </row>
    <row r="416" customFormat="false" ht="12.75" hidden="false" customHeight="false" outlineLevel="0" collapsed="false">
      <c r="F416" s="414"/>
    </row>
    <row r="417" customFormat="false" ht="12.75" hidden="false" customHeight="false" outlineLevel="0" collapsed="false">
      <c r="F417" s="414"/>
    </row>
    <row r="418" customFormat="false" ht="12.75" hidden="false" customHeight="false" outlineLevel="0" collapsed="false">
      <c r="F418" s="414"/>
    </row>
    <row r="419" customFormat="false" ht="12.75" hidden="false" customHeight="false" outlineLevel="0" collapsed="false">
      <c r="F419" s="414"/>
    </row>
    <row r="420" customFormat="false" ht="12.75" hidden="false" customHeight="false" outlineLevel="0" collapsed="false">
      <c r="F420" s="414"/>
    </row>
    <row r="421" customFormat="false" ht="12.75" hidden="false" customHeight="false" outlineLevel="0" collapsed="false">
      <c r="F421" s="414"/>
    </row>
    <row r="422" customFormat="false" ht="12.75" hidden="false" customHeight="false" outlineLevel="0" collapsed="false">
      <c r="F422" s="414"/>
    </row>
    <row r="423" customFormat="false" ht="12.75" hidden="false" customHeight="false" outlineLevel="0" collapsed="false">
      <c r="F423" s="414"/>
    </row>
    <row r="424" customFormat="false" ht="12.75" hidden="false" customHeight="false" outlineLevel="0" collapsed="false">
      <c r="F424" s="414"/>
    </row>
    <row r="425" customFormat="false" ht="12.75" hidden="false" customHeight="false" outlineLevel="0" collapsed="false">
      <c r="F425" s="414"/>
    </row>
    <row r="426" customFormat="false" ht="12.75" hidden="false" customHeight="false" outlineLevel="0" collapsed="false">
      <c r="F426" s="414"/>
    </row>
    <row r="427" customFormat="false" ht="12.75" hidden="false" customHeight="false" outlineLevel="0" collapsed="false">
      <c r="F427" s="414"/>
    </row>
    <row r="428" customFormat="false" ht="12.75" hidden="false" customHeight="false" outlineLevel="0" collapsed="false">
      <c r="F428" s="414"/>
    </row>
    <row r="429" customFormat="false" ht="12.75" hidden="false" customHeight="false" outlineLevel="0" collapsed="false">
      <c r="F429" s="414"/>
    </row>
    <row r="430" customFormat="false" ht="12.75" hidden="false" customHeight="false" outlineLevel="0" collapsed="false">
      <c r="F430" s="414"/>
    </row>
    <row r="431" customFormat="false" ht="12.75" hidden="false" customHeight="false" outlineLevel="0" collapsed="false">
      <c r="F431" s="414"/>
    </row>
    <row r="432" customFormat="false" ht="12.75" hidden="false" customHeight="false" outlineLevel="0" collapsed="false">
      <c r="F432" s="414"/>
    </row>
    <row r="433" customFormat="false" ht="12.75" hidden="false" customHeight="false" outlineLevel="0" collapsed="false">
      <c r="F433" s="414"/>
    </row>
    <row r="434" customFormat="false" ht="12.75" hidden="false" customHeight="false" outlineLevel="0" collapsed="false">
      <c r="F434" s="414"/>
    </row>
    <row r="435" customFormat="false" ht="12.75" hidden="false" customHeight="false" outlineLevel="0" collapsed="false">
      <c r="F435" s="414"/>
    </row>
    <row r="436" customFormat="false" ht="12.75" hidden="false" customHeight="false" outlineLevel="0" collapsed="false">
      <c r="F436" s="414"/>
    </row>
    <row r="437" customFormat="false" ht="12.75" hidden="false" customHeight="false" outlineLevel="0" collapsed="false">
      <c r="F437" s="414"/>
    </row>
    <row r="438" customFormat="false" ht="12.75" hidden="false" customHeight="false" outlineLevel="0" collapsed="false">
      <c r="F438" s="414"/>
    </row>
    <row r="439" customFormat="false" ht="12.75" hidden="false" customHeight="false" outlineLevel="0" collapsed="false">
      <c r="F439" s="414"/>
    </row>
    <row r="440" customFormat="false" ht="12.75" hidden="false" customHeight="false" outlineLevel="0" collapsed="false">
      <c r="F440" s="414"/>
    </row>
    <row r="441" customFormat="false" ht="12.75" hidden="false" customHeight="false" outlineLevel="0" collapsed="false">
      <c r="F441" s="414"/>
    </row>
    <row r="442" customFormat="false" ht="12.75" hidden="false" customHeight="false" outlineLevel="0" collapsed="false">
      <c r="F442" s="414"/>
    </row>
    <row r="443" customFormat="false" ht="12.75" hidden="false" customHeight="false" outlineLevel="0" collapsed="false">
      <c r="F443" s="414"/>
    </row>
    <row r="444" customFormat="false" ht="12.75" hidden="false" customHeight="false" outlineLevel="0" collapsed="false">
      <c r="F444" s="414"/>
    </row>
    <row r="445" customFormat="false" ht="12.75" hidden="false" customHeight="false" outlineLevel="0" collapsed="false">
      <c r="F445" s="414"/>
    </row>
    <row r="446" customFormat="false" ht="12.75" hidden="false" customHeight="false" outlineLevel="0" collapsed="false">
      <c r="F446" s="414"/>
    </row>
    <row r="447" customFormat="false" ht="12.75" hidden="false" customHeight="false" outlineLevel="0" collapsed="false">
      <c r="F447" s="414"/>
    </row>
    <row r="448" customFormat="false" ht="12.75" hidden="false" customHeight="false" outlineLevel="0" collapsed="false">
      <c r="F448" s="414"/>
    </row>
    <row r="449" customFormat="false" ht="12.75" hidden="false" customHeight="false" outlineLevel="0" collapsed="false">
      <c r="F449" s="414"/>
    </row>
    <row r="450" customFormat="false" ht="12.75" hidden="false" customHeight="false" outlineLevel="0" collapsed="false">
      <c r="F450" s="414"/>
    </row>
    <row r="451" customFormat="false" ht="12.75" hidden="false" customHeight="false" outlineLevel="0" collapsed="false">
      <c r="F451" s="414"/>
    </row>
    <row r="452" customFormat="false" ht="12.75" hidden="false" customHeight="false" outlineLevel="0" collapsed="false">
      <c r="F452" s="414"/>
    </row>
    <row r="453" customFormat="false" ht="12.75" hidden="false" customHeight="false" outlineLevel="0" collapsed="false">
      <c r="F453" s="414"/>
    </row>
    <row r="454" customFormat="false" ht="12.75" hidden="false" customHeight="false" outlineLevel="0" collapsed="false">
      <c r="F454" s="414"/>
    </row>
    <row r="455" customFormat="false" ht="12.75" hidden="false" customHeight="false" outlineLevel="0" collapsed="false">
      <c r="F455" s="414"/>
    </row>
    <row r="456" customFormat="false" ht="12.75" hidden="false" customHeight="false" outlineLevel="0" collapsed="false">
      <c r="F456" s="414"/>
    </row>
    <row r="457" customFormat="false" ht="12.75" hidden="false" customHeight="false" outlineLevel="0" collapsed="false">
      <c r="F457" s="414"/>
    </row>
    <row r="458" customFormat="false" ht="12.75" hidden="false" customHeight="false" outlineLevel="0" collapsed="false">
      <c r="F458" s="414"/>
    </row>
    <row r="459" customFormat="false" ht="12.75" hidden="false" customHeight="false" outlineLevel="0" collapsed="false">
      <c r="F459" s="414"/>
    </row>
    <row r="460" customFormat="false" ht="12.75" hidden="false" customHeight="false" outlineLevel="0" collapsed="false">
      <c r="F460" s="414"/>
    </row>
    <row r="461" customFormat="false" ht="12.75" hidden="false" customHeight="false" outlineLevel="0" collapsed="false">
      <c r="F461" s="414"/>
    </row>
    <row r="462" customFormat="false" ht="12.75" hidden="false" customHeight="false" outlineLevel="0" collapsed="false">
      <c r="F462" s="414"/>
    </row>
    <row r="463" customFormat="false" ht="12.75" hidden="false" customHeight="false" outlineLevel="0" collapsed="false">
      <c r="F463" s="414"/>
    </row>
    <row r="464" customFormat="false" ht="12.75" hidden="false" customHeight="false" outlineLevel="0" collapsed="false">
      <c r="F464" s="414"/>
    </row>
    <row r="465" customFormat="false" ht="12.75" hidden="false" customHeight="false" outlineLevel="0" collapsed="false">
      <c r="F465" s="414"/>
    </row>
    <row r="466" customFormat="false" ht="12.75" hidden="false" customHeight="false" outlineLevel="0" collapsed="false">
      <c r="F466" s="414"/>
    </row>
    <row r="467" customFormat="false" ht="12.75" hidden="false" customHeight="false" outlineLevel="0" collapsed="false">
      <c r="F467" s="414"/>
    </row>
    <row r="468" customFormat="false" ht="12.75" hidden="false" customHeight="false" outlineLevel="0" collapsed="false">
      <c r="F468" s="414"/>
    </row>
    <row r="469" customFormat="false" ht="12.75" hidden="false" customHeight="false" outlineLevel="0" collapsed="false">
      <c r="F469" s="414"/>
    </row>
    <row r="470" customFormat="false" ht="12.75" hidden="false" customHeight="false" outlineLevel="0" collapsed="false">
      <c r="F470" s="414"/>
    </row>
    <row r="471" customFormat="false" ht="12.75" hidden="false" customHeight="false" outlineLevel="0" collapsed="false">
      <c r="F471" s="414"/>
    </row>
    <row r="472" customFormat="false" ht="12.75" hidden="false" customHeight="false" outlineLevel="0" collapsed="false">
      <c r="F472" s="414"/>
    </row>
    <row r="473" customFormat="false" ht="12.75" hidden="false" customHeight="false" outlineLevel="0" collapsed="false">
      <c r="F473" s="414"/>
    </row>
    <row r="474" customFormat="false" ht="12.75" hidden="false" customHeight="false" outlineLevel="0" collapsed="false">
      <c r="F474" s="414"/>
    </row>
    <row r="475" customFormat="false" ht="12.75" hidden="false" customHeight="false" outlineLevel="0" collapsed="false">
      <c r="F475" s="414"/>
    </row>
    <row r="476" customFormat="false" ht="12.75" hidden="false" customHeight="false" outlineLevel="0" collapsed="false">
      <c r="F476" s="414"/>
    </row>
    <row r="477" customFormat="false" ht="12.75" hidden="false" customHeight="false" outlineLevel="0" collapsed="false">
      <c r="F477" s="414"/>
    </row>
    <row r="478" customFormat="false" ht="12.75" hidden="false" customHeight="false" outlineLevel="0" collapsed="false">
      <c r="F478" s="414"/>
    </row>
    <row r="479" customFormat="false" ht="12.75" hidden="false" customHeight="false" outlineLevel="0" collapsed="false">
      <c r="F479" s="414"/>
    </row>
    <row r="480" customFormat="false" ht="12.75" hidden="false" customHeight="false" outlineLevel="0" collapsed="false">
      <c r="F480" s="414"/>
    </row>
    <row r="481" customFormat="false" ht="12.75" hidden="false" customHeight="false" outlineLevel="0" collapsed="false">
      <c r="F481" s="414"/>
    </row>
    <row r="482" customFormat="false" ht="12.75" hidden="false" customHeight="false" outlineLevel="0" collapsed="false">
      <c r="F482" s="414"/>
    </row>
    <row r="483" customFormat="false" ht="12.75" hidden="false" customHeight="false" outlineLevel="0" collapsed="false">
      <c r="F483" s="414"/>
    </row>
    <row r="484" customFormat="false" ht="12.75" hidden="false" customHeight="false" outlineLevel="0" collapsed="false">
      <c r="F484" s="414"/>
    </row>
    <row r="485" customFormat="false" ht="12.75" hidden="false" customHeight="false" outlineLevel="0" collapsed="false">
      <c r="F485" s="414"/>
    </row>
    <row r="486" customFormat="false" ht="12.75" hidden="false" customHeight="false" outlineLevel="0" collapsed="false">
      <c r="F486" s="414"/>
    </row>
    <row r="487" customFormat="false" ht="12.75" hidden="false" customHeight="false" outlineLevel="0" collapsed="false">
      <c r="F487" s="414"/>
    </row>
    <row r="488" customFormat="false" ht="12.75" hidden="false" customHeight="false" outlineLevel="0" collapsed="false">
      <c r="F488" s="414"/>
    </row>
    <row r="489" customFormat="false" ht="12.75" hidden="false" customHeight="false" outlineLevel="0" collapsed="false">
      <c r="F489" s="414"/>
    </row>
    <row r="490" customFormat="false" ht="12.75" hidden="false" customHeight="false" outlineLevel="0" collapsed="false">
      <c r="F490" s="414"/>
    </row>
    <row r="491" customFormat="false" ht="12.75" hidden="false" customHeight="false" outlineLevel="0" collapsed="false">
      <c r="F491" s="414"/>
    </row>
    <row r="492" customFormat="false" ht="12.75" hidden="false" customHeight="false" outlineLevel="0" collapsed="false">
      <c r="F492" s="414"/>
    </row>
    <row r="493" customFormat="false" ht="12.75" hidden="false" customHeight="false" outlineLevel="0" collapsed="false">
      <c r="F493" s="414"/>
    </row>
    <row r="494" customFormat="false" ht="12.75" hidden="false" customHeight="false" outlineLevel="0" collapsed="false">
      <c r="F494" s="414"/>
    </row>
    <row r="495" customFormat="false" ht="12.75" hidden="false" customHeight="false" outlineLevel="0" collapsed="false">
      <c r="F495" s="414"/>
    </row>
    <row r="496" customFormat="false" ht="12.75" hidden="false" customHeight="false" outlineLevel="0" collapsed="false">
      <c r="F496" s="414"/>
    </row>
    <row r="497" customFormat="false" ht="12.75" hidden="false" customHeight="false" outlineLevel="0" collapsed="false">
      <c r="F497" s="414"/>
    </row>
    <row r="498" customFormat="false" ht="12.75" hidden="false" customHeight="false" outlineLevel="0" collapsed="false">
      <c r="F498" s="414"/>
    </row>
    <row r="499" customFormat="false" ht="12.75" hidden="false" customHeight="false" outlineLevel="0" collapsed="false">
      <c r="F499" s="414"/>
    </row>
    <row r="500" customFormat="false" ht="12.75" hidden="false" customHeight="false" outlineLevel="0" collapsed="false">
      <c r="F500" s="414"/>
    </row>
    <row r="501" customFormat="false" ht="12.75" hidden="false" customHeight="false" outlineLevel="0" collapsed="false">
      <c r="F501" s="414"/>
    </row>
    <row r="502" customFormat="false" ht="12.75" hidden="false" customHeight="false" outlineLevel="0" collapsed="false">
      <c r="F502" s="414"/>
    </row>
    <row r="503" customFormat="false" ht="12.75" hidden="false" customHeight="false" outlineLevel="0" collapsed="false">
      <c r="F503" s="414"/>
    </row>
    <row r="504" customFormat="false" ht="12.75" hidden="false" customHeight="false" outlineLevel="0" collapsed="false">
      <c r="F504" s="414"/>
    </row>
    <row r="505" customFormat="false" ht="12.75" hidden="false" customHeight="false" outlineLevel="0" collapsed="false">
      <c r="F505" s="414"/>
    </row>
    <row r="506" customFormat="false" ht="12.75" hidden="false" customHeight="false" outlineLevel="0" collapsed="false">
      <c r="F506" s="414"/>
    </row>
    <row r="507" customFormat="false" ht="12.75" hidden="false" customHeight="false" outlineLevel="0" collapsed="false">
      <c r="F507" s="414"/>
    </row>
    <row r="508" customFormat="false" ht="12.75" hidden="false" customHeight="false" outlineLevel="0" collapsed="false">
      <c r="F508" s="414"/>
    </row>
    <row r="509" customFormat="false" ht="12.75" hidden="false" customHeight="false" outlineLevel="0" collapsed="false">
      <c r="F509" s="414"/>
    </row>
    <row r="510" customFormat="false" ht="12.75" hidden="false" customHeight="false" outlineLevel="0" collapsed="false">
      <c r="F510" s="414"/>
    </row>
    <row r="511" customFormat="false" ht="12.75" hidden="false" customHeight="false" outlineLevel="0" collapsed="false">
      <c r="F511" s="414"/>
    </row>
    <row r="512" customFormat="false" ht="12.75" hidden="false" customHeight="false" outlineLevel="0" collapsed="false">
      <c r="F512" s="414"/>
    </row>
    <row r="513" customFormat="false" ht="12.75" hidden="false" customHeight="false" outlineLevel="0" collapsed="false">
      <c r="F513" s="414"/>
    </row>
    <row r="514" customFormat="false" ht="12.75" hidden="false" customHeight="false" outlineLevel="0" collapsed="false">
      <c r="F514" s="414"/>
    </row>
    <row r="515" customFormat="false" ht="12.75" hidden="false" customHeight="false" outlineLevel="0" collapsed="false">
      <c r="F515" s="414"/>
    </row>
    <row r="516" customFormat="false" ht="12.75" hidden="false" customHeight="false" outlineLevel="0" collapsed="false">
      <c r="F516" s="414"/>
    </row>
    <row r="517" customFormat="false" ht="12.75" hidden="false" customHeight="false" outlineLevel="0" collapsed="false">
      <c r="F517" s="414"/>
    </row>
    <row r="518" customFormat="false" ht="12.75" hidden="false" customHeight="false" outlineLevel="0" collapsed="false">
      <c r="F518" s="414"/>
    </row>
    <row r="519" customFormat="false" ht="12.75" hidden="false" customHeight="false" outlineLevel="0" collapsed="false">
      <c r="F519" s="414"/>
    </row>
    <row r="520" customFormat="false" ht="12.75" hidden="false" customHeight="false" outlineLevel="0" collapsed="false">
      <c r="F520" s="414"/>
    </row>
    <row r="521" customFormat="false" ht="12.75" hidden="false" customHeight="false" outlineLevel="0" collapsed="false">
      <c r="F521" s="414"/>
    </row>
    <row r="522" customFormat="false" ht="12.75" hidden="false" customHeight="false" outlineLevel="0" collapsed="false">
      <c r="F522" s="414"/>
    </row>
    <row r="523" customFormat="false" ht="12.75" hidden="false" customHeight="false" outlineLevel="0" collapsed="false">
      <c r="F523" s="414"/>
    </row>
    <row r="524" customFormat="false" ht="12.75" hidden="false" customHeight="false" outlineLevel="0" collapsed="false">
      <c r="F524" s="414"/>
    </row>
    <row r="525" customFormat="false" ht="12.75" hidden="false" customHeight="false" outlineLevel="0" collapsed="false">
      <c r="F525" s="414"/>
    </row>
    <row r="526" customFormat="false" ht="12.75" hidden="false" customHeight="false" outlineLevel="0" collapsed="false">
      <c r="F526" s="414"/>
    </row>
    <row r="527" customFormat="false" ht="12.75" hidden="false" customHeight="false" outlineLevel="0" collapsed="false">
      <c r="F527" s="414"/>
    </row>
    <row r="528" customFormat="false" ht="12.75" hidden="false" customHeight="false" outlineLevel="0" collapsed="false">
      <c r="F528" s="414"/>
    </row>
    <row r="529" customFormat="false" ht="12.75" hidden="false" customHeight="false" outlineLevel="0" collapsed="false">
      <c r="F529" s="414"/>
    </row>
    <row r="530" customFormat="false" ht="12.75" hidden="false" customHeight="false" outlineLevel="0" collapsed="false">
      <c r="F530" s="414"/>
    </row>
    <row r="531" customFormat="false" ht="12.75" hidden="false" customHeight="false" outlineLevel="0" collapsed="false">
      <c r="F531" s="414"/>
    </row>
    <row r="532" customFormat="false" ht="12.75" hidden="false" customHeight="false" outlineLevel="0" collapsed="false">
      <c r="F532" s="414"/>
    </row>
    <row r="533" customFormat="false" ht="12.75" hidden="false" customHeight="false" outlineLevel="0" collapsed="false">
      <c r="F533" s="414"/>
    </row>
    <row r="534" customFormat="false" ht="12.75" hidden="false" customHeight="false" outlineLevel="0" collapsed="false">
      <c r="F534" s="414"/>
    </row>
    <row r="535" customFormat="false" ht="12.75" hidden="false" customHeight="false" outlineLevel="0" collapsed="false">
      <c r="F535" s="414"/>
    </row>
    <row r="536" customFormat="false" ht="12.75" hidden="false" customHeight="false" outlineLevel="0" collapsed="false">
      <c r="F536" s="414"/>
    </row>
    <row r="537" customFormat="false" ht="12.75" hidden="false" customHeight="false" outlineLevel="0" collapsed="false">
      <c r="F537" s="414"/>
    </row>
    <row r="538" customFormat="false" ht="12.75" hidden="false" customHeight="false" outlineLevel="0" collapsed="false">
      <c r="F538" s="414"/>
    </row>
    <row r="539" customFormat="false" ht="12.75" hidden="false" customHeight="false" outlineLevel="0" collapsed="false">
      <c r="F539" s="414"/>
    </row>
    <row r="540" customFormat="false" ht="12.75" hidden="false" customHeight="false" outlineLevel="0" collapsed="false">
      <c r="F540" s="414"/>
    </row>
    <row r="541" customFormat="false" ht="12.75" hidden="false" customHeight="false" outlineLevel="0" collapsed="false">
      <c r="F541" s="414"/>
    </row>
    <row r="542" customFormat="false" ht="12.75" hidden="false" customHeight="false" outlineLevel="0" collapsed="false">
      <c r="F542" s="414"/>
    </row>
    <row r="543" customFormat="false" ht="12.75" hidden="false" customHeight="false" outlineLevel="0" collapsed="false">
      <c r="F543" s="414"/>
    </row>
    <row r="544" customFormat="false" ht="12.75" hidden="false" customHeight="false" outlineLevel="0" collapsed="false">
      <c r="F544" s="414"/>
    </row>
    <row r="545" customFormat="false" ht="12.75" hidden="false" customHeight="false" outlineLevel="0" collapsed="false">
      <c r="F545" s="414"/>
    </row>
    <row r="546" customFormat="false" ht="12.75" hidden="false" customHeight="false" outlineLevel="0" collapsed="false">
      <c r="F546" s="414"/>
    </row>
    <row r="547" customFormat="false" ht="12.75" hidden="false" customHeight="false" outlineLevel="0" collapsed="false">
      <c r="F547" s="414"/>
    </row>
    <row r="548" customFormat="false" ht="12.75" hidden="false" customHeight="false" outlineLevel="0" collapsed="false">
      <c r="F548" s="414"/>
    </row>
    <row r="549" customFormat="false" ht="12.75" hidden="false" customHeight="false" outlineLevel="0" collapsed="false">
      <c r="F549" s="414"/>
    </row>
    <row r="550" customFormat="false" ht="12.75" hidden="false" customHeight="false" outlineLevel="0" collapsed="false">
      <c r="F550" s="414"/>
    </row>
    <row r="551" customFormat="false" ht="12.75" hidden="false" customHeight="false" outlineLevel="0" collapsed="false">
      <c r="F551" s="414"/>
    </row>
    <row r="552" customFormat="false" ht="12.75" hidden="false" customHeight="false" outlineLevel="0" collapsed="false">
      <c r="F552" s="414"/>
    </row>
    <row r="553" customFormat="false" ht="12.75" hidden="false" customHeight="false" outlineLevel="0" collapsed="false">
      <c r="F553" s="414"/>
    </row>
    <row r="554" customFormat="false" ht="12.75" hidden="false" customHeight="false" outlineLevel="0" collapsed="false">
      <c r="F554" s="414"/>
    </row>
    <row r="555" customFormat="false" ht="12.75" hidden="false" customHeight="false" outlineLevel="0" collapsed="false">
      <c r="F555" s="414"/>
    </row>
    <row r="556" customFormat="false" ht="12.75" hidden="false" customHeight="false" outlineLevel="0" collapsed="false">
      <c r="F556" s="414"/>
    </row>
    <row r="557" customFormat="false" ht="12.75" hidden="false" customHeight="false" outlineLevel="0" collapsed="false">
      <c r="F557" s="414"/>
    </row>
    <row r="558" customFormat="false" ht="12.75" hidden="false" customHeight="false" outlineLevel="0" collapsed="false">
      <c r="F558" s="414"/>
    </row>
    <row r="559" customFormat="false" ht="12.75" hidden="false" customHeight="false" outlineLevel="0" collapsed="false">
      <c r="F559" s="414"/>
    </row>
    <row r="560" customFormat="false" ht="12.75" hidden="false" customHeight="false" outlineLevel="0" collapsed="false">
      <c r="F560" s="414"/>
    </row>
    <row r="561" customFormat="false" ht="12.75" hidden="false" customHeight="false" outlineLevel="0" collapsed="false">
      <c r="F561" s="414"/>
    </row>
    <row r="562" customFormat="false" ht="12.75" hidden="false" customHeight="false" outlineLevel="0" collapsed="false">
      <c r="F562" s="414"/>
    </row>
    <row r="563" customFormat="false" ht="12.75" hidden="false" customHeight="false" outlineLevel="0" collapsed="false">
      <c r="F563" s="414"/>
    </row>
    <row r="564" customFormat="false" ht="12.75" hidden="false" customHeight="false" outlineLevel="0" collapsed="false">
      <c r="F564" s="414"/>
    </row>
    <row r="565" customFormat="false" ht="12.75" hidden="false" customHeight="false" outlineLevel="0" collapsed="false">
      <c r="F565" s="414"/>
    </row>
    <row r="566" customFormat="false" ht="12.75" hidden="false" customHeight="false" outlineLevel="0" collapsed="false">
      <c r="F566" s="414"/>
    </row>
    <row r="567" customFormat="false" ht="12.75" hidden="false" customHeight="false" outlineLevel="0" collapsed="false">
      <c r="F567" s="414"/>
    </row>
    <row r="568" customFormat="false" ht="12.75" hidden="false" customHeight="false" outlineLevel="0" collapsed="false">
      <c r="F568" s="414"/>
    </row>
    <row r="569" customFormat="false" ht="12.75" hidden="false" customHeight="false" outlineLevel="0" collapsed="false">
      <c r="F569" s="414"/>
    </row>
    <row r="570" customFormat="false" ht="12.75" hidden="false" customHeight="false" outlineLevel="0" collapsed="false">
      <c r="F570" s="414"/>
    </row>
    <row r="571" customFormat="false" ht="12.75" hidden="false" customHeight="false" outlineLevel="0" collapsed="false">
      <c r="F571" s="414"/>
    </row>
    <row r="572" customFormat="false" ht="12.75" hidden="false" customHeight="false" outlineLevel="0" collapsed="false">
      <c r="F572" s="414"/>
    </row>
    <row r="573" customFormat="false" ht="12.75" hidden="false" customHeight="false" outlineLevel="0" collapsed="false">
      <c r="F573" s="414"/>
    </row>
    <row r="574" customFormat="false" ht="12.75" hidden="false" customHeight="false" outlineLevel="0" collapsed="false">
      <c r="F574" s="414"/>
    </row>
    <row r="575" customFormat="false" ht="12.75" hidden="false" customHeight="false" outlineLevel="0" collapsed="false">
      <c r="F575" s="414"/>
    </row>
    <row r="576" customFormat="false" ht="12.75" hidden="false" customHeight="false" outlineLevel="0" collapsed="false">
      <c r="F576" s="414"/>
    </row>
    <row r="577" customFormat="false" ht="12.75" hidden="false" customHeight="false" outlineLevel="0" collapsed="false">
      <c r="F577" s="414"/>
    </row>
    <row r="578" customFormat="false" ht="12.75" hidden="false" customHeight="false" outlineLevel="0" collapsed="false">
      <c r="F578" s="414"/>
    </row>
    <row r="579" customFormat="false" ht="12.75" hidden="false" customHeight="false" outlineLevel="0" collapsed="false">
      <c r="F579" s="414"/>
    </row>
    <row r="580" customFormat="false" ht="12.75" hidden="false" customHeight="false" outlineLevel="0" collapsed="false">
      <c r="F580" s="414"/>
    </row>
    <row r="581" customFormat="false" ht="12.75" hidden="false" customHeight="false" outlineLevel="0" collapsed="false">
      <c r="F581" s="414"/>
    </row>
    <row r="582" customFormat="false" ht="12.75" hidden="false" customHeight="false" outlineLevel="0" collapsed="false">
      <c r="F582" s="414"/>
    </row>
    <row r="583" customFormat="false" ht="12.75" hidden="false" customHeight="false" outlineLevel="0" collapsed="false">
      <c r="F583" s="414"/>
    </row>
    <row r="584" customFormat="false" ht="12.75" hidden="false" customHeight="false" outlineLevel="0" collapsed="false">
      <c r="F584" s="414"/>
    </row>
    <row r="585" customFormat="false" ht="12.75" hidden="false" customHeight="false" outlineLevel="0" collapsed="false">
      <c r="F585" s="414"/>
    </row>
    <row r="586" customFormat="false" ht="12.75" hidden="false" customHeight="false" outlineLevel="0" collapsed="false">
      <c r="F586" s="414"/>
    </row>
    <row r="587" customFormat="false" ht="12.75" hidden="false" customHeight="false" outlineLevel="0" collapsed="false">
      <c r="F587" s="414"/>
    </row>
    <row r="588" customFormat="false" ht="12.75" hidden="false" customHeight="false" outlineLevel="0" collapsed="false">
      <c r="F588" s="414"/>
    </row>
    <row r="589" customFormat="false" ht="12.75" hidden="false" customHeight="false" outlineLevel="0" collapsed="false">
      <c r="F589" s="414"/>
    </row>
    <row r="590" customFormat="false" ht="12.75" hidden="false" customHeight="false" outlineLevel="0" collapsed="false">
      <c r="F590" s="414"/>
    </row>
    <row r="591" customFormat="false" ht="12.75" hidden="false" customHeight="false" outlineLevel="0" collapsed="false">
      <c r="F591" s="414"/>
    </row>
    <row r="592" customFormat="false" ht="12.75" hidden="false" customHeight="false" outlineLevel="0" collapsed="false">
      <c r="F592" s="414"/>
    </row>
    <row r="593" customFormat="false" ht="12.75" hidden="false" customHeight="false" outlineLevel="0" collapsed="false">
      <c r="F593" s="414"/>
    </row>
    <row r="594" customFormat="false" ht="12.75" hidden="false" customHeight="false" outlineLevel="0" collapsed="false">
      <c r="F594" s="414"/>
    </row>
    <row r="595" customFormat="false" ht="12.75" hidden="false" customHeight="false" outlineLevel="0" collapsed="false">
      <c r="F595" s="414"/>
    </row>
    <row r="596" customFormat="false" ht="12.75" hidden="false" customHeight="false" outlineLevel="0" collapsed="false">
      <c r="F596" s="414"/>
    </row>
    <row r="597" customFormat="false" ht="12.75" hidden="false" customHeight="false" outlineLevel="0" collapsed="false">
      <c r="F597" s="414"/>
    </row>
    <row r="598" customFormat="false" ht="12.75" hidden="false" customHeight="false" outlineLevel="0" collapsed="false">
      <c r="F598" s="414"/>
    </row>
    <row r="599" customFormat="false" ht="12.75" hidden="false" customHeight="false" outlineLevel="0" collapsed="false">
      <c r="F599" s="414"/>
    </row>
    <row r="600" customFormat="false" ht="12.75" hidden="false" customHeight="false" outlineLevel="0" collapsed="false">
      <c r="F600" s="414"/>
    </row>
    <row r="601" customFormat="false" ht="12.75" hidden="false" customHeight="false" outlineLevel="0" collapsed="false">
      <c r="F601" s="414"/>
    </row>
    <row r="602" customFormat="false" ht="12.75" hidden="false" customHeight="false" outlineLevel="0" collapsed="false">
      <c r="F602" s="414"/>
    </row>
    <row r="603" customFormat="false" ht="12.75" hidden="false" customHeight="false" outlineLevel="0" collapsed="false">
      <c r="F603" s="414"/>
    </row>
    <row r="604" customFormat="false" ht="12.75" hidden="false" customHeight="false" outlineLevel="0" collapsed="false">
      <c r="F604" s="414"/>
    </row>
    <row r="605" customFormat="false" ht="12.75" hidden="false" customHeight="false" outlineLevel="0" collapsed="false">
      <c r="F605" s="414"/>
    </row>
    <row r="606" customFormat="false" ht="12.75" hidden="false" customHeight="false" outlineLevel="0" collapsed="false">
      <c r="F606" s="414"/>
    </row>
    <row r="607" customFormat="false" ht="12.75" hidden="false" customHeight="false" outlineLevel="0" collapsed="false">
      <c r="F607" s="414"/>
    </row>
    <row r="608" customFormat="false" ht="12.75" hidden="false" customHeight="false" outlineLevel="0" collapsed="false">
      <c r="F608" s="414"/>
    </row>
    <row r="609" customFormat="false" ht="12.75" hidden="false" customHeight="false" outlineLevel="0" collapsed="false">
      <c r="F609" s="414"/>
    </row>
    <row r="610" customFormat="false" ht="12.75" hidden="false" customHeight="false" outlineLevel="0" collapsed="false">
      <c r="F610" s="414"/>
    </row>
    <row r="611" customFormat="false" ht="12.75" hidden="false" customHeight="false" outlineLevel="0" collapsed="false">
      <c r="F611" s="414"/>
    </row>
    <row r="612" customFormat="false" ht="12.75" hidden="false" customHeight="false" outlineLevel="0" collapsed="false">
      <c r="F612" s="414"/>
    </row>
    <row r="613" customFormat="false" ht="12.75" hidden="false" customHeight="false" outlineLevel="0" collapsed="false">
      <c r="F613" s="414"/>
    </row>
    <row r="614" customFormat="false" ht="12.75" hidden="false" customHeight="false" outlineLevel="0" collapsed="false">
      <c r="F614" s="414"/>
    </row>
    <row r="615" customFormat="false" ht="12.75" hidden="false" customHeight="false" outlineLevel="0" collapsed="false">
      <c r="F615" s="414"/>
    </row>
    <row r="616" customFormat="false" ht="12.75" hidden="false" customHeight="false" outlineLevel="0" collapsed="false">
      <c r="F616" s="414"/>
    </row>
    <row r="617" customFormat="false" ht="12.75" hidden="false" customHeight="false" outlineLevel="0" collapsed="false">
      <c r="F617" s="414"/>
    </row>
    <row r="618" customFormat="false" ht="12.75" hidden="false" customHeight="false" outlineLevel="0" collapsed="false">
      <c r="F618" s="414"/>
    </row>
    <row r="619" customFormat="false" ht="12.75" hidden="false" customHeight="false" outlineLevel="0" collapsed="false">
      <c r="F619" s="414"/>
    </row>
    <row r="620" customFormat="false" ht="12.75" hidden="false" customHeight="false" outlineLevel="0" collapsed="false">
      <c r="F620" s="414"/>
    </row>
    <row r="621" customFormat="false" ht="12.75" hidden="false" customHeight="false" outlineLevel="0" collapsed="false">
      <c r="F621" s="414"/>
    </row>
    <row r="622" customFormat="false" ht="12.75" hidden="false" customHeight="false" outlineLevel="0" collapsed="false">
      <c r="F622" s="414"/>
    </row>
    <row r="623" customFormat="false" ht="12.75" hidden="false" customHeight="false" outlineLevel="0" collapsed="false">
      <c r="F623" s="414"/>
    </row>
    <row r="624" customFormat="false" ht="12.75" hidden="false" customHeight="false" outlineLevel="0" collapsed="false">
      <c r="F624" s="414"/>
    </row>
    <row r="625" customFormat="false" ht="12.75" hidden="false" customHeight="false" outlineLevel="0" collapsed="false">
      <c r="F625" s="414"/>
    </row>
    <row r="626" customFormat="false" ht="12.75" hidden="false" customHeight="false" outlineLevel="0" collapsed="false">
      <c r="F626" s="414"/>
    </row>
    <row r="627" customFormat="false" ht="12.75" hidden="false" customHeight="false" outlineLevel="0" collapsed="false">
      <c r="F627" s="414"/>
    </row>
    <row r="628" customFormat="false" ht="12.75" hidden="false" customHeight="false" outlineLevel="0" collapsed="false">
      <c r="F628" s="414"/>
    </row>
    <row r="629" customFormat="false" ht="12.75" hidden="false" customHeight="false" outlineLevel="0" collapsed="false">
      <c r="F629" s="414"/>
    </row>
    <row r="630" customFormat="false" ht="12.75" hidden="false" customHeight="false" outlineLevel="0" collapsed="false">
      <c r="F630" s="414"/>
    </row>
    <row r="631" customFormat="false" ht="12.75" hidden="false" customHeight="false" outlineLevel="0" collapsed="false">
      <c r="F631" s="414"/>
    </row>
    <row r="632" customFormat="false" ht="12.75" hidden="false" customHeight="false" outlineLevel="0" collapsed="false">
      <c r="F632" s="414"/>
    </row>
    <row r="633" customFormat="false" ht="12.75" hidden="false" customHeight="false" outlineLevel="0" collapsed="false">
      <c r="F633" s="414"/>
    </row>
    <row r="634" customFormat="false" ht="12.75" hidden="false" customHeight="false" outlineLevel="0" collapsed="false">
      <c r="F634" s="414"/>
    </row>
    <row r="635" customFormat="false" ht="12.75" hidden="false" customHeight="false" outlineLevel="0" collapsed="false">
      <c r="F635" s="414"/>
    </row>
    <row r="636" customFormat="false" ht="12.75" hidden="false" customHeight="false" outlineLevel="0" collapsed="false">
      <c r="F636" s="414"/>
    </row>
    <row r="637" customFormat="false" ht="12.75" hidden="false" customHeight="false" outlineLevel="0" collapsed="false">
      <c r="F637" s="414"/>
    </row>
    <row r="638" customFormat="false" ht="12.75" hidden="false" customHeight="false" outlineLevel="0" collapsed="false">
      <c r="F638" s="414"/>
    </row>
    <row r="639" customFormat="false" ht="12.75" hidden="false" customHeight="false" outlineLevel="0" collapsed="false">
      <c r="F639" s="414"/>
    </row>
    <row r="640" customFormat="false" ht="12.75" hidden="false" customHeight="false" outlineLevel="0" collapsed="false">
      <c r="F640" s="414"/>
    </row>
    <row r="641" customFormat="false" ht="12.75" hidden="false" customHeight="false" outlineLevel="0" collapsed="false">
      <c r="F641" s="414"/>
    </row>
    <row r="642" customFormat="false" ht="12.75" hidden="false" customHeight="false" outlineLevel="0" collapsed="false">
      <c r="F642" s="414"/>
    </row>
    <row r="643" customFormat="false" ht="12.75" hidden="false" customHeight="false" outlineLevel="0" collapsed="false">
      <c r="F643" s="414"/>
    </row>
    <row r="644" customFormat="false" ht="12.75" hidden="false" customHeight="false" outlineLevel="0" collapsed="false">
      <c r="F644" s="414"/>
    </row>
    <row r="645" customFormat="false" ht="12.75" hidden="false" customHeight="false" outlineLevel="0" collapsed="false">
      <c r="F645" s="414"/>
    </row>
    <row r="646" customFormat="false" ht="12.75" hidden="false" customHeight="false" outlineLevel="0" collapsed="false">
      <c r="F646" s="414"/>
    </row>
    <row r="647" customFormat="false" ht="12.75" hidden="false" customHeight="false" outlineLevel="0" collapsed="false">
      <c r="F647" s="414"/>
    </row>
    <row r="648" customFormat="false" ht="12.75" hidden="false" customHeight="false" outlineLevel="0" collapsed="false">
      <c r="F648" s="414"/>
    </row>
    <row r="649" customFormat="false" ht="12.75" hidden="false" customHeight="false" outlineLevel="0" collapsed="false">
      <c r="F649" s="414"/>
    </row>
    <row r="650" customFormat="false" ht="12.75" hidden="false" customHeight="false" outlineLevel="0" collapsed="false">
      <c r="F650" s="414"/>
    </row>
    <row r="651" customFormat="false" ht="12.75" hidden="false" customHeight="false" outlineLevel="0" collapsed="false">
      <c r="F651" s="414"/>
    </row>
    <row r="652" customFormat="false" ht="12.75" hidden="false" customHeight="false" outlineLevel="0" collapsed="false">
      <c r="F652" s="414"/>
    </row>
    <row r="653" customFormat="false" ht="12.75" hidden="false" customHeight="false" outlineLevel="0" collapsed="false">
      <c r="F653" s="414"/>
    </row>
    <row r="654" customFormat="false" ht="12.75" hidden="false" customHeight="false" outlineLevel="0" collapsed="false">
      <c r="F654" s="414"/>
    </row>
    <row r="655" customFormat="false" ht="12.75" hidden="false" customHeight="false" outlineLevel="0" collapsed="false">
      <c r="F655" s="414"/>
    </row>
    <row r="656" customFormat="false" ht="12.75" hidden="false" customHeight="false" outlineLevel="0" collapsed="false">
      <c r="F656" s="414"/>
    </row>
    <row r="657" customFormat="false" ht="12.75" hidden="false" customHeight="false" outlineLevel="0" collapsed="false">
      <c r="F657" s="414"/>
    </row>
    <row r="658" customFormat="false" ht="12.75" hidden="false" customHeight="false" outlineLevel="0" collapsed="false">
      <c r="F658" s="414"/>
    </row>
    <row r="659" customFormat="false" ht="12.75" hidden="false" customHeight="false" outlineLevel="0" collapsed="false">
      <c r="F659" s="414"/>
    </row>
    <row r="660" customFormat="false" ht="12.75" hidden="false" customHeight="false" outlineLevel="0" collapsed="false">
      <c r="F660" s="414"/>
    </row>
    <row r="661" customFormat="false" ht="12.75" hidden="false" customHeight="false" outlineLevel="0" collapsed="false">
      <c r="F661" s="414"/>
    </row>
    <row r="662" customFormat="false" ht="12.75" hidden="false" customHeight="false" outlineLevel="0" collapsed="false">
      <c r="F662" s="414"/>
    </row>
    <row r="663" customFormat="false" ht="12.75" hidden="false" customHeight="false" outlineLevel="0" collapsed="false">
      <c r="F663" s="414"/>
    </row>
    <row r="664" customFormat="false" ht="12.75" hidden="false" customHeight="false" outlineLevel="0" collapsed="false">
      <c r="F664" s="414"/>
    </row>
    <row r="665" customFormat="false" ht="12.75" hidden="false" customHeight="false" outlineLevel="0" collapsed="false">
      <c r="F665" s="414"/>
    </row>
    <row r="666" customFormat="false" ht="12.75" hidden="false" customHeight="false" outlineLevel="0" collapsed="false">
      <c r="F666" s="414"/>
    </row>
    <row r="667" customFormat="false" ht="12.75" hidden="false" customHeight="false" outlineLevel="0" collapsed="false">
      <c r="F667" s="414"/>
    </row>
    <row r="668" customFormat="false" ht="12.75" hidden="false" customHeight="false" outlineLevel="0" collapsed="false">
      <c r="F668" s="414"/>
    </row>
    <row r="669" customFormat="false" ht="12.75" hidden="false" customHeight="false" outlineLevel="0" collapsed="false">
      <c r="F669" s="414"/>
    </row>
    <row r="670" customFormat="false" ht="12.75" hidden="false" customHeight="false" outlineLevel="0" collapsed="false">
      <c r="F670" s="414"/>
    </row>
    <row r="671" customFormat="false" ht="12.75" hidden="false" customHeight="false" outlineLevel="0" collapsed="false">
      <c r="F671" s="414"/>
    </row>
    <row r="672" customFormat="false" ht="12.75" hidden="false" customHeight="false" outlineLevel="0" collapsed="false">
      <c r="F672" s="414"/>
    </row>
    <row r="673" customFormat="false" ht="12.75" hidden="false" customHeight="false" outlineLevel="0" collapsed="false">
      <c r="F673" s="414"/>
    </row>
    <row r="674" customFormat="false" ht="12.75" hidden="false" customHeight="false" outlineLevel="0" collapsed="false">
      <c r="F674" s="414"/>
    </row>
    <row r="675" customFormat="false" ht="12.75" hidden="false" customHeight="false" outlineLevel="0" collapsed="false">
      <c r="F675" s="414"/>
    </row>
    <row r="676" customFormat="false" ht="12.75" hidden="false" customHeight="false" outlineLevel="0" collapsed="false">
      <c r="F676" s="414"/>
    </row>
    <row r="677" customFormat="false" ht="12.75" hidden="false" customHeight="false" outlineLevel="0" collapsed="false">
      <c r="F677" s="414"/>
    </row>
    <row r="678" customFormat="false" ht="12.75" hidden="false" customHeight="false" outlineLevel="0" collapsed="false">
      <c r="F678" s="414"/>
    </row>
    <row r="679" customFormat="false" ht="12.75" hidden="false" customHeight="false" outlineLevel="0" collapsed="false">
      <c r="F679" s="414"/>
    </row>
    <row r="680" customFormat="false" ht="12.75" hidden="false" customHeight="false" outlineLevel="0" collapsed="false">
      <c r="F680" s="414"/>
    </row>
    <row r="681" customFormat="false" ht="12.75" hidden="false" customHeight="false" outlineLevel="0" collapsed="false">
      <c r="F681" s="414"/>
    </row>
    <row r="682" customFormat="false" ht="12.75" hidden="false" customHeight="false" outlineLevel="0" collapsed="false">
      <c r="F682" s="414"/>
    </row>
    <row r="683" customFormat="false" ht="12.75" hidden="false" customHeight="false" outlineLevel="0" collapsed="false">
      <c r="F683" s="414"/>
    </row>
    <row r="684" customFormat="false" ht="12.75" hidden="false" customHeight="false" outlineLevel="0" collapsed="false">
      <c r="F684" s="414"/>
    </row>
    <row r="685" customFormat="false" ht="12.75" hidden="false" customHeight="false" outlineLevel="0" collapsed="false">
      <c r="F685" s="414"/>
    </row>
    <row r="686" customFormat="false" ht="12.75" hidden="false" customHeight="false" outlineLevel="0" collapsed="false">
      <c r="F686" s="414"/>
    </row>
    <row r="687" customFormat="false" ht="12.75" hidden="false" customHeight="false" outlineLevel="0" collapsed="false">
      <c r="F687" s="414"/>
    </row>
    <row r="688" customFormat="false" ht="12.75" hidden="false" customHeight="false" outlineLevel="0" collapsed="false">
      <c r="F688" s="414"/>
    </row>
    <row r="689" customFormat="false" ht="12.75" hidden="false" customHeight="false" outlineLevel="0" collapsed="false">
      <c r="F689" s="414"/>
    </row>
    <row r="690" customFormat="false" ht="12.75" hidden="false" customHeight="false" outlineLevel="0" collapsed="false">
      <c r="F690" s="414"/>
    </row>
    <row r="691" customFormat="false" ht="12.75" hidden="false" customHeight="false" outlineLevel="0" collapsed="false">
      <c r="F691" s="414"/>
    </row>
    <row r="692" customFormat="false" ht="12.75" hidden="false" customHeight="false" outlineLevel="0" collapsed="false">
      <c r="F692" s="414"/>
    </row>
    <row r="693" customFormat="false" ht="12.75" hidden="false" customHeight="false" outlineLevel="0" collapsed="false">
      <c r="F693" s="414"/>
    </row>
    <row r="694" customFormat="false" ht="12.75" hidden="false" customHeight="false" outlineLevel="0" collapsed="false">
      <c r="F694" s="414"/>
    </row>
    <row r="695" customFormat="false" ht="12.75" hidden="false" customHeight="false" outlineLevel="0" collapsed="false">
      <c r="F695" s="414"/>
    </row>
    <row r="696" customFormat="false" ht="12.75" hidden="false" customHeight="false" outlineLevel="0" collapsed="false">
      <c r="F696" s="414"/>
    </row>
    <row r="697" customFormat="false" ht="12.75" hidden="false" customHeight="false" outlineLevel="0" collapsed="false">
      <c r="F697" s="414"/>
    </row>
    <row r="698" customFormat="false" ht="12.75" hidden="false" customHeight="false" outlineLevel="0" collapsed="false">
      <c r="F698" s="414"/>
    </row>
    <row r="699" customFormat="false" ht="12.75" hidden="false" customHeight="false" outlineLevel="0" collapsed="false">
      <c r="F699" s="414"/>
    </row>
    <row r="700" customFormat="false" ht="12.75" hidden="false" customHeight="false" outlineLevel="0" collapsed="false">
      <c r="F700" s="414"/>
    </row>
    <row r="701" customFormat="false" ht="12.75" hidden="false" customHeight="false" outlineLevel="0" collapsed="false">
      <c r="F701" s="414"/>
    </row>
    <row r="702" customFormat="false" ht="12.75" hidden="false" customHeight="false" outlineLevel="0" collapsed="false">
      <c r="F702" s="414"/>
    </row>
    <row r="703" customFormat="false" ht="12.75" hidden="false" customHeight="false" outlineLevel="0" collapsed="false">
      <c r="F703" s="414"/>
    </row>
    <row r="704" customFormat="false" ht="12.75" hidden="false" customHeight="false" outlineLevel="0" collapsed="false">
      <c r="F704" s="414"/>
    </row>
    <row r="705" customFormat="false" ht="12.75" hidden="false" customHeight="false" outlineLevel="0" collapsed="false">
      <c r="F705" s="414"/>
    </row>
    <row r="706" customFormat="false" ht="12.75" hidden="false" customHeight="false" outlineLevel="0" collapsed="false">
      <c r="F706" s="414"/>
    </row>
    <row r="707" customFormat="false" ht="12.75" hidden="false" customHeight="false" outlineLevel="0" collapsed="false">
      <c r="F707" s="414"/>
    </row>
    <row r="708" customFormat="false" ht="12.75" hidden="false" customHeight="false" outlineLevel="0" collapsed="false">
      <c r="F708" s="414"/>
    </row>
    <row r="709" customFormat="false" ht="12.75" hidden="false" customHeight="false" outlineLevel="0" collapsed="false">
      <c r="F709" s="414"/>
    </row>
    <row r="710" customFormat="false" ht="12.75" hidden="false" customHeight="false" outlineLevel="0" collapsed="false">
      <c r="F710" s="414"/>
    </row>
    <row r="711" customFormat="false" ht="12.75" hidden="false" customHeight="false" outlineLevel="0" collapsed="false">
      <c r="F711" s="414"/>
    </row>
    <row r="712" customFormat="false" ht="12.75" hidden="false" customHeight="false" outlineLevel="0" collapsed="false">
      <c r="F712" s="414"/>
    </row>
    <row r="713" customFormat="false" ht="12.75" hidden="false" customHeight="false" outlineLevel="0" collapsed="false">
      <c r="F713" s="414"/>
    </row>
    <row r="714" customFormat="false" ht="12.75" hidden="false" customHeight="false" outlineLevel="0" collapsed="false">
      <c r="F714" s="414"/>
    </row>
    <row r="715" customFormat="false" ht="12.75" hidden="false" customHeight="false" outlineLevel="0" collapsed="false">
      <c r="F715" s="414"/>
    </row>
    <row r="716" customFormat="false" ht="12.75" hidden="false" customHeight="false" outlineLevel="0" collapsed="false">
      <c r="F716" s="414"/>
    </row>
    <row r="717" customFormat="false" ht="12.75" hidden="false" customHeight="false" outlineLevel="0" collapsed="false">
      <c r="F717" s="414"/>
    </row>
    <row r="718" customFormat="false" ht="12.75" hidden="false" customHeight="false" outlineLevel="0" collapsed="false">
      <c r="F718" s="414"/>
    </row>
    <row r="719" customFormat="false" ht="12.75" hidden="false" customHeight="false" outlineLevel="0" collapsed="false">
      <c r="F719" s="414"/>
    </row>
    <row r="720" customFormat="false" ht="12.75" hidden="false" customHeight="false" outlineLevel="0" collapsed="false">
      <c r="F720" s="414"/>
    </row>
    <row r="721" customFormat="false" ht="12.75" hidden="false" customHeight="false" outlineLevel="0" collapsed="false">
      <c r="F721" s="414"/>
    </row>
    <row r="722" customFormat="false" ht="12.75" hidden="false" customHeight="false" outlineLevel="0" collapsed="false">
      <c r="F722" s="414"/>
    </row>
    <row r="723" customFormat="false" ht="12.75" hidden="false" customHeight="false" outlineLevel="0" collapsed="false">
      <c r="F723" s="414"/>
    </row>
    <row r="724" customFormat="false" ht="12.75" hidden="false" customHeight="false" outlineLevel="0" collapsed="false">
      <c r="F724" s="414"/>
    </row>
    <row r="725" customFormat="false" ht="12.75" hidden="false" customHeight="false" outlineLevel="0" collapsed="false">
      <c r="F725" s="414"/>
    </row>
    <row r="726" customFormat="false" ht="12.75" hidden="false" customHeight="false" outlineLevel="0" collapsed="false">
      <c r="F726" s="414"/>
    </row>
    <row r="727" customFormat="false" ht="12.75" hidden="false" customHeight="false" outlineLevel="0" collapsed="false">
      <c r="F727" s="414"/>
    </row>
    <row r="728" customFormat="false" ht="12.75" hidden="false" customHeight="false" outlineLevel="0" collapsed="false">
      <c r="F728" s="414"/>
    </row>
    <row r="729" customFormat="false" ht="12.75" hidden="false" customHeight="false" outlineLevel="0" collapsed="false">
      <c r="F729" s="414"/>
    </row>
    <row r="730" customFormat="false" ht="12.75" hidden="false" customHeight="false" outlineLevel="0" collapsed="false">
      <c r="F730" s="414"/>
    </row>
    <row r="731" customFormat="false" ht="12.75" hidden="false" customHeight="false" outlineLevel="0" collapsed="false">
      <c r="F731" s="414"/>
    </row>
    <row r="732" customFormat="false" ht="12.75" hidden="false" customHeight="false" outlineLevel="0" collapsed="false">
      <c r="F732" s="414"/>
    </row>
    <row r="733" customFormat="false" ht="12.75" hidden="false" customHeight="false" outlineLevel="0" collapsed="false">
      <c r="F733" s="414"/>
    </row>
    <row r="734" customFormat="false" ht="12.75" hidden="false" customHeight="false" outlineLevel="0" collapsed="false">
      <c r="F734" s="414"/>
    </row>
    <row r="735" customFormat="false" ht="12.75" hidden="false" customHeight="false" outlineLevel="0" collapsed="false">
      <c r="F735" s="414"/>
    </row>
    <row r="736" customFormat="false" ht="12.75" hidden="false" customHeight="false" outlineLevel="0" collapsed="false">
      <c r="F736" s="414"/>
    </row>
    <row r="737" customFormat="false" ht="12.75" hidden="false" customHeight="false" outlineLevel="0" collapsed="false">
      <c r="F737" s="414"/>
    </row>
    <row r="738" customFormat="false" ht="12.75" hidden="false" customHeight="false" outlineLevel="0" collapsed="false">
      <c r="F738" s="414"/>
    </row>
    <row r="739" customFormat="false" ht="12.75" hidden="false" customHeight="false" outlineLevel="0" collapsed="false">
      <c r="F739" s="414"/>
    </row>
    <row r="740" customFormat="false" ht="12.75" hidden="false" customHeight="false" outlineLevel="0" collapsed="false">
      <c r="F740" s="414"/>
    </row>
    <row r="741" customFormat="false" ht="12.75" hidden="false" customHeight="false" outlineLevel="0" collapsed="false">
      <c r="F741" s="414"/>
    </row>
    <row r="742" customFormat="false" ht="12.75" hidden="false" customHeight="false" outlineLevel="0" collapsed="false">
      <c r="F742" s="414"/>
    </row>
    <row r="743" customFormat="false" ht="12.75" hidden="false" customHeight="false" outlineLevel="0" collapsed="false">
      <c r="F743" s="414"/>
    </row>
    <row r="744" customFormat="false" ht="12.75" hidden="false" customHeight="false" outlineLevel="0" collapsed="false">
      <c r="F744" s="414"/>
    </row>
    <row r="745" customFormat="false" ht="12.75" hidden="false" customHeight="false" outlineLevel="0" collapsed="false">
      <c r="F745" s="414"/>
    </row>
    <row r="746" customFormat="false" ht="12.75" hidden="false" customHeight="false" outlineLevel="0" collapsed="false">
      <c r="F746" s="414"/>
    </row>
    <row r="747" customFormat="false" ht="12.75" hidden="false" customHeight="false" outlineLevel="0" collapsed="false">
      <c r="F747" s="414"/>
    </row>
    <row r="748" customFormat="false" ht="12.75" hidden="false" customHeight="false" outlineLevel="0" collapsed="false">
      <c r="F748" s="414"/>
    </row>
    <row r="749" customFormat="false" ht="12.75" hidden="false" customHeight="false" outlineLevel="0" collapsed="false">
      <c r="F749" s="414"/>
    </row>
    <row r="750" customFormat="false" ht="12.75" hidden="false" customHeight="false" outlineLevel="0" collapsed="false">
      <c r="F750" s="414"/>
    </row>
    <row r="751" customFormat="false" ht="12.75" hidden="false" customHeight="false" outlineLevel="0" collapsed="false">
      <c r="F751" s="414"/>
    </row>
    <row r="752" customFormat="false" ht="12.75" hidden="false" customHeight="false" outlineLevel="0" collapsed="false">
      <c r="F752" s="414"/>
    </row>
    <row r="753" customFormat="false" ht="12.75" hidden="false" customHeight="false" outlineLevel="0" collapsed="false">
      <c r="F753" s="414"/>
    </row>
    <row r="754" customFormat="false" ht="12.75" hidden="false" customHeight="false" outlineLevel="0" collapsed="false">
      <c r="F754" s="414"/>
    </row>
    <row r="755" customFormat="false" ht="12.75" hidden="false" customHeight="false" outlineLevel="0" collapsed="false">
      <c r="F755" s="414"/>
    </row>
    <row r="756" customFormat="false" ht="12.75" hidden="false" customHeight="false" outlineLevel="0" collapsed="false">
      <c r="F756" s="414"/>
    </row>
    <row r="757" customFormat="false" ht="12.75" hidden="false" customHeight="false" outlineLevel="0" collapsed="false">
      <c r="F757" s="414"/>
    </row>
    <row r="758" customFormat="false" ht="12.75" hidden="false" customHeight="false" outlineLevel="0" collapsed="false">
      <c r="F758" s="414"/>
    </row>
    <row r="759" customFormat="false" ht="12.75" hidden="false" customHeight="false" outlineLevel="0" collapsed="false">
      <c r="F759" s="414"/>
    </row>
    <row r="760" customFormat="false" ht="12.75" hidden="false" customHeight="false" outlineLevel="0" collapsed="false">
      <c r="F760" s="414"/>
    </row>
    <row r="761" customFormat="false" ht="12.75" hidden="false" customHeight="false" outlineLevel="0" collapsed="false">
      <c r="F761" s="414"/>
    </row>
    <row r="762" customFormat="false" ht="12.75" hidden="false" customHeight="false" outlineLevel="0" collapsed="false">
      <c r="F762" s="414"/>
    </row>
    <row r="763" customFormat="false" ht="12.75" hidden="false" customHeight="false" outlineLevel="0" collapsed="false">
      <c r="F763" s="414"/>
    </row>
    <row r="764" customFormat="false" ht="12.75" hidden="false" customHeight="false" outlineLevel="0" collapsed="false">
      <c r="F764" s="414"/>
    </row>
    <row r="765" customFormat="false" ht="12.75" hidden="false" customHeight="false" outlineLevel="0" collapsed="false">
      <c r="F765" s="414"/>
    </row>
    <row r="766" customFormat="false" ht="12.75" hidden="false" customHeight="false" outlineLevel="0" collapsed="false">
      <c r="F766" s="414"/>
    </row>
    <row r="767" customFormat="false" ht="12.75" hidden="false" customHeight="false" outlineLevel="0" collapsed="false">
      <c r="F767" s="414"/>
    </row>
    <row r="768" customFormat="false" ht="12.75" hidden="false" customHeight="false" outlineLevel="0" collapsed="false">
      <c r="F768" s="414"/>
    </row>
    <row r="769" customFormat="false" ht="12.75" hidden="false" customHeight="false" outlineLevel="0" collapsed="false">
      <c r="F769" s="414"/>
    </row>
    <row r="770" customFormat="false" ht="12.75" hidden="false" customHeight="false" outlineLevel="0" collapsed="false">
      <c r="F770" s="414"/>
    </row>
    <row r="771" customFormat="false" ht="12.75" hidden="false" customHeight="false" outlineLevel="0" collapsed="false">
      <c r="F771" s="414"/>
    </row>
    <row r="772" customFormat="false" ht="12.75" hidden="false" customHeight="false" outlineLevel="0" collapsed="false">
      <c r="F772" s="414"/>
    </row>
    <row r="773" customFormat="false" ht="12.75" hidden="false" customHeight="false" outlineLevel="0" collapsed="false">
      <c r="F773" s="414"/>
    </row>
    <row r="774" customFormat="false" ht="12.75" hidden="false" customHeight="false" outlineLevel="0" collapsed="false">
      <c r="F774" s="414"/>
    </row>
    <row r="775" customFormat="false" ht="12.75" hidden="false" customHeight="false" outlineLevel="0" collapsed="false">
      <c r="F775" s="414"/>
    </row>
    <row r="776" customFormat="false" ht="12.75" hidden="false" customHeight="false" outlineLevel="0" collapsed="false">
      <c r="F776" s="414"/>
    </row>
    <row r="777" customFormat="false" ht="12.75" hidden="false" customHeight="false" outlineLevel="0" collapsed="false">
      <c r="F777" s="414"/>
    </row>
    <row r="778" customFormat="false" ht="12.75" hidden="false" customHeight="false" outlineLevel="0" collapsed="false">
      <c r="F778" s="414"/>
    </row>
    <row r="779" customFormat="false" ht="12.75" hidden="false" customHeight="false" outlineLevel="0" collapsed="false">
      <c r="F779" s="414"/>
    </row>
    <row r="780" customFormat="false" ht="12.75" hidden="false" customHeight="false" outlineLevel="0" collapsed="false">
      <c r="F780" s="414"/>
    </row>
    <row r="781" customFormat="false" ht="12.75" hidden="false" customHeight="false" outlineLevel="0" collapsed="false">
      <c r="F781" s="414"/>
    </row>
    <row r="782" customFormat="false" ht="12.75" hidden="false" customHeight="false" outlineLevel="0" collapsed="false">
      <c r="F782" s="414"/>
    </row>
    <row r="783" customFormat="false" ht="12.75" hidden="false" customHeight="false" outlineLevel="0" collapsed="false">
      <c r="F783" s="414"/>
    </row>
    <row r="784" customFormat="false" ht="12.75" hidden="false" customHeight="false" outlineLevel="0" collapsed="false">
      <c r="F784" s="414"/>
    </row>
    <row r="785" customFormat="false" ht="12.75" hidden="false" customHeight="false" outlineLevel="0" collapsed="false">
      <c r="F785" s="414"/>
    </row>
    <row r="786" customFormat="false" ht="12.75" hidden="false" customHeight="false" outlineLevel="0" collapsed="false">
      <c r="F786" s="414"/>
    </row>
    <row r="787" customFormat="false" ht="12.75" hidden="false" customHeight="false" outlineLevel="0" collapsed="false">
      <c r="F787" s="414"/>
    </row>
    <row r="788" customFormat="false" ht="12.75" hidden="false" customHeight="false" outlineLevel="0" collapsed="false">
      <c r="F788" s="414"/>
    </row>
    <row r="789" customFormat="false" ht="12.75" hidden="false" customHeight="false" outlineLevel="0" collapsed="false">
      <c r="F789" s="414"/>
    </row>
    <row r="790" customFormat="false" ht="12.75" hidden="false" customHeight="false" outlineLevel="0" collapsed="false">
      <c r="F790" s="414"/>
    </row>
    <row r="791" customFormat="false" ht="12.75" hidden="false" customHeight="false" outlineLevel="0" collapsed="false">
      <c r="F791" s="414"/>
    </row>
    <row r="792" customFormat="false" ht="12.75" hidden="false" customHeight="false" outlineLevel="0" collapsed="false">
      <c r="F792" s="414"/>
    </row>
    <row r="793" customFormat="false" ht="12.75" hidden="false" customHeight="false" outlineLevel="0" collapsed="false">
      <c r="F793" s="414"/>
    </row>
    <row r="794" customFormat="false" ht="12.75" hidden="false" customHeight="false" outlineLevel="0" collapsed="false">
      <c r="F794" s="414"/>
    </row>
    <row r="795" customFormat="false" ht="12.75" hidden="false" customHeight="false" outlineLevel="0" collapsed="false">
      <c r="F795" s="414"/>
    </row>
    <row r="796" customFormat="false" ht="12.75" hidden="false" customHeight="false" outlineLevel="0" collapsed="false">
      <c r="F796" s="414"/>
    </row>
    <row r="797" customFormat="false" ht="12.75" hidden="false" customHeight="false" outlineLevel="0" collapsed="false">
      <c r="F797" s="414"/>
    </row>
    <row r="798" customFormat="false" ht="12.75" hidden="false" customHeight="false" outlineLevel="0" collapsed="false">
      <c r="F798" s="414"/>
    </row>
    <row r="799" customFormat="false" ht="12.75" hidden="false" customHeight="false" outlineLevel="0" collapsed="false">
      <c r="F799" s="414"/>
    </row>
    <row r="800" customFormat="false" ht="12.75" hidden="false" customHeight="false" outlineLevel="0" collapsed="false">
      <c r="F800" s="414"/>
    </row>
    <row r="801" customFormat="false" ht="12.75" hidden="false" customHeight="false" outlineLevel="0" collapsed="false">
      <c r="F801" s="414"/>
    </row>
    <row r="802" customFormat="false" ht="12.75" hidden="false" customHeight="false" outlineLevel="0" collapsed="false">
      <c r="F802" s="414"/>
    </row>
    <row r="803" customFormat="false" ht="12.75" hidden="false" customHeight="false" outlineLevel="0" collapsed="false">
      <c r="F803" s="414"/>
    </row>
    <row r="804" customFormat="false" ht="12.75" hidden="false" customHeight="false" outlineLevel="0" collapsed="false">
      <c r="F804" s="414"/>
    </row>
    <row r="805" customFormat="false" ht="12.75" hidden="false" customHeight="false" outlineLevel="0" collapsed="false">
      <c r="F805" s="414"/>
    </row>
    <row r="806" customFormat="false" ht="12.75" hidden="false" customHeight="false" outlineLevel="0" collapsed="false">
      <c r="F806" s="414"/>
    </row>
    <row r="807" customFormat="false" ht="12.75" hidden="false" customHeight="false" outlineLevel="0" collapsed="false">
      <c r="F807" s="414"/>
    </row>
    <row r="808" customFormat="false" ht="12.75" hidden="false" customHeight="false" outlineLevel="0" collapsed="false">
      <c r="F808" s="414"/>
    </row>
    <row r="809" customFormat="false" ht="12.75" hidden="false" customHeight="false" outlineLevel="0" collapsed="false">
      <c r="F809" s="414"/>
    </row>
    <row r="810" customFormat="false" ht="12.75" hidden="false" customHeight="false" outlineLevel="0" collapsed="false">
      <c r="F810" s="414"/>
    </row>
    <row r="811" customFormat="false" ht="12.75" hidden="false" customHeight="false" outlineLevel="0" collapsed="false">
      <c r="F811" s="414"/>
    </row>
    <row r="812" customFormat="false" ht="12.75" hidden="false" customHeight="false" outlineLevel="0" collapsed="false">
      <c r="F812" s="414"/>
    </row>
    <row r="813" customFormat="false" ht="12.75" hidden="false" customHeight="false" outlineLevel="0" collapsed="false">
      <c r="F813" s="414"/>
    </row>
    <row r="814" customFormat="false" ht="12.75" hidden="false" customHeight="false" outlineLevel="0" collapsed="false">
      <c r="F814" s="414"/>
    </row>
    <row r="815" customFormat="false" ht="12.75" hidden="false" customHeight="false" outlineLevel="0" collapsed="false">
      <c r="F815" s="414"/>
    </row>
    <row r="816" customFormat="false" ht="12.75" hidden="false" customHeight="false" outlineLevel="0" collapsed="false">
      <c r="F816" s="414"/>
    </row>
    <row r="817" customFormat="false" ht="12.75" hidden="false" customHeight="false" outlineLevel="0" collapsed="false">
      <c r="F817" s="414"/>
    </row>
    <row r="818" customFormat="false" ht="12.75" hidden="false" customHeight="false" outlineLevel="0" collapsed="false">
      <c r="F818" s="414"/>
    </row>
    <row r="819" customFormat="false" ht="12.75" hidden="false" customHeight="false" outlineLevel="0" collapsed="false">
      <c r="F819" s="414"/>
    </row>
    <row r="820" customFormat="false" ht="12.75" hidden="false" customHeight="false" outlineLevel="0" collapsed="false">
      <c r="F820" s="414"/>
    </row>
    <row r="821" customFormat="false" ht="12.75" hidden="false" customHeight="false" outlineLevel="0" collapsed="false">
      <c r="F821" s="414"/>
    </row>
    <row r="822" customFormat="false" ht="12.75" hidden="false" customHeight="false" outlineLevel="0" collapsed="false">
      <c r="F822" s="414"/>
    </row>
    <row r="823" customFormat="false" ht="12.75" hidden="false" customHeight="false" outlineLevel="0" collapsed="false">
      <c r="F823" s="414"/>
    </row>
    <row r="824" customFormat="false" ht="12.75" hidden="false" customHeight="false" outlineLevel="0" collapsed="false">
      <c r="F824" s="414"/>
    </row>
    <row r="825" customFormat="false" ht="12.75" hidden="false" customHeight="false" outlineLevel="0" collapsed="false">
      <c r="F825" s="414"/>
    </row>
    <row r="826" customFormat="false" ht="12.75" hidden="false" customHeight="false" outlineLevel="0" collapsed="false">
      <c r="F826" s="414"/>
    </row>
    <row r="827" customFormat="false" ht="12.75" hidden="false" customHeight="false" outlineLevel="0" collapsed="false">
      <c r="F827" s="414"/>
    </row>
    <row r="828" customFormat="false" ht="12.75" hidden="false" customHeight="false" outlineLevel="0" collapsed="false">
      <c r="F828" s="414"/>
    </row>
    <row r="829" customFormat="false" ht="12.75" hidden="false" customHeight="false" outlineLevel="0" collapsed="false">
      <c r="F829" s="414"/>
    </row>
    <row r="830" customFormat="false" ht="12.75" hidden="false" customHeight="false" outlineLevel="0" collapsed="false">
      <c r="F830" s="414"/>
    </row>
    <row r="831" customFormat="false" ht="12.75" hidden="false" customHeight="false" outlineLevel="0" collapsed="false">
      <c r="F831" s="414"/>
    </row>
    <row r="832" customFormat="false" ht="12.75" hidden="false" customHeight="false" outlineLevel="0" collapsed="false">
      <c r="F832" s="414"/>
    </row>
    <row r="833" customFormat="false" ht="12.75" hidden="false" customHeight="false" outlineLevel="0" collapsed="false">
      <c r="F833" s="414"/>
    </row>
    <row r="834" customFormat="false" ht="12.75" hidden="false" customHeight="false" outlineLevel="0" collapsed="false">
      <c r="F834" s="414"/>
    </row>
    <row r="835" customFormat="false" ht="12.75" hidden="false" customHeight="false" outlineLevel="0" collapsed="false">
      <c r="F835" s="414"/>
    </row>
    <row r="836" customFormat="false" ht="12.75" hidden="false" customHeight="false" outlineLevel="0" collapsed="false">
      <c r="F836" s="414"/>
    </row>
    <row r="837" customFormat="false" ht="12.75" hidden="false" customHeight="false" outlineLevel="0" collapsed="false">
      <c r="F837" s="414"/>
    </row>
    <row r="838" customFormat="false" ht="12.75" hidden="false" customHeight="false" outlineLevel="0" collapsed="false">
      <c r="F838" s="414"/>
    </row>
    <row r="839" customFormat="false" ht="12.75" hidden="false" customHeight="false" outlineLevel="0" collapsed="false">
      <c r="F839" s="414"/>
    </row>
    <row r="840" customFormat="false" ht="12.75" hidden="false" customHeight="false" outlineLevel="0" collapsed="false">
      <c r="F840" s="414"/>
    </row>
    <row r="841" customFormat="false" ht="12.75" hidden="false" customHeight="false" outlineLevel="0" collapsed="false">
      <c r="F841" s="414"/>
    </row>
    <row r="842" customFormat="false" ht="12.75" hidden="false" customHeight="false" outlineLevel="0" collapsed="false">
      <c r="F842" s="414"/>
    </row>
    <row r="843" customFormat="false" ht="12.75" hidden="false" customHeight="false" outlineLevel="0" collapsed="false">
      <c r="F843" s="414"/>
    </row>
    <row r="844" customFormat="false" ht="12.75" hidden="false" customHeight="false" outlineLevel="0" collapsed="false">
      <c r="F844" s="414"/>
    </row>
    <row r="845" customFormat="false" ht="12.75" hidden="false" customHeight="false" outlineLevel="0" collapsed="false">
      <c r="F845" s="414"/>
    </row>
    <row r="846" customFormat="false" ht="12.75" hidden="false" customHeight="false" outlineLevel="0" collapsed="false">
      <c r="F846" s="414"/>
    </row>
    <row r="847" customFormat="false" ht="12.75" hidden="false" customHeight="false" outlineLevel="0" collapsed="false">
      <c r="F847" s="414"/>
    </row>
    <row r="848" customFormat="false" ht="12.75" hidden="false" customHeight="false" outlineLevel="0" collapsed="false">
      <c r="F848" s="414"/>
    </row>
    <row r="849" customFormat="false" ht="12.75" hidden="false" customHeight="false" outlineLevel="0" collapsed="false">
      <c r="F849" s="414"/>
    </row>
    <row r="850" customFormat="false" ht="12.75" hidden="false" customHeight="false" outlineLevel="0" collapsed="false">
      <c r="F850" s="414"/>
    </row>
    <row r="851" customFormat="false" ht="12.75" hidden="false" customHeight="false" outlineLevel="0" collapsed="false">
      <c r="F851" s="414"/>
    </row>
    <row r="852" customFormat="false" ht="12.75" hidden="false" customHeight="false" outlineLevel="0" collapsed="false">
      <c r="F852" s="414"/>
    </row>
    <row r="853" customFormat="false" ht="12.75" hidden="false" customHeight="false" outlineLevel="0" collapsed="false">
      <c r="F853" s="414"/>
    </row>
    <row r="854" customFormat="false" ht="12.75" hidden="false" customHeight="false" outlineLevel="0" collapsed="false">
      <c r="F854" s="414"/>
    </row>
    <row r="855" customFormat="false" ht="12.75" hidden="false" customHeight="false" outlineLevel="0" collapsed="false">
      <c r="F855" s="414"/>
    </row>
    <row r="856" customFormat="false" ht="12.75" hidden="false" customHeight="false" outlineLevel="0" collapsed="false">
      <c r="F856" s="414"/>
    </row>
    <row r="857" customFormat="false" ht="12.75" hidden="false" customHeight="false" outlineLevel="0" collapsed="false">
      <c r="F857" s="414"/>
    </row>
    <row r="858" customFormat="false" ht="12.75" hidden="false" customHeight="false" outlineLevel="0" collapsed="false">
      <c r="F858" s="414"/>
    </row>
    <row r="859" customFormat="false" ht="12.75" hidden="false" customHeight="false" outlineLevel="0" collapsed="false">
      <c r="F859" s="414"/>
    </row>
    <row r="860" customFormat="false" ht="12.75" hidden="false" customHeight="false" outlineLevel="0" collapsed="false">
      <c r="F860" s="414"/>
    </row>
    <row r="861" customFormat="false" ht="12.75" hidden="false" customHeight="false" outlineLevel="0" collapsed="false">
      <c r="F861" s="414"/>
    </row>
    <row r="862" customFormat="false" ht="12.75" hidden="false" customHeight="false" outlineLevel="0" collapsed="false">
      <c r="F862" s="414"/>
    </row>
    <row r="863" customFormat="false" ht="12.75" hidden="false" customHeight="false" outlineLevel="0" collapsed="false">
      <c r="F863" s="414"/>
    </row>
    <row r="864" customFormat="false" ht="12.75" hidden="false" customHeight="false" outlineLevel="0" collapsed="false">
      <c r="F864" s="414"/>
    </row>
    <row r="865" customFormat="false" ht="12.75" hidden="false" customHeight="false" outlineLevel="0" collapsed="false">
      <c r="F865" s="414"/>
    </row>
    <row r="866" customFormat="false" ht="12.75" hidden="false" customHeight="false" outlineLevel="0" collapsed="false">
      <c r="F866" s="414"/>
    </row>
    <row r="867" customFormat="false" ht="12.75" hidden="false" customHeight="false" outlineLevel="0" collapsed="false">
      <c r="F867" s="414"/>
    </row>
    <row r="868" customFormat="false" ht="12.75" hidden="false" customHeight="false" outlineLevel="0" collapsed="false">
      <c r="F868" s="414"/>
    </row>
    <row r="869" customFormat="false" ht="12.75" hidden="false" customHeight="false" outlineLevel="0" collapsed="false">
      <c r="F869" s="414"/>
    </row>
    <row r="870" customFormat="false" ht="12.75" hidden="false" customHeight="false" outlineLevel="0" collapsed="false">
      <c r="F870" s="414"/>
    </row>
    <row r="871" customFormat="false" ht="12.75" hidden="false" customHeight="false" outlineLevel="0" collapsed="false">
      <c r="F871" s="414"/>
    </row>
    <row r="872" customFormat="false" ht="12.75" hidden="false" customHeight="false" outlineLevel="0" collapsed="false">
      <c r="F872" s="414"/>
    </row>
    <row r="873" customFormat="false" ht="12.75" hidden="false" customHeight="false" outlineLevel="0" collapsed="false">
      <c r="F873" s="414"/>
    </row>
    <row r="874" customFormat="false" ht="12.75" hidden="false" customHeight="false" outlineLevel="0" collapsed="false">
      <c r="F874" s="414"/>
    </row>
    <row r="875" customFormat="false" ht="12.75" hidden="false" customHeight="false" outlineLevel="0" collapsed="false">
      <c r="F875" s="414"/>
    </row>
    <row r="876" customFormat="false" ht="12.75" hidden="false" customHeight="false" outlineLevel="0" collapsed="false">
      <c r="F876" s="414"/>
    </row>
    <row r="877" customFormat="false" ht="12.75" hidden="false" customHeight="false" outlineLevel="0" collapsed="false">
      <c r="F877" s="414"/>
    </row>
    <row r="878" customFormat="false" ht="12.75" hidden="false" customHeight="false" outlineLevel="0" collapsed="false">
      <c r="F878" s="414"/>
    </row>
    <row r="879" customFormat="false" ht="12.75" hidden="false" customHeight="false" outlineLevel="0" collapsed="false">
      <c r="F879" s="414"/>
    </row>
    <row r="880" customFormat="false" ht="12.75" hidden="false" customHeight="false" outlineLevel="0" collapsed="false">
      <c r="F880" s="414"/>
    </row>
    <row r="881" customFormat="false" ht="12.75" hidden="false" customHeight="false" outlineLevel="0" collapsed="false">
      <c r="F881" s="414"/>
    </row>
    <row r="882" customFormat="false" ht="12.75" hidden="false" customHeight="false" outlineLevel="0" collapsed="false">
      <c r="F882" s="414"/>
    </row>
    <row r="883" customFormat="false" ht="12.75" hidden="false" customHeight="false" outlineLevel="0" collapsed="false">
      <c r="F883" s="414"/>
    </row>
    <row r="884" customFormat="false" ht="12.75" hidden="false" customHeight="false" outlineLevel="0" collapsed="false">
      <c r="F884" s="414"/>
    </row>
    <row r="885" customFormat="false" ht="12.75" hidden="false" customHeight="false" outlineLevel="0" collapsed="false">
      <c r="F885" s="414"/>
    </row>
    <row r="886" customFormat="false" ht="12.75" hidden="false" customHeight="false" outlineLevel="0" collapsed="false">
      <c r="F886" s="414"/>
    </row>
    <row r="887" customFormat="false" ht="12.75" hidden="false" customHeight="false" outlineLevel="0" collapsed="false">
      <c r="F887" s="414"/>
    </row>
    <row r="888" customFormat="false" ht="12.75" hidden="false" customHeight="false" outlineLevel="0" collapsed="false">
      <c r="F888" s="414"/>
    </row>
    <row r="889" customFormat="false" ht="12.75" hidden="false" customHeight="false" outlineLevel="0" collapsed="false">
      <c r="F889" s="414"/>
    </row>
    <row r="890" customFormat="false" ht="12.75" hidden="false" customHeight="false" outlineLevel="0" collapsed="false">
      <c r="F890" s="414"/>
    </row>
    <row r="891" customFormat="false" ht="12.75" hidden="false" customHeight="false" outlineLevel="0" collapsed="false">
      <c r="F891" s="414"/>
    </row>
    <row r="892" customFormat="false" ht="12.75" hidden="false" customHeight="false" outlineLevel="0" collapsed="false">
      <c r="F892" s="414"/>
    </row>
    <row r="893" customFormat="false" ht="12.75" hidden="false" customHeight="false" outlineLevel="0" collapsed="false">
      <c r="F893" s="414"/>
    </row>
    <row r="894" customFormat="false" ht="12.75" hidden="false" customHeight="false" outlineLevel="0" collapsed="false">
      <c r="F894" s="414"/>
    </row>
    <row r="895" customFormat="false" ht="12.75" hidden="false" customHeight="false" outlineLevel="0" collapsed="false">
      <c r="F895" s="414"/>
    </row>
    <row r="896" customFormat="false" ht="12.75" hidden="false" customHeight="false" outlineLevel="0" collapsed="false">
      <c r="F896" s="414"/>
    </row>
    <row r="897" customFormat="false" ht="12.75" hidden="false" customHeight="false" outlineLevel="0" collapsed="false">
      <c r="F897" s="414"/>
    </row>
    <row r="898" customFormat="false" ht="12.75" hidden="false" customHeight="false" outlineLevel="0" collapsed="false">
      <c r="F898" s="414"/>
    </row>
    <row r="899" customFormat="false" ht="12.75" hidden="false" customHeight="false" outlineLevel="0" collapsed="false">
      <c r="F899" s="414"/>
    </row>
    <row r="900" customFormat="false" ht="12.75" hidden="false" customHeight="false" outlineLevel="0" collapsed="false">
      <c r="F900" s="414"/>
    </row>
    <row r="901" customFormat="false" ht="12.75" hidden="false" customHeight="false" outlineLevel="0" collapsed="false">
      <c r="F901" s="414"/>
    </row>
    <row r="902" customFormat="false" ht="12.75" hidden="false" customHeight="false" outlineLevel="0" collapsed="false">
      <c r="F902" s="414"/>
    </row>
    <row r="903" customFormat="false" ht="12.75" hidden="false" customHeight="false" outlineLevel="0" collapsed="false">
      <c r="F903" s="414"/>
    </row>
    <row r="904" customFormat="false" ht="12.75" hidden="false" customHeight="false" outlineLevel="0" collapsed="false">
      <c r="F904" s="414"/>
    </row>
    <row r="905" customFormat="false" ht="12.75" hidden="false" customHeight="false" outlineLevel="0" collapsed="false">
      <c r="F905" s="414"/>
    </row>
    <row r="906" customFormat="false" ht="12.75" hidden="false" customHeight="false" outlineLevel="0" collapsed="false">
      <c r="F906" s="414"/>
    </row>
    <row r="907" customFormat="false" ht="12.75" hidden="false" customHeight="false" outlineLevel="0" collapsed="false">
      <c r="F907" s="414"/>
    </row>
    <row r="908" customFormat="false" ht="12.75" hidden="false" customHeight="false" outlineLevel="0" collapsed="false">
      <c r="F908" s="414"/>
    </row>
    <row r="909" customFormat="false" ht="12.75" hidden="false" customHeight="false" outlineLevel="0" collapsed="false">
      <c r="F909" s="414"/>
    </row>
    <row r="910" customFormat="false" ht="12.75" hidden="false" customHeight="false" outlineLevel="0" collapsed="false">
      <c r="F910" s="414"/>
    </row>
    <row r="911" customFormat="false" ht="12.75" hidden="false" customHeight="false" outlineLevel="0" collapsed="false">
      <c r="F911" s="414"/>
    </row>
    <row r="912" customFormat="false" ht="12.75" hidden="false" customHeight="false" outlineLevel="0" collapsed="false">
      <c r="F912" s="414"/>
    </row>
    <row r="913" customFormat="false" ht="12.75" hidden="false" customHeight="false" outlineLevel="0" collapsed="false">
      <c r="F913" s="414"/>
    </row>
    <row r="914" customFormat="false" ht="12.75" hidden="false" customHeight="false" outlineLevel="0" collapsed="false">
      <c r="F914" s="414"/>
    </row>
    <row r="915" customFormat="false" ht="12.75" hidden="false" customHeight="false" outlineLevel="0" collapsed="false">
      <c r="F915" s="414"/>
    </row>
    <row r="916" customFormat="false" ht="12.75" hidden="false" customHeight="false" outlineLevel="0" collapsed="false">
      <c r="F916" s="414"/>
    </row>
    <row r="917" customFormat="false" ht="12.75" hidden="false" customHeight="false" outlineLevel="0" collapsed="false">
      <c r="F917" s="414"/>
    </row>
    <row r="918" customFormat="false" ht="12.75" hidden="false" customHeight="false" outlineLevel="0" collapsed="false">
      <c r="F918" s="414"/>
    </row>
    <row r="919" customFormat="false" ht="12.75" hidden="false" customHeight="false" outlineLevel="0" collapsed="false">
      <c r="F919" s="414"/>
    </row>
    <row r="920" customFormat="false" ht="12.75" hidden="false" customHeight="false" outlineLevel="0" collapsed="false">
      <c r="F920" s="414"/>
    </row>
    <row r="921" customFormat="false" ht="12.75" hidden="false" customHeight="false" outlineLevel="0" collapsed="false">
      <c r="F921" s="414"/>
    </row>
    <row r="922" customFormat="false" ht="12.75" hidden="false" customHeight="false" outlineLevel="0" collapsed="false">
      <c r="F922" s="414"/>
    </row>
    <row r="923" customFormat="false" ht="12.75" hidden="false" customHeight="false" outlineLevel="0" collapsed="false">
      <c r="F923" s="414"/>
    </row>
    <row r="924" customFormat="false" ht="12.75" hidden="false" customHeight="false" outlineLevel="0" collapsed="false">
      <c r="F924" s="414"/>
    </row>
    <row r="925" customFormat="false" ht="12.75" hidden="false" customHeight="false" outlineLevel="0" collapsed="false">
      <c r="F925" s="414"/>
    </row>
    <row r="926" customFormat="false" ht="12.75" hidden="false" customHeight="false" outlineLevel="0" collapsed="false">
      <c r="F926" s="414"/>
    </row>
    <row r="927" customFormat="false" ht="12.75" hidden="false" customHeight="false" outlineLevel="0" collapsed="false">
      <c r="F927" s="414"/>
    </row>
    <row r="928" customFormat="false" ht="12.75" hidden="false" customHeight="false" outlineLevel="0" collapsed="false">
      <c r="F928" s="414"/>
    </row>
    <row r="929" customFormat="false" ht="12.75" hidden="false" customHeight="false" outlineLevel="0" collapsed="false">
      <c r="F929" s="414"/>
    </row>
    <row r="930" customFormat="false" ht="12.75" hidden="false" customHeight="false" outlineLevel="0" collapsed="false">
      <c r="F930" s="414"/>
    </row>
    <row r="931" customFormat="false" ht="12.75" hidden="false" customHeight="false" outlineLevel="0" collapsed="false">
      <c r="F931" s="414"/>
    </row>
    <row r="932" customFormat="false" ht="12.75" hidden="false" customHeight="false" outlineLevel="0" collapsed="false">
      <c r="F932" s="414"/>
    </row>
    <row r="933" customFormat="false" ht="12.75" hidden="false" customHeight="false" outlineLevel="0" collapsed="false">
      <c r="F933" s="414"/>
    </row>
    <row r="934" customFormat="false" ht="12.75" hidden="false" customHeight="false" outlineLevel="0" collapsed="false">
      <c r="F934" s="414"/>
    </row>
    <row r="935" customFormat="false" ht="12.75" hidden="false" customHeight="false" outlineLevel="0" collapsed="false">
      <c r="F935" s="414"/>
    </row>
    <row r="936" customFormat="false" ht="12.75" hidden="false" customHeight="false" outlineLevel="0" collapsed="false">
      <c r="F936" s="414"/>
    </row>
    <row r="937" customFormat="false" ht="12.75" hidden="false" customHeight="false" outlineLevel="0" collapsed="false">
      <c r="F937" s="414"/>
    </row>
    <row r="938" customFormat="false" ht="12.75" hidden="false" customHeight="false" outlineLevel="0" collapsed="false">
      <c r="F938" s="414"/>
    </row>
    <row r="939" customFormat="false" ht="12.75" hidden="false" customHeight="false" outlineLevel="0" collapsed="false">
      <c r="F939" s="414"/>
    </row>
    <row r="940" customFormat="false" ht="12.75" hidden="false" customHeight="false" outlineLevel="0" collapsed="false">
      <c r="F940" s="414"/>
    </row>
    <row r="941" customFormat="false" ht="12.75" hidden="false" customHeight="false" outlineLevel="0" collapsed="false">
      <c r="F941" s="414"/>
    </row>
    <row r="942" customFormat="false" ht="12.75" hidden="false" customHeight="false" outlineLevel="0" collapsed="false">
      <c r="F942" s="414"/>
    </row>
    <row r="943" customFormat="false" ht="12.75" hidden="false" customHeight="false" outlineLevel="0" collapsed="false">
      <c r="F943" s="414"/>
    </row>
    <row r="944" customFormat="false" ht="12.75" hidden="false" customHeight="false" outlineLevel="0" collapsed="false">
      <c r="F944" s="414"/>
    </row>
    <row r="945" customFormat="false" ht="12.75" hidden="false" customHeight="false" outlineLevel="0" collapsed="false">
      <c r="F945" s="414"/>
    </row>
    <row r="946" customFormat="false" ht="12.75" hidden="false" customHeight="false" outlineLevel="0" collapsed="false">
      <c r="F946" s="414"/>
    </row>
    <row r="947" customFormat="false" ht="12.75" hidden="false" customHeight="false" outlineLevel="0" collapsed="false">
      <c r="F947" s="414"/>
    </row>
    <row r="948" customFormat="false" ht="12.75" hidden="false" customHeight="false" outlineLevel="0" collapsed="false">
      <c r="F948" s="414"/>
    </row>
    <row r="949" customFormat="false" ht="12.75" hidden="false" customHeight="false" outlineLevel="0" collapsed="false">
      <c r="F949" s="414"/>
    </row>
    <row r="950" customFormat="false" ht="12.75" hidden="false" customHeight="false" outlineLevel="0" collapsed="false">
      <c r="F950" s="414"/>
    </row>
    <row r="951" customFormat="false" ht="12.75" hidden="false" customHeight="false" outlineLevel="0" collapsed="false">
      <c r="F951" s="414"/>
    </row>
    <row r="952" customFormat="false" ht="12.75" hidden="false" customHeight="false" outlineLevel="0" collapsed="false">
      <c r="F952" s="414"/>
    </row>
    <row r="953" customFormat="false" ht="12.75" hidden="false" customHeight="false" outlineLevel="0" collapsed="false">
      <c r="F953" s="414"/>
    </row>
    <row r="954" customFormat="false" ht="12.75" hidden="false" customHeight="false" outlineLevel="0" collapsed="false">
      <c r="F954" s="414"/>
    </row>
    <row r="955" customFormat="false" ht="12.75" hidden="false" customHeight="false" outlineLevel="0" collapsed="false">
      <c r="F955" s="414"/>
    </row>
    <row r="956" customFormat="false" ht="12.75" hidden="false" customHeight="false" outlineLevel="0" collapsed="false">
      <c r="F956" s="414"/>
    </row>
    <row r="957" customFormat="false" ht="12.75" hidden="false" customHeight="false" outlineLevel="0" collapsed="false">
      <c r="F957" s="414"/>
    </row>
    <row r="958" customFormat="false" ht="12.75" hidden="false" customHeight="false" outlineLevel="0" collapsed="false">
      <c r="F958" s="414"/>
    </row>
    <row r="959" customFormat="false" ht="12.75" hidden="false" customHeight="false" outlineLevel="0" collapsed="false">
      <c r="F959" s="414"/>
    </row>
    <row r="960" customFormat="false" ht="12.75" hidden="false" customHeight="false" outlineLevel="0" collapsed="false">
      <c r="F960" s="414"/>
    </row>
    <row r="961" customFormat="false" ht="12.75" hidden="false" customHeight="false" outlineLevel="0" collapsed="false">
      <c r="F961" s="414"/>
    </row>
    <row r="962" customFormat="false" ht="12.75" hidden="false" customHeight="false" outlineLevel="0" collapsed="false">
      <c r="F962" s="414"/>
    </row>
    <row r="963" customFormat="false" ht="12.75" hidden="false" customHeight="false" outlineLevel="0" collapsed="false">
      <c r="F963" s="414"/>
    </row>
    <row r="964" customFormat="false" ht="12.75" hidden="false" customHeight="false" outlineLevel="0" collapsed="false">
      <c r="F964" s="414"/>
    </row>
    <row r="965" customFormat="false" ht="12.75" hidden="false" customHeight="false" outlineLevel="0" collapsed="false">
      <c r="F965" s="414"/>
    </row>
    <row r="966" customFormat="false" ht="12.75" hidden="false" customHeight="false" outlineLevel="0" collapsed="false">
      <c r="F966" s="414"/>
    </row>
    <row r="967" customFormat="false" ht="12.75" hidden="false" customHeight="false" outlineLevel="0" collapsed="false">
      <c r="F967" s="414"/>
    </row>
    <row r="968" customFormat="false" ht="12.75" hidden="false" customHeight="false" outlineLevel="0" collapsed="false">
      <c r="F968" s="414"/>
    </row>
    <row r="969" customFormat="false" ht="12.75" hidden="false" customHeight="false" outlineLevel="0" collapsed="false">
      <c r="F969" s="414"/>
    </row>
    <row r="970" customFormat="false" ht="12.75" hidden="false" customHeight="false" outlineLevel="0" collapsed="false">
      <c r="F970" s="414"/>
    </row>
    <row r="971" customFormat="false" ht="12.75" hidden="false" customHeight="false" outlineLevel="0" collapsed="false">
      <c r="F971" s="414"/>
    </row>
    <row r="972" customFormat="false" ht="12.75" hidden="false" customHeight="false" outlineLevel="0" collapsed="false">
      <c r="F972" s="414"/>
    </row>
    <row r="973" customFormat="false" ht="12.75" hidden="false" customHeight="false" outlineLevel="0" collapsed="false">
      <c r="F973" s="414"/>
    </row>
    <row r="974" customFormat="false" ht="12.75" hidden="false" customHeight="false" outlineLevel="0" collapsed="false">
      <c r="F974" s="414"/>
    </row>
    <row r="975" customFormat="false" ht="12.75" hidden="false" customHeight="false" outlineLevel="0" collapsed="false">
      <c r="F975" s="414"/>
    </row>
    <row r="976" customFormat="false" ht="12.75" hidden="false" customHeight="false" outlineLevel="0" collapsed="false">
      <c r="F976" s="414"/>
    </row>
    <row r="977" customFormat="false" ht="12.75" hidden="false" customHeight="false" outlineLevel="0" collapsed="false">
      <c r="F977" s="414"/>
    </row>
    <row r="978" customFormat="false" ht="12.75" hidden="false" customHeight="false" outlineLevel="0" collapsed="false">
      <c r="F978" s="414"/>
    </row>
    <row r="979" customFormat="false" ht="12.75" hidden="false" customHeight="false" outlineLevel="0" collapsed="false">
      <c r="F979" s="414"/>
    </row>
    <row r="980" customFormat="false" ht="12.75" hidden="false" customHeight="false" outlineLevel="0" collapsed="false">
      <c r="F980" s="414"/>
    </row>
    <row r="981" customFormat="false" ht="12.75" hidden="false" customHeight="false" outlineLevel="0" collapsed="false">
      <c r="F981" s="414"/>
    </row>
    <row r="982" customFormat="false" ht="12.75" hidden="false" customHeight="false" outlineLevel="0" collapsed="false">
      <c r="F982" s="414"/>
    </row>
    <row r="983" customFormat="false" ht="12.75" hidden="false" customHeight="false" outlineLevel="0" collapsed="false">
      <c r="F983" s="414"/>
    </row>
    <row r="984" customFormat="false" ht="12.75" hidden="false" customHeight="false" outlineLevel="0" collapsed="false">
      <c r="F984" s="414"/>
    </row>
    <row r="985" customFormat="false" ht="12.75" hidden="false" customHeight="false" outlineLevel="0" collapsed="false">
      <c r="F985" s="414"/>
    </row>
    <row r="986" customFormat="false" ht="12.75" hidden="false" customHeight="false" outlineLevel="0" collapsed="false">
      <c r="F986" s="414"/>
    </row>
    <row r="987" customFormat="false" ht="12.75" hidden="false" customHeight="false" outlineLevel="0" collapsed="false">
      <c r="F987" s="414"/>
    </row>
    <row r="988" customFormat="false" ht="12.75" hidden="false" customHeight="false" outlineLevel="0" collapsed="false">
      <c r="F988" s="414"/>
    </row>
    <row r="989" customFormat="false" ht="12.75" hidden="false" customHeight="false" outlineLevel="0" collapsed="false">
      <c r="F989" s="414"/>
    </row>
    <row r="990" customFormat="false" ht="12.75" hidden="false" customHeight="false" outlineLevel="0" collapsed="false">
      <c r="F990" s="414"/>
    </row>
    <row r="991" customFormat="false" ht="12.75" hidden="false" customHeight="false" outlineLevel="0" collapsed="false">
      <c r="F991" s="414"/>
    </row>
    <row r="992" customFormat="false" ht="12.75" hidden="false" customHeight="false" outlineLevel="0" collapsed="false">
      <c r="F992" s="414"/>
    </row>
    <row r="993" customFormat="false" ht="12.75" hidden="false" customHeight="false" outlineLevel="0" collapsed="false">
      <c r="F993" s="414"/>
    </row>
    <row r="994" customFormat="false" ht="12.75" hidden="false" customHeight="false" outlineLevel="0" collapsed="false">
      <c r="F994" s="414"/>
    </row>
    <row r="995" customFormat="false" ht="12.75" hidden="false" customHeight="false" outlineLevel="0" collapsed="false">
      <c r="F995" s="414"/>
    </row>
    <row r="996" customFormat="false" ht="12.75" hidden="false" customHeight="false" outlineLevel="0" collapsed="false">
      <c r="F996" s="414"/>
    </row>
    <row r="997" customFormat="false" ht="12.75" hidden="false" customHeight="false" outlineLevel="0" collapsed="false">
      <c r="F997" s="414"/>
    </row>
    <row r="998" customFormat="false" ht="12.75" hidden="false" customHeight="false" outlineLevel="0" collapsed="false">
      <c r="F998" s="414"/>
    </row>
    <row r="999" customFormat="false" ht="12.75" hidden="false" customHeight="false" outlineLevel="0" collapsed="false">
      <c r="F999" s="414"/>
    </row>
    <row r="1000" customFormat="false" ht="12.75" hidden="false" customHeight="false" outlineLevel="0" collapsed="false">
      <c r="F1000" s="414"/>
    </row>
    <row r="1001" customFormat="false" ht="12.75" hidden="false" customHeight="false" outlineLevel="0" collapsed="false">
      <c r="F1001" s="414"/>
    </row>
    <row r="1002" customFormat="false" ht="12.75" hidden="false" customHeight="false" outlineLevel="0" collapsed="false">
      <c r="F1002" s="414"/>
    </row>
    <row r="1003" customFormat="false" ht="12.75" hidden="false" customHeight="false" outlineLevel="0" collapsed="false">
      <c r="F1003" s="414"/>
    </row>
    <row r="1004" customFormat="false" ht="12.75" hidden="false" customHeight="false" outlineLevel="0" collapsed="false">
      <c r="F1004" s="414"/>
    </row>
    <row r="1005" customFormat="false" ht="12.75" hidden="false" customHeight="false" outlineLevel="0" collapsed="false">
      <c r="F1005" s="414"/>
    </row>
    <row r="1006" customFormat="false" ht="12.75" hidden="false" customHeight="false" outlineLevel="0" collapsed="false">
      <c r="F1006" s="414"/>
    </row>
    <row r="1007" customFormat="false" ht="12.75" hidden="false" customHeight="false" outlineLevel="0" collapsed="false">
      <c r="F1007" s="414"/>
    </row>
    <row r="1008" customFormat="false" ht="12.75" hidden="false" customHeight="false" outlineLevel="0" collapsed="false">
      <c r="F1008" s="414"/>
    </row>
    <row r="1009" customFormat="false" ht="12.75" hidden="false" customHeight="false" outlineLevel="0" collapsed="false">
      <c r="F1009" s="414"/>
    </row>
    <row r="1010" customFormat="false" ht="12.75" hidden="false" customHeight="false" outlineLevel="0" collapsed="false">
      <c r="F1010" s="414"/>
    </row>
    <row r="1011" customFormat="false" ht="12.75" hidden="false" customHeight="false" outlineLevel="0" collapsed="false">
      <c r="F1011" s="414"/>
    </row>
    <row r="1012" customFormat="false" ht="12.75" hidden="false" customHeight="false" outlineLevel="0" collapsed="false">
      <c r="F1012" s="414"/>
    </row>
    <row r="1013" customFormat="false" ht="12.75" hidden="false" customHeight="false" outlineLevel="0" collapsed="false">
      <c r="F1013" s="414"/>
    </row>
    <row r="1014" customFormat="false" ht="12.75" hidden="false" customHeight="false" outlineLevel="0" collapsed="false">
      <c r="F1014" s="414"/>
    </row>
    <row r="1015" customFormat="false" ht="12.75" hidden="false" customHeight="false" outlineLevel="0" collapsed="false">
      <c r="F1015" s="414"/>
    </row>
    <row r="1016" customFormat="false" ht="12.75" hidden="false" customHeight="false" outlineLevel="0" collapsed="false">
      <c r="F1016" s="414"/>
    </row>
    <row r="1017" customFormat="false" ht="12.75" hidden="false" customHeight="false" outlineLevel="0" collapsed="false">
      <c r="F1017" s="414"/>
    </row>
    <row r="1018" customFormat="false" ht="12.75" hidden="false" customHeight="false" outlineLevel="0" collapsed="false">
      <c r="F1018" s="414"/>
    </row>
    <row r="1019" customFormat="false" ht="12.75" hidden="false" customHeight="false" outlineLevel="0" collapsed="false">
      <c r="F1019" s="414"/>
    </row>
    <row r="1020" customFormat="false" ht="12.75" hidden="false" customHeight="false" outlineLevel="0" collapsed="false">
      <c r="F1020" s="414"/>
    </row>
    <row r="1021" customFormat="false" ht="12.75" hidden="false" customHeight="false" outlineLevel="0" collapsed="false">
      <c r="F1021" s="414"/>
    </row>
    <row r="1022" customFormat="false" ht="12.75" hidden="false" customHeight="false" outlineLevel="0" collapsed="false">
      <c r="F1022" s="414"/>
    </row>
    <row r="1023" customFormat="false" ht="12.75" hidden="false" customHeight="false" outlineLevel="0" collapsed="false">
      <c r="F1023" s="414"/>
    </row>
    <row r="1024" customFormat="false" ht="12.75" hidden="false" customHeight="false" outlineLevel="0" collapsed="false">
      <c r="F1024" s="414"/>
    </row>
    <row r="1025" customFormat="false" ht="12.75" hidden="false" customHeight="false" outlineLevel="0" collapsed="false">
      <c r="F1025" s="414"/>
    </row>
    <row r="1026" customFormat="false" ht="12.75" hidden="false" customHeight="false" outlineLevel="0" collapsed="false">
      <c r="F1026" s="414"/>
    </row>
    <row r="1027" customFormat="false" ht="12.75" hidden="false" customHeight="false" outlineLevel="0" collapsed="false">
      <c r="F1027" s="414"/>
    </row>
    <row r="1028" customFormat="false" ht="12.75" hidden="false" customHeight="false" outlineLevel="0" collapsed="false">
      <c r="F1028" s="414"/>
    </row>
    <row r="1029" customFormat="false" ht="12.75" hidden="false" customHeight="false" outlineLevel="0" collapsed="false">
      <c r="F1029" s="414"/>
    </row>
    <row r="1030" customFormat="false" ht="12.75" hidden="false" customHeight="false" outlineLevel="0" collapsed="false">
      <c r="F1030" s="414"/>
    </row>
    <row r="1031" customFormat="false" ht="12.75" hidden="false" customHeight="false" outlineLevel="0" collapsed="false">
      <c r="F1031" s="414"/>
    </row>
    <row r="1032" customFormat="false" ht="12.75" hidden="false" customHeight="false" outlineLevel="0" collapsed="false">
      <c r="F1032" s="414"/>
    </row>
    <row r="1033" customFormat="false" ht="12.75" hidden="false" customHeight="false" outlineLevel="0" collapsed="false">
      <c r="F1033" s="414"/>
    </row>
    <row r="1034" customFormat="false" ht="12.75" hidden="false" customHeight="false" outlineLevel="0" collapsed="false">
      <c r="F1034" s="414"/>
    </row>
    <row r="1035" customFormat="false" ht="12.75" hidden="false" customHeight="false" outlineLevel="0" collapsed="false">
      <c r="F1035" s="414"/>
    </row>
    <row r="1036" customFormat="false" ht="12.75" hidden="false" customHeight="false" outlineLevel="0" collapsed="false">
      <c r="F1036" s="414"/>
    </row>
    <row r="1037" customFormat="false" ht="12.75" hidden="false" customHeight="false" outlineLevel="0" collapsed="false">
      <c r="F1037" s="414"/>
    </row>
    <row r="1038" customFormat="false" ht="12.75" hidden="false" customHeight="false" outlineLevel="0" collapsed="false">
      <c r="F1038" s="414"/>
    </row>
    <row r="1039" customFormat="false" ht="12.75" hidden="false" customHeight="false" outlineLevel="0" collapsed="false">
      <c r="F1039" s="414"/>
    </row>
    <row r="1040" customFormat="false" ht="12.75" hidden="false" customHeight="false" outlineLevel="0" collapsed="false">
      <c r="F1040" s="414"/>
    </row>
    <row r="1041" customFormat="false" ht="12.75" hidden="false" customHeight="false" outlineLevel="0" collapsed="false">
      <c r="F1041" s="414"/>
    </row>
    <row r="1042" customFormat="false" ht="12.75" hidden="false" customHeight="false" outlineLevel="0" collapsed="false">
      <c r="F1042" s="414"/>
    </row>
    <row r="1043" customFormat="false" ht="12.75" hidden="false" customHeight="false" outlineLevel="0" collapsed="false">
      <c r="F1043" s="414"/>
    </row>
    <row r="1044" customFormat="false" ht="12.75" hidden="false" customHeight="false" outlineLevel="0" collapsed="false">
      <c r="F1044" s="414"/>
    </row>
    <row r="1045" customFormat="false" ht="12.75" hidden="false" customHeight="false" outlineLevel="0" collapsed="false">
      <c r="F1045" s="414"/>
    </row>
    <row r="1046" customFormat="false" ht="12.75" hidden="false" customHeight="false" outlineLevel="0" collapsed="false">
      <c r="F1046" s="414"/>
    </row>
    <row r="1047" customFormat="false" ht="12.75" hidden="false" customHeight="false" outlineLevel="0" collapsed="false">
      <c r="F1047" s="414"/>
    </row>
    <row r="1048" customFormat="false" ht="12.75" hidden="false" customHeight="false" outlineLevel="0" collapsed="false">
      <c r="F1048" s="414"/>
    </row>
    <row r="1049" customFormat="false" ht="12.75" hidden="false" customHeight="false" outlineLevel="0" collapsed="false">
      <c r="F1049" s="414"/>
    </row>
    <row r="1050" customFormat="false" ht="12.75" hidden="false" customHeight="false" outlineLevel="0" collapsed="false">
      <c r="F1050" s="414"/>
    </row>
    <row r="1051" customFormat="false" ht="12.75" hidden="false" customHeight="false" outlineLevel="0" collapsed="false">
      <c r="F1051" s="414"/>
    </row>
    <row r="1052" customFormat="false" ht="12.75" hidden="false" customHeight="false" outlineLevel="0" collapsed="false">
      <c r="F1052" s="414"/>
    </row>
    <row r="1053" customFormat="false" ht="12.75" hidden="false" customHeight="false" outlineLevel="0" collapsed="false">
      <c r="F1053" s="414"/>
    </row>
    <row r="1054" customFormat="false" ht="12.75" hidden="false" customHeight="false" outlineLevel="0" collapsed="false">
      <c r="F1054" s="414"/>
    </row>
    <row r="1055" customFormat="false" ht="12.75" hidden="false" customHeight="false" outlineLevel="0" collapsed="false">
      <c r="F1055" s="414"/>
    </row>
    <row r="1056" customFormat="false" ht="12.75" hidden="false" customHeight="false" outlineLevel="0" collapsed="false">
      <c r="F1056" s="414"/>
    </row>
    <row r="1057" customFormat="false" ht="12.75" hidden="false" customHeight="false" outlineLevel="0" collapsed="false">
      <c r="F1057" s="414"/>
    </row>
    <row r="1058" customFormat="false" ht="12.75" hidden="false" customHeight="false" outlineLevel="0" collapsed="false">
      <c r="F1058" s="414"/>
    </row>
    <row r="1059" customFormat="false" ht="12.75" hidden="false" customHeight="false" outlineLevel="0" collapsed="false">
      <c r="F1059" s="414"/>
    </row>
    <row r="1060" customFormat="false" ht="12.75" hidden="false" customHeight="false" outlineLevel="0" collapsed="false">
      <c r="F1060" s="414"/>
    </row>
    <row r="1061" customFormat="false" ht="12.75" hidden="false" customHeight="false" outlineLevel="0" collapsed="false">
      <c r="F1061" s="414"/>
    </row>
    <row r="1062" customFormat="false" ht="12.75" hidden="false" customHeight="false" outlineLevel="0" collapsed="false">
      <c r="F1062" s="414"/>
    </row>
    <row r="1063" customFormat="false" ht="12.75" hidden="false" customHeight="false" outlineLevel="0" collapsed="false">
      <c r="F1063" s="414"/>
    </row>
    <row r="1064" customFormat="false" ht="12.75" hidden="false" customHeight="false" outlineLevel="0" collapsed="false">
      <c r="F1064" s="414"/>
    </row>
    <row r="1065" customFormat="false" ht="12.75" hidden="false" customHeight="false" outlineLevel="0" collapsed="false">
      <c r="F1065" s="414"/>
    </row>
    <row r="1066" customFormat="false" ht="12.75" hidden="false" customHeight="false" outlineLevel="0" collapsed="false">
      <c r="F1066" s="414"/>
    </row>
    <row r="1067" customFormat="false" ht="12.75" hidden="false" customHeight="false" outlineLevel="0" collapsed="false">
      <c r="F1067" s="414"/>
    </row>
    <row r="1068" customFormat="false" ht="12.75" hidden="false" customHeight="false" outlineLevel="0" collapsed="false">
      <c r="F1068" s="414"/>
    </row>
    <row r="1069" customFormat="false" ht="12.75" hidden="false" customHeight="false" outlineLevel="0" collapsed="false">
      <c r="F1069" s="414"/>
    </row>
    <row r="1070" customFormat="false" ht="12.75" hidden="false" customHeight="false" outlineLevel="0" collapsed="false">
      <c r="F1070" s="414"/>
    </row>
    <row r="1071" customFormat="false" ht="12.75" hidden="false" customHeight="false" outlineLevel="0" collapsed="false">
      <c r="F1071" s="414"/>
    </row>
    <row r="1072" customFormat="false" ht="12.75" hidden="false" customHeight="false" outlineLevel="0" collapsed="false">
      <c r="F1072" s="414"/>
    </row>
    <row r="1073" customFormat="false" ht="12.75" hidden="false" customHeight="false" outlineLevel="0" collapsed="false">
      <c r="F1073" s="414"/>
    </row>
    <row r="1074" customFormat="false" ht="12.75" hidden="false" customHeight="false" outlineLevel="0" collapsed="false">
      <c r="F1074" s="414"/>
    </row>
    <row r="1075" customFormat="false" ht="12.75" hidden="false" customHeight="false" outlineLevel="0" collapsed="false">
      <c r="F1075" s="414"/>
    </row>
    <row r="1076" customFormat="false" ht="12.75" hidden="false" customHeight="false" outlineLevel="0" collapsed="false">
      <c r="F1076" s="414"/>
    </row>
    <row r="1077" customFormat="false" ht="12.75" hidden="false" customHeight="false" outlineLevel="0" collapsed="false">
      <c r="F1077" s="414"/>
    </row>
    <row r="1078" customFormat="false" ht="12.75" hidden="false" customHeight="false" outlineLevel="0" collapsed="false">
      <c r="F1078" s="414"/>
    </row>
    <row r="1079" customFormat="false" ht="12.75" hidden="false" customHeight="false" outlineLevel="0" collapsed="false">
      <c r="F1079" s="414"/>
    </row>
    <row r="1080" customFormat="false" ht="12.75" hidden="false" customHeight="false" outlineLevel="0" collapsed="false">
      <c r="F1080" s="414"/>
    </row>
    <row r="1081" customFormat="false" ht="12.75" hidden="false" customHeight="false" outlineLevel="0" collapsed="false">
      <c r="F1081" s="414"/>
    </row>
    <row r="1082" customFormat="false" ht="12.75" hidden="false" customHeight="false" outlineLevel="0" collapsed="false">
      <c r="F1082" s="414"/>
    </row>
    <row r="1083" customFormat="false" ht="12.75" hidden="false" customHeight="false" outlineLevel="0" collapsed="false">
      <c r="F1083" s="414"/>
    </row>
    <row r="1084" customFormat="false" ht="12.75" hidden="false" customHeight="false" outlineLevel="0" collapsed="false">
      <c r="F1084" s="414"/>
    </row>
    <row r="1085" customFormat="false" ht="12.75" hidden="false" customHeight="false" outlineLevel="0" collapsed="false">
      <c r="F1085" s="414"/>
    </row>
    <row r="1086" customFormat="false" ht="12.75" hidden="false" customHeight="false" outlineLevel="0" collapsed="false">
      <c r="F1086" s="414"/>
    </row>
    <row r="1087" customFormat="false" ht="12.75" hidden="false" customHeight="false" outlineLevel="0" collapsed="false">
      <c r="F1087" s="414"/>
    </row>
    <row r="1088" customFormat="false" ht="12.75" hidden="false" customHeight="false" outlineLevel="0" collapsed="false">
      <c r="F1088" s="414"/>
    </row>
    <row r="1089" customFormat="false" ht="12.75" hidden="false" customHeight="false" outlineLevel="0" collapsed="false">
      <c r="F1089" s="414"/>
    </row>
    <row r="1090" customFormat="false" ht="12.75" hidden="false" customHeight="false" outlineLevel="0" collapsed="false">
      <c r="F1090" s="414"/>
    </row>
    <row r="1091" customFormat="false" ht="12.75" hidden="false" customHeight="false" outlineLevel="0" collapsed="false">
      <c r="F1091" s="414"/>
    </row>
    <row r="1092" customFormat="false" ht="12.75" hidden="false" customHeight="false" outlineLevel="0" collapsed="false">
      <c r="F1092" s="414"/>
    </row>
    <row r="1093" customFormat="false" ht="12.75" hidden="false" customHeight="false" outlineLevel="0" collapsed="false">
      <c r="F1093" s="414"/>
    </row>
    <row r="1094" customFormat="false" ht="12.75" hidden="false" customHeight="false" outlineLevel="0" collapsed="false">
      <c r="F1094" s="414"/>
    </row>
    <row r="1095" customFormat="false" ht="12.75" hidden="false" customHeight="false" outlineLevel="0" collapsed="false">
      <c r="F1095" s="414"/>
    </row>
    <row r="1096" customFormat="false" ht="12.75" hidden="false" customHeight="false" outlineLevel="0" collapsed="false">
      <c r="F1096" s="414"/>
    </row>
    <row r="1097" customFormat="false" ht="12.75" hidden="false" customHeight="false" outlineLevel="0" collapsed="false">
      <c r="F1097" s="414"/>
    </row>
    <row r="1098" customFormat="false" ht="12.75" hidden="false" customHeight="false" outlineLevel="0" collapsed="false">
      <c r="F1098" s="414"/>
    </row>
    <row r="1099" customFormat="false" ht="12.75" hidden="false" customHeight="false" outlineLevel="0" collapsed="false">
      <c r="F1099" s="414"/>
    </row>
    <row r="1100" customFormat="false" ht="12.75" hidden="false" customHeight="false" outlineLevel="0" collapsed="false">
      <c r="F1100" s="414"/>
    </row>
    <row r="1101" customFormat="false" ht="12.75" hidden="false" customHeight="false" outlineLevel="0" collapsed="false">
      <c r="F1101" s="414"/>
    </row>
    <row r="1102" customFormat="false" ht="12.75" hidden="false" customHeight="false" outlineLevel="0" collapsed="false">
      <c r="F1102" s="414"/>
    </row>
    <row r="1103" customFormat="false" ht="12.75" hidden="false" customHeight="false" outlineLevel="0" collapsed="false">
      <c r="F1103" s="414"/>
    </row>
    <row r="1104" customFormat="false" ht="12.75" hidden="false" customHeight="false" outlineLevel="0" collapsed="false">
      <c r="F1104" s="414"/>
    </row>
    <row r="1105" customFormat="false" ht="12.75" hidden="false" customHeight="false" outlineLevel="0" collapsed="false">
      <c r="F1105" s="414"/>
    </row>
    <row r="1106" customFormat="false" ht="12.75" hidden="false" customHeight="false" outlineLevel="0" collapsed="false">
      <c r="F1106" s="414"/>
    </row>
    <row r="1107" customFormat="false" ht="12.75" hidden="false" customHeight="false" outlineLevel="0" collapsed="false">
      <c r="F1107" s="414"/>
    </row>
    <row r="1108" customFormat="false" ht="12.75" hidden="false" customHeight="false" outlineLevel="0" collapsed="false">
      <c r="F1108" s="414"/>
    </row>
    <row r="1109" customFormat="false" ht="12.75" hidden="false" customHeight="false" outlineLevel="0" collapsed="false">
      <c r="F1109" s="414"/>
    </row>
    <row r="1110" customFormat="false" ht="12.75" hidden="false" customHeight="false" outlineLevel="0" collapsed="false">
      <c r="F1110" s="414"/>
    </row>
    <row r="1111" customFormat="false" ht="12.75" hidden="false" customHeight="false" outlineLevel="0" collapsed="false">
      <c r="F1111" s="414"/>
    </row>
    <row r="1112" customFormat="false" ht="12.75" hidden="false" customHeight="false" outlineLevel="0" collapsed="false">
      <c r="F1112" s="414"/>
    </row>
    <row r="1113" customFormat="false" ht="12.75" hidden="false" customHeight="false" outlineLevel="0" collapsed="false">
      <c r="F1113" s="414"/>
    </row>
    <row r="1114" customFormat="false" ht="12.75" hidden="false" customHeight="false" outlineLevel="0" collapsed="false">
      <c r="F1114" s="414"/>
    </row>
    <row r="1115" customFormat="false" ht="12.75" hidden="false" customHeight="false" outlineLevel="0" collapsed="false">
      <c r="F1115" s="414"/>
    </row>
    <row r="1116" customFormat="false" ht="12.75" hidden="false" customHeight="false" outlineLevel="0" collapsed="false">
      <c r="F1116" s="414"/>
    </row>
    <row r="1117" customFormat="false" ht="12.75" hidden="false" customHeight="false" outlineLevel="0" collapsed="false">
      <c r="F1117" s="414"/>
    </row>
    <row r="1118" customFormat="false" ht="12.75" hidden="false" customHeight="false" outlineLevel="0" collapsed="false">
      <c r="F1118" s="414"/>
    </row>
    <row r="1119" customFormat="false" ht="12.75" hidden="false" customHeight="false" outlineLevel="0" collapsed="false">
      <c r="F1119" s="414"/>
    </row>
    <row r="1120" customFormat="false" ht="12.75" hidden="false" customHeight="false" outlineLevel="0" collapsed="false">
      <c r="F1120" s="414"/>
    </row>
    <row r="1121" customFormat="false" ht="12.75" hidden="false" customHeight="false" outlineLevel="0" collapsed="false">
      <c r="F1121" s="414"/>
    </row>
    <row r="1122" customFormat="false" ht="12.75" hidden="false" customHeight="false" outlineLevel="0" collapsed="false">
      <c r="F1122" s="414"/>
    </row>
    <row r="1123" customFormat="false" ht="12.75" hidden="false" customHeight="false" outlineLevel="0" collapsed="false">
      <c r="F1123" s="414"/>
    </row>
    <row r="1124" customFormat="false" ht="12.75" hidden="false" customHeight="false" outlineLevel="0" collapsed="false">
      <c r="F1124" s="414"/>
    </row>
    <row r="1125" customFormat="false" ht="12.75" hidden="false" customHeight="false" outlineLevel="0" collapsed="false">
      <c r="F1125" s="414"/>
    </row>
    <row r="1126" customFormat="false" ht="12.75" hidden="false" customHeight="false" outlineLevel="0" collapsed="false">
      <c r="F1126" s="414"/>
    </row>
    <row r="1127" customFormat="false" ht="12.75" hidden="false" customHeight="false" outlineLevel="0" collapsed="false">
      <c r="F1127" s="414"/>
    </row>
    <row r="1128" customFormat="false" ht="12.75" hidden="false" customHeight="false" outlineLevel="0" collapsed="false">
      <c r="F1128" s="414"/>
    </row>
    <row r="1129" customFormat="false" ht="12.75" hidden="false" customHeight="false" outlineLevel="0" collapsed="false">
      <c r="F1129" s="414"/>
    </row>
    <row r="1130" customFormat="false" ht="12.75" hidden="false" customHeight="false" outlineLevel="0" collapsed="false">
      <c r="F1130" s="414"/>
    </row>
    <row r="1131" customFormat="false" ht="12.75" hidden="false" customHeight="false" outlineLevel="0" collapsed="false">
      <c r="F1131" s="414"/>
    </row>
    <row r="1132" customFormat="false" ht="12.75" hidden="false" customHeight="false" outlineLevel="0" collapsed="false">
      <c r="F1132" s="414"/>
    </row>
    <row r="1133" customFormat="false" ht="12.75" hidden="false" customHeight="false" outlineLevel="0" collapsed="false">
      <c r="F1133" s="414"/>
    </row>
    <row r="1134" customFormat="false" ht="12.75" hidden="false" customHeight="false" outlineLevel="0" collapsed="false">
      <c r="F1134" s="414"/>
    </row>
    <row r="1135" customFormat="false" ht="12.75" hidden="false" customHeight="false" outlineLevel="0" collapsed="false">
      <c r="F1135" s="414"/>
    </row>
    <row r="1136" customFormat="false" ht="12.75" hidden="false" customHeight="false" outlineLevel="0" collapsed="false">
      <c r="F1136" s="414"/>
    </row>
    <row r="1137" customFormat="false" ht="12.75" hidden="false" customHeight="false" outlineLevel="0" collapsed="false">
      <c r="F1137" s="414"/>
    </row>
    <row r="1138" customFormat="false" ht="12.75" hidden="false" customHeight="false" outlineLevel="0" collapsed="false">
      <c r="F1138" s="414"/>
    </row>
    <row r="1139" customFormat="false" ht="12.75" hidden="false" customHeight="false" outlineLevel="0" collapsed="false">
      <c r="F1139" s="414"/>
    </row>
    <row r="1140" customFormat="false" ht="12.75" hidden="false" customHeight="false" outlineLevel="0" collapsed="false">
      <c r="F1140" s="414"/>
    </row>
    <row r="1141" customFormat="false" ht="12.75" hidden="false" customHeight="false" outlineLevel="0" collapsed="false">
      <c r="F1141" s="414"/>
    </row>
    <row r="1142" customFormat="false" ht="12.75" hidden="false" customHeight="false" outlineLevel="0" collapsed="false">
      <c r="F1142" s="414"/>
    </row>
    <row r="1143" customFormat="false" ht="12.75" hidden="false" customHeight="false" outlineLevel="0" collapsed="false">
      <c r="F1143" s="414"/>
    </row>
    <row r="1144" customFormat="false" ht="12.75" hidden="false" customHeight="false" outlineLevel="0" collapsed="false">
      <c r="F1144" s="414"/>
    </row>
    <row r="1145" customFormat="false" ht="12.75" hidden="false" customHeight="false" outlineLevel="0" collapsed="false">
      <c r="F1145" s="414"/>
    </row>
    <row r="1146" customFormat="false" ht="12.75" hidden="false" customHeight="false" outlineLevel="0" collapsed="false">
      <c r="F1146" s="414"/>
    </row>
    <row r="1147" customFormat="false" ht="12.75" hidden="false" customHeight="false" outlineLevel="0" collapsed="false">
      <c r="F1147" s="414"/>
    </row>
    <row r="1148" customFormat="false" ht="12.75" hidden="false" customHeight="false" outlineLevel="0" collapsed="false">
      <c r="F1148" s="414"/>
    </row>
    <row r="1149" customFormat="false" ht="12.75" hidden="false" customHeight="false" outlineLevel="0" collapsed="false">
      <c r="F1149" s="414"/>
    </row>
    <row r="1150" customFormat="false" ht="12.75" hidden="false" customHeight="false" outlineLevel="0" collapsed="false">
      <c r="F1150" s="414"/>
    </row>
    <row r="1151" customFormat="false" ht="12.75" hidden="false" customHeight="false" outlineLevel="0" collapsed="false">
      <c r="F1151" s="414"/>
    </row>
    <row r="1152" customFormat="false" ht="12.75" hidden="false" customHeight="false" outlineLevel="0" collapsed="false">
      <c r="F1152" s="414"/>
    </row>
    <row r="1153" customFormat="false" ht="12.75" hidden="false" customHeight="false" outlineLevel="0" collapsed="false">
      <c r="F1153" s="414"/>
    </row>
    <row r="1154" customFormat="false" ht="12.75" hidden="false" customHeight="false" outlineLevel="0" collapsed="false">
      <c r="F1154" s="414"/>
    </row>
    <row r="1155" customFormat="false" ht="12.75" hidden="false" customHeight="false" outlineLevel="0" collapsed="false">
      <c r="F1155" s="414"/>
    </row>
    <row r="1156" customFormat="false" ht="12.75" hidden="false" customHeight="false" outlineLevel="0" collapsed="false">
      <c r="F1156" s="414"/>
    </row>
    <row r="1157" customFormat="false" ht="12.75" hidden="false" customHeight="false" outlineLevel="0" collapsed="false">
      <c r="F1157" s="414"/>
    </row>
    <row r="1158" customFormat="false" ht="12.75" hidden="false" customHeight="false" outlineLevel="0" collapsed="false">
      <c r="F1158" s="414"/>
    </row>
    <row r="1159" customFormat="false" ht="12.75" hidden="false" customHeight="false" outlineLevel="0" collapsed="false">
      <c r="F1159" s="414"/>
    </row>
    <row r="1160" customFormat="false" ht="12.75" hidden="false" customHeight="false" outlineLevel="0" collapsed="false">
      <c r="F1160" s="414"/>
    </row>
    <row r="1161" customFormat="false" ht="12.75" hidden="false" customHeight="false" outlineLevel="0" collapsed="false">
      <c r="F1161" s="414"/>
    </row>
    <row r="1162" customFormat="false" ht="12.75" hidden="false" customHeight="false" outlineLevel="0" collapsed="false">
      <c r="F1162" s="414"/>
    </row>
    <row r="1163" customFormat="false" ht="12.75" hidden="false" customHeight="false" outlineLevel="0" collapsed="false">
      <c r="F1163" s="414"/>
    </row>
    <row r="1164" customFormat="false" ht="12.75" hidden="false" customHeight="false" outlineLevel="0" collapsed="false">
      <c r="F1164" s="414"/>
    </row>
    <row r="1165" customFormat="false" ht="12.75" hidden="false" customHeight="false" outlineLevel="0" collapsed="false">
      <c r="F1165" s="414"/>
    </row>
    <row r="1166" customFormat="false" ht="12.75" hidden="false" customHeight="false" outlineLevel="0" collapsed="false">
      <c r="F1166" s="414"/>
    </row>
    <row r="1167" customFormat="false" ht="12.75" hidden="false" customHeight="false" outlineLevel="0" collapsed="false">
      <c r="F1167" s="414"/>
    </row>
    <row r="1168" customFormat="false" ht="12.75" hidden="false" customHeight="false" outlineLevel="0" collapsed="false">
      <c r="F1168" s="414"/>
    </row>
    <row r="1169" customFormat="false" ht="12.75" hidden="false" customHeight="false" outlineLevel="0" collapsed="false">
      <c r="F1169" s="414"/>
    </row>
    <row r="1170" customFormat="false" ht="12.75" hidden="false" customHeight="false" outlineLevel="0" collapsed="false">
      <c r="F1170" s="414"/>
    </row>
    <row r="1171" customFormat="false" ht="12.75" hidden="false" customHeight="false" outlineLevel="0" collapsed="false">
      <c r="F1171" s="414"/>
    </row>
    <row r="1172" customFormat="false" ht="12.75" hidden="false" customHeight="false" outlineLevel="0" collapsed="false">
      <c r="F1172" s="414"/>
    </row>
    <row r="1173" customFormat="false" ht="12.75" hidden="false" customHeight="false" outlineLevel="0" collapsed="false">
      <c r="F1173" s="414"/>
    </row>
    <row r="1174" customFormat="false" ht="12.75" hidden="false" customHeight="false" outlineLevel="0" collapsed="false">
      <c r="F1174" s="414"/>
    </row>
    <row r="1175" customFormat="false" ht="12.75" hidden="false" customHeight="false" outlineLevel="0" collapsed="false">
      <c r="F1175" s="414"/>
    </row>
    <row r="1176" customFormat="false" ht="12.75" hidden="false" customHeight="false" outlineLevel="0" collapsed="false">
      <c r="F1176" s="414"/>
    </row>
    <row r="1177" customFormat="false" ht="12.75" hidden="false" customHeight="false" outlineLevel="0" collapsed="false">
      <c r="F1177" s="414"/>
    </row>
    <row r="1178" customFormat="false" ht="12.75" hidden="false" customHeight="false" outlineLevel="0" collapsed="false">
      <c r="F1178" s="414"/>
    </row>
    <row r="1179" customFormat="false" ht="12.75" hidden="false" customHeight="false" outlineLevel="0" collapsed="false">
      <c r="F1179" s="414"/>
    </row>
    <row r="1180" customFormat="false" ht="12.75" hidden="false" customHeight="false" outlineLevel="0" collapsed="false">
      <c r="F1180" s="414"/>
    </row>
    <row r="1181" customFormat="false" ht="12.75" hidden="false" customHeight="false" outlineLevel="0" collapsed="false">
      <c r="F1181" s="414"/>
    </row>
    <row r="1182" customFormat="false" ht="12.75" hidden="false" customHeight="false" outlineLevel="0" collapsed="false">
      <c r="F1182" s="414"/>
    </row>
    <row r="1183" customFormat="false" ht="12.75" hidden="false" customHeight="false" outlineLevel="0" collapsed="false">
      <c r="F1183" s="414"/>
    </row>
    <row r="1184" customFormat="false" ht="12.75" hidden="false" customHeight="false" outlineLevel="0" collapsed="false">
      <c r="F1184" s="414"/>
    </row>
    <row r="1185" customFormat="false" ht="12.75" hidden="false" customHeight="false" outlineLevel="0" collapsed="false">
      <c r="F1185" s="414"/>
    </row>
    <row r="1186" customFormat="false" ht="12.75" hidden="false" customHeight="false" outlineLevel="0" collapsed="false">
      <c r="F1186" s="414"/>
    </row>
    <row r="1187" customFormat="false" ht="12.75" hidden="false" customHeight="false" outlineLevel="0" collapsed="false">
      <c r="F1187" s="414"/>
    </row>
    <row r="1188" customFormat="false" ht="12.75" hidden="false" customHeight="false" outlineLevel="0" collapsed="false">
      <c r="F1188" s="414"/>
    </row>
    <row r="1189" customFormat="false" ht="12.75" hidden="false" customHeight="false" outlineLevel="0" collapsed="false">
      <c r="F1189" s="414"/>
    </row>
    <row r="1190" customFormat="false" ht="12.75" hidden="false" customHeight="false" outlineLevel="0" collapsed="false">
      <c r="F1190" s="414"/>
    </row>
    <row r="1191" customFormat="false" ht="12.75" hidden="false" customHeight="false" outlineLevel="0" collapsed="false">
      <c r="F1191" s="414"/>
    </row>
    <row r="1192" customFormat="false" ht="12.75" hidden="false" customHeight="false" outlineLevel="0" collapsed="false">
      <c r="F1192" s="414"/>
    </row>
    <row r="1193" customFormat="false" ht="12.75" hidden="false" customHeight="false" outlineLevel="0" collapsed="false">
      <c r="F1193" s="414"/>
    </row>
    <row r="1194" customFormat="false" ht="12.75" hidden="false" customHeight="false" outlineLevel="0" collapsed="false">
      <c r="F1194" s="414"/>
    </row>
    <row r="1195" customFormat="false" ht="12.75" hidden="false" customHeight="false" outlineLevel="0" collapsed="false">
      <c r="F1195" s="414"/>
    </row>
    <row r="1196" customFormat="false" ht="12.75" hidden="false" customHeight="false" outlineLevel="0" collapsed="false">
      <c r="F1196" s="414"/>
    </row>
    <row r="1197" customFormat="false" ht="12.75" hidden="false" customHeight="false" outlineLevel="0" collapsed="false">
      <c r="F1197" s="414"/>
    </row>
    <row r="1198" customFormat="false" ht="12.75" hidden="false" customHeight="false" outlineLevel="0" collapsed="false">
      <c r="F1198" s="414"/>
    </row>
    <row r="1199" customFormat="false" ht="12.75" hidden="false" customHeight="false" outlineLevel="0" collapsed="false">
      <c r="F1199" s="414"/>
    </row>
    <row r="1200" customFormat="false" ht="12.75" hidden="false" customHeight="false" outlineLevel="0" collapsed="false">
      <c r="F1200" s="414"/>
    </row>
    <row r="1201" customFormat="false" ht="12.75" hidden="false" customHeight="false" outlineLevel="0" collapsed="false">
      <c r="F1201" s="414"/>
    </row>
    <row r="1202" customFormat="false" ht="12.75" hidden="false" customHeight="false" outlineLevel="0" collapsed="false">
      <c r="F1202" s="414"/>
    </row>
    <row r="1203" customFormat="false" ht="12.75" hidden="false" customHeight="false" outlineLevel="0" collapsed="false">
      <c r="F1203" s="414"/>
    </row>
    <row r="1204" customFormat="false" ht="12.75" hidden="false" customHeight="false" outlineLevel="0" collapsed="false">
      <c r="F1204" s="414"/>
    </row>
    <row r="1205" customFormat="false" ht="12.75" hidden="false" customHeight="false" outlineLevel="0" collapsed="false">
      <c r="F1205" s="414"/>
    </row>
    <row r="1206" customFormat="false" ht="12.75" hidden="false" customHeight="false" outlineLevel="0" collapsed="false">
      <c r="F1206" s="414"/>
    </row>
    <row r="1207" customFormat="false" ht="12.75" hidden="false" customHeight="false" outlineLevel="0" collapsed="false">
      <c r="F1207" s="414"/>
    </row>
    <row r="1208" customFormat="false" ht="12.75" hidden="false" customHeight="false" outlineLevel="0" collapsed="false">
      <c r="F1208" s="414"/>
    </row>
    <row r="1209" customFormat="false" ht="12.75" hidden="false" customHeight="false" outlineLevel="0" collapsed="false">
      <c r="F1209" s="414"/>
    </row>
    <row r="1210" customFormat="false" ht="12.75" hidden="false" customHeight="false" outlineLevel="0" collapsed="false">
      <c r="F1210" s="414"/>
    </row>
    <row r="1211" customFormat="false" ht="12.75" hidden="false" customHeight="false" outlineLevel="0" collapsed="false">
      <c r="F1211" s="414"/>
    </row>
    <row r="1212" customFormat="false" ht="12.75" hidden="false" customHeight="false" outlineLevel="0" collapsed="false">
      <c r="F1212" s="414"/>
    </row>
    <row r="1213" customFormat="false" ht="12.75" hidden="false" customHeight="false" outlineLevel="0" collapsed="false">
      <c r="F1213" s="414"/>
    </row>
    <row r="1214" customFormat="false" ht="12.75" hidden="false" customHeight="false" outlineLevel="0" collapsed="false">
      <c r="F1214" s="414"/>
    </row>
    <row r="1215" customFormat="false" ht="12.75" hidden="false" customHeight="false" outlineLevel="0" collapsed="false">
      <c r="F1215" s="414"/>
    </row>
    <row r="1216" customFormat="false" ht="12.75" hidden="false" customHeight="false" outlineLevel="0" collapsed="false">
      <c r="F1216" s="414"/>
    </row>
    <row r="1217" customFormat="false" ht="12.75" hidden="false" customHeight="false" outlineLevel="0" collapsed="false">
      <c r="F1217" s="414"/>
    </row>
    <row r="1218" customFormat="false" ht="12.75" hidden="false" customHeight="false" outlineLevel="0" collapsed="false">
      <c r="F1218" s="414"/>
    </row>
    <row r="1219" customFormat="false" ht="12.75" hidden="false" customHeight="false" outlineLevel="0" collapsed="false">
      <c r="F1219" s="414"/>
    </row>
    <row r="1220" customFormat="false" ht="12.75" hidden="false" customHeight="false" outlineLevel="0" collapsed="false">
      <c r="F1220" s="414"/>
    </row>
    <row r="1221" customFormat="false" ht="12.75" hidden="false" customHeight="false" outlineLevel="0" collapsed="false">
      <c r="F1221" s="414"/>
    </row>
    <row r="1222" customFormat="false" ht="12.75" hidden="false" customHeight="false" outlineLevel="0" collapsed="false">
      <c r="F1222" s="414"/>
    </row>
    <row r="1223" customFormat="false" ht="12.75" hidden="false" customHeight="false" outlineLevel="0" collapsed="false">
      <c r="F1223" s="414"/>
    </row>
    <row r="1224" customFormat="false" ht="12.75" hidden="false" customHeight="false" outlineLevel="0" collapsed="false">
      <c r="F1224" s="414"/>
    </row>
    <row r="1225" customFormat="false" ht="12.75" hidden="false" customHeight="false" outlineLevel="0" collapsed="false">
      <c r="F1225" s="414"/>
    </row>
    <row r="1226" customFormat="false" ht="12.75" hidden="false" customHeight="false" outlineLevel="0" collapsed="false">
      <c r="F1226" s="414"/>
    </row>
    <row r="1227" customFormat="false" ht="12.75" hidden="false" customHeight="false" outlineLevel="0" collapsed="false">
      <c r="F1227" s="414"/>
    </row>
    <row r="1228" customFormat="false" ht="12.75" hidden="false" customHeight="false" outlineLevel="0" collapsed="false">
      <c r="F1228" s="414"/>
    </row>
    <row r="1229" customFormat="false" ht="12.75" hidden="false" customHeight="false" outlineLevel="0" collapsed="false">
      <c r="F1229" s="414"/>
    </row>
    <row r="1230" customFormat="false" ht="12.75" hidden="false" customHeight="false" outlineLevel="0" collapsed="false">
      <c r="F1230" s="414"/>
    </row>
    <row r="1231" customFormat="false" ht="12.75" hidden="false" customHeight="false" outlineLevel="0" collapsed="false">
      <c r="F1231" s="414"/>
    </row>
    <row r="1232" customFormat="false" ht="12.75" hidden="false" customHeight="false" outlineLevel="0" collapsed="false">
      <c r="F1232" s="414"/>
    </row>
    <row r="1233" customFormat="false" ht="12.75" hidden="false" customHeight="false" outlineLevel="0" collapsed="false">
      <c r="F1233" s="414"/>
    </row>
    <row r="1234" customFormat="false" ht="12.75" hidden="false" customHeight="false" outlineLevel="0" collapsed="false">
      <c r="F1234" s="414"/>
    </row>
    <row r="1235" customFormat="false" ht="12.75" hidden="false" customHeight="false" outlineLevel="0" collapsed="false">
      <c r="F1235" s="414"/>
    </row>
    <row r="1236" customFormat="false" ht="12.75" hidden="false" customHeight="false" outlineLevel="0" collapsed="false">
      <c r="F1236" s="414"/>
    </row>
    <row r="1237" customFormat="false" ht="12.75" hidden="false" customHeight="false" outlineLevel="0" collapsed="false">
      <c r="F1237" s="414"/>
    </row>
    <row r="1238" customFormat="false" ht="12.75" hidden="false" customHeight="false" outlineLevel="0" collapsed="false">
      <c r="F1238" s="414"/>
    </row>
    <row r="1239" customFormat="false" ht="12.75" hidden="false" customHeight="false" outlineLevel="0" collapsed="false">
      <c r="F1239" s="414"/>
    </row>
    <row r="1240" customFormat="false" ht="12.75" hidden="false" customHeight="false" outlineLevel="0" collapsed="false">
      <c r="F1240" s="414"/>
    </row>
    <row r="1241" customFormat="false" ht="12.75" hidden="false" customHeight="false" outlineLevel="0" collapsed="false">
      <c r="F1241" s="414"/>
    </row>
    <row r="1242" customFormat="false" ht="12.75" hidden="false" customHeight="false" outlineLevel="0" collapsed="false">
      <c r="F1242" s="414"/>
    </row>
    <row r="1243" customFormat="false" ht="12.75" hidden="false" customHeight="false" outlineLevel="0" collapsed="false">
      <c r="F1243" s="4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Profit.Relationship">
                <anchor moveWithCells="true" sizeWithCells="false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1</xdr:col>
                    <xdr:colOff>50760</xdr:colOff>
                    <xdr:row>2</xdr:row>
                    <xdr:rowOff>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302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0" ySplit="9" topLeftCell="BM10" activePane="bottomLeft" state="frozen"/>
      <selection pane="topLeft" activeCell="A1" activeCellId="0" sqref="A1"/>
      <selection pane="bottomLeft" activeCell="A10" activeCellId="0" sqref="A10"/>
    </sheetView>
  </sheetViews>
  <sheetFormatPr defaultColWidth="9.70703125" defaultRowHeight="12.75" customHeight="true" zeroHeight="false" outlineLevelRow="0" outlineLevelCol="0"/>
  <cols>
    <col collapsed="false" customWidth="true" hidden="false" outlineLevel="0" max="1" min="1" style="26" width="4.28"/>
    <col collapsed="false" customWidth="false" hidden="false" outlineLevel="0" max="2" min="2" style="26" width="9.7"/>
    <col collapsed="false" customWidth="false" hidden="false" outlineLevel="0" max="4" min="3" style="17" width="9.7"/>
    <col collapsed="false" customWidth="false" hidden="false" outlineLevel="0" max="10" min="5" style="11" width="9.7"/>
    <col collapsed="false" customWidth="true" hidden="false" outlineLevel="0" max="11" min="11" style="11" width="13.28"/>
    <col collapsed="false" customWidth="false" hidden="false" outlineLevel="0" max="15" min="12" style="11" width="9.7"/>
    <col collapsed="false" customWidth="true" hidden="false" outlineLevel="0" max="16" min="16" style="63" width="30.56"/>
    <col collapsed="false" customWidth="true" hidden="false" outlineLevel="0" max="17" min="17" style="17" width="7.99"/>
    <col collapsed="false" customWidth="true" hidden="false" outlineLevel="0" max="18" min="18" style="17" width="13.7"/>
    <col collapsed="false" customWidth="true" hidden="false" outlineLevel="0" max="19" min="19" style="36" width="18.85"/>
    <col collapsed="false" customWidth="false" hidden="false" outlineLevel="0" max="20" min="20" style="36" width="9.7"/>
    <col collapsed="false" customWidth="false" hidden="false" outlineLevel="0" max="257" min="21" style="26" width="9.7"/>
  </cols>
  <sheetData>
    <row r="1" customFormat="false" ht="12.75" hidden="false" customHeight="false" outlineLevel="0" collapsed="false">
      <c r="C1" s="26"/>
      <c r="D1" s="26"/>
      <c r="E1" s="346"/>
      <c r="F1" s="346"/>
      <c r="G1" s="346"/>
      <c r="H1" s="346"/>
      <c r="I1" s="346"/>
      <c r="J1" s="346"/>
      <c r="K1" s="65" t="s">
        <v>160</v>
      </c>
      <c r="L1" s="346"/>
      <c r="M1" s="100"/>
      <c r="N1" s="100"/>
      <c r="O1" s="100"/>
      <c r="P1" s="65"/>
      <c r="Q1" s="26"/>
      <c r="R1" s="26"/>
      <c r="S1" s="26"/>
      <c r="T1" s="26"/>
    </row>
    <row r="2" customFormat="false" ht="12.75" hidden="false" customHeight="false" outlineLevel="0" collapsed="false">
      <c r="A2" s="27"/>
      <c r="C2" s="26"/>
      <c r="D2" s="26"/>
      <c r="E2" s="346"/>
      <c r="F2" s="65"/>
      <c r="G2" s="346"/>
      <c r="H2" s="416" t="s">
        <v>161</v>
      </c>
      <c r="I2" s="346"/>
      <c r="J2" s="346"/>
      <c r="K2" s="65" t="s">
        <v>162</v>
      </c>
      <c r="L2" s="346"/>
      <c r="M2" s="100"/>
      <c r="N2" s="100"/>
      <c r="O2" s="100"/>
      <c r="P2" s="65"/>
      <c r="Q2" s="26"/>
      <c r="R2" s="26"/>
      <c r="S2" s="26"/>
      <c r="T2" s="26"/>
    </row>
    <row r="3" customFormat="false" ht="12.75" hidden="false" customHeight="false" outlineLevel="0" collapsed="false">
      <c r="C3" s="26"/>
      <c r="D3" s="26"/>
      <c r="E3" s="346"/>
      <c r="F3" s="346"/>
      <c r="G3" s="346"/>
      <c r="H3" s="416" t="s">
        <v>163</v>
      </c>
      <c r="I3" s="346"/>
      <c r="J3" s="346"/>
      <c r="K3" s="65" t="s">
        <v>164</v>
      </c>
      <c r="L3" s="346"/>
      <c r="M3" s="100"/>
      <c r="N3" s="100"/>
      <c r="O3" s="100"/>
      <c r="P3" s="65"/>
      <c r="Q3" s="26"/>
      <c r="R3" s="27"/>
      <c r="S3" s="26"/>
      <c r="T3" s="26"/>
    </row>
    <row r="4" customFormat="false" ht="12.75" hidden="false" customHeight="false" outlineLevel="0" collapsed="false">
      <c r="C4" s="26"/>
      <c r="D4" s="26"/>
      <c r="E4" s="346"/>
      <c r="F4" s="346"/>
      <c r="G4" s="346"/>
      <c r="H4" s="346"/>
      <c r="I4" s="346"/>
      <c r="J4" s="346"/>
      <c r="K4" s="346" t="s">
        <v>165</v>
      </c>
      <c r="L4" s="346"/>
      <c r="M4" s="100"/>
      <c r="N4" s="100"/>
      <c r="O4" s="100"/>
      <c r="P4" s="65"/>
      <c r="Q4" s="26"/>
      <c r="R4" s="26"/>
      <c r="S4" s="26"/>
      <c r="T4" s="26"/>
    </row>
    <row r="5" customFormat="false" ht="12.75" hidden="false" customHeight="false" outlineLevel="0" collapsed="false">
      <c r="C5" s="26"/>
      <c r="D5" s="26"/>
      <c r="E5" s="346"/>
      <c r="F5" s="346"/>
      <c r="G5" s="346"/>
      <c r="H5" s="346"/>
      <c r="I5" s="346"/>
      <c r="J5" s="346"/>
      <c r="K5" s="346"/>
      <c r="L5" s="346"/>
      <c r="M5" s="100"/>
      <c r="N5" s="100"/>
      <c r="O5" s="100"/>
      <c r="P5" s="65"/>
      <c r="Q5" s="26"/>
      <c r="R5" s="26"/>
      <c r="S5" s="26"/>
      <c r="T5" s="26"/>
    </row>
    <row r="6" customFormat="false" ht="12.75" hidden="false" customHeight="false" outlineLevel="0" collapsed="false">
      <c r="B6" s="26" t="n">
        <v>0</v>
      </c>
      <c r="C6" s="26" t="n">
        <v>1</v>
      </c>
      <c r="D6" s="26" t="n">
        <v>2</v>
      </c>
      <c r="E6" s="346" t="n">
        <v>3</v>
      </c>
      <c r="F6" s="346" t="n">
        <v>4</v>
      </c>
      <c r="G6" s="346" t="n">
        <v>5</v>
      </c>
      <c r="H6" s="346" t="n">
        <v>6</v>
      </c>
      <c r="I6" s="346" t="n">
        <v>7</v>
      </c>
      <c r="J6" s="346" t="n">
        <v>8</v>
      </c>
      <c r="K6" s="346" t="n">
        <v>9</v>
      </c>
      <c r="L6" s="346" t="n">
        <v>10</v>
      </c>
      <c r="M6" s="346" t="n">
        <v>11</v>
      </c>
      <c r="N6" s="346" t="n">
        <v>12</v>
      </c>
      <c r="O6" s="346" t="n">
        <v>13</v>
      </c>
      <c r="P6" s="65" t="n">
        <v>14</v>
      </c>
      <c r="Q6" s="26" t="n">
        <v>15</v>
      </c>
      <c r="R6" s="26" t="n">
        <v>16</v>
      </c>
      <c r="S6" s="26" t="n">
        <v>17</v>
      </c>
      <c r="T6" s="26" t="n">
        <v>18</v>
      </c>
    </row>
    <row r="7" customFormat="false" ht="12.75" hidden="false" customHeight="false" outlineLevel="0" collapsed="false">
      <c r="B7" s="26" t="s">
        <v>122</v>
      </c>
      <c r="C7" s="223"/>
      <c r="D7" s="2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65"/>
      <c r="Q7" s="26"/>
      <c r="R7" s="26"/>
      <c r="S7" s="26"/>
      <c r="T7" s="26"/>
    </row>
    <row r="8" customFormat="false" ht="12.75" hidden="false" customHeight="false" outlineLevel="0" collapsed="false">
      <c r="B8" s="26" t="s">
        <v>124</v>
      </c>
      <c r="C8" s="223"/>
      <c r="D8" s="223" t="n">
        <f aca="false">COUNTA(D10:D51)</f>
        <v>0</v>
      </c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26"/>
      <c r="R8" s="26"/>
      <c r="S8" s="26"/>
      <c r="T8" s="26"/>
    </row>
    <row r="9" customFormat="false" ht="13.5" hidden="false" customHeight="false" outlineLevel="0" collapsed="false">
      <c r="A9" s="26" t="s">
        <v>55</v>
      </c>
      <c r="B9" s="26" t="s">
        <v>125</v>
      </c>
      <c r="C9" s="355" t="s">
        <v>126</v>
      </c>
      <c r="D9" s="355" t="s">
        <v>127</v>
      </c>
      <c r="E9" s="356" t="s">
        <v>128</v>
      </c>
      <c r="F9" s="356" t="s">
        <v>129</v>
      </c>
      <c r="G9" s="356" t="s">
        <v>130</v>
      </c>
      <c r="H9" s="356" t="s">
        <v>131</v>
      </c>
      <c r="I9" s="356" t="s">
        <v>132</v>
      </c>
      <c r="J9" s="356" t="s">
        <v>133</v>
      </c>
      <c r="K9" s="356" t="s">
        <v>134</v>
      </c>
      <c r="L9" s="356" t="s">
        <v>135</v>
      </c>
      <c r="M9" s="356" t="s">
        <v>136</v>
      </c>
      <c r="N9" s="356" t="s">
        <v>137</v>
      </c>
      <c r="O9" s="356" t="s">
        <v>138</v>
      </c>
      <c r="P9" s="356" t="s">
        <v>139</v>
      </c>
      <c r="Q9" s="356" t="s">
        <v>140</v>
      </c>
      <c r="R9" s="356" t="s">
        <v>141</v>
      </c>
      <c r="S9" s="356" t="s">
        <v>142</v>
      </c>
      <c r="T9" s="356"/>
      <c r="U9" s="27"/>
      <c r="V9" s="346"/>
      <c r="W9" s="346"/>
      <c r="X9" s="346"/>
      <c r="Y9" s="346"/>
      <c r="Z9" s="346"/>
      <c r="AA9" s="375"/>
      <c r="AB9" s="223"/>
      <c r="AC9" s="375"/>
    </row>
    <row r="10" customFormat="false" ht="26.25" hidden="false" customHeight="true" outlineLevel="0" collapsed="false">
      <c r="C10" s="360"/>
      <c r="D10" s="361"/>
      <c r="E10" s="362"/>
      <c r="F10" s="362"/>
      <c r="G10" s="362"/>
      <c r="H10" s="362"/>
      <c r="I10" s="363"/>
      <c r="J10" s="363"/>
      <c r="K10" s="356"/>
      <c r="L10" s="356"/>
      <c r="M10" s="356"/>
      <c r="N10" s="356"/>
      <c r="O10" s="356"/>
      <c r="P10" s="365"/>
      <c r="Q10" s="365"/>
      <c r="R10" s="365"/>
      <c r="S10" s="376"/>
      <c r="T10" s="376"/>
      <c r="AA10" s="27"/>
    </row>
    <row r="11" customFormat="false" ht="26.25" hidden="false" customHeight="true" outlineLevel="0" collapsed="false">
      <c r="C11" s="360"/>
      <c r="D11" s="361"/>
      <c r="E11" s="362"/>
      <c r="F11" s="362"/>
      <c r="G11" s="362"/>
      <c r="H11" s="362"/>
      <c r="I11" s="363"/>
      <c r="J11" s="363"/>
      <c r="K11" s="356"/>
      <c r="L11" s="356"/>
      <c r="M11" s="356"/>
      <c r="N11" s="356"/>
      <c r="O11" s="356"/>
      <c r="P11" s="365"/>
      <c r="Q11" s="365"/>
      <c r="R11" s="365"/>
      <c r="S11" s="376"/>
      <c r="T11" s="376"/>
      <c r="V11" s="368"/>
      <c r="AA11" s="27"/>
    </row>
    <row r="12" customFormat="false" ht="26.25" hidden="false" customHeight="true" outlineLevel="0" collapsed="false">
      <c r="C12" s="360"/>
      <c r="D12" s="361"/>
      <c r="E12" s="362"/>
      <c r="F12" s="362"/>
      <c r="G12" s="362"/>
      <c r="H12" s="362"/>
      <c r="I12" s="363"/>
      <c r="J12" s="363"/>
      <c r="K12" s="356"/>
      <c r="L12" s="356"/>
      <c r="M12" s="356"/>
      <c r="N12" s="356"/>
      <c r="O12" s="356"/>
      <c r="P12" s="365"/>
      <c r="Q12" s="365"/>
      <c r="R12" s="365"/>
      <c r="S12" s="376"/>
      <c r="T12" s="376"/>
      <c r="V12" s="368"/>
      <c r="AA12" s="27"/>
    </row>
    <row r="13" customFormat="false" ht="26.25" hidden="false" customHeight="true" outlineLevel="0" collapsed="false">
      <c r="B13" s="371"/>
      <c r="C13" s="373"/>
      <c r="D13" s="361"/>
      <c r="E13" s="362"/>
      <c r="F13" s="362"/>
      <c r="G13" s="362"/>
      <c r="H13" s="417"/>
      <c r="I13" s="363"/>
      <c r="J13" s="363"/>
      <c r="K13" s="418"/>
      <c r="L13" s="362"/>
      <c r="M13" s="362"/>
      <c r="N13" s="362"/>
      <c r="O13" s="362"/>
      <c r="P13" s="366"/>
      <c r="Q13" s="366"/>
      <c r="R13" s="366"/>
      <c r="S13" s="366"/>
      <c r="T13" s="376"/>
      <c r="V13" s="368"/>
      <c r="AA13" s="27"/>
    </row>
    <row r="14" customFormat="false" ht="26.25" hidden="false" customHeight="true" outlineLevel="0" collapsed="false">
      <c r="C14" s="360"/>
      <c r="D14" s="361"/>
      <c r="E14" s="362"/>
      <c r="F14" s="362"/>
      <c r="G14" s="362"/>
      <c r="H14" s="362"/>
      <c r="I14" s="363"/>
      <c r="J14" s="363"/>
      <c r="K14" s="356"/>
      <c r="L14" s="356"/>
      <c r="M14" s="356"/>
      <c r="N14" s="356"/>
      <c r="O14" s="356"/>
      <c r="P14" s="365"/>
      <c r="Q14" s="365"/>
      <c r="R14" s="365"/>
      <c r="S14" s="376"/>
      <c r="T14" s="376"/>
      <c r="AA14" s="27"/>
    </row>
    <row r="15" customFormat="false" ht="26.25" hidden="false" customHeight="true" outlineLevel="0" collapsed="false">
      <c r="C15" s="360"/>
      <c r="D15" s="361"/>
      <c r="E15" s="362"/>
      <c r="F15" s="362"/>
      <c r="G15" s="362"/>
      <c r="H15" s="362"/>
      <c r="I15" s="363"/>
      <c r="J15" s="363"/>
      <c r="K15" s="356"/>
      <c r="L15" s="356"/>
      <c r="M15" s="356"/>
      <c r="N15" s="356"/>
      <c r="O15" s="356"/>
      <c r="P15" s="365"/>
      <c r="Q15" s="365"/>
      <c r="R15" s="365"/>
      <c r="S15" s="376"/>
      <c r="T15" s="376"/>
      <c r="AA15" s="27"/>
    </row>
    <row r="16" customFormat="false" ht="26.25" hidden="false" customHeight="true" outlineLevel="0" collapsed="false">
      <c r="C16" s="360"/>
      <c r="D16" s="361"/>
      <c r="E16" s="362"/>
      <c r="F16" s="362"/>
      <c r="G16" s="362"/>
      <c r="H16" s="362"/>
      <c r="I16" s="363"/>
      <c r="J16" s="363"/>
      <c r="K16" s="356"/>
      <c r="L16" s="356"/>
      <c r="M16" s="356"/>
      <c r="N16" s="356"/>
      <c r="O16" s="356"/>
      <c r="P16" s="365"/>
      <c r="Q16" s="365"/>
      <c r="R16" s="365"/>
      <c r="S16" s="376"/>
      <c r="T16" s="376"/>
      <c r="AA16" s="27"/>
    </row>
    <row r="17" customFormat="false" ht="26.25" hidden="false" customHeight="true" outlineLevel="0" collapsed="false">
      <c r="C17" s="360"/>
      <c r="D17" s="361"/>
      <c r="E17" s="362"/>
      <c r="F17" s="362"/>
      <c r="G17" s="362"/>
      <c r="H17" s="362"/>
      <c r="I17" s="363"/>
      <c r="J17" s="363"/>
      <c r="K17" s="356"/>
      <c r="L17" s="356"/>
      <c r="M17" s="356"/>
      <c r="N17" s="356"/>
      <c r="O17" s="356"/>
      <c r="P17" s="365"/>
      <c r="Q17" s="365"/>
      <c r="R17" s="365"/>
      <c r="S17" s="376"/>
      <c r="T17" s="376"/>
      <c r="AA17" s="27"/>
    </row>
    <row r="18" customFormat="false" ht="26.25" hidden="false" customHeight="true" outlineLevel="0" collapsed="false">
      <c r="C18" s="360"/>
      <c r="D18" s="361"/>
      <c r="E18" s="362"/>
      <c r="F18" s="362"/>
      <c r="G18" s="362"/>
      <c r="H18" s="362"/>
      <c r="I18" s="363"/>
      <c r="J18" s="363"/>
      <c r="K18" s="356"/>
      <c r="L18" s="356"/>
      <c r="M18" s="356"/>
      <c r="N18" s="356"/>
      <c r="O18" s="356"/>
      <c r="P18" s="365"/>
      <c r="Q18" s="365"/>
      <c r="R18" s="365"/>
      <c r="S18" s="376"/>
      <c r="T18" s="376"/>
      <c r="V18" s="368"/>
      <c r="AA18" s="27"/>
    </row>
    <row r="19" customFormat="false" ht="26.25" hidden="false" customHeight="true" outlineLevel="0" collapsed="false">
      <c r="C19" s="360"/>
      <c r="D19" s="361"/>
      <c r="E19" s="362"/>
      <c r="F19" s="362"/>
      <c r="G19" s="362"/>
      <c r="H19" s="362"/>
      <c r="I19" s="363"/>
      <c r="J19" s="363"/>
      <c r="K19" s="356"/>
      <c r="L19" s="356"/>
      <c r="M19" s="356"/>
      <c r="N19" s="356"/>
      <c r="O19" s="356"/>
      <c r="P19" s="365"/>
      <c r="Q19" s="365"/>
      <c r="R19" s="365"/>
      <c r="S19" s="376"/>
      <c r="T19" s="376"/>
      <c r="V19" s="368"/>
      <c r="AA19" s="27"/>
    </row>
    <row r="20" customFormat="false" ht="26.25" hidden="false" customHeight="true" outlineLevel="0" collapsed="false">
      <c r="B20" s="371"/>
      <c r="C20" s="373"/>
      <c r="D20" s="361"/>
      <c r="E20" s="362"/>
      <c r="F20" s="362"/>
      <c r="G20" s="362"/>
      <c r="H20" s="417"/>
      <c r="I20" s="363"/>
      <c r="J20" s="363"/>
      <c r="K20" s="418"/>
      <c r="L20" s="362"/>
      <c r="M20" s="362"/>
      <c r="N20" s="362"/>
      <c r="O20" s="362"/>
      <c r="P20" s="366"/>
      <c r="Q20" s="366"/>
      <c r="R20" s="366"/>
      <c r="S20" s="366"/>
      <c r="T20" s="376"/>
      <c r="V20" s="368"/>
      <c r="AA20" s="27"/>
    </row>
    <row r="21" customFormat="false" ht="26.25" hidden="false" customHeight="true" outlineLevel="0" collapsed="false">
      <c r="C21" s="360"/>
      <c r="D21" s="361"/>
      <c r="E21" s="362"/>
      <c r="F21" s="362"/>
      <c r="G21" s="362"/>
      <c r="H21" s="362"/>
      <c r="I21" s="363"/>
      <c r="J21" s="363"/>
      <c r="K21" s="356"/>
      <c r="L21" s="356"/>
      <c r="M21" s="356"/>
      <c r="N21" s="356"/>
      <c r="O21" s="356"/>
      <c r="P21" s="365"/>
      <c r="Q21" s="365"/>
      <c r="R21" s="365"/>
      <c r="S21" s="376"/>
      <c r="T21" s="376"/>
      <c r="AA21" s="27"/>
    </row>
    <row r="22" customFormat="false" ht="26.25" hidden="false" customHeight="true" outlineLevel="0" collapsed="false">
      <c r="C22" s="360"/>
      <c r="D22" s="361"/>
      <c r="E22" s="362"/>
      <c r="F22" s="362"/>
      <c r="G22" s="362"/>
      <c r="H22" s="362"/>
      <c r="I22" s="363"/>
      <c r="J22" s="363"/>
      <c r="K22" s="356"/>
      <c r="L22" s="356"/>
      <c r="M22" s="356"/>
      <c r="N22" s="356"/>
      <c r="O22" s="356"/>
      <c r="P22" s="365"/>
      <c r="Q22" s="365"/>
      <c r="R22" s="365"/>
      <c r="S22" s="376"/>
      <c r="T22" s="376"/>
      <c r="AA22" s="27"/>
    </row>
    <row r="23" customFormat="false" ht="26.25" hidden="false" customHeight="true" outlineLevel="0" collapsed="false">
      <c r="C23" s="360"/>
      <c r="D23" s="361"/>
      <c r="E23" s="362"/>
      <c r="F23" s="362"/>
      <c r="G23" s="362"/>
      <c r="H23" s="362"/>
      <c r="I23" s="363"/>
      <c r="J23" s="363"/>
      <c r="K23" s="356"/>
      <c r="L23" s="356"/>
      <c r="M23" s="356"/>
      <c r="N23" s="356"/>
      <c r="O23" s="356"/>
      <c r="P23" s="365"/>
      <c r="Q23" s="365"/>
      <c r="R23" s="365"/>
      <c r="S23" s="376"/>
      <c r="T23" s="376"/>
      <c r="AA23" s="27"/>
    </row>
    <row r="24" customFormat="false" ht="26.25" hidden="false" customHeight="true" outlineLevel="0" collapsed="false">
      <c r="C24" s="360"/>
      <c r="D24" s="361"/>
      <c r="E24" s="362"/>
      <c r="F24" s="362"/>
      <c r="G24" s="362"/>
      <c r="H24" s="362"/>
      <c r="I24" s="363"/>
      <c r="J24" s="363"/>
      <c r="K24" s="356"/>
      <c r="L24" s="356"/>
      <c r="M24" s="356"/>
      <c r="N24" s="356"/>
      <c r="O24" s="356"/>
      <c r="P24" s="365"/>
      <c r="Q24" s="365"/>
      <c r="R24" s="365"/>
      <c r="S24" s="376"/>
      <c r="T24" s="376"/>
      <c r="AA24" s="27"/>
    </row>
    <row r="25" customFormat="false" ht="26.25" hidden="false" customHeight="true" outlineLevel="0" collapsed="false">
      <c r="B25" s="371"/>
      <c r="C25" s="373"/>
      <c r="D25" s="361"/>
      <c r="E25" s="362"/>
      <c r="F25" s="362"/>
      <c r="G25" s="362"/>
      <c r="H25" s="417"/>
      <c r="I25" s="363"/>
      <c r="J25" s="363"/>
      <c r="K25" s="418"/>
      <c r="L25" s="362"/>
      <c r="M25" s="362"/>
      <c r="N25" s="362"/>
      <c r="O25" s="362"/>
      <c r="P25" s="366"/>
      <c r="Q25" s="366"/>
      <c r="R25" s="366"/>
      <c r="S25" s="366"/>
      <c r="T25" s="376"/>
      <c r="V25" s="368"/>
      <c r="AA25" s="27"/>
    </row>
    <row r="26" customFormat="false" ht="26.25" hidden="false" customHeight="true" outlineLevel="0" collapsed="false">
      <c r="C26" s="360"/>
      <c r="D26" s="361"/>
      <c r="E26" s="362"/>
      <c r="F26" s="362"/>
      <c r="G26" s="362"/>
      <c r="H26" s="362"/>
      <c r="I26" s="363"/>
      <c r="J26" s="363"/>
      <c r="K26" s="356"/>
      <c r="L26" s="356"/>
      <c r="M26" s="356"/>
      <c r="N26" s="356"/>
      <c r="O26" s="356"/>
      <c r="P26" s="365"/>
      <c r="Q26" s="365"/>
      <c r="R26" s="365"/>
      <c r="S26" s="376"/>
      <c r="T26" s="376"/>
      <c r="AA26" s="27"/>
    </row>
    <row r="27" customFormat="false" ht="26.25" hidden="false" customHeight="true" outlineLevel="0" collapsed="false">
      <c r="C27" s="360"/>
      <c r="D27" s="361"/>
      <c r="E27" s="362"/>
      <c r="F27" s="362"/>
      <c r="G27" s="362"/>
      <c r="H27" s="362"/>
      <c r="I27" s="363"/>
      <c r="J27" s="363"/>
      <c r="K27" s="356"/>
      <c r="L27" s="356"/>
      <c r="M27" s="356"/>
      <c r="N27" s="356"/>
      <c r="O27" s="356"/>
      <c r="P27" s="365"/>
      <c r="Q27" s="365"/>
      <c r="R27" s="365"/>
      <c r="S27" s="376"/>
      <c r="T27" s="376"/>
      <c r="V27" s="368"/>
      <c r="AA27" s="27"/>
    </row>
    <row r="28" customFormat="false" ht="26.25" hidden="false" customHeight="true" outlineLevel="0" collapsed="false">
      <c r="C28" s="360"/>
      <c r="D28" s="361"/>
      <c r="E28" s="362"/>
      <c r="F28" s="362"/>
      <c r="G28" s="362"/>
      <c r="H28" s="362"/>
      <c r="I28" s="363"/>
      <c r="J28" s="363"/>
      <c r="K28" s="356"/>
      <c r="L28" s="356"/>
      <c r="M28" s="356"/>
      <c r="N28" s="356"/>
      <c r="O28" s="356"/>
      <c r="P28" s="365"/>
      <c r="Q28" s="365"/>
      <c r="R28" s="365"/>
      <c r="S28" s="376"/>
      <c r="T28" s="376"/>
      <c r="AA28" s="27"/>
    </row>
    <row r="29" customFormat="false" ht="26.25" hidden="false" customHeight="true" outlineLevel="0" collapsed="false">
      <c r="C29" s="360"/>
      <c r="D29" s="361"/>
      <c r="E29" s="362"/>
      <c r="F29" s="362"/>
      <c r="G29" s="362"/>
      <c r="H29" s="362"/>
      <c r="I29" s="363"/>
      <c r="J29" s="363"/>
      <c r="K29" s="356"/>
      <c r="L29" s="356"/>
      <c r="M29" s="356"/>
      <c r="N29" s="356"/>
      <c r="O29" s="356"/>
      <c r="P29" s="365"/>
      <c r="Q29" s="365"/>
      <c r="R29" s="365"/>
      <c r="S29" s="376"/>
      <c r="T29" s="376"/>
      <c r="AA29" s="27"/>
    </row>
    <row r="30" customFormat="false" ht="26.25" hidden="false" customHeight="true" outlineLevel="0" collapsed="false">
      <c r="C30" s="360"/>
      <c r="D30" s="361"/>
      <c r="E30" s="362"/>
      <c r="F30" s="362"/>
      <c r="G30" s="362"/>
      <c r="H30" s="362"/>
      <c r="I30" s="363"/>
      <c r="J30" s="363"/>
      <c r="K30" s="356"/>
      <c r="L30" s="356"/>
      <c r="M30" s="356"/>
      <c r="N30" s="356"/>
      <c r="O30" s="356"/>
      <c r="P30" s="365"/>
      <c r="Q30" s="365"/>
      <c r="R30" s="365"/>
      <c r="S30" s="376"/>
      <c r="T30" s="376"/>
      <c r="AA30" s="27"/>
    </row>
    <row r="31" customFormat="false" ht="26.25" hidden="false" customHeight="true" outlineLevel="0" collapsed="false">
      <c r="C31" s="360"/>
      <c r="D31" s="361"/>
      <c r="E31" s="362"/>
      <c r="F31" s="362"/>
      <c r="G31" s="362"/>
      <c r="H31" s="362"/>
      <c r="I31" s="363"/>
      <c r="J31" s="363"/>
      <c r="K31" s="356"/>
      <c r="L31" s="356"/>
      <c r="M31" s="356"/>
      <c r="N31" s="356"/>
      <c r="O31" s="356"/>
      <c r="P31" s="365"/>
      <c r="Q31" s="365"/>
      <c r="R31" s="365"/>
      <c r="S31" s="376"/>
      <c r="T31" s="376"/>
      <c r="AA31" s="27"/>
    </row>
    <row r="32" customFormat="false" ht="26.25" hidden="false" customHeight="true" outlineLevel="0" collapsed="false">
      <c r="C32" s="360"/>
      <c r="D32" s="361"/>
      <c r="E32" s="362"/>
      <c r="F32" s="362"/>
      <c r="G32" s="362"/>
      <c r="H32" s="362"/>
      <c r="I32" s="363"/>
      <c r="J32" s="363"/>
      <c r="K32" s="356"/>
      <c r="L32" s="356"/>
      <c r="M32" s="356"/>
      <c r="N32" s="356"/>
      <c r="O32" s="356"/>
      <c r="P32" s="365"/>
      <c r="Q32" s="365"/>
      <c r="R32" s="365"/>
      <c r="S32" s="376"/>
      <c r="T32" s="376"/>
      <c r="V32" s="368"/>
      <c r="AA32" s="27"/>
    </row>
    <row r="33" customFormat="false" ht="26.25" hidden="false" customHeight="true" outlineLevel="0" collapsed="false">
      <c r="C33" s="360"/>
      <c r="D33" s="361"/>
      <c r="E33" s="362"/>
      <c r="F33" s="362"/>
      <c r="G33" s="362"/>
      <c r="H33" s="362"/>
      <c r="I33" s="363"/>
      <c r="J33" s="363"/>
      <c r="K33" s="356"/>
      <c r="L33" s="356"/>
      <c r="M33" s="356"/>
      <c r="N33" s="356"/>
      <c r="O33" s="356"/>
      <c r="P33" s="365"/>
      <c r="Q33" s="365"/>
      <c r="R33" s="365"/>
      <c r="S33" s="376"/>
      <c r="T33" s="376"/>
      <c r="V33" s="368"/>
      <c r="AA33" s="27"/>
    </row>
    <row r="34" customFormat="false" ht="26.25" hidden="false" customHeight="true" outlineLevel="0" collapsed="false">
      <c r="C34" s="360"/>
      <c r="D34" s="361"/>
      <c r="E34" s="362"/>
      <c r="F34" s="362"/>
      <c r="G34" s="362"/>
      <c r="H34" s="362"/>
      <c r="I34" s="363"/>
      <c r="J34" s="363"/>
      <c r="K34" s="356"/>
      <c r="L34" s="356"/>
      <c r="M34" s="356"/>
      <c r="N34" s="356"/>
      <c r="O34" s="356"/>
      <c r="P34" s="365"/>
      <c r="Q34" s="365"/>
      <c r="R34" s="365"/>
      <c r="S34" s="376"/>
      <c r="T34" s="376"/>
      <c r="V34" s="368"/>
      <c r="AA34" s="27"/>
    </row>
    <row r="35" customFormat="false" ht="26.25" hidden="false" customHeight="true" outlineLevel="0" collapsed="false">
      <c r="C35" s="360"/>
      <c r="D35" s="361"/>
      <c r="E35" s="362"/>
      <c r="F35" s="362"/>
      <c r="G35" s="362"/>
      <c r="H35" s="362"/>
      <c r="I35" s="363"/>
      <c r="J35" s="363"/>
      <c r="K35" s="356"/>
      <c r="L35" s="356"/>
      <c r="M35" s="356"/>
      <c r="N35" s="356"/>
      <c r="O35" s="356"/>
      <c r="P35" s="365"/>
      <c r="Q35" s="365"/>
      <c r="R35" s="365"/>
      <c r="S35" s="376"/>
      <c r="T35" s="376"/>
      <c r="AA35" s="27"/>
    </row>
    <row r="36" customFormat="false" ht="26.25" hidden="false" customHeight="true" outlineLevel="0" collapsed="false">
      <c r="C36" s="360"/>
      <c r="D36" s="361"/>
      <c r="E36" s="362"/>
      <c r="F36" s="362"/>
      <c r="G36" s="362"/>
      <c r="H36" s="362"/>
      <c r="I36" s="363"/>
      <c r="J36" s="363"/>
      <c r="K36" s="356"/>
      <c r="L36" s="356"/>
      <c r="M36" s="356"/>
      <c r="N36" s="356"/>
      <c r="O36" s="356"/>
      <c r="P36" s="365"/>
      <c r="Q36" s="365"/>
      <c r="R36" s="365"/>
      <c r="S36" s="376"/>
      <c r="T36" s="376"/>
      <c r="AA36" s="27"/>
    </row>
    <row r="37" customFormat="false" ht="26.25" hidden="false" customHeight="true" outlineLevel="0" collapsed="false">
      <c r="C37" s="360"/>
      <c r="D37" s="361"/>
      <c r="E37" s="362"/>
      <c r="F37" s="362"/>
      <c r="G37" s="362"/>
      <c r="H37" s="362"/>
      <c r="I37" s="363"/>
      <c r="J37" s="363"/>
      <c r="K37" s="356"/>
      <c r="L37" s="356"/>
      <c r="M37" s="356"/>
      <c r="N37" s="356"/>
      <c r="O37" s="356"/>
      <c r="P37" s="365"/>
      <c r="Q37" s="365"/>
      <c r="R37" s="365"/>
      <c r="S37" s="376"/>
      <c r="T37" s="376"/>
      <c r="AA37" s="27"/>
    </row>
    <row r="38" customFormat="false" ht="26.25" hidden="false" customHeight="true" outlineLevel="0" collapsed="false">
      <c r="C38" s="360"/>
      <c r="D38" s="361"/>
      <c r="E38" s="362"/>
      <c r="F38" s="362"/>
      <c r="G38" s="362"/>
      <c r="H38" s="362"/>
      <c r="I38" s="363"/>
      <c r="J38" s="363"/>
      <c r="K38" s="356"/>
      <c r="L38" s="356"/>
      <c r="M38" s="356"/>
      <c r="N38" s="356"/>
      <c r="O38" s="356"/>
      <c r="P38" s="365"/>
      <c r="Q38" s="365"/>
      <c r="R38" s="365"/>
      <c r="S38" s="376"/>
      <c r="T38" s="376"/>
      <c r="AA38" s="27"/>
    </row>
    <row r="39" customFormat="false" ht="26.25" hidden="false" customHeight="true" outlineLevel="0" collapsed="false">
      <c r="C39" s="360"/>
      <c r="D39" s="361"/>
      <c r="E39" s="362"/>
      <c r="F39" s="362"/>
      <c r="G39" s="362"/>
      <c r="H39" s="362"/>
      <c r="I39" s="363"/>
      <c r="J39" s="363"/>
      <c r="K39" s="356"/>
      <c r="L39" s="356"/>
      <c r="M39" s="356"/>
      <c r="N39" s="356"/>
      <c r="O39" s="356"/>
      <c r="P39" s="365"/>
      <c r="Q39" s="365"/>
      <c r="R39" s="365"/>
      <c r="S39" s="376"/>
      <c r="T39" s="376"/>
      <c r="AA39" s="27"/>
    </row>
    <row r="40" customFormat="false" ht="26.25" hidden="false" customHeight="true" outlineLevel="0" collapsed="false">
      <c r="C40" s="360"/>
      <c r="D40" s="361"/>
      <c r="E40" s="362"/>
      <c r="F40" s="362"/>
      <c r="G40" s="362"/>
      <c r="H40" s="362"/>
      <c r="I40" s="363"/>
      <c r="J40" s="363"/>
      <c r="K40" s="356"/>
      <c r="L40" s="356"/>
      <c r="M40" s="356"/>
      <c r="N40" s="356"/>
      <c r="O40" s="356"/>
      <c r="P40" s="365"/>
      <c r="Q40" s="365"/>
      <c r="R40" s="365"/>
      <c r="S40" s="376"/>
      <c r="T40" s="376"/>
      <c r="AA40" s="27"/>
    </row>
    <row r="41" customFormat="false" ht="26.25" hidden="false" customHeight="true" outlineLevel="0" collapsed="false">
      <c r="C41" s="360"/>
      <c r="D41" s="361"/>
      <c r="E41" s="362"/>
      <c r="F41" s="362"/>
      <c r="G41" s="362"/>
      <c r="H41" s="362"/>
      <c r="I41" s="363"/>
      <c r="J41" s="363"/>
      <c r="K41" s="356"/>
      <c r="L41" s="356"/>
      <c r="M41" s="356"/>
      <c r="N41" s="356"/>
      <c r="O41" s="356"/>
      <c r="P41" s="365"/>
      <c r="Q41" s="365"/>
      <c r="R41" s="365"/>
      <c r="S41" s="376"/>
      <c r="T41" s="376"/>
      <c r="AA41" s="27"/>
    </row>
    <row r="42" customFormat="false" ht="26.25" hidden="false" customHeight="true" outlineLevel="0" collapsed="false">
      <c r="C42" s="360"/>
      <c r="D42" s="361"/>
      <c r="E42" s="362"/>
      <c r="F42" s="362"/>
      <c r="G42" s="362"/>
      <c r="H42" s="362"/>
      <c r="I42" s="363"/>
      <c r="J42" s="363"/>
      <c r="K42" s="356"/>
      <c r="L42" s="356"/>
      <c r="M42" s="356"/>
      <c r="N42" s="356"/>
      <c r="O42" s="356"/>
      <c r="P42" s="365"/>
      <c r="Q42" s="365"/>
      <c r="R42" s="365"/>
      <c r="S42" s="376"/>
      <c r="T42" s="376"/>
      <c r="AA42" s="27"/>
    </row>
    <row r="43" customFormat="false" ht="26.25" hidden="false" customHeight="true" outlineLevel="0" collapsed="false">
      <c r="C43" s="360"/>
      <c r="D43" s="361"/>
      <c r="E43" s="362"/>
      <c r="F43" s="362"/>
      <c r="G43" s="362"/>
      <c r="H43" s="362"/>
      <c r="I43" s="363"/>
      <c r="J43" s="363"/>
      <c r="K43" s="356"/>
      <c r="L43" s="356"/>
      <c r="M43" s="356"/>
      <c r="N43" s="356"/>
      <c r="O43" s="356"/>
      <c r="P43" s="365"/>
      <c r="Q43" s="365"/>
      <c r="R43" s="365"/>
      <c r="S43" s="376"/>
      <c r="T43" s="376"/>
      <c r="AA43" s="27"/>
    </row>
    <row r="44" customFormat="false" ht="26.25" hidden="false" customHeight="true" outlineLevel="0" collapsed="false">
      <c r="C44" s="360"/>
      <c r="D44" s="361"/>
      <c r="E44" s="362"/>
      <c r="F44" s="362"/>
      <c r="G44" s="362"/>
      <c r="H44" s="362"/>
      <c r="I44" s="363"/>
      <c r="J44" s="363"/>
      <c r="K44" s="356"/>
      <c r="L44" s="356"/>
      <c r="M44" s="356"/>
      <c r="N44" s="356"/>
      <c r="O44" s="356"/>
      <c r="P44" s="365"/>
      <c r="Q44" s="365"/>
      <c r="R44" s="365"/>
      <c r="S44" s="376"/>
      <c r="T44" s="376"/>
      <c r="AA44" s="27"/>
    </row>
    <row r="45" customFormat="false" ht="26.25" hidden="false" customHeight="true" outlineLevel="0" collapsed="false">
      <c r="C45" s="360"/>
      <c r="D45" s="361"/>
      <c r="E45" s="362"/>
      <c r="F45" s="362"/>
      <c r="G45" s="362"/>
      <c r="H45" s="362"/>
      <c r="I45" s="363"/>
      <c r="J45" s="363"/>
      <c r="K45" s="356"/>
      <c r="L45" s="356"/>
      <c r="M45" s="356"/>
      <c r="N45" s="356"/>
      <c r="O45" s="356"/>
      <c r="P45" s="365"/>
      <c r="Q45" s="365"/>
      <c r="R45" s="365"/>
      <c r="S45" s="376"/>
      <c r="T45" s="376"/>
      <c r="AA45" s="27"/>
    </row>
    <row r="46" customFormat="false" ht="26.25" hidden="false" customHeight="true" outlineLevel="0" collapsed="false">
      <c r="C46" s="360"/>
      <c r="D46" s="361"/>
      <c r="E46" s="362"/>
      <c r="F46" s="362"/>
      <c r="G46" s="362"/>
      <c r="H46" s="362"/>
      <c r="I46" s="363"/>
      <c r="J46" s="363"/>
      <c r="K46" s="356"/>
      <c r="L46" s="356"/>
      <c r="M46" s="356"/>
      <c r="N46" s="356"/>
      <c r="O46" s="356"/>
      <c r="P46" s="365"/>
      <c r="Q46" s="365"/>
      <c r="R46" s="365"/>
      <c r="S46" s="376"/>
      <c r="T46" s="376"/>
      <c r="AA46" s="27"/>
    </row>
    <row r="47" customFormat="false" ht="26.25" hidden="false" customHeight="true" outlineLevel="0" collapsed="false">
      <c r="C47" s="360"/>
      <c r="D47" s="361"/>
      <c r="E47" s="362"/>
      <c r="F47" s="362"/>
      <c r="G47" s="362"/>
      <c r="H47" s="362"/>
      <c r="I47" s="363"/>
      <c r="J47" s="363"/>
      <c r="K47" s="356"/>
      <c r="L47" s="356"/>
      <c r="M47" s="356"/>
      <c r="N47" s="356"/>
      <c r="O47" s="356"/>
      <c r="P47" s="365"/>
      <c r="Q47" s="365"/>
      <c r="R47" s="365"/>
      <c r="S47" s="376"/>
      <c r="T47" s="376"/>
      <c r="AA47" s="27"/>
    </row>
    <row r="48" customFormat="false" ht="26.25" hidden="false" customHeight="true" outlineLevel="0" collapsed="false">
      <c r="C48" s="360"/>
      <c r="D48" s="361"/>
      <c r="E48" s="362"/>
      <c r="F48" s="362"/>
      <c r="G48" s="362"/>
      <c r="H48" s="362"/>
      <c r="I48" s="363"/>
      <c r="J48" s="363"/>
      <c r="K48" s="356"/>
      <c r="L48" s="356"/>
      <c r="M48" s="356"/>
      <c r="N48" s="356"/>
      <c r="O48" s="356"/>
      <c r="P48" s="365"/>
      <c r="Q48" s="365"/>
      <c r="R48" s="365"/>
      <c r="S48" s="376"/>
      <c r="T48" s="376"/>
      <c r="AA48" s="27"/>
    </row>
    <row r="49" customFormat="false" ht="26.25" hidden="false" customHeight="true" outlineLevel="0" collapsed="false">
      <c r="C49" s="360"/>
      <c r="D49" s="361"/>
      <c r="E49" s="362"/>
      <c r="F49" s="362"/>
      <c r="G49" s="362"/>
      <c r="H49" s="362"/>
      <c r="I49" s="363"/>
      <c r="J49" s="363"/>
      <c r="K49" s="356"/>
      <c r="L49" s="356"/>
      <c r="M49" s="356"/>
      <c r="N49" s="356"/>
      <c r="O49" s="356"/>
      <c r="P49" s="365"/>
      <c r="Q49" s="365"/>
      <c r="R49" s="365"/>
      <c r="S49" s="376"/>
      <c r="T49" s="376"/>
      <c r="AA49" s="27"/>
    </row>
    <row r="50" customFormat="false" ht="26.25" hidden="false" customHeight="true" outlineLevel="0" collapsed="false">
      <c r="C50" s="360"/>
      <c r="D50" s="361"/>
      <c r="E50" s="362"/>
      <c r="F50" s="362"/>
      <c r="G50" s="362"/>
      <c r="H50" s="362"/>
      <c r="I50" s="363"/>
      <c r="J50" s="363"/>
      <c r="K50" s="356"/>
      <c r="L50" s="356"/>
      <c r="M50" s="356"/>
      <c r="N50" s="356"/>
      <c r="O50" s="356"/>
      <c r="P50" s="365"/>
      <c r="Q50" s="365"/>
      <c r="R50" s="365"/>
      <c r="S50" s="376"/>
      <c r="T50" s="376"/>
      <c r="AA50" s="27"/>
    </row>
    <row r="51" customFormat="false" ht="25.5" hidden="false" customHeight="true" outlineLevel="0" collapsed="false">
      <c r="C51" s="360"/>
      <c r="D51" s="361"/>
      <c r="E51" s="362"/>
      <c r="F51" s="362"/>
      <c r="G51" s="362"/>
      <c r="H51" s="362"/>
      <c r="I51" s="363"/>
      <c r="J51" s="363"/>
      <c r="K51" s="356"/>
      <c r="L51" s="356"/>
      <c r="M51" s="356"/>
      <c r="N51" s="356"/>
      <c r="O51" s="356"/>
      <c r="P51" s="365"/>
      <c r="Q51" s="365"/>
      <c r="R51" s="365"/>
      <c r="S51" s="376"/>
      <c r="T51" s="376"/>
      <c r="AA51" s="27"/>
    </row>
    <row r="52" customFormat="false" ht="25.5" hidden="false" customHeight="true" outlineLevel="0" collapsed="false">
      <c r="C52" s="360"/>
      <c r="D52" s="361"/>
      <c r="E52" s="362"/>
      <c r="F52" s="362"/>
      <c r="G52" s="362"/>
      <c r="H52" s="362"/>
      <c r="I52" s="363"/>
      <c r="J52" s="363"/>
      <c r="K52" s="356"/>
      <c r="L52" s="356"/>
      <c r="M52" s="356"/>
      <c r="N52" s="356"/>
      <c r="O52" s="356"/>
      <c r="P52" s="365"/>
      <c r="Q52" s="365"/>
      <c r="R52" s="365"/>
      <c r="S52" s="376"/>
      <c r="T52" s="376"/>
    </row>
    <row r="53" customFormat="false" ht="25.5" hidden="false" customHeight="true" outlineLevel="0" collapsed="false">
      <c r="C53" s="360"/>
      <c r="D53" s="361"/>
      <c r="E53" s="362"/>
      <c r="F53" s="362"/>
      <c r="G53" s="362"/>
      <c r="H53" s="362"/>
      <c r="I53" s="363"/>
      <c r="J53" s="363"/>
      <c r="K53" s="356"/>
      <c r="L53" s="356"/>
      <c r="M53" s="356"/>
      <c r="N53" s="356"/>
      <c r="O53" s="356"/>
      <c r="P53" s="365"/>
      <c r="Q53" s="365"/>
      <c r="R53" s="365"/>
      <c r="S53" s="376"/>
      <c r="T53" s="376"/>
    </row>
    <row r="54" customFormat="false" ht="25.5" hidden="false" customHeight="true" outlineLevel="0" collapsed="false">
      <c r="C54" s="360"/>
      <c r="D54" s="361"/>
      <c r="E54" s="362"/>
      <c r="F54" s="362"/>
      <c r="G54" s="362"/>
      <c r="H54" s="362"/>
      <c r="I54" s="363"/>
      <c r="J54" s="363"/>
      <c r="K54" s="356"/>
      <c r="L54" s="356"/>
      <c r="M54" s="356"/>
      <c r="N54" s="356"/>
      <c r="O54" s="356"/>
      <c r="P54" s="365"/>
      <c r="Q54" s="365"/>
      <c r="R54" s="365"/>
      <c r="S54" s="376"/>
      <c r="T54" s="376"/>
    </row>
    <row r="55" customFormat="false" ht="25.5" hidden="false" customHeight="true" outlineLevel="0" collapsed="false">
      <c r="C55" s="360"/>
      <c r="D55" s="361"/>
      <c r="E55" s="362"/>
      <c r="F55" s="362"/>
      <c r="G55" s="362"/>
      <c r="H55" s="362"/>
      <c r="I55" s="363"/>
      <c r="J55" s="363"/>
      <c r="K55" s="356"/>
      <c r="L55" s="356"/>
      <c r="M55" s="356"/>
      <c r="N55" s="356"/>
      <c r="O55" s="356"/>
      <c r="P55" s="365"/>
      <c r="Q55" s="365"/>
      <c r="R55" s="365"/>
      <c r="S55" s="376"/>
      <c r="T55" s="376"/>
    </row>
    <row r="56" customFormat="false" ht="25.5" hidden="false" customHeight="true" outlineLevel="0" collapsed="false">
      <c r="C56" s="360"/>
      <c r="D56" s="361"/>
      <c r="E56" s="362"/>
      <c r="F56" s="362"/>
      <c r="G56" s="362"/>
      <c r="H56" s="362"/>
      <c r="I56" s="363"/>
      <c r="J56" s="363"/>
      <c r="K56" s="356"/>
      <c r="L56" s="356"/>
      <c r="M56" s="356"/>
      <c r="N56" s="356"/>
      <c r="O56" s="356"/>
      <c r="P56" s="365"/>
      <c r="Q56" s="365"/>
      <c r="R56" s="365"/>
      <c r="S56" s="376"/>
      <c r="T56" s="376"/>
    </row>
    <row r="57" customFormat="false" ht="25.5" hidden="false" customHeight="true" outlineLevel="0" collapsed="false">
      <c r="C57" s="360"/>
      <c r="D57" s="361"/>
      <c r="E57" s="362"/>
      <c r="F57" s="362"/>
      <c r="G57" s="362"/>
      <c r="H57" s="362"/>
      <c r="I57" s="363"/>
      <c r="J57" s="363"/>
      <c r="K57" s="356"/>
      <c r="L57" s="356"/>
      <c r="M57" s="356"/>
      <c r="N57" s="356"/>
      <c r="O57" s="356"/>
      <c r="P57" s="365"/>
      <c r="Q57" s="365"/>
      <c r="R57" s="365"/>
      <c r="S57" s="376"/>
      <c r="T57" s="376"/>
    </row>
    <row r="58" customFormat="false" ht="25.5" hidden="false" customHeight="true" outlineLevel="0" collapsed="false">
      <c r="C58" s="360"/>
      <c r="D58" s="361"/>
      <c r="E58" s="362"/>
      <c r="F58" s="362"/>
      <c r="G58" s="362"/>
      <c r="H58" s="362"/>
      <c r="I58" s="363"/>
      <c r="J58" s="363"/>
      <c r="K58" s="356"/>
      <c r="L58" s="356"/>
      <c r="M58" s="356"/>
      <c r="N58" s="356"/>
      <c r="O58" s="356"/>
      <c r="P58" s="365"/>
      <c r="Q58" s="365"/>
      <c r="R58" s="365"/>
      <c r="S58" s="376"/>
      <c r="T58" s="376"/>
    </row>
    <row r="59" customFormat="false" ht="25.5" hidden="false" customHeight="true" outlineLevel="0" collapsed="false">
      <c r="C59" s="360"/>
      <c r="D59" s="361"/>
      <c r="E59" s="362"/>
      <c r="F59" s="362"/>
      <c r="G59" s="362"/>
      <c r="H59" s="362"/>
      <c r="I59" s="363"/>
      <c r="J59" s="363"/>
      <c r="K59" s="356"/>
      <c r="L59" s="356"/>
      <c r="M59" s="356"/>
      <c r="N59" s="356"/>
      <c r="O59" s="356"/>
      <c r="P59" s="365"/>
      <c r="Q59" s="365"/>
      <c r="R59" s="365"/>
      <c r="S59" s="376"/>
      <c r="T59" s="376"/>
    </row>
    <row r="60" customFormat="false" ht="25.5" hidden="false" customHeight="true" outlineLevel="0" collapsed="false">
      <c r="C60" s="360"/>
      <c r="D60" s="361"/>
      <c r="E60" s="362"/>
      <c r="F60" s="362"/>
      <c r="G60" s="362"/>
      <c r="H60" s="362"/>
      <c r="I60" s="363"/>
      <c r="J60" s="363"/>
      <c r="K60" s="356"/>
      <c r="L60" s="356"/>
      <c r="M60" s="356"/>
      <c r="N60" s="356"/>
      <c r="O60" s="356"/>
      <c r="P60" s="365"/>
      <c r="Q60" s="365"/>
      <c r="R60" s="365"/>
      <c r="S60" s="376"/>
      <c r="T60" s="376"/>
    </row>
    <row r="61" customFormat="false" ht="25.5" hidden="false" customHeight="true" outlineLevel="0" collapsed="false">
      <c r="C61" s="360"/>
      <c r="D61" s="361"/>
      <c r="E61" s="362"/>
      <c r="F61" s="362"/>
      <c r="G61" s="362"/>
      <c r="H61" s="362"/>
      <c r="I61" s="363"/>
      <c r="J61" s="363"/>
      <c r="K61" s="356"/>
      <c r="L61" s="356"/>
      <c r="M61" s="356"/>
      <c r="N61" s="356"/>
      <c r="O61" s="356"/>
      <c r="P61" s="365"/>
      <c r="Q61" s="365"/>
      <c r="R61" s="365"/>
      <c r="S61" s="376"/>
      <c r="T61" s="376"/>
    </row>
    <row r="62" customFormat="false" ht="25.5" hidden="false" customHeight="true" outlineLevel="0" collapsed="false">
      <c r="C62" s="360"/>
      <c r="D62" s="361"/>
      <c r="E62" s="362"/>
      <c r="F62" s="362"/>
      <c r="G62" s="362"/>
      <c r="H62" s="362"/>
      <c r="I62" s="363"/>
      <c r="J62" s="363"/>
      <c r="K62" s="356"/>
      <c r="L62" s="356"/>
      <c r="M62" s="356"/>
      <c r="N62" s="356"/>
      <c r="O62" s="356"/>
      <c r="P62" s="365"/>
      <c r="Q62" s="365"/>
      <c r="R62" s="365"/>
      <c r="S62" s="376"/>
      <c r="T62" s="376"/>
    </row>
    <row r="63" customFormat="false" ht="25.5" hidden="false" customHeight="true" outlineLevel="0" collapsed="false">
      <c r="C63" s="360"/>
      <c r="D63" s="361"/>
      <c r="E63" s="362"/>
      <c r="F63" s="362"/>
      <c r="G63" s="362"/>
      <c r="H63" s="362"/>
      <c r="I63" s="363"/>
      <c r="J63" s="363"/>
      <c r="K63" s="356"/>
      <c r="L63" s="356"/>
      <c r="M63" s="356"/>
      <c r="N63" s="356"/>
      <c r="O63" s="356"/>
      <c r="P63" s="365"/>
      <c r="Q63" s="365"/>
      <c r="R63" s="365"/>
      <c r="S63" s="376"/>
      <c r="T63" s="376"/>
    </row>
    <row r="64" customFormat="false" ht="25.5" hidden="false" customHeight="true" outlineLevel="0" collapsed="false">
      <c r="C64" s="360"/>
      <c r="D64" s="361"/>
      <c r="E64" s="362"/>
      <c r="F64" s="362"/>
      <c r="G64" s="362"/>
      <c r="H64" s="362"/>
      <c r="I64" s="363"/>
      <c r="J64" s="363"/>
      <c r="K64" s="356"/>
      <c r="L64" s="356"/>
      <c r="M64" s="356"/>
      <c r="N64" s="356"/>
      <c r="O64" s="356"/>
      <c r="P64" s="365"/>
      <c r="Q64" s="365"/>
      <c r="R64" s="365"/>
      <c r="S64" s="376"/>
      <c r="T64" s="376"/>
    </row>
    <row r="65" customFormat="false" ht="25.5" hidden="false" customHeight="true" outlineLevel="0" collapsed="false">
      <c r="C65" s="360"/>
      <c r="D65" s="361"/>
      <c r="E65" s="362"/>
      <c r="F65" s="362"/>
      <c r="G65" s="362"/>
      <c r="H65" s="362"/>
      <c r="I65" s="363"/>
      <c r="J65" s="363"/>
      <c r="K65" s="356"/>
      <c r="L65" s="356"/>
      <c r="M65" s="356"/>
      <c r="N65" s="356"/>
      <c r="O65" s="356"/>
      <c r="P65" s="365"/>
      <c r="Q65" s="365"/>
      <c r="R65" s="365"/>
      <c r="S65" s="376"/>
      <c r="T65" s="376"/>
    </row>
    <row r="66" customFormat="false" ht="25.5" hidden="false" customHeight="true" outlineLevel="0" collapsed="false">
      <c r="C66" s="360"/>
      <c r="D66" s="361"/>
      <c r="E66" s="362"/>
      <c r="F66" s="362"/>
      <c r="G66" s="362"/>
      <c r="H66" s="362"/>
      <c r="I66" s="363"/>
      <c r="J66" s="363"/>
      <c r="K66" s="356"/>
      <c r="L66" s="356"/>
      <c r="M66" s="356"/>
      <c r="N66" s="356"/>
      <c r="O66" s="356"/>
      <c r="P66" s="365"/>
      <c r="Q66" s="365"/>
      <c r="R66" s="365"/>
      <c r="S66" s="376"/>
      <c r="T66" s="376"/>
    </row>
    <row r="67" customFormat="false" ht="25.5" hidden="false" customHeight="true" outlineLevel="0" collapsed="false">
      <c r="C67" s="360"/>
      <c r="D67" s="361"/>
      <c r="E67" s="362"/>
      <c r="F67" s="362"/>
      <c r="G67" s="362"/>
      <c r="H67" s="362"/>
      <c r="I67" s="363"/>
      <c r="J67" s="363"/>
      <c r="K67" s="356"/>
      <c r="L67" s="356"/>
      <c r="M67" s="356"/>
      <c r="N67" s="356"/>
      <c r="O67" s="356"/>
      <c r="P67" s="365"/>
      <c r="Q67" s="365"/>
      <c r="R67" s="365"/>
      <c r="S67" s="376"/>
      <c r="T67" s="376"/>
    </row>
    <row r="68" customFormat="false" ht="25.5" hidden="false" customHeight="true" outlineLevel="0" collapsed="false">
      <c r="C68" s="360"/>
      <c r="D68" s="361"/>
      <c r="E68" s="362"/>
      <c r="F68" s="362"/>
      <c r="G68" s="362"/>
      <c r="H68" s="362"/>
      <c r="I68" s="363"/>
      <c r="J68" s="363"/>
      <c r="K68" s="356"/>
      <c r="L68" s="356"/>
      <c r="M68" s="356"/>
      <c r="N68" s="356"/>
      <c r="O68" s="356"/>
      <c r="P68" s="365"/>
      <c r="Q68" s="365"/>
      <c r="R68" s="365"/>
      <c r="S68" s="376"/>
      <c r="T68" s="376"/>
    </row>
    <row r="69" customFormat="false" ht="25.5" hidden="false" customHeight="true" outlineLevel="0" collapsed="false">
      <c r="C69" s="360"/>
      <c r="D69" s="361"/>
      <c r="E69" s="362"/>
      <c r="F69" s="362"/>
      <c r="G69" s="362"/>
      <c r="H69" s="362"/>
      <c r="I69" s="363"/>
      <c r="J69" s="363"/>
      <c r="K69" s="356"/>
      <c r="L69" s="356"/>
      <c r="M69" s="356"/>
      <c r="N69" s="356"/>
      <c r="O69" s="356"/>
      <c r="P69" s="365"/>
      <c r="Q69" s="365"/>
      <c r="R69" s="365"/>
      <c r="S69" s="376"/>
      <c r="T69" s="376"/>
    </row>
    <row r="70" customFormat="false" ht="25.5" hidden="false" customHeight="true" outlineLevel="0" collapsed="false">
      <c r="C70" s="360"/>
      <c r="D70" s="361"/>
      <c r="E70" s="362"/>
      <c r="F70" s="362"/>
      <c r="G70" s="362"/>
      <c r="H70" s="362"/>
      <c r="I70" s="363"/>
      <c r="J70" s="363"/>
      <c r="K70" s="356"/>
      <c r="L70" s="356"/>
      <c r="M70" s="356"/>
      <c r="N70" s="356"/>
      <c r="O70" s="356"/>
      <c r="P70" s="365"/>
      <c r="Q70" s="365"/>
      <c r="R70" s="365"/>
      <c r="S70" s="376"/>
      <c r="T70" s="376"/>
    </row>
    <row r="71" customFormat="false" ht="25.5" hidden="false" customHeight="true" outlineLevel="0" collapsed="false">
      <c r="C71" s="360"/>
      <c r="D71" s="361"/>
      <c r="E71" s="362"/>
      <c r="F71" s="362"/>
      <c r="G71" s="362"/>
      <c r="H71" s="362"/>
      <c r="I71" s="363"/>
      <c r="J71" s="363"/>
      <c r="K71" s="356"/>
      <c r="L71" s="356"/>
      <c r="M71" s="356"/>
      <c r="N71" s="356"/>
      <c r="O71" s="356"/>
      <c r="P71" s="365"/>
      <c r="Q71" s="365"/>
      <c r="R71" s="365"/>
      <c r="S71" s="376"/>
      <c r="T71" s="376"/>
    </row>
    <row r="72" customFormat="false" ht="25.5" hidden="false" customHeight="true" outlineLevel="0" collapsed="false">
      <c r="C72" s="360"/>
      <c r="D72" s="361"/>
      <c r="E72" s="362"/>
      <c r="F72" s="362"/>
      <c r="G72" s="362"/>
      <c r="H72" s="362"/>
      <c r="I72" s="363"/>
      <c r="J72" s="363"/>
      <c r="K72" s="356"/>
      <c r="L72" s="356"/>
      <c r="M72" s="356"/>
      <c r="N72" s="356"/>
      <c r="O72" s="356"/>
      <c r="P72" s="365"/>
      <c r="Q72" s="365"/>
      <c r="R72" s="365"/>
      <c r="S72" s="376"/>
      <c r="T72" s="376"/>
    </row>
    <row r="73" customFormat="false" ht="25.5" hidden="false" customHeight="true" outlineLevel="0" collapsed="false">
      <c r="C73" s="360"/>
      <c r="D73" s="361"/>
      <c r="E73" s="362"/>
      <c r="F73" s="362"/>
      <c r="G73" s="362"/>
      <c r="H73" s="362"/>
      <c r="I73" s="363"/>
      <c r="J73" s="363"/>
      <c r="K73" s="356"/>
      <c r="L73" s="356"/>
      <c r="M73" s="356"/>
      <c r="N73" s="356"/>
      <c r="O73" s="356"/>
      <c r="P73" s="365"/>
      <c r="Q73" s="365"/>
      <c r="R73" s="365"/>
      <c r="S73" s="376"/>
      <c r="T73" s="376"/>
    </row>
    <row r="74" customFormat="false" ht="25.5" hidden="false" customHeight="true" outlineLevel="0" collapsed="false">
      <c r="C74" s="360"/>
      <c r="D74" s="361"/>
      <c r="E74" s="362"/>
      <c r="F74" s="362"/>
      <c r="G74" s="362"/>
      <c r="H74" s="362"/>
      <c r="I74" s="363"/>
      <c r="J74" s="363"/>
      <c r="K74" s="356"/>
      <c r="L74" s="356"/>
      <c r="M74" s="356"/>
      <c r="N74" s="356"/>
      <c r="O74" s="356"/>
      <c r="P74" s="365"/>
      <c r="Q74" s="365"/>
      <c r="R74" s="365"/>
      <c r="S74" s="376"/>
      <c r="T74" s="376"/>
    </row>
    <row r="75" customFormat="false" ht="25.5" hidden="false" customHeight="true" outlineLevel="0" collapsed="false">
      <c r="C75" s="360"/>
      <c r="D75" s="361"/>
      <c r="E75" s="362"/>
      <c r="F75" s="362"/>
      <c r="G75" s="362"/>
      <c r="H75" s="362"/>
      <c r="I75" s="363"/>
      <c r="J75" s="363"/>
      <c r="K75" s="356"/>
      <c r="L75" s="356"/>
      <c r="M75" s="356"/>
      <c r="N75" s="356"/>
      <c r="O75" s="356"/>
      <c r="P75" s="365"/>
      <c r="Q75" s="365"/>
      <c r="R75" s="365"/>
      <c r="S75" s="376"/>
      <c r="T75" s="376"/>
    </row>
    <row r="76" customFormat="false" ht="25.5" hidden="false" customHeight="true" outlineLevel="0" collapsed="false">
      <c r="C76" s="360"/>
      <c r="D76" s="361"/>
      <c r="E76" s="362"/>
      <c r="F76" s="362"/>
      <c r="G76" s="362"/>
      <c r="H76" s="362"/>
      <c r="I76" s="363"/>
      <c r="J76" s="363"/>
      <c r="K76" s="356"/>
      <c r="L76" s="356"/>
      <c r="M76" s="356"/>
      <c r="N76" s="356"/>
      <c r="O76" s="356"/>
      <c r="P76" s="365"/>
      <c r="Q76" s="365"/>
      <c r="R76" s="365"/>
      <c r="S76" s="376"/>
      <c r="T76" s="376"/>
    </row>
    <row r="77" customFormat="false" ht="25.5" hidden="false" customHeight="true" outlineLevel="0" collapsed="false">
      <c r="C77" s="360"/>
      <c r="D77" s="361"/>
      <c r="E77" s="362"/>
      <c r="F77" s="362"/>
      <c r="G77" s="362"/>
      <c r="H77" s="362"/>
      <c r="I77" s="363"/>
      <c r="J77" s="363"/>
      <c r="K77" s="356"/>
      <c r="L77" s="356"/>
      <c r="M77" s="356"/>
      <c r="N77" s="356"/>
      <c r="O77" s="356"/>
      <c r="P77" s="365"/>
      <c r="Q77" s="365"/>
      <c r="R77" s="365"/>
      <c r="S77" s="376"/>
      <c r="T77" s="376"/>
    </row>
    <row r="78" customFormat="false" ht="25.5" hidden="false" customHeight="true" outlineLevel="0" collapsed="false">
      <c r="C78" s="360"/>
      <c r="D78" s="361"/>
      <c r="E78" s="362"/>
      <c r="F78" s="362"/>
      <c r="G78" s="362"/>
      <c r="H78" s="362"/>
      <c r="I78" s="363"/>
      <c r="J78" s="363"/>
      <c r="K78" s="356"/>
      <c r="L78" s="356"/>
      <c r="M78" s="356"/>
      <c r="N78" s="356"/>
      <c r="O78" s="356"/>
      <c r="P78" s="365"/>
      <c r="Q78" s="365"/>
      <c r="R78" s="365"/>
      <c r="S78" s="376"/>
      <c r="T78" s="376"/>
    </row>
    <row r="79" customFormat="false" ht="25.5" hidden="false" customHeight="true" outlineLevel="0" collapsed="false">
      <c r="C79" s="360"/>
      <c r="D79" s="361"/>
      <c r="E79" s="362"/>
      <c r="F79" s="362"/>
      <c r="G79" s="362"/>
      <c r="H79" s="362"/>
      <c r="I79" s="363"/>
      <c r="J79" s="363"/>
      <c r="K79" s="356"/>
      <c r="L79" s="356"/>
      <c r="M79" s="356"/>
      <c r="N79" s="356"/>
      <c r="O79" s="356"/>
      <c r="P79" s="365"/>
      <c r="Q79" s="365"/>
      <c r="R79" s="365"/>
      <c r="S79" s="376"/>
      <c r="T79" s="376"/>
    </row>
    <row r="80" customFormat="false" ht="25.5" hidden="false" customHeight="true" outlineLevel="0" collapsed="false">
      <c r="C80" s="360"/>
      <c r="D80" s="361"/>
      <c r="E80" s="362"/>
      <c r="F80" s="362"/>
      <c r="G80" s="362"/>
      <c r="H80" s="362"/>
      <c r="I80" s="363"/>
      <c r="J80" s="363"/>
      <c r="K80" s="356"/>
      <c r="L80" s="356"/>
      <c r="M80" s="356"/>
      <c r="N80" s="356"/>
      <c r="O80" s="356"/>
      <c r="P80" s="365"/>
      <c r="Q80" s="365"/>
      <c r="R80" s="365"/>
      <c r="S80" s="376"/>
      <c r="T80" s="376"/>
    </row>
    <row r="81" customFormat="false" ht="25.5" hidden="false" customHeight="true" outlineLevel="0" collapsed="false">
      <c r="C81" s="360"/>
      <c r="D81" s="361"/>
      <c r="E81" s="362"/>
      <c r="F81" s="362"/>
      <c r="G81" s="362"/>
      <c r="H81" s="362"/>
      <c r="I81" s="363"/>
      <c r="J81" s="363"/>
      <c r="K81" s="356"/>
      <c r="L81" s="356"/>
      <c r="M81" s="356"/>
      <c r="N81" s="356"/>
      <c r="O81" s="356"/>
      <c r="P81" s="365"/>
      <c r="Q81" s="365"/>
      <c r="R81" s="365"/>
      <c r="S81" s="376"/>
      <c r="T81" s="376"/>
    </row>
    <row r="82" customFormat="false" ht="25.5" hidden="false" customHeight="true" outlineLevel="0" collapsed="false">
      <c r="C82" s="360"/>
      <c r="D82" s="361"/>
      <c r="E82" s="362"/>
      <c r="F82" s="362"/>
      <c r="G82" s="362"/>
      <c r="H82" s="362"/>
      <c r="I82" s="363"/>
      <c r="J82" s="363"/>
      <c r="K82" s="356"/>
      <c r="L82" s="356"/>
      <c r="M82" s="356"/>
      <c r="N82" s="356"/>
      <c r="O82" s="356"/>
      <c r="P82" s="365"/>
      <c r="Q82" s="365"/>
      <c r="R82" s="365"/>
      <c r="S82" s="376"/>
      <c r="T82" s="376"/>
    </row>
    <row r="83" customFormat="false" ht="25.5" hidden="false" customHeight="true" outlineLevel="0" collapsed="false">
      <c r="C83" s="360"/>
      <c r="D83" s="361"/>
      <c r="E83" s="362"/>
      <c r="F83" s="362"/>
      <c r="G83" s="362"/>
      <c r="H83" s="362"/>
      <c r="I83" s="363"/>
      <c r="J83" s="363"/>
      <c r="K83" s="356"/>
      <c r="L83" s="356"/>
      <c r="M83" s="356"/>
      <c r="N83" s="356"/>
      <c r="O83" s="356"/>
      <c r="P83" s="365"/>
      <c r="Q83" s="365"/>
      <c r="R83" s="365"/>
      <c r="S83" s="376"/>
      <c r="T83" s="376"/>
    </row>
    <row r="84" customFormat="false" ht="25.5" hidden="false" customHeight="true" outlineLevel="0" collapsed="false">
      <c r="C84" s="360"/>
      <c r="D84" s="361"/>
      <c r="E84" s="362"/>
      <c r="F84" s="362"/>
      <c r="G84" s="362"/>
      <c r="H84" s="362"/>
      <c r="I84" s="363"/>
      <c r="J84" s="363"/>
      <c r="K84" s="356"/>
      <c r="L84" s="356"/>
      <c r="M84" s="356"/>
      <c r="N84" s="356"/>
      <c r="O84" s="356"/>
      <c r="P84" s="365"/>
      <c r="Q84" s="365"/>
      <c r="R84" s="365"/>
      <c r="S84" s="376"/>
      <c r="T84" s="376"/>
    </row>
    <row r="85" customFormat="false" ht="25.5" hidden="false" customHeight="true" outlineLevel="0" collapsed="false">
      <c r="C85" s="360"/>
      <c r="D85" s="361"/>
      <c r="E85" s="362"/>
      <c r="F85" s="362"/>
      <c r="G85" s="362"/>
      <c r="H85" s="362"/>
      <c r="I85" s="363"/>
      <c r="J85" s="363"/>
      <c r="K85" s="356"/>
      <c r="L85" s="356"/>
      <c r="M85" s="356"/>
      <c r="N85" s="356"/>
      <c r="O85" s="356"/>
      <c r="P85" s="365"/>
      <c r="Q85" s="365"/>
      <c r="R85" s="365"/>
      <c r="S85" s="376"/>
      <c r="T85" s="376"/>
    </row>
    <row r="86" customFormat="false" ht="25.5" hidden="false" customHeight="true" outlineLevel="0" collapsed="false">
      <c r="C86" s="360"/>
      <c r="D86" s="361"/>
      <c r="E86" s="362"/>
      <c r="F86" s="362"/>
      <c r="G86" s="362"/>
      <c r="H86" s="362"/>
      <c r="I86" s="363"/>
      <c r="J86" s="363"/>
      <c r="K86" s="356"/>
      <c r="L86" s="356"/>
      <c r="M86" s="356"/>
      <c r="N86" s="356"/>
      <c r="O86" s="356"/>
      <c r="P86" s="365"/>
      <c r="Q86" s="365"/>
      <c r="R86" s="365"/>
      <c r="S86" s="376"/>
      <c r="T86" s="376"/>
    </row>
    <row r="87" customFormat="false" ht="25.5" hidden="false" customHeight="true" outlineLevel="0" collapsed="false">
      <c r="C87" s="360"/>
      <c r="D87" s="361"/>
      <c r="E87" s="362"/>
      <c r="F87" s="362"/>
      <c r="G87" s="362"/>
      <c r="H87" s="362"/>
      <c r="I87" s="363"/>
      <c r="J87" s="363"/>
      <c r="K87" s="356"/>
      <c r="L87" s="356"/>
      <c r="M87" s="356"/>
      <c r="N87" s="356"/>
      <c r="O87" s="356"/>
      <c r="P87" s="365"/>
      <c r="Q87" s="365"/>
      <c r="R87" s="365"/>
      <c r="S87" s="376"/>
      <c r="T87" s="376"/>
    </row>
    <row r="88" customFormat="false" ht="25.5" hidden="false" customHeight="true" outlineLevel="0" collapsed="false">
      <c r="C88" s="360"/>
      <c r="D88" s="361"/>
      <c r="E88" s="362"/>
      <c r="F88" s="362"/>
      <c r="G88" s="362"/>
      <c r="H88" s="362"/>
      <c r="I88" s="363"/>
      <c r="J88" s="363"/>
      <c r="K88" s="356"/>
      <c r="L88" s="356"/>
      <c r="M88" s="356"/>
      <c r="N88" s="356"/>
      <c r="O88" s="356"/>
      <c r="P88" s="365"/>
      <c r="Q88" s="365"/>
      <c r="R88" s="365"/>
      <c r="S88" s="376"/>
      <c r="T88" s="376"/>
    </row>
    <row r="89" customFormat="false" ht="25.5" hidden="false" customHeight="true" outlineLevel="0" collapsed="false">
      <c r="C89" s="360"/>
      <c r="D89" s="361"/>
      <c r="E89" s="362"/>
      <c r="F89" s="362"/>
      <c r="G89" s="362"/>
      <c r="H89" s="362"/>
      <c r="I89" s="363"/>
      <c r="J89" s="363"/>
      <c r="K89" s="356"/>
      <c r="L89" s="356"/>
      <c r="M89" s="356"/>
      <c r="N89" s="356"/>
      <c r="O89" s="356"/>
      <c r="P89" s="365"/>
      <c r="Q89" s="365"/>
      <c r="R89" s="365"/>
      <c r="S89" s="376"/>
      <c r="T89" s="376"/>
    </row>
    <row r="90" customFormat="false" ht="25.5" hidden="false" customHeight="true" outlineLevel="0" collapsed="false">
      <c r="C90" s="360"/>
      <c r="D90" s="361"/>
      <c r="E90" s="362"/>
      <c r="F90" s="362"/>
      <c r="G90" s="362"/>
      <c r="H90" s="362"/>
      <c r="I90" s="363"/>
      <c r="J90" s="363"/>
      <c r="K90" s="356"/>
      <c r="L90" s="356"/>
      <c r="M90" s="356"/>
      <c r="N90" s="356"/>
      <c r="O90" s="356"/>
      <c r="P90" s="365"/>
      <c r="Q90" s="365"/>
      <c r="R90" s="365"/>
      <c r="S90" s="376"/>
      <c r="T90" s="376"/>
    </row>
    <row r="91" customFormat="false" ht="25.5" hidden="false" customHeight="true" outlineLevel="0" collapsed="false">
      <c r="C91" s="360"/>
      <c r="D91" s="361"/>
      <c r="E91" s="362"/>
      <c r="F91" s="362"/>
      <c r="G91" s="362"/>
      <c r="H91" s="362"/>
      <c r="I91" s="363"/>
      <c r="J91" s="363"/>
      <c r="K91" s="356"/>
      <c r="L91" s="356"/>
      <c r="M91" s="356"/>
      <c r="N91" s="356"/>
      <c r="O91" s="356"/>
      <c r="P91" s="365"/>
      <c r="Q91" s="365"/>
      <c r="R91" s="365"/>
      <c r="S91" s="376"/>
      <c r="T91" s="376"/>
    </row>
    <row r="92" customFormat="false" ht="25.5" hidden="false" customHeight="true" outlineLevel="0" collapsed="false">
      <c r="C92" s="360"/>
      <c r="D92" s="361"/>
      <c r="E92" s="362"/>
      <c r="F92" s="362"/>
      <c r="G92" s="362"/>
      <c r="H92" s="362"/>
      <c r="I92" s="363"/>
      <c r="J92" s="363"/>
      <c r="K92" s="356"/>
      <c r="L92" s="356"/>
      <c r="M92" s="356"/>
      <c r="N92" s="356"/>
      <c r="O92" s="356"/>
      <c r="P92" s="365"/>
      <c r="Q92" s="365"/>
      <c r="R92" s="365"/>
      <c r="S92" s="376"/>
      <c r="T92" s="376"/>
    </row>
    <row r="93" customFormat="false" ht="25.5" hidden="false" customHeight="true" outlineLevel="0" collapsed="false">
      <c r="C93" s="360"/>
      <c r="D93" s="361"/>
      <c r="E93" s="362"/>
      <c r="F93" s="362"/>
      <c r="G93" s="362"/>
      <c r="H93" s="362"/>
      <c r="I93" s="363"/>
      <c r="J93" s="363"/>
      <c r="K93" s="356"/>
      <c r="L93" s="356"/>
      <c r="M93" s="356"/>
      <c r="N93" s="356"/>
      <c r="O93" s="356"/>
      <c r="P93" s="365"/>
      <c r="Q93" s="365"/>
      <c r="R93" s="365"/>
      <c r="S93" s="376"/>
      <c r="T93" s="376"/>
    </row>
    <row r="94" customFormat="false" ht="25.5" hidden="false" customHeight="true" outlineLevel="0" collapsed="false">
      <c r="C94" s="360"/>
      <c r="D94" s="361"/>
      <c r="E94" s="362"/>
      <c r="F94" s="362"/>
      <c r="G94" s="362"/>
      <c r="H94" s="362"/>
      <c r="I94" s="363"/>
      <c r="J94" s="363"/>
      <c r="K94" s="356"/>
      <c r="L94" s="356"/>
      <c r="M94" s="356"/>
      <c r="N94" s="356"/>
      <c r="O94" s="356"/>
      <c r="P94" s="365"/>
      <c r="Q94" s="365"/>
      <c r="R94" s="365"/>
      <c r="S94" s="376"/>
      <c r="T94" s="376"/>
    </row>
    <row r="95" customFormat="false" ht="25.5" hidden="false" customHeight="true" outlineLevel="0" collapsed="false">
      <c r="C95" s="360"/>
      <c r="D95" s="361"/>
      <c r="E95" s="362"/>
      <c r="F95" s="362"/>
      <c r="G95" s="362"/>
      <c r="H95" s="362"/>
      <c r="I95" s="363"/>
      <c r="J95" s="363"/>
      <c r="K95" s="356"/>
      <c r="L95" s="356"/>
      <c r="M95" s="356"/>
      <c r="N95" s="356"/>
      <c r="O95" s="356"/>
      <c r="P95" s="365"/>
      <c r="Q95" s="365"/>
      <c r="R95" s="365"/>
      <c r="S95" s="376"/>
      <c r="T95" s="376"/>
    </row>
    <row r="96" customFormat="false" ht="25.5" hidden="false" customHeight="true" outlineLevel="0" collapsed="false">
      <c r="C96" s="360"/>
      <c r="D96" s="361"/>
      <c r="E96" s="362"/>
      <c r="F96" s="362"/>
      <c r="G96" s="362"/>
      <c r="H96" s="362"/>
      <c r="I96" s="363"/>
      <c r="J96" s="363"/>
      <c r="K96" s="356"/>
      <c r="L96" s="356"/>
      <c r="M96" s="356"/>
      <c r="N96" s="356"/>
      <c r="O96" s="356"/>
      <c r="P96" s="365"/>
      <c r="Q96" s="365"/>
      <c r="R96" s="365"/>
      <c r="S96" s="376"/>
      <c r="T96" s="376"/>
    </row>
    <row r="97" customFormat="false" ht="25.5" hidden="false" customHeight="true" outlineLevel="0" collapsed="false">
      <c r="C97" s="360"/>
      <c r="D97" s="361"/>
      <c r="E97" s="362"/>
      <c r="F97" s="362"/>
      <c r="G97" s="362"/>
      <c r="H97" s="362"/>
      <c r="I97" s="363"/>
      <c r="J97" s="363"/>
      <c r="K97" s="356"/>
      <c r="L97" s="356"/>
      <c r="M97" s="356"/>
      <c r="N97" s="356"/>
      <c r="O97" s="356"/>
      <c r="P97" s="365"/>
      <c r="Q97" s="365"/>
      <c r="R97" s="365"/>
      <c r="S97" s="376"/>
      <c r="T97" s="376"/>
    </row>
    <row r="98" customFormat="false" ht="25.5" hidden="false" customHeight="true" outlineLevel="0" collapsed="false">
      <c r="C98" s="360"/>
      <c r="D98" s="361"/>
      <c r="E98" s="362"/>
      <c r="F98" s="362"/>
      <c r="G98" s="362"/>
      <c r="H98" s="362"/>
      <c r="I98" s="363"/>
      <c r="J98" s="363"/>
      <c r="K98" s="356"/>
      <c r="L98" s="356"/>
      <c r="M98" s="356"/>
      <c r="N98" s="356"/>
      <c r="O98" s="356"/>
      <c r="P98" s="365"/>
      <c r="Q98" s="365"/>
      <c r="R98" s="365"/>
      <c r="S98" s="376"/>
      <c r="T98" s="376"/>
    </row>
    <row r="99" customFormat="false" ht="25.5" hidden="false" customHeight="true" outlineLevel="0" collapsed="false">
      <c r="C99" s="360"/>
      <c r="D99" s="361"/>
      <c r="E99" s="362"/>
      <c r="F99" s="362"/>
      <c r="G99" s="362"/>
      <c r="H99" s="362"/>
      <c r="I99" s="363"/>
      <c r="J99" s="363"/>
      <c r="K99" s="356"/>
      <c r="L99" s="356"/>
      <c r="M99" s="356"/>
      <c r="N99" s="356"/>
      <c r="O99" s="356"/>
      <c r="P99" s="365"/>
      <c r="Q99" s="365"/>
      <c r="R99" s="365"/>
      <c r="S99" s="376"/>
      <c r="T99" s="376"/>
    </row>
    <row r="100" customFormat="false" ht="25.5" hidden="false" customHeight="true" outlineLevel="0" collapsed="false">
      <c r="C100" s="360"/>
      <c r="D100" s="361"/>
      <c r="E100" s="362"/>
      <c r="F100" s="362"/>
      <c r="G100" s="362"/>
      <c r="H100" s="362"/>
      <c r="I100" s="363"/>
      <c r="J100" s="363"/>
      <c r="K100" s="356"/>
      <c r="L100" s="356"/>
      <c r="M100" s="356"/>
      <c r="N100" s="356"/>
      <c r="O100" s="356"/>
      <c r="P100" s="365"/>
      <c r="Q100" s="365"/>
      <c r="R100" s="365"/>
      <c r="S100" s="376"/>
      <c r="T100" s="376"/>
    </row>
    <row r="101" customFormat="false" ht="25.5" hidden="false" customHeight="true" outlineLevel="0" collapsed="false">
      <c r="C101" s="360"/>
      <c r="D101" s="361"/>
      <c r="E101" s="362"/>
      <c r="F101" s="362"/>
      <c r="G101" s="362"/>
      <c r="H101" s="362"/>
      <c r="I101" s="363"/>
      <c r="J101" s="363"/>
      <c r="K101" s="356"/>
      <c r="L101" s="356"/>
      <c r="M101" s="356"/>
      <c r="N101" s="356"/>
      <c r="O101" s="356"/>
      <c r="P101" s="365"/>
      <c r="Q101" s="365"/>
      <c r="R101" s="365"/>
      <c r="S101" s="376"/>
      <c r="T101" s="376"/>
    </row>
    <row r="102" customFormat="false" ht="25.5" hidden="false" customHeight="true" outlineLevel="0" collapsed="false">
      <c r="C102" s="360"/>
      <c r="D102" s="361"/>
      <c r="E102" s="362"/>
      <c r="F102" s="362"/>
      <c r="G102" s="362"/>
      <c r="H102" s="362"/>
      <c r="I102" s="363"/>
      <c r="J102" s="363"/>
      <c r="K102" s="356"/>
      <c r="L102" s="356"/>
      <c r="M102" s="356"/>
      <c r="N102" s="356"/>
      <c r="O102" s="356"/>
      <c r="P102" s="365"/>
      <c r="Q102" s="365"/>
      <c r="R102" s="365"/>
      <c r="S102" s="376"/>
      <c r="T102" s="376"/>
    </row>
    <row r="103" customFormat="false" ht="25.5" hidden="false" customHeight="true" outlineLevel="0" collapsed="false">
      <c r="C103" s="360"/>
      <c r="D103" s="361"/>
      <c r="E103" s="362"/>
      <c r="F103" s="362"/>
      <c r="G103" s="362"/>
      <c r="H103" s="362"/>
      <c r="I103" s="363"/>
      <c r="J103" s="363"/>
      <c r="K103" s="356"/>
      <c r="L103" s="356"/>
      <c r="M103" s="356"/>
      <c r="N103" s="356"/>
      <c r="O103" s="356"/>
      <c r="P103" s="365"/>
      <c r="Q103" s="365"/>
      <c r="R103" s="365"/>
      <c r="S103" s="376"/>
      <c r="T103" s="376"/>
    </row>
    <row r="104" customFormat="false" ht="25.5" hidden="false" customHeight="true" outlineLevel="0" collapsed="false">
      <c r="C104" s="360"/>
      <c r="D104" s="361"/>
      <c r="E104" s="362"/>
      <c r="F104" s="362"/>
      <c r="G104" s="362"/>
      <c r="H104" s="362"/>
      <c r="I104" s="363"/>
      <c r="J104" s="363"/>
      <c r="K104" s="356"/>
      <c r="L104" s="356"/>
      <c r="M104" s="356"/>
      <c r="N104" s="356"/>
      <c r="O104" s="356"/>
      <c r="P104" s="365"/>
      <c r="Q104" s="365"/>
      <c r="R104" s="365"/>
      <c r="S104" s="376"/>
      <c r="T104" s="376"/>
    </row>
    <row r="105" customFormat="false" ht="25.5" hidden="false" customHeight="true" outlineLevel="0" collapsed="false">
      <c r="C105" s="360"/>
      <c r="D105" s="361"/>
      <c r="E105" s="362"/>
      <c r="F105" s="362"/>
      <c r="G105" s="362"/>
      <c r="H105" s="362"/>
      <c r="I105" s="363"/>
      <c r="J105" s="363"/>
      <c r="K105" s="356"/>
      <c r="L105" s="356"/>
      <c r="M105" s="356"/>
      <c r="N105" s="356"/>
      <c r="O105" s="356"/>
      <c r="P105" s="365"/>
      <c r="Q105" s="365"/>
      <c r="R105" s="365"/>
      <c r="S105" s="376"/>
      <c r="T105" s="376"/>
    </row>
    <row r="106" customFormat="false" ht="25.5" hidden="false" customHeight="true" outlineLevel="0" collapsed="false">
      <c r="C106" s="360"/>
      <c r="D106" s="361"/>
      <c r="E106" s="362"/>
      <c r="F106" s="362"/>
      <c r="G106" s="362"/>
      <c r="H106" s="362"/>
      <c r="I106" s="363"/>
      <c r="J106" s="363"/>
      <c r="K106" s="356"/>
      <c r="L106" s="356"/>
      <c r="M106" s="356"/>
      <c r="N106" s="356"/>
      <c r="O106" s="356"/>
      <c r="P106" s="365"/>
      <c r="Q106" s="365"/>
      <c r="R106" s="365"/>
      <c r="S106" s="376"/>
      <c r="T106" s="376"/>
    </row>
    <row r="107" customFormat="false" ht="25.5" hidden="false" customHeight="true" outlineLevel="0" collapsed="false">
      <c r="C107" s="360"/>
      <c r="D107" s="361"/>
      <c r="E107" s="362"/>
      <c r="F107" s="362"/>
      <c r="G107" s="362"/>
      <c r="H107" s="362"/>
      <c r="I107" s="363"/>
      <c r="J107" s="363"/>
      <c r="K107" s="356"/>
      <c r="L107" s="356"/>
      <c r="M107" s="356"/>
      <c r="N107" s="356"/>
      <c r="O107" s="356"/>
      <c r="P107" s="365"/>
      <c r="Q107" s="365"/>
      <c r="R107" s="365"/>
      <c r="S107" s="376"/>
      <c r="T107" s="376"/>
    </row>
    <row r="108" customFormat="false" ht="25.5" hidden="false" customHeight="true" outlineLevel="0" collapsed="false">
      <c r="C108" s="360"/>
      <c r="D108" s="361"/>
      <c r="E108" s="362"/>
      <c r="F108" s="362"/>
      <c r="G108" s="362"/>
      <c r="H108" s="362"/>
      <c r="I108" s="363"/>
      <c r="J108" s="363"/>
      <c r="K108" s="356"/>
      <c r="L108" s="356"/>
      <c r="M108" s="356"/>
      <c r="N108" s="356"/>
      <c r="O108" s="356"/>
      <c r="P108" s="365"/>
      <c r="Q108" s="365"/>
      <c r="R108" s="365"/>
      <c r="S108" s="376"/>
      <c r="T108" s="376"/>
    </row>
    <row r="109" customFormat="false" ht="25.5" hidden="false" customHeight="true" outlineLevel="0" collapsed="false">
      <c r="C109" s="360"/>
      <c r="D109" s="361"/>
      <c r="E109" s="362"/>
      <c r="F109" s="362"/>
      <c r="G109" s="362"/>
      <c r="H109" s="362"/>
      <c r="I109" s="363"/>
      <c r="J109" s="363"/>
      <c r="K109" s="356"/>
      <c r="L109" s="356"/>
      <c r="M109" s="356"/>
      <c r="N109" s="356"/>
      <c r="O109" s="356"/>
      <c r="P109" s="365"/>
      <c r="Q109" s="365"/>
      <c r="R109" s="365"/>
      <c r="S109" s="376"/>
      <c r="T109" s="376"/>
    </row>
    <row r="110" customFormat="false" ht="25.5" hidden="false" customHeight="true" outlineLevel="0" collapsed="false">
      <c r="C110" s="360"/>
      <c r="D110" s="361"/>
      <c r="E110" s="362"/>
      <c r="F110" s="362"/>
      <c r="G110" s="362"/>
      <c r="H110" s="362"/>
      <c r="I110" s="363"/>
      <c r="J110" s="363"/>
      <c r="K110" s="356"/>
      <c r="L110" s="356"/>
      <c r="M110" s="356"/>
      <c r="N110" s="356"/>
      <c r="O110" s="356"/>
      <c r="P110" s="365"/>
      <c r="Q110" s="365"/>
      <c r="R110" s="365"/>
      <c r="S110" s="376"/>
      <c r="T110" s="376"/>
    </row>
    <row r="111" customFormat="false" ht="25.5" hidden="false" customHeight="true" outlineLevel="0" collapsed="false">
      <c r="C111" s="360"/>
      <c r="D111" s="361"/>
      <c r="E111" s="362"/>
      <c r="F111" s="362"/>
      <c r="G111" s="362"/>
      <c r="H111" s="362"/>
      <c r="I111" s="363"/>
      <c r="J111" s="363"/>
      <c r="K111" s="356"/>
      <c r="L111" s="356"/>
      <c r="M111" s="356"/>
      <c r="N111" s="356"/>
      <c r="O111" s="356"/>
      <c r="P111" s="365"/>
      <c r="Q111" s="365"/>
      <c r="R111" s="365"/>
      <c r="S111" s="376"/>
      <c r="T111" s="376"/>
    </row>
    <row r="112" customFormat="false" ht="25.5" hidden="false" customHeight="true" outlineLevel="0" collapsed="false">
      <c r="C112" s="360"/>
      <c r="D112" s="361"/>
      <c r="E112" s="362"/>
      <c r="F112" s="362"/>
      <c r="G112" s="362"/>
      <c r="H112" s="362"/>
      <c r="I112" s="363"/>
      <c r="J112" s="363"/>
      <c r="K112" s="356"/>
      <c r="L112" s="356"/>
      <c r="M112" s="356"/>
      <c r="N112" s="356"/>
      <c r="O112" s="356"/>
      <c r="P112" s="365"/>
      <c r="Q112" s="365"/>
      <c r="R112" s="365"/>
      <c r="S112" s="376"/>
      <c r="T112" s="376"/>
    </row>
    <row r="113" customFormat="false" ht="25.5" hidden="false" customHeight="true" outlineLevel="0" collapsed="false">
      <c r="C113" s="360"/>
      <c r="D113" s="361"/>
      <c r="E113" s="362"/>
      <c r="F113" s="362"/>
      <c r="G113" s="362"/>
      <c r="H113" s="362"/>
      <c r="I113" s="363"/>
      <c r="J113" s="363"/>
      <c r="K113" s="356"/>
      <c r="L113" s="356"/>
      <c r="M113" s="356"/>
      <c r="N113" s="356"/>
      <c r="O113" s="356"/>
      <c r="P113" s="365"/>
      <c r="Q113" s="365"/>
      <c r="R113" s="365"/>
      <c r="S113" s="376"/>
      <c r="T113" s="376"/>
    </row>
    <row r="114" customFormat="false" ht="25.5" hidden="false" customHeight="true" outlineLevel="0" collapsed="false">
      <c r="C114" s="360"/>
      <c r="D114" s="361"/>
      <c r="E114" s="362"/>
      <c r="F114" s="362"/>
      <c r="G114" s="362"/>
      <c r="H114" s="362"/>
      <c r="I114" s="363"/>
      <c r="J114" s="363"/>
      <c r="K114" s="356"/>
      <c r="L114" s="356"/>
      <c r="M114" s="356"/>
      <c r="N114" s="356"/>
      <c r="O114" s="356"/>
      <c r="P114" s="365"/>
      <c r="Q114" s="365"/>
      <c r="R114" s="365"/>
      <c r="S114" s="376"/>
      <c r="T114" s="376"/>
    </row>
    <row r="115" customFormat="false" ht="25.5" hidden="false" customHeight="true" outlineLevel="0" collapsed="false">
      <c r="C115" s="360"/>
      <c r="D115" s="361"/>
      <c r="E115" s="362"/>
      <c r="F115" s="362"/>
      <c r="G115" s="362"/>
      <c r="H115" s="362"/>
      <c r="I115" s="363"/>
      <c r="J115" s="363"/>
      <c r="K115" s="356"/>
      <c r="L115" s="356"/>
      <c r="M115" s="356"/>
      <c r="N115" s="356"/>
      <c r="O115" s="356"/>
      <c r="P115" s="365"/>
      <c r="Q115" s="365"/>
      <c r="R115" s="365"/>
      <c r="S115" s="376"/>
      <c r="T115" s="376"/>
    </row>
    <row r="116" customFormat="false" ht="25.5" hidden="false" customHeight="true" outlineLevel="0" collapsed="false">
      <c r="C116" s="360"/>
      <c r="D116" s="361"/>
      <c r="E116" s="362"/>
      <c r="F116" s="362"/>
      <c r="G116" s="362"/>
      <c r="H116" s="362"/>
      <c r="I116" s="363"/>
      <c r="J116" s="363"/>
      <c r="K116" s="356"/>
      <c r="L116" s="356"/>
      <c r="M116" s="356"/>
      <c r="N116" s="356"/>
      <c r="O116" s="356"/>
      <c r="P116" s="365"/>
      <c r="Q116" s="365"/>
      <c r="R116" s="365"/>
      <c r="S116" s="376"/>
      <c r="T116" s="376"/>
    </row>
    <row r="117" customFormat="false" ht="25.5" hidden="false" customHeight="true" outlineLevel="0" collapsed="false">
      <c r="C117" s="360"/>
      <c r="D117" s="361"/>
      <c r="E117" s="362"/>
      <c r="F117" s="362"/>
      <c r="G117" s="362"/>
      <c r="H117" s="362"/>
      <c r="I117" s="363"/>
      <c r="J117" s="363"/>
      <c r="K117" s="356"/>
      <c r="L117" s="356"/>
      <c r="M117" s="356"/>
      <c r="N117" s="356"/>
      <c r="O117" s="356"/>
      <c r="P117" s="365"/>
      <c r="Q117" s="365"/>
      <c r="R117" s="365"/>
      <c r="S117" s="376"/>
      <c r="T117" s="376"/>
    </row>
    <row r="118" customFormat="false" ht="25.5" hidden="false" customHeight="true" outlineLevel="0" collapsed="false">
      <c r="C118" s="360"/>
      <c r="D118" s="361"/>
      <c r="E118" s="362"/>
      <c r="F118" s="362"/>
      <c r="G118" s="362"/>
      <c r="H118" s="362"/>
      <c r="I118" s="363"/>
      <c r="J118" s="363"/>
      <c r="K118" s="356"/>
      <c r="L118" s="356"/>
      <c r="M118" s="356"/>
      <c r="N118" s="356"/>
      <c r="O118" s="356"/>
      <c r="P118" s="365"/>
      <c r="Q118" s="365"/>
      <c r="R118" s="365"/>
      <c r="S118" s="376"/>
      <c r="T118" s="376"/>
    </row>
    <row r="119" customFormat="false" ht="25.5" hidden="false" customHeight="true" outlineLevel="0" collapsed="false">
      <c r="C119" s="360"/>
      <c r="D119" s="361"/>
      <c r="E119" s="362"/>
      <c r="F119" s="362"/>
      <c r="G119" s="362"/>
      <c r="H119" s="362"/>
      <c r="I119" s="363"/>
      <c r="J119" s="363"/>
      <c r="K119" s="356"/>
      <c r="L119" s="356"/>
      <c r="M119" s="356"/>
      <c r="N119" s="356"/>
      <c r="O119" s="356"/>
      <c r="P119" s="365"/>
      <c r="Q119" s="365"/>
      <c r="R119" s="365"/>
      <c r="S119" s="376"/>
      <c r="T119" s="376"/>
    </row>
    <row r="120" customFormat="false" ht="25.5" hidden="false" customHeight="true" outlineLevel="0" collapsed="false">
      <c r="C120" s="360"/>
      <c r="D120" s="361"/>
      <c r="E120" s="362"/>
      <c r="F120" s="362"/>
      <c r="G120" s="362"/>
      <c r="H120" s="362"/>
      <c r="I120" s="363"/>
      <c r="J120" s="363"/>
      <c r="K120" s="356"/>
      <c r="L120" s="356"/>
      <c r="M120" s="356"/>
      <c r="N120" s="356"/>
      <c r="O120" s="356"/>
      <c r="P120" s="365"/>
      <c r="Q120" s="365"/>
      <c r="R120" s="365"/>
      <c r="S120" s="376"/>
      <c r="T120" s="376"/>
    </row>
    <row r="121" customFormat="false" ht="25.5" hidden="false" customHeight="true" outlineLevel="0" collapsed="false">
      <c r="C121" s="360"/>
      <c r="D121" s="361"/>
      <c r="E121" s="362"/>
      <c r="F121" s="362"/>
      <c r="G121" s="362"/>
      <c r="H121" s="362"/>
      <c r="I121" s="363"/>
      <c r="J121" s="363"/>
      <c r="K121" s="356"/>
      <c r="L121" s="356"/>
      <c r="M121" s="356"/>
      <c r="N121" s="356"/>
      <c r="O121" s="356"/>
      <c r="P121" s="365"/>
      <c r="Q121" s="365"/>
      <c r="R121" s="365"/>
      <c r="S121" s="376"/>
      <c r="T121" s="376"/>
    </row>
    <row r="122" customFormat="false" ht="25.5" hidden="false" customHeight="true" outlineLevel="0" collapsed="false">
      <c r="C122" s="360"/>
      <c r="D122" s="361"/>
      <c r="E122" s="362"/>
      <c r="F122" s="362"/>
      <c r="G122" s="362"/>
      <c r="H122" s="362"/>
      <c r="I122" s="363"/>
      <c r="J122" s="363"/>
      <c r="K122" s="356"/>
      <c r="L122" s="356"/>
      <c r="M122" s="356"/>
      <c r="N122" s="356"/>
      <c r="O122" s="356"/>
      <c r="P122" s="365"/>
      <c r="Q122" s="365"/>
      <c r="R122" s="365"/>
      <c r="S122" s="376"/>
      <c r="T122" s="376"/>
    </row>
    <row r="123" customFormat="false" ht="25.5" hidden="false" customHeight="true" outlineLevel="0" collapsed="false">
      <c r="C123" s="360"/>
      <c r="D123" s="361"/>
      <c r="E123" s="362"/>
      <c r="F123" s="362"/>
      <c r="G123" s="362"/>
      <c r="H123" s="362"/>
      <c r="I123" s="363"/>
      <c r="J123" s="363"/>
      <c r="K123" s="356"/>
      <c r="L123" s="356"/>
      <c r="M123" s="356"/>
      <c r="N123" s="356"/>
      <c r="O123" s="356"/>
      <c r="P123" s="365"/>
      <c r="Q123" s="365"/>
      <c r="R123" s="365"/>
      <c r="S123" s="376"/>
      <c r="T123" s="376"/>
    </row>
    <row r="124" customFormat="false" ht="25.5" hidden="false" customHeight="true" outlineLevel="0" collapsed="false">
      <c r="C124" s="360"/>
      <c r="D124" s="361"/>
      <c r="E124" s="362"/>
      <c r="F124" s="362"/>
      <c r="G124" s="362"/>
      <c r="H124" s="362"/>
      <c r="I124" s="363"/>
      <c r="J124" s="363"/>
      <c r="K124" s="356"/>
      <c r="L124" s="356"/>
      <c r="M124" s="356"/>
      <c r="N124" s="356"/>
      <c r="O124" s="356"/>
      <c r="P124" s="365"/>
      <c r="Q124" s="365"/>
      <c r="R124" s="365"/>
      <c r="S124" s="376"/>
      <c r="T124" s="376"/>
    </row>
    <row r="125" customFormat="false" ht="25.5" hidden="false" customHeight="true" outlineLevel="0" collapsed="false">
      <c r="C125" s="360"/>
      <c r="D125" s="361"/>
      <c r="E125" s="362"/>
      <c r="F125" s="362"/>
      <c r="G125" s="362"/>
      <c r="H125" s="362"/>
      <c r="I125" s="363"/>
      <c r="J125" s="363"/>
      <c r="K125" s="356"/>
      <c r="L125" s="356"/>
      <c r="M125" s="356"/>
      <c r="N125" s="356"/>
      <c r="O125" s="356"/>
      <c r="P125" s="365"/>
      <c r="Q125" s="365"/>
      <c r="R125" s="365"/>
      <c r="S125" s="376"/>
      <c r="T125" s="376"/>
    </row>
    <row r="126" customFormat="false" ht="25.5" hidden="false" customHeight="true" outlineLevel="0" collapsed="false">
      <c r="C126" s="360"/>
      <c r="D126" s="361"/>
      <c r="E126" s="362"/>
      <c r="F126" s="362"/>
      <c r="G126" s="362"/>
      <c r="H126" s="362"/>
      <c r="I126" s="363"/>
      <c r="J126" s="363"/>
      <c r="K126" s="356"/>
      <c r="L126" s="356"/>
      <c r="M126" s="356"/>
      <c r="N126" s="356"/>
      <c r="O126" s="356"/>
      <c r="P126" s="365"/>
      <c r="Q126" s="365"/>
      <c r="R126" s="365"/>
      <c r="S126" s="376"/>
      <c r="T126" s="376"/>
    </row>
    <row r="127" customFormat="false" ht="25.5" hidden="false" customHeight="true" outlineLevel="0" collapsed="false">
      <c r="C127" s="360"/>
      <c r="D127" s="361"/>
      <c r="E127" s="362"/>
      <c r="F127" s="362"/>
      <c r="G127" s="362"/>
      <c r="H127" s="362"/>
      <c r="I127" s="363"/>
      <c r="J127" s="363"/>
      <c r="K127" s="356"/>
      <c r="L127" s="356"/>
      <c r="M127" s="356"/>
      <c r="N127" s="356"/>
      <c r="O127" s="356"/>
      <c r="P127" s="365"/>
      <c r="Q127" s="365"/>
      <c r="R127" s="365"/>
      <c r="S127" s="376"/>
      <c r="T127" s="376"/>
    </row>
    <row r="128" customFormat="false" ht="25.5" hidden="false" customHeight="true" outlineLevel="0" collapsed="false">
      <c r="C128" s="360"/>
      <c r="D128" s="361"/>
      <c r="E128" s="362"/>
      <c r="F128" s="362"/>
      <c r="G128" s="362"/>
      <c r="H128" s="362"/>
      <c r="I128" s="363"/>
      <c r="J128" s="363"/>
      <c r="K128" s="356"/>
      <c r="L128" s="356"/>
      <c r="M128" s="356"/>
      <c r="N128" s="356"/>
      <c r="O128" s="356"/>
      <c r="P128" s="365"/>
      <c r="Q128" s="365"/>
      <c r="R128" s="365"/>
      <c r="S128" s="376"/>
      <c r="T128" s="376"/>
    </row>
    <row r="129" customFormat="false" ht="25.5" hidden="false" customHeight="true" outlineLevel="0" collapsed="false">
      <c r="C129" s="360"/>
      <c r="D129" s="361"/>
      <c r="E129" s="362"/>
      <c r="F129" s="362"/>
      <c r="G129" s="362"/>
      <c r="H129" s="362"/>
      <c r="I129" s="363"/>
      <c r="J129" s="363"/>
      <c r="K129" s="356"/>
      <c r="L129" s="356"/>
      <c r="M129" s="356"/>
      <c r="N129" s="356"/>
      <c r="O129" s="356"/>
      <c r="P129" s="365"/>
      <c r="Q129" s="365"/>
      <c r="R129" s="365"/>
      <c r="S129" s="376"/>
      <c r="T129" s="376"/>
    </row>
    <row r="130" customFormat="false" ht="25.5" hidden="false" customHeight="true" outlineLevel="0" collapsed="false">
      <c r="C130" s="360"/>
      <c r="D130" s="361"/>
      <c r="E130" s="362"/>
      <c r="F130" s="362"/>
      <c r="G130" s="362"/>
      <c r="H130" s="362"/>
      <c r="I130" s="363"/>
      <c r="J130" s="363"/>
      <c r="K130" s="356"/>
      <c r="L130" s="356"/>
      <c r="M130" s="356"/>
      <c r="N130" s="356"/>
      <c r="O130" s="356"/>
      <c r="P130" s="365"/>
      <c r="Q130" s="365"/>
      <c r="R130" s="365"/>
      <c r="S130" s="376"/>
      <c r="T130" s="376"/>
    </row>
    <row r="131" customFormat="false" ht="25.5" hidden="false" customHeight="true" outlineLevel="0" collapsed="false">
      <c r="C131" s="360"/>
      <c r="D131" s="361"/>
      <c r="E131" s="362"/>
      <c r="F131" s="362"/>
      <c r="G131" s="362"/>
      <c r="H131" s="362"/>
      <c r="I131" s="363"/>
      <c r="J131" s="363"/>
      <c r="K131" s="356"/>
      <c r="L131" s="356"/>
      <c r="M131" s="356"/>
      <c r="N131" s="356"/>
      <c r="O131" s="356"/>
      <c r="P131" s="365"/>
      <c r="Q131" s="365"/>
      <c r="R131" s="365"/>
      <c r="S131" s="376"/>
      <c r="T131" s="376"/>
    </row>
    <row r="132" customFormat="false" ht="25.5" hidden="false" customHeight="true" outlineLevel="0" collapsed="false">
      <c r="C132" s="360"/>
      <c r="D132" s="361"/>
      <c r="E132" s="362"/>
      <c r="F132" s="362"/>
      <c r="G132" s="362"/>
      <c r="H132" s="362"/>
      <c r="I132" s="363"/>
      <c r="J132" s="363"/>
      <c r="K132" s="356"/>
      <c r="L132" s="356"/>
      <c r="M132" s="356"/>
      <c r="N132" s="356"/>
      <c r="O132" s="356"/>
      <c r="P132" s="365"/>
      <c r="Q132" s="365"/>
      <c r="R132" s="365"/>
      <c r="S132" s="376"/>
      <c r="T132" s="376"/>
    </row>
    <row r="133" customFormat="false" ht="25.5" hidden="false" customHeight="true" outlineLevel="0" collapsed="false">
      <c r="C133" s="360"/>
      <c r="D133" s="361"/>
      <c r="E133" s="362"/>
      <c r="F133" s="362"/>
      <c r="G133" s="362"/>
      <c r="H133" s="362"/>
      <c r="I133" s="363"/>
      <c r="J133" s="363"/>
      <c r="K133" s="356"/>
      <c r="L133" s="356"/>
      <c r="M133" s="356"/>
      <c r="N133" s="356"/>
      <c r="O133" s="356"/>
      <c r="P133" s="365"/>
      <c r="Q133" s="365"/>
      <c r="R133" s="365"/>
      <c r="S133" s="376"/>
      <c r="T133" s="376"/>
    </row>
    <row r="134" customFormat="false" ht="25.5" hidden="false" customHeight="true" outlineLevel="0" collapsed="false">
      <c r="C134" s="360"/>
      <c r="D134" s="361"/>
      <c r="E134" s="362"/>
      <c r="F134" s="362"/>
      <c r="G134" s="362"/>
      <c r="H134" s="362"/>
      <c r="I134" s="363"/>
      <c r="J134" s="363"/>
      <c r="K134" s="356"/>
      <c r="L134" s="356"/>
      <c r="M134" s="356"/>
      <c r="N134" s="356"/>
      <c r="O134" s="356"/>
      <c r="P134" s="365"/>
      <c r="Q134" s="365"/>
      <c r="R134" s="365"/>
      <c r="S134" s="376"/>
      <c r="T134" s="376"/>
    </row>
    <row r="135" customFormat="false" ht="25.5" hidden="false" customHeight="true" outlineLevel="0" collapsed="false">
      <c r="C135" s="360"/>
      <c r="D135" s="361"/>
      <c r="E135" s="362"/>
      <c r="F135" s="362"/>
      <c r="G135" s="362"/>
      <c r="H135" s="362"/>
      <c r="I135" s="363"/>
      <c r="J135" s="363"/>
      <c r="K135" s="356"/>
      <c r="L135" s="356"/>
      <c r="M135" s="356"/>
      <c r="N135" s="356"/>
      <c r="O135" s="356"/>
      <c r="P135" s="365"/>
      <c r="Q135" s="365"/>
      <c r="R135" s="365"/>
      <c r="S135" s="376"/>
      <c r="T135" s="376"/>
    </row>
    <row r="136" customFormat="false" ht="25.5" hidden="false" customHeight="true" outlineLevel="0" collapsed="false">
      <c r="A136" s="26" t="n">
        <v>125</v>
      </c>
      <c r="C136" s="360"/>
      <c r="D136" s="361"/>
      <c r="E136" s="362"/>
      <c r="F136" s="362"/>
      <c r="G136" s="362"/>
      <c r="H136" s="362"/>
      <c r="I136" s="363"/>
      <c r="J136" s="363"/>
      <c r="K136" s="356"/>
      <c r="L136" s="356"/>
      <c r="M136" s="356"/>
      <c r="N136" s="356"/>
      <c r="O136" s="356"/>
      <c r="P136" s="365"/>
      <c r="Q136" s="365"/>
      <c r="R136" s="365"/>
      <c r="S136" s="376"/>
      <c r="T136" s="376"/>
    </row>
    <row r="137" customFormat="false" ht="25.5" hidden="false" customHeight="true" outlineLevel="0" collapsed="false">
      <c r="A137" s="26" t="n">
        <v>126</v>
      </c>
      <c r="C137" s="360"/>
      <c r="D137" s="361"/>
      <c r="E137" s="362"/>
      <c r="F137" s="362"/>
      <c r="G137" s="362"/>
      <c r="H137" s="362"/>
      <c r="I137" s="363"/>
      <c r="J137" s="363"/>
      <c r="K137" s="356"/>
      <c r="L137" s="356"/>
      <c r="M137" s="356"/>
      <c r="N137" s="356"/>
      <c r="O137" s="356"/>
      <c r="P137" s="365"/>
      <c r="Q137" s="365"/>
      <c r="R137" s="365"/>
      <c r="S137" s="376"/>
      <c r="T137" s="376"/>
    </row>
    <row r="138" customFormat="false" ht="25.5" hidden="false" customHeight="true" outlineLevel="0" collapsed="false">
      <c r="A138" s="26" t="n">
        <v>127</v>
      </c>
      <c r="C138" s="360"/>
      <c r="D138" s="361"/>
      <c r="E138" s="362"/>
      <c r="F138" s="362"/>
      <c r="G138" s="362"/>
      <c r="H138" s="362"/>
      <c r="I138" s="363"/>
      <c r="J138" s="363"/>
      <c r="K138" s="356"/>
      <c r="L138" s="356"/>
      <c r="M138" s="356"/>
      <c r="N138" s="356"/>
      <c r="O138" s="356"/>
      <c r="P138" s="365"/>
      <c r="Q138" s="365"/>
      <c r="R138" s="365"/>
      <c r="S138" s="376"/>
      <c r="T138" s="376"/>
    </row>
    <row r="139" customFormat="false" ht="25.5" hidden="false" customHeight="true" outlineLevel="0" collapsed="false">
      <c r="A139" s="26" t="n">
        <v>128</v>
      </c>
      <c r="C139" s="360"/>
      <c r="D139" s="361"/>
      <c r="E139" s="362"/>
      <c r="F139" s="362"/>
      <c r="G139" s="362"/>
      <c r="H139" s="362"/>
      <c r="I139" s="363"/>
      <c r="J139" s="363"/>
      <c r="K139" s="356"/>
      <c r="L139" s="356"/>
      <c r="M139" s="356"/>
      <c r="N139" s="356"/>
      <c r="O139" s="356"/>
      <c r="P139" s="365"/>
      <c r="Q139" s="365"/>
      <c r="R139" s="365"/>
      <c r="S139" s="376"/>
      <c r="T139" s="376"/>
    </row>
    <row r="140" customFormat="false" ht="25.5" hidden="false" customHeight="true" outlineLevel="0" collapsed="false">
      <c r="A140" s="26" t="n">
        <v>129</v>
      </c>
      <c r="C140" s="360"/>
      <c r="D140" s="361"/>
      <c r="E140" s="362"/>
      <c r="F140" s="362"/>
      <c r="G140" s="362"/>
      <c r="H140" s="362"/>
      <c r="I140" s="363"/>
      <c r="J140" s="363"/>
      <c r="K140" s="356"/>
      <c r="L140" s="356"/>
      <c r="M140" s="356"/>
      <c r="N140" s="356"/>
      <c r="O140" s="356"/>
      <c r="P140" s="365"/>
      <c r="Q140" s="365"/>
      <c r="R140" s="365"/>
      <c r="S140" s="376"/>
      <c r="T140" s="376"/>
    </row>
    <row r="141" customFormat="false" ht="25.5" hidden="false" customHeight="true" outlineLevel="0" collapsed="false">
      <c r="A141" s="26" t="n">
        <v>130</v>
      </c>
      <c r="C141" s="360"/>
      <c r="D141" s="361"/>
      <c r="E141" s="362"/>
      <c r="F141" s="362"/>
      <c r="G141" s="362"/>
      <c r="H141" s="362"/>
      <c r="I141" s="363"/>
      <c r="J141" s="363"/>
      <c r="K141" s="356"/>
      <c r="L141" s="356"/>
      <c r="M141" s="356"/>
      <c r="N141" s="356"/>
      <c r="O141" s="356"/>
      <c r="P141" s="365"/>
      <c r="Q141" s="365"/>
      <c r="R141" s="365"/>
      <c r="S141" s="376"/>
      <c r="T141" s="376"/>
    </row>
    <row r="142" customFormat="false" ht="25.5" hidden="false" customHeight="true" outlineLevel="0" collapsed="false">
      <c r="A142" s="26" t="n">
        <v>131</v>
      </c>
      <c r="C142" s="360"/>
      <c r="D142" s="361"/>
      <c r="E142" s="362"/>
      <c r="F142" s="362"/>
      <c r="G142" s="362"/>
      <c r="H142" s="362"/>
      <c r="I142" s="363"/>
      <c r="J142" s="363"/>
      <c r="K142" s="356"/>
      <c r="L142" s="356"/>
      <c r="M142" s="356"/>
      <c r="N142" s="356"/>
      <c r="O142" s="356"/>
      <c r="P142" s="365"/>
      <c r="Q142" s="365"/>
      <c r="R142" s="365"/>
      <c r="S142" s="376"/>
      <c r="T142" s="376"/>
    </row>
    <row r="143" customFormat="false" ht="25.5" hidden="false" customHeight="true" outlineLevel="0" collapsed="false">
      <c r="A143" s="26" t="n">
        <v>132</v>
      </c>
      <c r="C143" s="360"/>
      <c r="D143" s="361"/>
      <c r="E143" s="362"/>
      <c r="F143" s="362"/>
      <c r="G143" s="362"/>
      <c r="H143" s="362"/>
      <c r="I143" s="363"/>
      <c r="J143" s="363"/>
      <c r="K143" s="356"/>
      <c r="L143" s="356"/>
      <c r="M143" s="356"/>
      <c r="N143" s="356"/>
      <c r="O143" s="356"/>
      <c r="P143" s="365"/>
      <c r="Q143" s="365"/>
      <c r="R143" s="365"/>
      <c r="S143" s="376"/>
      <c r="T143" s="376"/>
    </row>
    <row r="144" customFormat="false" ht="25.5" hidden="false" customHeight="true" outlineLevel="0" collapsed="false">
      <c r="A144" s="26" t="n">
        <v>133</v>
      </c>
      <c r="C144" s="360"/>
      <c r="D144" s="361"/>
      <c r="E144" s="362"/>
      <c r="F144" s="362"/>
      <c r="G144" s="362"/>
      <c r="H144" s="362"/>
      <c r="I144" s="363"/>
      <c r="J144" s="363"/>
      <c r="K144" s="356"/>
      <c r="L144" s="356"/>
      <c r="M144" s="356"/>
      <c r="N144" s="356"/>
      <c r="O144" s="356"/>
      <c r="P144" s="365"/>
      <c r="Q144" s="365"/>
      <c r="R144" s="365"/>
      <c r="S144" s="376"/>
      <c r="T144" s="376"/>
    </row>
    <row r="145" customFormat="false" ht="25.5" hidden="false" customHeight="true" outlineLevel="0" collapsed="false">
      <c r="A145" s="26" t="n">
        <v>134</v>
      </c>
      <c r="C145" s="360"/>
      <c r="D145" s="361"/>
      <c r="E145" s="362"/>
      <c r="F145" s="362"/>
      <c r="G145" s="362"/>
      <c r="H145" s="362"/>
      <c r="I145" s="363"/>
      <c r="J145" s="363"/>
      <c r="K145" s="356"/>
      <c r="L145" s="356"/>
      <c r="M145" s="356"/>
      <c r="N145" s="356"/>
      <c r="O145" s="356"/>
      <c r="P145" s="365"/>
      <c r="Q145" s="365"/>
      <c r="R145" s="365"/>
      <c r="S145" s="376"/>
      <c r="T145" s="376"/>
    </row>
    <row r="146" customFormat="false" ht="25.5" hidden="false" customHeight="true" outlineLevel="0" collapsed="false">
      <c r="A146" s="26" t="n">
        <v>135</v>
      </c>
      <c r="C146" s="360"/>
      <c r="D146" s="361"/>
      <c r="E146" s="362"/>
      <c r="F146" s="362"/>
      <c r="G146" s="362"/>
      <c r="H146" s="362"/>
      <c r="I146" s="363"/>
      <c r="J146" s="363"/>
      <c r="K146" s="356"/>
      <c r="L146" s="356"/>
      <c r="M146" s="356"/>
      <c r="N146" s="356"/>
      <c r="O146" s="356"/>
      <c r="P146" s="365"/>
      <c r="Q146" s="365"/>
      <c r="R146" s="365"/>
      <c r="S146" s="376"/>
      <c r="T146" s="376"/>
    </row>
    <row r="147" customFormat="false" ht="25.5" hidden="false" customHeight="true" outlineLevel="0" collapsed="false">
      <c r="A147" s="26" t="n">
        <v>136</v>
      </c>
      <c r="C147" s="360"/>
      <c r="D147" s="361"/>
      <c r="E147" s="362"/>
      <c r="F147" s="362"/>
      <c r="G147" s="362"/>
      <c r="H147" s="362"/>
      <c r="I147" s="363"/>
      <c r="J147" s="363"/>
      <c r="K147" s="356"/>
      <c r="L147" s="356"/>
      <c r="M147" s="356"/>
      <c r="N147" s="356"/>
      <c r="O147" s="356"/>
      <c r="P147" s="365"/>
      <c r="Q147" s="365"/>
      <c r="R147" s="365"/>
      <c r="S147" s="376"/>
      <c r="T147" s="376"/>
    </row>
    <row r="148" customFormat="false" ht="25.5" hidden="false" customHeight="true" outlineLevel="0" collapsed="false">
      <c r="A148" s="26" t="n">
        <v>137</v>
      </c>
      <c r="C148" s="360"/>
      <c r="D148" s="361"/>
      <c r="E148" s="362"/>
      <c r="F148" s="362"/>
      <c r="G148" s="362"/>
      <c r="H148" s="362"/>
      <c r="I148" s="363"/>
      <c r="J148" s="363"/>
      <c r="K148" s="356"/>
      <c r="L148" s="356"/>
      <c r="M148" s="356"/>
      <c r="N148" s="356"/>
      <c r="O148" s="356"/>
      <c r="P148" s="365"/>
      <c r="Q148" s="365"/>
      <c r="R148" s="365"/>
      <c r="S148" s="376"/>
      <c r="T148" s="376"/>
    </row>
    <row r="149" customFormat="false" ht="25.5" hidden="false" customHeight="true" outlineLevel="0" collapsed="false">
      <c r="A149" s="26" t="n">
        <v>138</v>
      </c>
      <c r="C149" s="360"/>
      <c r="D149" s="361"/>
      <c r="E149" s="362"/>
      <c r="F149" s="362"/>
      <c r="G149" s="362"/>
      <c r="H149" s="362"/>
      <c r="I149" s="363"/>
      <c r="J149" s="363"/>
      <c r="K149" s="356"/>
      <c r="L149" s="356"/>
      <c r="M149" s="356"/>
      <c r="N149" s="356"/>
      <c r="O149" s="356"/>
      <c r="P149" s="365"/>
      <c r="Q149" s="365"/>
      <c r="R149" s="365"/>
      <c r="S149" s="376"/>
      <c r="T149" s="376"/>
    </row>
    <row r="150" customFormat="false" ht="25.5" hidden="false" customHeight="true" outlineLevel="0" collapsed="false">
      <c r="A150" s="26" t="n">
        <v>139</v>
      </c>
      <c r="C150" s="360"/>
      <c r="D150" s="361"/>
      <c r="E150" s="362"/>
      <c r="F150" s="362"/>
      <c r="G150" s="362"/>
      <c r="H150" s="362"/>
      <c r="I150" s="363"/>
      <c r="J150" s="363"/>
      <c r="K150" s="356"/>
      <c r="L150" s="356"/>
      <c r="M150" s="356"/>
      <c r="N150" s="356"/>
      <c r="O150" s="356"/>
      <c r="P150" s="365"/>
      <c r="Q150" s="365"/>
      <c r="R150" s="365"/>
      <c r="S150" s="376"/>
      <c r="T150" s="376"/>
    </row>
    <row r="151" customFormat="false" ht="25.5" hidden="false" customHeight="true" outlineLevel="0" collapsed="false">
      <c r="A151" s="26" t="n">
        <v>140</v>
      </c>
      <c r="C151" s="360"/>
      <c r="D151" s="361"/>
      <c r="E151" s="362"/>
      <c r="F151" s="362"/>
      <c r="G151" s="362"/>
      <c r="H151" s="362"/>
      <c r="I151" s="363"/>
      <c r="J151" s="363"/>
      <c r="K151" s="356"/>
      <c r="L151" s="356"/>
      <c r="M151" s="356"/>
      <c r="N151" s="356"/>
      <c r="O151" s="356"/>
      <c r="P151" s="365"/>
      <c r="Q151" s="365"/>
      <c r="R151" s="365"/>
      <c r="S151" s="376"/>
      <c r="T151" s="376"/>
    </row>
    <row r="152" customFormat="false" ht="25.5" hidden="false" customHeight="true" outlineLevel="0" collapsed="false">
      <c r="A152" s="26" t="n">
        <v>141</v>
      </c>
      <c r="C152" s="360"/>
      <c r="D152" s="361"/>
      <c r="E152" s="362"/>
      <c r="F152" s="362"/>
      <c r="G152" s="362"/>
      <c r="H152" s="362"/>
      <c r="I152" s="363"/>
      <c r="J152" s="363"/>
      <c r="K152" s="356"/>
      <c r="L152" s="356"/>
      <c r="M152" s="356"/>
      <c r="N152" s="356"/>
      <c r="O152" s="356"/>
      <c r="P152" s="365"/>
      <c r="Q152" s="365"/>
      <c r="R152" s="365"/>
      <c r="S152" s="376"/>
      <c r="T152" s="376"/>
    </row>
    <row r="153" customFormat="false" ht="25.5" hidden="false" customHeight="true" outlineLevel="0" collapsed="false">
      <c r="A153" s="26" t="n">
        <v>142</v>
      </c>
      <c r="C153" s="360"/>
      <c r="D153" s="361"/>
      <c r="E153" s="362"/>
      <c r="F153" s="362"/>
      <c r="G153" s="362"/>
      <c r="H153" s="362"/>
      <c r="I153" s="363"/>
      <c r="J153" s="363"/>
      <c r="K153" s="356"/>
      <c r="L153" s="356"/>
      <c r="M153" s="356"/>
      <c r="N153" s="356"/>
      <c r="O153" s="356"/>
      <c r="P153" s="365"/>
      <c r="Q153" s="365"/>
      <c r="R153" s="365"/>
      <c r="S153" s="376"/>
      <c r="T153" s="376"/>
    </row>
    <row r="154" customFormat="false" ht="25.5" hidden="false" customHeight="true" outlineLevel="0" collapsed="false">
      <c r="A154" s="26" t="n">
        <v>143</v>
      </c>
      <c r="C154" s="360"/>
      <c r="D154" s="361"/>
      <c r="E154" s="362"/>
      <c r="F154" s="362"/>
      <c r="G154" s="362"/>
      <c r="H154" s="362"/>
      <c r="I154" s="363"/>
      <c r="J154" s="363"/>
      <c r="K154" s="356"/>
      <c r="L154" s="356"/>
      <c r="M154" s="356"/>
      <c r="N154" s="356"/>
      <c r="O154" s="356"/>
      <c r="P154" s="365"/>
      <c r="Q154" s="365"/>
      <c r="R154" s="365"/>
      <c r="S154" s="376"/>
      <c r="T154" s="376"/>
    </row>
    <row r="155" customFormat="false" ht="25.5" hidden="false" customHeight="true" outlineLevel="0" collapsed="false">
      <c r="A155" s="26" t="n">
        <v>144</v>
      </c>
      <c r="C155" s="360"/>
      <c r="D155" s="361"/>
      <c r="E155" s="362"/>
      <c r="F155" s="362"/>
      <c r="G155" s="362"/>
      <c r="H155" s="362"/>
      <c r="I155" s="363"/>
      <c r="J155" s="363"/>
      <c r="K155" s="356"/>
      <c r="L155" s="356"/>
      <c r="M155" s="356"/>
      <c r="N155" s="356"/>
      <c r="O155" s="356"/>
      <c r="P155" s="365"/>
      <c r="Q155" s="365"/>
      <c r="R155" s="365"/>
      <c r="S155" s="376"/>
      <c r="T155" s="376"/>
    </row>
    <row r="156" customFormat="false" ht="25.5" hidden="false" customHeight="true" outlineLevel="0" collapsed="false">
      <c r="A156" s="26" t="n">
        <v>145</v>
      </c>
      <c r="C156" s="360"/>
      <c r="D156" s="361"/>
      <c r="E156" s="362"/>
      <c r="F156" s="362"/>
      <c r="G156" s="362"/>
      <c r="H156" s="362"/>
      <c r="I156" s="363"/>
      <c r="J156" s="363"/>
      <c r="K156" s="356"/>
      <c r="L156" s="356"/>
      <c r="M156" s="356"/>
      <c r="N156" s="356"/>
      <c r="O156" s="356"/>
      <c r="P156" s="365"/>
      <c r="Q156" s="365"/>
      <c r="R156" s="365"/>
      <c r="S156" s="376"/>
      <c r="T156" s="376"/>
    </row>
    <row r="157" customFormat="false" ht="25.5" hidden="false" customHeight="true" outlineLevel="0" collapsed="false">
      <c r="A157" s="26" t="n">
        <v>146</v>
      </c>
      <c r="C157" s="360"/>
      <c r="D157" s="361"/>
      <c r="E157" s="362"/>
      <c r="F157" s="362"/>
      <c r="G157" s="362"/>
      <c r="H157" s="362"/>
      <c r="I157" s="363"/>
      <c r="J157" s="363"/>
      <c r="K157" s="356"/>
      <c r="L157" s="356"/>
      <c r="M157" s="356"/>
      <c r="N157" s="356"/>
      <c r="O157" s="356"/>
      <c r="P157" s="365"/>
      <c r="Q157" s="365"/>
      <c r="R157" s="365"/>
      <c r="S157" s="376"/>
      <c r="T157" s="376"/>
    </row>
    <row r="158" customFormat="false" ht="25.5" hidden="false" customHeight="true" outlineLevel="0" collapsed="false">
      <c r="A158" s="26" t="n">
        <v>147</v>
      </c>
      <c r="C158" s="360"/>
      <c r="D158" s="361"/>
      <c r="E158" s="362"/>
      <c r="F158" s="362"/>
      <c r="G158" s="362"/>
      <c r="H158" s="362"/>
      <c r="I158" s="363"/>
      <c r="J158" s="363"/>
      <c r="K158" s="356"/>
      <c r="L158" s="356"/>
      <c r="M158" s="356"/>
      <c r="N158" s="356"/>
      <c r="O158" s="356"/>
      <c r="P158" s="365"/>
      <c r="Q158" s="365"/>
      <c r="R158" s="365"/>
      <c r="S158" s="376"/>
      <c r="T158" s="376"/>
    </row>
    <row r="159" customFormat="false" ht="25.5" hidden="false" customHeight="true" outlineLevel="0" collapsed="false">
      <c r="A159" s="26" t="n">
        <v>148</v>
      </c>
      <c r="C159" s="360"/>
      <c r="D159" s="361"/>
      <c r="E159" s="362"/>
      <c r="F159" s="362"/>
      <c r="G159" s="362"/>
      <c r="H159" s="362"/>
      <c r="I159" s="363"/>
      <c r="J159" s="363"/>
      <c r="K159" s="356"/>
      <c r="L159" s="356"/>
      <c r="M159" s="356"/>
      <c r="N159" s="356"/>
      <c r="O159" s="356"/>
      <c r="P159" s="365"/>
      <c r="Q159" s="365"/>
      <c r="R159" s="365"/>
      <c r="S159" s="376"/>
      <c r="T159" s="376"/>
    </row>
    <row r="160" customFormat="false" ht="25.5" hidden="false" customHeight="true" outlineLevel="0" collapsed="false">
      <c r="A160" s="26" t="n">
        <v>149</v>
      </c>
      <c r="C160" s="360"/>
      <c r="D160" s="361"/>
      <c r="E160" s="362"/>
      <c r="F160" s="362"/>
      <c r="G160" s="362"/>
      <c r="H160" s="362"/>
      <c r="I160" s="363"/>
      <c r="J160" s="363"/>
      <c r="K160" s="356"/>
      <c r="L160" s="356"/>
      <c r="M160" s="356"/>
      <c r="N160" s="356"/>
      <c r="O160" s="356"/>
      <c r="P160" s="365"/>
      <c r="Q160" s="365"/>
      <c r="R160" s="365"/>
      <c r="S160" s="376"/>
      <c r="T160" s="376"/>
    </row>
    <row r="161" customFormat="false" ht="25.5" hidden="false" customHeight="true" outlineLevel="0" collapsed="false">
      <c r="A161" s="26" t="n">
        <v>150</v>
      </c>
      <c r="C161" s="360"/>
      <c r="D161" s="361"/>
      <c r="E161" s="362"/>
      <c r="F161" s="362"/>
      <c r="G161" s="362"/>
      <c r="H161" s="362"/>
      <c r="I161" s="363"/>
      <c r="J161" s="363"/>
      <c r="K161" s="356"/>
      <c r="L161" s="356"/>
      <c r="M161" s="356"/>
      <c r="N161" s="356"/>
      <c r="O161" s="356"/>
      <c r="P161" s="365"/>
      <c r="Q161" s="365"/>
      <c r="R161" s="365"/>
      <c r="S161" s="376"/>
      <c r="T161" s="376"/>
    </row>
    <row r="162" customFormat="false" ht="25.5" hidden="false" customHeight="true" outlineLevel="0" collapsed="false">
      <c r="A162" s="26" t="n">
        <v>151</v>
      </c>
      <c r="C162" s="360"/>
      <c r="D162" s="361"/>
      <c r="E162" s="362"/>
      <c r="F162" s="362"/>
      <c r="G162" s="362"/>
      <c r="H162" s="362"/>
      <c r="I162" s="363"/>
      <c r="J162" s="363"/>
      <c r="K162" s="356"/>
      <c r="L162" s="356"/>
      <c r="M162" s="356"/>
      <c r="N162" s="356"/>
      <c r="O162" s="356"/>
      <c r="P162" s="365"/>
      <c r="Q162" s="365"/>
      <c r="R162" s="365"/>
      <c r="S162" s="376"/>
      <c r="T162" s="376"/>
    </row>
    <row r="163" customFormat="false" ht="25.5" hidden="false" customHeight="true" outlineLevel="0" collapsed="false">
      <c r="A163" s="26" t="n">
        <v>152</v>
      </c>
      <c r="C163" s="360"/>
      <c r="D163" s="361"/>
      <c r="E163" s="362"/>
      <c r="F163" s="362"/>
      <c r="G163" s="362"/>
      <c r="H163" s="362"/>
      <c r="I163" s="363"/>
      <c r="J163" s="363"/>
      <c r="K163" s="356"/>
      <c r="L163" s="356"/>
      <c r="M163" s="356"/>
      <c r="N163" s="356"/>
      <c r="O163" s="356"/>
      <c r="P163" s="365"/>
      <c r="Q163" s="365"/>
      <c r="R163" s="365"/>
      <c r="S163" s="376"/>
      <c r="T163" s="376"/>
    </row>
    <row r="164" customFormat="false" ht="25.5" hidden="false" customHeight="true" outlineLevel="0" collapsed="false">
      <c r="A164" s="26" t="n">
        <v>153</v>
      </c>
      <c r="C164" s="360"/>
      <c r="D164" s="361"/>
      <c r="E164" s="362"/>
      <c r="F164" s="362"/>
      <c r="G164" s="362"/>
      <c r="H164" s="362"/>
      <c r="I164" s="363"/>
      <c r="J164" s="363"/>
      <c r="K164" s="356"/>
      <c r="L164" s="356"/>
      <c r="M164" s="356"/>
      <c r="N164" s="356"/>
      <c r="O164" s="356"/>
      <c r="P164" s="365"/>
      <c r="Q164" s="365"/>
      <c r="R164" s="365"/>
      <c r="S164" s="376"/>
      <c r="T164" s="376"/>
    </row>
    <row r="165" customFormat="false" ht="25.5" hidden="false" customHeight="true" outlineLevel="0" collapsed="false">
      <c r="A165" s="26" t="n">
        <v>154</v>
      </c>
      <c r="C165" s="360"/>
      <c r="D165" s="361"/>
      <c r="E165" s="362"/>
      <c r="F165" s="362"/>
      <c r="G165" s="362"/>
      <c r="H165" s="362"/>
      <c r="I165" s="363"/>
      <c r="J165" s="363"/>
      <c r="K165" s="356"/>
      <c r="L165" s="356"/>
      <c r="M165" s="356"/>
      <c r="N165" s="356"/>
      <c r="O165" s="356"/>
      <c r="P165" s="365"/>
      <c r="Q165" s="365"/>
      <c r="R165" s="365"/>
      <c r="S165" s="376"/>
      <c r="T165" s="376"/>
    </row>
    <row r="166" customFormat="false" ht="25.5" hidden="false" customHeight="true" outlineLevel="0" collapsed="false">
      <c r="A166" s="26" t="n">
        <v>155</v>
      </c>
      <c r="C166" s="360"/>
      <c r="D166" s="361"/>
      <c r="E166" s="362"/>
      <c r="F166" s="362"/>
      <c r="G166" s="362"/>
      <c r="H166" s="362"/>
      <c r="I166" s="363"/>
      <c r="J166" s="363"/>
      <c r="K166" s="356"/>
      <c r="L166" s="356"/>
      <c r="M166" s="356"/>
      <c r="N166" s="356"/>
      <c r="O166" s="356"/>
      <c r="P166" s="365"/>
      <c r="Q166" s="365"/>
      <c r="R166" s="365"/>
      <c r="S166" s="376"/>
      <c r="T166" s="376"/>
    </row>
    <row r="167" customFormat="false" ht="25.5" hidden="false" customHeight="true" outlineLevel="0" collapsed="false">
      <c r="A167" s="26" t="n">
        <v>156</v>
      </c>
      <c r="C167" s="360"/>
      <c r="D167" s="361"/>
      <c r="E167" s="362"/>
      <c r="F167" s="362"/>
      <c r="G167" s="362"/>
      <c r="H167" s="362"/>
      <c r="I167" s="363"/>
      <c r="J167" s="363"/>
      <c r="K167" s="356"/>
      <c r="L167" s="356"/>
      <c r="M167" s="356"/>
      <c r="N167" s="356"/>
      <c r="O167" s="356"/>
      <c r="P167" s="365"/>
      <c r="Q167" s="365"/>
      <c r="R167" s="365"/>
      <c r="S167" s="376"/>
      <c r="T167" s="376"/>
    </row>
    <row r="168" customFormat="false" ht="25.5" hidden="false" customHeight="true" outlineLevel="0" collapsed="false">
      <c r="A168" s="26" t="n">
        <v>157</v>
      </c>
      <c r="C168" s="360"/>
      <c r="D168" s="361"/>
      <c r="E168" s="362"/>
      <c r="F168" s="362"/>
      <c r="G168" s="362"/>
      <c r="H168" s="362"/>
      <c r="I168" s="363"/>
      <c r="J168" s="363"/>
      <c r="K168" s="356"/>
      <c r="L168" s="356"/>
      <c r="M168" s="356"/>
      <c r="N168" s="356"/>
      <c r="O168" s="356"/>
      <c r="P168" s="365"/>
      <c r="Q168" s="365"/>
      <c r="R168" s="365"/>
      <c r="S168" s="376"/>
      <c r="T168" s="376"/>
    </row>
    <row r="169" customFormat="false" ht="25.5" hidden="false" customHeight="true" outlineLevel="0" collapsed="false">
      <c r="A169" s="26" t="n">
        <v>158</v>
      </c>
      <c r="C169" s="360"/>
      <c r="D169" s="361"/>
      <c r="E169" s="362"/>
      <c r="F169" s="362"/>
      <c r="G169" s="362"/>
      <c r="H169" s="362"/>
      <c r="I169" s="363"/>
      <c r="J169" s="363"/>
      <c r="K169" s="356"/>
      <c r="L169" s="356"/>
      <c r="M169" s="356"/>
      <c r="N169" s="356"/>
      <c r="O169" s="356"/>
      <c r="P169" s="365"/>
      <c r="Q169" s="365"/>
      <c r="R169" s="365"/>
      <c r="S169" s="376"/>
      <c r="T169" s="376"/>
    </row>
    <row r="170" customFormat="false" ht="25.5" hidden="false" customHeight="true" outlineLevel="0" collapsed="false">
      <c r="A170" s="26" t="n">
        <v>159</v>
      </c>
      <c r="C170" s="360"/>
      <c r="D170" s="361"/>
      <c r="E170" s="362"/>
      <c r="F170" s="362"/>
      <c r="G170" s="362"/>
      <c r="H170" s="362"/>
      <c r="I170" s="363"/>
      <c r="J170" s="363"/>
      <c r="K170" s="356"/>
      <c r="L170" s="356"/>
      <c r="M170" s="356"/>
      <c r="N170" s="356"/>
      <c r="O170" s="356"/>
      <c r="P170" s="365"/>
      <c r="Q170" s="365"/>
      <c r="R170" s="365"/>
      <c r="S170" s="376"/>
      <c r="T170" s="376"/>
    </row>
    <row r="171" customFormat="false" ht="25.5" hidden="false" customHeight="true" outlineLevel="0" collapsed="false">
      <c r="A171" s="26" t="n">
        <v>160</v>
      </c>
      <c r="C171" s="360"/>
      <c r="D171" s="361"/>
      <c r="E171" s="362"/>
      <c r="F171" s="362"/>
      <c r="G171" s="362"/>
      <c r="H171" s="362"/>
      <c r="I171" s="363"/>
      <c r="J171" s="363"/>
      <c r="K171" s="356"/>
      <c r="L171" s="356"/>
      <c r="M171" s="356"/>
      <c r="N171" s="356"/>
      <c r="O171" s="356"/>
      <c r="P171" s="365"/>
      <c r="Q171" s="365"/>
      <c r="R171" s="365"/>
      <c r="S171" s="376"/>
      <c r="T171" s="376"/>
    </row>
    <row r="172" customFormat="false" ht="25.5" hidden="false" customHeight="true" outlineLevel="0" collapsed="false">
      <c r="A172" s="26" t="n">
        <v>161</v>
      </c>
      <c r="C172" s="360"/>
      <c r="D172" s="361"/>
      <c r="E172" s="362"/>
      <c r="F172" s="362"/>
      <c r="G172" s="362"/>
      <c r="H172" s="362"/>
      <c r="I172" s="363"/>
      <c r="J172" s="363"/>
      <c r="K172" s="356"/>
      <c r="L172" s="356"/>
      <c r="M172" s="356"/>
      <c r="N172" s="356"/>
      <c r="O172" s="356"/>
      <c r="P172" s="365"/>
      <c r="Q172" s="365"/>
      <c r="R172" s="365"/>
      <c r="S172" s="376"/>
      <c r="T172" s="376"/>
    </row>
    <row r="173" customFormat="false" ht="25.5" hidden="false" customHeight="true" outlineLevel="0" collapsed="false">
      <c r="A173" s="26" t="n">
        <v>162</v>
      </c>
      <c r="C173" s="360"/>
      <c r="D173" s="361"/>
      <c r="E173" s="362"/>
      <c r="F173" s="362"/>
      <c r="G173" s="362"/>
      <c r="H173" s="362"/>
      <c r="I173" s="363"/>
      <c r="J173" s="363"/>
      <c r="K173" s="356"/>
      <c r="L173" s="356"/>
      <c r="M173" s="356"/>
      <c r="N173" s="356"/>
      <c r="O173" s="356"/>
      <c r="P173" s="365"/>
      <c r="Q173" s="365"/>
      <c r="R173" s="365"/>
      <c r="S173" s="376"/>
      <c r="T173" s="376"/>
    </row>
    <row r="174" customFormat="false" ht="25.5" hidden="false" customHeight="true" outlineLevel="0" collapsed="false">
      <c r="A174" s="26" t="n">
        <v>163</v>
      </c>
      <c r="C174" s="360"/>
      <c r="D174" s="361"/>
      <c r="E174" s="362"/>
      <c r="F174" s="362"/>
      <c r="G174" s="362"/>
      <c r="H174" s="362"/>
      <c r="I174" s="363"/>
      <c r="J174" s="363"/>
      <c r="K174" s="356"/>
      <c r="L174" s="356"/>
      <c r="M174" s="356"/>
      <c r="N174" s="356"/>
      <c r="O174" s="356"/>
      <c r="P174" s="365"/>
      <c r="Q174" s="365"/>
      <c r="R174" s="365"/>
      <c r="S174" s="376"/>
      <c r="T174" s="376"/>
    </row>
    <row r="175" customFormat="false" ht="25.5" hidden="false" customHeight="true" outlineLevel="0" collapsed="false">
      <c r="A175" s="26" t="n">
        <v>164</v>
      </c>
      <c r="C175" s="360"/>
      <c r="D175" s="361"/>
      <c r="E175" s="362"/>
      <c r="F175" s="362"/>
      <c r="G175" s="362"/>
      <c r="H175" s="362"/>
      <c r="I175" s="363"/>
      <c r="J175" s="363"/>
      <c r="K175" s="356"/>
      <c r="L175" s="356"/>
      <c r="M175" s="356"/>
      <c r="N175" s="356"/>
      <c r="O175" s="356"/>
      <c r="P175" s="365"/>
      <c r="Q175" s="365"/>
      <c r="R175" s="365"/>
      <c r="S175" s="376"/>
      <c r="T175" s="376"/>
    </row>
    <row r="176" customFormat="false" ht="25.5" hidden="false" customHeight="true" outlineLevel="0" collapsed="false">
      <c r="A176" s="26" t="n">
        <v>165</v>
      </c>
      <c r="C176" s="360"/>
      <c r="D176" s="361"/>
      <c r="E176" s="362"/>
      <c r="F176" s="362"/>
      <c r="G176" s="362"/>
      <c r="H176" s="362"/>
      <c r="I176" s="363"/>
      <c r="J176" s="363"/>
      <c r="K176" s="356"/>
      <c r="L176" s="356"/>
      <c r="M176" s="356"/>
      <c r="N176" s="356"/>
      <c r="O176" s="356"/>
      <c r="P176" s="365"/>
      <c r="Q176" s="365"/>
      <c r="R176" s="365"/>
      <c r="S176" s="376"/>
      <c r="T176" s="376"/>
    </row>
    <row r="177" customFormat="false" ht="25.5" hidden="false" customHeight="true" outlineLevel="0" collapsed="false">
      <c r="A177" s="26" t="n">
        <v>166</v>
      </c>
      <c r="C177" s="360"/>
      <c r="D177" s="361"/>
      <c r="E177" s="362"/>
      <c r="F177" s="362"/>
      <c r="G177" s="362"/>
      <c r="H177" s="362"/>
      <c r="I177" s="363"/>
      <c r="J177" s="363"/>
      <c r="K177" s="356"/>
      <c r="L177" s="356"/>
      <c r="M177" s="356"/>
      <c r="N177" s="356"/>
      <c r="O177" s="356"/>
      <c r="P177" s="365"/>
      <c r="Q177" s="365"/>
      <c r="R177" s="365"/>
      <c r="S177" s="376"/>
      <c r="T177" s="376"/>
    </row>
    <row r="178" customFormat="false" ht="25.5" hidden="false" customHeight="true" outlineLevel="0" collapsed="false">
      <c r="A178" s="26" t="n">
        <v>167</v>
      </c>
      <c r="C178" s="360"/>
      <c r="D178" s="361"/>
      <c r="E178" s="362"/>
      <c r="F178" s="362"/>
      <c r="G178" s="362"/>
      <c r="H178" s="362"/>
      <c r="I178" s="363"/>
      <c r="J178" s="363"/>
      <c r="K178" s="356"/>
      <c r="L178" s="356"/>
      <c r="M178" s="356"/>
      <c r="N178" s="356"/>
      <c r="O178" s="356"/>
      <c r="P178" s="365"/>
      <c r="Q178" s="365"/>
      <c r="R178" s="365"/>
      <c r="S178" s="376"/>
      <c r="T178" s="376"/>
    </row>
    <row r="179" customFormat="false" ht="25.5" hidden="false" customHeight="true" outlineLevel="0" collapsed="false">
      <c r="A179" s="26" t="n">
        <v>168</v>
      </c>
      <c r="C179" s="360"/>
      <c r="D179" s="361"/>
      <c r="E179" s="362"/>
      <c r="F179" s="362"/>
      <c r="G179" s="362"/>
      <c r="H179" s="362"/>
      <c r="I179" s="363"/>
      <c r="J179" s="363"/>
      <c r="K179" s="356"/>
      <c r="L179" s="356"/>
      <c r="M179" s="356"/>
      <c r="N179" s="356"/>
      <c r="O179" s="356"/>
      <c r="P179" s="365"/>
      <c r="Q179" s="365"/>
      <c r="R179" s="365"/>
      <c r="S179" s="376"/>
      <c r="T179" s="376"/>
    </row>
    <row r="180" customFormat="false" ht="25.5" hidden="false" customHeight="true" outlineLevel="0" collapsed="false">
      <c r="A180" s="26" t="n">
        <v>169</v>
      </c>
      <c r="C180" s="360"/>
      <c r="D180" s="361"/>
      <c r="E180" s="362"/>
      <c r="F180" s="362"/>
      <c r="G180" s="362"/>
      <c r="H180" s="362"/>
      <c r="I180" s="363"/>
      <c r="J180" s="363"/>
      <c r="K180" s="356"/>
      <c r="L180" s="356"/>
      <c r="M180" s="356"/>
      <c r="N180" s="356"/>
      <c r="O180" s="356"/>
      <c r="P180" s="365"/>
      <c r="Q180" s="365"/>
      <c r="R180" s="365"/>
      <c r="S180" s="376"/>
      <c r="T180" s="376"/>
    </row>
    <row r="181" customFormat="false" ht="25.5" hidden="false" customHeight="true" outlineLevel="0" collapsed="false">
      <c r="A181" s="26" t="n">
        <v>170</v>
      </c>
      <c r="C181" s="360"/>
      <c r="D181" s="361"/>
      <c r="E181" s="362"/>
      <c r="F181" s="362"/>
      <c r="G181" s="362"/>
      <c r="H181" s="362"/>
      <c r="I181" s="363"/>
      <c r="J181" s="363"/>
      <c r="K181" s="356"/>
      <c r="L181" s="356"/>
      <c r="M181" s="356"/>
      <c r="N181" s="356"/>
      <c r="O181" s="356"/>
      <c r="P181" s="365"/>
      <c r="Q181" s="365"/>
      <c r="R181" s="365"/>
      <c r="S181" s="376"/>
      <c r="T181" s="376"/>
    </row>
    <row r="182" customFormat="false" ht="25.5" hidden="false" customHeight="true" outlineLevel="0" collapsed="false">
      <c r="A182" s="26" t="n">
        <v>171</v>
      </c>
      <c r="C182" s="360"/>
      <c r="D182" s="361"/>
      <c r="E182" s="362"/>
      <c r="F182" s="362"/>
      <c r="G182" s="362"/>
      <c r="H182" s="362"/>
      <c r="I182" s="363"/>
      <c r="J182" s="363"/>
      <c r="K182" s="356"/>
      <c r="L182" s="356"/>
      <c r="M182" s="356"/>
      <c r="N182" s="356"/>
      <c r="O182" s="356"/>
      <c r="P182" s="365"/>
      <c r="Q182" s="365"/>
      <c r="R182" s="365"/>
      <c r="S182" s="376"/>
      <c r="T182" s="376"/>
    </row>
    <row r="183" customFormat="false" ht="25.5" hidden="false" customHeight="true" outlineLevel="0" collapsed="false">
      <c r="A183" s="26" t="n">
        <v>172</v>
      </c>
      <c r="C183" s="360"/>
      <c r="D183" s="361"/>
      <c r="E183" s="362"/>
      <c r="F183" s="362"/>
      <c r="G183" s="362"/>
      <c r="H183" s="362"/>
      <c r="I183" s="363"/>
      <c r="J183" s="363"/>
      <c r="K183" s="356"/>
      <c r="L183" s="356"/>
      <c r="M183" s="356"/>
      <c r="N183" s="356"/>
      <c r="O183" s="356"/>
      <c r="P183" s="365"/>
      <c r="Q183" s="365"/>
      <c r="R183" s="365"/>
      <c r="S183" s="376"/>
      <c r="T183" s="376"/>
    </row>
    <row r="184" customFormat="false" ht="25.5" hidden="false" customHeight="true" outlineLevel="0" collapsed="false">
      <c r="A184" s="26" t="n">
        <v>173</v>
      </c>
      <c r="C184" s="360"/>
      <c r="D184" s="361"/>
      <c r="E184" s="362"/>
      <c r="F184" s="362"/>
      <c r="G184" s="362"/>
      <c r="H184" s="362"/>
      <c r="I184" s="363"/>
      <c r="J184" s="363"/>
      <c r="K184" s="356"/>
      <c r="L184" s="356"/>
      <c r="M184" s="356"/>
      <c r="N184" s="356"/>
      <c r="O184" s="356"/>
      <c r="P184" s="365"/>
      <c r="Q184" s="365"/>
      <c r="R184" s="365"/>
      <c r="S184" s="376"/>
      <c r="T184" s="376"/>
    </row>
    <row r="185" customFormat="false" ht="25.5" hidden="false" customHeight="true" outlineLevel="0" collapsed="false">
      <c r="A185" s="26" t="n">
        <v>174</v>
      </c>
      <c r="C185" s="360"/>
      <c r="D185" s="361"/>
      <c r="E185" s="362"/>
      <c r="F185" s="362"/>
      <c r="G185" s="362"/>
      <c r="H185" s="362"/>
      <c r="I185" s="363"/>
      <c r="J185" s="363"/>
      <c r="K185" s="356"/>
      <c r="L185" s="356"/>
      <c r="M185" s="356"/>
      <c r="N185" s="356"/>
      <c r="O185" s="356"/>
      <c r="P185" s="365"/>
      <c r="Q185" s="365"/>
      <c r="R185" s="365"/>
      <c r="S185" s="376"/>
      <c r="T185" s="376"/>
    </row>
    <row r="186" customFormat="false" ht="25.5" hidden="false" customHeight="true" outlineLevel="0" collapsed="false">
      <c r="A186" s="26" t="n">
        <v>175</v>
      </c>
      <c r="C186" s="360"/>
      <c r="D186" s="361"/>
      <c r="E186" s="362"/>
      <c r="F186" s="362"/>
      <c r="G186" s="362"/>
      <c r="H186" s="362"/>
      <c r="I186" s="363"/>
      <c r="J186" s="363"/>
      <c r="K186" s="356"/>
      <c r="L186" s="356"/>
      <c r="M186" s="356"/>
      <c r="N186" s="356"/>
      <c r="O186" s="356"/>
      <c r="P186" s="365"/>
      <c r="Q186" s="365"/>
      <c r="R186" s="365"/>
      <c r="S186" s="376"/>
      <c r="T186" s="376"/>
    </row>
    <row r="187" customFormat="false" ht="25.5" hidden="false" customHeight="true" outlineLevel="0" collapsed="false">
      <c r="A187" s="26" t="n">
        <v>176</v>
      </c>
      <c r="C187" s="360"/>
      <c r="D187" s="361"/>
      <c r="E187" s="362"/>
      <c r="F187" s="362"/>
      <c r="G187" s="362"/>
      <c r="H187" s="362"/>
      <c r="I187" s="363"/>
      <c r="J187" s="363"/>
      <c r="K187" s="356"/>
      <c r="L187" s="356"/>
      <c r="M187" s="356"/>
      <c r="N187" s="356"/>
      <c r="O187" s="356"/>
      <c r="P187" s="365"/>
      <c r="Q187" s="365"/>
      <c r="R187" s="365"/>
      <c r="S187" s="376"/>
      <c r="T187" s="376"/>
    </row>
    <row r="188" customFormat="false" ht="25.5" hidden="false" customHeight="true" outlineLevel="0" collapsed="false">
      <c r="A188" s="26" t="n">
        <v>177</v>
      </c>
      <c r="C188" s="360"/>
      <c r="D188" s="361"/>
      <c r="E188" s="362"/>
      <c r="F188" s="362"/>
      <c r="G188" s="362"/>
      <c r="H188" s="362"/>
      <c r="I188" s="363"/>
      <c r="J188" s="363"/>
      <c r="K188" s="356"/>
      <c r="L188" s="356"/>
      <c r="M188" s="356"/>
      <c r="N188" s="356"/>
      <c r="O188" s="356"/>
      <c r="P188" s="365"/>
      <c r="Q188" s="365"/>
      <c r="R188" s="365"/>
      <c r="S188" s="376"/>
      <c r="T188" s="376"/>
    </row>
    <row r="189" customFormat="false" ht="25.5" hidden="false" customHeight="true" outlineLevel="0" collapsed="false">
      <c r="A189" s="26" t="n">
        <v>178</v>
      </c>
      <c r="C189" s="360"/>
      <c r="D189" s="361"/>
      <c r="E189" s="362"/>
      <c r="F189" s="362"/>
      <c r="G189" s="362"/>
      <c r="H189" s="362"/>
      <c r="I189" s="363"/>
      <c r="J189" s="363"/>
      <c r="K189" s="356"/>
      <c r="L189" s="356"/>
      <c r="M189" s="356"/>
      <c r="N189" s="356"/>
      <c r="O189" s="356"/>
      <c r="P189" s="365"/>
      <c r="Q189" s="365"/>
      <c r="R189" s="365"/>
      <c r="S189" s="376"/>
      <c r="T189" s="376"/>
    </row>
    <row r="190" customFormat="false" ht="25.5" hidden="false" customHeight="true" outlineLevel="0" collapsed="false">
      <c r="A190" s="26" t="n">
        <v>179</v>
      </c>
      <c r="C190" s="360"/>
      <c r="D190" s="361"/>
      <c r="E190" s="362"/>
      <c r="F190" s="362"/>
      <c r="G190" s="362"/>
      <c r="H190" s="362"/>
      <c r="I190" s="363"/>
      <c r="J190" s="363"/>
      <c r="K190" s="356"/>
      <c r="L190" s="356"/>
      <c r="M190" s="356"/>
      <c r="N190" s="356"/>
      <c r="O190" s="356"/>
      <c r="P190" s="365"/>
      <c r="Q190" s="365"/>
      <c r="R190" s="365"/>
      <c r="S190" s="376"/>
      <c r="T190" s="376"/>
    </row>
    <row r="191" customFormat="false" ht="25.5" hidden="false" customHeight="true" outlineLevel="0" collapsed="false">
      <c r="A191" s="26" t="n">
        <v>180</v>
      </c>
      <c r="C191" s="360"/>
      <c r="D191" s="361"/>
      <c r="E191" s="362"/>
      <c r="F191" s="362"/>
      <c r="G191" s="362"/>
      <c r="H191" s="362"/>
      <c r="I191" s="363"/>
      <c r="J191" s="363"/>
      <c r="K191" s="356"/>
      <c r="L191" s="356"/>
      <c r="M191" s="356"/>
      <c r="N191" s="356"/>
      <c r="O191" s="356"/>
      <c r="P191" s="365"/>
      <c r="Q191" s="365"/>
      <c r="R191" s="365"/>
      <c r="S191" s="376"/>
      <c r="T191" s="376"/>
    </row>
    <row r="192" customFormat="false" ht="25.5" hidden="false" customHeight="true" outlineLevel="0" collapsed="false">
      <c r="A192" s="26" t="n">
        <v>181</v>
      </c>
      <c r="C192" s="360"/>
      <c r="D192" s="361"/>
      <c r="E192" s="362"/>
      <c r="F192" s="362"/>
      <c r="G192" s="362"/>
      <c r="H192" s="362"/>
      <c r="I192" s="363"/>
      <c r="J192" s="363"/>
      <c r="K192" s="356"/>
      <c r="L192" s="356"/>
      <c r="M192" s="356"/>
      <c r="N192" s="356"/>
      <c r="O192" s="356"/>
      <c r="P192" s="365"/>
      <c r="Q192" s="365"/>
      <c r="R192" s="365"/>
      <c r="S192" s="376"/>
      <c r="T192" s="376"/>
    </row>
    <row r="193" customFormat="false" ht="25.5" hidden="false" customHeight="true" outlineLevel="0" collapsed="false">
      <c r="A193" s="26" t="n">
        <v>182</v>
      </c>
      <c r="C193" s="360"/>
      <c r="D193" s="361"/>
      <c r="E193" s="362"/>
      <c r="F193" s="362"/>
      <c r="G193" s="362"/>
      <c r="H193" s="362"/>
      <c r="I193" s="363"/>
      <c r="J193" s="363"/>
      <c r="K193" s="356"/>
      <c r="L193" s="356"/>
      <c r="M193" s="356"/>
      <c r="N193" s="356"/>
      <c r="O193" s="356"/>
      <c r="P193" s="365"/>
      <c r="Q193" s="365"/>
      <c r="R193" s="365"/>
      <c r="S193" s="376"/>
      <c r="T193" s="376"/>
    </row>
    <row r="194" customFormat="false" ht="25.5" hidden="false" customHeight="true" outlineLevel="0" collapsed="false">
      <c r="A194" s="26" t="n">
        <v>183</v>
      </c>
      <c r="C194" s="360"/>
      <c r="D194" s="361"/>
      <c r="E194" s="362"/>
      <c r="F194" s="362"/>
      <c r="G194" s="362"/>
      <c r="H194" s="362"/>
      <c r="I194" s="363"/>
      <c r="J194" s="363"/>
      <c r="K194" s="356"/>
      <c r="L194" s="356"/>
      <c r="M194" s="356"/>
      <c r="N194" s="356"/>
      <c r="O194" s="356"/>
      <c r="P194" s="365"/>
      <c r="Q194" s="365"/>
      <c r="R194" s="365"/>
      <c r="S194" s="376"/>
      <c r="T194" s="376"/>
    </row>
    <row r="195" customFormat="false" ht="25.5" hidden="false" customHeight="true" outlineLevel="0" collapsed="false">
      <c r="A195" s="26" t="n">
        <v>184</v>
      </c>
      <c r="C195" s="360"/>
      <c r="D195" s="361"/>
      <c r="E195" s="362"/>
      <c r="F195" s="362"/>
      <c r="G195" s="362"/>
      <c r="H195" s="362"/>
      <c r="I195" s="363"/>
      <c r="J195" s="363"/>
      <c r="K195" s="356"/>
      <c r="L195" s="356"/>
      <c r="M195" s="356"/>
      <c r="N195" s="356"/>
      <c r="O195" s="356"/>
      <c r="P195" s="365"/>
      <c r="Q195" s="365"/>
      <c r="R195" s="365"/>
      <c r="S195" s="376"/>
      <c r="T195" s="376"/>
    </row>
    <row r="196" customFormat="false" ht="25.5" hidden="false" customHeight="true" outlineLevel="0" collapsed="false">
      <c r="A196" s="26" t="n">
        <v>185</v>
      </c>
      <c r="C196" s="360"/>
      <c r="D196" s="361"/>
      <c r="E196" s="362"/>
      <c r="F196" s="362"/>
      <c r="G196" s="362"/>
      <c r="H196" s="362"/>
      <c r="I196" s="363"/>
      <c r="J196" s="363"/>
      <c r="K196" s="356"/>
      <c r="L196" s="356"/>
      <c r="M196" s="356"/>
      <c r="N196" s="356"/>
      <c r="O196" s="356"/>
      <c r="P196" s="365"/>
      <c r="Q196" s="365"/>
      <c r="R196" s="365"/>
      <c r="S196" s="376"/>
      <c r="T196" s="376"/>
    </row>
    <row r="197" customFormat="false" ht="25.5" hidden="false" customHeight="true" outlineLevel="0" collapsed="false">
      <c r="A197" s="26" t="n">
        <v>186</v>
      </c>
      <c r="C197" s="360"/>
      <c r="D197" s="361"/>
      <c r="E197" s="362"/>
      <c r="F197" s="362"/>
      <c r="G197" s="362"/>
      <c r="H197" s="362"/>
      <c r="I197" s="363"/>
      <c r="J197" s="363"/>
      <c r="K197" s="356"/>
      <c r="L197" s="356"/>
      <c r="M197" s="356"/>
      <c r="N197" s="356"/>
      <c r="O197" s="356"/>
      <c r="P197" s="365"/>
      <c r="Q197" s="365"/>
      <c r="R197" s="365"/>
      <c r="S197" s="376"/>
      <c r="T197" s="376"/>
    </row>
    <row r="198" customFormat="false" ht="25.5" hidden="false" customHeight="true" outlineLevel="0" collapsed="false">
      <c r="A198" s="26" t="n">
        <v>187</v>
      </c>
      <c r="C198" s="360"/>
      <c r="D198" s="361"/>
      <c r="E198" s="362"/>
      <c r="F198" s="362"/>
      <c r="G198" s="362"/>
      <c r="H198" s="362"/>
      <c r="I198" s="363"/>
      <c r="J198" s="363"/>
      <c r="K198" s="356"/>
      <c r="L198" s="356"/>
      <c r="M198" s="356"/>
      <c r="N198" s="356"/>
      <c r="O198" s="356"/>
      <c r="P198" s="365"/>
      <c r="Q198" s="365"/>
      <c r="R198" s="365"/>
      <c r="S198" s="376"/>
      <c r="T198" s="376"/>
    </row>
    <row r="199" customFormat="false" ht="25.5" hidden="false" customHeight="true" outlineLevel="0" collapsed="false">
      <c r="A199" s="26" t="n">
        <v>188</v>
      </c>
      <c r="C199" s="360"/>
      <c r="D199" s="361"/>
      <c r="E199" s="362"/>
      <c r="F199" s="362"/>
      <c r="G199" s="362"/>
      <c r="H199" s="362"/>
      <c r="I199" s="363"/>
      <c r="J199" s="363"/>
      <c r="K199" s="356"/>
      <c r="L199" s="356"/>
      <c r="M199" s="356"/>
      <c r="N199" s="356"/>
      <c r="O199" s="356"/>
      <c r="P199" s="365"/>
      <c r="Q199" s="365"/>
      <c r="R199" s="365"/>
      <c r="S199" s="376"/>
      <c r="T199" s="376"/>
    </row>
    <row r="200" customFormat="false" ht="25.5" hidden="false" customHeight="true" outlineLevel="0" collapsed="false">
      <c r="A200" s="26" t="n">
        <v>189</v>
      </c>
      <c r="C200" s="360"/>
      <c r="D200" s="361"/>
      <c r="E200" s="362"/>
      <c r="F200" s="362"/>
      <c r="G200" s="362"/>
      <c r="H200" s="362"/>
      <c r="I200" s="363"/>
      <c r="J200" s="363"/>
      <c r="K200" s="356"/>
      <c r="L200" s="356"/>
      <c r="M200" s="356"/>
      <c r="N200" s="356"/>
      <c r="O200" s="356"/>
      <c r="P200" s="365"/>
      <c r="Q200" s="365"/>
      <c r="R200" s="365"/>
      <c r="S200" s="376"/>
      <c r="T200" s="376"/>
    </row>
    <row r="201" customFormat="false" ht="25.5" hidden="false" customHeight="true" outlineLevel="0" collapsed="false">
      <c r="A201" s="26" t="n">
        <v>190</v>
      </c>
      <c r="C201" s="360"/>
      <c r="D201" s="361"/>
      <c r="E201" s="362"/>
      <c r="F201" s="362"/>
      <c r="G201" s="362"/>
      <c r="H201" s="362"/>
      <c r="I201" s="363"/>
      <c r="J201" s="363"/>
      <c r="K201" s="356"/>
      <c r="L201" s="356"/>
      <c r="M201" s="356"/>
      <c r="N201" s="356"/>
      <c r="O201" s="356"/>
      <c r="P201" s="365"/>
      <c r="Q201" s="365"/>
      <c r="R201" s="365"/>
      <c r="S201" s="376"/>
      <c r="T201" s="376"/>
    </row>
    <row r="202" customFormat="false" ht="25.5" hidden="false" customHeight="true" outlineLevel="0" collapsed="false">
      <c r="A202" s="26" t="n">
        <v>191</v>
      </c>
      <c r="C202" s="360"/>
      <c r="D202" s="361"/>
      <c r="E202" s="362"/>
      <c r="F202" s="362"/>
      <c r="G202" s="362"/>
      <c r="H202" s="362"/>
      <c r="I202" s="363"/>
      <c r="J202" s="363"/>
      <c r="K202" s="356"/>
      <c r="L202" s="356"/>
      <c r="M202" s="356"/>
      <c r="N202" s="356"/>
      <c r="O202" s="356"/>
      <c r="P202" s="365"/>
      <c r="Q202" s="365"/>
      <c r="R202" s="365"/>
      <c r="S202" s="376"/>
      <c r="T202" s="376"/>
    </row>
    <row r="203" customFormat="false" ht="25.5" hidden="false" customHeight="true" outlineLevel="0" collapsed="false">
      <c r="A203" s="26" t="n">
        <v>192</v>
      </c>
      <c r="C203" s="360"/>
      <c r="D203" s="361"/>
      <c r="E203" s="362"/>
      <c r="F203" s="362"/>
      <c r="G203" s="362"/>
      <c r="H203" s="362"/>
      <c r="I203" s="363"/>
      <c r="J203" s="363"/>
      <c r="K203" s="356"/>
      <c r="L203" s="356"/>
      <c r="M203" s="356"/>
      <c r="N203" s="356"/>
      <c r="O203" s="356"/>
      <c r="P203" s="365"/>
      <c r="Q203" s="365"/>
      <c r="R203" s="365"/>
      <c r="S203" s="376"/>
      <c r="T203" s="376"/>
    </row>
    <row r="204" customFormat="false" ht="25.5" hidden="false" customHeight="true" outlineLevel="0" collapsed="false">
      <c r="A204" s="26" t="n">
        <v>193</v>
      </c>
      <c r="C204" s="360"/>
      <c r="D204" s="361"/>
      <c r="E204" s="362"/>
      <c r="F204" s="362"/>
      <c r="G204" s="362"/>
      <c r="H204" s="362"/>
      <c r="I204" s="363"/>
      <c r="J204" s="363"/>
      <c r="K204" s="356"/>
      <c r="L204" s="356"/>
      <c r="M204" s="356"/>
      <c r="N204" s="356"/>
      <c r="O204" s="356"/>
      <c r="P204" s="365"/>
      <c r="Q204" s="365"/>
      <c r="R204" s="365"/>
      <c r="S204" s="376"/>
      <c r="T204" s="376"/>
    </row>
    <row r="205" customFormat="false" ht="25.5" hidden="false" customHeight="true" outlineLevel="0" collapsed="false">
      <c r="A205" s="26" t="n">
        <v>194</v>
      </c>
      <c r="C205" s="360"/>
      <c r="D205" s="361"/>
      <c r="E205" s="362"/>
      <c r="F205" s="362"/>
      <c r="G205" s="362"/>
      <c r="H205" s="362"/>
      <c r="I205" s="363"/>
      <c r="J205" s="363"/>
      <c r="K205" s="356"/>
      <c r="L205" s="356"/>
      <c r="M205" s="356"/>
      <c r="N205" s="356"/>
      <c r="O205" s="356"/>
      <c r="P205" s="365"/>
      <c r="Q205" s="365"/>
      <c r="R205" s="365"/>
      <c r="S205" s="376"/>
      <c r="T205" s="376"/>
    </row>
    <row r="206" customFormat="false" ht="25.5" hidden="false" customHeight="true" outlineLevel="0" collapsed="false">
      <c r="A206" s="26" t="n">
        <v>195</v>
      </c>
      <c r="C206" s="360"/>
      <c r="D206" s="361"/>
      <c r="E206" s="362"/>
      <c r="F206" s="362"/>
      <c r="G206" s="362"/>
      <c r="H206" s="362"/>
      <c r="I206" s="363"/>
      <c r="J206" s="363"/>
      <c r="K206" s="356"/>
      <c r="L206" s="356"/>
      <c r="M206" s="356"/>
      <c r="N206" s="356"/>
      <c r="O206" s="356"/>
      <c r="P206" s="365"/>
      <c r="Q206" s="365"/>
      <c r="R206" s="365"/>
      <c r="S206" s="376"/>
      <c r="T206" s="376"/>
    </row>
    <row r="207" customFormat="false" ht="25.5" hidden="false" customHeight="true" outlineLevel="0" collapsed="false">
      <c r="A207" s="26" t="n">
        <v>196</v>
      </c>
      <c r="C207" s="360"/>
      <c r="D207" s="361"/>
      <c r="E207" s="362"/>
      <c r="F207" s="362"/>
      <c r="G207" s="362"/>
      <c r="H207" s="362"/>
      <c r="I207" s="363"/>
      <c r="J207" s="363"/>
      <c r="K207" s="356"/>
      <c r="L207" s="356"/>
      <c r="M207" s="356"/>
      <c r="N207" s="356"/>
      <c r="O207" s="356"/>
      <c r="P207" s="365"/>
      <c r="Q207" s="365"/>
      <c r="R207" s="365"/>
      <c r="S207" s="376"/>
      <c r="T207" s="376"/>
    </row>
    <row r="208" customFormat="false" ht="25.5" hidden="false" customHeight="true" outlineLevel="0" collapsed="false">
      <c r="A208" s="26" t="n">
        <v>197</v>
      </c>
      <c r="C208" s="360"/>
      <c r="D208" s="361"/>
      <c r="E208" s="362"/>
      <c r="F208" s="362"/>
      <c r="G208" s="362"/>
      <c r="H208" s="362"/>
      <c r="I208" s="363"/>
      <c r="J208" s="363"/>
      <c r="K208" s="356"/>
      <c r="L208" s="356"/>
      <c r="M208" s="356"/>
      <c r="N208" s="356"/>
      <c r="O208" s="356"/>
      <c r="P208" s="365"/>
      <c r="Q208" s="365"/>
      <c r="R208" s="365"/>
      <c r="S208" s="376"/>
      <c r="T208" s="376"/>
    </row>
    <row r="209" customFormat="false" ht="25.5" hidden="false" customHeight="true" outlineLevel="0" collapsed="false">
      <c r="A209" s="26" t="n">
        <v>198</v>
      </c>
      <c r="C209" s="360"/>
      <c r="D209" s="361"/>
      <c r="E209" s="362"/>
      <c r="F209" s="362"/>
      <c r="G209" s="362"/>
      <c r="H209" s="362"/>
      <c r="I209" s="363"/>
      <c r="J209" s="363"/>
      <c r="K209" s="356"/>
      <c r="L209" s="356"/>
      <c r="M209" s="356"/>
      <c r="N209" s="356"/>
      <c r="O209" s="356"/>
      <c r="P209" s="365"/>
      <c r="Q209" s="365"/>
      <c r="R209" s="365"/>
      <c r="S209" s="376"/>
      <c r="T209" s="376"/>
    </row>
    <row r="210" customFormat="false" ht="25.5" hidden="false" customHeight="true" outlineLevel="0" collapsed="false">
      <c r="A210" s="26" t="n">
        <v>199</v>
      </c>
      <c r="C210" s="360"/>
      <c r="D210" s="361"/>
      <c r="E210" s="362"/>
      <c r="F210" s="362"/>
      <c r="G210" s="362"/>
      <c r="H210" s="362"/>
      <c r="I210" s="363"/>
      <c r="J210" s="363"/>
      <c r="K210" s="356"/>
      <c r="L210" s="356"/>
      <c r="M210" s="356"/>
      <c r="N210" s="356"/>
      <c r="O210" s="356"/>
      <c r="P210" s="365"/>
      <c r="Q210" s="365"/>
      <c r="R210" s="365"/>
      <c r="S210" s="376"/>
      <c r="T210" s="376"/>
    </row>
    <row r="211" customFormat="false" ht="25.5" hidden="false" customHeight="true" outlineLevel="0" collapsed="false">
      <c r="A211" s="26" t="n">
        <v>200</v>
      </c>
      <c r="C211" s="360"/>
      <c r="D211" s="361"/>
      <c r="E211" s="362"/>
      <c r="F211" s="362"/>
      <c r="G211" s="362"/>
      <c r="H211" s="362"/>
      <c r="I211" s="363"/>
      <c r="J211" s="363"/>
      <c r="K211" s="356"/>
      <c r="L211" s="356"/>
      <c r="M211" s="356"/>
      <c r="N211" s="356"/>
      <c r="O211" s="356"/>
      <c r="P211" s="365"/>
      <c r="Q211" s="365"/>
      <c r="R211" s="365"/>
      <c r="S211" s="376"/>
      <c r="T211" s="376"/>
    </row>
    <row r="212" customFormat="false" ht="25.5" hidden="false" customHeight="true" outlineLevel="0" collapsed="false">
      <c r="A212" s="26" t="n">
        <v>201</v>
      </c>
      <c r="C212" s="360"/>
      <c r="D212" s="361"/>
      <c r="E212" s="362"/>
      <c r="F212" s="362"/>
      <c r="G212" s="362"/>
      <c r="H212" s="362"/>
      <c r="I212" s="363"/>
      <c r="J212" s="363"/>
      <c r="K212" s="356"/>
      <c r="L212" s="356"/>
      <c r="M212" s="356"/>
      <c r="N212" s="356"/>
      <c r="O212" s="356"/>
      <c r="P212" s="365"/>
      <c r="Q212" s="365"/>
      <c r="R212" s="365"/>
      <c r="S212" s="376"/>
      <c r="T212" s="376"/>
    </row>
    <row r="213" customFormat="false" ht="25.5" hidden="false" customHeight="true" outlineLevel="0" collapsed="false">
      <c r="A213" s="26" t="n">
        <v>202</v>
      </c>
      <c r="C213" s="360"/>
      <c r="D213" s="361"/>
      <c r="E213" s="362"/>
      <c r="F213" s="362"/>
      <c r="G213" s="362"/>
      <c r="H213" s="362"/>
      <c r="I213" s="363"/>
      <c r="J213" s="363"/>
      <c r="K213" s="356"/>
      <c r="L213" s="356"/>
      <c r="M213" s="356"/>
      <c r="N213" s="356"/>
      <c r="O213" s="356"/>
      <c r="P213" s="365"/>
      <c r="Q213" s="365"/>
      <c r="R213" s="365"/>
      <c r="S213" s="376"/>
      <c r="T213" s="376"/>
    </row>
    <row r="214" customFormat="false" ht="25.5" hidden="false" customHeight="true" outlineLevel="0" collapsed="false">
      <c r="A214" s="26" t="n">
        <v>203</v>
      </c>
      <c r="C214" s="360"/>
      <c r="D214" s="361"/>
      <c r="E214" s="362"/>
      <c r="F214" s="362"/>
      <c r="G214" s="362"/>
      <c r="H214" s="362"/>
      <c r="I214" s="363"/>
      <c r="J214" s="363"/>
      <c r="K214" s="356"/>
      <c r="L214" s="356"/>
      <c r="M214" s="356"/>
      <c r="N214" s="356"/>
      <c r="O214" s="356"/>
      <c r="P214" s="365"/>
      <c r="Q214" s="365"/>
      <c r="R214" s="365"/>
      <c r="S214" s="376"/>
      <c r="T214" s="376"/>
    </row>
    <row r="215" customFormat="false" ht="25.5" hidden="false" customHeight="true" outlineLevel="0" collapsed="false">
      <c r="A215" s="26" t="n">
        <v>204</v>
      </c>
      <c r="C215" s="360"/>
      <c r="D215" s="361"/>
      <c r="E215" s="362"/>
      <c r="F215" s="362"/>
      <c r="G215" s="362"/>
      <c r="H215" s="362"/>
      <c r="I215" s="363"/>
      <c r="J215" s="363"/>
      <c r="K215" s="356"/>
      <c r="L215" s="356"/>
      <c r="M215" s="356"/>
      <c r="N215" s="356"/>
      <c r="O215" s="356"/>
      <c r="P215" s="365"/>
      <c r="Q215" s="365"/>
      <c r="R215" s="365"/>
      <c r="S215" s="376"/>
      <c r="T215" s="376"/>
    </row>
    <row r="216" customFormat="false" ht="25.5" hidden="false" customHeight="true" outlineLevel="0" collapsed="false">
      <c r="A216" s="26" t="n">
        <v>205</v>
      </c>
      <c r="C216" s="360"/>
      <c r="D216" s="361"/>
      <c r="E216" s="362"/>
      <c r="F216" s="362"/>
      <c r="G216" s="362"/>
      <c r="H216" s="362"/>
      <c r="I216" s="363"/>
      <c r="J216" s="363"/>
      <c r="K216" s="356"/>
      <c r="L216" s="356"/>
      <c r="M216" s="356"/>
      <c r="N216" s="356"/>
      <c r="O216" s="356"/>
      <c r="P216" s="365"/>
      <c r="Q216" s="365"/>
      <c r="R216" s="365"/>
      <c r="S216" s="376"/>
      <c r="T216" s="376"/>
    </row>
    <row r="217" customFormat="false" ht="25.5" hidden="false" customHeight="true" outlineLevel="0" collapsed="false">
      <c r="A217" s="26" t="n">
        <v>206</v>
      </c>
      <c r="C217" s="360"/>
      <c r="D217" s="361"/>
      <c r="E217" s="362"/>
      <c r="F217" s="362"/>
      <c r="G217" s="362"/>
      <c r="H217" s="362"/>
      <c r="I217" s="363"/>
      <c r="J217" s="363"/>
      <c r="K217" s="356"/>
      <c r="L217" s="356"/>
      <c r="M217" s="356"/>
      <c r="N217" s="356"/>
      <c r="O217" s="356"/>
      <c r="P217" s="365"/>
      <c r="Q217" s="365"/>
      <c r="R217" s="365"/>
      <c r="S217" s="376"/>
      <c r="T217" s="376"/>
    </row>
    <row r="218" customFormat="false" ht="25.5" hidden="false" customHeight="true" outlineLevel="0" collapsed="false">
      <c r="A218" s="26" t="n">
        <v>207</v>
      </c>
      <c r="C218" s="360"/>
      <c r="D218" s="361"/>
      <c r="E218" s="362"/>
      <c r="F218" s="362"/>
      <c r="G218" s="362"/>
      <c r="H218" s="362"/>
      <c r="I218" s="363"/>
      <c r="J218" s="363"/>
      <c r="K218" s="356"/>
      <c r="L218" s="356"/>
      <c r="M218" s="356"/>
      <c r="N218" s="356"/>
      <c r="O218" s="356"/>
      <c r="P218" s="365"/>
      <c r="Q218" s="365"/>
      <c r="R218" s="365"/>
      <c r="S218" s="376"/>
      <c r="T218" s="376"/>
    </row>
    <row r="219" customFormat="false" ht="25.5" hidden="false" customHeight="true" outlineLevel="0" collapsed="false">
      <c r="A219" s="26" t="n">
        <v>208</v>
      </c>
      <c r="C219" s="360"/>
      <c r="D219" s="361"/>
      <c r="E219" s="362"/>
      <c r="F219" s="362"/>
      <c r="G219" s="362"/>
      <c r="H219" s="362"/>
      <c r="I219" s="363"/>
      <c r="J219" s="363"/>
      <c r="K219" s="356"/>
      <c r="L219" s="356"/>
      <c r="M219" s="356"/>
      <c r="N219" s="356"/>
      <c r="O219" s="356"/>
      <c r="P219" s="365"/>
      <c r="Q219" s="365"/>
      <c r="R219" s="365"/>
      <c r="S219" s="376"/>
      <c r="T219" s="376"/>
    </row>
    <row r="220" customFormat="false" ht="25.5" hidden="false" customHeight="true" outlineLevel="0" collapsed="false">
      <c r="A220" s="26" t="n">
        <v>209</v>
      </c>
      <c r="C220" s="360"/>
      <c r="D220" s="361"/>
      <c r="E220" s="362"/>
      <c r="F220" s="362"/>
      <c r="G220" s="362"/>
      <c r="H220" s="362"/>
      <c r="I220" s="363"/>
      <c r="J220" s="363"/>
      <c r="K220" s="356"/>
      <c r="L220" s="356"/>
      <c r="M220" s="356"/>
      <c r="N220" s="356"/>
      <c r="O220" s="356"/>
      <c r="P220" s="365"/>
      <c r="Q220" s="365"/>
      <c r="R220" s="365"/>
      <c r="S220" s="376"/>
      <c r="T220" s="376"/>
    </row>
    <row r="221" customFormat="false" ht="25.5" hidden="false" customHeight="true" outlineLevel="0" collapsed="false">
      <c r="A221" s="26" t="n">
        <v>210</v>
      </c>
      <c r="C221" s="360"/>
      <c r="D221" s="361"/>
      <c r="E221" s="362"/>
      <c r="F221" s="362"/>
      <c r="G221" s="362"/>
      <c r="H221" s="362"/>
      <c r="I221" s="363"/>
      <c r="J221" s="363"/>
      <c r="K221" s="356"/>
      <c r="L221" s="356"/>
      <c r="M221" s="356"/>
      <c r="N221" s="356"/>
      <c r="O221" s="356"/>
      <c r="P221" s="365"/>
      <c r="Q221" s="365"/>
      <c r="R221" s="365"/>
      <c r="S221" s="376"/>
      <c r="T221" s="376"/>
    </row>
    <row r="222" customFormat="false" ht="25.5" hidden="false" customHeight="true" outlineLevel="0" collapsed="false">
      <c r="A222" s="26" t="n">
        <v>211</v>
      </c>
      <c r="C222" s="360"/>
      <c r="D222" s="361"/>
      <c r="E222" s="362"/>
      <c r="F222" s="362"/>
      <c r="G222" s="362"/>
      <c r="H222" s="362"/>
      <c r="I222" s="363"/>
      <c r="J222" s="363"/>
      <c r="K222" s="356"/>
      <c r="L222" s="356"/>
      <c r="M222" s="356"/>
      <c r="N222" s="356"/>
      <c r="O222" s="356"/>
      <c r="P222" s="365"/>
      <c r="Q222" s="365"/>
      <c r="R222" s="365"/>
      <c r="S222" s="376"/>
      <c r="T222" s="376"/>
    </row>
    <row r="223" customFormat="false" ht="25.5" hidden="false" customHeight="true" outlineLevel="0" collapsed="false">
      <c r="A223" s="26" t="n">
        <v>212</v>
      </c>
      <c r="C223" s="360"/>
      <c r="D223" s="361"/>
      <c r="E223" s="362"/>
      <c r="F223" s="362"/>
      <c r="G223" s="362"/>
      <c r="H223" s="362"/>
      <c r="I223" s="363"/>
      <c r="J223" s="363"/>
      <c r="K223" s="356"/>
      <c r="L223" s="356"/>
      <c r="M223" s="356"/>
      <c r="N223" s="356"/>
      <c r="O223" s="356"/>
      <c r="P223" s="365"/>
      <c r="Q223" s="365"/>
      <c r="R223" s="365"/>
      <c r="S223" s="376"/>
      <c r="T223" s="376"/>
    </row>
    <row r="224" customFormat="false" ht="25.5" hidden="false" customHeight="true" outlineLevel="0" collapsed="false">
      <c r="A224" s="26" t="n">
        <v>213</v>
      </c>
      <c r="C224" s="360"/>
      <c r="D224" s="361"/>
      <c r="E224" s="362"/>
      <c r="F224" s="362"/>
      <c r="G224" s="362"/>
      <c r="H224" s="362"/>
      <c r="I224" s="363"/>
      <c r="J224" s="363"/>
      <c r="K224" s="356"/>
      <c r="L224" s="356"/>
      <c r="M224" s="356"/>
      <c r="N224" s="356"/>
      <c r="O224" s="356"/>
      <c r="P224" s="365"/>
      <c r="Q224" s="365"/>
      <c r="R224" s="365"/>
      <c r="S224" s="376"/>
      <c r="T224" s="376"/>
    </row>
    <row r="225" customFormat="false" ht="25.5" hidden="false" customHeight="true" outlineLevel="0" collapsed="false">
      <c r="A225" s="26" t="n">
        <v>214</v>
      </c>
      <c r="C225" s="360"/>
      <c r="D225" s="361"/>
      <c r="E225" s="362"/>
      <c r="F225" s="362"/>
      <c r="G225" s="362"/>
      <c r="H225" s="362"/>
      <c r="I225" s="363"/>
      <c r="J225" s="363"/>
      <c r="K225" s="356"/>
      <c r="L225" s="356"/>
      <c r="M225" s="356"/>
      <c r="N225" s="356"/>
      <c r="O225" s="356"/>
      <c r="P225" s="365"/>
      <c r="Q225" s="365"/>
      <c r="R225" s="365"/>
      <c r="S225" s="376"/>
      <c r="T225" s="376"/>
    </row>
    <row r="226" customFormat="false" ht="25.5" hidden="false" customHeight="true" outlineLevel="0" collapsed="false">
      <c r="A226" s="26" t="n">
        <v>215</v>
      </c>
      <c r="C226" s="360"/>
      <c r="D226" s="361"/>
      <c r="E226" s="362"/>
      <c r="F226" s="362"/>
      <c r="G226" s="362"/>
      <c r="H226" s="362"/>
      <c r="I226" s="363"/>
      <c r="J226" s="363"/>
      <c r="K226" s="356"/>
      <c r="L226" s="356"/>
      <c r="M226" s="356"/>
      <c r="N226" s="356"/>
      <c r="O226" s="356"/>
      <c r="P226" s="365"/>
      <c r="Q226" s="365"/>
      <c r="R226" s="365"/>
      <c r="S226" s="376"/>
      <c r="T226" s="376"/>
    </row>
    <row r="227" customFormat="false" ht="25.5" hidden="false" customHeight="true" outlineLevel="0" collapsed="false">
      <c r="A227" s="26" t="n">
        <v>216</v>
      </c>
      <c r="C227" s="360"/>
      <c r="D227" s="361"/>
      <c r="E227" s="362"/>
      <c r="F227" s="362"/>
      <c r="G227" s="362"/>
      <c r="H227" s="362"/>
      <c r="I227" s="363"/>
      <c r="J227" s="363"/>
      <c r="K227" s="356"/>
      <c r="L227" s="356"/>
      <c r="M227" s="356"/>
      <c r="N227" s="356"/>
      <c r="O227" s="356"/>
      <c r="P227" s="365"/>
      <c r="Q227" s="365"/>
      <c r="R227" s="365"/>
      <c r="S227" s="376"/>
      <c r="T227" s="376"/>
    </row>
    <row r="228" customFormat="false" ht="25.5" hidden="false" customHeight="true" outlineLevel="0" collapsed="false">
      <c r="A228" s="26" t="n">
        <v>217</v>
      </c>
      <c r="C228" s="360"/>
      <c r="D228" s="361"/>
      <c r="E228" s="362"/>
      <c r="F228" s="362"/>
      <c r="G228" s="362"/>
      <c r="H228" s="362"/>
      <c r="I228" s="363"/>
      <c r="J228" s="363"/>
      <c r="K228" s="356"/>
      <c r="L228" s="356"/>
      <c r="M228" s="356"/>
      <c r="N228" s="356"/>
      <c r="O228" s="356"/>
      <c r="P228" s="365"/>
      <c r="Q228" s="365"/>
      <c r="R228" s="365"/>
      <c r="S228" s="376"/>
      <c r="T228" s="376"/>
    </row>
    <row r="229" customFormat="false" ht="25.5" hidden="false" customHeight="true" outlineLevel="0" collapsed="false">
      <c r="A229" s="26" t="n">
        <v>218</v>
      </c>
      <c r="C229" s="360"/>
      <c r="D229" s="361"/>
      <c r="E229" s="362"/>
      <c r="F229" s="362"/>
      <c r="G229" s="362"/>
      <c r="H229" s="362"/>
      <c r="I229" s="363"/>
      <c r="J229" s="363"/>
      <c r="K229" s="356"/>
      <c r="L229" s="356"/>
      <c r="M229" s="356"/>
      <c r="N229" s="356"/>
      <c r="O229" s="356"/>
      <c r="P229" s="365"/>
      <c r="Q229" s="365"/>
      <c r="R229" s="365"/>
      <c r="S229" s="376"/>
      <c r="T229" s="376"/>
    </row>
    <row r="230" customFormat="false" ht="25.5" hidden="false" customHeight="true" outlineLevel="0" collapsed="false">
      <c r="A230" s="26" t="n">
        <v>219</v>
      </c>
      <c r="C230" s="360"/>
      <c r="D230" s="361"/>
      <c r="E230" s="362"/>
      <c r="F230" s="362"/>
      <c r="G230" s="362"/>
      <c r="H230" s="362"/>
      <c r="I230" s="363"/>
      <c r="J230" s="363"/>
      <c r="K230" s="356"/>
      <c r="L230" s="356"/>
      <c r="M230" s="356"/>
      <c r="N230" s="356"/>
      <c r="O230" s="356"/>
      <c r="P230" s="365"/>
      <c r="Q230" s="365"/>
      <c r="R230" s="365"/>
      <c r="S230" s="376"/>
      <c r="T230" s="376"/>
    </row>
    <row r="231" customFormat="false" ht="25.5" hidden="false" customHeight="true" outlineLevel="0" collapsed="false">
      <c r="A231" s="26" t="n">
        <v>220</v>
      </c>
      <c r="C231" s="360"/>
      <c r="D231" s="361"/>
      <c r="E231" s="362"/>
      <c r="F231" s="362"/>
      <c r="G231" s="362"/>
      <c r="H231" s="362"/>
      <c r="I231" s="363"/>
      <c r="J231" s="363"/>
      <c r="K231" s="356"/>
      <c r="L231" s="356"/>
      <c r="M231" s="356"/>
      <c r="N231" s="356"/>
      <c r="O231" s="356"/>
      <c r="P231" s="365"/>
      <c r="Q231" s="365"/>
      <c r="R231" s="365"/>
      <c r="S231" s="376"/>
      <c r="T231" s="376"/>
    </row>
    <row r="232" customFormat="false" ht="25.5" hidden="false" customHeight="true" outlineLevel="0" collapsed="false">
      <c r="A232" s="26" t="n">
        <v>221</v>
      </c>
      <c r="C232" s="360"/>
      <c r="D232" s="361"/>
      <c r="E232" s="362"/>
      <c r="F232" s="362"/>
      <c r="G232" s="362"/>
      <c r="H232" s="362"/>
      <c r="I232" s="363"/>
      <c r="J232" s="363"/>
      <c r="K232" s="356"/>
      <c r="L232" s="356"/>
      <c r="M232" s="356"/>
      <c r="N232" s="356"/>
      <c r="O232" s="356"/>
      <c r="P232" s="365"/>
      <c r="Q232" s="365"/>
      <c r="R232" s="365"/>
      <c r="S232" s="376"/>
      <c r="T232" s="376"/>
    </row>
    <row r="233" customFormat="false" ht="25.5" hidden="false" customHeight="true" outlineLevel="0" collapsed="false">
      <c r="A233" s="26" t="n">
        <v>222</v>
      </c>
      <c r="C233" s="360"/>
      <c r="D233" s="361"/>
      <c r="E233" s="362"/>
      <c r="F233" s="362"/>
      <c r="G233" s="362"/>
      <c r="H233" s="362"/>
      <c r="I233" s="363"/>
      <c r="J233" s="363"/>
      <c r="K233" s="356"/>
      <c r="L233" s="356"/>
      <c r="M233" s="356"/>
      <c r="N233" s="356"/>
      <c r="O233" s="356"/>
      <c r="P233" s="365"/>
      <c r="Q233" s="365"/>
      <c r="R233" s="365"/>
      <c r="S233" s="376"/>
      <c r="T233" s="376"/>
    </row>
    <row r="234" customFormat="false" ht="25.5" hidden="false" customHeight="true" outlineLevel="0" collapsed="false">
      <c r="A234" s="26" t="n">
        <v>223</v>
      </c>
      <c r="C234" s="360"/>
      <c r="D234" s="361"/>
      <c r="E234" s="362"/>
      <c r="F234" s="362"/>
      <c r="G234" s="362"/>
      <c r="H234" s="362"/>
      <c r="I234" s="363"/>
      <c r="J234" s="363"/>
      <c r="K234" s="356"/>
      <c r="L234" s="356"/>
      <c r="M234" s="356"/>
      <c r="N234" s="356"/>
      <c r="O234" s="356"/>
      <c r="P234" s="365"/>
      <c r="Q234" s="365"/>
      <c r="R234" s="365"/>
      <c r="S234" s="376"/>
      <c r="T234" s="376"/>
    </row>
    <row r="235" customFormat="false" ht="25.5" hidden="false" customHeight="true" outlineLevel="0" collapsed="false">
      <c r="A235" s="26" t="n">
        <v>224</v>
      </c>
      <c r="C235" s="360"/>
      <c r="D235" s="361"/>
      <c r="E235" s="362"/>
      <c r="F235" s="362"/>
      <c r="G235" s="362"/>
      <c r="H235" s="362"/>
      <c r="I235" s="363"/>
      <c r="J235" s="363"/>
      <c r="K235" s="356"/>
      <c r="L235" s="356"/>
      <c r="M235" s="356"/>
      <c r="N235" s="356"/>
      <c r="O235" s="356"/>
      <c r="P235" s="365"/>
      <c r="Q235" s="365"/>
      <c r="R235" s="365"/>
      <c r="S235" s="376"/>
      <c r="T235" s="376"/>
    </row>
    <row r="236" customFormat="false" ht="25.5" hidden="false" customHeight="true" outlineLevel="0" collapsed="false">
      <c r="A236" s="26" t="n">
        <v>225</v>
      </c>
      <c r="C236" s="360"/>
      <c r="D236" s="361"/>
      <c r="E236" s="362"/>
      <c r="F236" s="362"/>
      <c r="G236" s="362"/>
      <c r="H236" s="362"/>
      <c r="I236" s="363"/>
      <c r="J236" s="363"/>
      <c r="K236" s="356"/>
      <c r="L236" s="356"/>
      <c r="M236" s="356"/>
      <c r="N236" s="356"/>
      <c r="O236" s="356"/>
      <c r="P236" s="365"/>
      <c r="Q236" s="365"/>
      <c r="R236" s="365"/>
      <c r="S236" s="376"/>
      <c r="T236" s="376"/>
    </row>
    <row r="237" customFormat="false" ht="25.5" hidden="false" customHeight="true" outlineLevel="0" collapsed="false">
      <c r="A237" s="26" t="n">
        <v>226</v>
      </c>
      <c r="C237" s="360"/>
      <c r="D237" s="361"/>
      <c r="E237" s="362"/>
      <c r="F237" s="362"/>
      <c r="G237" s="362"/>
      <c r="H237" s="362"/>
      <c r="I237" s="363"/>
      <c r="J237" s="363"/>
      <c r="K237" s="356"/>
      <c r="L237" s="356"/>
      <c r="M237" s="356"/>
      <c r="N237" s="356"/>
      <c r="O237" s="356"/>
      <c r="P237" s="365"/>
      <c r="Q237" s="365"/>
      <c r="R237" s="365"/>
      <c r="S237" s="376"/>
      <c r="T237" s="376"/>
    </row>
    <row r="238" customFormat="false" ht="25.5" hidden="false" customHeight="true" outlineLevel="0" collapsed="false">
      <c r="A238" s="26" t="n">
        <v>227</v>
      </c>
      <c r="C238" s="360"/>
      <c r="D238" s="361"/>
      <c r="E238" s="362"/>
      <c r="F238" s="362"/>
      <c r="G238" s="362"/>
      <c r="H238" s="362"/>
      <c r="I238" s="363"/>
      <c r="J238" s="363"/>
      <c r="K238" s="356"/>
      <c r="L238" s="356"/>
      <c r="M238" s="356"/>
      <c r="N238" s="356"/>
      <c r="O238" s="356"/>
      <c r="P238" s="365"/>
      <c r="Q238" s="365"/>
      <c r="R238" s="365"/>
      <c r="S238" s="376"/>
      <c r="T238" s="376"/>
    </row>
    <row r="239" customFormat="false" ht="25.5" hidden="false" customHeight="true" outlineLevel="0" collapsed="false">
      <c r="A239" s="26" t="n">
        <v>228</v>
      </c>
      <c r="C239" s="360"/>
      <c r="D239" s="361"/>
      <c r="E239" s="362"/>
      <c r="F239" s="362"/>
      <c r="G239" s="362"/>
      <c r="H239" s="362"/>
      <c r="I239" s="363"/>
      <c r="J239" s="363"/>
      <c r="K239" s="356"/>
      <c r="L239" s="356"/>
      <c r="M239" s="356"/>
      <c r="N239" s="356"/>
      <c r="O239" s="356"/>
      <c r="P239" s="365"/>
      <c r="Q239" s="365"/>
      <c r="R239" s="365"/>
      <c r="S239" s="376"/>
      <c r="T239" s="376"/>
    </row>
    <row r="240" customFormat="false" ht="25.5" hidden="false" customHeight="true" outlineLevel="0" collapsed="false">
      <c r="A240" s="26" t="n">
        <v>229</v>
      </c>
      <c r="C240" s="360"/>
      <c r="D240" s="361"/>
      <c r="E240" s="362"/>
      <c r="F240" s="362"/>
      <c r="G240" s="362"/>
      <c r="H240" s="362"/>
      <c r="I240" s="363"/>
      <c r="J240" s="363"/>
      <c r="K240" s="356"/>
      <c r="L240" s="356"/>
      <c r="M240" s="356"/>
      <c r="N240" s="356"/>
      <c r="O240" s="356"/>
      <c r="P240" s="365"/>
      <c r="Q240" s="365"/>
      <c r="R240" s="365"/>
      <c r="S240" s="376"/>
      <c r="T240" s="376"/>
    </row>
    <row r="241" customFormat="false" ht="25.5" hidden="false" customHeight="true" outlineLevel="0" collapsed="false">
      <c r="A241" s="26" t="n">
        <v>230</v>
      </c>
      <c r="C241" s="360"/>
      <c r="D241" s="361"/>
      <c r="E241" s="362"/>
      <c r="F241" s="362"/>
      <c r="G241" s="362"/>
      <c r="H241" s="362"/>
      <c r="I241" s="363"/>
      <c r="J241" s="363"/>
      <c r="K241" s="356"/>
      <c r="L241" s="356"/>
      <c r="M241" s="356"/>
      <c r="N241" s="356"/>
      <c r="O241" s="356"/>
      <c r="P241" s="365"/>
      <c r="Q241" s="365"/>
      <c r="R241" s="365"/>
      <c r="S241" s="376"/>
      <c r="T241" s="376"/>
    </row>
    <row r="242" customFormat="false" ht="25.5" hidden="false" customHeight="true" outlineLevel="0" collapsed="false">
      <c r="A242" s="26" t="n">
        <v>231</v>
      </c>
      <c r="C242" s="360"/>
      <c r="D242" s="361"/>
      <c r="E242" s="362"/>
      <c r="F242" s="362"/>
      <c r="G242" s="362"/>
      <c r="H242" s="362"/>
      <c r="I242" s="363"/>
      <c r="J242" s="363"/>
      <c r="K242" s="356"/>
      <c r="L242" s="356"/>
      <c r="M242" s="356"/>
      <c r="N242" s="356"/>
      <c r="O242" s="356"/>
      <c r="P242" s="365"/>
      <c r="Q242" s="365"/>
      <c r="R242" s="365"/>
      <c r="S242" s="376"/>
      <c r="T242" s="376"/>
    </row>
    <row r="243" customFormat="false" ht="25.5" hidden="false" customHeight="true" outlineLevel="0" collapsed="false">
      <c r="A243" s="26" t="n">
        <v>232</v>
      </c>
      <c r="C243" s="360"/>
      <c r="D243" s="361"/>
      <c r="E243" s="362"/>
      <c r="F243" s="362"/>
      <c r="G243" s="362"/>
      <c r="H243" s="362"/>
      <c r="I243" s="363"/>
      <c r="J243" s="363"/>
      <c r="K243" s="356"/>
      <c r="L243" s="356"/>
      <c r="M243" s="356"/>
      <c r="N243" s="356"/>
      <c r="O243" s="356"/>
      <c r="P243" s="365"/>
      <c r="Q243" s="365"/>
      <c r="R243" s="365"/>
      <c r="S243" s="376"/>
      <c r="T243" s="376"/>
    </row>
    <row r="244" customFormat="false" ht="25.5" hidden="false" customHeight="true" outlineLevel="0" collapsed="false">
      <c r="A244" s="26" t="n">
        <v>233</v>
      </c>
      <c r="C244" s="360"/>
      <c r="D244" s="361"/>
      <c r="E244" s="362"/>
      <c r="F244" s="362"/>
      <c r="G244" s="362"/>
      <c r="H244" s="362"/>
      <c r="I244" s="363"/>
      <c r="J244" s="363"/>
      <c r="K244" s="356"/>
      <c r="L244" s="356"/>
      <c r="M244" s="356"/>
      <c r="N244" s="356"/>
      <c r="O244" s="356"/>
      <c r="P244" s="365"/>
      <c r="Q244" s="365"/>
      <c r="R244" s="365"/>
      <c r="S244" s="376"/>
      <c r="T244" s="376"/>
    </row>
    <row r="245" customFormat="false" ht="25.5" hidden="false" customHeight="true" outlineLevel="0" collapsed="false">
      <c r="A245" s="26" t="n">
        <v>234</v>
      </c>
      <c r="C245" s="360"/>
      <c r="D245" s="361"/>
      <c r="E245" s="362"/>
      <c r="F245" s="362"/>
      <c r="G245" s="362"/>
      <c r="H245" s="362"/>
      <c r="I245" s="363"/>
      <c r="J245" s="363"/>
      <c r="K245" s="356"/>
      <c r="L245" s="356"/>
      <c r="M245" s="356"/>
      <c r="N245" s="356"/>
      <c r="O245" s="356"/>
      <c r="P245" s="365"/>
      <c r="Q245" s="365"/>
      <c r="R245" s="365"/>
      <c r="S245" s="376"/>
      <c r="T245" s="376"/>
    </row>
    <row r="246" customFormat="false" ht="25.5" hidden="false" customHeight="true" outlineLevel="0" collapsed="false">
      <c r="A246" s="26" t="n">
        <v>235</v>
      </c>
      <c r="C246" s="360"/>
      <c r="D246" s="361"/>
      <c r="E246" s="362"/>
      <c r="F246" s="362"/>
      <c r="G246" s="362"/>
      <c r="H246" s="362"/>
      <c r="I246" s="363"/>
      <c r="J246" s="363"/>
      <c r="K246" s="356"/>
      <c r="L246" s="356"/>
      <c r="M246" s="356"/>
      <c r="N246" s="356"/>
      <c r="O246" s="356"/>
      <c r="P246" s="365"/>
      <c r="Q246" s="365"/>
      <c r="R246" s="365"/>
      <c r="S246" s="376"/>
      <c r="T246" s="376"/>
    </row>
    <row r="247" customFormat="false" ht="25.5" hidden="false" customHeight="true" outlineLevel="0" collapsed="false">
      <c r="A247" s="26" t="n">
        <v>236</v>
      </c>
      <c r="C247" s="360"/>
      <c r="D247" s="361"/>
      <c r="E247" s="362"/>
      <c r="F247" s="362"/>
      <c r="G247" s="362"/>
      <c r="H247" s="362"/>
      <c r="I247" s="363"/>
      <c r="J247" s="363"/>
      <c r="K247" s="356"/>
      <c r="L247" s="356"/>
      <c r="M247" s="356"/>
      <c r="N247" s="356"/>
      <c r="O247" s="356"/>
      <c r="P247" s="365"/>
      <c r="Q247" s="365"/>
      <c r="R247" s="365"/>
      <c r="S247" s="376"/>
      <c r="T247" s="376"/>
    </row>
    <row r="248" customFormat="false" ht="25.5" hidden="false" customHeight="true" outlineLevel="0" collapsed="false">
      <c r="A248" s="26" t="n">
        <v>237</v>
      </c>
      <c r="C248" s="360"/>
      <c r="D248" s="361"/>
      <c r="E248" s="362"/>
      <c r="F248" s="362"/>
      <c r="G248" s="362"/>
      <c r="H248" s="362"/>
      <c r="I248" s="363"/>
      <c r="J248" s="363"/>
      <c r="K248" s="356"/>
      <c r="L248" s="356"/>
      <c r="M248" s="356"/>
      <c r="N248" s="356"/>
      <c r="O248" s="356"/>
      <c r="P248" s="365"/>
      <c r="Q248" s="365"/>
      <c r="R248" s="365"/>
      <c r="S248" s="376"/>
      <c r="T248" s="376"/>
    </row>
    <row r="249" customFormat="false" ht="25.5" hidden="false" customHeight="true" outlineLevel="0" collapsed="false">
      <c r="A249" s="26" t="n">
        <v>238</v>
      </c>
      <c r="C249" s="360"/>
      <c r="D249" s="361"/>
      <c r="E249" s="362"/>
      <c r="F249" s="362"/>
      <c r="G249" s="362"/>
      <c r="H249" s="362"/>
      <c r="I249" s="363"/>
      <c r="J249" s="363"/>
      <c r="K249" s="356"/>
      <c r="L249" s="356"/>
      <c r="M249" s="356"/>
      <c r="N249" s="356"/>
      <c r="O249" s="356"/>
      <c r="P249" s="365"/>
      <c r="Q249" s="365"/>
      <c r="R249" s="365"/>
      <c r="S249" s="376"/>
      <c r="T249" s="376"/>
    </row>
    <row r="250" customFormat="false" ht="25.5" hidden="false" customHeight="true" outlineLevel="0" collapsed="false">
      <c r="A250" s="26" t="n">
        <v>239</v>
      </c>
      <c r="C250" s="360"/>
      <c r="D250" s="361"/>
      <c r="E250" s="362"/>
      <c r="F250" s="362"/>
      <c r="G250" s="362"/>
      <c r="H250" s="362"/>
      <c r="I250" s="363"/>
      <c r="J250" s="363"/>
      <c r="K250" s="356"/>
      <c r="L250" s="356"/>
      <c r="M250" s="356"/>
      <c r="N250" s="356"/>
      <c r="O250" s="356"/>
      <c r="P250" s="365"/>
      <c r="Q250" s="365"/>
      <c r="R250" s="365"/>
      <c r="S250" s="376"/>
      <c r="T250" s="376"/>
    </row>
    <row r="251" customFormat="false" ht="25.5" hidden="false" customHeight="true" outlineLevel="0" collapsed="false">
      <c r="A251" s="26" t="n">
        <v>240</v>
      </c>
      <c r="C251" s="360"/>
      <c r="D251" s="361"/>
      <c r="E251" s="362"/>
      <c r="F251" s="362"/>
      <c r="G251" s="362"/>
      <c r="H251" s="362"/>
      <c r="I251" s="363"/>
      <c r="J251" s="363"/>
      <c r="K251" s="356"/>
      <c r="L251" s="356"/>
      <c r="M251" s="356"/>
      <c r="N251" s="356"/>
      <c r="O251" s="356"/>
      <c r="P251" s="365"/>
      <c r="Q251" s="365"/>
      <c r="R251" s="365"/>
      <c r="S251" s="376"/>
      <c r="T251" s="376"/>
    </row>
    <row r="252" customFormat="false" ht="25.5" hidden="false" customHeight="true" outlineLevel="0" collapsed="false">
      <c r="A252" s="26" t="n">
        <v>241</v>
      </c>
      <c r="C252" s="360"/>
      <c r="D252" s="361"/>
      <c r="E252" s="362"/>
      <c r="F252" s="362"/>
      <c r="G252" s="362"/>
      <c r="H252" s="362"/>
      <c r="I252" s="363"/>
      <c r="J252" s="363"/>
      <c r="K252" s="356"/>
      <c r="L252" s="356"/>
      <c r="M252" s="356"/>
      <c r="N252" s="356"/>
      <c r="O252" s="356"/>
      <c r="P252" s="365"/>
      <c r="Q252" s="365"/>
      <c r="R252" s="365"/>
      <c r="S252" s="376"/>
      <c r="T252" s="376"/>
    </row>
    <row r="253" customFormat="false" ht="25.5" hidden="false" customHeight="true" outlineLevel="0" collapsed="false">
      <c r="A253" s="26" t="n">
        <v>242</v>
      </c>
      <c r="C253" s="360"/>
      <c r="D253" s="361"/>
      <c r="E253" s="362"/>
      <c r="F253" s="362"/>
      <c r="G253" s="362"/>
      <c r="H253" s="362"/>
      <c r="I253" s="363"/>
      <c r="J253" s="363"/>
      <c r="K253" s="356"/>
      <c r="L253" s="356"/>
      <c r="M253" s="356"/>
      <c r="N253" s="356"/>
      <c r="O253" s="356"/>
      <c r="P253" s="365"/>
      <c r="Q253" s="365"/>
      <c r="R253" s="365"/>
      <c r="S253" s="376"/>
      <c r="T253" s="376"/>
    </row>
    <row r="254" customFormat="false" ht="25.5" hidden="false" customHeight="true" outlineLevel="0" collapsed="false">
      <c r="A254" s="26" t="n">
        <v>243</v>
      </c>
      <c r="C254" s="360"/>
      <c r="D254" s="361"/>
      <c r="E254" s="362"/>
      <c r="F254" s="362"/>
      <c r="G254" s="362"/>
      <c r="H254" s="362"/>
      <c r="I254" s="363"/>
      <c r="J254" s="363"/>
      <c r="K254" s="356"/>
      <c r="L254" s="356"/>
      <c r="M254" s="356"/>
      <c r="N254" s="356"/>
      <c r="O254" s="356"/>
      <c r="P254" s="365"/>
      <c r="Q254" s="365"/>
      <c r="R254" s="365"/>
      <c r="S254" s="376"/>
      <c r="T254" s="376"/>
    </row>
    <row r="255" customFormat="false" ht="25.5" hidden="false" customHeight="true" outlineLevel="0" collapsed="false">
      <c r="A255" s="26" t="n">
        <v>244</v>
      </c>
      <c r="C255" s="360"/>
      <c r="D255" s="361"/>
      <c r="E255" s="362"/>
      <c r="F255" s="362"/>
      <c r="G255" s="362"/>
      <c r="H255" s="362"/>
      <c r="I255" s="363"/>
      <c r="J255" s="363"/>
      <c r="K255" s="356"/>
      <c r="L255" s="356"/>
      <c r="M255" s="356"/>
      <c r="N255" s="356"/>
      <c r="O255" s="356"/>
      <c r="P255" s="365"/>
      <c r="Q255" s="365"/>
      <c r="R255" s="365"/>
      <c r="S255" s="376"/>
      <c r="T255" s="376"/>
    </row>
    <row r="256" customFormat="false" ht="25.5" hidden="false" customHeight="true" outlineLevel="0" collapsed="false">
      <c r="A256" s="26" t="n">
        <v>245</v>
      </c>
      <c r="C256" s="360"/>
      <c r="D256" s="361"/>
      <c r="E256" s="362"/>
      <c r="F256" s="362"/>
      <c r="G256" s="362"/>
      <c r="H256" s="362"/>
      <c r="I256" s="363"/>
      <c r="J256" s="363"/>
      <c r="K256" s="356"/>
      <c r="L256" s="356"/>
      <c r="M256" s="356"/>
      <c r="N256" s="356"/>
      <c r="O256" s="356"/>
      <c r="P256" s="365"/>
      <c r="Q256" s="365"/>
      <c r="R256" s="365"/>
      <c r="S256" s="376"/>
      <c r="T256" s="376"/>
    </row>
    <row r="257" customFormat="false" ht="25.5" hidden="false" customHeight="true" outlineLevel="0" collapsed="false">
      <c r="A257" s="26" t="n">
        <v>246</v>
      </c>
      <c r="C257" s="360"/>
      <c r="D257" s="361"/>
      <c r="E257" s="362"/>
      <c r="F257" s="362"/>
      <c r="G257" s="362"/>
      <c r="H257" s="362"/>
      <c r="I257" s="363"/>
      <c r="J257" s="363"/>
      <c r="K257" s="356"/>
      <c r="L257" s="356"/>
      <c r="M257" s="356"/>
      <c r="N257" s="356"/>
      <c r="O257" s="356"/>
      <c r="P257" s="365"/>
      <c r="Q257" s="365"/>
      <c r="R257" s="365"/>
      <c r="S257" s="376"/>
      <c r="T257" s="376"/>
    </row>
    <row r="258" customFormat="false" ht="25.5" hidden="false" customHeight="true" outlineLevel="0" collapsed="false">
      <c r="A258" s="26" t="n">
        <v>247</v>
      </c>
      <c r="C258" s="360"/>
      <c r="D258" s="361"/>
      <c r="E258" s="362"/>
      <c r="F258" s="362"/>
      <c r="G258" s="362"/>
      <c r="H258" s="362"/>
      <c r="I258" s="363"/>
      <c r="J258" s="363"/>
      <c r="K258" s="356"/>
      <c r="L258" s="356"/>
      <c r="M258" s="356"/>
      <c r="N258" s="356"/>
      <c r="O258" s="356"/>
      <c r="P258" s="365"/>
      <c r="Q258" s="365"/>
      <c r="R258" s="365"/>
      <c r="S258" s="376"/>
      <c r="T258" s="376"/>
    </row>
    <row r="259" customFormat="false" ht="25.5" hidden="false" customHeight="true" outlineLevel="0" collapsed="false">
      <c r="A259" s="26" t="n">
        <v>248</v>
      </c>
      <c r="C259" s="360"/>
      <c r="D259" s="361"/>
      <c r="E259" s="362"/>
      <c r="F259" s="362"/>
      <c r="G259" s="362"/>
      <c r="H259" s="362"/>
      <c r="I259" s="363"/>
      <c r="J259" s="363"/>
      <c r="K259" s="356"/>
      <c r="L259" s="356"/>
      <c r="M259" s="356"/>
      <c r="N259" s="356"/>
      <c r="O259" s="356"/>
      <c r="P259" s="365"/>
      <c r="Q259" s="365"/>
      <c r="R259" s="365"/>
      <c r="S259" s="376"/>
      <c r="T259" s="376"/>
    </row>
    <row r="260" customFormat="false" ht="25.5" hidden="false" customHeight="true" outlineLevel="0" collapsed="false">
      <c r="A260" s="26" t="n">
        <v>249</v>
      </c>
      <c r="C260" s="360"/>
      <c r="D260" s="361"/>
      <c r="E260" s="362"/>
      <c r="F260" s="362"/>
      <c r="G260" s="362"/>
      <c r="H260" s="362"/>
      <c r="I260" s="363"/>
      <c r="J260" s="363"/>
      <c r="K260" s="356"/>
      <c r="L260" s="356"/>
      <c r="M260" s="356"/>
      <c r="N260" s="356"/>
      <c r="O260" s="356"/>
      <c r="P260" s="365"/>
      <c r="Q260" s="365"/>
      <c r="R260" s="365"/>
      <c r="S260" s="376"/>
      <c r="T260" s="376"/>
    </row>
    <row r="261" customFormat="false" ht="25.5" hidden="false" customHeight="true" outlineLevel="0" collapsed="false">
      <c r="A261" s="26" t="n">
        <v>250</v>
      </c>
      <c r="C261" s="360"/>
      <c r="D261" s="361"/>
      <c r="E261" s="362"/>
      <c r="F261" s="362"/>
      <c r="G261" s="362"/>
      <c r="H261" s="362"/>
      <c r="I261" s="363"/>
      <c r="J261" s="363"/>
      <c r="K261" s="356"/>
      <c r="L261" s="356"/>
      <c r="M261" s="356"/>
      <c r="N261" s="356"/>
      <c r="O261" s="356"/>
      <c r="P261" s="365"/>
      <c r="Q261" s="365"/>
      <c r="R261" s="365"/>
      <c r="S261" s="376"/>
      <c r="T261" s="376"/>
    </row>
    <row r="262" customFormat="false" ht="25.5" hidden="false" customHeight="true" outlineLevel="0" collapsed="false">
      <c r="A262" s="26" t="n">
        <v>251</v>
      </c>
      <c r="C262" s="360"/>
      <c r="D262" s="361"/>
      <c r="E262" s="362"/>
      <c r="F262" s="362"/>
      <c r="G262" s="362"/>
      <c r="H262" s="362"/>
      <c r="I262" s="363"/>
      <c r="J262" s="363"/>
      <c r="K262" s="356"/>
      <c r="L262" s="356"/>
      <c r="M262" s="356"/>
      <c r="N262" s="356"/>
      <c r="O262" s="356"/>
      <c r="P262" s="365"/>
      <c r="Q262" s="365"/>
      <c r="R262" s="365"/>
      <c r="S262" s="376"/>
      <c r="T262" s="376"/>
    </row>
    <row r="263" customFormat="false" ht="25.5" hidden="false" customHeight="true" outlineLevel="0" collapsed="false">
      <c r="A263" s="26" t="n">
        <v>252</v>
      </c>
      <c r="C263" s="360"/>
      <c r="D263" s="361"/>
      <c r="E263" s="362"/>
      <c r="F263" s="362"/>
      <c r="G263" s="362"/>
      <c r="H263" s="362"/>
      <c r="I263" s="363"/>
      <c r="J263" s="363"/>
      <c r="K263" s="356"/>
      <c r="L263" s="356"/>
      <c r="M263" s="356"/>
      <c r="N263" s="356"/>
      <c r="O263" s="356"/>
      <c r="P263" s="365"/>
      <c r="Q263" s="365"/>
      <c r="R263" s="365"/>
      <c r="S263" s="376"/>
      <c r="T263" s="376"/>
    </row>
    <row r="264" customFormat="false" ht="25.5" hidden="false" customHeight="true" outlineLevel="0" collapsed="false">
      <c r="A264" s="26" t="n">
        <v>253</v>
      </c>
      <c r="C264" s="360"/>
      <c r="D264" s="361"/>
      <c r="E264" s="362"/>
      <c r="F264" s="362"/>
      <c r="G264" s="362"/>
      <c r="H264" s="362"/>
      <c r="I264" s="363"/>
      <c r="J264" s="363"/>
      <c r="K264" s="356"/>
      <c r="L264" s="356"/>
      <c r="M264" s="356"/>
      <c r="N264" s="356"/>
      <c r="O264" s="356"/>
      <c r="P264" s="365"/>
      <c r="Q264" s="365"/>
      <c r="R264" s="365"/>
      <c r="S264" s="376"/>
      <c r="T264" s="376"/>
    </row>
    <row r="265" customFormat="false" ht="25.5" hidden="false" customHeight="true" outlineLevel="0" collapsed="false">
      <c r="A265" s="26" t="n">
        <v>254</v>
      </c>
      <c r="C265" s="360"/>
      <c r="D265" s="361"/>
      <c r="E265" s="362"/>
      <c r="F265" s="362"/>
      <c r="G265" s="362"/>
      <c r="H265" s="362"/>
      <c r="I265" s="363"/>
      <c r="J265" s="363"/>
      <c r="K265" s="356"/>
      <c r="L265" s="356"/>
      <c r="M265" s="356"/>
      <c r="N265" s="356"/>
      <c r="O265" s="356"/>
      <c r="P265" s="365"/>
      <c r="Q265" s="365"/>
      <c r="R265" s="365"/>
      <c r="S265" s="376"/>
      <c r="T265" s="376"/>
    </row>
    <row r="266" customFormat="false" ht="25.5" hidden="false" customHeight="true" outlineLevel="0" collapsed="false">
      <c r="A266" s="26" t="n">
        <v>255</v>
      </c>
      <c r="C266" s="360"/>
      <c r="D266" s="361"/>
      <c r="E266" s="362"/>
      <c r="F266" s="362"/>
      <c r="G266" s="362"/>
      <c r="H266" s="362"/>
      <c r="I266" s="363"/>
      <c r="J266" s="363"/>
      <c r="K266" s="356"/>
      <c r="L266" s="356"/>
      <c r="M266" s="356"/>
      <c r="N266" s="356"/>
      <c r="O266" s="356"/>
      <c r="P266" s="365"/>
      <c r="Q266" s="365"/>
      <c r="R266" s="365"/>
      <c r="S266" s="376"/>
      <c r="T266" s="376"/>
    </row>
    <row r="267" customFormat="false" ht="25.5" hidden="false" customHeight="true" outlineLevel="0" collapsed="false">
      <c r="A267" s="26" t="n">
        <v>256</v>
      </c>
    </row>
    <row r="268" customFormat="false" ht="25.5" hidden="false" customHeight="true" outlineLevel="0" collapsed="false">
      <c r="A268" s="26" t="n">
        <v>257</v>
      </c>
    </row>
    <row r="269" customFormat="false" ht="25.5" hidden="false" customHeight="true" outlineLevel="0" collapsed="false">
      <c r="A269" s="26" t="n">
        <v>258</v>
      </c>
    </row>
    <row r="270" customFormat="false" ht="25.5" hidden="false" customHeight="true" outlineLevel="0" collapsed="false">
      <c r="A270" s="26" t="n">
        <v>259</v>
      </c>
    </row>
    <row r="271" customFormat="false" ht="25.5" hidden="false" customHeight="true" outlineLevel="0" collapsed="false">
      <c r="A271" s="26" t="n">
        <v>260</v>
      </c>
    </row>
    <row r="272" customFormat="false" ht="25.5" hidden="false" customHeight="true" outlineLevel="0" collapsed="false">
      <c r="A272" s="26" t="n">
        <v>261</v>
      </c>
    </row>
    <row r="273" customFormat="false" ht="25.5" hidden="false" customHeight="true" outlineLevel="0" collapsed="false">
      <c r="A273" s="26" t="n">
        <v>262</v>
      </c>
    </row>
    <row r="274" customFormat="false" ht="25.5" hidden="false" customHeight="true" outlineLevel="0" collapsed="false">
      <c r="A274" s="26" t="n">
        <v>263</v>
      </c>
    </row>
    <row r="275" customFormat="false" ht="25.5" hidden="false" customHeight="true" outlineLevel="0" collapsed="false">
      <c r="A275" s="26" t="n">
        <v>264</v>
      </c>
    </row>
    <row r="276" customFormat="false" ht="25.5" hidden="false" customHeight="true" outlineLevel="0" collapsed="false">
      <c r="A276" s="26" t="n">
        <v>265</v>
      </c>
    </row>
    <row r="277" customFormat="false" ht="25.5" hidden="false" customHeight="true" outlineLevel="0" collapsed="false">
      <c r="A277" s="26" t="n">
        <v>266</v>
      </c>
    </row>
    <row r="278" customFormat="false" ht="25.5" hidden="false" customHeight="true" outlineLevel="0" collapsed="false">
      <c r="A278" s="26" t="n">
        <v>267</v>
      </c>
    </row>
    <row r="279" customFormat="false" ht="25.5" hidden="false" customHeight="true" outlineLevel="0" collapsed="false">
      <c r="A279" s="26" t="n">
        <v>268</v>
      </c>
    </row>
    <row r="280" customFormat="false" ht="25.5" hidden="false" customHeight="true" outlineLevel="0" collapsed="false">
      <c r="A280" s="26" t="n">
        <v>269</v>
      </c>
    </row>
    <row r="281" customFormat="false" ht="25.5" hidden="false" customHeight="true" outlineLevel="0" collapsed="false">
      <c r="A281" s="26" t="n">
        <v>270</v>
      </c>
    </row>
    <row r="282" customFormat="false" ht="12.75" hidden="false" customHeight="false" outlineLevel="0" collapsed="false">
      <c r="A282" s="26" t="n">
        <v>271</v>
      </c>
    </row>
    <row r="283" customFormat="false" ht="12.75" hidden="false" customHeight="false" outlineLevel="0" collapsed="false">
      <c r="A283" s="26" t="n">
        <v>272</v>
      </c>
    </row>
    <row r="284" customFormat="false" ht="12.75" hidden="false" customHeight="false" outlineLevel="0" collapsed="false">
      <c r="A284" s="26" t="n">
        <v>273</v>
      </c>
    </row>
    <row r="285" customFormat="false" ht="12.75" hidden="false" customHeight="false" outlineLevel="0" collapsed="false">
      <c r="A285" s="26" t="n">
        <v>274</v>
      </c>
    </row>
    <row r="286" customFormat="false" ht="12.75" hidden="false" customHeight="false" outlineLevel="0" collapsed="false">
      <c r="A286" s="26" t="n">
        <v>275</v>
      </c>
    </row>
    <row r="287" customFormat="false" ht="12.75" hidden="false" customHeight="false" outlineLevel="0" collapsed="false">
      <c r="A287" s="26" t="n">
        <v>276</v>
      </c>
    </row>
    <row r="288" customFormat="false" ht="12.75" hidden="false" customHeight="false" outlineLevel="0" collapsed="false">
      <c r="A288" s="26" t="n">
        <v>277</v>
      </c>
    </row>
    <row r="289" customFormat="false" ht="12.75" hidden="false" customHeight="false" outlineLevel="0" collapsed="false">
      <c r="A289" s="26" t="n">
        <v>278</v>
      </c>
    </row>
    <row r="290" customFormat="false" ht="12.75" hidden="false" customHeight="false" outlineLevel="0" collapsed="false">
      <c r="A290" s="26" t="n">
        <v>279</v>
      </c>
    </row>
    <row r="291" customFormat="false" ht="12.75" hidden="false" customHeight="false" outlineLevel="0" collapsed="false">
      <c r="A291" s="26" t="n">
        <v>280</v>
      </c>
    </row>
    <row r="292" customFormat="false" ht="12.75" hidden="false" customHeight="false" outlineLevel="0" collapsed="false">
      <c r="A292" s="26" t="n">
        <v>281</v>
      </c>
    </row>
    <row r="293" customFormat="false" ht="12.75" hidden="false" customHeight="false" outlineLevel="0" collapsed="false">
      <c r="A293" s="26" t="n">
        <v>282</v>
      </c>
    </row>
    <row r="294" customFormat="false" ht="12.75" hidden="false" customHeight="false" outlineLevel="0" collapsed="false">
      <c r="A294" s="26" t="n">
        <v>283</v>
      </c>
    </row>
    <row r="295" customFormat="false" ht="12.75" hidden="false" customHeight="false" outlineLevel="0" collapsed="false">
      <c r="A295" s="26" t="n">
        <v>284</v>
      </c>
    </row>
    <row r="296" customFormat="false" ht="12.75" hidden="false" customHeight="false" outlineLevel="0" collapsed="false">
      <c r="A296" s="26" t="n">
        <v>285</v>
      </c>
    </row>
    <row r="297" customFormat="false" ht="12.75" hidden="false" customHeight="false" outlineLevel="0" collapsed="false">
      <c r="A297" s="26" t="n">
        <v>286</v>
      </c>
    </row>
    <row r="298" customFormat="false" ht="12.75" hidden="false" customHeight="false" outlineLevel="0" collapsed="false">
      <c r="A298" s="26" t="n">
        <v>287</v>
      </c>
    </row>
    <row r="299" customFormat="false" ht="12.75" hidden="false" customHeight="false" outlineLevel="0" collapsed="false">
      <c r="A299" s="26" t="n">
        <v>288</v>
      </c>
    </row>
    <row r="300" customFormat="false" ht="12.75" hidden="false" customHeight="false" outlineLevel="0" collapsed="false">
      <c r="A300" s="26" t="n">
        <v>289</v>
      </c>
    </row>
    <row r="301" customFormat="false" ht="12.75" hidden="false" customHeight="false" outlineLevel="0" collapsed="false">
      <c r="A301" s="26" t="n">
        <v>290</v>
      </c>
    </row>
    <row r="302" customFormat="false" ht="12.75" hidden="false" customHeight="false" outlineLevel="0" collapsed="false">
      <c r="A302" s="26" t="n">
        <v>291</v>
      </c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CheckOut.SetUpCheckOut">
                <anchor moveWithCells="true" sizeWithCells="false">
                  <from>
                    <xdr:col>3</xdr:col>
                    <xdr:colOff>131040</xdr:colOff>
                    <xdr:row>1</xdr:row>
                    <xdr:rowOff>28440</xdr:rowOff>
                  </from>
                  <to>
                    <xdr:col>4</xdr:col>
                    <xdr:colOff>674640</xdr:colOff>
                    <xdr:row>3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K1231"/>
  <sheetViews>
    <sheetView showFormulas="false" showGridLines="fals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N28" activeCellId="0" sqref="N28"/>
    </sheetView>
  </sheetViews>
  <sheetFormatPr defaultColWidth="10.9921875" defaultRowHeight="12.75" customHeight="true" zeroHeight="false" outlineLevelRow="0" outlineLevelCol="0"/>
  <cols>
    <col collapsed="false" customWidth="true" hidden="false" outlineLevel="0" max="1" min="1" style="0" width="14.14"/>
    <col collapsed="false" customWidth="true" hidden="false" outlineLevel="0" max="6" min="2" style="0" width="13.41"/>
    <col collapsed="false" customWidth="true" hidden="false" outlineLevel="0" max="7" min="7" style="0" width="12.42"/>
    <col collapsed="false" customWidth="true" hidden="false" outlineLevel="0" max="8" min="8" style="0" width="14.85"/>
    <col collapsed="false" customWidth="true" hidden="false" outlineLevel="0" max="9" min="9" style="0" width="9.14"/>
    <col collapsed="false" customWidth="true" hidden="false" outlineLevel="0" max="10" min="10" style="0" width="13.28"/>
    <col collapsed="false" customWidth="true" hidden="false" outlineLevel="0" max="13" min="11" style="0" width="12.7"/>
    <col collapsed="false" customWidth="true" hidden="false" outlineLevel="0" max="14" min="14" style="0" width="11.28"/>
    <col collapsed="false" customWidth="true" hidden="false" outlineLevel="0" max="15" min="15" style="0" width="15.85"/>
    <col collapsed="false" customWidth="true" hidden="false" outlineLevel="0" max="16" min="16" style="0" width="14.7"/>
    <col collapsed="false" customWidth="true" hidden="false" outlineLevel="0" max="17" min="17" style="0" width="15.85"/>
    <col collapsed="false" customWidth="true" hidden="false" outlineLevel="0" max="18" min="18" style="0" width="17.56"/>
    <col collapsed="false" customWidth="true" hidden="false" outlineLevel="0" max="19" min="19" style="0" width="7.85"/>
    <col collapsed="false" customWidth="true" hidden="false" outlineLevel="0" max="20" min="20" style="0" width="14.7"/>
    <col collapsed="false" customWidth="true" hidden="false" outlineLevel="0" max="21" min="21" style="0" width="10.13"/>
    <col collapsed="false" customWidth="true" hidden="false" outlineLevel="0" max="23" min="22" style="0" width="14.7"/>
    <col collapsed="false" customWidth="true" hidden="false" outlineLevel="0" max="24" min="24" style="0" width="13.56"/>
    <col collapsed="false" customWidth="true" hidden="false" outlineLevel="0" max="27" min="25" style="0" width="14.7"/>
    <col collapsed="false" customWidth="true" hidden="false" outlineLevel="0" max="28" min="28" style="0" width="15.85"/>
    <col collapsed="false" customWidth="true" hidden="false" outlineLevel="0" max="34" min="34" style="0" width="7.85"/>
    <col collapsed="false" customWidth="true" hidden="false" outlineLevel="0" max="35" min="35" style="0" width="8.99"/>
    <col collapsed="false" customWidth="true" hidden="false" outlineLevel="0" max="44" min="44" style="0" width="27.28"/>
    <col collapsed="false" customWidth="true" hidden="false" outlineLevel="0" max="54" min="53" style="0" width="14.7"/>
    <col collapsed="false" customWidth="true" hidden="false" outlineLevel="0" max="58" min="55" style="0" width="10.13"/>
    <col collapsed="false" customWidth="true" hidden="false" outlineLevel="0" max="62" min="62" style="0" width="7.85"/>
    <col collapsed="false" customWidth="true" hidden="false" outlineLevel="0" max="63" min="63" style="0" width="39.85"/>
    <col collapsed="false" customWidth="true" hidden="false" outlineLevel="0" max="64" min="64" style="0" width="14.7"/>
    <col collapsed="false" customWidth="true" hidden="false" outlineLevel="0" max="66" min="65" style="0" width="13.56"/>
    <col collapsed="false" customWidth="true" hidden="false" outlineLevel="0" max="70" min="70" style="0" width="6.7"/>
    <col collapsed="false" customWidth="true" hidden="false" outlineLevel="0" max="71" min="71" style="0" width="108.42"/>
    <col collapsed="false" customWidth="true" hidden="false" outlineLevel="0" max="72" min="72" style="0" width="59.28"/>
    <col collapsed="false" customWidth="true" hidden="false" outlineLevel="0" max="79" min="79" style="0" width="14.7"/>
    <col collapsed="false" customWidth="true" hidden="false" outlineLevel="0" max="80" min="80" style="0" width="13.56"/>
    <col collapsed="false" customWidth="true" hidden="false" outlineLevel="0" max="81" min="81" style="0" width="12.42"/>
    <col collapsed="false" customWidth="true" hidden="false" outlineLevel="0" max="82" min="82" style="0" width="36.14"/>
    <col collapsed="false" customWidth="true" hidden="false" outlineLevel="0" max="83" min="83" style="0" width="11.28"/>
    <col collapsed="false" customWidth="true" hidden="false" outlineLevel="0" max="89" min="84" style="0" width="14.7"/>
    <col collapsed="false" customWidth="true" hidden="false" outlineLevel="0" max="90" min="90" style="0" width="15.85"/>
    <col collapsed="false" customWidth="true" hidden="false" outlineLevel="0" max="106" min="106" style="0" width="12.42"/>
    <col collapsed="false" customWidth="true" hidden="false" outlineLevel="0" max="107" min="107" style="0" width="14.7"/>
    <col collapsed="false" customWidth="true" hidden="false" outlineLevel="0" max="108" min="108" style="0" width="11.28"/>
    <col collapsed="false" customWidth="true" hidden="false" outlineLevel="0" max="113" min="109" style="0" width="14.7"/>
    <col collapsed="false" customWidth="true" hidden="false" outlineLevel="0" max="114" min="114" style="0" width="15.85"/>
    <col collapsed="false" customWidth="true" hidden="false" outlineLevel="0" max="115" min="115" style="0" width="14.7"/>
  </cols>
  <sheetData>
    <row r="1" customFormat="false" ht="12.75" hidden="false" customHeight="false" outlineLevel="0" collapsed="false">
      <c r="A1" s="419"/>
      <c r="B1" s="341"/>
      <c r="C1" s="341"/>
      <c r="D1" s="341"/>
      <c r="E1" s="341"/>
      <c r="F1" s="341"/>
      <c r="G1" s="420"/>
      <c r="H1" s="341"/>
      <c r="I1" s="341"/>
      <c r="J1" s="421" t="s">
        <v>166</v>
      </c>
      <c r="K1" s="422" t="s">
        <v>167</v>
      </c>
      <c r="L1" s="420" t="s">
        <v>168</v>
      </c>
      <c r="M1" s="421" t="s">
        <v>169</v>
      </c>
      <c r="N1" s="341" t="s">
        <v>9</v>
      </c>
      <c r="O1" s="341" t="n">
        <f aca="false">SUM(O3:O23)</f>
        <v>1923316.61797736</v>
      </c>
      <c r="P1" s="341" t="n">
        <f aca="false">SUM(P3:P23)</f>
        <v>89.9847086921232</v>
      </c>
      <c r="Q1" s="341"/>
      <c r="R1" s="341"/>
      <c r="S1" s="341"/>
      <c r="T1" s="341"/>
      <c r="U1" s="341"/>
      <c r="V1" s="341"/>
      <c r="W1" s="341" t="n">
        <v>3</v>
      </c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1"/>
      <c r="AL1" s="341"/>
      <c r="AM1" s="341"/>
      <c r="AN1" s="341"/>
      <c r="AO1" s="341"/>
      <c r="AP1" s="341"/>
      <c r="AQ1" s="341"/>
      <c r="AR1" s="341"/>
      <c r="AS1" s="341"/>
      <c r="AT1" s="341"/>
      <c r="AU1" s="341"/>
      <c r="AV1" s="341"/>
      <c r="AW1" s="341"/>
      <c r="AX1" s="341"/>
      <c r="AY1" s="341"/>
      <c r="AZ1" s="341"/>
      <c r="BA1" s="341"/>
      <c r="BB1" s="341"/>
      <c r="BC1" s="341"/>
      <c r="BD1" s="341"/>
      <c r="BE1" s="341"/>
      <c r="BF1" s="341"/>
      <c r="BG1" s="341"/>
      <c r="BH1" s="341"/>
      <c r="BI1" s="341"/>
      <c r="BJ1" s="341"/>
      <c r="BK1" s="341"/>
      <c r="BL1" s="341"/>
      <c r="BM1" s="341"/>
      <c r="BN1" s="341"/>
      <c r="BO1" s="341"/>
      <c r="BP1" s="341"/>
      <c r="BQ1" s="341"/>
      <c r="BR1" s="341"/>
      <c r="BS1" s="341"/>
      <c r="BT1" s="341"/>
      <c r="BU1" s="341"/>
      <c r="BV1" s="341"/>
      <c r="BW1" s="341"/>
      <c r="BX1" s="341"/>
      <c r="BY1" s="341"/>
      <c r="BZ1" s="341"/>
      <c r="CA1" s="341"/>
      <c r="CB1" s="341"/>
      <c r="CC1" s="341"/>
      <c r="CD1" s="341"/>
      <c r="CE1" s="341"/>
      <c r="CF1" s="341"/>
      <c r="CG1" s="341"/>
      <c r="CH1" s="341"/>
      <c r="CI1" s="341"/>
      <c r="CJ1" s="341"/>
      <c r="CK1" s="341"/>
      <c r="CL1" s="341"/>
      <c r="CM1" s="341"/>
      <c r="CN1" s="341"/>
      <c r="CO1" s="341"/>
      <c r="CP1" s="341"/>
      <c r="CQ1" s="341"/>
      <c r="CR1" s="341"/>
      <c r="CS1" s="341"/>
      <c r="CT1" s="341"/>
      <c r="CU1" s="341"/>
      <c r="CV1" s="341"/>
      <c r="CW1" s="341"/>
      <c r="CX1" s="341"/>
      <c r="CY1" s="341"/>
      <c r="CZ1" s="341"/>
      <c r="DA1" s="341"/>
      <c r="DB1" s="341"/>
      <c r="DC1" s="341"/>
      <c r="DD1" s="341"/>
      <c r="DE1" s="341"/>
      <c r="DF1" s="341"/>
      <c r="DG1" s="341"/>
      <c r="DH1" s="341"/>
      <c r="DI1" s="341"/>
      <c r="DJ1" s="341"/>
      <c r="DK1" s="341"/>
    </row>
    <row r="2" customFormat="false" ht="12.75" hidden="false" customHeight="false" outlineLevel="0" collapsed="false">
      <c r="A2" s="423" t="s">
        <v>170</v>
      </c>
      <c r="B2" s="424" t="s">
        <v>170</v>
      </c>
      <c r="C2" s="424"/>
      <c r="D2" s="423" t="s">
        <v>170</v>
      </c>
      <c r="E2" s="423" t="s">
        <v>170</v>
      </c>
      <c r="F2" s="341"/>
      <c r="G2" s="341"/>
      <c r="H2" s="341"/>
      <c r="I2" s="423" t="s">
        <v>170</v>
      </c>
      <c r="J2" s="423" t="s">
        <v>170</v>
      </c>
      <c r="K2" s="423" t="s">
        <v>170</v>
      </c>
      <c r="L2" s="423" t="s">
        <v>170</v>
      </c>
      <c r="M2" s="423" t="s">
        <v>170</v>
      </c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1"/>
      <c r="AL2" s="341"/>
      <c r="AM2" s="341"/>
      <c r="AN2" s="341"/>
      <c r="AO2" s="341"/>
      <c r="AP2" s="341"/>
      <c r="AQ2" s="341"/>
      <c r="AR2" s="341"/>
      <c r="AS2" s="341"/>
      <c r="AT2" s="341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H2" s="341"/>
      <c r="BI2" s="341"/>
      <c r="BJ2" s="341"/>
      <c r="BK2" s="341"/>
      <c r="BL2" s="341"/>
      <c r="BM2" s="341"/>
      <c r="BN2" s="341"/>
      <c r="BO2" s="341"/>
      <c r="BP2" s="341"/>
      <c r="BQ2" s="341"/>
      <c r="BR2" s="341"/>
      <c r="BS2" s="341"/>
      <c r="BT2" s="341"/>
      <c r="BU2" s="341"/>
      <c r="BV2" s="341"/>
      <c r="BW2" s="341"/>
      <c r="BX2" s="341"/>
      <c r="BY2" s="341"/>
      <c r="BZ2" s="341"/>
      <c r="CA2" s="341"/>
      <c r="CB2" s="341"/>
      <c r="CC2" s="341"/>
      <c r="CD2" s="341"/>
      <c r="CE2" s="341"/>
      <c r="CF2" s="341"/>
      <c r="CG2" s="341"/>
      <c r="CH2" s="341"/>
      <c r="CI2" s="341"/>
      <c r="CJ2" s="341"/>
      <c r="CK2" s="341"/>
      <c r="CL2" s="341"/>
      <c r="CM2" s="341"/>
      <c r="CN2" s="341"/>
      <c r="CO2" s="341"/>
      <c r="CP2" s="341"/>
      <c r="CQ2" s="341"/>
      <c r="CR2" s="341"/>
      <c r="CS2" s="341"/>
      <c r="CT2" s="341"/>
      <c r="CU2" s="341"/>
      <c r="CV2" s="341"/>
      <c r="CW2" s="341"/>
      <c r="CX2" s="341"/>
      <c r="CY2" s="341"/>
      <c r="CZ2" s="341"/>
      <c r="DA2" s="341"/>
      <c r="DB2" s="341"/>
      <c r="DC2" s="341"/>
      <c r="DD2" s="341"/>
      <c r="DE2" s="341"/>
      <c r="DF2" s="341"/>
      <c r="DG2" s="341"/>
      <c r="DH2" s="341"/>
      <c r="DI2" s="341"/>
      <c r="DJ2" s="341"/>
      <c r="DK2" s="341"/>
    </row>
    <row r="3" customFormat="false" ht="12.75" hidden="false" customHeight="false" outlineLevel="0" collapsed="false">
      <c r="A3" s="419" t="s">
        <v>171</v>
      </c>
      <c r="B3" s="341"/>
      <c r="C3" s="341"/>
      <c r="D3" s="341"/>
      <c r="E3" s="425" t="n">
        <f aca="false">J28+L28+M28-R28</f>
        <v>-6557917.4337443</v>
      </c>
      <c r="F3" s="425" t="s">
        <v>9</v>
      </c>
      <c r="G3" s="341"/>
      <c r="H3" s="341"/>
      <c r="I3" s="341" t="s">
        <v>172</v>
      </c>
      <c r="J3" s="426" t="n">
        <f aca="false">SUM(F32)/10000</f>
        <v>0.401047494502</v>
      </c>
      <c r="K3" s="427" t="n">
        <f aca="false">AVERAGEA(G31)</f>
        <v>3.502</v>
      </c>
      <c r="L3" s="427" t="n">
        <f aca="false">AVERAGEA(H31)</f>
        <v>3.41</v>
      </c>
      <c r="M3" s="428" t="n">
        <f aca="false">K3-L3</f>
        <v>0.0919999999999996</v>
      </c>
      <c r="N3" s="425" t="n">
        <f aca="false">J3*10000*M3</f>
        <v>368.963694941839</v>
      </c>
      <c r="O3" s="426" t="n">
        <f aca="false">SUM(N32:N38)</f>
        <v>1376846.61732559</v>
      </c>
      <c r="P3" s="426" t="n">
        <f aca="false">SUM(U32:U38)</f>
        <v>0</v>
      </c>
      <c r="Q3" s="341"/>
      <c r="R3" s="341"/>
      <c r="S3" s="341"/>
      <c r="T3" s="341"/>
      <c r="U3" s="341"/>
      <c r="V3" s="341"/>
      <c r="W3" s="341"/>
      <c r="X3" s="341"/>
      <c r="Y3" s="341"/>
      <c r="Z3" s="341"/>
      <c r="AA3" s="341"/>
      <c r="AB3" s="341"/>
      <c r="AC3" s="341"/>
      <c r="AD3" s="341"/>
      <c r="AE3" s="341"/>
      <c r="AF3" s="341"/>
      <c r="AG3" s="341"/>
      <c r="AH3" s="341"/>
      <c r="AI3" s="341"/>
      <c r="AJ3" s="341"/>
      <c r="AK3" s="341"/>
      <c r="AL3" s="341"/>
      <c r="AM3" s="341"/>
      <c r="AN3" s="341"/>
      <c r="AO3" s="341"/>
      <c r="AP3" s="341"/>
      <c r="AQ3" s="341"/>
      <c r="AR3" s="341"/>
      <c r="AS3" s="341"/>
      <c r="AT3" s="341"/>
      <c r="AU3" s="341"/>
      <c r="AV3" s="341"/>
      <c r="AW3" s="341"/>
      <c r="AX3" s="341"/>
      <c r="AY3" s="341"/>
      <c r="AZ3" s="341"/>
      <c r="BA3" s="341"/>
      <c r="BB3" s="341"/>
      <c r="BC3" s="341"/>
      <c r="BD3" s="341"/>
      <c r="BE3" s="341"/>
      <c r="BF3" s="341"/>
      <c r="BG3" s="341"/>
      <c r="BH3" s="341"/>
      <c r="BI3" s="341"/>
      <c r="BJ3" s="341"/>
      <c r="BK3" s="341"/>
      <c r="BL3" s="341"/>
      <c r="BM3" s="341"/>
      <c r="BN3" s="341"/>
      <c r="BO3" s="341"/>
      <c r="BP3" s="341"/>
      <c r="BQ3" s="341"/>
      <c r="BR3" s="341"/>
      <c r="BS3" s="341"/>
      <c r="BT3" s="341"/>
      <c r="BU3" s="341"/>
      <c r="BV3" s="341"/>
      <c r="BW3" s="341"/>
      <c r="BX3" s="341"/>
      <c r="BY3" s="341"/>
      <c r="BZ3" s="341"/>
      <c r="CA3" s="341"/>
      <c r="CB3" s="341"/>
      <c r="CC3" s="341"/>
      <c r="CD3" s="341"/>
      <c r="CE3" s="341"/>
      <c r="CF3" s="341"/>
      <c r="CG3" s="341"/>
      <c r="CH3" s="341"/>
      <c r="CI3" s="341"/>
      <c r="CJ3" s="341"/>
      <c r="CK3" s="341"/>
      <c r="CL3" s="341"/>
      <c r="CM3" s="341"/>
      <c r="CN3" s="341"/>
      <c r="CO3" s="341"/>
      <c r="CP3" s="341"/>
      <c r="CQ3" s="341"/>
      <c r="CR3" s="341"/>
      <c r="CS3" s="341"/>
      <c r="CT3" s="341"/>
      <c r="CU3" s="341"/>
      <c r="CV3" s="341"/>
      <c r="CW3" s="341"/>
      <c r="CX3" s="341"/>
      <c r="CY3" s="341"/>
      <c r="CZ3" s="341"/>
      <c r="DA3" s="341"/>
      <c r="DB3" s="341"/>
      <c r="DC3" s="341"/>
      <c r="DD3" s="341"/>
      <c r="DE3" s="341"/>
      <c r="DF3" s="341"/>
      <c r="DG3" s="341"/>
      <c r="DH3" s="341"/>
      <c r="DI3" s="341"/>
      <c r="DJ3" s="341"/>
      <c r="DK3" s="341"/>
    </row>
    <row r="4" customFormat="false" ht="12.75" hidden="false" customHeight="false" outlineLevel="0" collapsed="false">
      <c r="A4" s="341" t="s">
        <v>173</v>
      </c>
      <c r="B4" s="341"/>
      <c r="C4" s="341"/>
      <c r="D4" s="341"/>
      <c r="E4" s="426" t="n">
        <v>0</v>
      </c>
      <c r="F4" s="426" t="s">
        <v>9</v>
      </c>
      <c r="G4" s="341"/>
      <c r="H4" s="341"/>
      <c r="I4" s="341" t="s">
        <v>174</v>
      </c>
      <c r="J4" s="426" t="n">
        <f aca="false">SUM(F33:F44)/10000</f>
        <v>-0.28088994796</v>
      </c>
      <c r="K4" s="427" t="n">
        <f aca="false">AVERAGEA(G32:G43)</f>
        <v>3.8395</v>
      </c>
      <c r="L4" s="427" t="n">
        <f aca="false">AVERAGEA(H32:H43)</f>
        <v>3.7755</v>
      </c>
      <c r="M4" s="428" t="n">
        <f aca="false">K4-L4</f>
        <v>0.0640000000000001</v>
      </c>
      <c r="N4" s="425" t="n">
        <f aca="false">J4*10000*M4</f>
        <v>-179.7695666944</v>
      </c>
      <c r="O4" s="426" t="n">
        <f aca="false">SUM(N39:N50)</f>
        <v>-2524628.99019821</v>
      </c>
      <c r="P4" s="426" t="n">
        <f aca="false">SUM(U39:U50)</f>
        <v>0</v>
      </c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1"/>
      <c r="AC4" s="341"/>
      <c r="AD4" s="341"/>
      <c r="AE4" s="341"/>
      <c r="AF4" s="341"/>
      <c r="AG4" s="341"/>
      <c r="AH4" s="341"/>
      <c r="AI4" s="341"/>
      <c r="AJ4" s="341"/>
      <c r="AK4" s="341"/>
      <c r="AL4" s="341"/>
      <c r="AM4" s="341"/>
      <c r="AN4" s="341"/>
      <c r="AO4" s="341"/>
      <c r="AP4" s="341"/>
      <c r="AQ4" s="341"/>
      <c r="AR4" s="341"/>
      <c r="AS4" s="341"/>
      <c r="AT4" s="341"/>
      <c r="AU4" s="341"/>
      <c r="AV4" s="341"/>
      <c r="AW4" s="341"/>
      <c r="AX4" s="341"/>
      <c r="AY4" s="341"/>
      <c r="AZ4" s="341"/>
      <c r="BA4" s="341"/>
      <c r="BB4" s="341"/>
      <c r="BC4" s="341"/>
      <c r="BD4" s="341"/>
      <c r="BE4" s="341"/>
      <c r="BF4" s="341"/>
      <c r="BG4" s="341"/>
      <c r="BH4" s="341"/>
      <c r="BI4" s="341"/>
      <c r="BJ4" s="341"/>
      <c r="BK4" s="341"/>
      <c r="BL4" s="341"/>
      <c r="BM4" s="341"/>
      <c r="BN4" s="341"/>
      <c r="BO4" s="341"/>
      <c r="BP4" s="341"/>
      <c r="BQ4" s="341"/>
      <c r="BR4" s="341"/>
      <c r="BS4" s="341"/>
      <c r="BT4" s="341"/>
      <c r="BU4" s="341"/>
      <c r="BV4" s="341"/>
      <c r="BW4" s="341"/>
      <c r="BX4" s="341"/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341"/>
      <c r="CL4" s="341"/>
      <c r="CM4" s="341"/>
      <c r="CN4" s="341"/>
      <c r="CO4" s="341"/>
      <c r="CP4" s="341"/>
      <c r="CQ4" s="341"/>
      <c r="CR4" s="341"/>
      <c r="CS4" s="341"/>
      <c r="CT4" s="341"/>
      <c r="CU4" s="341"/>
      <c r="CV4" s="341"/>
      <c r="CW4" s="341"/>
      <c r="CX4" s="341"/>
      <c r="CY4" s="341"/>
      <c r="CZ4" s="341"/>
      <c r="DA4" s="341"/>
      <c r="DB4" s="341"/>
      <c r="DC4" s="341"/>
      <c r="DD4" s="341"/>
      <c r="DE4" s="341"/>
      <c r="DF4" s="341"/>
      <c r="DG4" s="341"/>
      <c r="DH4" s="341"/>
      <c r="DI4" s="341"/>
      <c r="DJ4" s="341"/>
      <c r="DK4" s="341"/>
    </row>
    <row r="5" customFormat="false" ht="12.75" hidden="false" customHeight="false" outlineLevel="0" collapsed="false">
      <c r="A5" s="341" t="s">
        <v>175</v>
      </c>
      <c r="B5" s="341"/>
      <c r="C5" s="341"/>
      <c r="D5" s="341"/>
      <c r="E5" s="426" t="n">
        <v>0</v>
      </c>
      <c r="F5" s="341"/>
      <c r="G5" s="341"/>
      <c r="H5" s="341"/>
      <c r="I5" s="341" t="s">
        <v>176</v>
      </c>
      <c r="J5" s="426" t="n">
        <f aca="false">SUM(F45:F56)/10000</f>
        <v>0.720215093938</v>
      </c>
      <c r="K5" s="427" t="n">
        <f aca="false">AVERAGEA(G44:G55)</f>
        <v>3.91133333333333</v>
      </c>
      <c r="L5" s="427" t="n">
        <f aca="false">AVERAGEA(H44:H55)</f>
        <v>3.88666666666667</v>
      </c>
      <c r="M5" s="428" t="n">
        <f aca="false">K5-L5</f>
        <v>0.0246666666666666</v>
      </c>
      <c r="N5" s="425" t="n">
        <f aca="false">J5*10000*M5</f>
        <v>177.653056504706</v>
      </c>
      <c r="O5" s="426" t="n">
        <f aca="false">SUM(N51:N62)</f>
        <v>2601597.12471778</v>
      </c>
      <c r="P5" s="426" t="n">
        <f aca="false">SUM(U51:U62)</f>
        <v>43.981945397061</v>
      </c>
      <c r="Q5" s="341"/>
      <c r="R5" s="425" t="n">
        <f aca="false">O5-P5</f>
        <v>2601553.14277238</v>
      </c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1"/>
      <c r="AG5" s="341"/>
      <c r="AH5" s="341"/>
      <c r="AI5" s="341"/>
      <c r="AJ5" s="341"/>
      <c r="AK5" s="341"/>
      <c r="AL5" s="341"/>
      <c r="AM5" s="341"/>
      <c r="AN5" s="341"/>
      <c r="AO5" s="341"/>
      <c r="AP5" s="341"/>
      <c r="AQ5" s="341"/>
      <c r="AR5" s="341"/>
      <c r="AS5" s="341"/>
      <c r="AT5" s="341"/>
      <c r="AU5" s="341"/>
      <c r="AV5" s="341"/>
      <c r="AW5" s="341"/>
      <c r="AX5" s="341"/>
      <c r="AY5" s="341"/>
      <c r="AZ5" s="341"/>
      <c r="BA5" s="341"/>
      <c r="BB5" s="341"/>
      <c r="BC5" s="341"/>
      <c r="BD5" s="341"/>
      <c r="BE5" s="341"/>
      <c r="BF5" s="341"/>
      <c r="BG5" s="341"/>
      <c r="BH5" s="341"/>
      <c r="BI5" s="341"/>
      <c r="BJ5" s="341"/>
      <c r="BK5" s="341"/>
      <c r="BL5" s="341"/>
      <c r="BM5" s="341"/>
      <c r="BN5" s="341"/>
      <c r="BO5" s="341"/>
      <c r="BP5" s="341"/>
      <c r="BQ5" s="341"/>
      <c r="BR5" s="341"/>
      <c r="BS5" s="341"/>
      <c r="BT5" s="341"/>
      <c r="BU5" s="341"/>
      <c r="BV5" s="341"/>
      <c r="BW5" s="341"/>
      <c r="BX5" s="341"/>
      <c r="BY5" s="341"/>
      <c r="BZ5" s="341"/>
      <c r="CA5" s="341"/>
      <c r="CB5" s="341"/>
      <c r="CC5" s="341"/>
      <c r="CD5" s="341"/>
      <c r="CE5" s="341"/>
      <c r="CF5" s="341"/>
      <c r="CG5" s="341"/>
      <c r="CH5" s="341"/>
      <c r="CI5" s="341"/>
      <c r="CJ5" s="341"/>
      <c r="CK5" s="341"/>
      <c r="CL5" s="341"/>
      <c r="CM5" s="341"/>
      <c r="CN5" s="341"/>
      <c r="CO5" s="341"/>
      <c r="CP5" s="341"/>
      <c r="CQ5" s="341"/>
      <c r="CR5" s="341"/>
      <c r="CS5" s="341"/>
      <c r="CT5" s="341"/>
      <c r="CU5" s="341"/>
      <c r="CV5" s="341"/>
      <c r="CW5" s="341"/>
      <c r="CX5" s="341"/>
      <c r="CY5" s="341"/>
      <c r="CZ5" s="341"/>
      <c r="DA5" s="341"/>
      <c r="DB5" s="341"/>
      <c r="DC5" s="341"/>
      <c r="DD5" s="341"/>
      <c r="DE5" s="341"/>
      <c r="DF5" s="341"/>
      <c r="DG5" s="341"/>
      <c r="DH5" s="341"/>
      <c r="DI5" s="341"/>
      <c r="DJ5" s="341"/>
      <c r="DK5" s="341"/>
    </row>
    <row r="6" customFormat="false" ht="12.75" hidden="false" customHeight="false" outlineLevel="0" collapsed="false">
      <c r="A6" s="341" t="s">
        <v>177</v>
      </c>
      <c r="B6" s="341"/>
      <c r="C6" s="341"/>
      <c r="D6" s="341" t="s">
        <v>9</v>
      </c>
      <c r="E6" s="426" t="n">
        <v>0</v>
      </c>
      <c r="F6" s="426" t="s">
        <v>9</v>
      </c>
      <c r="G6" s="341"/>
      <c r="H6" s="341"/>
      <c r="I6" s="341" t="s">
        <v>178</v>
      </c>
      <c r="J6" s="426" t="n">
        <f aca="false">SUM(F57:F68)/10000</f>
        <v>0.06253708549</v>
      </c>
      <c r="K6" s="427" t="n">
        <f aca="false">AVERAGEA(G56:G67)</f>
        <v>3.90591666666667</v>
      </c>
      <c r="L6" s="427" t="n">
        <f aca="false">AVERAGEA(H56:H67)</f>
        <v>3.88391666666667</v>
      </c>
      <c r="M6" s="428" t="n">
        <f aca="false">K6-L6</f>
        <v>0.0220000000000002</v>
      </c>
      <c r="N6" s="425" t="n">
        <f aca="false">J6*10000*M6</f>
        <v>13.7581588078002</v>
      </c>
      <c r="O6" s="426" t="n">
        <f aca="false">SUM(N63:N74)</f>
        <v>-355806.497743398</v>
      </c>
      <c r="P6" s="426" t="n">
        <f aca="false">SUM(U63:U74)</f>
        <v>-35.5806497743387</v>
      </c>
      <c r="Q6" s="341"/>
      <c r="R6" s="425" t="n">
        <f aca="false">O6-P6</f>
        <v>-355770.917093623</v>
      </c>
      <c r="S6" s="341"/>
      <c r="T6" s="341"/>
      <c r="U6" s="341"/>
      <c r="V6" s="341"/>
      <c r="W6" s="341"/>
      <c r="X6" s="341"/>
      <c r="Y6" s="341"/>
      <c r="Z6" s="428" t="s">
        <v>9</v>
      </c>
      <c r="AA6" s="428" t="s">
        <v>9</v>
      </c>
      <c r="AB6" s="428" t="s">
        <v>9</v>
      </c>
      <c r="AC6" s="341"/>
      <c r="AD6" s="341"/>
      <c r="AE6" s="341"/>
      <c r="AF6" s="341"/>
      <c r="AG6" s="341"/>
      <c r="AH6" s="341"/>
      <c r="AI6" s="341"/>
      <c r="AJ6" s="341"/>
      <c r="AK6" s="341"/>
      <c r="AL6" s="341"/>
      <c r="AM6" s="341"/>
      <c r="AN6" s="341"/>
      <c r="AO6" s="341"/>
      <c r="AP6" s="341"/>
      <c r="AQ6" s="341"/>
      <c r="AR6" s="341"/>
      <c r="AS6" s="341"/>
      <c r="AT6" s="341"/>
      <c r="AU6" s="341"/>
      <c r="AV6" s="341"/>
      <c r="AW6" s="341"/>
      <c r="AX6" s="341"/>
      <c r="AY6" s="341"/>
      <c r="AZ6" s="341"/>
      <c r="BA6" s="341"/>
      <c r="BB6" s="341"/>
      <c r="BC6" s="341"/>
      <c r="BD6" s="341"/>
      <c r="BE6" s="341"/>
      <c r="BF6" s="341"/>
      <c r="BG6" s="341"/>
      <c r="BH6" s="341"/>
      <c r="BI6" s="341"/>
      <c r="BJ6" s="341"/>
      <c r="BK6" s="341"/>
      <c r="BL6" s="341"/>
      <c r="BM6" s="341"/>
      <c r="BN6" s="341"/>
      <c r="BO6" s="341"/>
      <c r="BP6" s="341"/>
      <c r="BQ6" s="341"/>
      <c r="BR6" s="341"/>
      <c r="BS6" s="341"/>
      <c r="BT6" s="341"/>
      <c r="BU6" s="341"/>
      <c r="BV6" s="341"/>
      <c r="BW6" s="341"/>
      <c r="BX6" s="341"/>
      <c r="BY6" s="341"/>
      <c r="BZ6" s="341"/>
      <c r="CA6" s="341"/>
      <c r="CB6" s="341"/>
      <c r="CC6" s="341"/>
      <c r="CD6" s="341"/>
      <c r="CE6" s="341"/>
      <c r="CF6" s="341"/>
      <c r="CG6" s="341"/>
      <c r="CH6" s="341"/>
      <c r="CI6" s="341"/>
      <c r="CJ6" s="341"/>
      <c r="CK6" s="341"/>
      <c r="CL6" s="341"/>
      <c r="CM6" s="341"/>
      <c r="CN6" s="341"/>
      <c r="CO6" s="341"/>
      <c r="CP6" s="341"/>
      <c r="CQ6" s="341"/>
      <c r="CR6" s="341"/>
      <c r="CS6" s="341"/>
      <c r="CT6" s="341"/>
      <c r="CU6" s="341"/>
      <c r="CV6" s="341"/>
      <c r="CW6" s="341"/>
      <c r="CX6" s="341"/>
      <c r="CY6" s="341"/>
      <c r="CZ6" s="341"/>
      <c r="DA6" s="341"/>
      <c r="DB6" s="341"/>
      <c r="DC6" s="341"/>
      <c r="DD6" s="429"/>
      <c r="DE6" s="429"/>
      <c r="DF6" s="429"/>
      <c r="DG6" s="429"/>
      <c r="DH6" s="429"/>
      <c r="DI6" s="429"/>
      <c r="DJ6" s="341"/>
      <c r="DK6" s="341"/>
    </row>
    <row r="7" customFormat="false" ht="12.75" hidden="false" customHeight="false" outlineLevel="0" collapsed="false">
      <c r="A7" s="341" t="s">
        <v>179</v>
      </c>
      <c r="B7" s="341"/>
      <c r="C7" s="341"/>
      <c r="D7" s="341"/>
      <c r="E7" s="426" t="n">
        <v>0</v>
      </c>
      <c r="F7" s="426" t="s">
        <v>9</v>
      </c>
      <c r="G7" s="341"/>
      <c r="H7" s="341"/>
      <c r="I7" s="341" t="s">
        <v>180</v>
      </c>
      <c r="J7" s="426" t="n">
        <f aca="false">SUM(F69:F80)/10000</f>
        <v>0.141900249355</v>
      </c>
      <c r="K7" s="427" t="n">
        <f aca="false">AVERAGEA(G68:G79)</f>
        <v>3.94091666666667</v>
      </c>
      <c r="L7" s="427" t="n">
        <f aca="false">AVERAGEA(H68:H79)</f>
        <v>3.91891666666667</v>
      </c>
      <c r="M7" s="428" t="n">
        <f aca="false">K7-L7</f>
        <v>0.0219999999999998</v>
      </c>
      <c r="N7" s="425" t="n">
        <f aca="false">J7*10000*M7</f>
        <v>31.2180548580997</v>
      </c>
      <c r="O7" s="426" t="n">
        <f aca="false">SUM(N75:N86)</f>
        <v>319355.337056798</v>
      </c>
      <c r="P7" s="426" t="n">
        <f aca="false">SUM(U75:U86)</f>
        <v>31.93553370568</v>
      </c>
      <c r="Q7" s="341"/>
      <c r="R7" s="425" t="n">
        <f aca="false">O7-P7</f>
        <v>319323.401523093</v>
      </c>
      <c r="S7" s="341"/>
      <c r="T7" s="341"/>
      <c r="U7" s="341"/>
      <c r="V7" s="341"/>
      <c r="W7" s="341"/>
      <c r="X7" s="341"/>
      <c r="Y7" s="341"/>
      <c r="Z7" s="341" t="s">
        <v>9</v>
      </c>
      <c r="AA7" s="341" t="s">
        <v>9</v>
      </c>
      <c r="AB7" s="428" t="s">
        <v>9</v>
      </c>
      <c r="AC7" s="341"/>
      <c r="AD7" s="341"/>
      <c r="AE7" s="341"/>
      <c r="AF7" s="341"/>
      <c r="AG7" s="341"/>
      <c r="AH7" s="341"/>
      <c r="AI7" s="341"/>
      <c r="AJ7" s="341"/>
      <c r="AK7" s="341"/>
      <c r="AL7" s="341"/>
      <c r="AM7" s="341"/>
      <c r="AN7" s="341"/>
      <c r="AO7" s="341"/>
      <c r="AP7" s="341"/>
      <c r="AQ7" s="341"/>
      <c r="AR7" s="341"/>
      <c r="AS7" s="341"/>
      <c r="AT7" s="341"/>
      <c r="AU7" s="341"/>
      <c r="AV7" s="341"/>
      <c r="AW7" s="341"/>
      <c r="AX7" s="341"/>
      <c r="AY7" s="341"/>
      <c r="AZ7" s="341"/>
      <c r="BA7" s="341"/>
      <c r="BB7" s="341"/>
      <c r="BC7" s="341"/>
      <c r="BD7" s="341"/>
      <c r="BE7" s="341"/>
      <c r="BF7" s="341"/>
      <c r="BG7" s="341"/>
      <c r="BH7" s="341"/>
      <c r="BI7" s="341"/>
      <c r="BJ7" s="341"/>
      <c r="BK7" s="341"/>
      <c r="BL7" s="341"/>
      <c r="BM7" s="341"/>
      <c r="BN7" s="341"/>
      <c r="BO7" s="341"/>
      <c r="BP7" s="341"/>
      <c r="BQ7" s="341"/>
      <c r="BR7" s="341"/>
      <c r="BS7" s="341"/>
      <c r="BT7" s="341"/>
      <c r="BU7" s="341"/>
      <c r="BV7" s="341"/>
      <c r="BW7" s="341"/>
      <c r="BX7" s="341"/>
      <c r="BY7" s="341"/>
      <c r="BZ7" s="341"/>
      <c r="CA7" s="341"/>
      <c r="CB7" s="341"/>
      <c r="CC7" s="341"/>
      <c r="CD7" s="341"/>
      <c r="CE7" s="341"/>
      <c r="CF7" s="429"/>
      <c r="CG7" s="429"/>
      <c r="CH7" s="429"/>
      <c r="CI7" s="429"/>
      <c r="CJ7" s="429"/>
      <c r="CK7" s="429"/>
      <c r="CL7" s="341"/>
      <c r="CM7" s="341"/>
      <c r="CN7" s="341"/>
      <c r="CO7" s="341"/>
      <c r="CP7" s="341"/>
      <c r="CQ7" s="341"/>
      <c r="CR7" s="341"/>
      <c r="CS7" s="341"/>
      <c r="CT7" s="341"/>
      <c r="CU7" s="341"/>
      <c r="CV7" s="341"/>
      <c r="CW7" s="341"/>
      <c r="CX7" s="341"/>
      <c r="CY7" s="341"/>
      <c r="CZ7" s="341"/>
      <c r="DA7" s="341"/>
      <c r="DB7" s="430"/>
      <c r="DC7" s="341"/>
      <c r="DD7" s="341"/>
      <c r="DE7" s="341"/>
      <c r="DF7" s="341"/>
      <c r="DG7" s="341"/>
      <c r="DH7" s="341"/>
      <c r="DI7" s="341"/>
      <c r="DJ7" s="341"/>
      <c r="DK7" s="341"/>
    </row>
    <row r="8" customFormat="false" ht="12.75" hidden="false" customHeight="false" outlineLevel="0" collapsed="false">
      <c r="A8" s="341" t="s">
        <v>181</v>
      </c>
      <c r="B8" s="341"/>
      <c r="C8" s="341"/>
      <c r="D8" s="341"/>
      <c r="E8" s="426" t="n">
        <v>0</v>
      </c>
      <c r="F8" s="341"/>
      <c r="G8" s="341"/>
      <c r="H8" s="341"/>
      <c r="I8" s="341" t="s">
        <v>182</v>
      </c>
      <c r="J8" s="426" t="n">
        <f aca="false">SUM(F81:F92)/10000</f>
        <v>0.003291730953</v>
      </c>
      <c r="K8" s="427" t="n">
        <f aca="false">AVERAGEA(G80:G91)</f>
        <v>3.98841666666667</v>
      </c>
      <c r="L8" s="427" t="n">
        <f aca="false">AVERAGEA(H80:H91)</f>
        <v>3.96641666666667</v>
      </c>
      <c r="M8" s="428" t="n">
        <f aca="false">K8-L8</f>
        <v>0.0219999999999994</v>
      </c>
      <c r="N8" s="425" t="n">
        <f aca="false">J8*10000*M8</f>
        <v>0.724180809659979</v>
      </c>
      <c r="O8" s="426" t="n">
        <f aca="false">SUM(N87:N98)</f>
        <v>196148.667686399</v>
      </c>
      <c r="P8" s="426" t="n">
        <f aca="false">SUM(U87:U98)</f>
        <v>19.61486676864</v>
      </c>
      <c r="Q8" s="341"/>
      <c r="R8" s="425" t="n">
        <f aca="false">O8-P8</f>
        <v>196129.05281963</v>
      </c>
      <c r="S8" s="341"/>
      <c r="T8" s="341"/>
      <c r="U8" s="341"/>
      <c r="V8" s="341"/>
      <c r="W8" s="341"/>
      <c r="X8" s="341"/>
      <c r="Y8" s="341"/>
      <c r="Z8" s="341"/>
      <c r="AA8" s="341"/>
      <c r="AB8" s="341"/>
      <c r="AC8" s="341"/>
      <c r="AD8" s="341"/>
      <c r="AE8" s="341"/>
      <c r="AF8" s="341"/>
      <c r="AG8" s="341"/>
      <c r="AH8" s="341"/>
      <c r="AI8" s="341"/>
      <c r="AJ8" s="341"/>
      <c r="AK8" s="341"/>
      <c r="AL8" s="341"/>
      <c r="AM8" s="341"/>
      <c r="AN8" s="341"/>
      <c r="AO8" s="341"/>
      <c r="AP8" s="341"/>
      <c r="AQ8" s="341"/>
      <c r="AR8" s="341"/>
      <c r="AS8" s="341"/>
      <c r="AT8" s="341"/>
      <c r="AU8" s="341"/>
      <c r="AV8" s="341"/>
      <c r="AW8" s="341"/>
      <c r="AX8" s="341"/>
      <c r="AY8" s="341"/>
      <c r="AZ8" s="341"/>
      <c r="BA8" s="341"/>
      <c r="BB8" s="341"/>
      <c r="BC8" s="341"/>
      <c r="BD8" s="341"/>
      <c r="BE8" s="341"/>
      <c r="BF8" s="341"/>
      <c r="BG8" s="341"/>
      <c r="BH8" s="341"/>
      <c r="BI8" s="341"/>
      <c r="BJ8" s="341"/>
      <c r="BK8" s="341"/>
      <c r="BL8" s="341"/>
      <c r="BM8" s="341"/>
      <c r="BN8" s="341"/>
      <c r="BO8" s="341"/>
      <c r="BP8" s="341"/>
      <c r="BQ8" s="341"/>
      <c r="BR8" s="341"/>
      <c r="BS8" s="431"/>
      <c r="BT8" s="341"/>
      <c r="BU8" s="341"/>
      <c r="BV8" s="341"/>
      <c r="BW8" s="341"/>
      <c r="BX8" s="341"/>
      <c r="BY8" s="341"/>
      <c r="BZ8" s="341"/>
      <c r="CA8" s="341"/>
      <c r="CB8" s="341"/>
      <c r="CC8" s="341"/>
      <c r="CD8" s="341"/>
      <c r="CE8" s="341"/>
      <c r="CF8" s="341"/>
      <c r="CG8" s="341"/>
      <c r="CH8" s="341"/>
      <c r="CI8" s="341"/>
      <c r="CJ8" s="341"/>
      <c r="CK8" s="341"/>
      <c r="CL8" s="341"/>
      <c r="CM8" s="341"/>
      <c r="CN8" s="341"/>
      <c r="CO8" s="341"/>
      <c r="CP8" s="341"/>
      <c r="CQ8" s="341"/>
      <c r="CR8" s="341"/>
      <c r="CS8" s="341"/>
      <c r="CT8" s="341"/>
      <c r="CU8" s="341"/>
      <c r="CV8" s="341"/>
      <c r="CW8" s="341"/>
      <c r="CX8" s="341"/>
      <c r="CY8" s="341"/>
      <c r="CZ8" s="341"/>
      <c r="DA8" s="341"/>
      <c r="DB8" s="430"/>
      <c r="DC8" s="341"/>
      <c r="DD8" s="341"/>
      <c r="DE8" s="341"/>
      <c r="DF8" s="341"/>
      <c r="DG8" s="341"/>
      <c r="DH8" s="341"/>
      <c r="DI8" s="341"/>
      <c r="DJ8" s="341"/>
      <c r="DK8" s="341"/>
    </row>
    <row r="9" customFormat="false" ht="12.75" hidden="false" customHeight="false" outlineLevel="0" collapsed="false">
      <c r="A9" s="341" t="s">
        <v>183</v>
      </c>
      <c r="B9" s="341"/>
      <c r="C9" s="341"/>
      <c r="D9" s="341"/>
      <c r="E9" s="425" t="n">
        <f aca="false">SUM(E3:E8)</f>
        <v>-6557917.4337443</v>
      </c>
      <c r="F9" s="341"/>
      <c r="G9" s="341"/>
      <c r="H9" s="341"/>
      <c r="I9" s="341" t="s">
        <v>184</v>
      </c>
      <c r="J9" s="426" t="n">
        <f aca="false">SUM(F93:F104)/10000</f>
        <v>0.249616781029</v>
      </c>
      <c r="K9" s="427" t="n">
        <f aca="false">AVERAGEA(G92:G103)</f>
        <v>4.04591666666667</v>
      </c>
      <c r="L9" s="427" t="n">
        <f aca="false">AVERAGEA(H92:H103)</f>
        <v>4.02391666666667</v>
      </c>
      <c r="M9" s="428" t="n">
        <f aca="false">K9-L9</f>
        <v>0.0220000000000002</v>
      </c>
      <c r="N9" s="425" t="n">
        <f aca="false">J9*10000*M9</f>
        <v>54.9156918263806</v>
      </c>
      <c r="O9" s="426" t="n">
        <f aca="false">SUM(N99:N110)</f>
        <v>148021.857260201</v>
      </c>
      <c r="P9" s="426" t="n">
        <f aca="false">SUM(U99:U110)</f>
        <v>14.8021857260194</v>
      </c>
      <c r="Q9" s="341"/>
      <c r="R9" s="425" t="n">
        <f aca="false">O9-P9</f>
        <v>148007.055074475</v>
      </c>
      <c r="S9" s="341"/>
      <c r="T9" s="341"/>
      <c r="U9" s="341"/>
      <c r="V9" s="341"/>
      <c r="W9" s="341"/>
      <c r="X9" s="341"/>
      <c r="Y9" s="341"/>
      <c r="Z9" s="341"/>
      <c r="AA9" s="341"/>
      <c r="AB9" s="341"/>
      <c r="AC9" s="341"/>
      <c r="AD9" s="341"/>
      <c r="AE9" s="341"/>
      <c r="AF9" s="341"/>
      <c r="AG9" s="341"/>
      <c r="AH9" s="341"/>
      <c r="AI9" s="341"/>
      <c r="AJ9" s="341"/>
      <c r="AK9" s="341"/>
      <c r="AL9" s="341"/>
      <c r="AM9" s="341"/>
      <c r="AN9" s="341"/>
      <c r="AO9" s="341"/>
      <c r="AP9" s="341"/>
      <c r="AQ9" s="341"/>
      <c r="AR9" s="341"/>
      <c r="AS9" s="341"/>
      <c r="AT9" s="341"/>
      <c r="AU9" s="341"/>
      <c r="AV9" s="341"/>
      <c r="AW9" s="341"/>
      <c r="AX9" s="341"/>
      <c r="AY9" s="341"/>
      <c r="AZ9" s="341"/>
      <c r="BA9" s="341"/>
      <c r="BB9" s="341"/>
      <c r="BC9" s="341"/>
      <c r="BD9" s="341"/>
      <c r="BE9" s="341"/>
      <c r="BF9" s="341"/>
      <c r="BG9" s="341"/>
      <c r="BH9" s="341"/>
      <c r="BI9" s="341"/>
      <c r="BJ9" s="341"/>
      <c r="BK9" s="341"/>
      <c r="BL9" s="341"/>
      <c r="BM9" s="341"/>
      <c r="BN9" s="341"/>
      <c r="BO9" s="341"/>
      <c r="BP9" s="341"/>
      <c r="BQ9" s="341"/>
      <c r="BR9" s="341"/>
      <c r="BS9" s="431"/>
      <c r="BT9" s="341"/>
      <c r="BU9" s="341"/>
      <c r="BV9" s="341"/>
      <c r="BW9" s="341"/>
      <c r="BX9" s="341"/>
      <c r="BY9" s="341"/>
      <c r="BZ9" s="341"/>
      <c r="CA9" s="432"/>
      <c r="CB9" s="341"/>
      <c r="CC9" s="430"/>
      <c r="CD9" s="341"/>
      <c r="CE9" s="341"/>
      <c r="CF9" s="341"/>
      <c r="CG9" s="341"/>
      <c r="CH9" s="341"/>
      <c r="CI9" s="341"/>
      <c r="CJ9" s="341"/>
      <c r="CK9" s="341"/>
      <c r="CL9" s="341"/>
      <c r="CM9" s="341"/>
      <c r="CN9" s="341"/>
      <c r="CO9" s="341"/>
      <c r="CP9" s="341"/>
      <c r="CQ9" s="341"/>
      <c r="CR9" s="341"/>
      <c r="CS9" s="341"/>
      <c r="CT9" s="341"/>
      <c r="CU9" s="341"/>
      <c r="CV9" s="341"/>
      <c r="CW9" s="341"/>
      <c r="CX9" s="341"/>
      <c r="CY9" s="341"/>
      <c r="CZ9" s="341"/>
      <c r="DA9" s="341"/>
      <c r="DB9" s="430"/>
      <c r="DC9" s="341"/>
      <c r="DD9" s="341"/>
      <c r="DE9" s="341"/>
      <c r="DF9" s="341"/>
      <c r="DG9" s="341"/>
      <c r="DH9" s="341"/>
      <c r="DI9" s="341"/>
      <c r="DJ9" s="341"/>
      <c r="DK9" s="341"/>
    </row>
    <row r="10" customFormat="false" ht="12.75" hidden="false" customHeight="false" outlineLevel="0" collapsed="false">
      <c r="A10" s="341"/>
      <c r="B10" s="341"/>
      <c r="C10" s="341"/>
      <c r="D10" s="341"/>
      <c r="E10" s="341"/>
      <c r="F10" s="341"/>
      <c r="G10" s="341"/>
      <c r="H10" s="341"/>
      <c r="I10" s="341" t="s">
        <v>185</v>
      </c>
      <c r="J10" s="426" t="n">
        <f aca="false">SUM(F105:F116)/10000</f>
        <v>-0.281542588199</v>
      </c>
      <c r="K10" s="427" t="n">
        <f aca="false">AVERAGEA(G104:G115)</f>
        <v>4.10591666666667</v>
      </c>
      <c r="L10" s="427" t="n">
        <f aca="false">AVERAGEA(H104:H115)</f>
        <v>4.08391666666667</v>
      </c>
      <c r="M10" s="428" t="n">
        <f aca="false">K10-L10</f>
        <v>0.0220000000000002</v>
      </c>
      <c r="N10" s="425" t="n">
        <f aca="false">J10*10000*M10</f>
        <v>-61.9393694037807</v>
      </c>
      <c r="O10" s="426" t="n">
        <f aca="false">SUM(N111:N122)</f>
        <v>-483200.427824405</v>
      </c>
      <c r="P10" s="426" t="n">
        <f aca="false">SUM(U111:U122)</f>
        <v>-48.3200427824393</v>
      </c>
      <c r="Q10" s="341"/>
      <c r="R10" s="425" t="n">
        <f aca="false">O10-P10</f>
        <v>-483152.107781622</v>
      </c>
      <c r="S10" s="341"/>
      <c r="T10" s="341"/>
      <c r="U10" s="341"/>
      <c r="V10" s="341"/>
      <c r="W10" s="341"/>
      <c r="X10" s="341"/>
      <c r="Y10" s="341"/>
      <c r="Z10" s="341"/>
      <c r="AA10" s="341"/>
      <c r="AB10" s="341"/>
      <c r="AC10" s="341"/>
      <c r="AD10" s="341"/>
      <c r="AE10" s="341"/>
      <c r="AF10" s="341"/>
      <c r="AG10" s="341"/>
      <c r="AH10" s="341"/>
      <c r="AI10" s="341"/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1"/>
      <c r="AV10" s="341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431"/>
      <c r="BT10" s="341"/>
      <c r="BU10" s="341"/>
      <c r="BV10" s="341"/>
      <c r="BW10" s="341"/>
      <c r="BX10" s="341"/>
      <c r="BY10" s="341"/>
      <c r="BZ10" s="341"/>
      <c r="CA10" s="432"/>
      <c r="CB10" s="341"/>
      <c r="CC10" s="430"/>
      <c r="CD10" s="341"/>
      <c r="CE10" s="341"/>
      <c r="CF10" s="341"/>
      <c r="CG10" s="341"/>
      <c r="CH10" s="341"/>
      <c r="CI10" s="341"/>
      <c r="CJ10" s="341"/>
      <c r="CK10" s="341"/>
      <c r="CL10" s="341"/>
      <c r="CM10" s="341"/>
      <c r="CN10" s="341"/>
      <c r="CO10" s="341"/>
      <c r="CP10" s="341"/>
      <c r="CQ10" s="341"/>
      <c r="CR10" s="341"/>
      <c r="CS10" s="341"/>
      <c r="CT10" s="341"/>
      <c r="CU10" s="341"/>
      <c r="CV10" s="341"/>
      <c r="CW10" s="341"/>
      <c r="CX10" s="341"/>
      <c r="CY10" s="341"/>
      <c r="CZ10" s="341"/>
      <c r="DA10" s="341"/>
      <c r="DB10" s="430"/>
      <c r="DC10" s="341"/>
      <c r="DD10" s="341"/>
      <c r="DE10" s="341"/>
      <c r="DF10" s="341"/>
      <c r="DG10" s="341"/>
      <c r="DH10" s="341"/>
      <c r="DI10" s="341"/>
      <c r="DJ10" s="341"/>
      <c r="DK10" s="341"/>
    </row>
    <row r="11" customFormat="false" ht="12.75" hidden="false" customHeight="false" outlineLevel="0" collapsed="false">
      <c r="A11" s="341" t="s">
        <v>9</v>
      </c>
      <c r="B11" s="341"/>
      <c r="C11" s="341"/>
      <c r="D11" s="341"/>
      <c r="E11" s="341" t="s">
        <v>9</v>
      </c>
      <c r="F11" s="341"/>
      <c r="G11" s="341"/>
      <c r="H11" s="341"/>
      <c r="I11" s="341" t="s">
        <v>186</v>
      </c>
      <c r="J11" s="426" t="n">
        <f aca="false">SUM(F117:F128)/10000</f>
        <v>0.029867408096</v>
      </c>
      <c r="K11" s="427" t="n">
        <f aca="false">AVERAGEA(G116:G127)</f>
        <v>4.16966666666667</v>
      </c>
      <c r="L11" s="427" t="n">
        <f aca="false">AVERAGEA(H116:H127)</f>
        <v>4.14766666666667</v>
      </c>
      <c r="M11" s="428" t="n">
        <f aca="false">K11-L11</f>
        <v>0.0220000000000002</v>
      </c>
      <c r="N11" s="425" t="n">
        <f aca="false">J11*10000*M11</f>
        <v>6.57082978112007</v>
      </c>
      <c r="O11" s="426" t="n">
        <f aca="false">SUM(N123:N134)</f>
        <v>47551.1845886014</v>
      </c>
      <c r="P11" s="426" t="n">
        <f aca="false">SUM(U123:U134)</f>
        <v>4.75511845886032</v>
      </c>
      <c r="Q11" s="341"/>
      <c r="R11" s="425" t="n">
        <f aca="false">O11-P11</f>
        <v>47546.4294701425</v>
      </c>
      <c r="S11" s="341"/>
      <c r="T11" s="341"/>
      <c r="U11" s="341"/>
      <c r="V11" s="341"/>
      <c r="W11" s="341"/>
      <c r="X11" s="341"/>
      <c r="Y11" s="341"/>
      <c r="Z11" s="341"/>
      <c r="AA11" s="341"/>
      <c r="AB11" s="341"/>
      <c r="AC11" s="341"/>
      <c r="AD11" s="341"/>
      <c r="AE11" s="341"/>
      <c r="AF11" s="341"/>
      <c r="AG11" s="341"/>
      <c r="AH11" s="341"/>
      <c r="AI11" s="341"/>
      <c r="AJ11" s="341"/>
      <c r="AK11" s="341"/>
      <c r="AL11" s="341"/>
      <c r="AM11" s="341"/>
      <c r="AN11" s="341"/>
      <c r="AO11" s="341"/>
      <c r="AP11" s="341"/>
      <c r="AQ11" s="341"/>
      <c r="AR11" s="341"/>
      <c r="AS11" s="341"/>
      <c r="AT11" s="341"/>
      <c r="AU11" s="341"/>
      <c r="AV11" s="341"/>
      <c r="AW11" s="341"/>
      <c r="AX11" s="341"/>
      <c r="AY11" s="341"/>
      <c r="AZ11" s="341"/>
      <c r="BA11" s="341"/>
      <c r="BB11" s="341"/>
      <c r="BC11" s="341"/>
      <c r="BD11" s="341"/>
      <c r="BE11" s="341"/>
      <c r="BF11" s="341"/>
      <c r="BG11" s="341"/>
      <c r="BH11" s="341"/>
      <c r="BI11" s="341"/>
      <c r="BJ11" s="341"/>
      <c r="BK11" s="341"/>
      <c r="BL11" s="341"/>
      <c r="BM11" s="341"/>
      <c r="BN11" s="341"/>
      <c r="BO11" s="341"/>
      <c r="BP11" s="341"/>
      <c r="BQ11" s="341"/>
      <c r="BR11" s="341"/>
      <c r="BS11" s="431"/>
      <c r="BT11" s="341"/>
      <c r="BU11" s="341"/>
      <c r="BV11" s="341"/>
      <c r="BW11" s="341"/>
      <c r="BX11" s="341"/>
      <c r="BY11" s="341"/>
      <c r="BZ11" s="341"/>
      <c r="CA11" s="432"/>
      <c r="CB11" s="341"/>
      <c r="CC11" s="430"/>
      <c r="CD11" s="341"/>
      <c r="CE11" s="341"/>
      <c r="CF11" s="341"/>
      <c r="CG11" s="341"/>
      <c r="CH11" s="341"/>
      <c r="CI11" s="341"/>
      <c r="CJ11" s="341"/>
      <c r="CK11" s="341"/>
      <c r="CL11" s="341"/>
      <c r="CM11" s="341"/>
      <c r="CN11" s="341"/>
      <c r="CO11" s="341"/>
      <c r="CP11" s="341"/>
      <c r="CQ11" s="341"/>
      <c r="CR11" s="341"/>
      <c r="CS11" s="341"/>
      <c r="CT11" s="341"/>
      <c r="CU11" s="341"/>
      <c r="CV11" s="341"/>
      <c r="CW11" s="341"/>
      <c r="CX11" s="341"/>
      <c r="CY11" s="341"/>
      <c r="CZ11" s="341"/>
      <c r="DA11" s="341"/>
      <c r="DB11" s="430"/>
      <c r="DC11" s="341"/>
      <c r="DD11" s="341"/>
      <c r="DE11" s="341"/>
      <c r="DF11" s="341"/>
      <c r="DG11" s="341"/>
      <c r="DH11" s="341"/>
      <c r="DI11" s="341"/>
      <c r="DJ11" s="341"/>
      <c r="DK11" s="341"/>
    </row>
    <row r="12" customFormat="false" ht="12.75" hidden="false" customHeight="false" outlineLevel="0" collapsed="false">
      <c r="A12" s="341" t="s">
        <v>187</v>
      </c>
      <c r="B12" s="341"/>
      <c r="C12" s="341"/>
      <c r="D12" s="341"/>
      <c r="E12" s="341" t="n">
        <f aca="false">R28</f>
        <v>0</v>
      </c>
      <c r="F12" s="425"/>
      <c r="G12" s="341"/>
      <c r="H12" s="341"/>
      <c r="I12" s="341" t="s">
        <v>188</v>
      </c>
      <c r="J12" s="426" t="n">
        <f aca="false">SUM(F129:F140)/10000</f>
        <v>-0.090045755411</v>
      </c>
      <c r="K12" s="427" t="n">
        <f aca="false">AVERAGEA(G128:G139)</f>
        <v>4.23841666666667</v>
      </c>
      <c r="L12" s="427" t="n">
        <f aca="false">AVERAGEA(H128:H139)</f>
        <v>4.21641666666667</v>
      </c>
      <c r="M12" s="428" t="n">
        <f aca="false">K12-L12</f>
        <v>0.0220000000000002</v>
      </c>
      <c r="N12" s="425" t="n">
        <f aca="false">J12*10000*M12</f>
        <v>-19.8100661904202</v>
      </c>
      <c r="O12" s="426" t="n">
        <f aca="false">SUM(N135:N146)</f>
        <v>-126158.092365799</v>
      </c>
      <c r="P12" s="426" t="n">
        <f aca="false">SUM(U135:U146)</f>
        <v>-12.6158092365799</v>
      </c>
      <c r="Q12" s="341"/>
      <c r="R12" s="425" t="n">
        <f aca="false">O12-P12</f>
        <v>-126145.476556562</v>
      </c>
      <c r="S12" s="341"/>
      <c r="T12" s="341"/>
      <c r="U12" s="341"/>
      <c r="V12" s="341"/>
      <c r="W12" s="341"/>
      <c r="X12" s="341"/>
      <c r="Y12" s="341"/>
      <c r="Z12" s="341"/>
      <c r="AA12" s="341"/>
      <c r="AB12" s="341"/>
      <c r="AC12" s="341"/>
      <c r="AD12" s="341"/>
      <c r="AE12" s="341"/>
      <c r="AF12" s="341"/>
      <c r="AG12" s="341"/>
      <c r="AH12" s="341"/>
      <c r="AI12" s="341"/>
      <c r="AJ12" s="341"/>
      <c r="AK12" s="341"/>
      <c r="AL12" s="341"/>
      <c r="AM12" s="341"/>
      <c r="AN12" s="341"/>
      <c r="AO12" s="341"/>
      <c r="AP12" s="341"/>
      <c r="AQ12" s="341"/>
      <c r="AR12" s="341"/>
      <c r="AS12" s="341"/>
      <c r="AT12" s="341"/>
      <c r="AU12" s="341"/>
      <c r="AV12" s="341"/>
      <c r="AW12" s="341"/>
      <c r="AX12" s="341"/>
      <c r="AY12" s="341"/>
      <c r="AZ12" s="341"/>
      <c r="BA12" s="341"/>
      <c r="BB12" s="341"/>
      <c r="BC12" s="341"/>
      <c r="BD12" s="341"/>
      <c r="BE12" s="341"/>
      <c r="BF12" s="341"/>
      <c r="BG12" s="341"/>
      <c r="BH12" s="341"/>
      <c r="BI12" s="341"/>
      <c r="BJ12" s="341"/>
      <c r="BK12" s="341"/>
      <c r="BL12" s="341"/>
      <c r="BM12" s="341"/>
      <c r="BN12" s="341"/>
      <c r="BO12" s="341"/>
      <c r="BP12" s="341"/>
      <c r="BQ12" s="341"/>
      <c r="BR12" s="341"/>
      <c r="BS12" s="431"/>
      <c r="BT12" s="341"/>
      <c r="BU12" s="341"/>
      <c r="BV12" s="341"/>
      <c r="BW12" s="341"/>
      <c r="BX12" s="341"/>
      <c r="BY12" s="341"/>
      <c r="BZ12" s="341"/>
      <c r="CA12" s="432"/>
      <c r="CB12" s="341"/>
      <c r="CC12" s="430"/>
      <c r="CD12" s="341"/>
      <c r="CE12" s="341"/>
      <c r="CF12" s="341"/>
      <c r="CG12" s="341"/>
      <c r="CH12" s="341"/>
      <c r="CI12" s="341"/>
      <c r="CJ12" s="341"/>
      <c r="CK12" s="341"/>
      <c r="CL12" s="341"/>
      <c r="CM12" s="341"/>
      <c r="CN12" s="341"/>
      <c r="CO12" s="341"/>
      <c r="CP12" s="341"/>
      <c r="CQ12" s="341"/>
      <c r="CR12" s="341"/>
      <c r="CS12" s="341"/>
      <c r="CT12" s="341"/>
      <c r="CU12" s="341"/>
      <c r="CV12" s="341"/>
      <c r="CW12" s="341"/>
      <c r="CX12" s="341"/>
      <c r="CY12" s="341"/>
      <c r="CZ12" s="341"/>
      <c r="DA12" s="341"/>
      <c r="DB12" s="430"/>
      <c r="DC12" s="341"/>
      <c r="DD12" s="341"/>
      <c r="DE12" s="341"/>
      <c r="DF12" s="341"/>
      <c r="DG12" s="341"/>
      <c r="DH12" s="341"/>
      <c r="DI12" s="341"/>
      <c r="DJ12" s="341"/>
      <c r="DK12" s="341"/>
    </row>
    <row r="13" customFormat="false" ht="12.75" hidden="false" customHeight="false" outlineLevel="0" collapsed="false">
      <c r="A13" s="341" t="s">
        <v>189</v>
      </c>
      <c r="B13" s="341"/>
      <c r="C13" s="341"/>
      <c r="D13" s="341"/>
      <c r="E13" s="341" t="n">
        <f aca="false">E7</f>
        <v>0</v>
      </c>
      <c r="F13" s="425"/>
      <c r="G13" s="341"/>
      <c r="H13" s="341"/>
      <c r="I13" s="341" t="s">
        <v>190</v>
      </c>
      <c r="J13" s="426" t="n">
        <f aca="false">SUM(F141:F152)/10000</f>
        <v>0.038916806317</v>
      </c>
      <c r="K13" s="427" t="n">
        <f aca="false">AVERAGEA(G140:G151)</f>
        <v>4.31216666666667</v>
      </c>
      <c r="L13" s="427" t="n">
        <f aca="false">AVERAGEA(H140:H151)</f>
        <v>4.29016666666667</v>
      </c>
      <c r="M13" s="428" t="n">
        <f aca="false">K13-L13</f>
        <v>0.0220000000000002</v>
      </c>
      <c r="N13" s="425" t="n">
        <f aca="false">J13*10000*M13</f>
        <v>8.56169738974009</v>
      </c>
      <c r="O13" s="426" t="n">
        <f aca="false">SUM(N147:N158)</f>
        <v>149181.143493801</v>
      </c>
      <c r="P13" s="426" t="n">
        <f aca="false">SUM(U147:U158)</f>
        <v>14.9181143493801</v>
      </c>
      <c r="Q13" s="341"/>
      <c r="R13" s="425" t="n">
        <f aca="false">O13-P13</f>
        <v>149166.225379451</v>
      </c>
      <c r="S13" s="341"/>
      <c r="T13" s="341"/>
      <c r="U13" s="341"/>
      <c r="V13" s="341"/>
      <c r="W13" s="341"/>
      <c r="X13" s="341"/>
      <c r="Y13" s="341"/>
      <c r="Z13" s="341"/>
      <c r="AA13" s="341"/>
      <c r="AB13" s="341"/>
      <c r="AC13" s="341"/>
      <c r="AD13" s="341"/>
      <c r="AE13" s="341"/>
      <c r="AF13" s="341"/>
      <c r="AG13" s="341"/>
      <c r="AH13" s="341"/>
      <c r="AI13" s="341"/>
      <c r="AJ13" s="341"/>
      <c r="AK13" s="341"/>
      <c r="AL13" s="341"/>
      <c r="AM13" s="341"/>
      <c r="AN13" s="341"/>
      <c r="AO13" s="341"/>
      <c r="AP13" s="341"/>
      <c r="AQ13" s="341"/>
      <c r="AR13" s="341"/>
      <c r="AS13" s="341"/>
      <c r="AT13" s="341"/>
      <c r="AU13" s="341"/>
      <c r="AV13" s="341"/>
      <c r="AW13" s="341"/>
      <c r="AX13" s="341"/>
      <c r="AY13" s="341"/>
      <c r="AZ13" s="341"/>
      <c r="BA13" s="341"/>
      <c r="BB13" s="341"/>
      <c r="BC13" s="341"/>
      <c r="BD13" s="341"/>
      <c r="BE13" s="341"/>
      <c r="BF13" s="341"/>
      <c r="BG13" s="341"/>
      <c r="BH13" s="341"/>
      <c r="BI13" s="341"/>
      <c r="BJ13" s="341"/>
      <c r="BK13" s="341"/>
      <c r="BL13" s="341"/>
      <c r="BM13" s="341"/>
      <c r="BN13" s="341"/>
      <c r="BO13" s="341"/>
      <c r="BP13" s="341"/>
      <c r="BQ13" s="341"/>
      <c r="BR13" s="341"/>
      <c r="BS13" s="431"/>
      <c r="BT13" s="341"/>
      <c r="BU13" s="341"/>
      <c r="BV13" s="341"/>
      <c r="BW13" s="341"/>
      <c r="BX13" s="341"/>
      <c r="BY13" s="341"/>
      <c r="BZ13" s="341"/>
      <c r="CA13" s="432"/>
      <c r="CB13" s="341"/>
      <c r="CC13" s="430"/>
      <c r="CD13" s="341"/>
      <c r="CE13" s="341"/>
      <c r="CF13" s="341"/>
      <c r="CG13" s="341"/>
      <c r="CH13" s="341"/>
      <c r="CI13" s="341"/>
      <c r="CJ13" s="341"/>
      <c r="CK13" s="341"/>
      <c r="CL13" s="341"/>
      <c r="CM13" s="341"/>
      <c r="CN13" s="341"/>
      <c r="CO13" s="341"/>
      <c r="CP13" s="341"/>
      <c r="CQ13" s="341"/>
      <c r="CR13" s="341"/>
      <c r="CS13" s="341"/>
      <c r="CT13" s="341"/>
      <c r="CU13" s="341"/>
      <c r="CV13" s="341"/>
      <c r="CW13" s="341"/>
      <c r="CX13" s="341"/>
      <c r="CY13" s="341"/>
      <c r="CZ13" s="341"/>
      <c r="DA13" s="341"/>
      <c r="DB13" s="430"/>
      <c r="DC13" s="341"/>
      <c r="DD13" s="341"/>
      <c r="DE13" s="341"/>
      <c r="DF13" s="341"/>
      <c r="DG13" s="341"/>
      <c r="DH13" s="341"/>
      <c r="DI13" s="341"/>
      <c r="DJ13" s="341"/>
      <c r="DK13" s="341"/>
    </row>
    <row r="14" customFormat="false" ht="12.75" hidden="false" customHeight="false" outlineLevel="0" collapsed="false">
      <c r="A14" s="341" t="s">
        <v>169</v>
      </c>
      <c r="B14" s="341"/>
      <c r="C14" s="341"/>
      <c r="D14" s="341"/>
      <c r="E14" s="341" t="n">
        <f aca="false">E13-E12</f>
        <v>0</v>
      </c>
      <c r="F14" s="425"/>
      <c r="G14" s="341"/>
      <c r="H14" s="341"/>
      <c r="I14" s="341" t="s">
        <v>191</v>
      </c>
      <c r="J14" s="426" t="n">
        <f aca="false">SUM(F153:F164)/10000</f>
        <v>0.073397324513</v>
      </c>
      <c r="K14" s="427" t="n">
        <f aca="false">AVERAGEA(G152:G163)</f>
        <v>4.39091666666667</v>
      </c>
      <c r="L14" s="427" t="n">
        <f aca="false">AVERAGEA(H152:H163)</f>
        <v>4.36891666666667</v>
      </c>
      <c r="M14" s="428" t="n">
        <f aca="false">K14-L14</f>
        <v>0.0220000000000002</v>
      </c>
      <c r="N14" s="425" t="n">
        <f aca="false">J14*10000*M14</f>
        <v>16.1474113928602</v>
      </c>
      <c r="O14" s="426" t="n">
        <f aca="false">SUM(N159:N170)</f>
        <v>175953.866180401</v>
      </c>
      <c r="P14" s="426" t="n">
        <f aca="false">SUM(U159:U170)</f>
        <v>17.5953866180401</v>
      </c>
      <c r="Q14" s="341"/>
      <c r="R14" s="425" t="n">
        <f aca="false">O14-P14</f>
        <v>175936.270793783</v>
      </c>
      <c r="S14" s="341"/>
      <c r="T14" s="341"/>
      <c r="U14" s="341"/>
      <c r="V14" s="341"/>
      <c r="W14" s="341"/>
      <c r="X14" s="341"/>
      <c r="Y14" s="341"/>
      <c r="Z14" s="341"/>
      <c r="AA14" s="341"/>
      <c r="AB14" s="341"/>
      <c r="AC14" s="341"/>
      <c r="AD14" s="341"/>
      <c r="AE14" s="341"/>
      <c r="AF14" s="341"/>
      <c r="AG14" s="341"/>
      <c r="AH14" s="341"/>
      <c r="AI14" s="341"/>
      <c r="AJ14" s="341"/>
      <c r="AK14" s="341"/>
      <c r="AL14" s="341"/>
      <c r="AM14" s="341"/>
      <c r="AN14" s="341"/>
      <c r="AO14" s="341"/>
      <c r="AP14" s="341"/>
      <c r="AQ14" s="341"/>
      <c r="AR14" s="341"/>
      <c r="AS14" s="341"/>
      <c r="AT14" s="341"/>
      <c r="AU14" s="341"/>
      <c r="AV14" s="341"/>
      <c r="AW14" s="341"/>
      <c r="AX14" s="341"/>
      <c r="AY14" s="341"/>
      <c r="AZ14" s="341"/>
      <c r="BA14" s="341"/>
      <c r="BB14" s="341"/>
      <c r="BC14" s="341"/>
      <c r="BD14" s="341"/>
      <c r="BE14" s="341"/>
      <c r="BF14" s="341"/>
      <c r="BG14" s="341"/>
      <c r="BH14" s="341"/>
      <c r="BI14" s="341"/>
      <c r="BJ14" s="341"/>
      <c r="BK14" s="341"/>
      <c r="BL14" s="341"/>
      <c r="BM14" s="341"/>
      <c r="BN14" s="341"/>
      <c r="BO14" s="341"/>
      <c r="BP14" s="341"/>
      <c r="BQ14" s="341"/>
      <c r="BR14" s="341"/>
      <c r="BS14" s="431"/>
      <c r="BT14" s="341"/>
      <c r="BU14" s="341"/>
      <c r="BV14" s="341"/>
      <c r="BW14" s="341"/>
      <c r="BX14" s="341"/>
      <c r="BY14" s="341"/>
      <c r="BZ14" s="341"/>
      <c r="CA14" s="432"/>
      <c r="CB14" s="341"/>
      <c r="CC14" s="430"/>
      <c r="CD14" s="341"/>
      <c r="CE14" s="341"/>
      <c r="CF14" s="341"/>
      <c r="CG14" s="341"/>
      <c r="CH14" s="341"/>
      <c r="CI14" s="341"/>
      <c r="CJ14" s="341"/>
      <c r="CK14" s="341"/>
      <c r="CL14" s="341"/>
      <c r="CM14" s="341"/>
      <c r="CN14" s="341"/>
      <c r="CO14" s="341"/>
      <c r="CP14" s="341"/>
      <c r="CQ14" s="341"/>
      <c r="CR14" s="341"/>
      <c r="CS14" s="341"/>
      <c r="CT14" s="341"/>
      <c r="CU14" s="341"/>
      <c r="CV14" s="341"/>
      <c r="CW14" s="341"/>
      <c r="CX14" s="341"/>
      <c r="CY14" s="341"/>
      <c r="CZ14" s="341"/>
      <c r="DA14" s="341"/>
      <c r="DB14" s="430"/>
      <c r="DC14" s="341"/>
      <c r="DD14" s="341"/>
      <c r="DE14" s="341"/>
      <c r="DF14" s="341"/>
      <c r="DG14" s="341"/>
      <c r="DH14" s="341"/>
      <c r="DI14" s="341"/>
      <c r="DJ14" s="341"/>
      <c r="DK14" s="341"/>
    </row>
    <row r="15" customFormat="false" ht="12.75" hidden="false" customHeight="false" outlineLevel="0" collapsed="false">
      <c r="A15" s="341"/>
      <c r="B15" s="341"/>
      <c r="C15" s="341"/>
      <c r="D15" s="341"/>
      <c r="E15" s="341"/>
      <c r="F15" s="425"/>
      <c r="G15" s="341"/>
      <c r="H15" s="341"/>
      <c r="I15" s="341" t="s">
        <v>192</v>
      </c>
      <c r="J15" s="426" t="n">
        <f aca="false">SUM(F165:F176)/10000</f>
        <v>0.077078865381</v>
      </c>
      <c r="K15" s="427" t="n">
        <f aca="false">AVERAGEA(G164:G175)</f>
        <v>4.47466666666667</v>
      </c>
      <c r="L15" s="427" t="n">
        <f aca="false">AVERAGEA(H164:H175)</f>
        <v>4.45266666666667</v>
      </c>
      <c r="M15" s="428" t="n">
        <f aca="false">K15-L15</f>
        <v>0.0220000000000002</v>
      </c>
      <c r="N15" s="425" t="n">
        <f aca="false">J15*10000*M15</f>
        <v>16.9573503838202</v>
      </c>
      <c r="O15" s="426" t="n">
        <f aca="false">SUM(N171:N182)</f>
        <v>173476.170219001</v>
      </c>
      <c r="P15" s="426" t="n">
        <f aca="false">SUM(U171:U182)</f>
        <v>17.3476170219001</v>
      </c>
      <c r="Q15" s="341"/>
      <c r="R15" s="425" t="n">
        <f aca="false">O15-P15</f>
        <v>173458.822601979</v>
      </c>
      <c r="S15" s="341"/>
      <c r="T15" s="341"/>
      <c r="U15" s="341"/>
      <c r="V15" s="341"/>
      <c r="W15" s="341"/>
      <c r="X15" s="341" t="s">
        <v>9</v>
      </c>
      <c r="Y15" s="341"/>
      <c r="Z15" s="341"/>
      <c r="AA15" s="341"/>
      <c r="AB15" s="341"/>
      <c r="AC15" s="341"/>
      <c r="AD15" s="341"/>
      <c r="AE15" s="341"/>
      <c r="AF15" s="341"/>
      <c r="AG15" s="341"/>
      <c r="AH15" s="341"/>
      <c r="AI15" s="341"/>
      <c r="AJ15" s="341"/>
      <c r="AK15" s="341"/>
      <c r="AL15" s="341"/>
      <c r="AM15" s="341"/>
      <c r="AN15" s="341"/>
      <c r="AO15" s="341"/>
      <c r="AP15" s="341"/>
      <c r="AQ15" s="341"/>
      <c r="AR15" s="341"/>
      <c r="AS15" s="341"/>
      <c r="AT15" s="341"/>
      <c r="AU15" s="341"/>
      <c r="AV15" s="341"/>
      <c r="AW15" s="341"/>
      <c r="AX15" s="341"/>
      <c r="AY15" s="341"/>
      <c r="AZ15" s="341"/>
      <c r="BA15" s="341"/>
      <c r="BB15" s="341"/>
      <c r="BC15" s="341"/>
      <c r="BD15" s="341"/>
      <c r="BE15" s="341"/>
      <c r="BF15" s="341"/>
      <c r="BG15" s="341"/>
      <c r="BH15" s="341"/>
      <c r="BI15" s="341"/>
      <c r="BJ15" s="341"/>
      <c r="BK15" s="341"/>
      <c r="BL15" s="341"/>
      <c r="BM15" s="341"/>
      <c r="BN15" s="341"/>
      <c r="BO15" s="341"/>
      <c r="BP15" s="341"/>
      <c r="BQ15" s="341"/>
      <c r="BR15" s="341"/>
      <c r="BS15" s="341"/>
      <c r="BT15" s="341"/>
      <c r="BU15" s="341"/>
      <c r="BV15" s="341"/>
      <c r="BW15" s="341"/>
      <c r="BX15" s="341"/>
      <c r="BY15" s="341"/>
      <c r="BZ15" s="341"/>
      <c r="CA15" s="432"/>
      <c r="CB15" s="341"/>
      <c r="CC15" s="430"/>
      <c r="CD15" s="341"/>
      <c r="CE15" s="341"/>
      <c r="CF15" s="341"/>
      <c r="CG15" s="341"/>
      <c r="CH15" s="341"/>
      <c r="CI15" s="341"/>
      <c r="CJ15" s="341"/>
      <c r="CK15" s="341"/>
      <c r="CL15" s="341"/>
      <c r="CM15" s="341"/>
      <c r="CN15" s="341"/>
      <c r="CO15" s="341"/>
      <c r="CP15" s="341"/>
      <c r="CQ15" s="341"/>
      <c r="CR15" s="341"/>
      <c r="CS15" s="341"/>
      <c r="CT15" s="341"/>
      <c r="CU15" s="341"/>
      <c r="CV15" s="341"/>
      <c r="CW15" s="341"/>
      <c r="CX15" s="341"/>
      <c r="CY15" s="341"/>
      <c r="CZ15" s="341"/>
      <c r="DA15" s="341"/>
      <c r="DB15" s="430"/>
      <c r="DC15" s="341"/>
      <c r="DD15" s="341"/>
      <c r="DE15" s="341"/>
      <c r="DF15" s="341"/>
      <c r="DG15" s="341"/>
      <c r="DH15" s="341"/>
      <c r="DI15" s="341"/>
      <c r="DJ15" s="341"/>
      <c r="DK15" s="341"/>
    </row>
    <row r="16" customFormat="false" ht="12.75" hidden="false" customHeight="false" outlineLevel="0" collapsed="false">
      <c r="A16" s="341"/>
      <c r="B16" s="341"/>
      <c r="C16" s="341"/>
      <c r="D16" s="341"/>
      <c r="E16" s="341"/>
      <c r="F16" s="425"/>
      <c r="G16" s="341"/>
      <c r="H16" s="341"/>
      <c r="I16" s="341" t="s">
        <v>193</v>
      </c>
      <c r="J16" s="426" t="n">
        <f aca="false">SUM(F177:F188)/10000</f>
        <v>0.082018390205</v>
      </c>
      <c r="K16" s="427" t="n">
        <f aca="false">AVERAGEA(G176:G187)</f>
        <v>4.55966666666667</v>
      </c>
      <c r="L16" s="427" t="n">
        <f aca="false">AVERAGEA(H176:H187)</f>
        <v>4.53766666666667</v>
      </c>
      <c r="M16" s="428" t="n">
        <f aca="false">K16-L16</f>
        <v>0.0220000000000002</v>
      </c>
      <c r="N16" s="425" t="n">
        <f aca="false">J16*10000*M16</f>
        <v>18.0440458451002</v>
      </c>
      <c r="O16" s="426" t="n">
        <f aca="false">SUM(N183:N194)</f>
        <v>120912.084163201</v>
      </c>
      <c r="P16" s="426" t="n">
        <f aca="false">SUM(U183:U194)</f>
        <v>12.0912084163201</v>
      </c>
      <c r="Q16" s="341"/>
      <c r="R16" s="425" t="n">
        <f aca="false">O16-P16</f>
        <v>120899.992954784</v>
      </c>
      <c r="S16" s="341"/>
      <c r="T16" s="341"/>
      <c r="U16" s="341"/>
      <c r="V16" s="341"/>
      <c r="W16" s="341"/>
      <c r="X16" s="341"/>
      <c r="Y16" s="341"/>
      <c r="Z16" s="341"/>
      <c r="AA16" s="341"/>
      <c r="AB16" s="341"/>
      <c r="AC16" s="341"/>
      <c r="AD16" s="341"/>
      <c r="AE16" s="341"/>
      <c r="AF16" s="341"/>
      <c r="AG16" s="341"/>
      <c r="AH16" s="341"/>
      <c r="AI16" s="341"/>
      <c r="AJ16" s="341"/>
      <c r="AK16" s="341"/>
      <c r="AL16" s="341"/>
      <c r="AM16" s="341"/>
      <c r="AN16" s="341"/>
      <c r="AO16" s="341"/>
      <c r="AP16" s="341"/>
      <c r="AQ16" s="341"/>
      <c r="AR16" s="341"/>
      <c r="AS16" s="341"/>
      <c r="AT16" s="341"/>
      <c r="AU16" s="341"/>
      <c r="AV16" s="341"/>
      <c r="AW16" s="341"/>
      <c r="AX16" s="341"/>
      <c r="AY16" s="341"/>
      <c r="AZ16" s="341"/>
      <c r="BA16" s="341"/>
      <c r="BB16" s="341"/>
      <c r="BC16" s="341"/>
      <c r="BD16" s="341"/>
      <c r="BE16" s="341"/>
      <c r="BF16" s="341"/>
      <c r="BG16" s="341"/>
      <c r="BH16" s="341"/>
      <c r="BI16" s="341"/>
      <c r="BJ16" s="341"/>
      <c r="BK16" s="341"/>
      <c r="BL16" s="341"/>
      <c r="BM16" s="341"/>
      <c r="BN16" s="341"/>
      <c r="BO16" s="341"/>
      <c r="BP16" s="341"/>
      <c r="BQ16" s="341"/>
      <c r="BR16" s="341"/>
      <c r="BS16" s="431"/>
      <c r="BT16" s="341"/>
      <c r="BU16" s="341"/>
      <c r="BV16" s="341"/>
      <c r="BW16" s="341"/>
      <c r="BX16" s="341"/>
      <c r="BY16" s="341"/>
      <c r="BZ16" s="341"/>
      <c r="CA16" s="432"/>
      <c r="CB16" s="341"/>
      <c r="CC16" s="430"/>
      <c r="CD16" s="341"/>
      <c r="CE16" s="341"/>
      <c r="CF16" s="341"/>
      <c r="CG16" s="341"/>
      <c r="CH16" s="341"/>
      <c r="CI16" s="341"/>
      <c r="CJ16" s="341"/>
      <c r="CK16" s="341"/>
      <c r="CL16" s="341"/>
      <c r="CM16" s="341"/>
      <c r="CN16" s="341"/>
      <c r="CO16" s="341"/>
      <c r="CP16" s="341"/>
      <c r="CQ16" s="341"/>
      <c r="CR16" s="341"/>
      <c r="CS16" s="341"/>
      <c r="CT16" s="341"/>
      <c r="CU16" s="341"/>
      <c r="CV16" s="341"/>
      <c r="CW16" s="341"/>
      <c r="CX16" s="341"/>
      <c r="CY16" s="341"/>
      <c r="CZ16" s="341"/>
      <c r="DA16" s="341"/>
      <c r="DB16" s="430"/>
      <c r="DC16" s="341"/>
      <c r="DD16" s="341"/>
      <c r="DE16" s="341"/>
      <c r="DF16" s="341"/>
      <c r="DG16" s="341"/>
      <c r="DH16" s="341"/>
      <c r="DI16" s="341"/>
      <c r="DJ16" s="341"/>
      <c r="DK16" s="341"/>
    </row>
    <row r="17" customFormat="false" ht="12.75" hidden="false" customHeight="false" outlineLevel="0" collapsed="false">
      <c r="A17" s="341"/>
      <c r="B17" s="341"/>
      <c r="C17" s="341"/>
      <c r="D17" s="341"/>
      <c r="E17" s="341"/>
      <c r="F17" s="425"/>
      <c r="G17" s="341"/>
      <c r="H17" s="341"/>
      <c r="I17" s="341" t="s">
        <v>194</v>
      </c>
      <c r="J17" s="426" t="n">
        <f aca="false">SUM(F189:F200)/10000</f>
        <v>0.027440760182</v>
      </c>
      <c r="K17" s="427" t="n">
        <f aca="false">AVERAGEA(G188:G199)</f>
        <v>4.64466666666667</v>
      </c>
      <c r="L17" s="427" t="n">
        <f aca="false">AVERAGEA(H188:H199)</f>
        <v>4.62266666666667</v>
      </c>
      <c r="M17" s="428" t="n">
        <f aca="false">K17-L17</f>
        <v>0.0220000000000002</v>
      </c>
      <c r="N17" s="425" t="n">
        <f aca="false">J17*10000*M17</f>
        <v>6.03696724004007</v>
      </c>
      <c r="O17" s="426" t="n">
        <f aca="false">SUM(N195:N206)</f>
        <v>44192.4718664001</v>
      </c>
      <c r="P17" s="426" t="n">
        <f aca="false">SUM(U195:U206)</f>
        <v>4.41924718664001</v>
      </c>
      <c r="Q17" s="341"/>
      <c r="R17" s="425" t="n">
        <f aca="false">O17-P17</f>
        <v>44188.0526192135</v>
      </c>
      <c r="S17" s="341"/>
      <c r="T17" s="341"/>
      <c r="U17" s="341"/>
      <c r="V17" s="341"/>
      <c r="W17" s="341"/>
      <c r="X17" s="341"/>
      <c r="Y17" s="341"/>
      <c r="Z17" s="341"/>
      <c r="AA17" s="341"/>
      <c r="AB17" s="341"/>
      <c r="AC17" s="341"/>
      <c r="AD17" s="341"/>
      <c r="AE17" s="341"/>
      <c r="AF17" s="341"/>
      <c r="AG17" s="341"/>
      <c r="AH17" s="341"/>
      <c r="AI17" s="341"/>
      <c r="AJ17" s="341"/>
      <c r="AK17" s="341"/>
      <c r="AL17" s="341"/>
      <c r="AM17" s="341"/>
      <c r="AN17" s="341"/>
      <c r="AO17" s="341"/>
      <c r="AP17" s="341"/>
      <c r="AQ17" s="341"/>
      <c r="AR17" s="341"/>
      <c r="AS17" s="341"/>
      <c r="AT17" s="341"/>
      <c r="AU17" s="341"/>
      <c r="AV17" s="341"/>
      <c r="AW17" s="341"/>
      <c r="AX17" s="341"/>
      <c r="AY17" s="341"/>
      <c r="AZ17" s="341"/>
      <c r="BA17" s="341"/>
      <c r="BB17" s="341"/>
      <c r="BC17" s="341"/>
      <c r="BD17" s="341"/>
      <c r="BE17" s="341"/>
      <c r="BF17" s="341"/>
      <c r="BG17" s="341"/>
      <c r="BH17" s="341"/>
      <c r="BI17" s="341"/>
      <c r="BJ17" s="341"/>
      <c r="BK17" s="341"/>
      <c r="BL17" s="341"/>
      <c r="BM17" s="341"/>
      <c r="BN17" s="341"/>
      <c r="BO17" s="341"/>
      <c r="BP17" s="341"/>
      <c r="BQ17" s="341"/>
      <c r="BR17" s="341"/>
      <c r="BS17" s="341"/>
      <c r="BT17" s="341"/>
      <c r="BU17" s="341"/>
      <c r="BV17" s="341"/>
      <c r="BW17" s="341"/>
      <c r="BX17" s="341"/>
      <c r="BY17" s="341"/>
      <c r="BZ17" s="341"/>
      <c r="CA17" s="432"/>
      <c r="CB17" s="341"/>
      <c r="CC17" s="430"/>
      <c r="CD17" s="341"/>
      <c r="CE17" s="341"/>
      <c r="CF17" s="341"/>
      <c r="CG17" s="341"/>
      <c r="CH17" s="341"/>
      <c r="CI17" s="341"/>
      <c r="CJ17" s="341"/>
      <c r="CK17" s="341"/>
      <c r="CL17" s="341"/>
      <c r="CM17" s="341"/>
      <c r="CN17" s="341"/>
      <c r="CO17" s="341"/>
      <c r="CP17" s="341"/>
      <c r="CQ17" s="341"/>
      <c r="CR17" s="341"/>
      <c r="CS17" s="341"/>
      <c r="CT17" s="341"/>
      <c r="CU17" s="341"/>
      <c r="CV17" s="341"/>
      <c r="CW17" s="341"/>
      <c r="CX17" s="341"/>
      <c r="CY17" s="341"/>
      <c r="CZ17" s="341"/>
      <c r="DA17" s="341"/>
      <c r="DB17" s="430"/>
      <c r="DC17" s="341"/>
      <c r="DD17" s="341"/>
      <c r="DE17" s="341"/>
      <c r="DF17" s="341"/>
      <c r="DG17" s="341"/>
      <c r="DH17" s="341"/>
      <c r="DI17" s="341"/>
      <c r="DJ17" s="341"/>
      <c r="DK17" s="341"/>
    </row>
    <row r="18" customFormat="false" ht="12.75" hidden="false" customHeight="false" outlineLevel="0" collapsed="false">
      <c r="A18" s="341"/>
      <c r="B18" s="341"/>
      <c r="C18" s="341"/>
      <c r="D18" s="341"/>
      <c r="E18" s="341"/>
      <c r="F18" s="341"/>
      <c r="G18" s="341"/>
      <c r="H18" s="341"/>
      <c r="I18" s="341" t="s">
        <v>195</v>
      </c>
      <c r="J18" s="426" t="n">
        <f aca="false">SUM(F201:F212)/10000</f>
        <v>0.010995354562</v>
      </c>
      <c r="K18" s="427" t="n">
        <f aca="false">AVERAGEA(G200:G211)</f>
        <v>4.72966666666667</v>
      </c>
      <c r="L18" s="427" t="n">
        <f aca="false">AVERAGEA(H200:H211)</f>
        <v>4.70766666666667</v>
      </c>
      <c r="M18" s="428" t="n">
        <f aca="false">K18-L18</f>
        <v>0.0220000000000002</v>
      </c>
      <c r="N18" s="425" t="n">
        <f aca="false">J18*10000*M18</f>
        <v>2.41897800364003</v>
      </c>
      <c r="O18" s="426" t="n">
        <f aca="false">SUM(N207:N218)</f>
        <v>18152.4273502</v>
      </c>
      <c r="P18" s="426" t="n">
        <f aca="false">SUM(U207:U218)</f>
        <v>1.81524273502</v>
      </c>
      <c r="Q18" s="341"/>
      <c r="R18" s="425" t="n">
        <f aca="false">O18-P18</f>
        <v>18150.612107465</v>
      </c>
      <c r="S18" s="341"/>
      <c r="T18" s="341"/>
      <c r="U18" s="341"/>
      <c r="V18" s="341"/>
      <c r="W18" s="341"/>
      <c r="X18" s="341"/>
      <c r="Y18" s="341"/>
      <c r="Z18" s="341"/>
      <c r="AA18" s="341"/>
      <c r="AB18" s="341"/>
      <c r="AC18" s="341"/>
      <c r="AD18" s="341"/>
      <c r="AE18" s="341"/>
      <c r="AF18" s="341"/>
      <c r="AG18" s="341"/>
      <c r="AH18" s="341"/>
      <c r="AI18" s="341"/>
      <c r="AJ18" s="341"/>
      <c r="AK18" s="341"/>
      <c r="AL18" s="341"/>
      <c r="AM18" s="341"/>
      <c r="AN18" s="341"/>
      <c r="AO18" s="341"/>
      <c r="AP18" s="341"/>
      <c r="AQ18" s="341"/>
      <c r="AR18" s="341"/>
      <c r="AS18" s="341"/>
      <c r="AT18" s="341"/>
      <c r="AU18" s="341"/>
      <c r="AV18" s="341"/>
      <c r="AW18" s="341"/>
      <c r="AX18" s="341"/>
      <c r="AY18" s="341"/>
      <c r="AZ18" s="341"/>
      <c r="BA18" s="341"/>
      <c r="BB18" s="341"/>
      <c r="BC18" s="433"/>
      <c r="BD18" s="433"/>
      <c r="BE18" s="434"/>
      <c r="BF18" s="434"/>
      <c r="BG18" s="341"/>
      <c r="BH18" s="341"/>
      <c r="BI18" s="341"/>
      <c r="BJ18" s="428"/>
      <c r="BK18" s="428"/>
      <c r="BL18" s="428"/>
      <c r="BM18" s="341"/>
      <c r="BN18" s="341"/>
      <c r="BO18" s="341"/>
      <c r="BP18" s="341"/>
      <c r="BQ18" s="341"/>
      <c r="BR18" s="341"/>
      <c r="BS18" s="341"/>
      <c r="BT18" s="341"/>
      <c r="BU18" s="341"/>
      <c r="BV18" s="341"/>
      <c r="BW18" s="341"/>
      <c r="BX18" s="341"/>
      <c r="BY18" s="341"/>
      <c r="BZ18" s="341"/>
      <c r="CA18" s="432"/>
      <c r="CB18" s="341"/>
      <c r="CC18" s="430"/>
      <c r="CD18" s="341"/>
      <c r="CE18" s="341"/>
      <c r="CF18" s="341"/>
      <c r="CG18" s="341"/>
      <c r="CH18" s="341"/>
      <c r="CI18" s="341"/>
      <c r="CJ18" s="341"/>
      <c r="CK18" s="341"/>
      <c r="CL18" s="341"/>
      <c r="CM18" s="341"/>
      <c r="CN18" s="341"/>
      <c r="CO18" s="341"/>
      <c r="CP18" s="341"/>
      <c r="CQ18" s="341"/>
      <c r="CR18" s="341"/>
      <c r="CS18" s="341"/>
      <c r="CT18" s="341"/>
      <c r="CU18" s="341"/>
      <c r="CV18" s="341"/>
      <c r="CW18" s="341"/>
      <c r="CX18" s="341"/>
      <c r="CY18" s="341"/>
      <c r="CZ18" s="341"/>
      <c r="DA18" s="341"/>
      <c r="DB18" s="430"/>
      <c r="DC18" s="341"/>
      <c r="DD18" s="341"/>
      <c r="DE18" s="341"/>
      <c r="DF18" s="341"/>
      <c r="DG18" s="341"/>
      <c r="DH18" s="341"/>
      <c r="DI18" s="341"/>
      <c r="DJ18" s="341"/>
      <c r="DK18" s="341"/>
    </row>
    <row r="19" customFormat="false" ht="12.75" hidden="false" customHeight="false" outlineLevel="0" collapsed="false">
      <c r="A19" s="341"/>
      <c r="B19" s="341"/>
      <c r="C19" s="341"/>
      <c r="D19" s="341"/>
      <c r="E19" s="341"/>
      <c r="F19" s="425"/>
      <c r="G19" s="341"/>
      <c r="H19" s="341"/>
      <c r="I19" s="341" t="s">
        <v>196</v>
      </c>
      <c r="J19" s="426" t="n">
        <f aca="false">SUM(F213:F224)/10000</f>
        <v>0.007950823969</v>
      </c>
      <c r="K19" s="427" t="n">
        <f aca="false">AVERAGEA(G212:G223)</f>
        <v>4.81466666666667</v>
      </c>
      <c r="L19" s="427" t="n">
        <f aca="false">AVERAGEA(H212:H223)</f>
        <v>4.79266666666667</v>
      </c>
      <c r="M19" s="428" t="n">
        <f aca="false">K19-L19</f>
        <v>0.0220000000000002</v>
      </c>
      <c r="N19" s="425" t="n">
        <f aca="false">J19*10000*M19</f>
        <v>1.74918127318002</v>
      </c>
      <c r="O19" s="426" t="n">
        <f aca="false">SUM(N219:N230)</f>
        <v>12596.1844514</v>
      </c>
      <c r="P19" s="426" t="n">
        <f aca="false">SUM(U219:U230)</f>
        <v>1.25961844514</v>
      </c>
      <c r="Q19" s="341"/>
      <c r="R19" s="425" t="n">
        <f aca="false">O19-P19</f>
        <v>12594.9248329549</v>
      </c>
      <c r="S19" s="341"/>
      <c r="T19" s="341"/>
      <c r="U19" s="341"/>
      <c r="V19" s="341"/>
      <c r="W19" s="341"/>
      <c r="X19" s="341"/>
      <c r="Y19" s="341"/>
      <c r="Z19" s="341"/>
      <c r="AA19" s="341"/>
      <c r="AB19" s="341"/>
      <c r="AC19" s="341"/>
      <c r="AD19" s="341"/>
      <c r="AE19" s="341"/>
      <c r="AF19" s="341"/>
      <c r="AG19" s="341"/>
      <c r="AH19" s="341"/>
      <c r="AI19" s="341"/>
      <c r="AJ19" s="341"/>
      <c r="AK19" s="341"/>
      <c r="AL19" s="341"/>
      <c r="AM19" s="341"/>
      <c r="AN19" s="341"/>
      <c r="AO19" s="341"/>
      <c r="AP19" s="341"/>
      <c r="AQ19" s="341"/>
      <c r="AR19" s="341"/>
      <c r="AS19" s="341"/>
      <c r="AT19" s="341"/>
      <c r="AU19" s="341"/>
      <c r="AV19" s="341"/>
      <c r="AW19" s="341"/>
      <c r="AX19" s="341"/>
      <c r="AY19" s="341"/>
      <c r="AZ19" s="341"/>
      <c r="BA19" s="341"/>
      <c r="BB19" s="341"/>
      <c r="BC19" s="433"/>
      <c r="BD19" s="433"/>
      <c r="BE19" s="434"/>
      <c r="BF19" s="434"/>
      <c r="BG19" s="341"/>
      <c r="BH19" s="341"/>
      <c r="BI19" s="341"/>
      <c r="BJ19" s="428"/>
      <c r="BK19" s="428"/>
      <c r="BL19" s="428"/>
      <c r="BM19" s="341"/>
      <c r="BN19" s="341"/>
      <c r="BO19" s="341"/>
      <c r="BP19" s="341"/>
      <c r="BQ19" s="341"/>
      <c r="BR19" s="341"/>
      <c r="BS19" s="341"/>
      <c r="BT19" s="341"/>
      <c r="BU19" s="341"/>
      <c r="BV19" s="341"/>
      <c r="BW19" s="341"/>
      <c r="BX19" s="341"/>
      <c r="BY19" s="341"/>
      <c r="BZ19" s="341"/>
      <c r="CA19" s="432"/>
      <c r="CB19" s="341"/>
      <c r="CC19" s="430"/>
      <c r="CD19" s="341"/>
      <c r="CE19" s="341"/>
      <c r="CF19" s="341"/>
      <c r="CG19" s="341"/>
      <c r="CH19" s="341"/>
      <c r="CI19" s="341"/>
      <c r="CJ19" s="341"/>
      <c r="CK19" s="341"/>
      <c r="CL19" s="341"/>
      <c r="CM19" s="341"/>
      <c r="CN19" s="341"/>
      <c r="CO19" s="341"/>
      <c r="CP19" s="341"/>
      <c r="CQ19" s="341"/>
      <c r="CR19" s="341"/>
      <c r="CS19" s="341"/>
      <c r="CT19" s="341"/>
      <c r="CU19" s="341"/>
      <c r="CV19" s="341"/>
      <c r="CW19" s="341"/>
      <c r="CX19" s="341"/>
      <c r="CY19" s="341"/>
      <c r="CZ19" s="341"/>
      <c r="DA19" s="341"/>
      <c r="DB19" s="430"/>
      <c r="DC19" s="341"/>
      <c r="DD19" s="341"/>
      <c r="DE19" s="341"/>
      <c r="DF19" s="341"/>
      <c r="DG19" s="341"/>
      <c r="DH19" s="341"/>
      <c r="DI19" s="341"/>
      <c r="DJ19" s="341"/>
      <c r="DK19" s="341"/>
    </row>
    <row r="20" customFormat="false" ht="12.75" hidden="false" customHeight="false" outlineLevel="0" collapsed="false">
      <c r="A20" s="341"/>
      <c r="B20" s="341"/>
      <c r="C20" s="341"/>
      <c r="D20" s="341"/>
      <c r="E20" s="341"/>
      <c r="F20" s="425"/>
      <c r="G20" s="341"/>
      <c r="H20" s="341"/>
      <c r="I20" s="341" t="s">
        <v>197</v>
      </c>
      <c r="J20" s="426" t="n">
        <f aca="false">SUM(F225:F236)/10000</f>
        <v>0.003849175135</v>
      </c>
      <c r="K20" s="427" t="n">
        <f aca="false">AVERAGEA(G224:G235)</f>
        <v>4.89966666666667</v>
      </c>
      <c r="L20" s="427" t="n">
        <f aca="false">AVERAGEA(H224:H235)</f>
        <v>4.87766666666667</v>
      </c>
      <c r="M20" s="428" t="n">
        <f aca="false">K20-L20</f>
        <v>0.0220000000000002</v>
      </c>
      <c r="N20" s="425" t="n">
        <f aca="false">J20*10000*M20</f>
        <v>0.846818529700009</v>
      </c>
      <c r="O20" s="426" t="n">
        <f aca="false">SUM(N231:N242)</f>
        <v>8229.70598119995</v>
      </c>
      <c r="P20" s="426" t="n">
        <f aca="false">SUM(U231:U242)</f>
        <v>0.822970598119995</v>
      </c>
      <c r="Q20" s="341"/>
      <c r="R20" s="425" t="n">
        <f aca="false">O20-P20</f>
        <v>8228.88301060183</v>
      </c>
      <c r="S20" s="341"/>
      <c r="T20" s="341"/>
      <c r="U20" s="341"/>
      <c r="V20" s="341"/>
      <c r="W20" s="341"/>
      <c r="X20" s="341"/>
      <c r="Y20" s="341"/>
      <c r="Z20" s="341"/>
      <c r="AA20" s="341"/>
      <c r="AB20" s="341"/>
      <c r="AC20" s="341"/>
      <c r="AD20" s="341"/>
      <c r="AE20" s="341"/>
      <c r="AF20" s="341"/>
      <c r="AG20" s="341"/>
      <c r="AH20" s="341"/>
      <c r="AI20" s="341"/>
      <c r="AJ20" s="341"/>
      <c r="AK20" s="341"/>
      <c r="AL20" s="341"/>
      <c r="AM20" s="341"/>
      <c r="AN20" s="341"/>
      <c r="AO20" s="341"/>
      <c r="AP20" s="341"/>
      <c r="AQ20" s="341"/>
      <c r="AR20" s="341"/>
      <c r="AS20" s="341"/>
      <c r="AT20" s="341"/>
      <c r="AU20" s="341"/>
      <c r="AV20" s="341"/>
      <c r="AW20" s="341"/>
      <c r="AX20" s="341"/>
      <c r="AY20" s="341"/>
      <c r="AZ20" s="341"/>
      <c r="BA20" s="341"/>
      <c r="BB20" s="341"/>
      <c r="BC20" s="433"/>
      <c r="BD20" s="433"/>
      <c r="BE20" s="434"/>
      <c r="BF20" s="434"/>
      <c r="BG20" s="341"/>
      <c r="BH20" s="341"/>
      <c r="BI20" s="341"/>
      <c r="BJ20" s="428"/>
      <c r="BK20" s="428"/>
      <c r="BL20" s="428"/>
      <c r="BM20" s="341"/>
      <c r="BN20" s="341"/>
      <c r="BO20" s="341"/>
      <c r="BP20" s="341"/>
      <c r="BQ20" s="341"/>
      <c r="BR20" s="341"/>
      <c r="BS20" s="341"/>
      <c r="BT20" s="341"/>
      <c r="BU20" s="341"/>
      <c r="BV20" s="341"/>
      <c r="BW20" s="341"/>
      <c r="BX20" s="341"/>
      <c r="BY20" s="341"/>
      <c r="BZ20" s="341"/>
      <c r="CA20" s="432"/>
      <c r="CB20" s="341"/>
      <c r="CC20" s="430"/>
      <c r="CD20" s="341"/>
      <c r="CE20" s="341"/>
      <c r="CF20" s="341"/>
      <c r="CG20" s="341"/>
      <c r="CH20" s="341"/>
      <c r="CI20" s="341"/>
      <c r="CJ20" s="341"/>
      <c r="CK20" s="341"/>
      <c r="CL20" s="341"/>
      <c r="CM20" s="341"/>
      <c r="CN20" s="341"/>
      <c r="CO20" s="341"/>
      <c r="CP20" s="341"/>
      <c r="CQ20" s="341"/>
      <c r="CR20" s="341"/>
      <c r="CS20" s="341"/>
      <c r="CT20" s="341"/>
      <c r="CU20" s="341"/>
      <c r="CV20" s="341"/>
      <c r="CW20" s="341"/>
      <c r="CX20" s="341"/>
      <c r="CY20" s="341"/>
      <c r="CZ20" s="341"/>
      <c r="DA20" s="341"/>
      <c r="DB20" s="430"/>
      <c r="DC20" s="341"/>
      <c r="DD20" s="341"/>
      <c r="DE20" s="341"/>
      <c r="DF20" s="341"/>
      <c r="DG20" s="341"/>
      <c r="DH20" s="341"/>
      <c r="DI20" s="341"/>
      <c r="DJ20" s="341"/>
      <c r="DK20" s="341"/>
    </row>
    <row r="21" customFormat="false" ht="12.75" hidden="false" customHeight="false" outlineLevel="0" collapsed="false">
      <c r="A21" s="341"/>
      <c r="B21" s="341"/>
      <c r="C21" s="341"/>
      <c r="D21" s="341"/>
      <c r="E21" s="341"/>
      <c r="F21" s="425"/>
      <c r="G21" s="341"/>
      <c r="H21" s="435"/>
      <c r="I21" s="341" t="s">
        <v>198</v>
      </c>
      <c r="J21" s="426" t="n">
        <f aca="false">SUM(F237:F248)/10000</f>
        <v>0.003584235617</v>
      </c>
      <c r="K21" s="427" t="n">
        <f aca="false">AVERAGEA(G236:G247)</f>
        <v>4.98466666666667</v>
      </c>
      <c r="L21" s="427" t="n">
        <f aca="false">AVERAGEA(H236:H247)</f>
        <v>4.96266666666667</v>
      </c>
      <c r="M21" s="428" t="n">
        <f aca="false">K21-L21</f>
        <v>0.0220000000000002</v>
      </c>
      <c r="N21" s="425" t="n">
        <f aca="false">J21*10000*M21</f>
        <v>0.788531835740009</v>
      </c>
      <c r="O21" s="426" t="n">
        <f aca="false">SUM(N243:N254)</f>
        <v>7676.38430899995</v>
      </c>
      <c r="P21" s="426" t="n">
        <f aca="false">SUM(U243:U254)</f>
        <v>0.767638430899995</v>
      </c>
      <c r="Q21" s="341"/>
      <c r="R21" s="425" t="n">
        <f aca="false">O21-P21</f>
        <v>7675.61667056905</v>
      </c>
      <c r="S21" s="341"/>
      <c r="T21" s="341" t="n">
        <f aca="false">U28</f>
        <v>0</v>
      </c>
      <c r="U21" s="341"/>
      <c r="V21" s="341"/>
      <c r="W21" s="341"/>
      <c r="X21" s="341"/>
      <c r="Y21" s="341"/>
      <c r="Z21" s="341"/>
      <c r="AA21" s="341"/>
      <c r="AB21" s="341"/>
      <c r="AC21" s="341"/>
      <c r="AD21" s="341"/>
      <c r="AE21" s="341"/>
      <c r="AF21" s="341"/>
      <c r="AG21" s="341"/>
      <c r="AH21" s="341"/>
      <c r="AI21" s="341"/>
      <c r="AJ21" s="341"/>
      <c r="AK21" s="341"/>
      <c r="AL21" s="341"/>
      <c r="AM21" s="341"/>
      <c r="AN21" s="341"/>
      <c r="AO21" s="341"/>
      <c r="AP21" s="341"/>
      <c r="AQ21" s="341"/>
      <c r="AR21" s="341"/>
      <c r="AS21" s="341"/>
      <c r="AT21" s="341"/>
      <c r="AU21" s="341"/>
      <c r="AV21" s="341"/>
      <c r="AW21" s="341"/>
      <c r="AX21" s="341"/>
      <c r="AY21" s="341"/>
      <c r="AZ21" s="341"/>
      <c r="BA21" s="341"/>
      <c r="BB21" s="341"/>
      <c r="BC21" s="433"/>
      <c r="BD21" s="433"/>
      <c r="BE21" s="434"/>
      <c r="BF21" s="434"/>
      <c r="BG21" s="341"/>
      <c r="BH21" s="341"/>
      <c r="BI21" s="341"/>
      <c r="BJ21" s="428"/>
      <c r="BK21" s="428"/>
      <c r="BL21" s="428"/>
      <c r="BM21" s="341"/>
      <c r="BN21" s="341"/>
      <c r="BO21" s="341"/>
      <c r="BP21" s="341"/>
      <c r="BQ21" s="341"/>
      <c r="BR21" s="341"/>
      <c r="BS21" s="341"/>
      <c r="BT21" s="341"/>
      <c r="BU21" s="341"/>
      <c r="BV21" s="341"/>
      <c r="BW21" s="341"/>
      <c r="BX21" s="341"/>
      <c r="BY21" s="341"/>
      <c r="BZ21" s="341"/>
      <c r="CA21" s="432"/>
      <c r="CB21" s="341"/>
      <c r="CC21" s="430"/>
      <c r="CD21" s="341"/>
      <c r="CE21" s="341"/>
      <c r="CF21" s="341"/>
      <c r="CG21" s="341"/>
      <c r="CH21" s="341"/>
      <c r="CI21" s="341"/>
      <c r="CJ21" s="341"/>
      <c r="CK21" s="341"/>
      <c r="CL21" s="341"/>
      <c r="CM21" s="341"/>
      <c r="CN21" s="341"/>
      <c r="CO21" s="341"/>
      <c r="CP21" s="341"/>
      <c r="CQ21" s="341"/>
      <c r="CR21" s="341"/>
      <c r="CS21" s="341"/>
      <c r="CT21" s="341"/>
      <c r="CU21" s="341"/>
      <c r="CV21" s="341"/>
      <c r="CW21" s="341"/>
      <c r="CX21" s="341"/>
      <c r="CY21" s="341"/>
      <c r="CZ21" s="341"/>
      <c r="DA21" s="341"/>
      <c r="DB21" s="430"/>
      <c r="DC21" s="341"/>
      <c r="DD21" s="341"/>
      <c r="DE21" s="341"/>
      <c r="DF21" s="341"/>
      <c r="DG21" s="341"/>
      <c r="DH21" s="341"/>
      <c r="DI21" s="341"/>
      <c r="DJ21" s="341"/>
      <c r="DK21" s="341"/>
    </row>
    <row r="22" customFormat="false" ht="12.75" hidden="false" customHeight="false" outlineLevel="0" collapsed="false">
      <c r="A22" s="341"/>
      <c r="B22" s="341"/>
      <c r="C22" s="341"/>
      <c r="D22" s="341"/>
      <c r="E22" s="341"/>
      <c r="F22" s="425"/>
      <c r="G22" s="341"/>
      <c r="H22" s="435"/>
      <c r="I22" s="341" t="s">
        <v>199</v>
      </c>
      <c r="J22" s="426" t="n">
        <f aca="false">SUM(F249:F260)/10000</f>
        <v>0.00307854976</v>
      </c>
      <c r="K22" s="427" t="n">
        <f aca="false">AVERAGEA(G248:G259)</f>
        <v>5.06966666666667</v>
      </c>
      <c r="L22" s="427" t="n">
        <f aca="false">AVERAGEA(H248:H259)</f>
        <v>5.04766666666667</v>
      </c>
      <c r="M22" s="428" t="n">
        <f aca="false">K22-L22</f>
        <v>0.0219999999999994</v>
      </c>
      <c r="N22" s="425" t="n">
        <f aca="false">J22*10000*M22</f>
        <v>0.67728094719998</v>
      </c>
      <c r="O22" s="426" t="n">
        <f aca="false">SUM(N255:N266)</f>
        <v>7124.42244799999</v>
      </c>
      <c r="P22" s="426" t="n">
        <f aca="false">SUM(U255:U266)</f>
        <v>0.374516627760001</v>
      </c>
      <c r="Q22" s="341"/>
      <c r="R22" s="425" t="n">
        <f aca="false">O22-P22</f>
        <v>7124.04793137223</v>
      </c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433"/>
      <c r="BD22" s="433"/>
      <c r="BE22" s="434"/>
      <c r="BF22" s="434"/>
      <c r="BG22" s="341"/>
      <c r="BH22" s="341"/>
      <c r="BI22" s="341"/>
      <c r="BJ22" s="428"/>
      <c r="BK22" s="428"/>
      <c r="BL22" s="428"/>
      <c r="BM22" s="341"/>
      <c r="BN22" s="341"/>
      <c r="BO22" s="341"/>
      <c r="BP22" s="341"/>
      <c r="BQ22" s="341"/>
      <c r="BR22" s="341"/>
      <c r="BS22" s="341"/>
      <c r="BT22" s="341"/>
      <c r="BU22" s="341"/>
      <c r="BV22" s="341"/>
      <c r="BW22" s="341"/>
      <c r="BX22" s="341"/>
      <c r="BY22" s="341"/>
      <c r="BZ22" s="341"/>
      <c r="CA22" s="432"/>
      <c r="CB22" s="341"/>
      <c r="CC22" s="430"/>
      <c r="CD22" s="341"/>
      <c r="CE22" s="341"/>
      <c r="CF22" s="341"/>
      <c r="CG22" s="341"/>
      <c r="CH22" s="341"/>
      <c r="CI22" s="341"/>
      <c r="CJ22" s="341"/>
      <c r="CK22" s="341"/>
      <c r="CL22" s="341"/>
      <c r="CM22" s="341"/>
      <c r="CN22" s="341"/>
      <c r="CO22" s="341"/>
      <c r="CP22" s="341"/>
      <c r="CQ22" s="341"/>
      <c r="CR22" s="341"/>
      <c r="CS22" s="341"/>
      <c r="CT22" s="341"/>
      <c r="CU22" s="341"/>
      <c r="CV22" s="341"/>
      <c r="CW22" s="341"/>
      <c r="CX22" s="341"/>
      <c r="CY22" s="341"/>
      <c r="CZ22" s="341"/>
      <c r="DA22" s="341"/>
      <c r="DB22" s="430"/>
      <c r="DC22" s="341"/>
      <c r="DD22" s="341"/>
      <c r="DE22" s="341"/>
      <c r="DF22" s="341"/>
      <c r="DG22" s="341"/>
      <c r="DH22" s="341"/>
      <c r="DI22" s="341"/>
      <c r="DJ22" s="341"/>
      <c r="DK22" s="341"/>
    </row>
    <row r="23" customFormat="false" ht="12.75" hidden="false" customHeight="false" outlineLevel="0" collapsed="false">
      <c r="A23" s="341" t="s">
        <v>9</v>
      </c>
      <c r="B23" s="341"/>
      <c r="C23" s="341"/>
      <c r="D23" s="341"/>
      <c r="E23" s="341"/>
      <c r="F23" s="425"/>
      <c r="G23" s="341"/>
      <c r="H23" s="435"/>
      <c r="I23" s="341" t="s">
        <v>200</v>
      </c>
      <c r="J23" s="426" t="n">
        <f aca="false">SUM(F261:F272)/10000</f>
        <v>0</v>
      </c>
      <c r="K23" s="427" t="n">
        <f aca="false">AVERAGEA(G260:G271)</f>
        <v>5.15466666666667</v>
      </c>
      <c r="L23" s="427" t="n">
        <f aca="false">AVERAGEA(H260:H271)</f>
        <v>5.13266666666667</v>
      </c>
      <c r="M23" s="428" t="n">
        <f aca="false">K23-L23</f>
        <v>0.0220000000000002</v>
      </c>
      <c r="N23" s="425" t="n">
        <f aca="false">J23*10000*M23</f>
        <v>0</v>
      </c>
      <c r="O23" s="426" t="n">
        <f aca="false">SUM(N267:N278)</f>
        <v>6094.97701119996</v>
      </c>
      <c r="P23" s="426" t="n">
        <f aca="false">SUM(U267:U278)</f>
        <v>0</v>
      </c>
      <c r="Q23" s="341"/>
      <c r="R23" s="425" t="n">
        <f aca="false">O23-P23</f>
        <v>6094.97701119996</v>
      </c>
      <c r="S23" s="341"/>
      <c r="T23" s="341"/>
      <c r="U23" s="341"/>
      <c r="V23" s="341"/>
      <c r="W23" s="341"/>
      <c r="X23" s="341"/>
      <c r="Y23" s="341"/>
      <c r="Z23" s="341"/>
      <c r="AA23" s="341"/>
      <c r="AB23" s="341"/>
      <c r="AC23" s="341"/>
      <c r="AD23" s="341"/>
      <c r="AE23" s="341"/>
      <c r="AF23" s="341"/>
      <c r="AG23" s="341"/>
      <c r="AH23" s="341"/>
      <c r="AI23" s="341"/>
      <c r="AJ23" s="341"/>
      <c r="AK23" s="341"/>
      <c r="AL23" s="341"/>
      <c r="AM23" s="341"/>
      <c r="AN23" s="341"/>
      <c r="AO23" s="341"/>
      <c r="AP23" s="341"/>
      <c r="AQ23" s="341"/>
      <c r="AR23" s="341"/>
      <c r="AS23" s="341"/>
      <c r="AT23" s="341"/>
      <c r="AU23" s="341"/>
      <c r="AV23" s="341"/>
      <c r="AW23" s="341"/>
      <c r="AX23" s="341"/>
      <c r="AY23" s="341"/>
      <c r="AZ23" s="341"/>
      <c r="BA23" s="341"/>
      <c r="BB23" s="341"/>
      <c r="BC23" s="341"/>
      <c r="BD23" s="341"/>
      <c r="BE23" s="341"/>
      <c r="BF23" s="341"/>
      <c r="BG23" s="341"/>
      <c r="BH23" s="341"/>
      <c r="BI23" s="341"/>
      <c r="BJ23" s="428"/>
      <c r="BK23" s="428"/>
      <c r="BL23" s="428"/>
      <c r="BM23" s="341"/>
      <c r="BN23" s="341"/>
      <c r="BO23" s="341"/>
      <c r="BP23" s="341"/>
      <c r="BQ23" s="341"/>
      <c r="BR23" s="341"/>
      <c r="BS23" s="430"/>
      <c r="BT23" s="341"/>
      <c r="BU23" s="341"/>
      <c r="BV23" s="341"/>
      <c r="BW23" s="341"/>
      <c r="BX23" s="341"/>
      <c r="BY23" s="341"/>
      <c r="BZ23" s="341"/>
      <c r="CA23" s="432"/>
      <c r="CB23" s="341"/>
      <c r="CC23" s="430"/>
      <c r="CD23" s="341"/>
      <c r="CE23" s="341"/>
      <c r="CF23" s="341"/>
      <c r="CG23" s="341"/>
      <c r="CH23" s="341"/>
      <c r="CI23" s="341"/>
      <c r="CJ23" s="341"/>
      <c r="CK23" s="341"/>
      <c r="CL23" s="341"/>
      <c r="CM23" s="341"/>
      <c r="CN23" s="341"/>
      <c r="CO23" s="341"/>
      <c r="CP23" s="341"/>
      <c r="CQ23" s="341"/>
      <c r="CR23" s="341"/>
      <c r="CS23" s="341"/>
      <c r="CT23" s="341"/>
      <c r="CU23" s="341"/>
      <c r="CV23" s="341"/>
      <c r="CW23" s="341"/>
      <c r="CX23" s="341"/>
      <c r="CY23" s="341"/>
      <c r="CZ23" s="341"/>
      <c r="DA23" s="341"/>
      <c r="DB23" s="430"/>
      <c r="DC23" s="341"/>
      <c r="DD23" s="341"/>
      <c r="DE23" s="341"/>
      <c r="DF23" s="341"/>
      <c r="DG23" s="341"/>
      <c r="DH23" s="341"/>
      <c r="DI23" s="341"/>
      <c r="DJ23" s="341"/>
      <c r="DK23" s="341"/>
    </row>
    <row r="24" customFormat="false" ht="13.5" hidden="false" customHeight="false" outlineLevel="0" collapsed="false">
      <c r="A24" s="436" t="s">
        <v>170</v>
      </c>
      <c r="B24" s="437" t="s">
        <v>170</v>
      </c>
      <c r="C24" s="437"/>
      <c r="D24" s="436" t="s">
        <v>170</v>
      </c>
      <c r="E24" s="436" t="s">
        <v>170</v>
      </c>
      <c r="F24" s="438"/>
      <c r="H24" s="439"/>
      <c r="I24" s="436" t="s">
        <v>170</v>
      </c>
      <c r="J24" s="436" t="s">
        <v>170</v>
      </c>
      <c r="K24" s="436" t="s">
        <v>170</v>
      </c>
      <c r="L24" s="436" t="s">
        <v>170</v>
      </c>
      <c r="M24" s="436" t="s">
        <v>170</v>
      </c>
      <c r="N24" s="436" t="s">
        <v>170</v>
      </c>
      <c r="O24" s="382"/>
      <c r="P24" s="440" t="s">
        <v>170</v>
      </c>
      <c r="Q24" s="423" t="s">
        <v>170</v>
      </c>
      <c r="R24" s="341"/>
      <c r="S24" s="341"/>
      <c r="T24" s="341"/>
      <c r="U24" s="341"/>
      <c r="V24" s="341"/>
      <c r="W24" s="341"/>
      <c r="X24" s="341"/>
      <c r="Y24" s="341"/>
      <c r="Z24" s="341"/>
      <c r="AA24" s="341"/>
      <c r="AB24" s="341"/>
      <c r="AC24" s="341"/>
      <c r="AD24" s="341"/>
      <c r="AE24" s="341"/>
      <c r="AF24" s="341"/>
      <c r="AG24" s="341"/>
      <c r="AH24" s="341"/>
      <c r="AI24" s="341"/>
      <c r="AJ24" s="341"/>
      <c r="AK24" s="341"/>
      <c r="AL24" s="341"/>
      <c r="AM24" s="341"/>
      <c r="AN24" s="341"/>
      <c r="AO24" s="341"/>
      <c r="AP24" s="341"/>
      <c r="AQ24" s="341"/>
      <c r="AR24" s="341"/>
      <c r="AS24" s="341"/>
      <c r="AT24" s="341"/>
      <c r="AU24" s="341"/>
      <c r="AV24" s="341"/>
      <c r="AW24" s="341"/>
      <c r="AX24" s="341"/>
      <c r="AY24" s="341"/>
      <c r="AZ24" s="341"/>
      <c r="BA24" s="341"/>
      <c r="BB24" s="341"/>
      <c r="BC24" s="433"/>
      <c r="BD24" s="433"/>
      <c r="BE24" s="434"/>
      <c r="BF24" s="434"/>
      <c r="BG24" s="341"/>
      <c r="BH24" s="341"/>
      <c r="BI24" s="341"/>
      <c r="BJ24" s="428"/>
      <c r="BK24" s="428"/>
      <c r="BL24" s="428"/>
      <c r="BM24" s="341"/>
      <c r="BN24" s="341"/>
      <c r="BO24" s="341"/>
      <c r="BP24" s="341"/>
      <c r="BQ24" s="341"/>
      <c r="BR24" s="341"/>
      <c r="BS24" s="341"/>
      <c r="BT24" s="341"/>
      <c r="BU24" s="341"/>
      <c r="BV24" s="341"/>
      <c r="BW24" s="341"/>
      <c r="BX24" s="341"/>
      <c r="BY24" s="341"/>
      <c r="BZ24" s="341"/>
      <c r="CA24" s="432"/>
      <c r="CB24" s="341"/>
      <c r="CC24" s="430"/>
      <c r="CD24" s="341"/>
      <c r="CE24" s="341"/>
      <c r="CF24" s="341"/>
      <c r="CG24" s="341"/>
      <c r="CH24" s="341"/>
      <c r="CI24" s="341"/>
      <c r="CJ24" s="341"/>
      <c r="CK24" s="341"/>
      <c r="CL24" s="341"/>
      <c r="CM24" s="341"/>
      <c r="CN24" s="341"/>
      <c r="CO24" s="341"/>
      <c r="CP24" s="341"/>
      <c r="CQ24" s="341"/>
      <c r="CR24" s="341"/>
      <c r="CS24" s="341"/>
      <c r="CT24" s="341"/>
      <c r="CU24" s="341"/>
      <c r="CV24" s="341"/>
      <c r="CW24" s="341"/>
      <c r="CX24" s="341"/>
      <c r="CY24" s="341"/>
      <c r="CZ24" s="341"/>
      <c r="DA24" s="341"/>
      <c r="DB24" s="430"/>
      <c r="DC24" s="341"/>
      <c r="DD24" s="341"/>
      <c r="DE24" s="341"/>
      <c r="DF24" s="341"/>
      <c r="DG24" s="341"/>
      <c r="DH24" s="341"/>
      <c r="DI24" s="341"/>
      <c r="DJ24" s="341"/>
      <c r="DK24" s="341"/>
    </row>
    <row r="25" customFormat="false" ht="12.75" hidden="false" customHeight="false" outlineLevel="0" collapsed="false">
      <c r="C25" s="441" t="s">
        <v>201</v>
      </c>
      <c r="D25" s="441" t="s">
        <v>22</v>
      </c>
      <c r="F25" s="438"/>
      <c r="G25" s="442" t="s">
        <v>202</v>
      </c>
      <c r="H25" s="442"/>
      <c r="I25" s="443" t="s">
        <v>7</v>
      </c>
      <c r="J25" s="441" t="s">
        <v>12</v>
      </c>
      <c r="K25" s="441" t="s">
        <v>201</v>
      </c>
      <c r="L25" s="441" t="s">
        <v>22</v>
      </c>
      <c r="M25" s="441" t="s">
        <v>12</v>
      </c>
      <c r="N25" s="441" t="s">
        <v>12</v>
      </c>
      <c r="O25" s="382"/>
      <c r="P25" s="341"/>
      <c r="Q25" s="422" t="s">
        <v>203</v>
      </c>
      <c r="R25" s="421" t="s">
        <v>12</v>
      </c>
      <c r="S25" s="341"/>
      <c r="T25" s="341"/>
      <c r="U25" s="341"/>
      <c r="V25" s="341"/>
      <c r="W25" s="341"/>
      <c r="X25" s="341"/>
      <c r="Y25" s="341"/>
      <c r="Z25" s="341"/>
      <c r="AA25" s="341"/>
      <c r="AB25" s="341"/>
      <c r="AC25" s="341"/>
      <c r="AD25" s="341"/>
      <c r="AE25" s="341"/>
      <c r="AF25" s="341"/>
      <c r="AG25" s="341"/>
      <c r="AH25" s="341"/>
      <c r="AI25" s="341"/>
      <c r="AJ25" s="341"/>
      <c r="AK25" s="341"/>
      <c r="AL25" s="341"/>
      <c r="AM25" s="341"/>
      <c r="AN25" s="341"/>
      <c r="AO25" s="341"/>
      <c r="AP25" s="341"/>
      <c r="AQ25" s="341"/>
      <c r="AR25" s="341"/>
      <c r="AS25" s="341"/>
      <c r="AT25" s="341"/>
      <c r="AU25" s="341"/>
      <c r="AV25" s="341"/>
      <c r="AW25" s="341"/>
      <c r="AX25" s="341"/>
      <c r="AY25" s="341"/>
      <c r="AZ25" s="341"/>
      <c r="BA25" s="341"/>
      <c r="BB25" s="341"/>
      <c r="BC25" s="341"/>
      <c r="BD25" s="433"/>
      <c r="BE25" s="433"/>
      <c r="BF25" s="434"/>
      <c r="BG25" s="434"/>
      <c r="BH25" s="341"/>
      <c r="BI25" s="341"/>
      <c r="BJ25" s="341"/>
      <c r="BK25" s="428"/>
      <c r="BL25" s="428"/>
      <c r="BM25" s="428"/>
      <c r="BN25" s="341"/>
      <c r="BO25" s="341"/>
      <c r="BP25" s="341"/>
      <c r="BQ25" s="341"/>
      <c r="BR25" s="341"/>
      <c r="BS25" s="341"/>
      <c r="BT25" s="341"/>
      <c r="BU25" s="341"/>
      <c r="BV25" s="341"/>
      <c r="BW25" s="341"/>
      <c r="BX25" s="341"/>
      <c r="BY25" s="341"/>
      <c r="BZ25" s="341"/>
      <c r="CA25" s="341"/>
      <c r="CB25" s="432"/>
      <c r="CC25" s="341"/>
      <c r="CD25" s="430"/>
      <c r="CE25" s="341"/>
      <c r="CF25" s="341"/>
      <c r="CG25" s="341"/>
      <c r="CH25" s="341"/>
      <c r="CI25" s="341"/>
      <c r="CJ25" s="341"/>
      <c r="CK25" s="341"/>
      <c r="CL25" s="341"/>
      <c r="CM25" s="341"/>
      <c r="CN25" s="341"/>
      <c r="CO25" s="341"/>
      <c r="CP25" s="341"/>
      <c r="CQ25" s="341"/>
      <c r="CR25" s="341"/>
      <c r="CS25" s="341"/>
      <c r="CT25" s="341"/>
      <c r="CU25" s="341"/>
      <c r="CV25" s="341"/>
      <c r="CW25" s="341"/>
      <c r="CX25" s="341"/>
      <c r="CY25" s="341"/>
      <c r="CZ25" s="341"/>
      <c r="DA25" s="341"/>
      <c r="DB25" s="341"/>
      <c r="DC25" s="430"/>
      <c r="DD25" s="341"/>
      <c r="DE25" s="341"/>
      <c r="DF25" s="341"/>
      <c r="DG25" s="341"/>
      <c r="DH25" s="341"/>
      <c r="DI25" s="341"/>
      <c r="DJ25" s="341"/>
      <c r="DK25" s="341"/>
    </row>
    <row r="26" customFormat="false" ht="13.5" hidden="false" customHeight="false" outlineLevel="0" collapsed="false">
      <c r="A26" s="441" t="s">
        <v>204</v>
      </c>
      <c r="B26" s="441" t="s">
        <v>205</v>
      </c>
      <c r="C26" s="441" t="s">
        <v>206</v>
      </c>
      <c r="D26" s="441" t="s">
        <v>206</v>
      </c>
      <c r="E26" s="441" t="s">
        <v>207</v>
      </c>
      <c r="F26" s="441" t="s">
        <v>208</v>
      </c>
      <c r="G26" s="444" t="s">
        <v>167</v>
      </c>
      <c r="H26" s="445" t="s">
        <v>209</v>
      </c>
      <c r="I26" s="441" t="s">
        <v>210</v>
      </c>
      <c r="J26" s="441" t="s">
        <v>205</v>
      </c>
      <c r="K26" s="441" t="s">
        <v>206</v>
      </c>
      <c r="L26" s="441" t="s">
        <v>206</v>
      </c>
      <c r="M26" s="441" t="s">
        <v>207</v>
      </c>
      <c r="N26" s="441" t="s">
        <v>211</v>
      </c>
      <c r="O26" s="382"/>
      <c r="P26" s="341"/>
      <c r="Q26" s="422" t="s">
        <v>206</v>
      </c>
      <c r="R26" s="419" t="s">
        <v>212</v>
      </c>
      <c r="S26" s="341"/>
      <c r="T26" s="341"/>
      <c r="U26" s="341"/>
      <c r="V26" s="426"/>
      <c r="W26" s="341"/>
      <c r="X26" s="341"/>
      <c r="Y26" s="341"/>
      <c r="Z26" s="341"/>
      <c r="AA26" s="341"/>
      <c r="AB26" s="341"/>
      <c r="AC26" s="341"/>
      <c r="AD26" s="341"/>
      <c r="AE26" s="341"/>
      <c r="AF26" s="341"/>
      <c r="AG26" s="341"/>
      <c r="AH26" s="341"/>
      <c r="AI26" s="341"/>
      <c r="AJ26" s="341"/>
      <c r="AK26" s="341"/>
      <c r="AL26" s="341"/>
      <c r="AM26" s="341"/>
      <c r="AN26" s="341"/>
      <c r="AO26" s="341"/>
      <c r="AP26" s="341"/>
      <c r="AQ26" s="341"/>
      <c r="AR26" s="341"/>
      <c r="AS26" s="341"/>
      <c r="AT26" s="341"/>
      <c r="AU26" s="341"/>
      <c r="AV26" s="341"/>
      <c r="AW26" s="341"/>
      <c r="AX26" s="341"/>
      <c r="AY26" s="341"/>
      <c r="AZ26" s="341"/>
      <c r="BA26" s="341"/>
      <c r="BB26" s="341"/>
      <c r="BC26" s="341"/>
      <c r="BD26" s="433"/>
      <c r="BE26" s="433"/>
      <c r="BF26" s="434"/>
      <c r="BG26" s="434"/>
      <c r="BH26" s="341"/>
      <c r="BI26" s="341"/>
      <c r="BJ26" s="341"/>
      <c r="BK26" s="428"/>
      <c r="BL26" s="428"/>
      <c r="BM26" s="428"/>
      <c r="BN26" s="341"/>
      <c r="BO26" s="341"/>
      <c r="BP26" s="341"/>
      <c r="BQ26" s="341"/>
      <c r="BR26" s="341"/>
      <c r="BS26" s="341"/>
      <c r="BT26" s="341"/>
      <c r="BU26" s="341"/>
      <c r="BV26" s="341"/>
      <c r="BW26" s="341"/>
      <c r="BX26" s="341"/>
      <c r="BY26" s="341"/>
      <c r="BZ26" s="341"/>
      <c r="CA26" s="341"/>
      <c r="CB26" s="432"/>
      <c r="CC26" s="341"/>
      <c r="CD26" s="430"/>
      <c r="CE26" s="341"/>
      <c r="CF26" s="341"/>
      <c r="CG26" s="341"/>
      <c r="CH26" s="341"/>
      <c r="CI26" s="341"/>
      <c r="CJ26" s="341"/>
      <c r="CK26" s="341"/>
      <c r="CL26" s="341"/>
      <c r="CM26" s="341"/>
      <c r="CN26" s="341"/>
      <c r="CO26" s="341"/>
      <c r="CP26" s="341"/>
      <c r="CQ26" s="341"/>
      <c r="CR26" s="341"/>
      <c r="CS26" s="341"/>
      <c r="CT26" s="341"/>
      <c r="CU26" s="341"/>
      <c r="CV26" s="341"/>
      <c r="CW26" s="341"/>
      <c r="CX26" s="341"/>
      <c r="CY26" s="341"/>
      <c r="CZ26" s="341"/>
      <c r="DA26" s="341"/>
      <c r="DB26" s="341"/>
      <c r="DC26" s="430"/>
      <c r="DD26" s="341"/>
      <c r="DE26" s="341"/>
      <c r="DF26" s="341"/>
      <c r="DG26" s="341"/>
      <c r="DH26" s="341"/>
      <c r="DI26" s="341"/>
      <c r="DJ26" s="341"/>
      <c r="DK26" s="341"/>
    </row>
    <row r="27" customFormat="false" ht="12.75" hidden="false" customHeight="false" outlineLevel="0" collapsed="false">
      <c r="B27" s="437" t="s">
        <v>170</v>
      </c>
      <c r="C27" s="437"/>
      <c r="D27" s="436" t="s">
        <v>170</v>
      </c>
      <c r="E27" s="436" t="s">
        <v>170</v>
      </c>
      <c r="F27" s="436" t="s">
        <v>170</v>
      </c>
      <c r="G27" s="436" t="s">
        <v>170</v>
      </c>
      <c r="H27" s="173" t="s">
        <v>61</v>
      </c>
      <c r="I27" s="436" t="s">
        <v>170</v>
      </c>
      <c r="J27" s="437" t="s">
        <v>170</v>
      </c>
      <c r="K27" s="437"/>
      <c r="L27" s="446" t="s">
        <v>170</v>
      </c>
      <c r="M27" s="436" t="s">
        <v>170</v>
      </c>
      <c r="N27" s="436" t="s">
        <v>170</v>
      </c>
      <c r="O27" s="382"/>
      <c r="P27" s="341"/>
      <c r="Q27" s="423" t="s">
        <v>170</v>
      </c>
      <c r="R27" s="423" t="s">
        <v>170</v>
      </c>
      <c r="S27" s="341"/>
      <c r="T27" s="341"/>
      <c r="U27" s="341"/>
      <c r="V27" s="341"/>
      <c r="W27" s="341"/>
      <c r="X27" s="341"/>
      <c r="Y27" s="341"/>
      <c r="Z27" s="341"/>
      <c r="AA27" s="341"/>
      <c r="AB27" s="341"/>
      <c r="AC27" s="341"/>
      <c r="AD27" s="341"/>
      <c r="AE27" s="341"/>
      <c r="AF27" s="341"/>
      <c r="AG27" s="341"/>
      <c r="AH27" s="341"/>
      <c r="AI27" s="341"/>
      <c r="AJ27" s="341"/>
      <c r="AK27" s="341"/>
      <c r="AL27" s="341"/>
      <c r="AM27" s="341"/>
      <c r="AN27" s="341"/>
      <c r="AO27" s="341"/>
      <c r="AP27" s="341"/>
      <c r="AQ27" s="341"/>
      <c r="AR27" s="341"/>
      <c r="AS27" s="341"/>
      <c r="AT27" s="341"/>
      <c r="AU27" s="341"/>
      <c r="AV27" s="341"/>
      <c r="AW27" s="341"/>
      <c r="AX27" s="341"/>
      <c r="AY27" s="341"/>
      <c r="AZ27" s="341"/>
      <c r="BA27" s="341"/>
      <c r="BB27" s="341"/>
      <c r="BC27" s="341"/>
      <c r="BD27" s="433"/>
      <c r="BE27" s="433"/>
      <c r="BF27" s="434"/>
      <c r="BG27" s="434"/>
      <c r="BH27" s="341"/>
      <c r="BI27" s="341"/>
      <c r="BJ27" s="341"/>
      <c r="BK27" s="428"/>
      <c r="BL27" s="428"/>
      <c r="BM27" s="428"/>
      <c r="BN27" s="341"/>
      <c r="BO27" s="341"/>
      <c r="BP27" s="341"/>
      <c r="BQ27" s="341"/>
      <c r="BR27" s="341"/>
      <c r="BS27" s="341"/>
      <c r="BT27" s="341"/>
      <c r="BU27" s="341"/>
      <c r="BV27" s="341"/>
      <c r="BW27" s="341"/>
      <c r="BX27" s="341"/>
      <c r="BY27" s="341"/>
      <c r="BZ27" s="341"/>
      <c r="CA27" s="341"/>
      <c r="CB27" s="432"/>
      <c r="CC27" s="341"/>
      <c r="CD27" s="430"/>
      <c r="CE27" s="341"/>
      <c r="CF27" s="341"/>
      <c r="CG27" s="341"/>
      <c r="CH27" s="341"/>
      <c r="CI27" s="341"/>
      <c r="CJ27" s="341"/>
      <c r="CK27" s="341"/>
      <c r="CL27" s="341"/>
      <c r="CM27" s="341"/>
      <c r="CN27" s="341"/>
      <c r="CO27" s="341"/>
      <c r="CP27" s="341"/>
      <c r="CQ27" s="341"/>
      <c r="CR27" s="341"/>
      <c r="CS27" s="341"/>
      <c r="CT27" s="341"/>
      <c r="CU27" s="341"/>
      <c r="CV27" s="341"/>
      <c r="CW27" s="341"/>
      <c r="CX27" s="341"/>
      <c r="CY27" s="341"/>
      <c r="CZ27" s="341"/>
      <c r="DA27" s="341"/>
      <c r="DB27" s="341"/>
      <c r="DC27" s="430"/>
      <c r="DD27" s="341"/>
      <c r="DE27" s="341"/>
      <c r="DF27" s="341"/>
      <c r="DG27" s="341"/>
      <c r="DH27" s="341"/>
      <c r="DI27" s="341"/>
      <c r="DJ27" s="341"/>
      <c r="DK27" s="341"/>
    </row>
    <row r="28" customFormat="false" ht="12.75" hidden="false" customHeight="false" outlineLevel="0" collapsed="false">
      <c r="A28" s="447" t="s">
        <v>211</v>
      </c>
      <c r="B28" s="438" t="n">
        <f aca="false">SUM(B30:B332)/10000</f>
        <v>0.0151</v>
      </c>
      <c r="C28" s="438" t="n">
        <f aca="false">SUM(C30:C332)/10000</f>
        <v>0.017588171321</v>
      </c>
      <c r="D28" s="438" t="n">
        <f aca="false">SUM(D30:D332)/10000</f>
        <v>0</v>
      </c>
      <c r="E28" s="438" t="n">
        <f aca="false">SUM(E30:E332)/10000</f>
        <v>0.373491308683</v>
      </c>
      <c r="F28" s="438" t="n">
        <f aca="false">SUM(F30:F332)/10000</f>
        <v>0.401873010376</v>
      </c>
      <c r="H28" s="191" t="s">
        <v>68</v>
      </c>
      <c r="I28" s="448" t="n">
        <f aca="false">AVERAGEA(I30:I278)</f>
        <v>0.0246907630522088</v>
      </c>
      <c r="J28" s="438" t="n">
        <f aca="false">SUM(J30:J278)</f>
        <v>-2894260.00000001</v>
      </c>
      <c r="K28" s="438" t="n">
        <f aca="false">SUM(K30:K278)</f>
        <v>172588.898622699</v>
      </c>
      <c r="L28" s="438" t="n">
        <f aca="false">SUM(L30:L278)</f>
        <v>0</v>
      </c>
      <c r="M28" s="438" t="n">
        <f aca="false">SUM(M30:M278)</f>
        <v>-3663657.43374429</v>
      </c>
      <c r="N28" s="438" t="n">
        <f aca="false">SUM(N30:N278)</f>
        <v>-6385328.5351216</v>
      </c>
      <c r="O28" s="382"/>
      <c r="P28" s="341"/>
      <c r="Q28" s="425" t="n">
        <f aca="false">SUM(Q32:Q124)</f>
        <v>0</v>
      </c>
      <c r="R28" s="425" t="n">
        <f aca="false">SUM(R32:R125)</f>
        <v>0</v>
      </c>
      <c r="S28" s="341"/>
      <c r="T28" s="341"/>
      <c r="U28" s="425" t="n">
        <f aca="false">SUM(U32:U55)</f>
        <v>0</v>
      </c>
      <c r="V28" s="426"/>
      <c r="W28" s="341"/>
      <c r="X28" s="341"/>
      <c r="Y28" s="341"/>
      <c r="Z28" s="341"/>
      <c r="AA28" s="341"/>
      <c r="AB28" s="341"/>
      <c r="AC28" s="341"/>
      <c r="AD28" s="341"/>
      <c r="AE28" s="341"/>
      <c r="AF28" s="341"/>
      <c r="AG28" s="341"/>
      <c r="AH28" s="341"/>
      <c r="AI28" s="341"/>
      <c r="AJ28" s="428"/>
      <c r="AK28" s="341"/>
      <c r="AL28" s="341"/>
      <c r="AM28" s="341"/>
      <c r="AN28" s="341"/>
      <c r="AO28" s="341"/>
      <c r="AP28" s="341"/>
      <c r="AQ28" s="341"/>
      <c r="AR28" s="341"/>
      <c r="AS28" s="341"/>
      <c r="AT28" s="341"/>
      <c r="AU28" s="341"/>
      <c r="AV28" s="341"/>
      <c r="AW28" s="341"/>
      <c r="AX28" s="341"/>
      <c r="AY28" s="341"/>
      <c r="AZ28" s="341"/>
      <c r="BA28" s="341"/>
      <c r="BB28" s="341"/>
      <c r="BC28" s="341"/>
      <c r="BD28" s="433"/>
      <c r="BE28" s="433"/>
      <c r="BF28" s="434"/>
      <c r="BG28" s="434"/>
      <c r="BH28" s="341"/>
      <c r="BI28" s="341"/>
      <c r="BJ28" s="341"/>
      <c r="BK28" s="428"/>
      <c r="BL28" s="428"/>
      <c r="BM28" s="428"/>
      <c r="BN28" s="341"/>
      <c r="BO28" s="341"/>
      <c r="BP28" s="341"/>
      <c r="BQ28" s="341"/>
      <c r="BR28" s="341"/>
      <c r="BS28" s="341"/>
      <c r="BT28" s="341"/>
      <c r="BU28" s="341"/>
      <c r="BV28" s="341"/>
      <c r="BW28" s="341"/>
      <c r="BX28" s="341"/>
      <c r="BY28" s="341"/>
      <c r="BZ28" s="341"/>
      <c r="CA28" s="341"/>
      <c r="CB28" s="432"/>
      <c r="CC28" s="341"/>
      <c r="CD28" s="430"/>
      <c r="CE28" s="341"/>
      <c r="CF28" s="341"/>
      <c r="CG28" s="341"/>
      <c r="CH28" s="341"/>
      <c r="CI28" s="341"/>
      <c r="CJ28" s="341"/>
      <c r="CK28" s="341"/>
      <c r="CL28" s="341"/>
      <c r="CM28" s="341"/>
      <c r="CN28" s="341"/>
      <c r="CO28" s="341"/>
      <c r="CP28" s="341"/>
      <c r="CQ28" s="341"/>
      <c r="CR28" s="341"/>
      <c r="CS28" s="341"/>
      <c r="CT28" s="341"/>
      <c r="CU28" s="341"/>
      <c r="CV28" s="341"/>
      <c r="CW28" s="341"/>
      <c r="CX28" s="341"/>
      <c r="CY28" s="341"/>
      <c r="CZ28" s="341"/>
      <c r="DA28" s="341"/>
      <c r="DB28" s="341"/>
      <c r="DC28" s="430"/>
      <c r="DD28" s="341"/>
      <c r="DE28" s="341"/>
      <c r="DF28" s="341"/>
      <c r="DG28" s="341"/>
      <c r="DH28" s="341"/>
      <c r="DI28" s="341"/>
      <c r="DJ28" s="341"/>
      <c r="DK28" s="341"/>
    </row>
    <row r="29" customFormat="false" ht="12.75" hidden="false" customHeight="false" outlineLevel="0" collapsed="false">
      <c r="A29" s="436" t="s">
        <v>170</v>
      </c>
      <c r="B29" s="437" t="s">
        <v>170</v>
      </c>
      <c r="C29" s="437"/>
      <c r="D29" s="436" t="s">
        <v>170</v>
      </c>
      <c r="E29" s="436" t="s">
        <v>170</v>
      </c>
      <c r="F29" s="436" t="s">
        <v>170</v>
      </c>
      <c r="G29" s="436" t="s">
        <v>170</v>
      </c>
      <c r="H29" s="436" t="s">
        <v>170</v>
      </c>
      <c r="I29" s="436" t="s">
        <v>170</v>
      </c>
      <c r="J29" s="437" t="s">
        <v>170</v>
      </c>
      <c r="K29" s="437"/>
      <c r="L29" s="446" t="s">
        <v>170</v>
      </c>
      <c r="M29" s="436" t="s">
        <v>170</v>
      </c>
      <c r="N29" s="436" t="s">
        <v>170</v>
      </c>
      <c r="O29" s="382"/>
      <c r="P29" s="341"/>
      <c r="Q29" s="440" t="s">
        <v>170</v>
      </c>
      <c r="R29" s="423" t="s">
        <v>170</v>
      </c>
      <c r="S29" s="341"/>
      <c r="T29" s="341"/>
      <c r="U29" s="430" t="s">
        <v>9</v>
      </c>
      <c r="V29" s="426" t="n">
        <f aca="false">SUM(V32:V269)</f>
        <v>89.9847086921232</v>
      </c>
      <c r="W29" s="341"/>
      <c r="X29" s="341"/>
      <c r="Y29" s="341"/>
      <c r="Z29" s="341"/>
      <c r="AA29" s="341"/>
      <c r="AB29" s="341"/>
      <c r="AC29" s="341"/>
      <c r="AD29" s="341"/>
      <c r="AE29" s="341"/>
      <c r="AF29" s="341"/>
      <c r="AG29" s="341"/>
      <c r="AH29" s="341"/>
      <c r="AI29" s="341"/>
      <c r="AJ29" s="341"/>
      <c r="AK29" s="341"/>
      <c r="AL29" s="341"/>
      <c r="AM29" s="341"/>
      <c r="AN29" s="341"/>
      <c r="AO29" s="341"/>
      <c r="AP29" s="341"/>
      <c r="AQ29" s="341"/>
      <c r="AR29" s="341"/>
      <c r="AS29" s="341"/>
      <c r="AT29" s="341"/>
      <c r="AU29" s="341"/>
      <c r="AV29" s="341"/>
      <c r="AW29" s="341"/>
      <c r="AX29" s="341"/>
      <c r="AY29" s="341"/>
      <c r="AZ29" s="341"/>
      <c r="BA29" s="341"/>
      <c r="BB29" s="341"/>
      <c r="BC29" s="341"/>
      <c r="BD29" s="433"/>
      <c r="BE29" s="433"/>
      <c r="BF29" s="434"/>
      <c r="BG29" s="434"/>
      <c r="BH29" s="341"/>
      <c r="BI29" s="341"/>
      <c r="BJ29" s="341"/>
      <c r="BK29" s="428"/>
      <c r="BL29" s="428"/>
      <c r="BM29" s="428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1"/>
      <c r="CA29" s="341"/>
      <c r="CB29" s="432"/>
      <c r="CC29" s="341"/>
      <c r="CD29" s="430"/>
      <c r="CE29" s="341"/>
      <c r="CF29" s="341"/>
      <c r="CG29" s="341"/>
      <c r="CH29" s="341"/>
      <c r="CI29" s="341"/>
      <c r="CJ29" s="341"/>
      <c r="CK29" s="341"/>
      <c r="CL29" s="341"/>
      <c r="CM29" s="341"/>
      <c r="CN29" s="341"/>
      <c r="CO29" s="341"/>
      <c r="CP29" s="341"/>
      <c r="CQ29" s="341"/>
      <c r="CR29" s="341"/>
      <c r="CS29" s="341"/>
      <c r="CT29" s="341"/>
      <c r="CU29" s="341"/>
      <c r="CV29" s="341"/>
      <c r="CW29" s="341"/>
      <c r="CX29" s="341"/>
      <c r="CY29" s="341"/>
      <c r="CZ29" s="341"/>
      <c r="DA29" s="341"/>
      <c r="DB29" s="341"/>
      <c r="DC29" s="430"/>
      <c r="DD29" s="341"/>
      <c r="DE29" s="341"/>
      <c r="DF29" s="341"/>
      <c r="DG29" s="341"/>
      <c r="DH29" s="341"/>
      <c r="DI29" s="341"/>
      <c r="DJ29" s="341"/>
      <c r="DK29" s="341"/>
    </row>
    <row r="30" customFormat="false" ht="12.75" hidden="false" customHeight="false" outlineLevel="0" collapsed="false">
      <c r="A30" s="449" t="n">
        <v>37104</v>
      </c>
      <c r="B30" s="438" t="n">
        <v>10617</v>
      </c>
      <c r="C30" s="438" t="n">
        <v>-155.37952325</v>
      </c>
      <c r="D30" s="438" t="n">
        <v>0</v>
      </c>
      <c r="E30" s="438" t="n">
        <v>-7290.87474066</v>
      </c>
      <c r="F30" s="438" t="n">
        <f aca="false">SUM(B30:E30)</f>
        <v>3170.74573609</v>
      </c>
      <c r="G30" s="450" t="n">
        <v>3.428</v>
      </c>
      <c r="H30" s="450" t="n">
        <v>3.342</v>
      </c>
      <c r="I30" s="448" t="n">
        <f aca="false">G30-H30</f>
        <v>0.0859999999999999</v>
      </c>
      <c r="J30" s="438" t="n">
        <f aca="false">I30*B30*10000</f>
        <v>9130619.99999999</v>
      </c>
      <c r="K30" s="438" t="n">
        <f aca="false">C30*I30*10000</f>
        <v>-133626.389995</v>
      </c>
      <c r="L30" s="438" t="n">
        <f aca="false">I30*D30*10000</f>
        <v>0</v>
      </c>
      <c r="M30" s="438" t="n">
        <f aca="false">I30*E30*10000</f>
        <v>-6270152.27696759</v>
      </c>
      <c r="N30" s="438" t="n">
        <f aca="false">SUM(J30:M30)</f>
        <v>2726841.3330374</v>
      </c>
      <c r="O30" s="451" t="n">
        <f aca="false">A30</f>
        <v>37104</v>
      </c>
      <c r="P30" s="341"/>
      <c r="Q30" s="452"/>
      <c r="R30" s="341"/>
      <c r="S30" s="341"/>
      <c r="T30" s="341"/>
      <c r="U30" s="341"/>
      <c r="V30" s="341"/>
      <c r="W30" s="341"/>
      <c r="X30" s="341"/>
      <c r="Y30" s="341"/>
      <c r="Z30" s="341"/>
      <c r="AA30" s="341" t="s">
        <v>213</v>
      </c>
      <c r="AB30" s="341" t="s">
        <v>214</v>
      </c>
      <c r="AC30" s="341" t="s">
        <v>215</v>
      </c>
      <c r="AD30" s="341"/>
      <c r="AE30" s="341"/>
      <c r="AF30" s="341"/>
      <c r="AG30" s="341"/>
      <c r="AH30" s="341"/>
      <c r="AI30" s="341"/>
      <c r="AJ30" s="341"/>
      <c r="AK30" s="341"/>
      <c r="AL30" s="341"/>
      <c r="AM30" s="341"/>
      <c r="AN30" s="341"/>
      <c r="AO30" s="341"/>
      <c r="AP30" s="341"/>
      <c r="AQ30" s="341"/>
      <c r="AR30" s="341"/>
      <c r="AS30" s="341"/>
      <c r="AT30" s="341"/>
      <c r="AU30" s="341"/>
      <c r="AV30" s="341"/>
      <c r="AW30" s="341"/>
      <c r="AX30" s="341"/>
      <c r="AY30" s="341"/>
      <c r="AZ30" s="341"/>
      <c r="BA30" s="341"/>
      <c r="BB30" s="341"/>
      <c r="BC30" s="341"/>
      <c r="BD30" s="433"/>
      <c r="BE30" s="433"/>
      <c r="BF30" s="434"/>
      <c r="BG30" s="434"/>
      <c r="BH30" s="341"/>
      <c r="BI30" s="341"/>
      <c r="BJ30" s="341"/>
      <c r="BK30" s="428"/>
      <c r="BL30" s="428"/>
      <c r="BM30" s="428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1"/>
      <c r="CA30" s="341"/>
      <c r="CB30" s="432"/>
      <c r="CC30" s="341"/>
      <c r="CD30" s="430"/>
      <c r="CE30" s="341"/>
      <c r="CF30" s="341"/>
      <c r="CG30" s="341"/>
      <c r="CH30" s="341"/>
      <c r="CI30" s="341"/>
      <c r="CJ30" s="341"/>
      <c r="CK30" s="341"/>
      <c r="CL30" s="341"/>
      <c r="CM30" s="341"/>
      <c r="CN30" s="341"/>
      <c r="CO30" s="341"/>
      <c r="CP30" s="341"/>
      <c r="CQ30" s="341"/>
      <c r="CR30" s="341"/>
      <c r="CS30" s="341"/>
      <c r="CT30" s="341"/>
      <c r="CU30" s="341"/>
      <c r="CV30" s="341"/>
      <c r="CW30" s="341"/>
      <c r="CX30" s="341"/>
      <c r="CY30" s="341"/>
      <c r="CZ30" s="341"/>
      <c r="DA30" s="341"/>
      <c r="DB30" s="341"/>
      <c r="DC30" s="430"/>
      <c r="DD30" s="341"/>
      <c r="DE30" s="341"/>
      <c r="DF30" s="341"/>
      <c r="DG30" s="341"/>
      <c r="DH30" s="341"/>
      <c r="DI30" s="341"/>
      <c r="DJ30" s="341"/>
      <c r="DK30" s="341"/>
    </row>
    <row r="31" customFormat="false" ht="12.75" hidden="false" customHeight="false" outlineLevel="0" collapsed="false">
      <c r="A31" s="449" t="n">
        <v>37135</v>
      </c>
      <c r="B31" s="438" t="n">
        <v>-5130</v>
      </c>
      <c r="C31" s="438" t="n">
        <v>367.63502839</v>
      </c>
      <c r="D31" s="438" t="n">
        <v>0</v>
      </c>
      <c r="E31" s="438" t="n">
        <v>-7232.72903506</v>
      </c>
      <c r="F31" s="438" t="n">
        <f aca="false">SUM(B31:E31)</f>
        <v>-11995.09400667</v>
      </c>
      <c r="G31" s="450" t="n">
        <v>3.502</v>
      </c>
      <c r="H31" s="450" t="n">
        <v>3.41</v>
      </c>
      <c r="I31" s="448" t="n">
        <f aca="false">G31-H31</f>
        <v>0.0919999999999996</v>
      </c>
      <c r="J31" s="438" t="n">
        <f aca="false">I31*B31*10000</f>
        <v>-4719599.99999998</v>
      </c>
      <c r="K31" s="438" t="n">
        <f aca="false">C31*I31*10000</f>
        <v>338224.226118799</v>
      </c>
      <c r="L31" s="438" t="n">
        <f aca="false">I31*D31*10000</f>
        <v>0</v>
      </c>
      <c r="M31" s="438" t="n">
        <f aca="false">I31*E31*10000</f>
        <v>-6654110.71225517</v>
      </c>
      <c r="N31" s="438" t="n">
        <f aca="false">SUM(J31:M31)</f>
        <v>-11035486.4861364</v>
      </c>
      <c r="O31" s="451" t="n">
        <f aca="false">A31</f>
        <v>37135</v>
      </c>
      <c r="P31" s="341"/>
      <c r="Q31" s="341"/>
      <c r="R31" s="341"/>
      <c r="S31" s="341"/>
      <c r="T31" s="341"/>
      <c r="U31" s="341"/>
      <c r="V31" s="341"/>
      <c r="W31" s="341" t="s">
        <v>216</v>
      </c>
      <c r="X31" s="341" t="s">
        <v>216</v>
      </c>
      <c r="Y31" s="341" t="s">
        <v>217</v>
      </c>
      <c r="Z31" s="341" t="s">
        <v>217</v>
      </c>
      <c r="AA31" s="341" t="s">
        <v>153</v>
      </c>
      <c r="AB31" s="341" t="s">
        <v>218</v>
      </c>
      <c r="AC31" s="341" t="s">
        <v>219</v>
      </c>
      <c r="AD31" s="341"/>
      <c r="AE31" s="341"/>
      <c r="AF31" s="341"/>
      <c r="AG31" s="341"/>
      <c r="AH31" s="341"/>
      <c r="AI31" s="341"/>
      <c r="AJ31" s="341"/>
      <c r="AK31" s="341"/>
      <c r="AL31" s="341"/>
      <c r="AM31" s="341"/>
      <c r="AN31" s="341"/>
      <c r="AO31" s="341"/>
      <c r="AP31" s="341"/>
      <c r="AQ31" s="341"/>
      <c r="AR31" s="341"/>
      <c r="AS31" s="341"/>
      <c r="AT31" s="341"/>
      <c r="AU31" s="341"/>
      <c r="AV31" s="341"/>
      <c r="AW31" s="341"/>
      <c r="AX31" s="341"/>
      <c r="AY31" s="341"/>
      <c r="AZ31" s="341"/>
      <c r="BA31" s="341"/>
      <c r="BB31" s="341"/>
      <c r="BC31" s="341"/>
      <c r="BD31" s="433"/>
      <c r="BE31" s="433"/>
      <c r="BF31" s="434"/>
      <c r="BG31" s="434"/>
      <c r="BH31" s="341"/>
      <c r="BI31" s="341"/>
      <c r="BJ31" s="341"/>
      <c r="BK31" s="428"/>
      <c r="BL31" s="428"/>
      <c r="BM31" s="428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1"/>
      <c r="CA31" s="341"/>
      <c r="CB31" s="432"/>
      <c r="CC31" s="341"/>
      <c r="CD31" s="430"/>
      <c r="CE31" s="341"/>
      <c r="CF31" s="341"/>
      <c r="CG31" s="341"/>
      <c r="CH31" s="341"/>
      <c r="CI31" s="341"/>
      <c r="CJ31" s="341"/>
      <c r="CK31" s="341"/>
      <c r="CL31" s="341"/>
      <c r="CM31" s="341"/>
      <c r="CN31" s="341"/>
      <c r="CO31" s="341"/>
      <c r="CP31" s="341"/>
      <c r="CQ31" s="341"/>
      <c r="CR31" s="341"/>
      <c r="CS31" s="341"/>
      <c r="CT31" s="341"/>
      <c r="CU31" s="341"/>
      <c r="CV31" s="341"/>
      <c r="CW31" s="341"/>
      <c r="CX31" s="341"/>
      <c r="CY31" s="341"/>
      <c r="CZ31" s="341"/>
      <c r="DA31" s="341"/>
      <c r="DB31" s="341"/>
      <c r="DC31" s="430"/>
      <c r="DD31" s="341"/>
      <c r="DE31" s="341"/>
      <c r="DF31" s="341"/>
      <c r="DG31" s="341"/>
      <c r="DH31" s="341"/>
      <c r="DI31" s="341"/>
      <c r="DJ31" s="341"/>
      <c r="DK31" s="341"/>
    </row>
    <row r="32" customFormat="false" ht="12.75" hidden="false" customHeight="false" outlineLevel="0" collapsed="false">
      <c r="A32" s="449" t="n">
        <v>37165</v>
      </c>
      <c r="B32" s="438" t="n">
        <v>-3876</v>
      </c>
      <c r="C32" s="438" t="n">
        <v>-36.3737948</v>
      </c>
      <c r="D32" s="438" t="n">
        <v>0</v>
      </c>
      <c r="E32" s="438" t="n">
        <v>7922.84873982</v>
      </c>
      <c r="F32" s="438" t="n">
        <f aca="false">SUM(B32:E32)</f>
        <v>4010.47494502</v>
      </c>
      <c r="G32" s="450" t="n">
        <v>3.578</v>
      </c>
      <c r="H32" s="450" t="n">
        <v>3.49</v>
      </c>
      <c r="I32" s="448" t="n">
        <f aca="false">G32-H32</f>
        <v>0.0879999999999996</v>
      </c>
      <c r="J32" s="438" t="n">
        <f aca="false">I32*B32*10000</f>
        <v>-3410879.99999999</v>
      </c>
      <c r="K32" s="438" t="n">
        <f aca="false">C32*I32*10000</f>
        <v>-32008.9394239999</v>
      </c>
      <c r="L32" s="438" t="n">
        <f aca="false">I32*D32*10000</f>
        <v>0</v>
      </c>
      <c r="M32" s="438" t="n">
        <f aca="false">I32*E32*10000</f>
        <v>6972106.89104157</v>
      </c>
      <c r="N32" s="438" t="n">
        <f aca="false">SUM(J32:M32)</f>
        <v>3529217.95161759</v>
      </c>
      <c r="O32" s="451" t="n">
        <f aca="false">A32</f>
        <v>37165</v>
      </c>
      <c r="P32" s="341"/>
      <c r="Q32" s="426" t="n">
        <f aca="false">CA9</f>
        <v>0</v>
      </c>
      <c r="R32" s="341" t="n">
        <f aca="false">Q32*T32</f>
        <v>0</v>
      </c>
      <c r="S32" s="428" t="n">
        <f aca="false">H31</f>
        <v>3.41</v>
      </c>
      <c r="T32" s="427" t="n">
        <f aca="false">G31-S32</f>
        <v>0.0919999999999996</v>
      </c>
      <c r="U32" s="425" t="n">
        <f aca="false">T32*R32</f>
        <v>0</v>
      </c>
      <c r="V32" s="341"/>
      <c r="W32" s="341" t="n">
        <f aca="false">D32</f>
        <v>0</v>
      </c>
      <c r="X32" s="341" t="n">
        <f aca="false">E32</f>
        <v>7922.84873982</v>
      </c>
      <c r="Y32" s="425" t="n">
        <v>-1091553.8273</v>
      </c>
      <c r="Z32" s="425" t="n">
        <v>-6839501.4796</v>
      </c>
      <c r="AA32" s="419" t="n">
        <f aca="false">Y32-W32</f>
        <v>-1091553.8273</v>
      </c>
      <c r="AB32" s="419" t="n">
        <f aca="false">Z32-X32</f>
        <v>-6847424.32833982</v>
      </c>
      <c r="AC32" s="419" t="n">
        <f aca="false">AA32+AB32</f>
        <v>-7938978.15563982</v>
      </c>
      <c r="AD32" s="341"/>
      <c r="AE32" s="341"/>
      <c r="AF32" s="341"/>
      <c r="AG32" s="341"/>
      <c r="AH32" s="341"/>
      <c r="AI32" s="428"/>
      <c r="AJ32" s="428"/>
      <c r="AK32" s="341"/>
      <c r="AL32" s="341"/>
      <c r="AM32" s="341"/>
      <c r="AN32" s="341"/>
      <c r="AO32" s="341"/>
      <c r="AP32" s="341"/>
      <c r="AQ32" s="341"/>
      <c r="AR32" s="341"/>
      <c r="AS32" s="341"/>
      <c r="AT32" s="341"/>
      <c r="AU32" s="341"/>
      <c r="AV32" s="341"/>
      <c r="AW32" s="341"/>
      <c r="AX32" s="341"/>
      <c r="AY32" s="341"/>
      <c r="AZ32" s="341"/>
      <c r="BA32" s="341"/>
      <c r="BB32" s="341"/>
      <c r="BC32" s="341"/>
      <c r="BD32" s="433"/>
      <c r="BE32" s="433"/>
      <c r="BF32" s="434"/>
      <c r="BG32" s="434"/>
      <c r="BH32" s="341"/>
      <c r="BI32" s="341"/>
      <c r="BJ32" s="341"/>
      <c r="BK32" s="428"/>
      <c r="BL32" s="428"/>
      <c r="BM32" s="425"/>
      <c r="BN32" s="425"/>
      <c r="BO32" s="425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1"/>
      <c r="CA32" s="341"/>
      <c r="CB32" s="432"/>
      <c r="CC32" s="341"/>
      <c r="CD32" s="430"/>
      <c r="CE32" s="341"/>
      <c r="CF32" s="341"/>
      <c r="CG32" s="341"/>
      <c r="CH32" s="341"/>
      <c r="CI32" s="341"/>
      <c r="CJ32" s="341"/>
      <c r="CK32" s="341"/>
      <c r="CL32" s="341"/>
      <c r="CM32" s="341"/>
      <c r="CN32" s="341"/>
      <c r="CO32" s="341"/>
      <c r="CP32" s="341"/>
      <c r="CQ32" s="341"/>
      <c r="CR32" s="341"/>
      <c r="CS32" s="341"/>
      <c r="CT32" s="341"/>
      <c r="CU32" s="341"/>
      <c r="CV32" s="341"/>
      <c r="CW32" s="341"/>
      <c r="CX32" s="341"/>
      <c r="CY32" s="341"/>
      <c r="CZ32" s="341"/>
      <c r="DA32" s="341"/>
      <c r="DB32" s="341"/>
      <c r="DC32" s="430"/>
      <c r="DD32" s="341"/>
      <c r="DE32" s="341"/>
      <c r="DF32" s="341"/>
      <c r="DG32" s="341"/>
      <c r="DH32" s="341"/>
      <c r="DI32" s="341"/>
      <c r="DJ32" s="341"/>
      <c r="DK32" s="341"/>
    </row>
    <row r="33" customFormat="false" ht="12.75" hidden="false" customHeight="false" outlineLevel="0" collapsed="false">
      <c r="A33" s="449" t="n">
        <v>37196</v>
      </c>
      <c r="B33" s="438" t="n">
        <v>310</v>
      </c>
      <c r="C33" s="438" t="n">
        <v>0</v>
      </c>
      <c r="D33" s="438" t="n">
        <v>0</v>
      </c>
      <c r="E33" s="438" t="n">
        <v>-1962.26762598</v>
      </c>
      <c r="F33" s="438" t="n">
        <f aca="false">SUM(B33:E33)</f>
        <v>-1652.26762598</v>
      </c>
      <c r="G33" s="450" t="n">
        <v>3.812</v>
      </c>
      <c r="H33" s="450" t="n">
        <v>3.738</v>
      </c>
      <c r="I33" s="448" t="n">
        <f aca="false">G33-H33</f>
        <v>0.0739999999999998</v>
      </c>
      <c r="J33" s="438" t="n">
        <f aca="false">I33*B33*10000</f>
        <v>229400</v>
      </c>
      <c r="K33" s="438" t="n">
        <f aca="false">C33*I33*10000</f>
        <v>0</v>
      </c>
      <c r="L33" s="438" t="n">
        <f aca="false">I33*D33*10000</f>
        <v>0</v>
      </c>
      <c r="M33" s="438" t="n">
        <f aca="false">I33*E33*10000</f>
        <v>-1452078.0432252</v>
      </c>
      <c r="N33" s="438" t="n">
        <f aca="false">SUM(J33:M33)</f>
        <v>-1222678.0432252</v>
      </c>
      <c r="O33" s="451" t="n">
        <f aca="false">A33</f>
        <v>37196</v>
      </c>
      <c r="P33" s="341"/>
      <c r="Q33" s="426" t="n">
        <f aca="false">CA10</f>
        <v>0</v>
      </c>
      <c r="R33" s="341" t="n">
        <f aca="false">Q33*T33</f>
        <v>0</v>
      </c>
      <c r="S33" s="428" t="n">
        <f aca="false">H32</f>
        <v>3.49</v>
      </c>
      <c r="T33" s="427" t="n">
        <f aca="false">G32-S33</f>
        <v>0.0879999999999996</v>
      </c>
      <c r="U33" s="425" t="n">
        <f aca="false">T33*R33</f>
        <v>0</v>
      </c>
      <c r="V33" s="341"/>
      <c r="W33" s="341" t="n">
        <f aca="false">D33</f>
        <v>0</v>
      </c>
      <c r="X33" s="341" t="n">
        <f aca="false">E33</f>
        <v>-1962.26762598</v>
      </c>
      <c r="Y33" s="425" t="n">
        <v>-876248.8652</v>
      </c>
      <c r="Z33" s="425" t="n">
        <v>-5219111.3708</v>
      </c>
      <c r="AA33" s="419" t="n">
        <f aca="false">Y33-W33</f>
        <v>-876248.8652</v>
      </c>
      <c r="AB33" s="419" t="n">
        <f aca="false">Z33-X33</f>
        <v>-5217149.10317402</v>
      </c>
      <c r="AC33" s="419" t="n">
        <f aca="false">AA33+AB33</f>
        <v>-6093397.96837402</v>
      </c>
      <c r="AD33" s="341"/>
      <c r="AE33" s="341"/>
      <c r="AF33" s="341"/>
      <c r="AG33" s="341"/>
      <c r="AH33" s="341"/>
      <c r="AI33" s="428"/>
      <c r="AJ33" s="428"/>
      <c r="AK33" s="341"/>
      <c r="AL33" s="341"/>
      <c r="AM33" s="341"/>
      <c r="AN33" s="341"/>
      <c r="AO33" s="341"/>
      <c r="AP33" s="341"/>
      <c r="AQ33" s="341"/>
      <c r="AR33" s="341"/>
      <c r="AS33" s="341"/>
      <c r="AT33" s="341"/>
      <c r="AU33" s="341"/>
      <c r="AV33" s="341"/>
      <c r="AW33" s="341"/>
      <c r="AX33" s="341"/>
      <c r="AY33" s="341"/>
      <c r="AZ33" s="341"/>
      <c r="BA33" s="341"/>
      <c r="BB33" s="341"/>
      <c r="BC33" s="341"/>
      <c r="BD33" s="433"/>
      <c r="BE33" s="433"/>
      <c r="BF33" s="434"/>
      <c r="BG33" s="434"/>
      <c r="BH33" s="341"/>
      <c r="BI33" s="341"/>
      <c r="BJ33" s="341"/>
      <c r="BK33" s="428"/>
      <c r="BL33" s="428"/>
      <c r="BM33" s="425"/>
      <c r="BN33" s="425"/>
      <c r="BO33" s="425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1"/>
      <c r="CA33" s="341"/>
      <c r="CB33" s="432"/>
      <c r="CC33" s="341"/>
      <c r="CD33" s="430"/>
      <c r="CE33" s="341"/>
      <c r="CF33" s="341"/>
      <c r="CG33" s="341"/>
      <c r="CH33" s="341"/>
      <c r="CI33" s="341"/>
      <c r="CJ33" s="341"/>
      <c r="CK33" s="341"/>
      <c r="CL33" s="341"/>
      <c r="CM33" s="341"/>
      <c r="CN33" s="341"/>
      <c r="CO33" s="341"/>
      <c r="CP33" s="341"/>
      <c r="CQ33" s="341"/>
      <c r="CR33" s="341"/>
      <c r="CS33" s="341"/>
      <c r="CT33" s="341"/>
      <c r="CU33" s="341"/>
      <c r="CV33" s="341"/>
      <c r="CW33" s="341"/>
      <c r="CX33" s="341"/>
      <c r="CY33" s="341"/>
      <c r="CZ33" s="341"/>
      <c r="DA33" s="341"/>
      <c r="DB33" s="341"/>
      <c r="DC33" s="430"/>
      <c r="DD33" s="341"/>
      <c r="DE33" s="341"/>
      <c r="DF33" s="341"/>
      <c r="DG33" s="341"/>
      <c r="DH33" s="341"/>
      <c r="DI33" s="341"/>
      <c r="DJ33" s="341"/>
      <c r="DK33" s="341"/>
    </row>
    <row r="34" customFormat="false" ht="12.75" hidden="false" customHeight="false" outlineLevel="0" collapsed="false">
      <c r="A34" s="449" t="n">
        <v>37226</v>
      </c>
      <c r="B34" s="438" t="n">
        <v>5242</v>
      </c>
      <c r="C34" s="438" t="n">
        <v>0</v>
      </c>
      <c r="D34" s="438" t="n">
        <v>0</v>
      </c>
      <c r="E34" s="438" t="n">
        <v>-471.42893618</v>
      </c>
      <c r="F34" s="438" t="n">
        <f aca="false">SUM(B34:E34)</f>
        <v>4770.57106382</v>
      </c>
      <c r="G34" s="450" t="n">
        <v>4.056</v>
      </c>
      <c r="H34" s="450" t="n">
        <v>3.99</v>
      </c>
      <c r="I34" s="448" t="n">
        <f aca="false">G34-H34</f>
        <v>0.0659999999999998</v>
      </c>
      <c r="J34" s="438" t="n">
        <f aca="false">I34*B34*10000</f>
        <v>3459719.99999999</v>
      </c>
      <c r="K34" s="438" t="n">
        <f aca="false">C34*I34*10000</f>
        <v>0</v>
      </c>
      <c r="L34" s="438" t="n">
        <f aca="false">I34*D34*10000</f>
        <v>0</v>
      </c>
      <c r="M34" s="438" t="n">
        <f aca="false">I34*E34*10000</f>
        <v>-311143.097878799</v>
      </c>
      <c r="N34" s="438" t="n">
        <f aca="false">SUM(J34:M34)</f>
        <v>3148576.90212119</v>
      </c>
      <c r="O34" s="451" t="n">
        <f aca="false">A34</f>
        <v>37226</v>
      </c>
      <c r="P34" s="341"/>
      <c r="Q34" s="426" t="n">
        <f aca="false">CA11</f>
        <v>0</v>
      </c>
      <c r="R34" s="341" t="n">
        <f aca="false">Q34*T34</f>
        <v>0</v>
      </c>
      <c r="S34" s="428" t="n">
        <f aca="false">H33</f>
        <v>3.738</v>
      </c>
      <c r="T34" s="427" t="n">
        <f aca="false">G33-S34</f>
        <v>0.0739999999999998</v>
      </c>
      <c r="U34" s="425" t="n">
        <f aca="false">T34*R34</f>
        <v>0</v>
      </c>
      <c r="V34" s="341"/>
      <c r="W34" s="341" t="n">
        <f aca="false">D34</f>
        <v>0</v>
      </c>
      <c r="X34" s="341" t="n">
        <f aca="false">E34</f>
        <v>-471.42893618</v>
      </c>
      <c r="Y34" s="425" t="n">
        <v>-951824.7384</v>
      </c>
      <c r="Z34" s="425" t="n">
        <v>-16159527.3231</v>
      </c>
      <c r="AA34" s="419" t="n">
        <f aca="false">Y34-W34</f>
        <v>-951824.7384</v>
      </c>
      <c r="AB34" s="419" t="n">
        <f aca="false">Z34-X34</f>
        <v>-16159055.8941638</v>
      </c>
      <c r="AC34" s="419" t="n">
        <f aca="false">AA34+AB34</f>
        <v>-17110880.6325638</v>
      </c>
      <c r="AD34" s="341"/>
      <c r="AE34" s="341"/>
      <c r="AF34" s="341"/>
      <c r="AG34" s="341"/>
      <c r="AH34" s="341"/>
      <c r="AI34" s="428"/>
      <c r="AJ34" s="428"/>
      <c r="AK34" s="341"/>
      <c r="AL34" s="341"/>
      <c r="AM34" s="341"/>
      <c r="AN34" s="341"/>
      <c r="AO34" s="341"/>
      <c r="AP34" s="341"/>
      <c r="AQ34" s="341"/>
      <c r="AR34" s="341"/>
      <c r="AS34" s="341"/>
      <c r="AT34" s="341"/>
      <c r="AU34" s="341"/>
      <c r="AV34" s="341"/>
      <c r="AW34" s="341"/>
      <c r="AX34" s="341"/>
      <c r="AY34" s="341"/>
      <c r="AZ34" s="341"/>
      <c r="BA34" s="341"/>
      <c r="BB34" s="341"/>
      <c r="BC34" s="341"/>
      <c r="BD34" s="433"/>
      <c r="BE34" s="433"/>
      <c r="BF34" s="434"/>
      <c r="BG34" s="434"/>
      <c r="BH34" s="341"/>
      <c r="BI34" s="341"/>
      <c r="BJ34" s="341"/>
      <c r="BK34" s="428"/>
      <c r="BL34" s="428"/>
      <c r="BM34" s="425"/>
      <c r="BN34" s="425"/>
      <c r="BO34" s="425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1"/>
      <c r="CA34" s="341"/>
      <c r="CB34" s="432"/>
      <c r="CC34" s="341"/>
      <c r="CD34" s="430"/>
      <c r="CE34" s="341"/>
      <c r="CF34" s="341"/>
      <c r="CG34" s="341"/>
      <c r="CH34" s="341"/>
      <c r="CI34" s="341"/>
      <c r="CJ34" s="341"/>
      <c r="CK34" s="341"/>
      <c r="CL34" s="341"/>
      <c r="CM34" s="341"/>
      <c r="CN34" s="341"/>
      <c r="CO34" s="341"/>
      <c r="CP34" s="341"/>
      <c r="CQ34" s="341"/>
      <c r="CR34" s="341"/>
      <c r="CS34" s="341"/>
      <c r="CT34" s="341"/>
      <c r="CU34" s="341"/>
      <c r="CV34" s="341"/>
      <c r="CW34" s="341"/>
      <c r="CX34" s="341"/>
      <c r="CY34" s="341"/>
      <c r="CZ34" s="341"/>
      <c r="DA34" s="341"/>
      <c r="DB34" s="341"/>
      <c r="DC34" s="430"/>
      <c r="DD34" s="341"/>
      <c r="DE34" s="341"/>
      <c r="DF34" s="341"/>
      <c r="DG34" s="341"/>
      <c r="DH34" s="341"/>
      <c r="DI34" s="341"/>
      <c r="DJ34" s="341"/>
      <c r="DK34" s="341"/>
    </row>
    <row r="35" customFormat="false" ht="12.75" hidden="false" customHeight="false" outlineLevel="0" collapsed="false">
      <c r="A35" s="449" t="n">
        <v>37257</v>
      </c>
      <c r="B35" s="438" t="n">
        <v>4940</v>
      </c>
      <c r="C35" s="438" t="n">
        <v>0</v>
      </c>
      <c r="D35" s="438" t="n">
        <v>0</v>
      </c>
      <c r="E35" s="438" t="n">
        <v>760.75946622</v>
      </c>
      <c r="F35" s="438" t="n">
        <f aca="false">SUM(B35:E35)</f>
        <v>5700.75946622</v>
      </c>
      <c r="G35" s="450" t="n">
        <v>4.151</v>
      </c>
      <c r="H35" s="450" t="n">
        <v>4.09</v>
      </c>
      <c r="I35" s="448" t="n">
        <f aca="false">G35-H35</f>
        <v>0.0609999999999999</v>
      </c>
      <c r="J35" s="438" t="n">
        <f aca="false">I35*B35*10000</f>
        <v>3013400</v>
      </c>
      <c r="K35" s="438" t="n">
        <f aca="false">C35*I35*10000</f>
        <v>0</v>
      </c>
      <c r="L35" s="438" t="n">
        <f aca="false">I35*D35*10000</f>
        <v>0</v>
      </c>
      <c r="M35" s="438" t="n">
        <f aca="false">I35*E35*10000</f>
        <v>464063.2743942</v>
      </c>
      <c r="N35" s="438" t="n">
        <f aca="false">SUM(J35:M35)</f>
        <v>3477463.2743942</v>
      </c>
      <c r="O35" s="451" t="n">
        <f aca="false">A35</f>
        <v>37257</v>
      </c>
      <c r="P35" s="341"/>
      <c r="Q35" s="426" t="n">
        <f aca="false">CA12</f>
        <v>0</v>
      </c>
      <c r="R35" s="341" t="n">
        <f aca="false">Q35*T35</f>
        <v>0</v>
      </c>
      <c r="S35" s="428" t="n">
        <f aca="false">H34</f>
        <v>3.99</v>
      </c>
      <c r="T35" s="427" t="n">
        <f aca="false">G34-S35</f>
        <v>0.0659999999999998</v>
      </c>
      <c r="U35" s="425" t="n">
        <f aca="false">T35*R35</f>
        <v>0</v>
      </c>
      <c r="V35" s="341"/>
      <c r="W35" s="341" t="n">
        <f aca="false">D35</f>
        <v>0</v>
      </c>
      <c r="X35" s="341" t="n">
        <f aca="false">E35</f>
        <v>760.75946622</v>
      </c>
      <c r="Y35" s="425" t="n">
        <v>-1242662.2008</v>
      </c>
      <c r="Z35" s="425" t="n">
        <v>-7808446.0083</v>
      </c>
      <c r="AA35" s="419" t="n">
        <f aca="false">Y35-W35</f>
        <v>-1242662.2008</v>
      </c>
      <c r="AB35" s="419" t="n">
        <f aca="false">Z35-X35</f>
        <v>-7809206.76776622</v>
      </c>
      <c r="AC35" s="419" t="n">
        <f aca="false">AA35+AB35</f>
        <v>-9051868.96856622</v>
      </c>
      <c r="AD35" s="341"/>
      <c r="AE35" s="341"/>
      <c r="AF35" s="341"/>
      <c r="AG35" s="341"/>
      <c r="AH35" s="341"/>
      <c r="AI35" s="428"/>
      <c r="AJ35" s="428"/>
      <c r="AK35" s="341"/>
      <c r="AL35" s="341"/>
      <c r="AM35" s="341"/>
      <c r="AN35" s="341"/>
      <c r="AO35" s="341"/>
      <c r="AP35" s="341"/>
      <c r="AQ35" s="341"/>
      <c r="AR35" s="341"/>
      <c r="AS35" s="341"/>
      <c r="AT35" s="341"/>
      <c r="AU35" s="341"/>
      <c r="AV35" s="341"/>
      <c r="AW35" s="341"/>
      <c r="AX35" s="341"/>
      <c r="AY35" s="341"/>
      <c r="AZ35" s="341"/>
      <c r="BA35" s="341"/>
      <c r="BB35" s="341"/>
      <c r="BC35" s="341"/>
      <c r="BD35" s="433"/>
      <c r="BE35" s="433"/>
      <c r="BF35" s="434"/>
      <c r="BG35" s="434"/>
      <c r="BH35" s="341"/>
      <c r="BI35" s="341"/>
      <c r="BJ35" s="341"/>
      <c r="BK35" s="428"/>
      <c r="BL35" s="428"/>
      <c r="BM35" s="425"/>
      <c r="BN35" s="425"/>
      <c r="BO35" s="425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1"/>
      <c r="CA35" s="341"/>
      <c r="CB35" s="432"/>
      <c r="CC35" s="341"/>
      <c r="CD35" s="430"/>
      <c r="CE35" s="341"/>
      <c r="CF35" s="341"/>
      <c r="CG35" s="341"/>
      <c r="CH35" s="341"/>
      <c r="CI35" s="341"/>
      <c r="CJ35" s="341"/>
      <c r="CK35" s="341"/>
      <c r="CL35" s="341"/>
      <c r="CM35" s="341"/>
      <c r="CN35" s="341"/>
      <c r="CO35" s="341"/>
      <c r="CP35" s="341"/>
      <c r="CQ35" s="341"/>
      <c r="CR35" s="341"/>
      <c r="CS35" s="341"/>
      <c r="CT35" s="341"/>
      <c r="CU35" s="341"/>
      <c r="CV35" s="341"/>
      <c r="CW35" s="341"/>
      <c r="CX35" s="341"/>
      <c r="CY35" s="341"/>
      <c r="CZ35" s="341"/>
      <c r="DA35" s="341"/>
      <c r="DB35" s="341"/>
      <c r="DC35" s="430"/>
      <c r="DD35" s="341"/>
      <c r="DE35" s="341"/>
      <c r="DF35" s="341"/>
      <c r="DG35" s="341"/>
      <c r="DH35" s="341"/>
      <c r="DI35" s="341"/>
      <c r="DJ35" s="341"/>
      <c r="DK35" s="341"/>
    </row>
    <row r="36" customFormat="false" ht="12.75" hidden="false" customHeight="false" outlineLevel="0" collapsed="false">
      <c r="A36" s="449" t="n">
        <v>37288</v>
      </c>
      <c r="B36" s="438" t="n">
        <v>-3692</v>
      </c>
      <c r="C36" s="438" t="n">
        <v>0</v>
      </c>
      <c r="D36" s="438" t="n">
        <v>0</v>
      </c>
      <c r="E36" s="438" t="n">
        <v>1850.47118867</v>
      </c>
      <c r="F36" s="438" t="n">
        <f aca="false">SUM(B36:E36)</f>
        <v>-1841.52881133</v>
      </c>
      <c r="G36" s="450" t="n">
        <v>4.061</v>
      </c>
      <c r="H36" s="450" t="n">
        <v>4</v>
      </c>
      <c r="I36" s="448" t="n">
        <f aca="false">G36-H36</f>
        <v>0.0609999999999999</v>
      </c>
      <c r="J36" s="438" t="n">
        <f aca="false">I36*B36*10000</f>
        <v>-2252120</v>
      </c>
      <c r="K36" s="438" t="n">
        <f aca="false">C36*I36*10000</f>
        <v>0</v>
      </c>
      <c r="L36" s="438" t="n">
        <f aca="false">I36*D36*10000</f>
        <v>0</v>
      </c>
      <c r="M36" s="438" t="n">
        <f aca="false">I36*E36*10000</f>
        <v>1128787.4250887</v>
      </c>
      <c r="N36" s="438" t="n">
        <f aca="false">SUM(J36:M36)</f>
        <v>-1123332.5749113</v>
      </c>
      <c r="O36" s="451" t="n">
        <f aca="false">A36</f>
        <v>37288</v>
      </c>
      <c r="P36" s="341"/>
      <c r="Q36" s="426" t="n">
        <f aca="false">CA13</f>
        <v>0</v>
      </c>
      <c r="R36" s="341" t="n">
        <f aca="false">Q36*T36</f>
        <v>0</v>
      </c>
      <c r="S36" s="428" t="n">
        <f aca="false">H35</f>
        <v>4.09</v>
      </c>
      <c r="T36" s="427" t="n">
        <f aca="false">G35-S36</f>
        <v>0.0609999999999999</v>
      </c>
      <c r="U36" s="425" t="n">
        <f aca="false">T36*R36</f>
        <v>0</v>
      </c>
      <c r="V36" s="341"/>
      <c r="W36" s="341" t="n">
        <f aca="false">D36</f>
        <v>0</v>
      </c>
      <c r="X36" s="341" t="n">
        <f aca="false">E36</f>
        <v>1850.47118867</v>
      </c>
      <c r="Y36" s="425" t="n">
        <v>-625563.4929</v>
      </c>
      <c r="Z36" s="425" t="n">
        <v>-5927861.6478</v>
      </c>
      <c r="AA36" s="419" t="n">
        <f aca="false">Y36-W36</f>
        <v>-625563.4929</v>
      </c>
      <c r="AB36" s="419" t="n">
        <f aca="false">Z36-X36</f>
        <v>-5929712.11898867</v>
      </c>
      <c r="AC36" s="419" t="n">
        <f aca="false">AA36+AB36</f>
        <v>-6555275.61188867</v>
      </c>
      <c r="AD36" s="341"/>
      <c r="AE36" s="341"/>
      <c r="AF36" s="341"/>
      <c r="AG36" s="341"/>
      <c r="AH36" s="341"/>
      <c r="AI36" s="428"/>
      <c r="AJ36" s="428"/>
      <c r="AK36" s="341"/>
      <c r="AL36" s="341"/>
      <c r="AM36" s="341"/>
      <c r="AN36" s="341"/>
      <c r="AO36" s="341"/>
      <c r="AP36" s="341"/>
      <c r="AQ36" s="341"/>
      <c r="AR36" s="341"/>
      <c r="AS36" s="341"/>
      <c r="AT36" s="341"/>
      <c r="AU36" s="341"/>
      <c r="AV36" s="341"/>
      <c r="AW36" s="341"/>
      <c r="AX36" s="341"/>
      <c r="AY36" s="341"/>
      <c r="AZ36" s="341"/>
      <c r="BA36" s="341"/>
      <c r="BB36" s="341"/>
      <c r="BC36" s="341"/>
      <c r="BD36" s="433"/>
      <c r="BE36" s="433"/>
      <c r="BF36" s="434"/>
      <c r="BG36" s="434"/>
      <c r="BH36" s="341"/>
      <c r="BI36" s="341"/>
      <c r="BJ36" s="341"/>
      <c r="BK36" s="428"/>
      <c r="BL36" s="428"/>
      <c r="BM36" s="425"/>
      <c r="BN36" s="425"/>
      <c r="BO36" s="425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1"/>
      <c r="CA36" s="341"/>
      <c r="CB36" s="432"/>
      <c r="CC36" s="341"/>
      <c r="CD36" s="430"/>
      <c r="CE36" s="341"/>
      <c r="CF36" s="341"/>
      <c r="CG36" s="341"/>
      <c r="CH36" s="341"/>
      <c r="CI36" s="341"/>
      <c r="CJ36" s="341"/>
      <c r="CK36" s="341"/>
      <c r="CL36" s="341"/>
      <c r="CM36" s="341"/>
      <c r="CN36" s="341"/>
      <c r="CO36" s="341"/>
      <c r="CP36" s="341"/>
      <c r="CQ36" s="341"/>
      <c r="CR36" s="341"/>
      <c r="CS36" s="341"/>
      <c r="CT36" s="341"/>
      <c r="CU36" s="341"/>
      <c r="CV36" s="341"/>
      <c r="CW36" s="341"/>
      <c r="CX36" s="341"/>
      <c r="CY36" s="341"/>
      <c r="CZ36" s="341"/>
      <c r="DA36" s="341"/>
      <c r="DB36" s="341"/>
      <c r="DC36" s="430"/>
      <c r="DD36" s="341"/>
      <c r="DE36" s="341"/>
      <c r="DF36" s="341"/>
      <c r="DG36" s="341"/>
      <c r="DH36" s="341"/>
      <c r="DI36" s="341"/>
      <c r="DJ36" s="341"/>
      <c r="DK36" s="341"/>
    </row>
    <row r="37" customFormat="false" ht="12.75" hidden="false" customHeight="false" outlineLevel="0" collapsed="false">
      <c r="A37" s="449" t="n">
        <v>37316</v>
      </c>
      <c r="B37" s="438" t="n">
        <v>1076</v>
      </c>
      <c r="C37" s="438" t="n">
        <v>2.87E-006</v>
      </c>
      <c r="D37" s="438" t="n">
        <v>0</v>
      </c>
      <c r="E37" s="438" t="n">
        <v>-7397.55968835</v>
      </c>
      <c r="F37" s="438" t="n">
        <f aca="false">SUM(B37:E37)</f>
        <v>-6321.55968548</v>
      </c>
      <c r="G37" s="450" t="n">
        <v>3.912</v>
      </c>
      <c r="H37" s="450" t="n">
        <v>3.845</v>
      </c>
      <c r="I37" s="448" t="n">
        <f aca="false">G37-H37</f>
        <v>0.0669999999999997</v>
      </c>
      <c r="J37" s="438" t="n">
        <f aca="false">I37*B37*10000</f>
        <v>720919.999999997</v>
      </c>
      <c r="K37" s="438" t="n">
        <f aca="false">C37*I37*10000</f>
        <v>0.00192289999999999</v>
      </c>
      <c r="L37" s="438" t="n">
        <f aca="false">I37*D37*10000</f>
        <v>0</v>
      </c>
      <c r="M37" s="438" t="n">
        <f aca="false">I37*E37*10000</f>
        <v>-4956364.99119448</v>
      </c>
      <c r="N37" s="438" t="n">
        <f aca="false">SUM(J37:M37)</f>
        <v>-4235444.98927158</v>
      </c>
      <c r="O37" s="451" t="n">
        <f aca="false">A37</f>
        <v>37316</v>
      </c>
      <c r="P37" s="341"/>
      <c r="Q37" s="426" t="n">
        <f aca="false">CA14</f>
        <v>0</v>
      </c>
      <c r="R37" s="341" t="n">
        <f aca="false">Q37*T37</f>
        <v>0</v>
      </c>
      <c r="S37" s="428" t="n">
        <f aca="false">H36</f>
        <v>4</v>
      </c>
      <c r="T37" s="427" t="n">
        <f aca="false">G36-S37</f>
        <v>0.0609999999999999</v>
      </c>
      <c r="U37" s="425" t="n">
        <f aca="false">T37*R37</f>
        <v>0</v>
      </c>
      <c r="V37" s="341"/>
      <c r="W37" s="341" t="n">
        <f aca="false">D37</f>
        <v>0</v>
      </c>
      <c r="X37" s="341" t="n">
        <f aca="false">E37</f>
        <v>-7397.55968835</v>
      </c>
      <c r="Y37" s="425" t="n">
        <v>-292546.2965</v>
      </c>
      <c r="Z37" s="425" t="n">
        <v>-4310827.4419</v>
      </c>
      <c r="AA37" s="419" t="n">
        <f aca="false">Y37-W37</f>
        <v>-292546.2965</v>
      </c>
      <c r="AB37" s="419" t="n">
        <f aca="false">Z37-X37</f>
        <v>-4303429.88221165</v>
      </c>
      <c r="AC37" s="419" t="n">
        <f aca="false">AA37+AB37</f>
        <v>-4595976.17871165</v>
      </c>
      <c r="AD37" s="341"/>
      <c r="AE37" s="341"/>
      <c r="AF37" s="341"/>
      <c r="AG37" s="341"/>
      <c r="AH37" s="341"/>
      <c r="AI37" s="428"/>
      <c r="AJ37" s="428"/>
      <c r="AK37" s="341"/>
      <c r="AL37" s="341"/>
      <c r="AM37" s="341"/>
      <c r="AN37" s="341"/>
      <c r="AO37" s="341"/>
      <c r="AP37" s="341"/>
      <c r="AQ37" s="341"/>
      <c r="AR37" s="341"/>
      <c r="AS37" s="341"/>
      <c r="AT37" s="341"/>
      <c r="AU37" s="341"/>
      <c r="AV37" s="341"/>
      <c r="AW37" s="341"/>
      <c r="AX37" s="341"/>
      <c r="AY37" s="341"/>
      <c r="AZ37" s="341"/>
      <c r="BA37" s="341"/>
      <c r="BB37" s="341"/>
      <c r="BC37" s="341"/>
      <c r="BD37" s="433"/>
      <c r="BE37" s="433"/>
      <c r="BF37" s="434"/>
      <c r="BG37" s="434"/>
      <c r="BH37" s="341"/>
      <c r="BI37" s="341"/>
      <c r="BJ37" s="341"/>
      <c r="BK37" s="428"/>
      <c r="BL37" s="428"/>
      <c r="BM37" s="425"/>
      <c r="BN37" s="425"/>
      <c r="BO37" s="425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1"/>
      <c r="CA37" s="341"/>
      <c r="CB37" s="432"/>
      <c r="CC37" s="341"/>
      <c r="CD37" s="430"/>
      <c r="CE37" s="341"/>
      <c r="CF37" s="341"/>
      <c r="CG37" s="341"/>
      <c r="CH37" s="341"/>
      <c r="CI37" s="341"/>
      <c r="CJ37" s="341"/>
      <c r="CK37" s="341"/>
      <c r="CL37" s="341"/>
      <c r="CM37" s="341"/>
      <c r="CN37" s="341"/>
      <c r="CO37" s="341"/>
      <c r="CP37" s="341"/>
      <c r="CQ37" s="341"/>
      <c r="CR37" s="341"/>
      <c r="CS37" s="341"/>
      <c r="CT37" s="341"/>
      <c r="CU37" s="341"/>
      <c r="CV37" s="341"/>
      <c r="CW37" s="341"/>
      <c r="CX37" s="341"/>
      <c r="CY37" s="341"/>
      <c r="CZ37" s="341"/>
      <c r="DA37" s="341"/>
      <c r="DB37" s="341"/>
      <c r="DC37" s="430"/>
      <c r="DD37" s="341"/>
      <c r="DE37" s="341"/>
      <c r="DF37" s="341"/>
      <c r="DG37" s="341"/>
      <c r="DH37" s="341"/>
      <c r="DI37" s="341"/>
      <c r="DJ37" s="341"/>
      <c r="DK37" s="341"/>
    </row>
    <row r="38" customFormat="false" ht="12.75" hidden="false" customHeight="false" outlineLevel="0" collapsed="false">
      <c r="A38" s="449" t="n">
        <v>37347</v>
      </c>
      <c r="B38" s="438" t="n">
        <v>2124</v>
      </c>
      <c r="C38" s="438" t="n">
        <v>0</v>
      </c>
      <c r="D38" s="438" t="n">
        <v>0</v>
      </c>
      <c r="E38" s="438" t="n">
        <v>-5403.03866179</v>
      </c>
      <c r="F38" s="438" t="n">
        <f aca="false">SUM(B38:E38)</f>
        <v>-3279.03866179</v>
      </c>
      <c r="G38" s="450" t="n">
        <v>3.689</v>
      </c>
      <c r="H38" s="450" t="n">
        <v>3.622</v>
      </c>
      <c r="I38" s="448" t="n">
        <f aca="false">G38-H38</f>
        <v>0.0670000000000002</v>
      </c>
      <c r="J38" s="438" t="n">
        <f aca="false">I38*B38*10000</f>
        <v>1423080</v>
      </c>
      <c r="K38" s="438" t="n">
        <f aca="false">C38*I38*10000</f>
        <v>0</v>
      </c>
      <c r="L38" s="438" t="n">
        <f aca="false">I38*D38*10000</f>
        <v>0</v>
      </c>
      <c r="M38" s="438" t="n">
        <f aca="false">I38*E38*10000</f>
        <v>-3620035.90339931</v>
      </c>
      <c r="N38" s="438" t="n">
        <f aca="false">SUM(J38:M38)</f>
        <v>-2196955.90339931</v>
      </c>
      <c r="O38" s="451" t="n">
        <f aca="false">A38</f>
        <v>37347</v>
      </c>
      <c r="P38" s="425" t="n">
        <f aca="false">SUM(N31:N38)</f>
        <v>-9658639.86881077</v>
      </c>
      <c r="Q38" s="426" t="n">
        <f aca="false">CA15</f>
        <v>0</v>
      </c>
      <c r="R38" s="341" t="n">
        <f aca="false">Q38*T38</f>
        <v>0</v>
      </c>
      <c r="S38" s="428" t="n">
        <f aca="false">H37</f>
        <v>3.845</v>
      </c>
      <c r="T38" s="427" t="n">
        <f aca="false">G37-S38</f>
        <v>0.0669999999999997</v>
      </c>
      <c r="U38" s="425" t="n">
        <f aca="false">T38*R38</f>
        <v>0</v>
      </c>
      <c r="V38" s="425" t="n">
        <f aca="false">SUM(U31:U38)</f>
        <v>0</v>
      </c>
      <c r="W38" s="341" t="n">
        <f aca="false">D38</f>
        <v>0</v>
      </c>
      <c r="X38" s="341" t="n">
        <f aca="false">E38</f>
        <v>-5403.03866179</v>
      </c>
      <c r="Y38" s="425" t="n">
        <v>-464326.4609</v>
      </c>
      <c r="Z38" s="425" t="n">
        <v>-5343765.2286</v>
      </c>
      <c r="AA38" s="419" t="n">
        <f aca="false">Y38-W38</f>
        <v>-464326.4609</v>
      </c>
      <c r="AB38" s="419" t="n">
        <f aca="false">Z38-X38</f>
        <v>-5338362.18993821</v>
      </c>
      <c r="AC38" s="419" t="n">
        <f aca="false">AA38+AB38</f>
        <v>-5802688.65083821</v>
      </c>
      <c r="AD38" s="341"/>
      <c r="AE38" s="341"/>
      <c r="AF38" s="341"/>
      <c r="AG38" s="341"/>
      <c r="AH38" s="341"/>
      <c r="AI38" s="428"/>
      <c r="AJ38" s="428"/>
      <c r="AK38" s="341"/>
      <c r="AL38" s="341"/>
      <c r="AM38" s="341"/>
      <c r="AN38" s="341"/>
      <c r="AO38" s="341"/>
      <c r="AP38" s="341"/>
      <c r="AQ38" s="341"/>
      <c r="AR38" s="341"/>
      <c r="AS38" s="341"/>
      <c r="AT38" s="341"/>
      <c r="AU38" s="341"/>
      <c r="AV38" s="341"/>
      <c r="AW38" s="341"/>
      <c r="AX38" s="341"/>
      <c r="AY38" s="341"/>
      <c r="AZ38" s="341"/>
      <c r="BA38" s="341"/>
      <c r="BB38" s="341"/>
      <c r="BC38" s="341"/>
      <c r="BD38" s="433"/>
      <c r="BE38" s="433"/>
      <c r="BF38" s="434"/>
      <c r="BG38" s="434"/>
      <c r="BH38" s="341"/>
      <c r="BI38" s="341"/>
      <c r="BJ38" s="341"/>
      <c r="BK38" s="428"/>
      <c r="BL38" s="428"/>
      <c r="BM38" s="425"/>
      <c r="BN38" s="425"/>
      <c r="BO38" s="425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1"/>
      <c r="CA38" s="341"/>
      <c r="CB38" s="432"/>
      <c r="CC38" s="341"/>
      <c r="CD38" s="430"/>
      <c r="CE38" s="341"/>
      <c r="CF38" s="341"/>
      <c r="CG38" s="341"/>
      <c r="CH38" s="341"/>
      <c r="CI38" s="341"/>
      <c r="CJ38" s="341"/>
      <c r="CK38" s="341"/>
      <c r="CL38" s="341"/>
      <c r="CM38" s="341"/>
      <c r="CN38" s="341"/>
      <c r="CO38" s="341"/>
      <c r="CP38" s="341"/>
      <c r="CQ38" s="341"/>
      <c r="CR38" s="341"/>
      <c r="CS38" s="341"/>
      <c r="CT38" s="341"/>
      <c r="CU38" s="341"/>
      <c r="CV38" s="341"/>
      <c r="CW38" s="341"/>
      <c r="CX38" s="341"/>
      <c r="CY38" s="341"/>
      <c r="CZ38" s="341"/>
      <c r="DA38" s="341"/>
      <c r="DB38" s="341"/>
      <c r="DC38" s="430"/>
      <c r="DD38" s="341"/>
      <c r="DE38" s="341"/>
      <c r="DF38" s="341"/>
      <c r="DG38" s="341"/>
      <c r="DH38" s="341"/>
      <c r="DI38" s="341"/>
      <c r="DJ38" s="341"/>
      <c r="DK38" s="341"/>
    </row>
    <row r="39" customFormat="false" ht="12.75" hidden="false" customHeight="false" outlineLevel="0" collapsed="false">
      <c r="A39" s="449" t="n">
        <v>37377</v>
      </c>
      <c r="B39" s="438" t="n">
        <v>-8814</v>
      </c>
      <c r="C39" s="438" t="n">
        <v>0</v>
      </c>
      <c r="D39" s="438" t="n">
        <v>0</v>
      </c>
      <c r="E39" s="438" t="n">
        <v>4410.80737883</v>
      </c>
      <c r="F39" s="438" t="n">
        <f aca="false">SUM(B39:E39)</f>
        <v>-4403.19262117</v>
      </c>
      <c r="G39" s="450" t="n">
        <v>3.686</v>
      </c>
      <c r="H39" s="450" t="n">
        <v>3.622</v>
      </c>
      <c r="I39" s="448" t="n">
        <f aca="false">G39-H39</f>
        <v>0.0640000000000001</v>
      </c>
      <c r="J39" s="438" t="n">
        <f aca="false">I39*B39*10000</f>
        <v>-5640960.00000001</v>
      </c>
      <c r="K39" s="438" t="n">
        <f aca="false">C39*I39*10000</f>
        <v>0</v>
      </c>
      <c r="L39" s="438" t="n">
        <f aca="false">I39*D39*10000</f>
        <v>0</v>
      </c>
      <c r="M39" s="438" t="n">
        <f aca="false">I39*E39*10000</f>
        <v>2822916.7224512</v>
      </c>
      <c r="N39" s="438" t="n">
        <f aca="false">SUM(J39:M39)</f>
        <v>-2818043.2775488</v>
      </c>
      <c r="O39" s="451" t="n">
        <f aca="false">A39</f>
        <v>37377</v>
      </c>
      <c r="P39" s="341"/>
      <c r="Q39" s="426" t="n">
        <f aca="false">CA16</f>
        <v>0</v>
      </c>
      <c r="R39" s="341" t="n">
        <f aca="false">Q39*T39</f>
        <v>0</v>
      </c>
      <c r="S39" s="428" t="n">
        <f aca="false">H38</f>
        <v>3.622</v>
      </c>
      <c r="T39" s="427" t="n">
        <f aca="false">G38-S39</f>
        <v>0.0670000000000002</v>
      </c>
      <c r="U39" s="425" t="n">
        <f aca="false">T39*R39</f>
        <v>0</v>
      </c>
      <c r="V39" s="341"/>
      <c r="W39" s="341" t="n">
        <f aca="false">D39</f>
        <v>0</v>
      </c>
      <c r="X39" s="341" t="n">
        <f aca="false">E39</f>
        <v>4410.80737883</v>
      </c>
      <c r="Y39" s="425" t="n">
        <v>-192554.8804</v>
      </c>
      <c r="Z39" s="425" t="n">
        <v>-4966997.4739</v>
      </c>
      <c r="AA39" s="419" t="n">
        <f aca="false">Y39-W39</f>
        <v>-192554.8804</v>
      </c>
      <c r="AB39" s="419" t="n">
        <f aca="false">Z39-X39</f>
        <v>-4971408.28127883</v>
      </c>
      <c r="AC39" s="419" t="n">
        <f aca="false">AA39+AB39</f>
        <v>-5163963.16167883</v>
      </c>
      <c r="AD39" s="341"/>
      <c r="AE39" s="341"/>
      <c r="AF39" s="341"/>
      <c r="AG39" s="341"/>
      <c r="AH39" s="341"/>
      <c r="AI39" s="428"/>
      <c r="AJ39" s="428"/>
      <c r="AK39" s="341"/>
      <c r="AL39" s="341"/>
      <c r="AM39" s="341"/>
      <c r="AN39" s="341"/>
      <c r="AO39" s="341"/>
      <c r="AP39" s="341"/>
      <c r="AQ39" s="341"/>
      <c r="AR39" s="341"/>
      <c r="AS39" s="341"/>
      <c r="AT39" s="341"/>
      <c r="AU39" s="341"/>
      <c r="AV39" s="341"/>
      <c r="AW39" s="341"/>
      <c r="AX39" s="341"/>
      <c r="AY39" s="341"/>
      <c r="AZ39" s="341"/>
      <c r="BA39" s="341"/>
      <c r="BB39" s="341"/>
      <c r="BC39" s="341"/>
      <c r="BD39" s="433"/>
      <c r="BE39" s="433"/>
      <c r="BF39" s="434"/>
      <c r="BG39" s="434"/>
      <c r="BH39" s="341"/>
      <c r="BI39" s="341"/>
      <c r="BJ39" s="341"/>
      <c r="BK39" s="428"/>
      <c r="BL39" s="428"/>
      <c r="BM39" s="425"/>
      <c r="BN39" s="425"/>
      <c r="BO39" s="425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1"/>
      <c r="CA39" s="341"/>
      <c r="CB39" s="432"/>
      <c r="CC39" s="341"/>
      <c r="CD39" s="430"/>
      <c r="CE39" s="341"/>
      <c r="CF39" s="341"/>
      <c r="CG39" s="341"/>
      <c r="CH39" s="341"/>
      <c r="CI39" s="341"/>
      <c r="CJ39" s="341"/>
      <c r="CK39" s="341"/>
      <c r="CL39" s="341"/>
      <c r="CM39" s="341"/>
      <c r="CN39" s="341"/>
      <c r="CO39" s="341"/>
      <c r="CP39" s="341"/>
      <c r="CQ39" s="341"/>
      <c r="CR39" s="341"/>
      <c r="CS39" s="341"/>
      <c r="CT39" s="341"/>
      <c r="CU39" s="341"/>
      <c r="CV39" s="341"/>
      <c r="CW39" s="341"/>
      <c r="CX39" s="341"/>
      <c r="CY39" s="341"/>
      <c r="CZ39" s="341"/>
      <c r="DA39" s="341"/>
      <c r="DB39" s="341"/>
      <c r="DC39" s="430"/>
      <c r="DD39" s="341"/>
      <c r="DE39" s="341"/>
      <c r="DF39" s="341"/>
      <c r="DG39" s="341"/>
      <c r="DH39" s="341"/>
      <c r="DI39" s="341"/>
      <c r="DJ39" s="341"/>
      <c r="DK39" s="341"/>
    </row>
    <row r="40" customFormat="false" ht="12.75" hidden="false" customHeight="false" outlineLevel="0" collapsed="false">
      <c r="A40" s="449" t="n">
        <v>37408</v>
      </c>
      <c r="B40" s="438" t="n">
        <v>-3869</v>
      </c>
      <c r="C40" s="438" t="n">
        <v>0</v>
      </c>
      <c r="D40" s="438" t="n">
        <v>0</v>
      </c>
      <c r="E40" s="438" t="n">
        <v>-592.73325107</v>
      </c>
      <c r="F40" s="438" t="n">
        <f aca="false">SUM(B40:E40)</f>
        <v>-4461.73325107</v>
      </c>
      <c r="G40" s="450" t="n">
        <v>3.736</v>
      </c>
      <c r="H40" s="450" t="n">
        <v>3.672</v>
      </c>
      <c r="I40" s="448" t="n">
        <f aca="false">G40-H40</f>
        <v>0.0640000000000001</v>
      </c>
      <c r="J40" s="438" t="n">
        <f aca="false">I40*B40*10000</f>
        <v>-2476160</v>
      </c>
      <c r="K40" s="438" t="n">
        <f aca="false">C40*I40*10000</f>
        <v>0</v>
      </c>
      <c r="L40" s="438" t="n">
        <f aca="false">I40*D40*10000</f>
        <v>0</v>
      </c>
      <c r="M40" s="438" t="n">
        <f aca="false">I40*E40*10000</f>
        <v>-379349.2806848</v>
      </c>
      <c r="N40" s="438" t="n">
        <f aca="false">SUM(J40:M40)</f>
        <v>-2855509.2806848</v>
      </c>
      <c r="O40" s="451" t="n">
        <f aca="false">A40</f>
        <v>37408</v>
      </c>
      <c r="P40" s="425" t="n">
        <v>0</v>
      </c>
      <c r="Q40" s="426" t="n">
        <f aca="false">CA17</f>
        <v>0</v>
      </c>
      <c r="R40" s="341" t="n">
        <f aca="false">Q40*T40</f>
        <v>0</v>
      </c>
      <c r="S40" s="428" t="n">
        <f aca="false">H39</f>
        <v>3.622</v>
      </c>
      <c r="T40" s="427" t="n">
        <f aca="false">G39-S40</f>
        <v>0.0640000000000001</v>
      </c>
      <c r="U40" s="425" t="n">
        <f aca="false">T40*R40</f>
        <v>0</v>
      </c>
      <c r="V40" s="341"/>
      <c r="W40" s="341" t="n">
        <f aca="false">D40</f>
        <v>0</v>
      </c>
      <c r="X40" s="341" t="n">
        <f aca="false">E40</f>
        <v>-592.73325107</v>
      </c>
      <c r="Y40" s="425" t="n">
        <v>-224939.037</v>
      </c>
      <c r="Z40" s="425" t="n">
        <v>8330523.1534</v>
      </c>
      <c r="AA40" s="419" t="n">
        <f aca="false">Y40-W40</f>
        <v>-224939.037</v>
      </c>
      <c r="AB40" s="419" t="n">
        <f aca="false">Z40-X40</f>
        <v>8331115.88665107</v>
      </c>
      <c r="AC40" s="419" t="n">
        <f aca="false">AA40+AB40</f>
        <v>8106176.84965107</v>
      </c>
      <c r="AD40" s="341"/>
      <c r="AE40" s="341"/>
      <c r="AF40" s="341"/>
      <c r="AG40" s="341"/>
      <c r="AH40" s="341"/>
      <c r="AI40" s="428"/>
      <c r="AJ40" s="428"/>
      <c r="AK40" s="341"/>
      <c r="AL40" s="341"/>
      <c r="AM40" s="341"/>
      <c r="AN40" s="341"/>
      <c r="AO40" s="341"/>
      <c r="AP40" s="341"/>
      <c r="AQ40" s="341"/>
      <c r="AR40" s="341"/>
      <c r="AS40" s="341"/>
      <c r="AT40" s="341"/>
      <c r="AU40" s="341"/>
      <c r="AV40" s="341"/>
      <c r="AW40" s="341"/>
      <c r="AX40" s="341"/>
      <c r="AY40" s="341"/>
      <c r="AZ40" s="341"/>
      <c r="BA40" s="341"/>
      <c r="BB40" s="341"/>
      <c r="BC40" s="341"/>
      <c r="BD40" s="433"/>
      <c r="BE40" s="433"/>
      <c r="BF40" s="434"/>
      <c r="BG40" s="434"/>
      <c r="BH40" s="341"/>
      <c r="BI40" s="341"/>
      <c r="BJ40" s="341"/>
      <c r="BK40" s="428"/>
      <c r="BL40" s="428"/>
      <c r="BM40" s="425"/>
      <c r="BN40" s="425"/>
      <c r="BO40" s="425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1"/>
      <c r="CA40" s="341"/>
      <c r="CB40" s="432"/>
      <c r="CC40" s="341"/>
      <c r="CD40" s="430"/>
      <c r="CE40" s="341"/>
      <c r="CF40" s="341"/>
      <c r="CG40" s="341"/>
      <c r="CH40" s="341"/>
      <c r="CI40" s="341"/>
      <c r="CJ40" s="341"/>
      <c r="CK40" s="341"/>
      <c r="CL40" s="341"/>
      <c r="CM40" s="341"/>
      <c r="CN40" s="341"/>
      <c r="CO40" s="341"/>
      <c r="CP40" s="341"/>
      <c r="CQ40" s="341"/>
      <c r="CR40" s="341"/>
      <c r="CS40" s="341"/>
      <c r="CT40" s="341"/>
      <c r="CU40" s="341"/>
      <c r="CV40" s="341"/>
      <c r="CW40" s="341"/>
      <c r="CX40" s="341"/>
      <c r="CY40" s="341"/>
      <c r="CZ40" s="341"/>
      <c r="DA40" s="341"/>
      <c r="DB40" s="341"/>
      <c r="DC40" s="430"/>
      <c r="DD40" s="341"/>
      <c r="DE40" s="341"/>
      <c r="DF40" s="341"/>
      <c r="DG40" s="341"/>
      <c r="DH40" s="341"/>
      <c r="DI40" s="341"/>
      <c r="DJ40" s="341"/>
      <c r="DK40" s="341"/>
    </row>
    <row r="41" customFormat="false" ht="12.75" hidden="false" customHeight="false" outlineLevel="0" collapsed="false">
      <c r="A41" s="449" t="n">
        <v>37438</v>
      </c>
      <c r="B41" s="438" t="n">
        <v>-1423</v>
      </c>
      <c r="C41" s="438" t="n">
        <v>0</v>
      </c>
      <c r="D41" s="438" t="n">
        <v>0</v>
      </c>
      <c r="E41" s="438" t="n">
        <v>1783.44495321</v>
      </c>
      <c r="F41" s="438" t="n">
        <f aca="false">SUM(B41:E41)</f>
        <v>360.44495321</v>
      </c>
      <c r="G41" s="450" t="n">
        <v>3.781</v>
      </c>
      <c r="H41" s="450" t="n">
        <v>3.717</v>
      </c>
      <c r="I41" s="448" t="n">
        <f aca="false">G41-H41</f>
        <v>0.0640000000000001</v>
      </c>
      <c r="J41" s="438" t="n">
        <f aca="false">I41*B41*10000</f>
        <v>-910720.000000001</v>
      </c>
      <c r="K41" s="438" t="n">
        <f aca="false">C41*I41*10000</f>
        <v>0</v>
      </c>
      <c r="L41" s="438" t="n">
        <f aca="false">I41*D41*10000</f>
        <v>0</v>
      </c>
      <c r="M41" s="438" t="n">
        <f aca="false">I41*E41*10000</f>
        <v>1141404.7700544</v>
      </c>
      <c r="N41" s="438" t="n">
        <f aca="false">SUM(J41:M41)</f>
        <v>230684.7700544</v>
      </c>
      <c r="O41" s="451" t="n">
        <f aca="false">A41</f>
        <v>37438</v>
      </c>
      <c r="P41" s="341"/>
      <c r="Q41" s="426" t="n">
        <f aca="false">CA18</f>
        <v>0</v>
      </c>
      <c r="R41" s="341" t="n">
        <f aca="false">Q41*T41</f>
        <v>0</v>
      </c>
      <c r="S41" s="428" t="n">
        <f aca="false">H40</f>
        <v>3.672</v>
      </c>
      <c r="T41" s="427" t="n">
        <f aca="false">G40-S41</f>
        <v>0.0640000000000001</v>
      </c>
      <c r="U41" s="425" t="n">
        <f aca="false">T41*R41</f>
        <v>0</v>
      </c>
      <c r="V41" s="341"/>
      <c r="W41" s="341" t="n">
        <f aca="false">D41</f>
        <v>0</v>
      </c>
      <c r="X41" s="341" t="n">
        <f aca="false">E41</f>
        <v>1783.44495321</v>
      </c>
      <c r="Y41" s="425" t="n">
        <v>-730312.53</v>
      </c>
      <c r="Z41" s="425" t="n">
        <v>52522.1185</v>
      </c>
      <c r="AA41" s="341" t="n">
        <f aca="false">Y41-W41</f>
        <v>-730312.53</v>
      </c>
      <c r="AB41" s="341" t="n">
        <f aca="false">Z41-X41</f>
        <v>50738.67354679</v>
      </c>
      <c r="AC41" s="341" t="n">
        <f aca="false">AA41+AB41</f>
        <v>-679573.85645321</v>
      </c>
      <c r="AD41" s="341"/>
      <c r="AE41" s="341"/>
      <c r="AF41" s="341"/>
      <c r="AG41" s="341"/>
      <c r="AH41" s="341"/>
      <c r="AI41" s="428"/>
      <c r="AJ41" s="428"/>
      <c r="AK41" s="341"/>
      <c r="AL41" s="341"/>
      <c r="AM41" s="341"/>
      <c r="AN41" s="341"/>
      <c r="AO41" s="341"/>
      <c r="AP41" s="341"/>
      <c r="AQ41" s="341"/>
      <c r="AR41" s="341"/>
      <c r="AS41" s="341"/>
      <c r="AT41" s="341"/>
      <c r="AU41" s="341"/>
      <c r="AV41" s="341"/>
      <c r="AW41" s="341"/>
      <c r="AX41" s="341"/>
      <c r="AY41" s="341"/>
      <c r="AZ41" s="341"/>
      <c r="BA41" s="341"/>
      <c r="BB41" s="341"/>
      <c r="BC41" s="341"/>
      <c r="BD41" s="433"/>
      <c r="BE41" s="433"/>
      <c r="BF41" s="434"/>
      <c r="BG41" s="434"/>
      <c r="BH41" s="341"/>
      <c r="BI41" s="341"/>
      <c r="BJ41" s="341"/>
      <c r="BK41" s="428"/>
      <c r="BL41" s="428"/>
      <c r="BM41" s="425"/>
      <c r="BN41" s="425"/>
      <c r="BO41" s="425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1"/>
      <c r="CA41" s="341"/>
      <c r="CB41" s="432"/>
      <c r="CC41" s="341"/>
      <c r="CD41" s="430"/>
      <c r="CE41" s="341"/>
      <c r="CF41" s="341"/>
      <c r="CG41" s="341"/>
      <c r="CH41" s="341"/>
      <c r="CI41" s="341"/>
      <c r="CJ41" s="341"/>
      <c r="CK41" s="341"/>
      <c r="CL41" s="341"/>
      <c r="CM41" s="341"/>
      <c r="CN41" s="341"/>
      <c r="CO41" s="341"/>
      <c r="CP41" s="341"/>
      <c r="CQ41" s="341"/>
      <c r="CR41" s="341"/>
      <c r="CS41" s="341"/>
      <c r="CT41" s="341"/>
      <c r="CU41" s="341"/>
      <c r="CV41" s="341"/>
      <c r="CW41" s="341"/>
      <c r="CX41" s="341"/>
      <c r="CY41" s="341"/>
      <c r="CZ41" s="341"/>
      <c r="DA41" s="341"/>
      <c r="DB41" s="341"/>
      <c r="DC41" s="430"/>
      <c r="DD41" s="341"/>
      <c r="DE41" s="341"/>
      <c r="DF41" s="341"/>
      <c r="DG41" s="341"/>
      <c r="DH41" s="341"/>
      <c r="DI41" s="341"/>
      <c r="DJ41" s="341"/>
      <c r="DK41" s="341"/>
    </row>
    <row r="42" customFormat="false" ht="12.75" hidden="false" customHeight="false" outlineLevel="0" collapsed="false">
      <c r="A42" s="449" t="n">
        <v>37469</v>
      </c>
      <c r="B42" s="438" t="n">
        <v>-9931</v>
      </c>
      <c r="C42" s="438" t="n">
        <v>0</v>
      </c>
      <c r="D42" s="438" t="n">
        <v>0</v>
      </c>
      <c r="E42" s="438" t="n">
        <v>4095.31619858</v>
      </c>
      <c r="F42" s="438" t="n">
        <f aca="false">SUM(B42:E42)</f>
        <v>-5835.68380142</v>
      </c>
      <c r="G42" s="450" t="n">
        <v>3.796</v>
      </c>
      <c r="H42" s="450" t="n">
        <v>3.75</v>
      </c>
      <c r="I42" s="448" t="n">
        <f aca="false">G42-H42</f>
        <v>0.0459999999999998</v>
      </c>
      <c r="J42" s="438" t="n">
        <f aca="false">I42*B42*10000</f>
        <v>-4568259.99999998</v>
      </c>
      <c r="K42" s="438" t="n">
        <f aca="false">C42*I42*10000</f>
        <v>0</v>
      </c>
      <c r="L42" s="438" t="n">
        <f aca="false">I42*D42*10000</f>
        <v>0</v>
      </c>
      <c r="M42" s="438" t="n">
        <f aca="false">I42*E42*10000</f>
        <v>1883845.45134679</v>
      </c>
      <c r="N42" s="438" t="n">
        <f aca="false">SUM(J42:M42)</f>
        <v>-2684414.54865319</v>
      </c>
      <c r="O42" s="451" t="n">
        <f aca="false">A42</f>
        <v>37469</v>
      </c>
      <c r="P42" s="341"/>
      <c r="Q42" s="426" t="n">
        <f aca="false">CA19</f>
        <v>0</v>
      </c>
      <c r="R42" s="341" t="n">
        <f aca="false">Q42*T42</f>
        <v>0</v>
      </c>
      <c r="S42" s="428" t="n">
        <f aca="false">H41</f>
        <v>3.717</v>
      </c>
      <c r="T42" s="427" t="n">
        <f aca="false">G41-S42</f>
        <v>0.0640000000000001</v>
      </c>
      <c r="U42" s="425" t="n">
        <f aca="false">T42*R42</f>
        <v>0</v>
      </c>
      <c r="V42" s="341"/>
      <c r="W42" s="341" t="n">
        <f aca="false">D42</f>
        <v>0</v>
      </c>
      <c r="X42" s="341" t="n">
        <f aca="false">E42</f>
        <v>4095.31619858</v>
      </c>
      <c r="Y42" s="425" t="n">
        <v>-631114.3341</v>
      </c>
      <c r="Z42" s="425" t="n">
        <v>1074923.4703</v>
      </c>
      <c r="AA42" s="341" t="n">
        <f aca="false">Y42-W42</f>
        <v>-631114.3341</v>
      </c>
      <c r="AB42" s="341" t="n">
        <f aca="false">Z42-X42</f>
        <v>1070828.15410142</v>
      </c>
      <c r="AC42" s="341" t="n">
        <f aca="false">AA42+AB42</f>
        <v>439713.82000142</v>
      </c>
      <c r="AD42" s="341"/>
      <c r="AE42" s="341"/>
      <c r="AF42" s="341"/>
      <c r="AG42" s="341"/>
      <c r="AH42" s="341"/>
      <c r="AI42" s="428"/>
      <c r="AJ42" s="428"/>
      <c r="AK42" s="341"/>
      <c r="AL42" s="341"/>
      <c r="AM42" s="341"/>
      <c r="AN42" s="341"/>
      <c r="AO42" s="341"/>
      <c r="AP42" s="341"/>
      <c r="AQ42" s="341"/>
      <c r="AR42" s="341"/>
      <c r="AS42" s="341"/>
      <c r="AT42" s="341"/>
      <c r="AU42" s="341"/>
      <c r="AV42" s="341"/>
      <c r="AW42" s="341"/>
      <c r="AX42" s="341"/>
      <c r="AY42" s="341"/>
      <c r="AZ42" s="341"/>
      <c r="BA42" s="341"/>
      <c r="BB42" s="341"/>
      <c r="BC42" s="341"/>
      <c r="BD42" s="433"/>
      <c r="BE42" s="433"/>
      <c r="BF42" s="434"/>
      <c r="BG42" s="434"/>
      <c r="BH42" s="341"/>
      <c r="BI42" s="341"/>
      <c r="BJ42" s="341"/>
      <c r="BK42" s="428"/>
      <c r="BL42" s="428"/>
      <c r="BM42" s="425"/>
      <c r="BN42" s="425"/>
      <c r="BO42" s="425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1"/>
      <c r="CA42" s="341"/>
      <c r="CB42" s="432"/>
      <c r="CC42" s="341"/>
      <c r="CD42" s="430"/>
      <c r="CE42" s="341"/>
      <c r="CF42" s="341"/>
      <c r="CG42" s="341"/>
      <c r="CH42" s="341"/>
      <c r="CI42" s="341"/>
      <c r="CJ42" s="341"/>
      <c r="CK42" s="341"/>
      <c r="CL42" s="341"/>
      <c r="CM42" s="341"/>
      <c r="CN42" s="341"/>
      <c r="CO42" s="341"/>
      <c r="CP42" s="341"/>
      <c r="CQ42" s="341"/>
      <c r="CR42" s="341"/>
      <c r="CS42" s="341"/>
      <c r="CT42" s="341"/>
      <c r="CU42" s="341"/>
      <c r="CV42" s="341"/>
      <c r="CW42" s="341"/>
      <c r="CX42" s="341"/>
      <c r="CY42" s="341"/>
      <c r="CZ42" s="341"/>
      <c r="DA42" s="341"/>
      <c r="DB42" s="341"/>
      <c r="DC42" s="430"/>
      <c r="DD42" s="341"/>
      <c r="DE42" s="341"/>
      <c r="DF42" s="341"/>
      <c r="DG42" s="341"/>
      <c r="DH42" s="341"/>
      <c r="DI42" s="341"/>
      <c r="DJ42" s="341"/>
      <c r="DK42" s="341"/>
    </row>
    <row r="43" customFormat="false" ht="12.75" hidden="false" customHeight="false" outlineLevel="0" collapsed="false">
      <c r="A43" s="449" t="n">
        <v>37500</v>
      </c>
      <c r="B43" s="438" t="n">
        <v>-2417</v>
      </c>
      <c r="C43" s="438" t="n">
        <v>0</v>
      </c>
      <c r="D43" s="438" t="n">
        <v>0</v>
      </c>
      <c r="E43" s="438" t="n">
        <v>5846.90102816</v>
      </c>
      <c r="F43" s="438" t="n">
        <f aca="false">SUM(B43:E43)</f>
        <v>3429.90102816</v>
      </c>
      <c r="G43" s="450" t="n">
        <v>3.816</v>
      </c>
      <c r="H43" s="450" t="n">
        <v>3.77</v>
      </c>
      <c r="I43" s="448" t="n">
        <f aca="false">G43-H43</f>
        <v>0.0459999999999998</v>
      </c>
      <c r="J43" s="438" t="n">
        <f aca="false">I43*B43*10000</f>
        <v>-1111820</v>
      </c>
      <c r="K43" s="438" t="n">
        <f aca="false">C43*I43*10000</f>
        <v>0</v>
      </c>
      <c r="L43" s="438" t="n">
        <f aca="false">I43*D43*10000</f>
        <v>0</v>
      </c>
      <c r="M43" s="438" t="n">
        <f aca="false">I43*E43*10000</f>
        <v>2689574.47295359</v>
      </c>
      <c r="N43" s="438" t="n">
        <f aca="false">SUM(J43:M43)</f>
        <v>1577754.47295359</v>
      </c>
      <c r="O43" s="451" t="n">
        <f aca="false">A43</f>
        <v>37500</v>
      </c>
      <c r="P43" s="341"/>
      <c r="Q43" s="426" t="n">
        <f aca="false">CA20</f>
        <v>0</v>
      </c>
      <c r="R43" s="341" t="n">
        <f aca="false">Q43*T43</f>
        <v>0</v>
      </c>
      <c r="S43" s="428" t="n">
        <f aca="false">H42</f>
        <v>3.75</v>
      </c>
      <c r="T43" s="427" t="n">
        <f aca="false">G42-S43</f>
        <v>0.0459999999999998</v>
      </c>
      <c r="U43" s="425" t="n">
        <f aca="false">T43*R43</f>
        <v>0</v>
      </c>
      <c r="V43" s="341"/>
      <c r="W43" s="341" t="n">
        <f aca="false">D43</f>
        <v>0</v>
      </c>
      <c r="X43" s="341" t="n">
        <f aca="false">E43</f>
        <v>5846.90102816</v>
      </c>
      <c r="Y43" s="425" t="n">
        <v>-726052.2237</v>
      </c>
      <c r="Z43" s="425" t="n">
        <v>-251994.0074</v>
      </c>
      <c r="AA43" s="341" t="n">
        <f aca="false">Y43-W43</f>
        <v>-726052.2237</v>
      </c>
      <c r="AB43" s="341" t="n">
        <f aca="false">Z43-X43</f>
        <v>-257840.90842816</v>
      </c>
      <c r="AC43" s="341" t="n">
        <f aca="false">AA43+AB43</f>
        <v>-983893.13212816</v>
      </c>
      <c r="AD43" s="341"/>
      <c r="AE43" s="341"/>
      <c r="AF43" s="341"/>
      <c r="AG43" s="341"/>
      <c r="AH43" s="341"/>
      <c r="AI43" s="428"/>
      <c r="AJ43" s="428"/>
      <c r="AK43" s="341"/>
      <c r="AL43" s="341"/>
      <c r="AM43" s="341"/>
      <c r="AN43" s="341"/>
      <c r="AO43" s="341"/>
      <c r="AP43" s="341"/>
      <c r="AQ43" s="341"/>
      <c r="AR43" s="341"/>
      <c r="AS43" s="341"/>
      <c r="AT43" s="341"/>
      <c r="AU43" s="341"/>
      <c r="AV43" s="341"/>
      <c r="AW43" s="341"/>
      <c r="AX43" s="341"/>
      <c r="AY43" s="341"/>
      <c r="AZ43" s="341"/>
      <c r="BA43" s="341"/>
      <c r="BB43" s="341"/>
      <c r="BC43" s="341"/>
      <c r="BD43" s="433"/>
      <c r="BE43" s="433"/>
      <c r="BF43" s="434"/>
      <c r="BG43" s="434"/>
      <c r="BH43" s="341"/>
      <c r="BI43" s="341"/>
      <c r="BJ43" s="341"/>
      <c r="BK43" s="428"/>
      <c r="BL43" s="428"/>
      <c r="BM43" s="425"/>
      <c r="BN43" s="425"/>
      <c r="BO43" s="425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1"/>
      <c r="CA43" s="341"/>
      <c r="CB43" s="432"/>
      <c r="CC43" s="341"/>
      <c r="CD43" s="430"/>
      <c r="CE43" s="341"/>
      <c r="CF43" s="341"/>
      <c r="CG43" s="341"/>
      <c r="CH43" s="341"/>
      <c r="CI43" s="341"/>
      <c r="CJ43" s="341"/>
      <c r="CK43" s="341"/>
      <c r="CL43" s="341"/>
      <c r="CM43" s="341"/>
      <c r="CN43" s="341"/>
      <c r="CO43" s="341"/>
      <c r="CP43" s="341"/>
      <c r="CQ43" s="341"/>
      <c r="CR43" s="341"/>
      <c r="CS43" s="341"/>
      <c r="CT43" s="341"/>
      <c r="CU43" s="341"/>
      <c r="CV43" s="341"/>
      <c r="CW43" s="341"/>
      <c r="CX43" s="341"/>
      <c r="CY43" s="341"/>
      <c r="CZ43" s="341"/>
      <c r="DA43" s="341"/>
      <c r="DB43" s="341"/>
      <c r="DC43" s="430"/>
      <c r="DD43" s="341"/>
      <c r="DE43" s="341"/>
      <c r="DF43" s="341"/>
      <c r="DG43" s="341"/>
      <c r="DH43" s="341"/>
      <c r="DI43" s="341"/>
      <c r="DJ43" s="341"/>
      <c r="DK43" s="341"/>
    </row>
    <row r="44" customFormat="false" ht="12.75" hidden="false" customHeight="false" outlineLevel="0" collapsed="false">
      <c r="A44" s="449" t="n">
        <v>37530</v>
      </c>
      <c r="B44" s="438" t="n">
        <v>6554</v>
      </c>
      <c r="C44" s="438" t="n">
        <v>0</v>
      </c>
      <c r="D44" s="438" t="n">
        <v>0</v>
      </c>
      <c r="E44" s="438" t="n">
        <v>4170.42846723</v>
      </c>
      <c r="F44" s="438" t="n">
        <f aca="false">SUM(B44:E44)</f>
        <v>10724.42846723</v>
      </c>
      <c r="G44" s="450" t="n">
        <v>3.85</v>
      </c>
      <c r="H44" s="450" t="n">
        <v>3.805</v>
      </c>
      <c r="I44" s="448" t="n">
        <f aca="false">G44-H44</f>
        <v>0.0449999999999999</v>
      </c>
      <c r="J44" s="438" t="n">
        <f aca="false">I44*B44*10000</f>
        <v>2949300</v>
      </c>
      <c r="K44" s="438" t="n">
        <f aca="false">C44*I44*10000</f>
        <v>0</v>
      </c>
      <c r="L44" s="438" t="n">
        <f aca="false">I44*D44*10000</f>
        <v>0</v>
      </c>
      <c r="M44" s="438" t="n">
        <f aca="false">I44*E44*10000</f>
        <v>1876692.8102535</v>
      </c>
      <c r="N44" s="438" t="n">
        <f aca="false">SUM(J44:M44)</f>
        <v>4825992.81025349</v>
      </c>
      <c r="O44" s="451" t="n">
        <f aca="false">A44</f>
        <v>37530</v>
      </c>
      <c r="P44" s="341"/>
      <c r="Q44" s="426" t="n">
        <f aca="false">CA21</f>
        <v>0</v>
      </c>
      <c r="R44" s="341" t="n">
        <f aca="false">Q44*T44</f>
        <v>0</v>
      </c>
      <c r="S44" s="428" t="n">
        <f aca="false">H43</f>
        <v>3.77</v>
      </c>
      <c r="T44" s="427" t="n">
        <f aca="false">G43-S44</f>
        <v>0.0459999999999998</v>
      </c>
      <c r="U44" s="425" t="n">
        <f aca="false">T44*R44</f>
        <v>0</v>
      </c>
      <c r="V44" s="341"/>
      <c r="W44" s="341" t="n">
        <f aca="false">D44</f>
        <v>0</v>
      </c>
      <c r="X44" s="341" t="n">
        <f aca="false">E44</f>
        <v>4170.42846723</v>
      </c>
      <c r="Y44" s="425" t="n">
        <v>-375187.0849</v>
      </c>
      <c r="Z44" s="425" t="n">
        <v>988631.801</v>
      </c>
      <c r="AA44" s="341" t="n">
        <f aca="false">Y44-W44</f>
        <v>-375187.0849</v>
      </c>
      <c r="AB44" s="341" t="n">
        <f aca="false">Z44-X44</f>
        <v>984461.37253277</v>
      </c>
      <c r="AC44" s="341" t="n">
        <f aca="false">AA44+AB44</f>
        <v>609274.28763277</v>
      </c>
      <c r="AD44" s="341"/>
      <c r="AE44" s="341"/>
      <c r="AF44" s="341"/>
      <c r="AG44" s="341"/>
      <c r="AH44" s="341"/>
      <c r="AI44" s="428"/>
      <c r="AJ44" s="428"/>
      <c r="AK44" s="341"/>
      <c r="AL44" s="341"/>
      <c r="AM44" s="341"/>
      <c r="AN44" s="341"/>
      <c r="AO44" s="341"/>
      <c r="AP44" s="341"/>
      <c r="AQ44" s="341"/>
      <c r="AR44" s="341"/>
      <c r="AS44" s="341"/>
      <c r="AT44" s="341"/>
      <c r="AU44" s="341"/>
      <c r="AV44" s="341"/>
      <c r="AW44" s="341"/>
      <c r="AX44" s="341"/>
      <c r="AY44" s="341"/>
      <c r="AZ44" s="341"/>
      <c r="BA44" s="341"/>
      <c r="BB44" s="341"/>
      <c r="BC44" s="341"/>
      <c r="BD44" s="433"/>
      <c r="BE44" s="433"/>
      <c r="BF44" s="434"/>
      <c r="BG44" s="434"/>
      <c r="BH44" s="341"/>
      <c r="BI44" s="341"/>
      <c r="BJ44" s="341"/>
      <c r="BK44" s="428"/>
      <c r="BL44" s="428"/>
      <c r="BM44" s="425"/>
      <c r="BN44" s="425"/>
      <c r="BO44" s="425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1"/>
      <c r="CA44" s="341"/>
      <c r="CB44" s="432"/>
      <c r="CC44" s="341"/>
      <c r="CD44" s="430"/>
      <c r="CE44" s="341"/>
      <c r="CF44" s="341"/>
      <c r="CG44" s="341"/>
      <c r="CH44" s="341"/>
      <c r="CI44" s="341"/>
      <c r="CJ44" s="341"/>
      <c r="CK44" s="341"/>
      <c r="CL44" s="341"/>
      <c r="CM44" s="341"/>
      <c r="CN44" s="341"/>
      <c r="CO44" s="341"/>
      <c r="CP44" s="341"/>
      <c r="CQ44" s="341"/>
      <c r="CR44" s="341"/>
      <c r="CS44" s="341"/>
      <c r="CT44" s="341"/>
      <c r="CU44" s="341"/>
      <c r="CV44" s="341"/>
      <c r="CW44" s="341"/>
      <c r="CX44" s="341"/>
      <c r="CY44" s="341"/>
      <c r="CZ44" s="341"/>
      <c r="DA44" s="341"/>
      <c r="DB44" s="341"/>
      <c r="DC44" s="430"/>
      <c r="DD44" s="341"/>
      <c r="DE44" s="341"/>
      <c r="DF44" s="341"/>
      <c r="DG44" s="341"/>
      <c r="DH44" s="341"/>
      <c r="DI44" s="341"/>
      <c r="DJ44" s="341"/>
      <c r="DK44" s="341"/>
    </row>
    <row r="45" customFormat="false" ht="12.75" hidden="false" customHeight="false" outlineLevel="0" collapsed="false">
      <c r="A45" s="449" t="n">
        <v>37561</v>
      </c>
      <c r="B45" s="438" t="n">
        <v>-6522</v>
      </c>
      <c r="C45" s="438" t="n">
        <v>0</v>
      </c>
      <c r="D45" s="438" t="n">
        <v>0</v>
      </c>
      <c r="E45" s="438" t="n">
        <v>3182.00201259</v>
      </c>
      <c r="F45" s="438" t="n">
        <f aca="false">SUM(B45:E45)</f>
        <v>-3339.99798741</v>
      </c>
      <c r="G45" s="450" t="n">
        <v>4</v>
      </c>
      <c r="H45" s="450" t="n">
        <v>3.969</v>
      </c>
      <c r="I45" s="448" t="n">
        <f aca="false">G45-H45</f>
        <v>0.0310000000000001</v>
      </c>
      <c r="J45" s="438" t="n">
        <f aca="false">I45*B45*10000</f>
        <v>-2021820.00000001</v>
      </c>
      <c r="K45" s="438" t="n">
        <f aca="false">C45*I45*10000</f>
        <v>0</v>
      </c>
      <c r="L45" s="438" t="n">
        <f aca="false">I45*D45*10000</f>
        <v>0</v>
      </c>
      <c r="M45" s="438" t="n">
        <f aca="false">I45*E45*10000</f>
        <v>986420.623902905</v>
      </c>
      <c r="N45" s="438" t="n">
        <f aca="false">SUM(J45:M45)</f>
        <v>-1035399.3760971</v>
      </c>
      <c r="O45" s="451" t="n">
        <f aca="false">A45</f>
        <v>37561</v>
      </c>
      <c r="P45" s="341"/>
      <c r="Q45" s="426" t="n">
        <f aca="false">CA22</f>
        <v>0</v>
      </c>
      <c r="R45" s="341" t="n">
        <f aca="false">Q45*T45</f>
        <v>0</v>
      </c>
      <c r="S45" s="428" t="n">
        <f aca="false">H44</f>
        <v>3.805</v>
      </c>
      <c r="T45" s="427" t="n">
        <f aca="false">G44-S45</f>
        <v>0.0449999999999999</v>
      </c>
      <c r="U45" s="425" t="n">
        <f aca="false">T45*R45</f>
        <v>0</v>
      </c>
      <c r="V45" s="341"/>
      <c r="W45" s="341" t="n">
        <f aca="false">D45</f>
        <v>0</v>
      </c>
      <c r="X45" s="341" t="n">
        <f aca="false">E45</f>
        <v>3182.00201259</v>
      </c>
      <c r="Y45" s="425" t="n">
        <v>-414781.2459</v>
      </c>
      <c r="Z45" s="425" t="n">
        <v>1596490.0866</v>
      </c>
      <c r="AA45" s="341" t="n">
        <f aca="false">Y45-W45</f>
        <v>-414781.2459</v>
      </c>
      <c r="AB45" s="341" t="n">
        <f aca="false">Z45-X45</f>
        <v>1593308.08458741</v>
      </c>
      <c r="AC45" s="341" t="n">
        <f aca="false">AA45+AB45</f>
        <v>1178526.83868741</v>
      </c>
      <c r="AD45" s="341"/>
      <c r="AE45" s="341"/>
      <c r="AF45" s="341"/>
      <c r="AG45" s="341"/>
      <c r="AH45" s="341"/>
      <c r="AI45" s="428"/>
      <c r="AJ45" s="428"/>
      <c r="AK45" s="341"/>
      <c r="AL45" s="341"/>
      <c r="AM45" s="341"/>
      <c r="AN45" s="341"/>
      <c r="AO45" s="341"/>
      <c r="AP45" s="341"/>
      <c r="AQ45" s="341"/>
      <c r="AR45" s="341"/>
      <c r="AS45" s="341"/>
      <c r="AT45" s="341"/>
      <c r="AU45" s="341"/>
      <c r="AV45" s="341"/>
      <c r="AW45" s="341"/>
      <c r="AX45" s="341"/>
      <c r="AY45" s="341"/>
      <c r="AZ45" s="341"/>
      <c r="BA45" s="341"/>
      <c r="BB45" s="341"/>
      <c r="BC45" s="341"/>
      <c r="BD45" s="433"/>
      <c r="BE45" s="433"/>
      <c r="BF45" s="434"/>
      <c r="BG45" s="434"/>
      <c r="BH45" s="341"/>
      <c r="BI45" s="341"/>
      <c r="BJ45" s="341"/>
      <c r="BK45" s="428"/>
      <c r="BL45" s="428"/>
      <c r="BM45" s="425"/>
      <c r="BN45" s="425"/>
      <c r="BO45" s="425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432"/>
      <c r="CC45" s="341"/>
      <c r="CD45" s="430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430"/>
      <c r="DD45" s="341"/>
      <c r="DE45" s="341"/>
      <c r="DF45" s="341"/>
      <c r="DG45" s="341"/>
      <c r="DH45" s="341"/>
      <c r="DI45" s="341"/>
      <c r="DJ45" s="341"/>
      <c r="DK45" s="341"/>
    </row>
    <row r="46" customFormat="false" ht="12.75" hidden="false" customHeight="false" outlineLevel="0" collapsed="false">
      <c r="A46" s="449" t="n">
        <v>37591</v>
      </c>
      <c r="B46" s="438" t="n">
        <v>4537</v>
      </c>
      <c r="C46" s="438" t="n">
        <v>0</v>
      </c>
      <c r="D46" s="438" t="n">
        <v>0</v>
      </c>
      <c r="E46" s="438" t="n">
        <v>418.00445927</v>
      </c>
      <c r="F46" s="438" t="n">
        <f aca="false">SUM(B46:E46)</f>
        <v>4955.00445927</v>
      </c>
      <c r="G46" s="450" t="n">
        <v>4.16</v>
      </c>
      <c r="H46" s="450" t="n">
        <v>4.138</v>
      </c>
      <c r="I46" s="448" t="n">
        <f aca="false">G46-H46</f>
        <v>0.0220000000000002</v>
      </c>
      <c r="J46" s="438" t="n">
        <f aca="false">I46*B46*10000</f>
        <v>998140.000000011</v>
      </c>
      <c r="K46" s="438" t="n">
        <f aca="false">C46*I46*10000</f>
        <v>0</v>
      </c>
      <c r="L46" s="438" t="n">
        <f aca="false">I46*D46*10000</f>
        <v>0</v>
      </c>
      <c r="M46" s="438" t="n">
        <f aca="false">I46*E46*10000</f>
        <v>91960.981039401</v>
      </c>
      <c r="N46" s="438" t="n">
        <f aca="false">SUM(J46:M46)</f>
        <v>1090100.98103941</v>
      </c>
      <c r="O46" s="451" t="n">
        <f aca="false">A46</f>
        <v>37591</v>
      </c>
      <c r="P46" s="341"/>
      <c r="Q46" s="426" t="n">
        <f aca="false">CA23</f>
        <v>0</v>
      </c>
      <c r="R46" s="341" t="n">
        <f aca="false">Q46*T46</f>
        <v>0</v>
      </c>
      <c r="S46" s="428" t="n">
        <f aca="false">H45</f>
        <v>3.969</v>
      </c>
      <c r="T46" s="427" t="n">
        <f aca="false">G45-S46</f>
        <v>0.0310000000000001</v>
      </c>
      <c r="U46" s="425" t="n">
        <f aca="false">T46*R46</f>
        <v>0</v>
      </c>
      <c r="V46" s="341"/>
      <c r="W46" s="341" t="n">
        <f aca="false">D46</f>
        <v>0</v>
      </c>
      <c r="X46" s="341" t="n">
        <f aca="false">E46</f>
        <v>418.00445927</v>
      </c>
      <c r="Y46" s="425" t="n">
        <v>-434388.9348</v>
      </c>
      <c r="Z46" s="425" t="n">
        <v>1307931.3031</v>
      </c>
      <c r="AA46" s="341" t="n">
        <f aca="false">Y46-W46</f>
        <v>-434388.9348</v>
      </c>
      <c r="AB46" s="341" t="n">
        <f aca="false">Z46-X46</f>
        <v>1307513.29864073</v>
      </c>
      <c r="AC46" s="341" t="n">
        <f aca="false">AA46+AB46</f>
        <v>873124.36384073</v>
      </c>
      <c r="AD46" s="341"/>
      <c r="AE46" s="341"/>
      <c r="AF46" s="341"/>
      <c r="AG46" s="341"/>
      <c r="AH46" s="341"/>
      <c r="AI46" s="428"/>
      <c r="AJ46" s="428"/>
      <c r="AK46" s="341"/>
      <c r="AL46" s="341"/>
      <c r="AM46" s="341"/>
      <c r="AN46" s="341"/>
      <c r="AO46" s="341"/>
      <c r="AP46" s="341"/>
      <c r="AQ46" s="341"/>
      <c r="AR46" s="341"/>
      <c r="AS46" s="341"/>
      <c r="AT46" s="341"/>
      <c r="AU46" s="341"/>
      <c r="AV46" s="341"/>
      <c r="AW46" s="341"/>
      <c r="AX46" s="341"/>
      <c r="AY46" s="341"/>
      <c r="AZ46" s="341"/>
      <c r="BA46" s="341"/>
      <c r="BB46" s="341"/>
      <c r="BC46" s="341"/>
      <c r="BD46" s="433"/>
      <c r="BE46" s="433"/>
      <c r="BF46" s="434"/>
      <c r="BG46" s="434"/>
      <c r="BH46" s="341"/>
      <c r="BI46" s="341"/>
      <c r="BJ46" s="341"/>
      <c r="BK46" s="428"/>
      <c r="BL46" s="428"/>
      <c r="BM46" s="425"/>
      <c r="BN46" s="425"/>
      <c r="BO46" s="425"/>
      <c r="BP46" s="341"/>
      <c r="BQ46" s="341"/>
      <c r="BR46" s="341"/>
      <c r="BS46" s="341"/>
      <c r="BT46" s="341"/>
      <c r="BU46" s="341"/>
      <c r="BV46" s="341"/>
      <c r="BW46" s="341"/>
      <c r="BX46" s="341"/>
      <c r="BY46" s="341"/>
      <c r="BZ46" s="341"/>
      <c r="CA46" s="341"/>
      <c r="CB46" s="432"/>
      <c r="CC46" s="341"/>
      <c r="CD46" s="430"/>
      <c r="CE46" s="341"/>
      <c r="CF46" s="341"/>
      <c r="CG46" s="341"/>
      <c r="CH46" s="341"/>
      <c r="CI46" s="341"/>
      <c r="CJ46" s="341"/>
      <c r="CK46" s="341"/>
      <c r="CL46" s="341"/>
      <c r="CM46" s="341"/>
      <c r="CN46" s="341"/>
      <c r="CO46" s="341"/>
      <c r="CP46" s="341"/>
      <c r="CQ46" s="341"/>
      <c r="CR46" s="341"/>
      <c r="CS46" s="341"/>
      <c r="CT46" s="341"/>
      <c r="CU46" s="341"/>
      <c r="CV46" s="341"/>
      <c r="CW46" s="341"/>
      <c r="CX46" s="341"/>
      <c r="CY46" s="341"/>
      <c r="CZ46" s="341"/>
      <c r="DA46" s="341"/>
      <c r="DB46" s="341"/>
      <c r="DC46" s="430"/>
      <c r="DD46" s="341"/>
      <c r="DE46" s="341"/>
      <c r="DF46" s="341"/>
      <c r="DG46" s="341"/>
      <c r="DH46" s="341"/>
      <c r="DI46" s="341"/>
      <c r="DJ46" s="341"/>
      <c r="DK46" s="341"/>
    </row>
    <row r="47" customFormat="false" ht="12.75" hidden="false" customHeight="false" outlineLevel="0" collapsed="false">
      <c r="A47" s="449" t="n">
        <v>37622</v>
      </c>
      <c r="B47" s="438" t="n">
        <v>-1193</v>
      </c>
      <c r="C47" s="438" t="n">
        <v>0</v>
      </c>
      <c r="D47" s="438" t="n">
        <v>0</v>
      </c>
      <c r="E47" s="438" t="n">
        <v>-532.53346396</v>
      </c>
      <c r="F47" s="438" t="n">
        <f aca="false">SUM(B47:E47)</f>
        <v>-1725.53346396</v>
      </c>
      <c r="G47" s="450" t="n">
        <v>4.24</v>
      </c>
      <c r="H47" s="450" t="n">
        <v>4.218</v>
      </c>
      <c r="I47" s="448" t="n">
        <f aca="false">G47-H47</f>
        <v>0.0220000000000002</v>
      </c>
      <c r="J47" s="438" t="n">
        <f aca="false">I47*B47*10000</f>
        <v>-262460.000000003</v>
      </c>
      <c r="K47" s="438" t="n">
        <f aca="false">C47*I47*10000</f>
        <v>0</v>
      </c>
      <c r="L47" s="438" t="n">
        <f aca="false">I47*D47*10000</f>
        <v>0</v>
      </c>
      <c r="M47" s="438" t="n">
        <f aca="false">I47*E47*10000</f>
        <v>-117157.362071201</v>
      </c>
      <c r="N47" s="438" t="n">
        <f aca="false">SUM(J47:M47)</f>
        <v>-379617.362071204</v>
      </c>
      <c r="O47" s="451" t="n">
        <f aca="false">A47</f>
        <v>37622</v>
      </c>
      <c r="P47" s="341"/>
      <c r="Q47" s="426" t="n">
        <f aca="false">CA24</f>
        <v>0</v>
      </c>
      <c r="R47" s="341" t="n">
        <f aca="false">Q47*T47</f>
        <v>0</v>
      </c>
      <c r="S47" s="428" t="n">
        <f aca="false">H46</f>
        <v>4.138</v>
      </c>
      <c r="T47" s="427" t="n">
        <f aca="false">G46-S47</f>
        <v>0.0220000000000002</v>
      </c>
      <c r="U47" s="425" t="n">
        <f aca="false">T47*R47</f>
        <v>0</v>
      </c>
      <c r="V47" s="341"/>
      <c r="W47" s="341" t="n">
        <f aca="false">D47</f>
        <v>0</v>
      </c>
      <c r="X47" s="341" t="n">
        <f aca="false">E47</f>
        <v>-532.53346396</v>
      </c>
      <c r="Y47" s="425" t="n">
        <v>-599206.8948</v>
      </c>
      <c r="Z47" s="425" t="n">
        <v>39704.6083</v>
      </c>
      <c r="AA47" s="341" t="n">
        <f aca="false">Y47-W47</f>
        <v>-599206.8948</v>
      </c>
      <c r="AB47" s="341" t="n">
        <f aca="false">Z47-X47</f>
        <v>40237.14176396</v>
      </c>
      <c r="AC47" s="341" t="n">
        <f aca="false">AA47+AB47</f>
        <v>-558969.75303604</v>
      </c>
      <c r="AD47" s="341"/>
      <c r="AE47" s="341"/>
      <c r="AF47" s="341"/>
      <c r="AG47" s="341"/>
      <c r="AH47" s="341"/>
      <c r="AI47" s="428"/>
      <c r="AJ47" s="428"/>
      <c r="AK47" s="341"/>
      <c r="AL47" s="341"/>
      <c r="AM47" s="341"/>
      <c r="AN47" s="341"/>
      <c r="AO47" s="341"/>
      <c r="AP47" s="341"/>
      <c r="AQ47" s="341"/>
      <c r="AR47" s="341"/>
      <c r="AS47" s="341"/>
      <c r="AT47" s="341"/>
      <c r="AU47" s="341"/>
      <c r="AV47" s="341"/>
      <c r="AW47" s="341"/>
      <c r="AX47" s="341"/>
      <c r="AY47" s="341"/>
      <c r="AZ47" s="341"/>
      <c r="BA47" s="341"/>
      <c r="BB47" s="341"/>
      <c r="BC47" s="341"/>
      <c r="BD47" s="433"/>
      <c r="BE47" s="433"/>
      <c r="BF47" s="434"/>
      <c r="BG47" s="434"/>
      <c r="BH47" s="341"/>
      <c r="BI47" s="341"/>
      <c r="BJ47" s="341"/>
      <c r="BK47" s="428"/>
      <c r="BL47" s="428"/>
      <c r="BM47" s="425"/>
      <c r="BN47" s="425"/>
      <c r="BO47" s="425"/>
      <c r="BP47" s="341"/>
      <c r="BQ47" s="341"/>
      <c r="BR47" s="341"/>
      <c r="BS47" s="341"/>
      <c r="BT47" s="341"/>
      <c r="BU47" s="341"/>
      <c r="BV47" s="341"/>
      <c r="BW47" s="341"/>
      <c r="BX47" s="341"/>
      <c r="BY47" s="341"/>
      <c r="BZ47" s="341"/>
      <c r="CA47" s="341"/>
      <c r="CB47" s="432"/>
      <c r="CC47" s="341"/>
      <c r="CD47" s="430"/>
      <c r="CE47" s="341"/>
      <c r="CF47" s="341"/>
      <c r="CG47" s="341"/>
      <c r="CH47" s="341"/>
      <c r="CI47" s="341"/>
      <c r="CJ47" s="341"/>
      <c r="CK47" s="341"/>
      <c r="CL47" s="341"/>
      <c r="CM47" s="341"/>
      <c r="CN47" s="341"/>
      <c r="CO47" s="341"/>
      <c r="CP47" s="341"/>
      <c r="CQ47" s="341"/>
      <c r="CR47" s="341"/>
      <c r="CS47" s="341"/>
      <c r="CT47" s="341"/>
      <c r="CU47" s="341"/>
      <c r="CV47" s="341"/>
      <c r="CW47" s="341"/>
      <c r="CX47" s="341"/>
      <c r="CY47" s="341"/>
      <c r="CZ47" s="341"/>
      <c r="DA47" s="341"/>
      <c r="DB47" s="341"/>
      <c r="DC47" s="430"/>
      <c r="DD47" s="341"/>
      <c r="DE47" s="341"/>
      <c r="DF47" s="341"/>
      <c r="DG47" s="341"/>
      <c r="DH47" s="341"/>
      <c r="DI47" s="341"/>
      <c r="DJ47" s="341"/>
      <c r="DK47" s="341"/>
    </row>
    <row r="48" customFormat="false" ht="12.75" hidden="false" customHeight="false" outlineLevel="0" collapsed="false">
      <c r="A48" s="449" t="n">
        <v>37653</v>
      </c>
      <c r="B48" s="438" t="n">
        <v>2851</v>
      </c>
      <c r="C48" s="438" t="n">
        <v>0</v>
      </c>
      <c r="D48" s="438" t="n">
        <v>0</v>
      </c>
      <c r="E48" s="438" t="n">
        <v>-594.41503775</v>
      </c>
      <c r="F48" s="438" t="n">
        <f aca="false">SUM(B48:E48)</f>
        <v>2256.58496225</v>
      </c>
      <c r="G48" s="450" t="n">
        <v>4.12</v>
      </c>
      <c r="H48" s="450" t="n">
        <v>4.098</v>
      </c>
      <c r="I48" s="448" t="n">
        <f aca="false">G48-H48</f>
        <v>0.0220000000000002</v>
      </c>
      <c r="J48" s="438" t="n">
        <f aca="false">I48*B48*10000</f>
        <v>627220.000000007</v>
      </c>
      <c r="K48" s="438" t="n">
        <f aca="false">C48*I48*10000</f>
        <v>0</v>
      </c>
      <c r="L48" s="438" t="n">
        <f aca="false">I48*D48*10000</f>
        <v>0</v>
      </c>
      <c r="M48" s="438" t="n">
        <f aca="false">I48*E48*10000</f>
        <v>-130771.308305001</v>
      </c>
      <c r="N48" s="438" t="n">
        <f aca="false">SUM(J48:M48)</f>
        <v>496448.691695005</v>
      </c>
      <c r="O48" s="451" t="n">
        <f aca="false">A48</f>
        <v>37653</v>
      </c>
      <c r="P48" s="341"/>
      <c r="Q48" s="426" t="n">
        <f aca="false">CB25</f>
        <v>0</v>
      </c>
      <c r="R48" s="341" t="n">
        <f aca="false">Q48*T48</f>
        <v>0</v>
      </c>
      <c r="S48" s="428" t="n">
        <f aca="false">H47</f>
        <v>4.218</v>
      </c>
      <c r="T48" s="427" t="n">
        <f aca="false">G47-S48</f>
        <v>0.0220000000000002</v>
      </c>
      <c r="U48" s="425" t="n">
        <f aca="false">T48*R48</f>
        <v>0</v>
      </c>
      <c r="V48" s="341"/>
      <c r="W48" s="341" t="n">
        <f aca="false">D48</f>
        <v>0</v>
      </c>
      <c r="X48" s="341" t="n">
        <f aca="false">E48</f>
        <v>-594.41503775</v>
      </c>
      <c r="Y48" s="425" t="n">
        <v>-581899.4012</v>
      </c>
      <c r="Z48" s="425" t="n">
        <v>146490.1313</v>
      </c>
      <c r="AA48" s="341" t="n">
        <f aca="false">Y48-W48</f>
        <v>-581899.4012</v>
      </c>
      <c r="AB48" s="341" t="n">
        <f aca="false">Z48-X48</f>
        <v>147084.54633775</v>
      </c>
      <c r="AC48" s="341" t="n">
        <f aca="false">AA48+AB48</f>
        <v>-434814.85486225</v>
      </c>
      <c r="AD48" s="341"/>
      <c r="AE48" s="341"/>
      <c r="AF48" s="341"/>
      <c r="AG48" s="341"/>
      <c r="AH48" s="341"/>
      <c r="AI48" s="428"/>
      <c r="AJ48" s="428"/>
      <c r="AK48" s="341"/>
      <c r="AL48" s="341"/>
      <c r="AM48" s="341"/>
      <c r="AN48" s="341"/>
      <c r="AO48" s="341"/>
      <c r="AP48" s="341"/>
      <c r="AQ48" s="341"/>
      <c r="AR48" s="341"/>
      <c r="AS48" s="341"/>
      <c r="AT48" s="341"/>
      <c r="AU48" s="341"/>
      <c r="AV48" s="341"/>
      <c r="AW48" s="341"/>
      <c r="AX48" s="341"/>
      <c r="AY48" s="341"/>
      <c r="AZ48" s="341"/>
      <c r="BA48" s="341"/>
      <c r="BB48" s="341"/>
      <c r="BC48" s="341"/>
      <c r="BD48" s="433"/>
      <c r="BE48" s="433"/>
      <c r="BF48" s="434"/>
      <c r="BG48" s="434"/>
      <c r="BH48" s="341"/>
      <c r="BI48" s="341"/>
      <c r="BJ48" s="341"/>
      <c r="BK48" s="428"/>
      <c r="BL48" s="428"/>
      <c r="BM48" s="425"/>
      <c r="BN48" s="425"/>
      <c r="BO48" s="425"/>
      <c r="BP48" s="341"/>
      <c r="BQ48" s="341"/>
      <c r="BR48" s="341"/>
      <c r="BS48" s="341"/>
      <c r="BT48" s="341"/>
      <c r="BU48" s="341"/>
      <c r="BV48" s="341"/>
      <c r="BW48" s="341"/>
      <c r="BX48" s="341"/>
      <c r="BY48" s="341"/>
      <c r="BZ48" s="341"/>
      <c r="CA48" s="341"/>
      <c r="CB48" s="432"/>
      <c r="CC48" s="341"/>
      <c r="CD48" s="430"/>
      <c r="CE48" s="341"/>
      <c r="CF48" s="341"/>
      <c r="CG48" s="341"/>
      <c r="CH48" s="341"/>
      <c r="CI48" s="341"/>
      <c r="CJ48" s="341"/>
      <c r="CK48" s="341"/>
      <c r="CL48" s="341"/>
      <c r="CM48" s="341"/>
      <c r="CN48" s="341"/>
      <c r="CO48" s="341"/>
      <c r="CP48" s="341"/>
      <c r="CQ48" s="341"/>
      <c r="CR48" s="341"/>
      <c r="CS48" s="341"/>
      <c r="CT48" s="341"/>
      <c r="CU48" s="341"/>
      <c r="CV48" s="341"/>
      <c r="CW48" s="341"/>
      <c r="CX48" s="341"/>
      <c r="CY48" s="341"/>
      <c r="CZ48" s="341"/>
      <c r="DA48" s="341"/>
      <c r="DB48" s="341"/>
      <c r="DC48" s="430"/>
      <c r="DD48" s="341"/>
      <c r="DE48" s="341"/>
      <c r="DF48" s="341"/>
      <c r="DG48" s="341"/>
      <c r="DH48" s="341"/>
      <c r="DI48" s="341"/>
      <c r="DJ48" s="341"/>
      <c r="DK48" s="341"/>
    </row>
    <row r="49" customFormat="false" ht="12.75" hidden="false" customHeight="false" outlineLevel="0" collapsed="false">
      <c r="A49" s="449" t="n">
        <v>37681</v>
      </c>
      <c r="B49" s="438" t="n">
        <v>-2965</v>
      </c>
      <c r="C49" s="438" t="n">
        <v>0</v>
      </c>
      <c r="D49" s="438" t="n">
        <v>0</v>
      </c>
      <c r="E49" s="438" t="n">
        <v>5462.4469886</v>
      </c>
      <c r="F49" s="438" t="n">
        <f aca="false">SUM(B49:E49)</f>
        <v>2497.4469886</v>
      </c>
      <c r="G49" s="450" t="n">
        <v>3.975</v>
      </c>
      <c r="H49" s="450" t="n">
        <v>3.953</v>
      </c>
      <c r="I49" s="448" t="n">
        <f aca="false">G49-H49</f>
        <v>0.0220000000000002</v>
      </c>
      <c r="J49" s="438" t="n">
        <f aca="false">I49*B49*10000</f>
        <v>-652300.000000007</v>
      </c>
      <c r="K49" s="438" t="n">
        <f aca="false">C49*I49*10000</f>
        <v>0</v>
      </c>
      <c r="L49" s="438" t="n">
        <f aca="false">I49*D49*10000</f>
        <v>0</v>
      </c>
      <c r="M49" s="438" t="n">
        <f aca="false">I49*E49*10000</f>
        <v>1201738.33749201</v>
      </c>
      <c r="N49" s="438" t="n">
        <f aca="false">SUM(J49:M49)</f>
        <v>549438.337492006</v>
      </c>
      <c r="O49" s="451" t="n">
        <f aca="false">A49</f>
        <v>37681</v>
      </c>
      <c r="P49" s="341"/>
      <c r="Q49" s="426" t="n">
        <f aca="false">CB26</f>
        <v>0</v>
      </c>
      <c r="R49" s="341" t="n">
        <f aca="false">Q49*T49</f>
        <v>0</v>
      </c>
      <c r="S49" s="428" t="n">
        <f aca="false">H48</f>
        <v>4.098</v>
      </c>
      <c r="T49" s="427" t="n">
        <f aca="false">G48-S49</f>
        <v>0.0220000000000002</v>
      </c>
      <c r="U49" s="425" t="n">
        <f aca="false">T49*R49</f>
        <v>0</v>
      </c>
      <c r="V49" s="341"/>
      <c r="W49" s="341" t="n">
        <f aca="false">D49</f>
        <v>0</v>
      </c>
      <c r="X49" s="341" t="n">
        <f aca="false">E49</f>
        <v>5462.4469886</v>
      </c>
      <c r="Y49" s="425" t="n">
        <v>-535528.6456</v>
      </c>
      <c r="Z49" s="425" t="n">
        <v>384769.8766</v>
      </c>
      <c r="AA49" s="341" t="n">
        <f aca="false">Y49-W49</f>
        <v>-535528.6456</v>
      </c>
      <c r="AB49" s="341" t="n">
        <f aca="false">Z49-X49</f>
        <v>379307.4296114</v>
      </c>
      <c r="AC49" s="341" t="n">
        <f aca="false">AA49+AB49</f>
        <v>-156221.2159886</v>
      </c>
      <c r="AD49" s="341"/>
      <c r="AE49" s="341"/>
      <c r="AF49" s="341"/>
      <c r="AG49" s="341"/>
      <c r="AH49" s="341"/>
      <c r="AI49" s="428"/>
      <c r="AJ49" s="428"/>
      <c r="AK49" s="341"/>
      <c r="AL49" s="341"/>
      <c r="AM49" s="341"/>
      <c r="AN49" s="341"/>
      <c r="AO49" s="341"/>
      <c r="AP49" s="341"/>
      <c r="AQ49" s="341"/>
      <c r="AR49" s="341"/>
      <c r="AS49" s="341"/>
      <c r="AT49" s="341"/>
      <c r="AU49" s="341"/>
      <c r="AV49" s="341"/>
      <c r="AW49" s="341"/>
      <c r="AX49" s="341"/>
      <c r="AY49" s="341"/>
      <c r="AZ49" s="341"/>
      <c r="BA49" s="341"/>
      <c r="BB49" s="341"/>
      <c r="BC49" s="341"/>
      <c r="BD49" s="433"/>
      <c r="BE49" s="433"/>
      <c r="BF49" s="434"/>
      <c r="BG49" s="434"/>
      <c r="BH49" s="341"/>
      <c r="BI49" s="341"/>
      <c r="BJ49" s="341"/>
      <c r="BK49" s="428"/>
      <c r="BL49" s="428"/>
      <c r="BM49" s="425"/>
      <c r="BN49" s="425"/>
      <c r="BO49" s="425"/>
      <c r="BP49" s="341"/>
      <c r="BQ49" s="341"/>
      <c r="BR49" s="341"/>
      <c r="BS49" s="341"/>
      <c r="BT49" s="341"/>
      <c r="BU49" s="341"/>
      <c r="BV49" s="341"/>
      <c r="BW49" s="341"/>
      <c r="BX49" s="341"/>
      <c r="BY49" s="341"/>
      <c r="BZ49" s="341"/>
      <c r="CA49" s="341"/>
      <c r="CB49" s="432"/>
      <c r="CC49" s="341"/>
      <c r="CD49" s="430"/>
      <c r="CE49" s="341"/>
      <c r="CF49" s="341"/>
      <c r="CG49" s="341"/>
      <c r="CH49" s="341"/>
      <c r="CI49" s="341"/>
      <c r="CJ49" s="341"/>
      <c r="CK49" s="341"/>
      <c r="CL49" s="341"/>
      <c r="CM49" s="341"/>
      <c r="CN49" s="341"/>
      <c r="CO49" s="341"/>
      <c r="CP49" s="341"/>
      <c r="CQ49" s="341"/>
      <c r="CR49" s="341"/>
      <c r="CS49" s="341"/>
      <c r="CT49" s="341"/>
      <c r="CU49" s="341"/>
      <c r="CV49" s="341"/>
      <c r="CW49" s="341"/>
      <c r="CX49" s="341"/>
      <c r="CY49" s="341"/>
      <c r="CZ49" s="341"/>
      <c r="DA49" s="341"/>
      <c r="DB49" s="341"/>
      <c r="DC49" s="430"/>
      <c r="DD49" s="341"/>
      <c r="DE49" s="341"/>
      <c r="DF49" s="341"/>
      <c r="DG49" s="341"/>
      <c r="DH49" s="341"/>
      <c r="DI49" s="341"/>
      <c r="DJ49" s="341"/>
      <c r="DK49" s="341"/>
    </row>
    <row r="50" customFormat="false" ht="12.75" hidden="false" customHeight="false" outlineLevel="0" collapsed="false">
      <c r="A50" s="449" t="n">
        <v>37712</v>
      </c>
      <c r="B50" s="438" t="n">
        <v>-1507</v>
      </c>
      <c r="C50" s="438" t="n">
        <v>0</v>
      </c>
      <c r="D50" s="438" t="n">
        <v>0</v>
      </c>
      <c r="E50" s="438" t="n">
        <v>-5411.47822105</v>
      </c>
      <c r="F50" s="438" t="n">
        <f aca="false">SUM(B50:E50)</f>
        <v>-6918.47822105</v>
      </c>
      <c r="G50" s="450" t="n">
        <v>3.72</v>
      </c>
      <c r="H50" s="450" t="n">
        <v>3.698</v>
      </c>
      <c r="I50" s="448" t="n">
        <f aca="false">G50-H50</f>
        <v>0.0220000000000002</v>
      </c>
      <c r="J50" s="438" t="n">
        <f aca="false">I50*B50*10000</f>
        <v>-331540.000000004</v>
      </c>
      <c r="K50" s="438" t="n">
        <f aca="false">C50*I50*10000</f>
        <v>0</v>
      </c>
      <c r="L50" s="438" t="n">
        <f aca="false">I50*D50*10000</f>
        <v>0</v>
      </c>
      <c r="M50" s="438" t="n">
        <f aca="false">I50*E50*10000</f>
        <v>-1190525.20863101</v>
      </c>
      <c r="N50" s="438" t="n">
        <f aca="false">SUM(J50:M50)</f>
        <v>-1522065.20863102</v>
      </c>
      <c r="O50" s="451" t="n">
        <f aca="false">A50</f>
        <v>37712</v>
      </c>
      <c r="P50" s="425" t="n">
        <f aca="false">SUM(N39:N50)</f>
        <v>-2524628.99019821</v>
      </c>
      <c r="Q50" s="426" t="n">
        <f aca="false">CB27</f>
        <v>0</v>
      </c>
      <c r="R50" s="341" t="n">
        <f aca="false">Q50*T50</f>
        <v>0</v>
      </c>
      <c r="S50" s="428" t="n">
        <f aca="false">H49</f>
        <v>3.953</v>
      </c>
      <c r="T50" s="427" t="n">
        <f aca="false">G49-S50</f>
        <v>0.0220000000000002</v>
      </c>
      <c r="U50" s="425" t="n">
        <f aca="false">T50*R50</f>
        <v>0</v>
      </c>
      <c r="V50" s="425" t="n">
        <f aca="false">SUM(U39:U50)</f>
        <v>0</v>
      </c>
      <c r="W50" s="341" t="n">
        <f aca="false">D50</f>
        <v>0</v>
      </c>
      <c r="X50" s="341" t="n">
        <f aca="false">E50</f>
        <v>-5411.47822105</v>
      </c>
      <c r="Y50" s="425" t="n">
        <v>-597234.0472</v>
      </c>
      <c r="Z50" s="425" t="n">
        <v>1051013.5118</v>
      </c>
      <c r="AA50" s="341" t="n">
        <f aca="false">Y50-W50</f>
        <v>-597234.0472</v>
      </c>
      <c r="AB50" s="341" t="n">
        <f aca="false">Z50-X50</f>
        <v>1056424.99002105</v>
      </c>
      <c r="AC50" s="341" t="n">
        <f aca="false">AA50+AB50</f>
        <v>459190.94282105</v>
      </c>
      <c r="AD50" s="341"/>
      <c r="AE50" s="341"/>
      <c r="AF50" s="341"/>
      <c r="AG50" s="341"/>
      <c r="AH50" s="341"/>
      <c r="AI50" s="428"/>
      <c r="AJ50" s="428"/>
      <c r="AK50" s="341"/>
      <c r="AL50" s="341"/>
      <c r="AM50" s="341"/>
      <c r="AN50" s="341"/>
      <c r="AO50" s="341"/>
      <c r="AP50" s="341"/>
      <c r="AQ50" s="341"/>
      <c r="AR50" s="341"/>
      <c r="AS50" s="341"/>
      <c r="AT50" s="341"/>
      <c r="AU50" s="341"/>
      <c r="AV50" s="341"/>
      <c r="AW50" s="341"/>
      <c r="AX50" s="341"/>
      <c r="AY50" s="341"/>
      <c r="AZ50" s="341"/>
      <c r="BA50" s="341"/>
      <c r="BB50" s="341"/>
      <c r="BC50" s="341"/>
      <c r="BD50" s="433"/>
      <c r="BE50" s="433"/>
      <c r="BF50" s="434"/>
      <c r="BG50" s="434"/>
      <c r="BH50" s="341"/>
      <c r="BI50" s="341"/>
      <c r="BJ50" s="341"/>
      <c r="BK50" s="428"/>
      <c r="BL50" s="428"/>
      <c r="BM50" s="425"/>
      <c r="BN50" s="425"/>
      <c r="BO50" s="425"/>
      <c r="BP50" s="341"/>
      <c r="BQ50" s="341"/>
      <c r="BR50" s="341"/>
      <c r="BS50" s="341"/>
      <c r="BT50" s="341"/>
      <c r="BU50" s="341"/>
      <c r="BV50" s="341"/>
      <c r="BW50" s="341"/>
      <c r="BX50" s="341"/>
      <c r="BY50" s="341"/>
      <c r="BZ50" s="341"/>
      <c r="CA50" s="341"/>
      <c r="CB50" s="432"/>
      <c r="CC50" s="341"/>
      <c r="CD50" s="430"/>
      <c r="CE50" s="341"/>
      <c r="CF50" s="341"/>
      <c r="CG50" s="341"/>
      <c r="CH50" s="341"/>
      <c r="CI50" s="341"/>
      <c r="CJ50" s="341"/>
      <c r="CK50" s="341"/>
      <c r="CL50" s="341"/>
      <c r="CM50" s="341"/>
      <c r="CN50" s="341"/>
      <c r="CO50" s="341"/>
      <c r="CP50" s="341"/>
      <c r="CQ50" s="341"/>
      <c r="CR50" s="341"/>
      <c r="CS50" s="341"/>
      <c r="CT50" s="341"/>
      <c r="CU50" s="341"/>
      <c r="CV50" s="341"/>
      <c r="CW50" s="341"/>
      <c r="CX50" s="341"/>
      <c r="CY50" s="341"/>
      <c r="CZ50" s="341"/>
      <c r="DA50" s="341"/>
      <c r="DB50" s="341"/>
      <c r="DC50" s="430"/>
      <c r="DD50" s="341"/>
      <c r="DE50" s="341"/>
      <c r="DF50" s="341"/>
      <c r="DG50" s="341"/>
      <c r="DH50" s="341"/>
      <c r="DI50" s="341"/>
      <c r="DJ50" s="341"/>
      <c r="DK50" s="341"/>
    </row>
    <row r="51" customFormat="false" ht="12.75" hidden="false" customHeight="false" outlineLevel="0" collapsed="false">
      <c r="A51" s="449" t="n">
        <v>37742</v>
      </c>
      <c r="B51" s="438" t="n">
        <v>874</v>
      </c>
      <c r="C51" s="438" t="n">
        <v>0</v>
      </c>
      <c r="D51" s="438" t="n">
        <v>0</v>
      </c>
      <c r="E51" s="438" t="n">
        <v>-2610.87793219</v>
      </c>
      <c r="F51" s="438" t="n">
        <f aca="false">SUM(B51:E51)</f>
        <v>-1736.87793219</v>
      </c>
      <c r="G51" s="450" t="n">
        <v>3.698</v>
      </c>
      <c r="H51" s="450" t="n">
        <v>3.676</v>
      </c>
      <c r="I51" s="448" t="n">
        <f aca="false">G51-H51</f>
        <v>0.0219999999999998</v>
      </c>
      <c r="J51" s="438" t="n">
        <f aca="false">I51*B51*10000</f>
        <v>192279.999999998</v>
      </c>
      <c r="K51" s="438" t="n">
        <f aca="false">C51*I51*10000</f>
        <v>0</v>
      </c>
      <c r="L51" s="438" t="n">
        <f aca="false">I51*D51*10000</f>
        <v>0</v>
      </c>
      <c r="M51" s="438" t="n">
        <f aca="false">I51*E51*10000</f>
        <v>-574393.145081795</v>
      </c>
      <c r="N51" s="438" t="n">
        <f aca="false">SUM(J51:M51)</f>
        <v>-382113.145081796</v>
      </c>
      <c r="O51" s="451" t="n">
        <f aca="false">A51</f>
        <v>37742</v>
      </c>
      <c r="P51" s="341"/>
      <c r="Q51" s="426" t="n">
        <f aca="false">CB28</f>
        <v>0</v>
      </c>
      <c r="R51" s="341" t="n">
        <f aca="false">Q51*T51</f>
        <v>0</v>
      </c>
      <c r="S51" s="428" t="n">
        <f aca="false">H50</f>
        <v>3.698</v>
      </c>
      <c r="T51" s="427" t="n">
        <f aca="false">G50-S51</f>
        <v>0.0220000000000002</v>
      </c>
      <c r="U51" s="425" t="n">
        <f aca="false">T51*R51</f>
        <v>0</v>
      </c>
      <c r="V51" s="341"/>
      <c r="W51" s="341" t="n">
        <f aca="false">D51</f>
        <v>0</v>
      </c>
      <c r="X51" s="341" t="n">
        <f aca="false">E51</f>
        <v>-2610.87793219</v>
      </c>
      <c r="Y51" s="425" t="n">
        <v>-344927.1326</v>
      </c>
      <c r="Z51" s="425" t="n">
        <v>1870060.1078</v>
      </c>
      <c r="AA51" s="341" t="n">
        <f aca="false">Y51-W51</f>
        <v>-344927.1326</v>
      </c>
      <c r="AB51" s="341" t="n">
        <f aca="false">Z51-X51</f>
        <v>1872670.98573219</v>
      </c>
      <c r="AC51" s="341" t="n">
        <f aca="false">AA51+AB51</f>
        <v>1527743.85313219</v>
      </c>
      <c r="AD51" s="341"/>
      <c r="AE51" s="341"/>
      <c r="AF51" s="341"/>
      <c r="AG51" s="341"/>
      <c r="AH51" s="341"/>
      <c r="AI51" s="428"/>
      <c r="AJ51" s="428"/>
      <c r="AK51" s="341"/>
      <c r="AL51" s="341"/>
      <c r="AM51" s="341"/>
      <c r="AN51" s="341"/>
      <c r="AO51" s="341"/>
      <c r="AP51" s="341"/>
      <c r="AQ51" s="341"/>
      <c r="AR51" s="341"/>
      <c r="AS51" s="341"/>
      <c r="AT51" s="341"/>
      <c r="AU51" s="341"/>
      <c r="AV51" s="341"/>
      <c r="AW51" s="341"/>
      <c r="AX51" s="341"/>
      <c r="AY51" s="341"/>
      <c r="AZ51" s="341"/>
      <c r="BA51" s="341"/>
      <c r="BB51" s="341"/>
      <c r="BC51" s="341"/>
      <c r="BD51" s="433"/>
      <c r="BE51" s="433"/>
      <c r="BF51" s="434"/>
      <c r="BG51" s="434"/>
      <c r="BH51" s="341"/>
      <c r="BI51" s="341"/>
      <c r="BJ51" s="341"/>
      <c r="BK51" s="428"/>
      <c r="BL51" s="428"/>
      <c r="BM51" s="425"/>
      <c r="BN51" s="425"/>
      <c r="BO51" s="425"/>
      <c r="BP51" s="341"/>
      <c r="BQ51" s="341"/>
      <c r="BR51" s="341"/>
      <c r="BS51" s="341"/>
      <c r="BT51" s="341"/>
      <c r="BU51" s="341"/>
      <c r="BV51" s="341"/>
      <c r="BW51" s="341"/>
      <c r="BX51" s="341"/>
      <c r="BY51" s="341"/>
      <c r="BZ51" s="341"/>
      <c r="CA51" s="341"/>
      <c r="CB51" s="432"/>
      <c r="CC51" s="341"/>
      <c r="CD51" s="430"/>
      <c r="CE51" s="341"/>
      <c r="CF51" s="341"/>
      <c r="CG51" s="341"/>
      <c r="CH51" s="341"/>
      <c r="CI51" s="341"/>
      <c r="CJ51" s="341"/>
      <c r="CK51" s="341"/>
      <c r="CL51" s="341"/>
      <c r="CM51" s="341"/>
      <c r="CN51" s="341"/>
      <c r="CO51" s="341"/>
      <c r="CP51" s="341"/>
      <c r="CQ51" s="341"/>
      <c r="CR51" s="341"/>
      <c r="CS51" s="341"/>
      <c r="CT51" s="341"/>
      <c r="CU51" s="341"/>
      <c r="CV51" s="341"/>
      <c r="CW51" s="341"/>
      <c r="CX51" s="341"/>
      <c r="CY51" s="341"/>
      <c r="CZ51" s="341"/>
      <c r="DA51" s="341"/>
      <c r="DB51" s="341"/>
      <c r="DC51" s="430"/>
      <c r="DD51" s="341"/>
      <c r="DE51" s="341"/>
      <c r="DF51" s="341"/>
      <c r="DG51" s="341"/>
      <c r="DH51" s="341"/>
      <c r="DI51" s="341"/>
      <c r="DJ51" s="341"/>
      <c r="DK51" s="341"/>
    </row>
    <row r="52" customFormat="false" ht="12.75" hidden="false" customHeight="false" outlineLevel="0" collapsed="false">
      <c r="A52" s="449" t="n">
        <v>37773</v>
      </c>
      <c r="B52" s="438" t="n">
        <v>1027</v>
      </c>
      <c r="C52" s="438" t="n">
        <v>0</v>
      </c>
      <c r="D52" s="438" t="n">
        <v>0</v>
      </c>
      <c r="E52" s="438" t="n">
        <v>-372.60240433</v>
      </c>
      <c r="F52" s="438" t="n">
        <f aca="false">SUM(B52:E52)</f>
        <v>654.39759567</v>
      </c>
      <c r="G52" s="450" t="n">
        <v>3.739</v>
      </c>
      <c r="H52" s="450" t="n">
        <v>3.717</v>
      </c>
      <c r="I52" s="448" t="n">
        <f aca="false">G52-H52</f>
        <v>0.0219999999999998</v>
      </c>
      <c r="J52" s="438" t="n">
        <f aca="false">I52*B52*10000</f>
        <v>225939.999999998</v>
      </c>
      <c r="K52" s="438" t="n">
        <f aca="false">C52*I52*10000</f>
        <v>0</v>
      </c>
      <c r="L52" s="438" t="n">
        <f aca="false">I52*D52*10000</f>
        <v>0</v>
      </c>
      <c r="M52" s="438" t="n">
        <f aca="false">I52*E52*10000</f>
        <v>-81972.5289525993</v>
      </c>
      <c r="N52" s="438" t="n">
        <f aca="false">SUM(J52:M52)</f>
        <v>143967.471047399</v>
      </c>
      <c r="O52" s="451" t="n">
        <f aca="false">A52</f>
        <v>37773</v>
      </c>
      <c r="P52" s="341"/>
      <c r="Q52" s="426" t="n">
        <f aca="false">CB29</f>
        <v>0</v>
      </c>
      <c r="R52" s="341" t="n">
        <f aca="false">Q52*T52</f>
        <v>0</v>
      </c>
      <c r="S52" s="428" t="n">
        <f aca="false">H51</f>
        <v>3.676</v>
      </c>
      <c r="T52" s="427" t="n">
        <f aca="false">G51-S52</f>
        <v>0.0219999999999998</v>
      </c>
      <c r="U52" s="425" t="n">
        <f aca="false">T52*R52</f>
        <v>0</v>
      </c>
      <c r="V52" s="341"/>
      <c r="W52" s="341" t="n">
        <f aca="false">D52</f>
        <v>0</v>
      </c>
      <c r="X52" s="341" t="n">
        <f aca="false">E52</f>
        <v>-372.60240433</v>
      </c>
      <c r="Y52" s="425" t="n">
        <v>-205020.8893</v>
      </c>
      <c r="Z52" s="425" t="n">
        <v>1872383.0721</v>
      </c>
      <c r="AA52" s="341" t="n">
        <f aca="false">Y52-W52</f>
        <v>-205020.8893</v>
      </c>
      <c r="AB52" s="341" t="n">
        <f aca="false">Z52-X52</f>
        <v>1872755.67450433</v>
      </c>
      <c r="AC52" s="341" t="n">
        <f aca="false">AA52+AB52</f>
        <v>1667734.78520433</v>
      </c>
      <c r="AD52" s="341"/>
      <c r="AE52" s="341"/>
      <c r="AF52" s="341"/>
      <c r="AG52" s="341"/>
      <c r="AH52" s="341"/>
      <c r="AI52" s="428"/>
      <c r="AJ52" s="428"/>
      <c r="AK52" s="341"/>
      <c r="AL52" s="341"/>
      <c r="AM52" s="341"/>
      <c r="AN52" s="341"/>
      <c r="AO52" s="341"/>
      <c r="AP52" s="341"/>
      <c r="AQ52" s="341"/>
      <c r="AR52" s="341"/>
      <c r="AS52" s="341"/>
      <c r="AT52" s="341"/>
      <c r="AU52" s="341"/>
      <c r="AV52" s="341"/>
      <c r="AW52" s="341"/>
      <c r="AX52" s="341"/>
      <c r="AY52" s="341"/>
      <c r="AZ52" s="341"/>
      <c r="BA52" s="341"/>
      <c r="BB52" s="341"/>
      <c r="BC52" s="341"/>
      <c r="BD52" s="433"/>
      <c r="BE52" s="433"/>
      <c r="BF52" s="434"/>
      <c r="BG52" s="434"/>
      <c r="BH52" s="341"/>
      <c r="BI52" s="341"/>
      <c r="BJ52" s="341"/>
      <c r="BK52" s="428"/>
      <c r="BL52" s="428"/>
      <c r="BM52" s="425"/>
      <c r="BN52" s="425"/>
      <c r="BO52" s="425"/>
      <c r="BP52" s="341"/>
      <c r="BQ52" s="341"/>
      <c r="BR52" s="341"/>
      <c r="BS52" s="341"/>
      <c r="BT52" s="341"/>
      <c r="BU52" s="341"/>
      <c r="BV52" s="341"/>
      <c r="BW52" s="341"/>
      <c r="BX52" s="341"/>
      <c r="BY52" s="341"/>
      <c r="BZ52" s="341"/>
      <c r="CA52" s="341"/>
      <c r="CB52" s="341"/>
      <c r="CC52" s="341"/>
      <c r="CD52" s="430"/>
      <c r="CE52" s="341"/>
      <c r="CF52" s="341"/>
      <c r="CG52" s="341"/>
      <c r="CH52" s="341"/>
      <c r="CI52" s="341"/>
      <c r="CJ52" s="341"/>
      <c r="CK52" s="341"/>
      <c r="CL52" s="341"/>
      <c r="CM52" s="341"/>
      <c r="CN52" s="341"/>
      <c r="CO52" s="341"/>
      <c r="CP52" s="341"/>
      <c r="CQ52" s="341"/>
      <c r="CR52" s="341"/>
      <c r="CS52" s="341"/>
      <c r="CT52" s="341"/>
      <c r="CU52" s="341"/>
      <c r="CV52" s="341"/>
      <c r="CW52" s="341"/>
      <c r="CX52" s="341"/>
      <c r="CY52" s="341"/>
      <c r="CZ52" s="341"/>
      <c r="DA52" s="341"/>
      <c r="DB52" s="341"/>
      <c r="DC52" s="430"/>
      <c r="DD52" s="341"/>
      <c r="DE52" s="341"/>
      <c r="DF52" s="341"/>
      <c r="DG52" s="341"/>
      <c r="DH52" s="341"/>
      <c r="DI52" s="341"/>
      <c r="DJ52" s="341"/>
      <c r="DK52" s="341"/>
    </row>
    <row r="53" customFormat="false" ht="12.75" hidden="false" customHeight="false" outlineLevel="0" collapsed="false">
      <c r="A53" s="449" t="n">
        <v>37803</v>
      </c>
      <c r="B53" s="438" t="n">
        <v>2662</v>
      </c>
      <c r="C53" s="438" t="n">
        <v>0</v>
      </c>
      <c r="D53" s="438" t="n">
        <v>0</v>
      </c>
      <c r="E53" s="438" t="n">
        <v>1612.6965004</v>
      </c>
      <c r="F53" s="438" t="n">
        <f aca="false">SUM(B53:E53)</f>
        <v>4274.6965004</v>
      </c>
      <c r="G53" s="450" t="n">
        <v>3.787</v>
      </c>
      <c r="H53" s="450" t="n">
        <v>3.765</v>
      </c>
      <c r="I53" s="448" t="n">
        <f aca="false">G53-H53</f>
        <v>0.0219999999999998</v>
      </c>
      <c r="J53" s="438" t="n">
        <f aca="false">I53*B53*10000</f>
        <v>585639.999999995</v>
      </c>
      <c r="K53" s="438" t="n">
        <f aca="false">C53*I53*10000</f>
        <v>0</v>
      </c>
      <c r="L53" s="438" t="n">
        <f aca="false">I53*D53*10000</f>
        <v>0</v>
      </c>
      <c r="M53" s="438" t="n">
        <f aca="false">I53*E53*10000</f>
        <v>354793.230087997</v>
      </c>
      <c r="N53" s="438" t="n">
        <f aca="false">SUM(J53:M53)</f>
        <v>940433.230087991</v>
      </c>
      <c r="O53" s="451" t="n">
        <f aca="false">A53</f>
        <v>37803</v>
      </c>
      <c r="P53" s="341"/>
      <c r="Q53" s="426" t="n">
        <f aca="false">CB30</f>
        <v>0</v>
      </c>
      <c r="R53" s="341" t="n">
        <f aca="false">Q53*T53</f>
        <v>0</v>
      </c>
      <c r="S53" s="428" t="n">
        <f aca="false">H52</f>
        <v>3.717</v>
      </c>
      <c r="T53" s="427" t="n">
        <f aca="false">G52-S53</f>
        <v>0.0219999999999998</v>
      </c>
      <c r="U53" s="425" t="n">
        <f aca="false">T53*R53</f>
        <v>0</v>
      </c>
      <c r="V53" s="341"/>
      <c r="W53" s="341" t="n">
        <f aca="false">D53</f>
        <v>0</v>
      </c>
      <c r="X53" s="341" t="n">
        <f aca="false">E53</f>
        <v>1612.6965004</v>
      </c>
      <c r="Y53" s="425" t="n">
        <v>-242993.8933</v>
      </c>
      <c r="Z53" s="425" t="n">
        <v>-1340455.0837</v>
      </c>
      <c r="AA53" s="419" t="n">
        <f aca="false">Y53-W53</f>
        <v>-242993.8933</v>
      </c>
      <c r="AB53" s="419" t="n">
        <f aca="false">Z53-X53</f>
        <v>-1342067.7802004</v>
      </c>
      <c r="AC53" s="419" t="n">
        <f aca="false">AA53+AB53</f>
        <v>-1585061.6735004</v>
      </c>
      <c r="AD53" s="341"/>
      <c r="AE53" s="341"/>
      <c r="AF53" s="341"/>
      <c r="AG53" s="341"/>
      <c r="AH53" s="341"/>
      <c r="AI53" s="428"/>
      <c r="AJ53" s="428"/>
      <c r="AK53" s="341"/>
      <c r="AL53" s="341"/>
      <c r="AM53" s="341"/>
      <c r="AN53" s="341"/>
      <c r="AO53" s="341"/>
      <c r="AP53" s="341"/>
      <c r="AQ53" s="341"/>
      <c r="AR53" s="341"/>
      <c r="AS53" s="341"/>
      <c r="AT53" s="341"/>
      <c r="AU53" s="341"/>
      <c r="AV53" s="341"/>
      <c r="AW53" s="341"/>
      <c r="AX53" s="341"/>
      <c r="AY53" s="341"/>
      <c r="AZ53" s="341"/>
      <c r="BA53" s="341"/>
      <c r="BB53" s="341"/>
      <c r="BC53" s="341"/>
      <c r="BD53" s="433"/>
      <c r="BE53" s="433"/>
      <c r="BF53" s="434"/>
      <c r="BG53" s="434"/>
      <c r="BH53" s="341"/>
      <c r="BI53" s="341"/>
      <c r="BJ53" s="341"/>
      <c r="BK53" s="428"/>
      <c r="BL53" s="428"/>
      <c r="BM53" s="425"/>
      <c r="BN53" s="425"/>
      <c r="BO53" s="425"/>
      <c r="BP53" s="341"/>
      <c r="BQ53" s="341"/>
      <c r="BR53" s="341"/>
      <c r="BS53" s="341"/>
      <c r="BT53" s="341"/>
      <c r="BU53" s="341"/>
      <c r="BV53" s="341"/>
      <c r="BW53" s="341"/>
      <c r="BX53" s="341"/>
      <c r="BY53" s="341"/>
      <c r="BZ53" s="341"/>
      <c r="CA53" s="341"/>
      <c r="CB53" s="341"/>
      <c r="CC53" s="341"/>
      <c r="CD53" s="430"/>
      <c r="CE53" s="341"/>
      <c r="CF53" s="341"/>
      <c r="CG53" s="341"/>
      <c r="CH53" s="341"/>
      <c r="CI53" s="341"/>
      <c r="CJ53" s="341"/>
      <c r="CK53" s="341"/>
      <c r="CL53" s="341"/>
      <c r="CM53" s="341"/>
      <c r="CN53" s="341"/>
      <c r="CO53" s="341"/>
      <c r="CP53" s="341"/>
      <c r="CQ53" s="341"/>
      <c r="CR53" s="341"/>
      <c r="CS53" s="341"/>
      <c r="CT53" s="341"/>
      <c r="CU53" s="341"/>
      <c r="CV53" s="341"/>
      <c r="CW53" s="341"/>
      <c r="CX53" s="341"/>
      <c r="CY53" s="341"/>
      <c r="CZ53" s="341"/>
      <c r="DA53" s="341"/>
      <c r="DB53" s="341"/>
      <c r="DC53" s="430"/>
      <c r="DD53" s="341"/>
      <c r="DE53" s="341"/>
      <c r="DF53" s="341"/>
      <c r="DG53" s="341"/>
      <c r="DH53" s="341"/>
      <c r="DI53" s="341"/>
      <c r="DJ53" s="341"/>
      <c r="DK53" s="341"/>
    </row>
    <row r="54" customFormat="false" ht="12.75" hidden="false" customHeight="false" outlineLevel="0" collapsed="false">
      <c r="A54" s="449" t="n">
        <v>37834</v>
      </c>
      <c r="B54" s="438" t="n">
        <v>1238</v>
      </c>
      <c r="C54" s="438" t="n">
        <v>0</v>
      </c>
      <c r="D54" s="438" t="n">
        <v>0</v>
      </c>
      <c r="E54" s="438" t="n">
        <v>282.04603122</v>
      </c>
      <c r="F54" s="438" t="n">
        <f aca="false">SUM(B54:E54)</f>
        <v>1520.04603122</v>
      </c>
      <c r="G54" s="450" t="n">
        <v>3.816</v>
      </c>
      <c r="H54" s="450" t="n">
        <v>3.794</v>
      </c>
      <c r="I54" s="448" t="n">
        <f aca="false">G54-H54</f>
        <v>0.0219999999999998</v>
      </c>
      <c r="J54" s="438" t="n">
        <f aca="false">I54*B54*10000</f>
        <v>272359.999999998</v>
      </c>
      <c r="K54" s="438" t="n">
        <f aca="false">C54*I54*10000</f>
        <v>0</v>
      </c>
      <c r="L54" s="438" t="n">
        <f aca="false">I54*D54*10000</f>
        <v>0</v>
      </c>
      <c r="M54" s="438" t="n">
        <f aca="false">I54*E54*10000</f>
        <v>62050.1268683994</v>
      </c>
      <c r="N54" s="438" t="n">
        <f aca="false">SUM(J54:M54)</f>
        <v>334410.126868397</v>
      </c>
      <c r="O54" s="451" t="n">
        <f aca="false">A54</f>
        <v>37834</v>
      </c>
      <c r="P54" s="341"/>
      <c r="Q54" s="426" t="n">
        <f aca="false">CB31</f>
        <v>0</v>
      </c>
      <c r="R54" s="341" t="n">
        <f aca="false">Q54*T54</f>
        <v>0</v>
      </c>
      <c r="S54" s="428" t="n">
        <f aca="false">H53</f>
        <v>3.765</v>
      </c>
      <c r="T54" s="427" t="n">
        <f aca="false">G53-S54</f>
        <v>0.0219999999999998</v>
      </c>
      <c r="U54" s="425" t="n">
        <f aca="false">T54*R54</f>
        <v>0</v>
      </c>
      <c r="V54" s="341"/>
      <c r="W54" s="341" t="n">
        <f aca="false">D54</f>
        <v>0</v>
      </c>
      <c r="X54" s="341" t="n">
        <f aca="false">E54</f>
        <v>282.04603122</v>
      </c>
      <c r="Y54" s="425" t="n">
        <v>-278576.3742</v>
      </c>
      <c r="Z54" s="425" t="n">
        <v>-1540581.912</v>
      </c>
      <c r="AA54" s="419" t="n">
        <f aca="false">Y54-W54</f>
        <v>-278576.3742</v>
      </c>
      <c r="AB54" s="419" t="n">
        <f aca="false">Z54-X54</f>
        <v>-1540863.95803122</v>
      </c>
      <c r="AC54" s="419" t="n">
        <f aca="false">AA54+AB54</f>
        <v>-1819440.33223122</v>
      </c>
      <c r="AD54" s="341"/>
      <c r="AE54" s="341"/>
      <c r="AF54" s="341"/>
      <c r="AG54" s="341"/>
      <c r="AH54" s="341"/>
      <c r="AI54" s="428"/>
      <c r="AJ54" s="428"/>
      <c r="AK54" s="341"/>
      <c r="AL54" s="341"/>
      <c r="AM54" s="341"/>
      <c r="AN54" s="341"/>
      <c r="AO54" s="341"/>
      <c r="AP54" s="341"/>
      <c r="AQ54" s="341"/>
      <c r="AR54" s="341"/>
      <c r="AS54" s="341"/>
      <c r="AT54" s="341"/>
      <c r="AU54" s="341"/>
      <c r="AV54" s="341"/>
      <c r="AW54" s="341"/>
      <c r="AX54" s="341"/>
      <c r="AY54" s="341"/>
      <c r="AZ54" s="341"/>
      <c r="BA54" s="341"/>
      <c r="BB54" s="341"/>
      <c r="BC54" s="341"/>
      <c r="BD54" s="433"/>
      <c r="BE54" s="433"/>
      <c r="BF54" s="434"/>
      <c r="BG54" s="434"/>
      <c r="BH54" s="341"/>
      <c r="BI54" s="341"/>
      <c r="BJ54" s="341"/>
      <c r="BK54" s="428"/>
      <c r="BL54" s="428"/>
      <c r="BM54" s="425"/>
      <c r="BN54" s="425"/>
      <c r="BO54" s="425"/>
      <c r="BP54" s="341"/>
      <c r="BQ54" s="341"/>
      <c r="BR54" s="341"/>
      <c r="BS54" s="341"/>
      <c r="BT54" s="341"/>
      <c r="BU54" s="341"/>
      <c r="BV54" s="341"/>
      <c r="BW54" s="341"/>
      <c r="BX54" s="341"/>
      <c r="BY54" s="341"/>
      <c r="BZ54" s="341"/>
      <c r="CA54" s="341"/>
      <c r="CB54" s="341"/>
      <c r="CC54" s="341"/>
      <c r="CD54" s="430"/>
      <c r="CE54" s="341"/>
      <c r="CF54" s="341"/>
      <c r="CG54" s="341"/>
      <c r="CH54" s="341"/>
      <c r="CI54" s="341"/>
      <c r="CJ54" s="341"/>
      <c r="CK54" s="341"/>
      <c r="CL54" s="341"/>
      <c r="CM54" s="341"/>
      <c r="CN54" s="341"/>
      <c r="CO54" s="341"/>
      <c r="CP54" s="341"/>
      <c r="CQ54" s="341"/>
      <c r="CR54" s="341"/>
      <c r="CS54" s="341"/>
      <c r="CT54" s="341"/>
      <c r="CU54" s="341"/>
      <c r="CV54" s="341"/>
      <c r="CW54" s="341"/>
      <c r="CX54" s="341"/>
      <c r="CY54" s="341"/>
      <c r="CZ54" s="341"/>
      <c r="DA54" s="341"/>
      <c r="DB54" s="341"/>
      <c r="DC54" s="430"/>
      <c r="DD54" s="341"/>
      <c r="DE54" s="341"/>
      <c r="DF54" s="341"/>
      <c r="DG54" s="341"/>
      <c r="DH54" s="341"/>
      <c r="DI54" s="341"/>
      <c r="DJ54" s="341"/>
      <c r="DK54" s="341"/>
    </row>
    <row r="55" customFormat="false" ht="12.75" hidden="false" customHeight="false" outlineLevel="0" collapsed="false">
      <c r="A55" s="449" t="n">
        <v>37865</v>
      </c>
      <c r="B55" s="438" t="n">
        <v>828</v>
      </c>
      <c r="C55" s="438" t="n">
        <v>0</v>
      </c>
      <c r="D55" s="438" t="n">
        <v>0</v>
      </c>
      <c r="E55" s="438" t="n">
        <v>199.18842466</v>
      </c>
      <c r="F55" s="438" t="n">
        <f aca="false">SUM(B55:E55)</f>
        <v>1027.18842466</v>
      </c>
      <c r="G55" s="450" t="n">
        <v>3.831</v>
      </c>
      <c r="H55" s="450" t="n">
        <v>3.809</v>
      </c>
      <c r="I55" s="448" t="n">
        <f aca="false">G55-H55</f>
        <v>0.0219999999999998</v>
      </c>
      <c r="J55" s="438" t="n">
        <f aca="false">I55*B55*10000</f>
        <v>182159.999999998</v>
      </c>
      <c r="K55" s="438" t="n">
        <f aca="false">C55*I55*10000</f>
        <v>0</v>
      </c>
      <c r="L55" s="438" t="n">
        <f aca="false">I55*D55*10000</f>
        <v>0</v>
      </c>
      <c r="M55" s="438" t="n">
        <f aca="false">I55*E55*10000</f>
        <v>43821.4534251996</v>
      </c>
      <c r="N55" s="438" t="n">
        <f aca="false">SUM(J55:M55)</f>
        <v>225981.453425198</v>
      </c>
      <c r="O55" s="451" t="n">
        <f aca="false">A55</f>
        <v>37865</v>
      </c>
      <c r="P55" s="341"/>
      <c r="Q55" s="426" t="n">
        <f aca="false">CB32</f>
        <v>0</v>
      </c>
      <c r="R55" s="341" t="n">
        <f aca="false">Q55*T55</f>
        <v>0</v>
      </c>
      <c r="S55" s="428" t="n">
        <f aca="false">H54</f>
        <v>3.794</v>
      </c>
      <c r="T55" s="427" t="n">
        <f aca="false">G54-S55</f>
        <v>0.0219999999999998</v>
      </c>
      <c r="U55" s="425" t="n">
        <f aca="false">T55*R55</f>
        <v>0</v>
      </c>
      <c r="V55" s="341"/>
      <c r="W55" s="341" t="n">
        <f aca="false">D55</f>
        <v>0</v>
      </c>
      <c r="X55" s="341" t="n">
        <f aca="false">E55</f>
        <v>199.18842466</v>
      </c>
      <c r="Y55" s="425" t="n">
        <v>-293923.514</v>
      </c>
      <c r="Z55" s="425" t="n">
        <v>581183.6212</v>
      </c>
      <c r="AA55" s="419" t="n">
        <f aca="false">Y55-W55</f>
        <v>-293923.514</v>
      </c>
      <c r="AB55" s="419" t="n">
        <f aca="false">Z55-X55</f>
        <v>580984.43277534</v>
      </c>
      <c r="AC55" s="419" t="n">
        <f aca="false">AA55+AB55</f>
        <v>287060.91877534</v>
      </c>
      <c r="AD55" s="341"/>
      <c r="AE55" s="341"/>
      <c r="AF55" s="341"/>
      <c r="AG55" s="341"/>
      <c r="AH55" s="341"/>
      <c r="AI55" s="428"/>
      <c r="AJ55" s="428"/>
      <c r="AK55" s="341"/>
      <c r="AL55" s="341"/>
      <c r="AM55" s="341"/>
      <c r="AN55" s="341"/>
      <c r="AO55" s="341"/>
      <c r="AP55" s="341"/>
      <c r="AQ55" s="341"/>
      <c r="AR55" s="341"/>
      <c r="AS55" s="341"/>
      <c r="AT55" s="341"/>
      <c r="AU55" s="341"/>
      <c r="AV55" s="341"/>
      <c r="AW55" s="341"/>
      <c r="AX55" s="341"/>
      <c r="AY55" s="341"/>
      <c r="AZ55" s="341"/>
      <c r="BA55" s="341"/>
      <c r="BB55" s="341"/>
      <c r="BC55" s="341"/>
      <c r="BD55" s="433"/>
      <c r="BE55" s="433"/>
      <c r="BF55" s="434"/>
      <c r="BG55" s="434"/>
      <c r="BH55" s="341"/>
      <c r="BI55" s="341"/>
      <c r="BJ55" s="341"/>
      <c r="BK55" s="428"/>
      <c r="BL55" s="428"/>
      <c r="BM55" s="425"/>
      <c r="BN55" s="425"/>
      <c r="BO55" s="425"/>
      <c r="BP55" s="341"/>
      <c r="BQ55" s="341"/>
      <c r="BR55" s="341"/>
      <c r="BS55" s="341"/>
      <c r="BT55" s="341"/>
      <c r="BU55" s="341"/>
      <c r="BV55" s="341"/>
      <c r="BW55" s="341"/>
      <c r="BX55" s="341"/>
      <c r="BY55" s="341"/>
      <c r="BZ55" s="341"/>
      <c r="CA55" s="341"/>
      <c r="CB55" s="341"/>
      <c r="CC55" s="341"/>
      <c r="CD55" s="430"/>
      <c r="CE55" s="341"/>
      <c r="CF55" s="341"/>
      <c r="CG55" s="341"/>
      <c r="CH55" s="341"/>
      <c r="CI55" s="341"/>
      <c r="CJ55" s="341"/>
      <c r="CK55" s="341"/>
      <c r="CL55" s="341"/>
      <c r="CM55" s="341"/>
      <c r="CN55" s="341"/>
      <c r="CO55" s="341"/>
      <c r="CP55" s="341"/>
      <c r="CQ55" s="341"/>
      <c r="CR55" s="341"/>
      <c r="CS55" s="341"/>
      <c r="CT55" s="341"/>
      <c r="CU55" s="341"/>
      <c r="CV55" s="341"/>
      <c r="CW55" s="341"/>
      <c r="CX55" s="341"/>
      <c r="CY55" s="341"/>
      <c r="CZ55" s="341"/>
      <c r="DA55" s="341"/>
      <c r="DB55" s="341"/>
      <c r="DC55" s="430"/>
      <c r="DD55" s="341"/>
      <c r="DE55" s="341"/>
      <c r="DF55" s="341"/>
      <c r="DG55" s="341"/>
      <c r="DH55" s="341"/>
      <c r="DI55" s="341"/>
      <c r="DJ55" s="341"/>
      <c r="DK55" s="341"/>
    </row>
    <row r="56" customFormat="false" ht="12.75" hidden="false" customHeight="false" outlineLevel="0" collapsed="false">
      <c r="A56" s="449" t="n">
        <v>37895</v>
      </c>
      <c r="B56" s="438" t="n">
        <v>3514</v>
      </c>
      <c r="C56" s="438" t="n">
        <v>0</v>
      </c>
      <c r="D56" s="438" t="n">
        <v>0</v>
      </c>
      <c r="E56" s="438" t="n">
        <v>223.67358192</v>
      </c>
      <c r="F56" s="438" t="n">
        <f aca="false">SUM(B56:E56)</f>
        <v>3737.67358192</v>
      </c>
      <c r="G56" s="450" t="n">
        <v>3.855</v>
      </c>
      <c r="H56" s="450" t="n">
        <v>3.833</v>
      </c>
      <c r="I56" s="448" t="n">
        <f aca="false">G56-H56</f>
        <v>0.0219999999999998</v>
      </c>
      <c r="J56" s="438" t="n">
        <f aca="false">I56*B56*10000</f>
        <v>773079.999999993</v>
      </c>
      <c r="K56" s="438" t="n">
        <f aca="false">C56*I56*10000</f>
        <v>0</v>
      </c>
      <c r="L56" s="438" t="n">
        <f aca="false">I56*D56*10000</f>
        <v>0</v>
      </c>
      <c r="M56" s="438" t="n">
        <f aca="false">I56*E56*10000</f>
        <v>49208.1880223996</v>
      </c>
      <c r="N56" s="438" t="n">
        <f aca="false">SUM(J56:M56)</f>
        <v>822288.188022392</v>
      </c>
      <c r="O56" s="451" t="n">
        <f aca="false">A56</f>
        <v>37895</v>
      </c>
      <c r="P56" s="341"/>
      <c r="Q56" s="426" t="n">
        <f aca="false">CB33</f>
        <v>0</v>
      </c>
      <c r="R56" s="341" t="n">
        <f aca="false">Q56*T56</f>
        <v>0</v>
      </c>
      <c r="S56" s="428" t="n">
        <f aca="false">H55</f>
        <v>3.809</v>
      </c>
      <c r="T56" s="427" t="n">
        <f aca="false">G55-S56</f>
        <v>0.0219999999999998</v>
      </c>
      <c r="U56" s="425" t="n">
        <f aca="false">T56*R56</f>
        <v>0</v>
      </c>
      <c r="V56" s="341"/>
      <c r="W56" s="341" t="n">
        <f aca="false">D56</f>
        <v>0</v>
      </c>
      <c r="X56" s="341" t="n">
        <f aca="false">E56</f>
        <v>223.67358192</v>
      </c>
      <c r="Y56" s="425" t="n">
        <v>-285172.8933</v>
      </c>
      <c r="Z56" s="425" t="n">
        <v>1151288.0154</v>
      </c>
      <c r="AA56" s="419" t="n">
        <f aca="false">Y56-W56</f>
        <v>-285172.8933</v>
      </c>
      <c r="AB56" s="419" t="n">
        <f aca="false">Z56-X56</f>
        <v>1151064.34181808</v>
      </c>
      <c r="AC56" s="419" t="n">
        <f aca="false">AA56+AB56</f>
        <v>865891.44851808</v>
      </c>
      <c r="AD56" s="341"/>
      <c r="AE56" s="341"/>
      <c r="AF56" s="341"/>
      <c r="AG56" s="341"/>
      <c r="AH56" s="341"/>
      <c r="AI56" s="428"/>
      <c r="AJ56" s="428"/>
      <c r="AK56" s="341"/>
      <c r="AL56" s="341"/>
      <c r="AM56" s="341"/>
      <c r="AN56" s="341"/>
      <c r="AO56" s="341"/>
      <c r="AP56" s="341"/>
      <c r="AQ56" s="341"/>
      <c r="AR56" s="341"/>
      <c r="AS56" s="341"/>
      <c r="AT56" s="341"/>
      <c r="AU56" s="341"/>
      <c r="AV56" s="341"/>
      <c r="AW56" s="341"/>
      <c r="AX56" s="341"/>
      <c r="AY56" s="341"/>
      <c r="AZ56" s="341"/>
      <c r="BA56" s="341"/>
      <c r="BB56" s="341"/>
      <c r="BC56" s="341"/>
      <c r="BD56" s="433"/>
      <c r="BE56" s="433"/>
      <c r="BF56" s="434"/>
      <c r="BG56" s="434"/>
      <c r="BH56" s="341"/>
      <c r="BI56" s="341"/>
      <c r="BJ56" s="341"/>
      <c r="BK56" s="428"/>
      <c r="BL56" s="428"/>
      <c r="BM56" s="425"/>
      <c r="BN56" s="425"/>
      <c r="BO56" s="425"/>
      <c r="BP56" s="341"/>
      <c r="BQ56" s="341"/>
      <c r="BR56" s="341"/>
      <c r="BS56" s="341"/>
      <c r="BT56" s="341"/>
      <c r="BU56" s="341"/>
      <c r="BV56" s="341"/>
      <c r="BW56" s="341"/>
      <c r="BX56" s="341"/>
      <c r="BY56" s="341"/>
      <c r="BZ56" s="341"/>
      <c r="CA56" s="341"/>
      <c r="CB56" s="341"/>
      <c r="CC56" s="341"/>
      <c r="CD56" s="430"/>
      <c r="CE56" s="341"/>
      <c r="CF56" s="341"/>
      <c r="CG56" s="341"/>
      <c r="CH56" s="341"/>
      <c r="CI56" s="341"/>
      <c r="CJ56" s="341"/>
      <c r="CK56" s="341"/>
      <c r="CL56" s="341"/>
      <c r="CM56" s="341"/>
      <c r="CN56" s="341"/>
      <c r="CO56" s="341"/>
      <c r="CP56" s="341"/>
      <c r="CQ56" s="341"/>
      <c r="CR56" s="341"/>
      <c r="CS56" s="341"/>
      <c r="CT56" s="341"/>
      <c r="CU56" s="341"/>
      <c r="CV56" s="341"/>
      <c r="CW56" s="341"/>
      <c r="CX56" s="341"/>
      <c r="CY56" s="341"/>
      <c r="CZ56" s="341"/>
      <c r="DA56" s="341"/>
      <c r="DB56" s="341"/>
      <c r="DC56" s="430"/>
      <c r="DD56" s="341"/>
      <c r="DE56" s="341"/>
      <c r="DF56" s="341"/>
      <c r="DG56" s="341"/>
      <c r="DH56" s="341"/>
      <c r="DI56" s="341"/>
      <c r="DJ56" s="341"/>
      <c r="DK56" s="341"/>
    </row>
    <row r="57" customFormat="false" ht="12.75" hidden="false" customHeight="false" outlineLevel="0" collapsed="false">
      <c r="A57" s="449" t="n">
        <v>37926</v>
      </c>
      <c r="B57" s="438" t="n">
        <v>-574</v>
      </c>
      <c r="C57" s="438" t="n">
        <v>0</v>
      </c>
      <c r="D57" s="438" t="n">
        <v>0</v>
      </c>
      <c r="E57" s="438" t="n">
        <v>265.23725671</v>
      </c>
      <c r="F57" s="438" t="n">
        <f aca="false">SUM(B57:E57)</f>
        <v>-308.76274329</v>
      </c>
      <c r="G57" s="450" t="n">
        <v>3.995</v>
      </c>
      <c r="H57" s="450" t="n">
        <v>3.973</v>
      </c>
      <c r="I57" s="448" t="n">
        <f aca="false">G57-H57</f>
        <v>0.0220000000000002</v>
      </c>
      <c r="J57" s="438" t="n">
        <f aca="false">I57*B57*10000</f>
        <v>-126280.000000001</v>
      </c>
      <c r="K57" s="438" t="n">
        <f aca="false">C57*I57*10000</f>
        <v>0</v>
      </c>
      <c r="L57" s="438" t="n">
        <f aca="false">I57*D57*10000</f>
        <v>0</v>
      </c>
      <c r="M57" s="438" t="n">
        <f aca="false">I57*E57*10000</f>
        <v>58352.1964762006</v>
      </c>
      <c r="N57" s="438" t="n">
        <f aca="false">SUM(J57:M57)</f>
        <v>-67927.8035238007</v>
      </c>
      <c r="O57" s="451" t="n">
        <f aca="false">A57</f>
        <v>37926</v>
      </c>
      <c r="P57" s="341"/>
      <c r="Q57" s="426" t="n">
        <f aca="false">CB34</f>
        <v>0</v>
      </c>
      <c r="R57" s="341" t="n">
        <f aca="false">Q57*T57</f>
        <v>0</v>
      </c>
      <c r="S57" s="428" t="n">
        <f aca="false">H56</f>
        <v>3.833</v>
      </c>
      <c r="T57" s="427" t="n">
        <f aca="false">G56-S57</f>
        <v>0.0219999999999998</v>
      </c>
      <c r="U57" s="425" t="n">
        <f aca="false">T57*R57</f>
        <v>0</v>
      </c>
      <c r="V57" s="341"/>
      <c r="W57" s="341" t="n">
        <f aca="false">D57</f>
        <v>0</v>
      </c>
      <c r="X57" s="341" t="n">
        <f aca="false">E57</f>
        <v>265.23725671</v>
      </c>
      <c r="Y57" s="425" t="n">
        <v>-317875.5277</v>
      </c>
      <c r="Z57" s="425" t="n">
        <v>487201.6304</v>
      </c>
      <c r="AA57" s="419" t="n">
        <f aca="false">Y57-W57</f>
        <v>-317875.5277</v>
      </c>
      <c r="AB57" s="419" t="n">
        <f aca="false">Z57-X57</f>
        <v>486936.39314329</v>
      </c>
      <c r="AC57" s="419" t="n">
        <f aca="false">AA57+AB57</f>
        <v>169060.86544329</v>
      </c>
      <c r="AD57" s="341"/>
      <c r="AE57" s="341"/>
      <c r="AF57" s="341"/>
      <c r="AG57" s="341"/>
      <c r="AH57" s="341"/>
      <c r="AI57" s="428"/>
      <c r="AJ57" s="428"/>
      <c r="AK57" s="341"/>
      <c r="AL57" s="341"/>
      <c r="AM57" s="341"/>
      <c r="AN57" s="341"/>
      <c r="AO57" s="341"/>
      <c r="AP57" s="341"/>
      <c r="AQ57" s="341"/>
      <c r="AR57" s="341"/>
      <c r="AS57" s="341"/>
      <c r="AT57" s="341"/>
      <c r="AU57" s="341"/>
      <c r="AV57" s="341"/>
      <c r="AW57" s="341"/>
      <c r="AX57" s="341"/>
      <c r="AY57" s="341"/>
      <c r="AZ57" s="341"/>
      <c r="BA57" s="341"/>
      <c r="BB57" s="341"/>
      <c r="BC57" s="341"/>
      <c r="BD57" s="433"/>
      <c r="BE57" s="433"/>
      <c r="BF57" s="434"/>
      <c r="BG57" s="434"/>
      <c r="BH57" s="341"/>
      <c r="BI57" s="341"/>
      <c r="BJ57" s="341"/>
      <c r="BK57" s="428"/>
      <c r="BL57" s="428"/>
      <c r="BM57" s="425"/>
      <c r="BN57" s="425"/>
      <c r="BO57" s="425"/>
      <c r="BP57" s="341"/>
      <c r="BQ57" s="341"/>
      <c r="BR57" s="341"/>
      <c r="BS57" s="341"/>
      <c r="BT57" s="341"/>
      <c r="BU57" s="341"/>
      <c r="BV57" s="341"/>
      <c r="BW57" s="341"/>
      <c r="BX57" s="341"/>
      <c r="BY57" s="341"/>
      <c r="BZ57" s="341"/>
      <c r="CA57" s="341"/>
      <c r="CB57" s="341"/>
      <c r="CC57" s="341"/>
      <c r="CD57" s="430"/>
      <c r="CE57" s="341"/>
      <c r="CF57" s="341"/>
      <c r="CG57" s="341"/>
      <c r="CH57" s="341"/>
      <c r="CI57" s="341"/>
      <c r="CJ57" s="341"/>
      <c r="CK57" s="341"/>
      <c r="CL57" s="341"/>
      <c r="CM57" s="341"/>
      <c r="CN57" s="341"/>
      <c r="CO57" s="341"/>
      <c r="CP57" s="341"/>
      <c r="CQ57" s="341"/>
      <c r="CR57" s="341"/>
      <c r="CS57" s="341"/>
      <c r="CT57" s="341"/>
      <c r="CU57" s="341"/>
      <c r="CV57" s="341"/>
      <c r="CW57" s="341"/>
      <c r="CX57" s="341"/>
      <c r="CY57" s="341"/>
      <c r="CZ57" s="341"/>
      <c r="DA57" s="341"/>
      <c r="DB57" s="341"/>
      <c r="DC57" s="430"/>
      <c r="DD57" s="341"/>
      <c r="DE57" s="341"/>
      <c r="DF57" s="341"/>
      <c r="DG57" s="341"/>
      <c r="DH57" s="341"/>
      <c r="DI57" s="341"/>
      <c r="DJ57" s="341"/>
      <c r="DK57" s="341"/>
    </row>
    <row r="58" customFormat="false" ht="12.75" hidden="false" customHeight="false" outlineLevel="0" collapsed="false">
      <c r="A58" s="449" t="n">
        <v>37956</v>
      </c>
      <c r="B58" s="438" t="n">
        <v>614</v>
      </c>
      <c r="C58" s="438" t="n">
        <v>0</v>
      </c>
      <c r="D58" s="438" t="n">
        <v>0</v>
      </c>
      <c r="E58" s="438" t="n">
        <v>43.90068137</v>
      </c>
      <c r="F58" s="438" t="n">
        <f aca="false">SUM(B58:E58)</f>
        <v>657.90068137</v>
      </c>
      <c r="G58" s="450" t="n">
        <v>4.14</v>
      </c>
      <c r="H58" s="450" t="n">
        <v>4.118</v>
      </c>
      <c r="I58" s="448" t="n">
        <f aca="false">G58-H58</f>
        <v>0.0219999999999994</v>
      </c>
      <c r="J58" s="438" t="n">
        <f aca="false">I58*B58*10000</f>
        <v>135079.999999996</v>
      </c>
      <c r="K58" s="438" t="n">
        <f aca="false">C58*I58*10000</f>
        <v>0</v>
      </c>
      <c r="L58" s="438" t="n">
        <f aca="false">I58*D58*10000</f>
        <v>0</v>
      </c>
      <c r="M58" s="438" t="n">
        <f aca="false">I58*E58*10000</f>
        <v>9658.14990139972</v>
      </c>
      <c r="N58" s="438" t="n">
        <f aca="false">SUM(J58:M58)</f>
        <v>144738.149901396</v>
      </c>
      <c r="O58" s="451" t="n">
        <f aca="false">A58</f>
        <v>37956</v>
      </c>
      <c r="P58" s="341"/>
      <c r="Q58" s="426" t="n">
        <f aca="false">CB35</f>
        <v>0</v>
      </c>
      <c r="R58" s="341" t="n">
        <f aca="false">Q58*T58</f>
        <v>0</v>
      </c>
      <c r="S58" s="428" t="n">
        <f aca="false">H57</f>
        <v>3.973</v>
      </c>
      <c r="T58" s="427" t="n">
        <f aca="false">G57-S58</f>
        <v>0.0220000000000002</v>
      </c>
      <c r="U58" s="425" t="n">
        <f aca="false">T58*R58</f>
        <v>0</v>
      </c>
      <c r="V58" s="341"/>
      <c r="W58" s="341" t="n">
        <f aca="false">D58</f>
        <v>0</v>
      </c>
      <c r="X58" s="341" t="n">
        <f aca="false">E58</f>
        <v>43.90068137</v>
      </c>
      <c r="Y58" s="425" t="n">
        <v>-272918.5565</v>
      </c>
      <c r="Z58" s="425" t="n">
        <v>386266.0288</v>
      </c>
      <c r="AA58" s="419" t="n">
        <f aca="false">Y58-W58</f>
        <v>-272918.5565</v>
      </c>
      <c r="AB58" s="419" t="n">
        <f aca="false">Z58-X58</f>
        <v>386222.12811863</v>
      </c>
      <c r="AC58" s="419" t="n">
        <f aca="false">AA58+AB58</f>
        <v>113303.57161863</v>
      </c>
      <c r="AD58" s="341"/>
      <c r="AE58" s="341"/>
      <c r="AF58" s="341"/>
      <c r="AG58" s="341"/>
      <c r="AH58" s="341"/>
      <c r="AI58" s="428"/>
      <c r="AJ58" s="428"/>
      <c r="AK58" s="341"/>
      <c r="AL58" s="341"/>
      <c r="AM58" s="341"/>
      <c r="AN58" s="341"/>
      <c r="AO58" s="341"/>
      <c r="AP58" s="341"/>
      <c r="AQ58" s="341"/>
      <c r="AR58" s="341"/>
      <c r="AS58" s="341"/>
      <c r="AT58" s="341"/>
      <c r="AU58" s="341"/>
      <c r="AV58" s="341"/>
      <c r="AW58" s="341"/>
      <c r="AX58" s="341"/>
      <c r="AY58" s="341"/>
      <c r="AZ58" s="341"/>
      <c r="BA58" s="341"/>
      <c r="BB58" s="341"/>
      <c r="BC58" s="341"/>
      <c r="BD58" s="433"/>
      <c r="BE58" s="433"/>
      <c r="BF58" s="434"/>
      <c r="BG58" s="434"/>
      <c r="BH58" s="341"/>
      <c r="BI58" s="341"/>
      <c r="BJ58" s="341"/>
      <c r="BK58" s="428"/>
      <c r="BL58" s="428"/>
      <c r="BM58" s="425"/>
      <c r="BN58" s="425"/>
      <c r="BO58" s="425"/>
      <c r="BP58" s="341"/>
      <c r="BQ58" s="341"/>
      <c r="BR58" s="341"/>
      <c r="BS58" s="341"/>
      <c r="BT58" s="341"/>
      <c r="BU58" s="341"/>
      <c r="BV58" s="341"/>
      <c r="BW58" s="341"/>
      <c r="BX58" s="341"/>
      <c r="BY58" s="341"/>
      <c r="BZ58" s="341"/>
      <c r="CA58" s="341"/>
      <c r="CB58" s="341"/>
      <c r="CC58" s="341"/>
      <c r="CD58" s="430"/>
      <c r="CE58" s="341"/>
      <c r="CF58" s="341"/>
      <c r="CG58" s="341"/>
      <c r="CH58" s="341"/>
      <c r="CI58" s="341"/>
      <c r="CJ58" s="341"/>
      <c r="CK58" s="341"/>
      <c r="CL58" s="341"/>
      <c r="CM58" s="341"/>
      <c r="CN58" s="341"/>
      <c r="CO58" s="341"/>
      <c r="CP58" s="341"/>
      <c r="CQ58" s="341"/>
      <c r="CR58" s="341"/>
      <c r="CS58" s="341"/>
      <c r="CT58" s="341"/>
      <c r="CU58" s="341"/>
      <c r="CV58" s="341"/>
      <c r="CW58" s="341"/>
      <c r="CX58" s="341"/>
      <c r="CY58" s="341"/>
      <c r="CZ58" s="341"/>
      <c r="DA58" s="341"/>
      <c r="DB58" s="341"/>
      <c r="DC58" s="430"/>
      <c r="DD58" s="341"/>
      <c r="DE58" s="341"/>
      <c r="DF58" s="341"/>
      <c r="DG58" s="341"/>
      <c r="DH58" s="341"/>
      <c r="DI58" s="341"/>
      <c r="DJ58" s="341"/>
      <c r="DK58" s="341"/>
    </row>
    <row r="59" customFormat="false" ht="12.75" hidden="false" customHeight="false" outlineLevel="0" collapsed="false">
      <c r="A59" s="449" t="n">
        <v>37987</v>
      </c>
      <c r="B59" s="438" t="n">
        <v>-287</v>
      </c>
      <c r="C59" s="438" t="n">
        <v>0</v>
      </c>
      <c r="D59" s="438" t="n">
        <v>0</v>
      </c>
      <c r="E59" s="438" t="n">
        <v>238.0617166</v>
      </c>
      <c r="F59" s="438" t="n">
        <f aca="false">SUM(B59:E59)</f>
        <v>-48.9382834</v>
      </c>
      <c r="G59" s="450" t="n">
        <v>4.195</v>
      </c>
      <c r="H59" s="450" t="n">
        <v>4.173</v>
      </c>
      <c r="I59" s="448" t="n">
        <f aca="false">G59-H59</f>
        <v>0.0220000000000002</v>
      </c>
      <c r="J59" s="438" t="n">
        <f aca="false">I59*B59*10000</f>
        <v>-63140.0000000007</v>
      </c>
      <c r="K59" s="438" t="n">
        <f aca="false">C59*I59*10000</f>
        <v>0</v>
      </c>
      <c r="L59" s="438" t="n">
        <f aca="false">I59*D59*10000</f>
        <v>0</v>
      </c>
      <c r="M59" s="438" t="n">
        <f aca="false">I59*E59*10000</f>
        <v>52373.5776520006</v>
      </c>
      <c r="N59" s="438" t="n">
        <f aca="false">SUM(J59:M59)</f>
        <v>-10766.4223480001</v>
      </c>
      <c r="O59" s="451" t="n">
        <f aca="false">A59</f>
        <v>37987</v>
      </c>
      <c r="P59" s="341"/>
      <c r="Q59" s="426" t="n">
        <f aca="false">CB36</f>
        <v>0</v>
      </c>
      <c r="R59" s="341" t="n">
        <f aca="false">Q59*T59</f>
        <v>0</v>
      </c>
      <c r="S59" s="428" t="n">
        <f aca="false">H58</f>
        <v>4.118</v>
      </c>
      <c r="T59" s="427" t="n">
        <f aca="false">G58-S59</f>
        <v>0.0219999999999994</v>
      </c>
      <c r="U59" s="425" t="n">
        <f aca="false">T59*F59</f>
        <v>-1.07664223479997</v>
      </c>
      <c r="V59" s="341"/>
      <c r="W59" s="341" t="n">
        <f aca="false">D59</f>
        <v>0</v>
      </c>
      <c r="X59" s="341" t="n">
        <f aca="false">E59</f>
        <v>238.0617166</v>
      </c>
      <c r="Y59" s="425" t="n">
        <v>-268762.8158</v>
      </c>
      <c r="Z59" s="425" t="n">
        <v>595118.1071</v>
      </c>
      <c r="AA59" s="419" t="n">
        <f aca="false">Y59-W59</f>
        <v>-268762.8158</v>
      </c>
      <c r="AB59" s="419" t="n">
        <f aca="false">Z59-X59</f>
        <v>594880.0453834</v>
      </c>
      <c r="AC59" s="419" t="n">
        <f aca="false">AA59+AB59</f>
        <v>326117.2295834</v>
      </c>
      <c r="AD59" s="341"/>
      <c r="AE59" s="341"/>
      <c r="AF59" s="341"/>
      <c r="AG59" s="341"/>
      <c r="AH59" s="341"/>
      <c r="AI59" s="428"/>
      <c r="AJ59" s="428"/>
      <c r="AK59" s="341"/>
      <c r="AL59" s="341"/>
      <c r="AM59" s="341"/>
      <c r="AN59" s="341"/>
      <c r="AO59" s="341"/>
      <c r="AP59" s="341"/>
      <c r="AQ59" s="341"/>
      <c r="AR59" s="341"/>
      <c r="AS59" s="341"/>
      <c r="AT59" s="341"/>
      <c r="AU59" s="341"/>
      <c r="AV59" s="341"/>
      <c r="AW59" s="341"/>
      <c r="AX59" s="341"/>
      <c r="AY59" s="341"/>
      <c r="AZ59" s="341"/>
      <c r="BA59" s="341"/>
      <c r="BB59" s="341"/>
      <c r="BC59" s="341"/>
      <c r="BD59" s="433"/>
      <c r="BE59" s="433"/>
      <c r="BF59" s="434"/>
      <c r="BG59" s="434"/>
      <c r="BH59" s="341"/>
      <c r="BI59" s="341"/>
      <c r="BJ59" s="341"/>
      <c r="BK59" s="428"/>
      <c r="BL59" s="428"/>
      <c r="BM59" s="425"/>
      <c r="BN59" s="425"/>
      <c r="BO59" s="425"/>
      <c r="BP59" s="341"/>
      <c r="BQ59" s="341"/>
      <c r="BR59" s="341"/>
      <c r="BS59" s="341"/>
      <c r="BT59" s="341"/>
      <c r="BU59" s="341"/>
      <c r="BV59" s="341"/>
      <c r="BW59" s="341"/>
      <c r="BX59" s="341"/>
      <c r="BY59" s="341"/>
      <c r="BZ59" s="341"/>
      <c r="CA59" s="341"/>
      <c r="CB59" s="341"/>
      <c r="CC59" s="341"/>
      <c r="CD59" s="430"/>
      <c r="CE59" s="341"/>
      <c r="CF59" s="341"/>
      <c r="CG59" s="341"/>
      <c r="CH59" s="341"/>
      <c r="CI59" s="341"/>
      <c r="CJ59" s="341"/>
      <c r="CK59" s="341"/>
      <c r="CL59" s="341"/>
      <c r="CM59" s="341"/>
      <c r="CN59" s="341"/>
      <c r="CO59" s="341"/>
      <c r="CP59" s="341"/>
      <c r="CQ59" s="341"/>
      <c r="CR59" s="341"/>
      <c r="CS59" s="341"/>
      <c r="CT59" s="341"/>
      <c r="CU59" s="341"/>
      <c r="CV59" s="341"/>
      <c r="CW59" s="341"/>
      <c r="CX59" s="341"/>
      <c r="CY59" s="341"/>
      <c r="CZ59" s="341"/>
      <c r="DA59" s="341"/>
      <c r="DB59" s="341"/>
      <c r="DC59" s="430"/>
      <c r="DD59" s="341"/>
      <c r="DE59" s="341"/>
      <c r="DF59" s="341"/>
      <c r="DG59" s="341"/>
      <c r="DH59" s="341"/>
      <c r="DI59" s="341"/>
      <c r="DJ59" s="341"/>
      <c r="DK59" s="341"/>
    </row>
    <row r="60" customFormat="false" ht="12.75" hidden="false" customHeight="false" outlineLevel="0" collapsed="false">
      <c r="A60" s="449" t="n">
        <v>38018</v>
      </c>
      <c r="B60" s="438" t="n">
        <v>3893</v>
      </c>
      <c r="C60" s="438" t="n">
        <v>0</v>
      </c>
      <c r="D60" s="438" t="n">
        <v>0</v>
      </c>
      <c r="E60" s="438" t="n">
        <v>-536.99248216</v>
      </c>
      <c r="F60" s="438" t="n">
        <f aca="false">SUM(B60:E60)</f>
        <v>3356.00751784</v>
      </c>
      <c r="G60" s="450" t="n">
        <v>4.077</v>
      </c>
      <c r="H60" s="450" t="n">
        <v>4.055</v>
      </c>
      <c r="I60" s="448" t="n">
        <f aca="false">G60-H60</f>
        <v>0.0220000000000002</v>
      </c>
      <c r="J60" s="438" t="n">
        <f aca="false">I60*B60*10000</f>
        <v>856460.000000009</v>
      </c>
      <c r="K60" s="438" t="n">
        <f aca="false">C60*I60*10000</f>
        <v>0</v>
      </c>
      <c r="L60" s="438" t="n">
        <f aca="false">I60*D60*10000</f>
        <v>0</v>
      </c>
      <c r="M60" s="438" t="n">
        <f aca="false">I60*E60*10000</f>
        <v>-118138.346075201</v>
      </c>
      <c r="N60" s="438" t="n">
        <f aca="false">SUM(J60:M60)</f>
        <v>738321.653924808</v>
      </c>
      <c r="O60" s="451" t="n">
        <f aca="false">A60</f>
        <v>38018</v>
      </c>
      <c r="P60" s="341"/>
      <c r="Q60" s="426" t="n">
        <f aca="false">CB37</f>
        <v>0</v>
      </c>
      <c r="R60" s="341" t="n">
        <f aca="false">Q60*T60</f>
        <v>0</v>
      </c>
      <c r="S60" s="428" t="n">
        <f aca="false">H59</f>
        <v>4.173</v>
      </c>
      <c r="T60" s="427" t="n">
        <f aca="false">G59-S60</f>
        <v>0.0220000000000002</v>
      </c>
      <c r="U60" s="425" t="n">
        <f aca="false">T60*F60</f>
        <v>73.8321653924808</v>
      </c>
      <c r="V60" s="341"/>
      <c r="W60" s="341" t="n">
        <f aca="false">D60</f>
        <v>0</v>
      </c>
      <c r="X60" s="341" t="n">
        <f aca="false">E60</f>
        <v>-536.99248216</v>
      </c>
      <c r="Y60" s="425" t="n">
        <v>-251806.7821</v>
      </c>
      <c r="Z60" s="425" t="n">
        <v>1007192.8322</v>
      </c>
      <c r="AA60" s="419" t="n">
        <f aca="false">Y60-W60</f>
        <v>-251806.7821</v>
      </c>
      <c r="AB60" s="419" t="n">
        <f aca="false">Z60-X60</f>
        <v>1007729.82468216</v>
      </c>
      <c r="AC60" s="419" t="n">
        <f aca="false">AA60+AB60</f>
        <v>755923.04258216</v>
      </c>
      <c r="AD60" s="341"/>
      <c r="AE60" s="341"/>
      <c r="AF60" s="341"/>
      <c r="AG60" s="341"/>
      <c r="AH60" s="341"/>
      <c r="AI60" s="428"/>
      <c r="AJ60" s="428"/>
      <c r="AK60" s="341"/>
      <c r="AL60" s="341"/>
      <c r="AM60" s="341"/>
      <c r="AN60" s="341"/>
      <c r="AO60" s="341"/>
      <c r="AP60" s="341"/>
      <c r="AQ60" s="341"/>
      <c r="AR60" s="341"/>
      <c r="AS60" s="341"/>
      <c r="AT60" s="341"/>
      <c r="AU60" s="341"/>
      <c r="AV60" s="341"/>
      <c r="AW60" s="341"/>
      <c r="AX60" s="341"/>
      <c r="AY60" s="341"/>
      <c r="AZ60" s="341"/>
      <c r="BA60" s="341"/>
      <c r="BB60" s="341"/>
      <c r="BC60" s="341"/>
      <c r="BD60" s="433"/>
      <c r="BE60" s="433"/>
      <c r="BF60" s="434"/>
      <c r="BG60" s="434"/>
      <c r="BH60" s="341"/>
      <c r="BI60" s="341"/>
      <c r="BJ60" s="341"/>
      <c r="BK60" s="428"/>
      <c r="BL60" s="428"/>
      <c r="BM60" s="425"/>
      <c r="BN60" s="425"/>
      <c r="BO60" s="425"/>
      <c r="BP60" s="341"/>
      <c r="BQ60" s="341"/>
      <c r="BR60" s="341"/>
      <c r="BS60" s="341"/>
      <c r="BT60" s="341"/>
      <c r="BU60" s="341"/>
      <c r="BV60" s="341"/>
      <c r="BW60" s="341"/>
      <c r="BX60" s="341"/>
      <c r="BY60" s="341"/>
      <c r="BZ60" s="341"/>
      <c r="CA60" s="341"/>
      <c r="CB60" s="341"/>
      <c r="CC60" s="341"/>
      <c r="CD60" s="430"/>
      <c r="CE60" s="341"/>
      <c r="CF60" s="341"/>
      <c r="CG60" s="341"/>
      <c r="CH60" s="341"/>
      <c r="CI60" s="341"/>
      <c r="CJ60" s="341"/>
      <c r="CK60" s="341"/>
      <c r="CL60" s="341"/>
      <c r="CM60" s="341"/>
      <c r="CN60" s="341"/>
      <c r="CO60" s="341"/>
      <c r="CP60" s="341"/>
      <c r="CQ60" s="341"/>
      <c r="CR60" s="341"/>
      <c r="CS60" s="341"/>
      <c r="CT60" s="341"/>
      <c r="CU60" s="341"/>
      <c r="CV60" s="341"/>
      <c r="CW60" s="341"/>
      <c r="CX60" s="341"/>
      <c r="CY60" s="341"/>
      <c r="CZ60" s="341"/>
      <c r="DA60" s="341"/>
      <c r="DB60" s="341"/>
      <c r="DC60" s="430"/>
      <c r="DD60" s="341"/>
      <c r="DE60" s="341"/>
      <c r="DF60" s="341"/>
      <c r="DG60" s="341"/>
      <c r="DH60" s="341"/>
      <c r="DI60" s="341"/>
      <c r="DJ60" s="341"/>
      <c r="DK60" s="341"/>
    </row>
    <row r="61" customFormat="false" ht="12.75" hidden="false" customHeight="false" outlineLevel="0" collapsed="false">
      <c r="A61" s="449" t="n">
        <v>38047</v>
      </c>
      <c r="B61" s="438" t="n">
        <v>314</v>
      </c>
      <c r="C61" s="438" t="n">
        <v>0</v>
      </c>
      <c r="D61" s="438" t="n">
        <v>0</v>
      </c>
      <c r="E61" s="438" t="n">
        <v>-484.63350223</v>
      </c>
      <c r="F61" s="438" t="n">
        <f aca="false">SUM(B61:E61)</f>
        <v>-170.63350223</v>
      </c>
      <c r="G61" s="450" t="n">
        <v>3.944</v>
      </c>
      <c r="H61" s="450" t="n">
        <v>3.922</v>
      </c>
      <c r="I61" s="448" t="n">
        <f aca="false">G61-H61</f>
        <v>0.0219999999999998</v>
      </c>
      <c r="J61" s="438" t="n">
        <f aca="false">I61*B61*10000</f>
        <v>69079.9999999994</v>
      </c>
      <c r="K61" s="438" t="n">
        <f aca="false">C61*I61*10000</f>
        <v>0</v>
      </c>
      <c r="L61" s="438" t="n">
        <f aca="false">I61*D61*10000</f>
        <v>0</v>
      </c>
      <c r="M61" s="438" t="n">
        <f aca="false">I61*E61*10000</f>
        <v>-106619.370490599</v>
      </c>
      <c r="N61" s="438" t="n">
        <f aca="false">SUM(J61:M61)</f>
        <v>-37539.3704905997</v>
      </c>
      <c r="O61" s="451" t="n">
        <f aca="false">A61</f>
        <v>38047</v>
      </c>
      <c r="P61" s="341"/>
      <c r="Q61" s="426" t="n">
        <f aca="false">CB38</f>
        <v>0</v>
      </c>
      <c r="R61" s="341" t="n">
        <f aca="false">Q61*T61</f>
        <v>0</v>
      </c>
      <c r="S61" s="428" t="n">
        <f aca="false">H60</f>
        <v>4.055</v>
      </c>
      <c r="T61" s="427" t="n">
        <f aca="false">G60-S61</f>
        <v>0.0220000000000002</v>
      </c>
      <c r="U61" s="425" t="n">
        <f aca="false">T61*F61</f>
        <v>-3.75393704906004</v>
      </c>
      <c r="V61" s="341"/>
      <c r="W61" s="341" t="n">
        <f aca="false">D61</f>
        <v>0</v>
      </c>
      <c r="X61" s="341" t="n">
        <f aca="false">E61</f>
        <v>-484.63350223</v>
      </c>
      <c r="Y61" s="425" t="n">
        <v>-219877.4329</v>
      </c>
      <c r="Z61" s="425" t="n">
        <v>569836.3597</v>
      </c>
      <c r="AA61" s="419" t="n">
        <f aca="false">Y61-W61</f>
        <v>-219877.4329</v>
      </c>
      <c r="AB61" s="419" t="n">
        <f aca="false">Z61-X61</f>
        <v>570320.99320223</v>
      </c>
      <c r="AC61" s="419" t="n">
        <f aca="false">AA61+AB61</f>
        <v>350443.56030223</v>
      </c>
      <c r="AD61" s="341"/>
      <c r="AE61" s="341"/>
      <c r="AF61" s="341"/>
      <c r="AG61" s="341"/>
      <c r="AH61" s="341"/>
      <c r="AI61" s="428"/>
      <c r="AJ61" s="428"/>
      <c r="AK61" s="341"/>
      <c r="AL61" s="341"/>
      <c r="AM61" s="341"/>
      <c r="AN61" s="341"/>
      <c r="AO61" s="341"/>
      <c r="AP61" s="341"/>
      <c r="AQ61" s="341"/>
      <c r="AR61" s="341"/>
      <c r="AS61" s="341"/>
      <c r="AT61" s="341"/>
      <c r="AU61" s="341"/>
      <c r="AV61" s="341"/>
      <c r="AW61" s="341"/>
      <c r="AX61" s="341"/>
      <c r="AY61" s="341"/>
      <c r="AZ61" s="341"/>
      <c r="BA61" s="341"/>
      <c r="BB61" s="341"/>
      <c r="BC61" s="341"/>
      <c r="BD61" s="433"/>
      <c r="BE61" s="433"/>
      <c r="BF61" s="434"/>
      <c r="BG61" s="434"/>
      <c r="BH61" s="341"/>
      <c r="BI61" s="341"/>
      <c r="BJ61" s="341"/>
      <c r="BK61" s="428"/>
      <c r="BL61" s="428"/>
      <c r="BM61" s="425"/>
      <c r="BN61" s="425"/>
      <c r="BO61" s="425"/>
      <c r="BP61" s="341"/>
      <c r="BQ61" s="341"/>
      <c r="BR61" s="341"/>
      <c r="BS61" s="341"/>
      <c r="BT61" s="341"/>
      <c r="BU61" s="341"/>
      <c r="BV61" s="341"/>
      <c r="BW61" s="341"/>
      <c r="BX61" s="341"/>
      <c r="BY61" s="341"/>
      <c r="BZ61" s="341"/>
      <c r="CA61" s="341"/>
      <c r="CB61" s="341"/>
      <c r="CC61" s="341"/>
      <c r="CD61" s="430"/>
      <c r="CE61" s="341"/>
      <c r="CF61" s="341"/>
      <c r="CG61" s="341"/>
      <c r="CH61" s="341"/>
      <c r="CI61" s="341"/>
      <c r="CJ61" s="341"/>
      <c r="CK61" s="341"/>
      <c r="CL61" s="341"/>
      <c r="CM61" s="341"/>
      <c r="CN61" s="341"/>
      <c r="CO61" s="341"/>
      <c r="CP61" s="341"/>
      <c r="CQ61" s="341"/>
      <c r="CR61" s="341"/>
      <c r="CS61" s="341"/>
      <c r="CT61" s="341"/>
      <c r="CU61" s="341"/>
      <c r="CV61" s="341"/>
      <c r="CW61" s="341"/>
      <c r="CX61" s="341"/>
      <c r="CY61" s="341"/>
      <c r="CZ61" s="341"/>
      <c r="DA61" s="341"/>
      <c r="DB61" s="341"/>
      <c r="DC61" s="430"/>
      <c r="DD61" s="341"/>
      <c r="DE61" s="341"/>
      <c r="DF61" s="341"/>
      <c r="DG61" s="341"/>
      <c r="DH61" s="341"/>
      <c r="DI61" s="341"/>
      <c r="DJ61" s="341"/>
      <c r="DK61" s="341"/>
    </row>
    <row r="62" customFormat="false" ht="12.75" hidden="false" customHeight="false" outlineLevel="0" collapsed="false">
      <c r="A62" s="449" t="n">
        <v>38078</v>
      </c>
      <c r="B62" s="438" t="n">
        <v>-876</v>
      </c>
      <c r="C62" s="438" t="n">
        <v>0</v>
      </c>
      <c r="D62" s="438" t="n">
        <v>0</v>
      </c>
      <c r="E62" s="438" t="n">
        <v>-261.25639598</v>
      </c>
      <c r="F62" s="438" t="n">
        <f aca="false">SUM(B62:E62)</f>
        <v>-1137.25639598</v>
      </c>
      <c r="G62" s="450" t="n">
        <v>3.724</v>
      </c>
      <c r="H62" s="450" t="n">
        <v>3.702</v>
      </c>
      <c r="I62" s="448" t="n">
        <f aca="false">G62-H62</f>
        <v>0.0220000000000002</v>
      </c>
      <c r="J62" s="438" t="n">
        <f aca="false">I62*B62*10000</f>
        <v>-192720.000000002</v>
      </c>
      <c r="K62" s="438" t="n">
        <f aca="false">C62*I62*10000</f>
        <v>0</v>
      </c>
      <c r="L62" s="438" t="n">
        <f aca="false">I62*D62*10000</f>
        <v>0</v>
      </c>
      <c r="M62" s="438" t="n">
        <f aca="false">I62*E62*10000</f>
        <v>-57476.4071156006</v>
      </c>
      <c r="N62" s="438" t="n">
        <f aca="false">SUM(J62:M62)</f>
        <v>-250196.407115603</v>
      </c>
      <c r="O62" s="451" t="n">
        <f aca="false">A62</f>
        <v>38078</v>
      </c>
      <c r="P62" s="425" t="n">
        <f aca="false">SUM(N51:N62)</f>
        <v>2601597.12471778</v>
      </c>
      <c r="Q62" s="426" t="n">
        <f aca="false">CB39</f>
        <v>0</v>
      </c>
      <c r="R62" s="341" t="n">
        <f aca="false">Q62*T62</f>
        <v>0</v>
      </c>
      <c r="S62" s="428" t="n">
        <f aca="false">H61</f>
        <v>3.922</v>
      </c>
      <c r="T62" s="427" t="n">
        <f aca="false">G61-S62</f>
        <v>0.0219999999999998</v>
      </c>
      <c r="U62" s="425" t="n">
        <f aca="false">T62*F62</f>
        <v>-25.0196407115598</v>
      </c>
      <c r="V62" s="425" t="n">
        <f aca="false">SUM(U51:U62)</f>
        <v>43.981945397061</v>
      </c>
      <c r="W62" s="341" t="n">
        <f aca="false">D62</f>
        <v>0</v>
      </c>
      <c r="X62" s="341" t="n">
        <f aca="false">E62</f>
        <v>-261.25639598</v>
      </c>
      <c r="Y62" s="425" t="n">
        <v>-222816.2131</v>
      </c>
      <c r="Z62" s="425" t="n">
        <v>1170063.2524</v>
      </c>
      <c r="AA62" s="419" t="n">
        <f aca="false">Y62-W62</f>
        <v>-222816.2131</v>
      </c>
      <c r="AB62" s="419" t="n">
        <f aca="false">Z62-X62</f>
        <v>1170324.50879598</v>
      </c>
      <c r="AC62" s="419" t="n">
        <f aca="false">AA62+AB62</f>
        <v>947508.29569598</v>
      </c>
      <c r="AD62" s="341"/>
      <c r="AE62" s="341"/>
      <c r="AF62" s="341"/>
      <c r="AG62" s="341"/>
      <c r="AH62" s="341"/>
      <c r="AI62" s="428"/>
      <c r="AJ62" s="428"/>
      <c r="AK62" s="341"/>
      <c r="AL62" s="341"/>
      <c r="AM62" s="341"/>
      <c r="AN62" s="341"/>
      <c r="AO62" s="341"/>
      <c r="AP62" s="341"/>
      <c r="AQ62" s="341"/>
      <c r="AR62" s="341"/>
      <c r="AS62" s="341"/>
      <c r="AT62" s="341"/>
      <c r="AU62" s="341"/>
      <c r="AV62" s="341"/>
      <c r="AW62" s="341"/>
      <c r="AX62" s="341"/>
      <c r="AY62" s="341"/>
      <c r="AZ62" s="341"/>
      <c r="BA62" s="341"/>
      <c r="BB62" s="341"/>
      <c r="BC62" s="341"/>
      <c r="BD62" s="433"/>
      <c r="BE62" s="433"/>
      <c r="BF62" s="434"/>
      <c r="BG62" s="434"/>
      <c r="BH62" s="341"/>
      <c r="BI62" s="341"/>
      <c r="BJ62" s="341"/>
      <c r="BK62" s="428"/>
      <c r="BL62" s="428"/>
      <c r="BM62" s="425"/>
      <c r="BN62" s="425"/>
      <c r="BO62" s="425"/>
      <c r="BP62" s="341"/>
      <c r="BQ62" s="341"/>
      <c r="BR62" s="341"/>
      <c r="BS62" s="341"/>
      <c r="BT62" s="341"/>
      <c r="BU62" s="341"/>
      <c r="BV62" s="341"/>
      <c r="BW62" s="341"/>
      <c r="BX62" s="341"/>
      <c r="BY62" s="341"/>
      <c r="BZ62" s="341"/>
      <c r="CA62" s="341"/>
      <c r="CB62" s="341"/>
      <c r="CC62" s="341"/>
      <c r="CD62" s="430"/>
      <c r="CE62" s="341"/>
      <c r="CF62" s="341"/>
      <c r="CG62" s="341"/>
      <c r="CH62" s="341"/>
      <c r="CI62" s="341"/>
      <c r="CJ62" s="341"/>
      <c r="CK62" s="341"/>
      <c r="CL62" s="341"/>
      <c r="CM62" s="341"/>
      <c r="CN62" s="341"/>
      <c r="CO62" s="341"/>
      <c r="CP62" s="341"/>
      <c r="CQ62" s="341"/>
      <c r="CR62" s="341"/>
      <c r="CS62" s="341"/>
      <c r="CT62" s="341"/>
      <c r="CU62" s="341"/>
      <c r="CV62" s="341"/>
      <c r="CW62" s="341"/>
      <c r="CX62" s="341"/>
      <c r="CY62" s="341"/>
      <c r="CZ62" s="341"/>
      <c r="DA62" s="341"/>
      <c r="DB62" s="341"/>
      <c r="DC62" s="430"/>
      <c r="DD62" s="341"/>
      <c r="DE62" s="341"/>
      <c r="DF62" s="341"/>
      <c r="DG62" s="341"/>
      <c r="DH62" s="341"/>
      <c r="DI62" s="341"/>
      <c r="DJ62" s="341"/>
      <c r="DK62" s="341"/>
    </row>
    <row r="63" customFormat="false" ht="12.75" hidden="false" customHeight="false" outlineLevel="0" collapsed="false">
      <c r="A63" s="449" t="n">
        <v>38108</v>
      </c>
      <c r="B63" s="438" t="n">
        <v>13</v>
      </c>
      <c r="C63" s="438" t="n">
        <v>0</v>
      </c>
      <c r="D63" s="438" t="n">
        <v>0</v>
      </c>
      <c r="E63" s="438" t="n">
        <v>-411.05980546</v>
      </c>
      <c r="F63" s="438" t="n">
        <f aca="false">SUM(B63:E63)</f>
        <v>-398.05980546</v>
      </c>
      <c r="G63" s="450" t="n">
        <v>3.714</v>
      </c>
      <c r="H63" s="450" t="n">
        <v>3.692</v>
      </c>
      <c r="I63" s="448" t="n">
        <f aca="false">G63-H63</f>
        <v>0.0219999999999998</v>
      </c>
      <c r="J63" s="438" t="n">
        <f aca="false">I63*B63*10000</f>
        <v>2859.99999999997</v>
      </c>
      <c r="K63" s="438" t="n">
        <f aca="false">C63*I63*10000</f>
        <v>0</v>
      </c>
      <c r="L63" s="438" t="n">
        <f aca="false">I63*D63*10000</f>
        <v>0</v>
      </c>
      <c r="M63" s="438" t="n">
        <f aca="false">I63*E63*10000</f>
        <v>-90433.1572011992</v>
      </c>
      <c r="N63" s="438" t="n">
        <f aca="false">SUM(J63:M63)</f>
        <v>-87573.1572011992</v>
      </c>
      <c r="O63" s="451" t="n">
        <f aca="false">A63</f>
        <v>38108</v>
      </c>
      <c r="P63" s="341"/>
      <c r="Q63" s="426" t="n">
        <f aca="false">CB40</f>
        <v>0</v>
      </c>
      <c r="R63" s="341" t="n">
        <f aca="false">Q63*T63</f>
        <v>0</v>
      </c>
      <c r="S63" s="428" t="n">
        <f aca="false">H62</f>
        <v>3.702</v>
      </c>
      <c r="T63" s="427" t="n">
        <f aca="false">G62-S63</f>
        <v>0.0220000000000002</v>
      </c>
      <c r="U63" s="425" t="n">
        <f aca="false">T63*F63</f>
        <v>-8.7573157201201</v>
      </c>
      <c r="V63" s="341"/>
      <c r="W63" s="341" t="n">
        <f aca="false">D63</f>
        <v>0</v>
      </c>
      <c r="X63" s="341" t="n">
        <f aca="false">E63</f>
        <v>-411.05980546</v>
      </c>
      <c r="Y63" s="425" t="n">
        <v>-113717.2896</v>
      </c>
      <c r="Z63" s="425" t="n">
        <v>136622.2401</v>
      </c>
      <c r="AA63" s="419" t="n">
        <f aca="false">Y63-W63</f>
        <v>-113717.2896</v>
      </c>
      <c r="AB63" s="419" t="n">
        <f aca="false">Z63-X63</f>
        <v>137033.29990546</v>
      </c>
      <c r="AC63" s="419" t="n">
        <f aca="false">AA63+AB63</f>
        <v>23316.01030546</v>
      </c>
      <c r="AD63" s="341"/>
      <c r="AE63" s="341"/>
      <c r="AF63" s="341"/>
      <c r="AG63" s="341"/>
      <c r="AH63" s="341"/>
      <c r="AI63" s="428"/>
      <c r="AJ63" s="428"/>
      <c r="AK63" s="341"/>
      <c r="AL63" s="341"/>
      <c r="AM63" s="341"/>
      <c r="AN63" s="341"/>
      <c r="AO63" s="341"/>
      <c r="AP63" s="341"/>
      <c r="AQ63" s="341"/>
      <c r="AR63" s="341"/>
      <c r="AS63" s="341"/>
      <c r="AT63" s="341"/>
      <c r="AU63" s="341"/>
      <c r="AV63" s="341"/>
      <c r="AW63" s="341"/>
      <c r="AX63" s="341"/>
      <c r="AY63" s="341"/>
      <c r="AZ63" s="341"/>
      <c r="BA63" s="341"/>
      <c r="BB63" s="341"/>
      <c r="BC63" s="341"/>
      <c r="BD63" s="433"/>
      <c r="BE63" s="433"/>
      <c r="BF63" s="434"/>
      <c r="BG63" s="434"/>
      <c r="BH63" s="341"/>
      <c r="BI63" s="341"/>
      <c r="BJ63" s="341"/>
      <c r="BK63" s="428"/>
      <c r="BL63" s="428"/>
      <c r="BM63" s="425"/>
      <c r="BN63" s="425"/>
      <c r="BO63" s="425"/>
      <c r="BP63" s="341"/>
      <c r="BQ63" s="341"/>
      <c r="BR63" s="341"/>
      <c r="BS63" s="341"/>
      <c r="BT63" s="341"/>
      <c r="BU63" s="341"/>
      <c r="BV63" s="341"/>
      <c r="BW63" s="341"/>
      <c r="BX63" s="341"/>
      <c r="BY63" s="341"/>
      <c r="BZ63" s="341"/>
      <c r="CA63" s="341"/>
      <c r="CB63" s="341"/>
      <c r="CC63" s="341"/>
      <c r="CD63" s="430"/>
      <c r="CE63" s="341"/>
      <c r="CF63" s="341"/>
      <c r="CG63" s="341"/>
      <c r="CH63" s="341"/>
      <c r="CI63" s="341"/>
      <c r="CJ63" s="341"/>
      <c r="CK63" s="341"/>
      <c r="CL63" s="341"/>
      <c r="CM63" s="341"/>
      <c r="CN63" s="341"/>
      <c r="CO63" s="341"/>
      <c r="CP63" s="341"/>
      <c r="CQ63" s="341"/>
      <c r="CR63" s="341"/>
      <c r="CS63" s="341"/>
      <c r="CT63" s="341"/>
      <c r="CU63" s="341"/>
      <c r="CV63" s="341"/>
      <c r="CW63" s="341"/>
      <c r="CX63" s="341"/>
      <c r="CY63" s="341"/>
      <c r="CZ63" s="341"/>
      <c r="DA63" s="341"/>
      <c r="DB63" s="341"/>
      <c r="DC63" s="430"/>
      <c r="DD63" s="341"/>
      <c r="DE63" s="341"/>
      <c r="DF63" s="341"/>
      <c r="DG63" s="341"/>
      <c r="DH63" s="341"/>
      <c r="DI63" s="341"/>
      <c r="DJ63" s="341"/>
      <c r="DK63" s="341"/>
    </row>
    <row r="64" customFormat="false" ht="12.75" hidden="false" customHeight="false" outlineLevel="0" collapsed="false">
      <c r="A64" s="449" t="n">
        <v>38139</v>
      </c>
      <c r="B64" s="438" t="n">
        <v>-1</v>
      </c>
      <c r="C64" s="438" t="n">
        <v>0</v>
      </c>
      <c r="D64" s="438" t="n">
        <v>0</v>
      </c>
      <c r="E64" s="438" t="n">
        <v>-321.65898213</v>
      </c>
      <c r="F64" s="438" t="n">
        <f aca="false">SUM(B64:E64)</f>
        <v>-322.65898213</v>
      </c>
      <c r="G64" s="450" t="n">
        <v>3.75</v>
      </c>
      <c r="H64" s="450" t="n">
        <v>3.728</v>
      </c>
      <c r="I64" s="448" t="n">
        <f aca="false">G64-H64</f>
        <v>0.0219999999999998</v>
      </c>
      <c r="J64" s="438" t="n">
        <f aca="false">I64*B64*10000</f>
        <v>-219.999999999998</v>
      </c>
      <c r="K64" s="438" t="n">
        <f aca="false">C64*I64*10000</f>
        <v>0</v>
      </c>
      <c r="L64" s="438" t="n">
        <f aca="false">I64*D64*10000</f>
        <v>0</v>
      </c>
      <c r="M64" s="438" t="n">
        <f aca="false">I64*E64*10000</f>
        <v>-70764.9760685994</v>
      </c>
      <c r="N64" s="438" t="n">
        <f aca="false">SUM(J64:M64)</f>
        <v>-70984.9760685994</v>
      </c>
      <c r="O64" s="451" t="n">
        <f aca="false">A64</f>
        <v>38139</v>
      </c>
      <c r="P64" s="341"/>
      <c r="Q64" s="426" t="n">
        <f aca="false">CB41</f>
        <v>0</v>
      </c>
      <c r="R64" s="341" t="n">
        <f aca="false">Q64*T64</f>
        <v>0</v>
      </c>
      <c r="S64" s="428" t="n">
        <f aca="false">H63</f>
        <v>3.692</v>
      </c>
      <c r="T64" s="427" t="n">
        <f aca="false">G63-S64</f>
        <v>0.0219999999999998</v>
      </c>
      <c r="U64" s="425" t="n">
        <f aca="false">T64*F64</f>
        <v>-7.09849760685994</v>
      </c>
      <c r="V64" s="341"/>
      <c r="W64" s="341" t="n">
        <f aca="false">D64</f>
        <v>0</v>
      </c>
      <c r="X64" s="341" t="n">
        <f aca="false">E64</f>
        <v>-321.65898213</v>
      </c>
      <c r="Y64" s="425" t="n">
        <v>-29780.5443</v>
      </c>
      <c r="Z64" s="425" t="n">
        <v>-2351403.0596</v>
      </c>
      <c r="AA64" s="419" t="n">
        <f aca="false">Y64-W64</f>
        <v>-29780.5443</v>
      </c>
      <c r="AB64" s="419" t="n">
        <f aca="false">Z64-X64</f>
        <v>-2351081.40061787</v>
      </c>
      <c r="AC64" s="419" t="n">
        <f aca="false">AA64+AB64</f>
        <v>-2380861.94491787</v>
      </c>
      <c r="AD64" s="341"/>
      <c r="AE64" s="341"/>
      <c r="AF64" s="341"/>
      <c r="AG64" s="341"/>
      <c r="AH64" s="341"/>
      <c r="AI64" s="428"/>
      <c r="AJ64" s="428"/>
      <c r="AK64" s="341"/>
      <c r="AL64" s="341"/>
      <c r="AM64" s="341"/>
      <c r="AN64" s="341"/>
      <c r="AO64" s="341"/>
      <c r="AP64" s="341"/>
      <c r="AQ64" s="341"/>
      <c r="AR64" s="341"/>
      <c r="AS64" s="341"/>
      <c r="AT64" s="341"/>
      <c r="AU64" s="341"/>
      <c r="AV64" s="341"/>
      <c r="AW64" s="341"/>
      <c r="AX64" s="341"/>
      <c r="AY64" s="341"/>
      <c r="AZ64" s="341"/>
      <c r="BA64" s="341"/>
      <c r="BB64" s="341"/>
      <c r="BC64" s="341"/>
      <c r="BD64" s="433"/>
      <c r="BE64" s="433"/>
      <c r="BF64" s="434"/>
      <c r="BG64" s="434"/>
      <c r="BH64" s="341"/>
      <c r="BI64" s="341"/>
      <c r="BJ64" s="341"/>
      <c r="BK64" s="428"/>
      <c r="BL64" s="428"/>
      <c r="BM64" s="425"/>
      <c r="BN64" s="425"/>
      <c r="BO64" s="425"/>
      <c r="BP64" s="341"/>
      <c r="BQ64" s="341"/>
      <c r="BR64" s="341"/>
      <c r="BS64" s="341"/>
      <c r="BT64" s="341"/>
      <c r="BU64" s="341"/>
      <c r="BV64" s="341"/>
      <c r="BW64" s="341"/>
      <c r="BX64" s="341"/>
      <c r="BY64" s="341"/>
      <c r="BZ64" s="341"/>
      <c r="CA64" s="341"/>
      <c r="CB64" s="341"/>
      <c r="CC64" s="341"/>
      <c r="CD64" s="430"/>
      <c r="CE64" s="341"/>
      <c r="CF64" s="341"/>
      <c r="CG64" s="341"/>
      <c r="CH64" s="341"/>
      <c r="CI64" s="341"/>
      <c r="CJ64" s="341"/>
      <c r="CK64" s="341"/>
      <c r="CL64" s="341"/>
      <c r="CM64" s="341"/>
      <c r="CN64" s="341"/>
      <c r="CO64" s="341"/>
      <c r="CP64" s="341"/>
      <c r="CQ64" s="341"/>
      <c r="CR64" s="341"/>
      <c r="CS64" s="341"/>
      <c r="CT64" s="341"/>
      <c r="CU64" s="341"/>
      <c r="CV64" s="341"/>
      <c r="CW64" s="341"/>
      <c r="CX64" s="341"/>
      <c r="CY64" s="341"/>
      <c r="CZ64" s="341"/>
      <c r="DA64" s="341"/>
      <c r="DB64" s="341"/>
      <c r="DC64" s="430"/>
      <c r="DD64" s="341"/>
      <c r="DE64" s="341"/>
      <c r="DF64" s="341"/>
      <c r="DG64" s="341"/>
      <c r="DH64" s="341"/>
      <c r="DI64" s="341"/>
      <c r="DJ64" s="341"/>
      <c r="DK64" s="341"/>
    </row>
    <row r="65" customFormat="false" ht="12.75" hidden="false" customHeight="false" outlineLevel="0" collapsed="false">
      <c r="A65" s="449" t="n">
        <v>38169</v>
      </c>
      <c r="B65" s="438" t="n">
        <v>0</v>
      </c>
      <c r="C65" s="438" t="n">
        <v>0</v>
      </c>
      <c r="D65" s="438" t="n">
        <v>0</v>
      </c>
      <c r="E65" s="438" t="n">
        <v>-321.55065263</v>
      </c>
      <c r="F65" s="438" t="n">
        <f aca="false">SUM(B65:E65)</f>
        <v>-321.55065263</v>
      </c>
      <c r="G65" s="450" t="n">
        <v>3.8</v>
      </c>
      <c r="H65" s="450" t="n">
        <v>3.778</v>
      </c>
      <c r="I65" s="448" t="n">
        <f aca="false">G65-H65</f>
        <v>0.0219999999999998</v>
      </c>
      <c r="J65" s="438" t="n">
        <f aca="false">I65*B65*10000</f>
        <v>0</v>
      </c>
      <c r="K65" s="438" t="n">
        <f aca="false">C65*I65*10000</f>
        <v>0</v>
      </c>
      <c r="L65" s="438" t="n">
        <f aca="false">I65*D65*10000</f>
        <v>0</v>
      </c>
      <c r="M65" s="438" t="n">
        <f aca="false">I65*E65*10000</f>
        <v>-70741.1435785994</v>
      </c>
      <c r="N65" s="438" t="n">
        <f aca="false">SUM(J65:M65)</f>
        <v>-70741.1435785994</v>
      </c>
      <c r="O65" s="451" t="n">
        <f aca="false">A65</f>
        <v>38169</v>
      </c>
      <c r="P65" s="341"/>
      <c r="Q65" s="426" t="n">
        <f aca="false">CB42</f>
        <v>0</v>
      </c>
      <c r="R65" s="341" t="n">
        <f aca="false">Q65*T65</f>
        <v>0</v>
      </c>
      <c r="S65" s="428" t="n">
        <f aca="false">H64</f>
        <v>3.728</v>
      </c>
      <c r="T65" s="427" t="n">
        <f aca="false">G64-S65</f>
        <v>0.0219999999999998</v>
      </c>
      <c r="U65" s="425" t="n">
        <f aca="false">T65*F65</f>
        <v>-7.07411435785994</v>
      </c>
      <c r="V65" s="341"/>
      <c r="W65" s="341" t="n">
        <f aca="false">D65</f>
        <v>0</v>
      </c>
      <c r="X65" s="341" t="n">
        <f aca="false">E65</f>
        <v>-321.55065263</v>
      </c>
      <c r="Y65" s="425" t="n">
        <v>-237421.4636</v>
      </c>
      <c r="Z65" s="425" t="n">
        <v>-2613178.2541</v>
      </c>
      <c r="AA65" s="341" t="n">
        <f aca="false">Y65-W65</f>
        <v>-237421.4636</v>
      </c>
      <c r="AB65" s="341" t="n">
        <f aca="false">Z65-X65</f>
        <v>-2612856.70344737</v>
      </c>
      <c r="AC65" s="341" t="n">
        <f aca="false">AA65+AB65</f>
        <v>-2850278.16704737</v>
      </c>
      <c r="AD65" s="341"/>
      <c r="AE65" s="341"/>
      <c r="AF65" s="341"/>
      <c r="AG65" s="341"/>
      <c r="AH65" s="341"/>
      <c r="AI65" s="428"/>
      <c r="AJ65" s="428"/>
      <c r="AK65" s="341"/>
      <c r="AL65" s="341"/>
      <c r="AM65" s="341"/>
      <c r="AN65" s="341"/>
      <c r="AO65" s="341"/>
      <c r="AP65" s="341"/>
      <c r="AQ65" s="341"/>
      <c r="AR65" s="341"/>
      <c r="AS65" s="341"/>
      <c r="AT65" s="341"/>
      <c r="AU65" s="341"/>
      <c r="AV65" s="341"/>
      <c r="AW65" s="341"/>
      <c r="AX65" s="341"/>
      <c r="AY65" s="341"/>
      <c r="AZ65" s="341"/>
      <c r="BA65" s="341"/>
      <c r="BB65" s="341"/>
      <c r="BC65" s="341"/>
      <c r="BD65" s="433"/>
      <c r="BE65" s="433"/>
      <c r="BF65" s="434"/>
      <c r="BG65" s="434"/>
      <c r="BH65" s="341"/>
      <c r="BI65" s="341"/>
      <c r="BJ65" s="341"/>
      <c r="BK65" s="428"/>
      <c r="BL65" s="428"/>
      <c r="BM65" s="425"/>
      <c r="BN65" s="425"/>
      <c r="BO65" s="425"/>
      <c r="BP65" s="341"/>
      <c r="BQ65" s="341"/>
      <c r="BR65" s="341"/>
      <c r="BS65" s="341"/>
      <c r="BT65" s="341"/>
      <c r="BU65" s="341"/>
      <c r="BV65" s="341"/>
      <c r="BW65" s="341"/>
      <c r="BX65" s="341"/>
      <c r="BY65" s="341"/>
      <c r="BZ65" s="341"/>
      <c r="CA65" s="341"/>
      <c r="CB65" s="341"/>
      <c r="CC65" s="341"/>
      <c r="CD65" s="430"/>
      <c r="CE65" s="341"/>
      <c r="CF65" s="341"/>
      <c r="CG65" s="341"/>
      <c r="CH65" s="341"/>
      <c r="CI65" s="341"/>
      <c r="CJ65" s="341"/>
      <c r="CK65" s="341"/>
      <c r="CL65" s="341"/>
      <c r="CM65" s="341"/>
      <c r="CN65" s="341"/>
      <c r="CO65" s="341"/>
      <c r="CP65" s="341"/>
      <c r="CQ65" s="341"/>
      <c r="CR65" s="341"/>
      <c r="CS65" s="341"/>
      <c r="CT65" s="341"/>
      <c r="CU65" s="341"/>
      <c r="CV65" s="341"/>
      <c r="CW65" s="341"/>
      <c r="CX65" s="341"/>
      <c r="CY65" s="341"/>
      <c r="CZ65" s="341"/>
      <c r="DA65" s="341"/>
      <c r="DB65" s="341"/>
      <c r="DC65" s="430"/>
      <c r="DD65" s="341"/>
      <c r="DE65" s="341"/>
      <c r="DF65" s="341"/>
      <c r="DG65" s="341"/>
      <c r="DH65" s="341"/>
      <c r="DI65" s="341"/>
      <c r="DJ65" s="341"/>
      <c r="DK65" s="341"/>
    </row>
    <row r="66" customFormat="false" ht="12.75" hidden="false" customHeight="false" outlineLevel="0" collapsed="false">
      <c r="A66" s="449" t="n">
        <v>38200</v>
      </c>
      <c r="B66" s="438" t="n">
        <v>0</v>
      </c>
      <c r="C66" s="438" t="n">
        <v>0</v>
      </c>
      <c r="D66" s="438" t="n">
        <v>0</v>
      </c>
      <c r="E66" s="438" t="n">
        <v>-2883.01014045</v>
      </c>
      <c r="F66" s="438" t="n">
        <f aca="false">SUM(B66:E66)</f>
        <v>-2883.01014045</v>
      </c>
      <c r="G66" s="450" t="n">
        <v>3.831</v>
      </c>
      <c r="H66" s="450" t="n">
        <v>3.809</v>
      </c>
      <c r="I66" s="448" t="n">
        <f aca="false">G66-H66</f>
        <v>0.0219999999999998</v>
      </c>
      <c r="J66" s="438" t="n">
        <f aca="false">I66*B66*10000</f>
        <v>0</v>
      </c>
      <c r="K66" s="438" t="n">
        <f aca="false">C66*I66*10000</f>
        <v>0</v>
      </c>
      <c r="L66" s="438" t="n">
        <f aca="false">I66*D66*10000</f>
        <v>0</v>
      </c>
      <c r="M66" s="438" t="n">
        <f aca="false">I66*E66*10000</f>
        <v>-634262.230898994</v>
      </c>
      <c r="N66" s="438" t="n">
        <f aca="false">SUM(J66:M66)</f>
        <v>-634262.230898994</v>
      </c>
      <c r="O66" s="451" t="n">
        <f aca="false">A66</f>
        <v>38200</v>
      </c>
      <c r="P66" s="341"/>
      <c r="Q66" s="426" t="n">
        <f aca="false">CB43</f>
        <v>0</v>
      </c>
      <c r="R66" s="341" t="n">
        <f aca="false">Q66*T66</f>
        <v>0</v>
      </c>
      <c r="S66" s="428" t="n">
        <f aca="false">H65</f>
        <v>3.778</v>
      </c>
      <c r="T66" s="427" t="n">
        <f aca="false">G65-S66</f>
        <v>0.0219999999999998</v>
      </c>
      <c r="U66" s="425" t="n">
        <f aca="false">T66*F66</f>
        <v>-63.4262230898994</v>
      </c>
      <c r="V66" s="341"/>
      <c r="W66" s="341" t="n">
        <f aca="false">D66</f>
        <v>0</v>
      </c>
      <c r="X66" s="341" t="n">
        <f aca="false">E66</f>
        <v>-2883.01014045</v>
      </c>
      <c r="Y66" s="425" t="n">
        <v>-247811.862</v>
      </c>
      <c r="Z66" s="425" t="n">
        <v>-2084028.00958588</v>
      </c>
      <c r="AA66" s="341" t="n">
        <f aca="false">Y66-W66</f>
        <v>-247811.862</v>
      </c>
      <c r="AB66" s="341" t="n">
        <f aca="false">Z66-X66</f>
        <v>-2081144.99944543</v>
      </c>
      <c r="AC66" s="341" t="n">
        <f aca="false">AA66+AB66</f>
        <v>-2328956.86144543</v>
      </c>
      <c r="AD66" s="341"/>
      <c r="AE66" s="341"/>
      <c r="AF66" s="341"/>
      <c r="AG66" s="341"/>
      <c r="AH66" s="341"/>
      <c r="AI66" s="428"/>
      <c r="AJ66" s="428"/>
      <c r="AK66" s="341"/>
      <c r="AL66" s="341"/>
      <c r="AM66" s="341"/>
      <c r="AN66" s="341"/>
      <c r="AO66" s="341"/>
      <c r="AP66" s="341"/>
      <c r="AQ66" s="341"/>
      <c r="AR66" s="341"/>
      <c r="AS66" s="341"/>
      <c r="AT66" s="341"/>
      <c r="AU66" s="341"/>
      <c r="AV66" s="341"/>
      <c r="AW66" s="341"/>
      <c r="AX66" s="341"/>
      <c r="AY66" s="341"/>
      <c r="AZ66" s="341"/>
      <c r="BA66" s="341"/>
      <c r="BB66" s="341"/>
      <c r="BC66" s="341"/>
      <c r="BD66" s="433"/>
      <c r="BE66" s="433"/>
      <c r="BF66" s="434"/>
      <c r="BG66" s="434"/>
      <c r="BH66" s="341"/>
      <c r="BI66" s="341"/>
      <c r="BJ66" s="341"/>
      <c r="BK66" s="428"/>
      <c r="BL66" s="428"/>
      <c r="BM66" s="425"/>
      <c r="BN66" s="425"/>
      <c r="BO66" s="425"/>
      <c r="BP66" s="341"/>
      <c r="BQ66" s="341"/>
      <c r="BR66" s="341"/>
      <c r="BS66" s="341"/>
      <c r="BT66" s="341"/>
      <c r="BU66" s="341"/>
      <c r="BV66" s="341"/>
      <c r="BW66" s="341"/>
      <c r="BX66" s="341"/>
      <c r="BY66" s="341"/>
      <c r="BZ66" s="341"/>
      <c r="CA66" s="341"/>
      <c r="CB66" s="341"/>
      <c r="CC66" s="341"/>
      <c r="CD66" s="430"/>
      <c r="CE66" s="341"/>
      <c r="CF66" s="341"/>
      <c r="CG66" s="341"/>
      <c r="CH66" s="341"/>
      <c r="CI66" s="341"/>
      <c r="CJ66" s="341"/>
      <c r="CK66" s="341"/>
      <c r="CL66" s="341"/>
      <c r="CM66" s="341"/>
      <c r="CN66" s="341"/>
      <c r="CO66" s="341"/>
      <c r="CP66" s="341"/>
      <c r="CQ66" s="341"/>
      <c r="CR66" s="341"/>
      <c r="CS66" s="341"/>
      <c r="CT66" s="341"/>
      <c r="CU66" s="341"/>
      <c r="CV66" s="341"/>
      <c r="CW66" s="341"/>
      <c r="CX66" s="341"/>
      <c r="CY66" s="341"/>
      <c r="CZ66" s="341"/>
      <c r="DA66" s="341"/>
      <c r="DB66" s="341"/>
      <c r="DC66" s="430"/>
      <c r="DD66" s="341"/>
      <c r="DE66" s="341"/>
      <c r="DF66" s="341"/>
      <c r="DG66" s="341"/>
      <c r="DH66" s="341"/>
      <c r="DI66" s="341"/>
      <c r="DJ66" s="341"/>
      <c r="DK66" s="341"/>
    </row>
    <row r="67" customFormat="false" ht="12.75" hidden="false" customHeight="false" outlineLevel="0" collapsed="false">
      <c r="A67" s="449" t="n">
        <v>38231</v>
      </c>
      <c r="B67" s="438" t="n">
        <v>0</v>
      </c>
      <c r="C67" s="438" t="n">
        <v>0</v>
      </c>
      <c r="D67" s="438" t="n">
        <v>0</v>
      </c>
      <c r="E67" s="438" t="n">
        <v>-173.02057242</v>
      </c>
      <c r="F67" s="438" t="n">
        <f aca="false">SUM(B67:E67)</f>
        <v>-173.02057242</v>
      </c>
      <c r="G67" s="450" t="n">
        <v>3.846</v>
      </c>
      <c r="H67" s="450" t="n">
        <v>3.824</v>
      </c>
      <c r="I67" s="448" t="n">
        <f aca="false">G67-H67</f>
        <v>0.0220000000000002</v>
      </c>
      <c r="J67" s="438" t="n">
        <f aca="false">I67*B67*10000</f>
        <v>0</v>
      </c>
      <c r="K67" s="438" t="n">
        <f aca="false">C67*I67*10000</f>
        <v>0</v>
      </c>
      <c r="L67" s="438" t="n">
        <f aca="false">I67*D67*10000</f>
        <v>0</v>
      </c>
      <c r="M67" s="438" t="n">
        <f aca="false">I67*E67*10000</f>
        <v>-38064.5259324004</v>
      </c>
      <c r="N67" s="438" t="n">
        <f aca="false">SUM(J67:M67)</f>
        <v>-38064.5259324004</v>
      </c>
      <c r="O67" s="451" t="n">
        <f aca="false">A67</f>
        <v>38231</v>
      </c>
      <c r="P67" s="341"/>
      <c r="Q67" s="426" t="n">
        <f aca="false">CB44</f>
        <v>0</v>
      </c>
      <c r="R67" s="341" t="n">
        <f aca="false">Q67*T67</f>
        <v>0</v>
      </c>
      <c r="S67" s="428" t="n">
        <f aca="false">H66</f>
        <v>3.809</v>
      </c>
      <c r="T67" s="427" t="n">
        <f aca="false">G66-S67</f>
        <v>0.0219999999999998</v>
      </c>
      <c r="U67" s="425" t="n">
        <f aca="false">T67*F67</f>
        <v>-3.80645259323997</v>
      </c>
      <c r="V67" s="341"/>
      <c r="W67" s="341" t="n">
        <f aca="false">D67</f>
        <v>0</v>
      </c>
      <c r="X67" s="341" t="n">
        <f aca="false">E67</f>
        <v>-173.02057242</v>
      </c>
      <c r="Y67" s="425" t="n">
        <v>-276465.7479</v>
      </c>
      <c r="Z67" s="425" t="n">
        <v>106259.052184796</v>
      </c>
      <c r="AA67" s="341" t="n">
        <f aca="false">Y67-W67</f>
        <v>-276465.7479</v>
      </c>
      <c r="AB67" s="341" t="n">
        <f aca="false">Z67-X67</f>
        <v>106432.072757216</v>
      </c>
      <c r="AC67" s="341" t="n">
        <f aca="false">AA67+AB67</f>
        <v>-170033.675142784</v>
      </c>
      <c r="AD67" s="341"/>
      <c r="AE67" s="341"/>
      <c r="AF67" s="341"/>
      <c r="AG67" s="341"/>
      <c r="AH67" s="341"/>
      <c r="AI67" s="428"/>
      <c r="AJ67" s="428"/>
      <c r="AK67" s="341"/>
      <c r="AL67" s="341"/>
      <c r="AM67" s="341"/>
      <c r="AN67" s="341"/>
      <c r="AO67" s="341"/>
      <c r="AP67" s="341"/>
      <c r="AQ67" s="341"/>
      <c r="AR67" s="341"/>
      <c r="AS67" s="341"/>
      <c r="AT67" s="341"/>
      <c r="AU67" s="341"/>
      <c r="AV67" s="341"/>
      <c r="AW67" s="341"/>
      <c r="AX67" s="341"/>
      <c r="AY67" s="341"/>
      <c r="AZ67" s="341"/>
      <c r="BA67" s="341"/>
      <c r="BB67" s="341"/>
      <c r="BC67" s="341"/>
      <c r="BD67" s="433"/>
      <c r="BE67" s="433"/>
      <c r="BF67" s="434"/>
      <c r="BG67" s="434"/>
      <c r="BH67" s="341"/>
      <c r="BI67" s="341"/>
      <c r="BJ67" s="341"/>
      <c r="BK67" s="428"/>
      <c r="BL67" s="428"/>
      <c r="BM67" s="425"/>
      <c r="BN67" s="425"/>
      <c r="BO67" s="425"/>
      <c r="BP67" s="341"/>
      <c r="BQ67" s="341"/>
      <c r="BR67" s="341"/>
      <c r="BS67" s="341"/>
      <c r="BT67" s="341"/>
      <c r="BU67" s="341"/>
      <c r="BV67" s="341"/>
      <c r="BW67" s="341"/>
      <c r="BX67" s="341"/>
      <c r="BY67" s="341"/>
      <c r="BZ67" s="341"/>
      <c r="CA67" s="341"/>
      <c r="CB67" s="341"/>
      <c r="CC67" s="341"/>
      <c r="CD67" s="430"/>
      <c r="CE67" s="341"/>
      <c r="CF67" s="341"/>
      <c r="CG67" s="341"/>
      <c r="CH67" s="341"/>
      <c r="CI67" s="341"/>
      <c r="CJ67" s="341"/>
      <c r="CK67" s="341"/>
      <c r="CL67" s="341"/>
      <c r="CM67" s="341"/>
      <c r="CN67" s="341"/>
      <c r="CO67" s="341"/>
      <c r="CP67" s="341"/>
      <c r="CQ67" s="341"/>
      <c r="CR67" s="341"/>
      <c r="CS67" s="341"/>
      <c r="CT67" s="341"/>
      <c r="CU67" s="341"/>
      <c r="CV67" s="341"/>
      <c r="CW67" s="341"/>
      <c r="CX67" s="341"/>
      <c r="CY67" s="341"/>
      <c r="CZ67" s="341"/>
      <c r="DA67" s="341"/>
      <c r="DB67" s="341"/>
      <c r="DC67" s="430"/>
      <c r="DD67" s="341"/>
      <c r="DE67" s="341"/>
      <c r="DF67" s="341"/>
      <c r="DG67" s="341"/>
      <c r="DH67" s="341"/>
      <c r="DI67" s="341"/>
      <c r="DJ67" s="341"/>
      <c r="DK67" s="341"/>
    </row>
    <row r="68" customFormat="false" ht="12.75" hidden="false" customHeight="false" outlineLevel="0" collapsed="false">
      <c r="A68" s="449" t="n">
        <v>38261</v>
      </c>
      <c r="B68" s="438" t="n">
        <v>0</v>
      </c>
      <c r="C68" s="438" t="n">
        <v>0</v>
      </c>
      <c r="D68" s="438" t="n">
        <v>0</v>
      </c>
      <c r="E68" s="438" t="n">
        <v>2375.35373368</v>
      </c>
      <c r="F68" s="438" t="n">
        <f aca="false">SUM(B68:E68)</f>
        <v>2375.35373368</v>
      </c>
      <c r="G68" s="450" t="n">
        <v>3.875</v>
      </c>
      <c r="H68" s="450" t="n">
        <v>3.853</v>
      </c>
      <c r="I68" s="448" t="n">
        <f aca="false">G68-H68</f>
        <v>0.0219999999999998</v>
      </c>
      <c r="J68" s="438" t="n">
        <f aca="false">I68*B68*10000</f>
        <v>0</v>
      </c>
      <c r="K68" s="438" t="n">
        <f aca="false">C68*I68*10000</f>
        <v>0</v>
      </c>
      <c r="L68" s="438" t="n">
        <f aca="false">I68*D68*10000</f>
        <v>0</v>
      </c>
      <c r="M68" s="438" t="n">
        <f aca="false">I68*E68*10000</f>
        <v>522577.821409595</v>
      </c>
      <c r="N68" s="438" t="n">
        <f aca="false">SUM(J68:M68)</f>
        <v>522577.821409595</v>
      </c>
      <c r="O68" s="451" t="n">
        <f aca="false">A68</f>
        <v>38261</v>
      </c>
      <c r="P68" s="341"/>
      <c r="Q68" s="426" t="n">
        <f aca="false">CB45</f>
        <v>0</v>
      </c>
      <c r="R68" s="341" t="n">
        <f aca="false">Q68*T68</f>
        <v>0</v>
      </c>
      <c r="S68" s="428" t="n">
        <f aca="false">H67</f>
        <v>3.824</v>
      </c>
      <c r="T68" s="427" t="n">
        <f aca="false">G67-S68</f>
        <v>0.0220000000000002</v>
      </c>
      <c r="U68" s="425" t="n">
        <f aca="false">T68*F68</f>
        <v>52.2577821409606</v>
      </c>
      <c r="V68" s="341"/>
      <c r="W68" s="341" t="n">
        <f aca="false">D68</f>
        <v>0</v>
      </c>
      <c r="X68" s="341" t="n">
        <f aca="false">E68</f>
        <v>2375.35373368</v>
      </c>
      <c r="Y68" s="425" t="n">
        <v>-306301.5554</v>
      </c>
      <c r="Z68" s="425" t="n">
        <v>1507461.95380051</v>
      </c>
      <c r="AA68" s="341" t="n">
        <f aca="false">Y68-W68</f>
        <v>-306301.5554</v>
      </c>
      <c r="AB68" s="341" t="n">
        <f aca="false">Z68-X68</f>
        <v>1505086.60006683</v>
      </c>
      <c r="AC68" s="341" t="n">
        <f aca="false">AA68+AB68</f>
        <v>1198785.04466683</v>
      </c>
      <c r="AD68" s="341"/>
      <c r="AE68" s="341"/>
      <c r="AF68" s="341"/>
      <c r="AG68" s="341"/>
      <c r="AH68" s="341"/>
      <c r="AI68" s="428"/>
      <c r="AJ68" s="428"/>
      <c r="AK68" s="341"/>
      <c r="AL68" s="341"/>
      <c r="AM68" s="341"/>
      <c r="AN68" s="341"/>
      <c r="AO68" s="341"/>
      <c r="AP68" s="341"/>
      <c r="AQ68" s="341"/>
      <c r="AR68" s="341"/>
      <c r="AS68" s="341"/>
      <c r="AT68" s="341"/>
      <c r="AU68" s="341"/>
      <c r="AV68" s="341"/>
      <c r="AW68" s="341"/>
      <c r="AX68" s="341"/>
      <c r="AY68" s="341"/>
      <c r="AZ68" s="341"/>
      <c r="BA68" s="341"/>
      <c r="BB68" s="341"/>
      <c r="BC68" s="341"/>
      <c r="BD68" s="433"/>
      <c r="BE68" s="433"/>
      <c r="BF68" s="434"/>
      <c r="BG68" s="434"/>
      <c r="BH68" s="341"/>
      <c r="BI68" s="341"/>
      <c r="BJ68" s="341"/>
      <c r="BK68" s="428"/>
      <c r="BL68" s="428"/>
      <c r="BM68" s="425"/>
      <c r="BN68" s="425"/>
      <c r="BO68" s="425"/>
      <c r="BP68" s="341"/>
      <c r="BQ68" s="341"/>
      <c r="BR68" s="341"/>
      <c r="BS68" s="341"/>
      <c r="BT68" s="341"/>
      <c r="BU68" s="341"/>
      <c r="BV68" s="341"/>
      <c r="BW68" s="341"/>
      <c r="BX68" s="341"/>
      <c r="BY68" s="341"/>
      <c r="BZ68" s="341"/>
      <c r="CA68" s="341"/>
      <c r="CB68" s="341"/>
      <c r="CC68" s="341"/>
      <c r="CD68" s="430"/>
      <c r="CE68" s="341"/>
      <c r="CF68" s="341"/>
      <c r="CG68" s="341"/>
      <c r="CH68" s="341"/>
      <c r="CI68" s="341"/>
      <c r="CJ68" s="341"/>
      <c r="CK68" s="341"/>
      <c r="CL68" s="341"/>
      <c r="CM68" s="341"/>
      <c r="CN68" s="341"/>
      <c r="CO68" s="341"/>
      <c r="CP68" s="341"/>
      <c r="CQ68" s="341"/>
      <c r="CR68" s="341"/>
      <c r="CS68" s="341"/>
      <c r="CT68" s="341"/>
      <c r="CU68" s="341"/>
      <c r="CV68" s="341"/>
      <c r="CW68" s="341"/>
      <c r="CX68" s="341"/>
      <c r="CY68" s="341"/>
      <c r="CZ68" s="341"/>
      <c r="DA68" s="341"/>
      <c r="DB68" s="341"/>
      <c r="DC68" s="430"/>
      <c r="DD68" s="341"/>
      <c r="DE68" s="341"/>
      <c r="DF68" s="341"/>
      <c r="DG68" s="341"/>
      <c r="DH68" s="341"/>
      <c r="DI68" s="341"/>
      <c r="DJ68" s="341"/>
      <c r="DK68" s="341"/>
    </row>
    <row r="69" customFormat="false" ht="12.75" hidden="false" customHeight="false" outlineLevel="0" collapsed="false">
      <c r="A69" s="449" t="n">
        <v>38292</v>
      </c>
      <c r="B69" s="438" t="n">
        <v>0</v>
      </c>
      <c r="C69" s="438" t="n">
        <v>0</v>
      </c>
      <c r="D69" s="438" t="n">
        <v>0</v>
      </c>
      <c r="E69" s="438" t="n">
        <v>-167.11037473</v>
      </c>
      <c r="F69" s="438" t="n">
        <f aca="false">SUM(B69:E69)</f>
        <v>-167.11037473</v>
      </c>
      <c r="G69" s="450" t="n">
        <v>4.015</v>
      </c>
      <c r="H69" s="450" t="n">
        <v>3.993</v>
      </c>
      <c r="I69" s="448" t="n">
        <f aca="false">G69-H69</f>
        <v>0.0219999999999998</v>
      </c>
      <c r="J69" s="438" t="n">
        <f aca="false">I69*B69*10000</f>
        <v>0</v>
      </c>
      <c r="K69" s="438" t="n">
        <f aca="false">C69*I69*10000</f>
        <v>0</v>
      </c>
      <c r="L69" s="438" t="n">
        <f aca="false">I69*D69*10000</f>
        <v>0</v>
      </c>
      <c r="M69" s="438" t="n">
        <f aca="false">I69*E69*10000</f>
        <v>-36764.2824405997</v>
      </c>
      <c r="N69" s="438" t="n">
        <f aca="false">SUM(J69:M69)</f>
        <v>-36764.2824405997</v>
      </c>
      <c r="O69" s="451" t="n">
        <f aca="false">A69</f>
        <v>38292</v>
      </c>
      <c r="P69" s="341"/>
      <c r="Q69" s="426" t="n">
        <f aca="false">CB46</f>
        <v>0</v>
      </c>
      <c r="R69" s="341" t="n">
        <f aca="false">Q69*T69</f>
        <v>0</v>
      </c>
      <c r="S69" s="428" t="n">
        <f aca="false">H68</f>
        <v>3.853</v>
      </c>
      <c r="T69" s="427" t="n">
        <f aca="false">G68-S69</f>
        <v>0.0219999999999998</v>
      </c>
      <c r="U69" s="425" t="n">
        <f aca="false">T69*F69</f>
        <v>-3.67642824405997</v>
      </c>
      <c r="V69" s="341"/>
      <c r="W69" s="341" t="n">
        <f aca="false">D69</f>
        <v>0</v>
      </c>
      <c r="X69" s="341" t="n">
        <f aca="false">E69</f>
        <v>-167.11037473</v>
      </c>
      <c r="Y69" s="425" t="n">
        <v>-339413.074</v>
      </c>
      <c r="Z69" s="425" t="n">
        <v>1505826.55256221</v>
      </c>
      <c r="AA69" s="341" t="n">
        <f aca="false">Y69-W69</f>
        <v>-339413.074</v>
      </c>
      <c r="AB69" s="341" t="n">
        <f aca="false">Z69-X69</f>
        <v>1505993.66293694</v>
      </c>
      <c r="AC69" s="341" t="n">
        <f aca="false">AA69+AB69</f>
        <v>1166580.58893694</v>
      </c>
      <c r="AD69" s="341"/>
      <c r="AE69" s="341"/>
      <c r="AF69" s="341"/>
      <c r="AG69" s="341"/>
      <c r="AH69" s="341"/>
      <c r="AI69" s="428"/>
      <c r="AJ69" s="428"/>
      <c r="AK69" s="341"/>
      <c r="AL69" s="341"/>
      <c r="AM69" s="341"/>
      <c r="AN69" s="341"/>
      <c r="AO69" s="341"/>
      <c r="AP69" s="341"/>
      <c r="AQ69" s="341"/>
      <c r="AR69" s="341"/>
      <c r="AS69" s="341"/>
      <c r="AT69" s="341"/>
      <c r="AU69" s="341"/>
      <c r="AV69" s="341"/>
      <c r="AW69" s="341"/>
      <c r="AX69" s="341"/>
      <c r="AY69" s="341"/>
      <c r="AZ69" s="341"/>
      <c r="BA69" s="341"/>
      <c r="BB69" s="341"/>
      <c r="BC69" s="341"/>
      <c r="BD69" s="433"/>
      <c r="BE69" s="433"/>
      <c r="BF69" s="434"/>
      <c r="BG69" s="434"/>
      <c r="BH69" s="341"/>
      <c r="BI69" s="341"/>
      <c r="BJ69" s="341"/>
      <c r="BK69" s="428"/>
      <c r="BL69" s="428"/>
      <c r="BM69" s="425"/>
      <c r="BN69" s="425"/>
      <c r="BO69" s="425"/>
      <c r="BP69" s="341"/>
      <c r="BQ69" s="341"/>
      <c r="BR69" s="341"/>
      <c r="BS69" s="341"/>
      <c r="BT69" s="341"/>
      <c r="BU69" s="341"/>
      <c r="BV69" s="341"/>
      <c r="BW69" s="341"/>
      <c r="BX69" s="341"/>
      <c r="BY69" s="341"/>
      <c r="BZ69" s="341"/>
      <c r="CA69" s="341"/>
      <c r="CB69" s="341"/>
      <c r="CC69" s="341"/>
      <c r="CD69" s="430"/>
      <c r="CE69" s="341"/>
      <c r="CF69" s="341"/>
      <c r="CG69" s="341"/>
      <c r="CH69" s="341"/>
      <c r="CI69" s="341"/>
      <c r="CJ69" s="341"/>
      <c r="CK69" s="341"/>
      <c r="CL69" s="341"/>
      <c r="CM69" s="341"/>
      <c r="CN69" s="341"/>
      <c r="CO69" s="341"/>
      <c r="CP69" s="341"/>
      <c r="CQ69" s="341"/>
      <c r="CR69" s="341"/>
      <c r="CS69" s="341"/>
      <c r="CT69" s="341"/>
      <c r="CU69" s="341"/>
      <c r="CV69" s="341"/>
      <c r="CW69" s="341"/>
      <c r="CX69" s="341"/>
      <c r="CY69" s="341"/>
      <c r="CZ69" s="341"/>
      <c r="DA69" s="341"/>
      <c r="DB69" s="341"/>
      <c r="DC69" s="430"/>
      <c r="DD69" s="341"/>
      <c r="DE69" s="341"/>
      <c r="DF69" s="341"/>
      <c r="DG69" s="341"/>
      <c r="DH69" s="341"/>
      <c r="DI69" s="341"/>
      <c r="DJ69" s="341"/>
      <c r="DK69" s="341"/>
    </row>
    <row r="70" customFormat="false" ht="12.75" hidden="false" customHeight="false" outlineLevel="0" collapsed="false">
      <c r="A70" s="449" t="n">
        <v>38322</v>
      </c>
      <c r="B70" s="438" t="n">
        <v>0</v>
      </c>
      <c r="C70" s="438" t="n">
        <v>0</v>
      </c>
      <c r="D70" s="438" t="n">
        <v>0</v>
      </c>
      <c r="E70" s="438" t="n">
        <v>-184.37891454</v>
      </c>
      <c r="F70" s="438" t="n">
        <f aca="false">SUM(B70:E70)</f>
        <v>-184.37891454</v>
      </c>
      <c r="G70" s="450" t="n">
        <v>4.16</v>
      </c>
      <c r="H70" s="450" t="n">
        <v>4.138</v>
      </c>
      <c r="I70" s="448" t="n">
        <f aca="false">G70-H70</f>
        <v>0.0220000000000002</v>
      </c>
      <c r="J70" s="438" t="n">
        <f aca="false">I70*B70*10000</f>
        <v>0</v>
      </c>
      <c r="K70" s="438" t="n">
        <f aca="false">C70*I70*10000</f>
        <v>0</v>
      </c>
      <c r="L70" s="438" t="n">
        <f aca="false">I70*D70*10000</f>
        <v>0</v>
      </c>
      <c r="M70" s="438" t="n">
        <f aca="false">I70*E70*10000</f>
        <v>-40563.3611988005</v>
      </c>
      <c r="N70" s="438" t="n">
        <f aca="false">SUM(J70:M70)</f>
        <v>-40563.3611988005</v>
      </c>
      <c r="O70" s="451" t="n">
        <f aca="false">A70</f>
        <v>38322</v>
      </c>
      <c r="P70" s="341"/>
      <c r="Q70" s="426" t="n">
        <f aca="false">CB47</f>
        <v>0</v>
      </c>
      <c r="R70" s="341" t="n">
        <f aca="false">Q70*T70</f>
        <v>0</v>
      </c>
      <c r="S70" s="428" t="n">
        <f aca="false">H69</f>
        <v>3.993</v>
      </c>
      <c r="T70" s="427" t="n">
        <f aca="false">G69-S70</f>
        <v>0.0219999999999998</v>
      </c>
      <c r="U70" s="425" t="n">
        <f aca="false">T70*F70</f>
        <v>-4.05633611987996</v>
      </c>
      <c r="V70" s="341"/>
      <c r="W70" s="341" t="n">
        <f aca="false">D70</f>
        <v>0</v>
      </c>
      <c r="X70" s="341" t="n">
        <f aca="false">E70</f>
        <v>-184.37891454</v>
      </c>
      <c r="Y70" s="425" t="n">
        <v>-329706.3779</v>
      </c>
      <c r="Z70" s="425" t="n">
        <v>1228867.8520679</v>
      </c>
      <c r="AA70" s="341" t="n">
        <f aca="false">Y70-W70</f>
        <v>-329706.3779</v>
      </c>
      <c r="AB70" s="341" t="n">
        <f aca="false">Z70-X70</f>
        <v>1229052.23098244</v>
      </c>
      <c r="AC70" s="341" t="n">
        <f aca="false">AA70+AB70</f>
        <v>899345.853082436</v>
      </c>
      <c r="AD70" s="341"/>
      <c r="AE70" s="341"/>
      <c r="AF70" s="341"/>
      <c r="AG70" s="341"/>
      <c r="AH70" s="341"/>
      <c r="AI70" s="428"/>
      <c r="AJ70" s="428"/>
      <c r="AK70" s="341"/>
      <c r="AL70" s="341"/>
      <c r="AM70" s="341"/>
      <c r="AN70" s="341"/>
      <c r="AO70" s="341"/>
      <c r="AP70" s="341"/>
      <c r="AQ70" s="341"/>
      <c r="AR70" s="341"/>
      <c r="AS70" s="341"/>
      <c r="AT70" s="341"/>
      <c r="AU70" s="341"/>
      <c r="AV70" s="341"/>
      <c r="AW70" s="341"/>
      <c r="AX70" s="341"/>
      <c r="AY70" s="341"/>
      <c r="AZ70" s="341"/>
      <c r="BA70" s="341"/>
      <c r="BB70" s="341"/>
      <c r="BC70" s="341"/>
      <c r="BD70" s="433"/>
      <c r="BE70" s="433"/>
      <c r="BF70" s="434"/>
      <c r="BG70" s="434"/>
      <c r="BH70" s="341"/>
      <c r="BI70" s="341"/>
      <c r="BJ70" s="341"/>
      <c r="BK70" s="428"/>
      <c r="BL70" s="428"/>
      <c r="BM70" s="425"/>
      <c r="BN70" s="425"/>
      <c r="BO70" s="425"/>
      <c r="BP70" s="341"/>
      <c r="BQ70" s="341"/>
      <c r="BR70" s="341"/>
      <c r="BS70" s="341"/>
      <c r="BT70" s="341"/>
      <c r="BU70" s="341"/>
      <c r="BV70" s="341"/>
      <c r="BW70" s="341"/>
      <c r="BX70" s="341"/>
      <c r="BY70" s="341"/>
      <c r="BZ70" s="341"/>
      <c r="CA70" s="341"/>
      <c r="CB70" s="341"/>
      <c r="CC70" s="341"/>
      <c r="CD70" s="430"/>
      <c r="CE70" s="341"/>
      <c r="CF70" s="341"/>
      <c r="CG70" s="341"/>
      <c r="CH70" s="341"/>
      <c r="CI70" s="341"/>
      <c r="CJ70" s="341"/>
      <c r="CK70" s="341"/>
      <c r="CL70" s="341"/>
      <c r="CM70" s="341"/>
      <c r="CN70" s="341"/>
      <c r="CO70" s="341"/>
      <c r="CP70" s="341"/>
      <c r="CQ70" s="341"/>
      <c r="CR70" s="341"/>
      <c r="CS70" s="341"/>
      <c r="CT70" s="341"/>
      <c r="CU70" s="341"/>
      <c r="CV70" s="341"/>
      <c r="CW70" s="341"/>
      <c r="CX70" s="341"/>
      <c r="CY70" s="341"/>
      <c r="CZ70" s="341"/>
      <c r="DA70" s="341"/>
      <c r="DB70" s="341"/>
      <c r="DC70" s="430"/>
      <c r="DD70" s="341"/>
      <c r="DE70" s="341"/>
      <c r="DF70" s="341"/>
      <c r="DG70" s="341"/>
      <c r="DH70" s="341"/>
      <c r="DI70" s="341"/>
      <c r="DJ70" s="341"/>
      <c r="DK70" s="341"/>
    </row>
    <row r="71" customFormat="false" ht="12.75" hidden="false" customHeight="false" outlineLevel="0" collapsed="false">
      <c r="A71" s="449" t="n">
        <v>38353</v>
      </c>
      <c r="B71" s="438" t="n">
        <v>0</v>
      </c>
      <c r="C71" s="438" t="n">
        <v>0</v>
      </c>
      <c r="D71" s="438" t="n">
        <v>0</v>
      </c>
      <c r="E71" s="438" t="n">
        <v>200.78287046</v>
      </c>
      <c r="F71" s="438" t="n">
        <f aca="false">SUM(B71:E71)</f>
        <v>200.78287046</v>
      </c>
      <c r="G71" s="450" t="n">
        <v>4.235</v>
      </c>
      <c r="H71" s="450" t="n">
        <v>4.213</v>
      </c>
      <c r="I71" s="448" t="n">
        <f aca="false">G71-H71</f>
        <v>0.0220000000000002</v>
      </c>
      <c r="J71" s="438" t="n">
        <f aca="false">I71*B71*10000</f>
        <v>0</v>
      </c>
      <c r="K71" s="438" t="n">
        <f aca="false">C71*I71*10000</f>
        <v>0</v>
      </c>
      <c r="L71" s="438" t="n">
        <f aca="false">I71*D71*10000</f>
        <v>0</v>
      </c>
      <c r="M71" s="438" t="n">
        <f aca="false">I71*E71*10000</f>
        <v>44172.2315012005</v>
      </c>
      <c r="N71" s="438" t="n">
        <f aca="false">SUM(J71:M71)</f>
        <v>44172.2315012005</v>
      </c>
      <c r="O71" s="451" t="n">
        <f aca="false">A71</f>
        <v>38353</v>
      </c>
      <c r="P71" s="341"/>
      <c r="Q71" s="426" t="n">
        <f aca="false">CB48</f>
        <v>0</v>
      </c>
      <c r="R71" s="341" t="n">
        <f aca="false">Q71*T71</f>
        <v>0</v>
      </c>
      <c r="S71" s="428" t="n">
        <f aca="false">H70</f>
        <v>4.138</v>
      </c>
      <c r="T71" s="427" t="n">
        <f aca="false">G70-S71</f>
        <v>0.0220000000000002</v>
      </c>
      <c r="U71" s="425" t="n">
        <f aca="false">T71*F71</f>
        <v>4.41722315012005</v>
      </c>
      <c r="V71" s="341"/>
      <c r="W71" s="341" t="n">
        <f aca="false">D71</f>
        <v>0</v>
      </c>
      <c r="X71" s="341" t="n">
        <f aca="false">E71</f>
        <v>200.78287046</v>
      </c>
      <c r="Y71" s="425" t="n">
        <v>-330104.8788</v>
      </c>
      <c r="Z71" s="425" t="n">
        <v>1117167.6053825</v>
      </c>
      <c r="AA71" s="341" t="n">
        <f aca="false">Y71-W71</f>
        <v>-330104.8788</v>
      </c>
      <c r="AB71" s="341" t="n">
        <f aca="false">Z71-X71</f>
        <v>1116966.82251204</v>
      </c>
      <c r="AC71" s="341" t="n">
        <f aca="false">AA71+AB71</f>
        <v>786861.943712035</v>
      </c>
      <c r="AD71" s="341"/>
      <c r="AE71" s="341"/>
      <c r="AF71" s="341"/>
      <c r="AG71" s="341"/>
      <c r="AH71" s="341"/>
      <c r="AI71" s="428"/>
      <c r="AJ71" s="428"/>
      <c r="AK71" s="341"/>
      <c r="AL71" s="341"/>
      <c r="AM71" s="341"/>
      <c r="AN71" s="341"/>
      <c r="AO71" s="341"/>
      <c r="AP71" s="341"/>
      <c r="AQ71" s="341"/>
      <c r="AR71" s="341"/>
      <c r="AS71" s="341"/>
      <c r="AT71" s="341"/>
      <c r="AU71" s="341"/>
      <c r="AV71" s="341"/>
      <c r="AW71" s="341"/>
      <c r="AX71" s="341"/>
      <c r="AY71" s="341"/>
      <c r="AZ71" s="341"/>
      <c r="BA71" s="341"/>
      <c r="BB71" s="341"/>
      <c r="BC71" s="341"/>
      <c r="BD71" s="433"/>
      <c r="BE71" s="433"/>
      <c r="BF71" s="434"/>
      <c r="BG71" s="434"/>
      <c r="BH71" s="341"/>
      <c r="BI71" s="341"/>
      <c r="BJ71" s="341"/>
      <c r="BK71" s="428"/>
      <c r="BL71" s="428"/>
      <c r="BM71" s="425"/>
      <c r="BN71" s="425"/>
      <c r="BO71" s="425"/>
      <c r="BP71" s="341"/>
      <c r="BQ71" s="341"/>
      <c r="BR71" s="341"/>
      <c r="BS71" s="341"/>
      <c r="BT71" s="341"/>
      <c r="BU71" s="341"/>
      <c r="BV71" s="341"/>
      <c r="BW71" s="341"/>
      <c r="BX71" s="341"/>
      <c r="BY71" s="341"/>
      <c r="BZ71" s="341"/>
      <c r="CA71" s="341"/>
      <c r="CB71" s="341"/>
      <c r="CC71" s="341"/>
      <c r="CD71" s="430"/>
      <c r="CE71" s="341"/>
      <c r="CF71" s="341"/>
      <c r="CG71" s="341"/>
      <c r="CH71" s="341"/>
      <c r="CI71" s="341"/>
      <c r="CJ71" s="341"/>
      <c r="CK71" s="341"/>
      <c r="CL71" s="341"/>
      <c r="CM71" s="341"/>
      <c r="CN71" s="341"/>
      <c r="CO71" s="341"/>
      <c r="CP71" s="341"/>
      <c r="CQ71" s="341"/>
      <c r="CR71" s="341"/>
      <c r="CS71" s="341"/>
      <c r="CT71" s="341"/>
      <c r="CU71" s="341"/>
      <c r="CV71" s="341"/>
      <c r="CW71" s="341"/>
      <c r="CX71" s="341"/>
      <c r="CY71" s="341"/>
      <c r="CZ71" s="341"/>
      <c r="DA71" s="341"/>
      <c r="DB71" s="341"/>
      <c r="DC71" s="430"/>
      <c r="DD71" s="341"/>
      <c r="DE71" s="341"/>
      <c r="DF71" s="341"/>
      <c r="DG71" s="341"/>
      <c r="DH71" s="341"/>
      <c r="DI71" s="341"/>
      <c r="DJ71" s="341"/>
      <c r="DK71" s="341"/>
    </row>
    <row r="72" customFormat="false" ht="12.75" hidden="false" customHeight="false" outlineLevel="0" collapsed="false">
      <c r="A72" s="449" t="n">
        <v>38384</v>
      </c>
      <c r="B72" s="438" t="n">
        <v>0</v>
      </c>
      <c r="C72" s="438" t="n">
        <v>0</v>
      </c>
      <c r="D72" s="438" t="n">
        <v>0</v>
      </c>
      <c r="E72" s="438" t="n">
        <v>-15.17175958</v>
      </c>
      <c r="F72" s="438" t="n">
        <f aca="false">SUM(B72:E72)</f>
        <v>-15.17175958</v>
      </c>
      <c r="G72" s="450" t="n">
        <v>4.117</v>
      </c>
      <c r="H72" s="450" t="n">
        <v>4.095</v>
      </c>
      <c r="I72" s="448" t="n">
        <f aca="false">G72-H72</f>
        <v>0.0220000000000002</v>
      </c>
      <c r="J72" s="438" t="n">
        <f aca="false">I72*B72*10000</f>
        <v>0</v>
      </c>
      <c r="K72" s="438" t="n">
        <f aca="false">C72*I72*10000</f>
        <v>0</v>
      </c>
      <c r="L72" s="438" t="n">
        <f aca="false">I72*D72*10000</f>
        <v>0</v>
      </c>
      <c r="M72" s="438" t="n">
        <f aca="false">I72*E72*10000</f>
        <v>-3337.78710760004</v>
      </c>
      <c r="N72" s="438" t="n">
        <f aca="false">SUM(J72:M72)</f>
        <v>-3337.78710760004</v>
      </c>
      <c r="O72" s="451" t="n">
        <f aca="false">A72</f>
        <v>38384</v>
      </c>
      <c r="P72" s="341"/>
      <c r="Q72" s="426" t="n">
        <f aca="false">CB49</f>
        <v>0</v>
      </c>
      <c r="R72" s="341" t="n">
        <f aca="false">Q72*T72</f>
        <v>0</v>
      </c>
      <c r="S72" s="428" t="n">
        <f aca="false">H71</f>
        <v>4.213</v>
      </c>
      <c r="T72" s="427" t="n">
        <f aca="false">G71-S72</f>
        <v>0.0220000000000002</v>
      </c>
      <c r="U72" s="425" t="n">
        <f aca="false">T72*F72</f>
        <v>-0.333778710760004</v>
      </c>
      <c r="V72" s="341"/>
      <c r="W72" s="341" t="n">
        <f aca="false">D72</f>
        <v>0</v>
      </c>
      <c r="X72" s="341" t="n">
        <f aca="false">E72</f>
        <v>-15.17175958</v>
      </c>
      <c r="Y72" s="425" t="n">
        <v>-317682.3509</v>
      </c>
      <c r="Z72" s="425" t="n">
        <v>1034581.3549054</v>
      </c>
      <c r="AA72" s="341" t="n">
        <f aca="false">Y72-W72</f>
        <v>-317682.3509</v>
      </c>
      <c r="AB72" s="341" t="n">
        <f aca="false">Z72-X72</f>
        <v>1034596.52666498</v>
      </c>
      <c r="AC72" s="341" t="n">
        <f aca="false">AA72+AB72</f>
        <v>716914.175764975</v>
      </c>
      <c r="AD72" s="341"/>
      <c r="AE72" s="341"/>
      <c r="AF72" s="341"/>
      <c r="AG72" s="341"/>
      <c r="AH72" s="341"/>
      <c r="AI72" s="428"/>
      <c r="AJ72" s="428"/>
      <c r="AK72" s="341"/>
      <c r="AL72" s="341"/>
      <c r="AM72" s="341"/>
      <c r="AN72" s="341"/>
      <c r="AO72" s="341"/>
      <c r="AP72" s="341"/>
      <c r="AQ72" s="341"/>
      <c r="AR72" s="341"/>
      <c r="AS72" s="341"/>
      <c r="AT72" s="341"/>
      <c r="AU72" s="341"/>
      <c r="AV72" s="341"/>
      <c r="AW72" s="341"/>
      <c r="AX72" s="341"/>
      <c r="AY72" s="341"/>
      <c r="AZ72" s="341"/>
      <c r="BA72" s="341"/>
      <c r="BB72" s="341"/>
      <c r="BC72" s="341"/>
      <c r="BD72" s="433"/>
      <c r="BE72" s="433"/>
      <c r="BF72" s="434"/>
      <c r="BG72" s="434"/>
      <c r="BH72" s="341"/>
      <c r="BI72" s="341"/>
      <c r="BJ72" s="341"/>
      <c r="BK72" s="428"/>
      <c r="BL72" s="428"/>
      <c r="BM72" s="425"/>
      <c r="BN72" s="425"/>
      <c r="BO72" s="425"/>
      <c r="BP72" s="341"/>
      <c r="BQ72" s="341"/>
      <c r="BR72" s="341"/>
      <c r="BS72" s="341"/>
      <c r="BT72" s="341"/>
      <c r="BU72" s="341"/>
      <c r="BV72" s="341"/>
      <c r="BW72" s="341"/>
      <c r="BX72" s="341"/>
      <c r="BY72" s="341"/>
      <c r="BZ72" s="341"/>
      <c r="CA72" s="341"/>
      <c r="CB72" s="341"/>
      <c r="CC72" s="341"/>
      <c r="CD72" s="430"/>
      <c r="CE72" s="341"/>
      <c r="CF72" s="341"/>
      <c r="CG72" s="341"/>
      <c r="CH72" s="341"/>
      <c r="CI72" s="341"/>
      <c r="CJ72" s="341"/>
      <c r="CK72" s="341"/>
      <c r="CL72" s="341"/>
      <c r="CM72" s="341"/>
      <c r="CN72" s="341"/>
      <c r="CO72" s="341"/>
      <c r="CP72" s="341"/>
      <c r="CQ72" s="341"/>
      <c r="CR72" s="341"/>
      <c r="CS72" s="341"/>
      <c r="CT72" s="341"/>
      <c r="CU72" s="341"/>
      <c r="CV72" s="341"/>
      <c r="CW72" s="341"/>
      <c r="CX72" s="341"/>
      <c r="CY72" s="341"/>
      <c r="CZ72" s="341"/>
      <c r="DA72" s="341"/>
      <c r="DB72" s="341"/>
      <c r="DC72" s="430"/>
      <c r="DD72" s="341"/>
      <c r="DE72" s="341"/>
      <c r="DF72" s="341"/>
      <c r="DG72" s="341"/>
      <c r="DH72" s="341"/>
      <c r="DI72" s="341"/>
      <c r="DJ72" s="341"/>
      <c r="DK72" s="341"/>
    </row>
    <row r="73" customFormat="false" ht="12.75" hidden="false" customHeight="false" outlineLevel="0" collapsed="false">
      <c r="A73" s="449" t="n">
        <v>38412</v>
      </c>
      <c r="B73" s="438" t="n">
        <v>0</v>
      </c>
      <c r="C73" s="438" t="n">
        <v>0</v>
      </c>
      <c r="D73" s="438" t="n">
        <v>0</v>
      </c>
      <c r="E73" s="438" t="n">
        <v>-20.064134</v>
      </c>
      <c r="F73" s="438" t="n">
        <f aca="false">SUM(B73:E73)</f>
        <v>-20.064134</v>
      </c>
      <c r="G73" s="450" t="n">
        <v>3.984</v>
      </c>
      <c r="H73" s="450" t="n">
        <v>3.962</v>
      </c>
      <c r="I73" s="448" t="n">
        <f aca="false">G73-H73</f>
        <v>0.0219999999999998</v>
      </c>
      <c r="J73" s="438" t="n">
        <f aca="false">I73*B73*10000</f>
        <v>0</v>
      </c>
      <c r="K73" s="438" t="n">
        <f aca="false">C73*I73*10000</f>
        <v>0</v>
      </c>
      <c r="L73" s="438" t="n">
        <f aca="false">I73*D73*10000</f>
        <v>0</v>
      </c>
      <c r="M73" s="438" t="n">
        <f aca="false">I73*E73*10000</f>
        <v>-4414.10947999996</v>
      </c>
      <c r="N73" s="438" t="n">
        <f aca="false">SUM(J73:M73)</f>
        <v>-4414.10947999996</v>
      </c>
      <c r="O73" s="451" t="n">
        <f aca="false">A73</f>
        <v>38412</v>
      </c>
      <c r="P73" s="341"/>
      <c r="Q73" s="426" t="n">
        <f aca="false">CB50</f>
        <v>0</v>
      </c>
      <c r="R73" s="341" t="n">
        <f aca="false">Q73*T73</f>
        <v>0</v>
      </c>
      <c r="S73" s="428" t="n">
        <f aca="false">H72</f>
        <v>4.095</v>
      </c>
      <c r="T73" s="427" t="n">
        <f aca="false">G72-S73</f>
        <v>0.0220000000000002</v>
      </c>
      <c r="U73" s="425" t="n">
        <f aca="false">T73*F73</f>
        <v>-0.441410948000005</v>
      </c>
      <c r="V73" s="341"/>
      <c r="W73" s="341" t="n">
        <f aca="false">D73</f>
        <v>0</v>
      </c>
      <c r="X73" s="341" t="n">
        <f aca="false">E73</f>
        <v>-20.064134</v>
      </c>
      <c r="Y73" s="425" t="n">
        <v>-288744.0961</v>
      </c>
      <c r="Z73" s="425" t="n">
        <v>903445.695354069</v>
      </c>
      <c r="AA73" s="341" t="n">
        <f aca="false">Y73-W73</f>
        <v>-288744.0961</v>
      </c>
      <c r="AB73" s="341" t="n">
        <f aca="false">Z73-X73</f>
        <v>903465.759488069</v>
      </c>
      <c r="AC73" s="341" t="n">
        <f aca="false">AA73+AB73</f>
        <v>614721.663388069</v>
      </c>
      <c r="AD73" s="341"/>
      <c r="AE73" s="341"/>
      <c r="AF73" s="341"/>
      <c r="AG73" s="341"/>
      <c r="AH73" s="341"/>
      <c r="AI73" s="428"/>
      <c r="AJ73" s="428"/>
      <c r="AK73" s="341"/>
      <c r="AL73" s="341"/>
      <c r="AM73" s="341"/>
      <c r="AN73" s="341"/>
      <c r="AO73" s="341"/>
      <c r="AP73" s="341"/>
      <c r="AQ73" s="341"/>
      <c r="AR73" s="341"/>
      <c r="AS73" s="341"/>
      <c r="AT73" s="341"/>
      <c r="AU73" s="341"/>
      <c r="AV73" s="341"/>
      <c r="AW73" s="341"/>
      <c r="AX73" s="341"/>
      <c r="AY73" s="341"/>
      <c r="AZ73" s="341"/>
      <c r="BA73" s="341"/>
      <c r="BB73" s="341"/>
      <c r="BC73" s="341"/>
      <c r="BD73" s="433"/>
      <c r="BE73" s="433"/>
      <c r="BF73" s="434"/>
      <c r="BG73" s="434"/>
      <c r="BH73" s="341"/>
      <c r="BI73" s="341"/>
      <c r="BJ73" s="341"/>
      <c r="BK73" s="428"/>
      <c r="BL73" s="428"/>
      <c r="BM73" s="425"/>
      <c r="BN73" s="425"/>
      <c r="BO73" s="425"/>
      <c r="BP73" s="341"/>
      <c r="BQ73" s="341"/>
      <c r="BR73" s="341"/>
      <c r="BS73" s="341"/>
      <c r="BT73" s="341"/>
      <c r="BU73" s="341"/>
      <c r="BV73" s="341"/>
      <c r="BW73" s="341"/>
      <c r="BX73" s="341"/>
      <c r="BY73" s="341"/>
      <c r="BZ73" s="341"/>
      <c r="CA73" s="341"/>
      <c r="CB73" s="341"/>
      <c r="CC73" s="341"/>
      <c r="CD73" s="430"/>
      <c r="CE73" s="341"/>
      <c r="CF73" s="341"/>
      <c r="CG73" s="341"/>
      <c r="CH73" s="341"/>
      <c r="CI73" s="341"/>
      <c r="CJ73" s="341"/>
      <c r="CK73" s="341"/>
      <c r="CL73" s="341"/>
      <c r="CM73" s="341"/>
      <c r="CN73" s="341"/>
      <c r="CO73" s="341"/>
      <c r="CP73" s="341"/>
      <c r="CQ73" s="341"/>
      <c r="CR73" s="341"/>
      <c r="CS73" s="341"/>
      <c r="CT73" s="341"/>
      <c r="CU73" s="341"/>
      <c r="CV73" s="341"/>
      <c r="CW73" s="341"/>
      <c r="CX73" s="341"/>
      <c r="CY73" s="341"/>
      <c r="CZ73" s="341"/>
      <c r="DA73" s="341"/>
      <c r="DB73" s="341"/>
      <c r="DC73" s="430"/>
      <c r="DD73" s="341"/>
      <c r="DE73" s="341"/>
      <c r="DF73" s="341"/>
      <c r="DG73" s="341"/>
      <c r="DH73" s="341"/>
      <c r="DI73" s="341"/>
      <c r="DJ73" s="341"/>
      <c r="DK73" s="341"/>
    </row>
    <row r="74" customFormat="false" ht="12.75" hidden="false" customHeight="false" outlineLevel="0" collapsed="false">
      <c r="A74" s="449" t="n">
        <v>38443</v>
      </c>
      <c r="B74" s="438" t="n">
        <v>0</v>
      </c>
      <c r="C74" s="438" t="n">
        <v>0</v>
      </c>
      <c r="D74" s="438" t="n">
        <v>0</v>
      </c>
      <c r="E74" s="438" t="n">
        <v>291.58646933</v>
      </c>
      <c r="F74" s="438" t="n">
        <f aca="false">SUM(B74:E74)</f>
        <v>291.58646933</v>
      </c>
      <c r="G74" s="450" t="n">
        <v>3.764</v>
      </c>
      <c r="H74" s="450" t="n">
        <v>3.742</v>
      </c>
      <c r="I74" s="448" t="n">
        <f aca="false">G74-H74</f>
        <v>0.0219999999999998</v>
      </c>
      <c r="J74" s="438" t="n">
        <f aca="false">I74*B74*10000</f>
        <v>0</v>
      </c>
      <c r="K74" s="438" t="n">
        <f aca="false">C74*I74*10000</f>
        <v>0</v>
      </c>
      <c r="L74" s="438" t="n">
        <f aca="false">I74*D74*10000</f>
        <v>0</v>
      </c>
      <c r="M74" s="438" t="n">
        <f aca="false">I74*E74*10000</f>
        <v>64149.0232525994</v>
      </c>
      <c r="N74" s="438" t="n">
        <f aca="false">SUM(J74:M74)</f>
        <v>64149.0232525994</v>
      </c>
      <c r="O74" s="451" t="n">
        <f aca="false">A74</f>
        <v>38443</v>
      </c>
      <c r="P74" s="425" t="n">
        <f aca="false">SUM(N63:N74)</f>
        <v>-355806.497743398</v>
      </c>
      <c r="Q74" s="426" t="n">
        <f aca="false">CB51</f>
        <v>0</v>
      </c>
      <c r="R74" s="341" t="n">
        <f aca="false">Q74*T74</f>
        <v>0</v>
      </c>
      <c r="S74" s="428" t="n">
        <f aca="false">H73</f>
        <v>3.962</v>
      </c>
      <c r="T74" s="427" t="n">
        <f aca="false">G73-S74</f>
        <v>0.0219999999999998</v>
      </c>
      <c r="U74" s="425" t="n">
        <f aca="false">T74*F74</f>
        <v>6.41490232525994</v>
      </c>
      <c r="V74" s="425" t="n">
        <f aca="false">SUM(U63:U74)</f>
        <v>-35.5806497743387</v>
      </c>
      <c r="W74" s="341" t="n">
        <f aca="false">D74</f>
        <v>0</v>
      </c>
      <c r="X74" s="341" t="n">
        <f aca="false">E74</f>
        <v>291.58646933</v>
      </c>
      <c r="Y74" s="425" t="n">
        <v>-295780.5927</v>
      </c>
      <c r="Z74" s="425" t="n">
        <v>31910.247538886</v>
      </c>
      <c r="AA74" s="341" t="n">
        <f aca="false">Y74-W74</f>
        <v>-295780.5927</v>
      </c>
      <c r="AB74" s="341" t="n">
        <f aca="false">Z74-X74</f>
        <v>31618.661069556</v>
      </c>
      <c r="AC74" s="341" t="n">
        <f aca="false">AA74+AB74</f>
        <v>-264161.931630444</v>
      </c>
      <c r="AD74" s="341"/>
      <c r="AE74" s="341"/>
      <c r="AF74" s="341"/>
      <c r="AG74" s="341"/>
      <c r="AH74" s="341"/>
      <c r="AI74" s="428"/>
      <c r="AJ74" s="428"/>
      <c r="AK74" s="341"/>
      <c r="AL74" s="341"/>
      <c r="AM74" s="341"/>
      <c r="AN74" s="341"/>
      <c r="AO74" s="341"/>
      <c r="AP74" s="341"/>
      <c r="AQ74" s="341"/>
      <c r="AR74" s="341"/>
      <c r="AS74" s="341"/>
      <c r="AT74" s="341"/>
      <c r="AU74" s="341"/>
      <c r="AV74" s="341"/>
      <c r="AW74" s="341"/>
      <c r="AX74" s="341"/>
      <c r="AY74" s="341"/>
      <c r="AZ74" s="341"/>
      <c r="BA74" s="341"/>
      <c r="BB74" s="341"/>
      <c r="BC74" s="341"/>
      <c r="BD74" s="433"/>
      <c r="BE74" s="433"/>
      <c r="BF74" s="434"/>
      <c r="BG74" s="434"/>
      <c r="BH74" s="341"/>
      <c r="BI74" s="341"/>
      <c r="BJ74" s="341"/>
      <c r="BK74" s="428"/>
      <c r="BL74" s="428"/>
      <c r="BM74" s="425"/>
      <c r="BN74" s="425"/>
      <c r="BO74" s="425"/>
      <c r="BP74" s="341"/>
      <c r="BQ74" s="341"/>
      <c r="BR74" s="341"/>
      <c r="BS74" s="341"/>
      <c r="BT74" s="341"/>
      <c r="BU74" s="341"/>
      <c r="BV74" s="341"/>
      <c r="BW74" s="341"/>
      <c r="BX74" s="341"/>
      <c r="BY74" s="341"/>
      <c r="BZ74" s="341"/>
      <c r="CA74" s="341"/>
      <c r="CB74" s="341"/>
      <c r="CC74" s="341"/>
      <c r="CD74" s="430"/>
      <c r="CE74" s="341"/>
      <c r="CF74" s="341"/>
      <c r="CG74" s="341"/>
      <c r="CH74" s="341"/>
      <c r="CI74" s="341"/>
      <c r="CJ74" s="341"/>
      <c r="CK74" s="341"/>
      <c r="CL74" s="341"/>
      <c r="CM74" s="341"/>
      <c r="CN74" s="341"/>
      <c r="CO74" s="341"/>
      <c r="CP74" s="341"/>
      <c r="CQ74" s="341"/>
      <c r="CR74" s="341"/>
      <c r="CS74" s="341"/>
      <c r="CT74" s="341"/>
      <c r="CU74" s="341"/>
      <c r="CV74" s="341"/>
      <c r="CW74" s="341"/>
      <c r="CX74" s="341"/>
      <c r="CY74" s="341"/>
      <c r="CZ74" s="341"/>
      <c r="DA74" s="341"/>
      <c r="DB74" s="341"/>
      <c r="DC74" s="430"/>
      <c r="DD74" s="341"/>
      <c r="DE74" s="341"/>
      <c r="DF74" s="341"/>
      <c r="DG74" s="341"/>
      <c r="DH74" s="341"/>
      <c r="DI74" s="341"/>
      <c r="DJ74" s="341"/>
      <c r="DK74" s="341"/>
    </row>
    <row r="75" customFormat="false" ht="12.75" hidden="false" customHeight="false" outlineLevel="0" collapsed="false">
      <c r="A75" s="449" t="n">
        <v>38473</v>
      </c>
      <c r="B75" s="438" t="n">
        <v>0</v>
      </c>
      <c r="C75" s="438" t="n">
        <v>0</v>
      </c>
      <c r="D75" s="438" t="n">
        <v>0</v>
      </c>
      <c r="E75" s="438" t="n">
        <v>321.63943326</v>
      </c>
      <c r="F75" s="438" t="n">
        <f aca="false">SUM(B75:E75)</f>
        <v>321.63943326</v>
      </c>
      <c r="G75" s="450" t="n">
        <v>3.754</v>
      </c>
      <c r="H75" s="450" t="n">
        <v>3.732</v>
      </c>
      <c r="I75" s="448" t="n">
        <f aca="false">G75-H75</f>
        <v>0.0219999999999998</v>
      </c>
      <c r="J75" s="438" t="n">
        <f aca="false">I75*B75*10000</f>
        <v>0</v>
      </c>
      <c r="K75" s="438" t="n">
        <f aca="false">C75*I75*10000</f>
        <v>0</v>
      </c>
      <c r="L75" s="438" t="n">
        <f aca="false">I75*D75*10000</f>
        <v>0</v>
      </c>
      <c r="M75" s="438" t="n">
        <f aca="false">I75*E75*10000</f>
        <v>70760.6753171993</v>
      </c>
      <c r="N75" s="438" t="n">
        <f aca="false">SUM(J75:M75)</f>
        <v>70760.6753171993</v>
      </c>
      <c r="O75" s="451" t="n">
        <f aca="false">A75</f>
        <v>38473</v>
      </c>
      <c r="P75" s="341"/>
      <c r="Q75" s="426" t="n">
        <f aca="false">CB52</f>
        <v>0</v>
      </c>
      <c r="R75" s="341" t="n">
        <f aca="false">Q75*T75</f>
        <v>0</v>
      </c>
      <c r="S75" s="428" t="n">
        <f aca="false">H74</f>
        <v>3.742</v>
      </c>
      <c r="T75" s="427" t="n">
        <f aca="false">G74-S75</f>
        <v>0.0219999999999998</v>
      </c>
      <c r="U75" s="425" t="n">
        <f aca="false">T75*F75</f>
        <v>7.07606753171993</v>
      </c>
      <c r="V75" s="341"/>
      <c r="W75" s="341" t="n">
        <f aca="false">D75</f>
        <v>0</v>
      </c>
      <c r="X75" s="341" t="n">
        <f aca="false">E75</f>
        <v>321.63943326</v>
      </c>
      <c r="Y75" s="425" t="n">
        <v>-206341.1017</v>
      </c>
      <c r="Z75" s="425" t="n">
        <v>-228274.756162518</v>
      </c>
      <c r="AA75" s="341" t="n">
        <f aca="false">Y75-W75</f>
        <v>-206341.1017</v>
      </c>
      <c r="AB75" s="341" t="n">
        <f aca="false">Z75-X75</f>
        <v>-228596.395595778</v>
      </c>
      <c r="AC75" s="341" t="n">
        <f aca="false">AA75+AB75</f>
        <v>-434937.497295778</v>
      </c>
      <c r="AD75" s="341"/>
      <c r="AE75" s="341"/>
      <c r="AF75" s="341"/>
      <c r="AG75" s="341"/>
      <c r="AH75" s="341"/>
      <c r="AI75" s="428"/>
      <c r="AJ75" s="428"/>
      <c r="AK75" s="341"/>
      <c r="AL75" s="341"/>
      <c r="AM75" s="341"/>
      <c r="AN75" s="341"/>
      <c r="AO75" s="341"/>
      <c r="AP75" s="341"/>
      <c r="AQ75" s="341"/>
      <c r="AR75" s="341"/>
      <c r="AS75" s="341"/>
      <c r="AT75" s="341"/>
      <c r="AU75" s="341"/>
      <c r="AV75" s="341"/>
      <c r="AW75" s="341"/>
      <c r="AX75" s="341"/>
      <c r="AY75" s="341"/>
      <c r="AZ75" s="341"/>
      <c r="BA75" s="341"/>
      <c r="BB75" s="341"/>
      <c r="BC75" s="341"/>
      <c r="BD75" s="433"/>
      <c r="BE75" s="433"/>
      <c r="BF75" s="434"/>
      <c r="BG75" s="434"/>
      <c r="BH75" s="341"/>
      <c r="BI75" s="341"/>
      <c r="BJ75" s="341"/>
      <c r="BK75" s="428"/>
      <c r="BL75" s="428"/>
      <c r="BM75" s="425"/>
      <c r="BN75" s="425"/>
      <c r="BO75" s="425"/>
      <c r="BP75" s="341"/>
      <c r="BQ75" s="341"/>
      <c r="BR75" s="341"/>
      <c r="BS75" s="341"/>
      <c r="BT75" s="341"/>
      <c r="BU75" s="341"/>
      <c r="BV75" s="341"/>
      <c r="BW75" s="341"/>
      <c r="BX75" s="341"/>
      <c r="BY75" s="341"/>
      <c r="BZ75" s="341"/>
      <c r="CA75" s="341"/>
      <c r="CB75" s="341"/>
      <c r="CC75" s="341"/>
      <c r="CD75" s="430"/>
      <c r="CE75" s="341"/>
      <c r="CF75" s="341"/>
      <c r="CG75" s="341"/>
      <c r="CH75" s="341"/>
      <c r="CI75" s="341"/>
      <c r="CJ75" s="341"/>
      <c r="CK75" s="341"/>
      <c r="CL75" s="341"/>
      <c r="CM75" s="341"/>
      <c r="CN75" s="341"/>
      <c r="CO75" s="341"/>
      <c r="CP75" s="341"/>
      <c r="CQ75" s="341"/>
      <c r="CR75" s="341"/>
      <c r="CS75" s="341"/>
      <c r="CT75" s="341"/>
      <c r="CU75" s="341"/>
      <c r="CV75" s="341"/>
      <c r="CW75" s="341"/>
      <c r="CX75" s="341"/>
      <c r="CY75" s="341"/>
      <c r="CZ75" s="341"/>
      <c r="DA75" s="341"/>
      <c r="DB75" s="341"/>
      <c r="DC75" s="430"/>
      <c r="DD75" s="341"/>
      <c r="DE75" s="341"/>
      <c r="DF75" s="341"/>
      <c r="DG75" s="341"/>
      <c r="DH75" s="341"/>
      <c r="DI75" s="341"/>
      <c r="DJ75" s="341"/>
      <c r="DK75" s="341"/>
    </row>
    <row r="76" customFormat="false" ht="12.75" hidden="false" customHeight="false" outlineLevel="0" collapsed="false">
      <c r="A76" s="449" t="n">
        <v>38504</v>
      </c>
      <c r="B76" s="438" t="n">
        <v>0</v>
      </c>
      <c r="C76" s="438" t="n">
        <v>0</v>
      </c>
      <c r="D76" s="438" t="n">
        <v>0</v>
      </c>
      <c r="E76" s="438" t="n">
        <v>312.04282238</v>
      </c>
      <c r="F76" s="438" t="n">
        <f aca="false">SUM(B76:E76)</f>
        <v>312.04282238</v>
      </c>
      <c r="G76" s="450" t="n">
        <v>3.79</v>
      </c>
      <c r="H76" s="450" t="n">
        <v>3.768</v>
      </c>
      <c r="I76" s="448" t="n">
        <f aca="false">G76-H76</f>
        <v>0.0220000000000002</v>
      </c>
      <c r="J76" s="438" t="n">
        <f aca="false">I76*B76*10000</f>
        <v>0</v>
      </c>
      <c r="K76" s="438" t="n">
        <f aca="false">C76*I76*10000</f>
        <v>0</v>
      </c>
      <c r="L76" s="438" t="n">
        <f aca="false">I76*D76*10000</f>
        <v>0</v>
      </c>
      <c r="M76" s="438" t="n">
        <f aca="false">I76*E76*10000</f>
        <v>68649.4209236008</v>
      </c>
      <c r="N76" s="438" t="n">
        <f aca="false">SUM(J76:M76)</f>
        <v>68649.4209236008</v>
      </c>
      <c r="O76" s="451" t="n">
        <f aca="false">A76</f>
        <v>38504</v>
      </c>
      <c r="P76" s="341"/>
      <c r="Q76" s="426" t="n">
        <f aca="false">CB53</f>
        <v>0</v>
      </c>
      <c r="R76" s="341" t="n">
        <f aca="false">Q76*T76</f>
        <v>0</v>
      </c>
      <c r="S76" s="428" t="n">
        <f aca="false">H75</f>
        <v>3.732</v>
      </c>
      <c r="T76" s="427" t="n">
        <f aca="false">G75-S76</f>
        <v>0.0219999999999998</v>
      </c>
      <c r="U76" s="425" t="n">
        <f aca="false">T76*F76</f>
        <v>6.86494209235994</v>
      </c>
      <c r="V76" s="341"/>
      <c r="W76" s="341" t="n">
        <f aca="false">D76</f>
        <v>0</v>
      </c>
      <c r="X76" s="341" t="n">
        <f aca="false">E76</f>
        <v>312.04282238</v>
      </c>
      <c r="Y76" s="425" t="n">
        <v>-155680.7165</v>
      </c>
      <c r="Z76" s="425" t="n">
        <v>-2478519.89370851</v>
      </c>
      <c r="AA76" s="341" t="n">
        <f aca="false">Y76-W76</f>
        <v>-155680.7165</v>
      </c>
      <c r="AB76" s="341" t="n">
        <f aca="false">Z76-X76</f>
        <v>-2478831.93653089</v>
      </c>
      <c r="AC76" s="341" t="n">
        <f aca="false">AA76+AB76</f>
        <v>-2634512.65303089</v>
      </c>
      <c r="AD76" s="341"/>
      <c r="AE76" s="341"/>
      <c r="AF76" s="341"/>
      <c r="AG76" s="341"/>
      <c r="AH76" s="341"/>
      <c r="AI76" s="428"/>
      <c r="AJ76" s="428"/>
      <c r="AK76" s="341"/>
      <c r="AL76" s="341"/>
      <c r="AM76" s="341"/>
      <c r="AN76" s="341"/>
      <c r="AO76" s="341"/>
      <c r="AP76" s="341"/>
      <c r="AQ76" s="341"/>
      <c r="AR76" s="341"/>
      <c r="AS76" s="341"/>
      <c r="AT76" s="341"/>
      <c r="AU76" s="341"/>
      <c r="AV76" s="341"/>
      <c r="AW76" s="341"/>
      <c r="AX76" s="341"/>
      <c r="AY76" s="341"/>
      <c r="AZ76" s="341"/>
      <c r="BA76" s="341"/>
      <c r="BB76" s="341"/>
      <c r="BC76" s="341"/>
      <c r="BD76" s="433"/>
      <c r="BE76" s="433"/>
      <c r="BF76" s="434"/>
      <c r="BG76" s="434"/>
      <c r="BH76" s="341"/>
      <c r="BI76" s="341"/>
      <c r="BJ76" s="341"/>
      <c r="BK76" s="428"/>
      <c r="BL76" s="428"/>
      <c r="BM76" s="425"/>
      <c r="BN76" s="425"/>
      <c r="BO76" s="425"/>
      <c r="BP76" s="341"/>
      <c r="BQ76" s="341"/>
      <c r="BR76" s="341"/>
      <c r="BS76" s="341"/>
      <c r="BT76" s="341"/>
      <c r="BU76" s="341"/>
      <c r="BV76" s="341"/>
      <c r="BW76" s="341"/>
      <c r="BX76" s="341"/>
      <c r="BY76" s="341"/>
      <c r="BZ76" s="341"/>
      <c r="CA76" s="341"/>
      <c r="CB76" s="341"/>
      <c r="CC76" s="341"/>
      <c r="CD76" s="430"/>
      <c r="CE76" s="341"/>
      <c r="CF76" s="341"/>
      <c r="CG76" s="341"/>
      <c r="CH76" s="341"/>
      <c r="CI76" s="341"/>
      <c r="CJ76" s="341"/>
      <c r="CK76" s="341"/>
      <c r="CL76" s="341"/>
      <c r="CM76" s="341"/>
      <c r="CN76" s="341"/>
      <c r="CO76" s="341"/>
      <c r="CP76" s="341"/>
      <c r="CQ76" s="341"/>
      <c r="CR76" s="341"/>
      <c r="CS76" s="341"/>
      <c r="CT76" s="341"/>
      <c r="CU76" s="341"/>
      <c r="CV76" s="341"/>
      <c r="CW76" s="341"/>
      <c r="CX76" s="341"/>
      <c r="CY76" s="341"/>
      <c r="CZ76" s="341"/>
      <c r="DA76" s="341"/>
      <c r="DB76" s="341"/>
      <c r="DC76" s="430"/>
      <c r="DD76" s="341"/>
      <c r="DE76" s="341"/>
      <c r="DF76" s="341"/>
      <c r="DG76" s="341"/>
      <c r="DH76" s="341"/>
      <c r="DI76" s="341"/>
      <c r="DJ76" s="341"/>
      <c r="DK76" s="341"/>
    </row>
    <row r="77" customFormat="false" ht="12.75" hidden="false" customHeight="false" outlineLevel="0" collapsed="false">
      <c r="A77" s="449" t="n">
        <v>38534</v>
      </c>
      <c r="B77" s="438" t="n">
        <v>0</v>
      </c>
      <c r="C77" s="438" t="n">
        <v>0</v>
      </c>
      <c r="D77" s="438" t="n">
        <v>0</v>
      </c>
      <c r="E77" s="438" t="n">
        <v>320.41049007</v>
      </c>
      <c r="F77" s="438" t="n">
        <f aca="false">SUM(B77:E77)</f>
        <v>320.41049007</v>
      </c>
      <c r="G77" s="450" t="n">
        <v>3.84</v>
      </c>
      <c r="H77" s="450" t="n">
        <v>3.818</v>
      </c>
      <c r="I77" s="448" t="n">
        <f aca="false">G77-H77</f>
        <v>0.0219999999999998</v>
      </c>
      <c r="J77" s="438" t="n">
        <f aca="false">I77*B77*10000</f>
        <v>0</v>
      </c>
      <c r="K77" s="438" t="n">
        <f aca="false">C77*I77*10000</f>
        <v>0</v>
      </c>
      <c r="L77" s="438" t="n">
        <f aca="false">I77*D77*10000</f>
        <v>0</v>
      </c>
      <c r="M77" s="438" t="n">
        <f aca="false">I77*E77*10000</f>
        <v>70490.3078153994</v>
      </c>
      <c r="N77" s="438" t="n">
        <f aca="false">SUM(J77:M77)</f>
        <v>70490.3078153994</v>
      </c>
      <c r="O77" s="451" t="n">
        <f aca="false">A77</f>
        <v>38534</v>
      </c>
      <c r="P77" s="341"/>
      <c r="Q77" s="426" t="n">
        <f aca="false">CB54</f>
        <v>0</v>
      </c>
      <c r="R77" s="341" t="n">
        <f aca="false">Q77*T77</f>
        <v>0</v>
      </c>
      <c r="S77" s="428" t="n">
        <f aca="false">H76</f>
        <v>3.768</v>
      </c>
      <c r="T77" s="427" t="n">
        <f aca="false">G76-S77</f>
        <v>0.0220000000000002</v>
      </c>
      <c r="U77" s="425" t="n">
        <f aca="false">T77*F77</f>
        <v>7.04903078154008</v>
      </c>
      <c r="V77" s="341"/>
      <c r="W77" s="341" t="n">
        <f aca="false">D77</f>
        <v>0</v>
      </c>
      <c r="X77" s="341" t="n">
        <f aca="false">E77</f>
        <v>320.41049007</v>
      </c>
      <c r="Y77" s="425" t="n">
        <v>-336709.3235</v>
      </c>
      <c r="Z77" s="425" t="n">
        <v>-590199.756219416</v>
      </c>
      <c r="AA77" s="419" t="n">
        <f aca="false">Y77-W77</f>
        <v>-336709.3235</v>
      </c>
      <c r="AB77" s="419" t="n">
        <f aca="false">Z77-X77</f>
        <v>-590520.166709486</v>
      </c>
      <c r="AC77" s="419" t="n">
        <f aca="false">AA77+AB77</f>
        <v>-927229.490209486</v>
      </c>
      <c r="AD77" s="341"/>
      <c r="AE77" s="341"/>
      <c r="AF77" s="341"/>
      <c r="AG77" s="341"/>
      <c r="AH77" s="341"/>
      <c r="AI77" s="428"/>
      <c r="AJ77" s="428"/>
      <c r="AK77" s="341"/>
      <c r="AL77" s="341"/>
      <c r="AM77" s="341"/>
      <c r="AN77" s="341"/>
      <c r="AO77" s="341"/>
      <c r="AP77" s="341"/>
      <c r="AQ77" s="341"/>
      <c r="AR77" s="341"/>
      <c r="AS77" s="341"/>
      <c r="AT77" s="341"/>
      <c r="AU77" s="341"/>
      <c r="AV77" s="341"/>
      <c r="AW77" s="341"/>
      <c r="AX77" s="341"/>
      <c r="AY77" s="341"/>
      <c r="AZ77" s="341"/>
      <c r="BA77" s="341"/>
      <c r="BB77" s="341"/>
      <c r="BC77" s="341"/>
      <c r="BD77" s="433"/>
      <c r="BE77" s="433"/>
      <c r="BF77" s="434"/>
      <c r="BG77" s="434"/>
      <c r="BH77" s="341"/>
      <c r="BI77" s="341"/>
      <c r="BJ77" s="341"/>
      <c r="BK77" s="428"/>
      <c r="BL77" s="428"/>
      <c r="BM77" s="425"/>
      <c r="BN77" s="425"/>
      <c r="BO77" s="425"/>
      <c r="BP77" s="341"/>
      <c r="BQ77" s="341"/>
      <c r="BR77" s="341"/>
      <c r="BS77" s="341"/>
      <c r="BT77" s="341"/>
      <c r="BU77" s="341"/>
      <c r="BV77" s="341"/>
      <c r="BW77" s="341"/>
      <c r="BX77" s="341"/>
      <c r="BY77" s="341"/>
      <c r="BZ77" s="341"/>
      <c r="CA77" s="341"/>
      <c r="CB77" s="341"/>
      <c r="CC77" s="341"/>
      <c r="CD77" s="430"/>
      <c r="CE77" s="341"/>
      <c r="CF77" s="341"/>
      <c r="CG77" s="341"/>
      <c r="CH77" s="341"/>
      <c r="CI77" s="341"/>
      <c r="CJ77" s="341"/>
      <c r="CK77" s="341"/>
      <c r="CL77" s="341"/>
      <c r="CM77" s="341"/>
      <c r="CN77" s="341"/>
      <c r="CO77" s="341"/>
      <c r="CP77" s="341"/>
      <c r="CQ77" s="341"/>
      <c r="CR77" s="341"/>
      <c r="CS77" s="341"/>
      <c r="CT77" s="341"/>
      <c r="CU77" s="341"/>
      <c r="CV77" s="341"/>
      <c r="CW77" s="341"/>
      <c r="CX77" s="341"/>
      <c r="CY77" s="341"/>
      <c r="CZ77" s="341"/>
      <c r="DA77" s="341"/>
      <c r="DB77" s="341"/>
      <c r="DC77" s="430"/>
      <c r="DD77" s="341"/>
      <c r="DE77" s="341"/>
      <c r="DF77" s="341"/>
      <c r="DG77" s="341"/>
      <c r="DH77" s="341"/>
      <c r="DI77" s="341"/>
      <c r="DJ77" s="341"/>
      <c r="DK77" s="341"/>
    </row>
    <row r="78" customFormat="false" ht="12.75" hidden="false" customHeight="false" outlineLevel="0" collapsed="false">
      <c r="A78" s="449" t="n">
        <v>38565</v>
      </c>
      <c r="B78" s="438" t="n">
        <v>0</v>
      </c>
      <c r="C78" s="438" t="n">
        <v>0</v>
      </c>
      <c r="D78" s="438" t="n">
        <v>0</v>
      </c>
      <c r="E78" s="438" t="n">
        <v>235.03687796</v>
      </c>
      <c r="F78" s="438" t="n">
        <f aca="false">SUM(B78:E78)</f>
        <v>235.03687796</v>
      </c>
      <c r="G78" s="450" t="n">
        <v>3.871</v>
      </c>
      <c r="H78" s="450" t="n">
        <v>3.849</v>
      </c>
      <c r="I78" s="448" t="n">
        <f aca="false">G78-H78</f>
        <v>0.0219999999999998</v>
      </c>
      <c r="J78" s="438" t="n">
        <f aca="false">I78*B78*10000</f>
        <v>0</v>
      </c>
      <c r="K78" s="438" t="n">
        <f aca="false">C78*I78*10000</f>
        <v>0</v>
      </c>
      <c r="L78" s="438" t="n">
        <f aca="false">I78*D78*10000</f>
        <v>0</v>
      </c>
      <c r="M78" s="438" t="n">
        <f aca="false">I78*E78*10000</f>
        <v>51708.1131511995</v>
      </c>
      <c r="N78" s="438" t="n">
        <f aca="false">SUM(J78:M78)</f>
        <v>51708.1131511995</v>
      </c>
      <c r="O78" s="451" t="n">
        <f aca="false">A78</f>
        <v>38565</v>
      </c>
      <c r="P78" s="341"/>
      <c r="Q78" s="426" t="n">
        <f aca="false">CB55</f>
        <v>0</v>
      </c>
      <c r="R78" s="341" t="n">
        <f aca="false">Q78*T78</f>
        <v>0</v>
      </c>
      <c r="S78" s="428" t="n">
        <f aca="false">H77</f>
        <v>3.818</v>
      </c>
      <c r="T78" s="427" t="n">
        <f aca="false">G77-S78</f>
        <v>0.0219999999999998</v>
      </c>
      <c r="U78" s="425" t="n">
        <f aca="false">T78*F78</f>
        <v>5.17081131511995</v>
      </c>
      <c r="V78" s="341"/>
      <c r="W78" s="341" t="n">
        <f aca="false">D78</f>
        <v>0</v>
      </c>
      <c r="X78" s="341" t="n">
        <f aca="false">E78</f>
        <v>235.03687796</v>
      </c>
      <c r="Y78" s="425" t="n">
        <v>-332390.2738</v>
      </c>
      <c r="Z78" s="425" t="n">
        <v>-603941.882696729</v>
      </c>
      <c r="AA78" s="419" t="n">
        <f aca="false">Y78-W78</f>
        <v>-332390.2738</v>
      </c>
      <c r="AB78" s="419" t="n">
        <f aca="false">Z78-X78</f>
        <v>-604176.919574689</v>
      </c>
      <c r="AC78" s="419" t="n">
        <f aca="false">AA78+AB78</f>
        <v>-936567.193374689</v>
      </c>
      <c r="AD78" s="341"/>
      <c r="AE78" s="341"/>
      <c r="AF78" s="341"/>
      <c r="AG78" s="341"/>
      <c r="AH78" s="341"/>
      <c r="AI78" s="428"/>
      <c r="AJ78" s="428"/>
      <c r="AK78" s="341"/>
      <c r="AL78" s="341"/>
      <c r="AM78" s="341"/>
      <c r="AN78" s="341"/>
      <c r="AO78" s="341"/>
      <c r="AP78" s="341"/>
      <c r="AQ78" s="341"/>
      <c r="AR78" s="341"/>
      <c r="AS78" s="341"/>
      <c r="AT78" s="341"/>
      <c r="AU78" s="341"/>
      <c r="AV78" s="341"/>
      <c r="AW78" s="341"/>
      <c r="AX78" s="341"/>
      <c r="AY78" s="341"/>
      <c r="AZ78" s="341"/>
      <c r="BA78" s="341"/>
      <c r="BB78" s="341"/>
      <c r="BC78" s="341"/>
      <c r="BD78" s="433"/>
      <c r="BE78" s="433"/>
      <c r="BF78" s="434"/>
      <c r="BG78" s="434"/>
      <c r="BH78" s="341"/>
      <c r="BI78" s="341"/>
      <c r="BJ78" s="341"/>
      <c r="BK78" s="428"/>
      <c r="BL78" s="428"/>
      <c r="BM78" s="425"/>
      <c r="BN78" s="425"/>
      <c r="BO78" s="425"/>
      <c r="BP78" s="341"/>
      <c r="BQ78" s="341"/>
      <c r="BR78" s="341"/>
      <c r="BS78" s="341"/>
      <c r="BT78" s="341"/>
      <c r="BU78" s="341"/>
      <c r="BV78" s="341"/>
      <c r="BW78" s="341"/>
      <c r="BX78" s="341"/>
      <c r="BY78" s="341"/>
      <c r="BZ78" s="341"/>
      <c r="CA78" s="341"/>
      <c r="CB78" s="341"/>
      <c r="CC78" s="341"/>
      <c r="CD78" s="430"/>
      <c r="CE78" s="341"/>
      <c r="CF78" s="341"/>
      <c r="CG78" s="341"/>
      <c r="CH78" s="341"/>
      <c r="CI78" s="341"/>
      <c r="CJ78" s="341"/>
      <c r="CK78" s="341"/>
      <c r="CL78" s="341"/>
      <c r="CM78" s="341"/>
      <c r="CN78" s="341"/>
      <c r="CO78" s="341"/>
      <c r="CP78" s="341"/>
      <c r="CQ78" s="341"/>
      <c r="CR78" s="341"/>
      <c r="CS78" s="341"/>
      <c r="CT78" s="341"/>
      <c r="CU78" s="341"/>
      <c r="CV78" s="341"/>
      <c r="CW78" s="341"/>
      <c r="CX78" s="341"/>
      <c r="CY78" s="341"/>
      <c r="CZ78" s="341"/>
      <c r="DA78" s="341"/>
      <c r="DB78" s="341"/>
      <c r="DC78" s="430"/>
      <c r="DD78" s="341"/>
      <c r="DE78" s="341"/>
      <c r="DF78" s="341"/>
      <c r="DG78" s="341"/>
      <c r="DH78" s="341"/>
      <c r="DI78" s="341"/>
      <c r="DJ78" s="341"/>
      <c r="DK78" s="341"/>
    </row>
    <row r="79" customFormat="false" ht="12.75" hidden="false" customHeight="false" outlineLevel="0" collapsed="false">
      <c r="A79" s="449" t="n">
        <v>38596</v>
      </c>
      <c r="B79" s="438" t="n">
        <v>0</v>
      </c>
      <c r="C79" s="438" t="n">
        <v>0</v>
      </c>
      <c r="D79" s="438" t="n">
        <v>0</v>
      </c>
      <c r="E79" s="438" t="n">
        <v>48.7934387</v>
      </c>
      <c r="F79" s="438" t="n">
        <f aca="false">SUM(B79:E79)</f>
        <v>48.7934387</v>
      </c>
      <c r="G79" s="450" t="n">
        <v>3.886</v>
      </c>
      <c r="H79" s="450" t="n">
        <v>3.864</v>
      </c>
      <c r="I79" s="448" t="n">
        <f aca="false">G79-H79</f>
        <v>0.0220000000000002</v>
      </c>
      <c r="J79" s="438" t="n">
        <f aca="false">I79*B79*10000</f>
        <v>0</v>
      </c>
      <c r="K79" s="438" t="n">
        <f aca="false">C79*I79*10000</f>
        <v>0</v>
      </c>
      <c r="L79" s="438" t="n">
        <f aca="false">I79*D79*10000</f>
        <v>0</v>
      </c>
      <c r="M79" s="438" t="n">
        <f aca="false">I79*E79*10000</f>
        <v>10734.5565140001</v>
      </c>
      <c r="N79" s="438" t="n">
        <f aca="false">SUM(J79:M79)</f>
        <v>10734.5565140001</v>
      </c>
      <c r="O79" s="451" t="n">
        <f aca="false">A79</f>
        <v>38596</v>
      </c>
      <c r="P79" s="341"/>
      <c r="Q79" s="426" t="n">
        <f aca="false">CB56</f>
        <v>0</v>
      </c>
      <c r="R79" s="341" t="n">
        <f aca="false">Q79*T79</f>
        <v>0</v>
      </c>
      <c r="S79" s="428" t="n">
        <f aca="false">H78</f>
        <v>3.849</v>
      </c>
      <c r="T79" s="427" t="n">
        <f aca="false">G78-S79</f>
        <v>0.0219999999999998</v>
      </c>
      <c r="U79" s="425" t="n">
        <f aca="false">T79*F79</f>
        <v>1.07345565139999</v>
      </c>
      <c r="V79" s="341"/>
      <c r="W79" s="341" t="n">
        <f aca="false">D79</f>
        <v>0</v>
      </c>
      <c r="X79" s="341" t="n">
        <f aca="false">E79</f>
        <v>48.7934387</v>
      </c>
      <c r="Y79" s="425" t="n">
        <v>-369190.332</v>
      </c>
      <c r="Z79" s="425" t="n">
        <v>-917794.73921637</v>
      </c>
      <c r="AA79" s="419" t="n">
        <f aca="false">Y79-W79</f>
        <v>-369190.332</v>
      </c>
      <c r="AB79" s="419" t="n">
        <f aca="false">Z79-X79</f>
        <v>-917843.53265507</v>
      </c>
      <c r="AC79" s="419" t="n">
        <f aca="false">AA79+AB79</f>
        <v>-1287033.86465507</v>
      </c>
      <c r="AD79" s="341"/>
      <c r="AE79" s="341"/>
      <c r="AF79" s="341"/>
      <c r="AG79" s="341"/>
      <c r="AH79" s="341"/>
      <c r="AI79" s="428"/>
      <c r="AJ79" s="428"/>
      <c r="AK79" s="341"/>
      <c r="AL79" s="341"/>
      <c r="AM79" s="341"/>
      <c r="AN79" s="341"/>
      <c r="AO79" s="341"/>
      <c r="AP79" s="341"/>
      <c r="AQ79" s="341"/>
      <c r="AR79" s="341"/>
      <c r="AS79" s="341"/>
      <c r="AT79" s="341"/>
      <c r="AU79" s="341"/>
      <c r="AV79" s="341"/>
      <c r="AW79" s="341"/>
      <c r="AX79" s="341"/>
      <c r="AY79" s="341"/>
      <c r="AZ79" s="341"/>
      <c r="BA79" s="341"/>
      <c r="BB79" s="341"/>
      <c r="BC79" s="341"/>
      <c r="BD79" s="433"/>
      <c r="BE79" s="433"/>
      <c r="BF79" s="434"/>
      <c r="BG79" s="434"/>
      <c r="BH79" s="341"/>
      <c r="BI79" s="341"/>
      <c r="BJ79" s="341"/>
      <c r="BK79" s="428"/>
      <c r="BL79" s="428"/>
      <c r="BM79" s="425"/>
      <c r="BN79" s="425"/>
      <c r="BO79" s="425"/>
      <c r="BP79" s="341"/>
      <c r="BQ79" s="341"/>
      <c r="BR79" s="341"/>
      <c r="BS79" s="341"/>
      <c r="BT79" s="341"/>
      <c r="BU79" s="341"/>
      <c r="BV79" s="341"/>
      <c r="BW79" s="341"/>
      <c r="BX79" s="341"/>
      <c r="BY79" s="341"/>
      <c r="BZ79" s="341"/>
      <c r="CA79" s="341"/>
      <c r="CB79" s="341"/>
      <c r="CC79" s="341"/>
      <c r="CD79" s="430"/>
      <c r="CE79" s="341"/>
      <c r="CF79" s="341"/>
      <c r="CG79" s="341"/>
      <c r="CH79" s="341"/>
      <c r="CI79" s="341"/>
      <c r="CJ79" s="341"/>
      <c r="CK79" s="341"/>
      <c r="CL79" s="341"/>
      <c r="CM79" s="341"/>
      <c r="CN79" s="341"/>
      <c r="CO79" s="341"/>
      <c r="CP79" s="341"/>
      <c r="CQ79" s="341"/>
      <c r="CR79" s="341"/>
      <c r="CS79" s="341"/>
      <c r="CT79" s="341"/>
      <c r="CU79" s="341"/>
      <c r="CV79" s="341"/>
      <c r="CW79" s="341"/>
      <c r="CX79" s="341"/>
      <c r="CY79" s="341"/>
      <c r="CZ79" s="341"/>
      <c r="DA79" s="341"/>
      <c r="DB79" s="341"/>
      <c r="DC79" s="430"/>
      <c r="DD79" s="341"/>
      <c r="DE79" s="341"/>
      <c r="DF79" s="341"/>
      <c r="DG79" s="341"/>
      <c r="DH79" s="341"/>
      <c r="DI79" s="341"/>
      <c r="DJ79" s="341"/>
      <c r="DK79" s="341"/>
    </row>
    <row r="80" customFormat="false" ht="12.75" hidden="false" customHeight="false" outlineLevel="0" collapsed="false">
      <c r="A80" s="449" t="n">
        <v>38626</v>
      </c>
      <c r="B80" s="438" t="n">
        <v>0</v>
      </c>
      <c r="C80" s="438" t="n">
        <v>0</v>
      </c>
      <c r="D80" s="438" t="n">
        <v>0</v>
      </c>
      <c r="E80" s="438" t="n">
        <v>75.43527424</v>
      </c>
      <c r="F80" s="438" t="n">
        <f aca="false">SUM(B80:E80)</f>
        <v>75.43527424</v>
      </c>
      <c r="G80" s="450" t="n">
        <v>3.915</v>
      </c>
      <c r="H80" s="450" t="n">
        <v>3.893</v>
      </c>
      <c r="I80" s="448" t="n">
        <f aca="false">G80-H80</f>
        <v>0.0220000000000002</v>
      </c>
      <c r="J80" s="438" t="n">
        <f aca="false">I80*B80*10000</f>
        <v>0</v>
      </c>
      <c r="K80" s="438" t="n">
        <f aca="false">C80*I80*10000</f>
        <v>0</v>
      </c>
      <c r="L80" s="438" t="n">
        <f aca="false">I80*D80*10000</f>
        <v>0</v>
      </c>
      <c r="M80" s="438" t="n">
        <f aca="false">I80*E80*10000</f>
        <v>16595.7603328002</v>
      </c>
      <c r="N80" s="438" t="n">
        <f aca="false">SUM(J80:M80)</f>
        <v>16595.7603328002</v>
      </c>
      <c r="O80" s="451" t="n">
        <f aca="false">A80</f>
        <v>38626</v>
      </c>
      <c r="P80" s="341"/>
      <c r="Q80" s="426" t="n">
        <f aca="false">CB57</f>
        <v>0</v>
      </c>
      <c r="R80" s="341" t="n">
        <f aca="false">Q80*T80</f>
        <v>0</v>
      </c>
      <c r="S80" s="428" t="n">
        <f aca="false">H79</f>
        <v>3.864</v>
      </c>
      <c r="T80" s="427" t="n">
        <f aca="false">G79-S80</f>
        <v>0.0220000000000002</v>
      </c>
      <c r="U80" s="425" t="n">
        <f aca="false">T80*F80</f>
        <v>1.65957603328002</v>
      </c>
      <c r="V80" s="341"/>
      <c r="W80" s="341" t="n">
        <f aca="false">D80</f>
        <v>0</v>
      </c>
      <c r="X80" s="341" t="n">
        <f aca="false">E80</f>
        <v>75.43527424</v>
      </c>
      <c r="Y80" s="425" t="n">
        <v>-361820.2038</v>
      </c>
      <c r="Z80" s="425" t="n">
        <v>-1306530.89353547</v>
      </c>
      <c r="AA80" s="419" t="n">
        <f aca="false">Y80-W80</f>
        <v>-361820.2038</v>
      </c>
      <c r="AB80" s="419" t="n">
        <f aca="false">Z80-X80</f>
        <v>-1306606.32880971</v>
      </c>
      <c r="AC80" s="419" t="n">
        <f aca="false">AA80+AB80</f>
        <v>-1668426.53260971</v>
      </c>
      <c r="AD80" s="341"/>
      <c r="AE80" s="341"/>
      <c r="AF80" s="341"/>
      <c r="AG80" s="341"/>
      <c r="AH80" s="341"/>
      <c r="AI80" s="428"/>
      <c r="AJ80" s="428"/>
      <c r="AK80" s="341"/>
      <c r="AL80" s="341"/>
      <c r="AM80" s="341"/>
      <c r="AN80" s="341"/>
      <c r="AO80" s="341"/>
      <c r="AP80" s="341"/>
      <c r="AQ80" s="341"/>
      <c r="AR80" s="341"/>
      <c r="AS80" s="341"/>
      <c r="AT80" s="341"/>
      <c r="AU80" s="341"/>
      <c r="AV80" s="341"/>
      <c r="AW80" s="341"/>
      <c r="AX80" s="341"/>
      <c r="AY80" s="341"/>
      <c r="AZ80" s="341"/>
      <c r="BA80" s="341"/>
      <c r="BB80" s="341"/>
      <c r="BC80" s="341"/>
      <c r="BD80" s="433"/>
      <c r="BE80" s="433"/>
      <c r="BF80" s="434"/>
      <c r="BG80" s="434"/>
      <c r="BH80" s="341"/>
      <c r="BI80" s="341"/>
      <c r="BJ80" s="341"/>
      <c r="BK80" s="428"/>
      <c r="BL80" s="428"/>
      <c r="BM80" s="425"/>
      <c r="BN80" s="425"/>
      <c r="BO80" s="425"/>
      <c r="BP80" s="341"/>
      <c r="BQ80" s="341"/>
      <c r="BR80" s="341"/>
      <c r="BS80" s="341"/>
      <c r="BT80" s="341"/>
      <c r="BU80" s="341"/>
      <c r="BV80" s="341"/>
      <c r="BW80" s="341"/>
      <c r="BX80" s="341"/>
      <c r="BY80" s="341"/>
      <c r="BZ80" s="341"/>
      <c r="CA80" s="341"/>
      <c r="CB80" s="341"/>
      <c r="CC80" s="341"/>
      <c r="CD80" s="430"/>
      <c r="CE80" s="341"/>
      <c r="CF80" s="341"/>
      <c r="CG80" s="341"/>
      <c r="CH80" s="341"/>
      <c r="CI80" s="341"/>
      <c r="CJ80" s="341"/>
      <c r="CK80" s="341"/>
      <c r="CL80" s="341"/>
      <c r="CM80" s="341"/>
      <c r="CN80" s="341"/>
      <c r="CO80" s="341"/>
      <c r="CP80" s="341"/>
      <c r="CQ80" s="341"/>
      <c r="CR80" s="341"/>
      <c r="CS80" s="341"/>
      <c r="CT80" s="341"/>
      <c r="CU80" s="341"/>
      <c r="CV80" s="341"/>
      <c r="CW80" s="341"/>
      <c r="CX80" s="341"/>
      <c r="CY80" s="341"/>
      <c r="CZ80" s="341"/>
      <c r="DA80" s="341"/>
      <c r="DB80" s="341"/>
      <c r="DC80" s="430"/>
      <c r="DD80" s="341"/>
      <c r="DE80" s="341"/>
      <c r="DF80" s="341"/>
      <c r="DG80" s="341"/>
      <c r="DH80" s="341"/>
      <c r="DI80" s="341"/>
      <c r="DJ80" s="341"/>
      <c r="DK80" s="341"/>
    </row>
    <row r="81" customFormat="false" ht="12.75" hidden="false" customHeight="false" outlineLevel="0" collapsed="false">
      <c r="A81" s="449" t="n">
        <v>38657</v>
      </c>
      <c r="B81" s="438" t="n">
        <v>0</v>
      </c>
      <c r="C81" s="438" t="n">
        <v>0</v>
      </c>
      <c r="D81" s="438" t="n">
        <v>0</v>
      </c>
      <c r="E81" s="438" t="n">
        <v>140.9068095</v>
      </c>
      <c r="F81" s="438" t="n">
        <f aca="false">SUM(B81:E81)</f>
        <v>140.9068095</v>
      </c>
      <c r="G81" s="450" t="n">
        <v>4.055</v>
      </c>
      <c r="H81" s="450" t="n">
        <v>4.033</v>
      </c>
      <c r="I81" s="448" t="n">
        <f aca="false">G81-H81</f>
        <v>0.0219999999999994</v>
      </c>
      <c r="J81" s="438" t="n">
        <f aca="false">I81*B81*10000</f>
        <v>0</v>
      </c>
      <c r="K81" s="438" t="n">
        <f aca="false">C81*I81*10000</f>
        <v>0</v>
      </c>
      <c r="L81" s="438" t="n">
        <f aca="false">I81*D81*10000</f>
        <v>0</v>
      </c>
      <c r="M81" s="438" t="n">
        <f aca="false">I81*E81*10000</f>
        <v>30999.4980899991</v>
      </c>
      <c r="N81" s="438" t="n">
        <f aca="false">SUM(J81:M81)</f>
        <v>30999.4980899991</v>
      </c>
      <c r="O81" s="451" t="n">
        <f aca="false">A81</f>
        <v>38657</v>
      </c>
      <c r="P81" s="341"/>
      <c r="Q81" s="426" t="n">
        <f aca="false">CB58</f>
        <v>0</v>
      </c>
      <c r="R81" s="341" t="n">
        <f aca="false">Q81*T81</f>
        <v>0</v>
      </c>
      <c r="S81" s="428" t="n">
        <f aca="false">H80</f>
        <v>3.893</v>
      </c>
      <c r="T81" s="427" t="n">
        <f aca="false">G80-S81</f>
        <v>0.0220000000000002</v>
      </c>
      <c r="U81" s="425" t="n">
        <f aca="false">T81*F81</f>
        <v>3.09994980900003</v>
      </c>
      <c r="V81" s="341"/>
      <c r="W81" s="341" t="n">
        <f aca="false">D81</f>
        <v>0</v>
      </c>
      <c r="X81" s="341" t="n">
        <f aca="false">E81</f>
        <v>140.9068095</v>
      </c>
      <c r="Y81" s="425" t="n">
        <v>-368326.4135</v>
      </c>
      <c r="Z81" s="425" t="n">
        <v>-1128090.89610379</v>
      </c>
      <c r="AA81" s="419" t="n">
        <f aca="false">Y81-W81</f>
        <v>-368326.4135</v>
      </c>
      <c r="AB81" s="419" t="n">
        <f aca="false">Z81-X81</f>
        <v>-1128231.80291329</v>
      </c>
      <c r="AC81" s="419" t="n">
        <f aca="false">AA81+AB81</f>
        <v>-1496558.21641329</v>
      </c>
      <c r="AD81" s="341"/>
      <c r="AE81" s="341"/>
      <c r="AF81" s="341"/>
      <c r="AG81" s="341"/>
      <c r="AH81" s="341"/>
      <c r="AI81" s="428"/>
      <c r="AJ81" s="428"/>
      <c r="AK81" s="341"/>
      <c r="AL81" s="341"/>
      <c r="AM81" s="341"/>
      <c r="AN81" s="341"/>
      <c r="AO81" s="341"/>
      <c r="AP81" s="341"/>
      <c r="AQ81" s="341"/>
      <c r="AR81" s="341"/>
      <c r="AS81" s="341"/>
      <c r="AT81" s="341"/>
      <c r="AU81" s="341"/>
      <c r="AV81" s="341"/>
      <c r="AW81" s="341"/>
      <c r="AX81" s="341"/>
      <c r="AY81" s="341"/>
      <c r="AZ81" s="341"/>
      <c r="BA81" s="341"/>
      <c r="BB81" s="341"/>
      <c r="BC81" s="341"/>
      <c r="BD81" s="433"/>
      <c r="BE81" s="433"/>
      <c r="BF81" s="434"/>
      <c r="BG81" s="434"/>
      <c r="BH81" s="341"/>
      <c r="BI81" s="341"/>
      <c r="BJ81" s="341"/>
      <c r="BK81" s="428"/>
      <c r="BL81" s="428"/>
      <c r="BM81" s="425"/>
      <c r="BN81" s="425"/>
      <c r="BO81" s="425"/>
      <c r="BP81" s="341"/>
      <c r="BQ81" s="341"/>
      <c r="BR81" s="341"/>
      <c r="BS81" s="341"/>
      <c r="BT81" s="341"/>
      <c r="BU81" s="341"/>
      <c r="BV81" s="341"/>
      <c r="BW81" s="341"/>
      <c r="BX81" s="341"/>
      <c r="BY81" s="341"/>
      <c r="BZ81" s="341"/>
      <c r="CA81" s="341"/>
      <c r="CB81" s="341"/>
      <c r="CC81" s="341"/>
      <c r="CD81" s="430"/>
      <c r="CE81" s="341"/>
      <c r="CF81" s="341"/>
      <c r="CG81" s="341"/>
      <c r="CH81" s="341"/>
      <c r="CI81" s="341"/>
      <c r="CJ81" s="341"/>
      <c r="CK81" s="341"/>
      <c r="CL81" s="341"/>
      <c r="CM81" s="341"/>
      <c r="CN81" s="341"/>
      <c r="CO81" s="341"/>
      <c r="CP81" s="341"/>
      <c r="CQ81" s="341"/>
      <c r="CR81" s="341"/>
      <c r="CS81" s="341"/>
      <c r="CT81" s="341"/>
      <c r="CU81" s="341"/>
      <c r="CV81" s="341"/>
      <c r="CW81" s="341"/>
      <c r="CX81" s="341"/>
      <c r="CY81" s="341"/>
      <c r="CZ81" s="341"/>
      <c r="DA81" s="341"/>
      <c r="DB81" s="341"/>
      <c r="DC81" s="430"/>
      <c r="DD81" s="341"/>
      <c r="DE81" s="341"/>
      <c r="DF81" s="341"/>
      <c r="DG81" s="341"/>
      <c r="DH81" s="341"/>
      <c r="DI81" s="341"/>
      <c r="DJ81" s="341"/>
      <c r="DK81" s="341"/>
    </row>
    <row r="82" customFormat="false" ht="12.75" hidden="false" customHeight="false" outlineLevel="0" collapsed="false">
      <c r="A82" s="449" t="n">
        <v>38687</v>
      </c>
      <c r="B82" s="438" t="n">
        <v>0</v>
      </c>
      <c r="C82" s="438" t="n">
        <v>0</v>
      </c>
      <c r="D82" s="438" t="n">
        <v>0</v>
      </c>
      <c r="E82" s="438" t="n">
        <v>-40.09897748</v>
      </c>
      <c r="F82" s="438" t="n">
        <f aca="false">SUM(B82:E82)</f>
        <v>-40.09897748</v>
      </c>
      <c r="G82" s="450" t="n">
        <v>4.2</v>
      </c>
      <c r="H82" s="450" t="n">
        <v>4.178</v>
      </c>
      <c r="I82" s="448" t="n">
        <f aca="false">G82-H82</f>
        <v>0.0220000000000002</v>
      </c>
      <c r="J82" s="438" t="n">
        <f aca="false">I82*B82*10000</f>
        <v>0</v>
      </c>
      <c r="K82" s="438" t="n">
        <f aca="false">C82*I82*10000</f>
        <v>0</v>
      </c>
      <c r="L82" s="438" t="n">
        <f aca="false">I82*D82*10000</f>
        <v>0</v>
      </c>
      <c r="M82" s="438" t="n">
        <f aca="false">I82*E82*10000</f>
        <v>-8821.7750456001</v>
      </c>
      <c r="N82" s="438" t="n">
        <f aca="false">SUM(J82:M82)</f>
        <v>-8821.7750456001</v>
      </c>
      <c r="O82" s="451" t="n">
        <f aca="false">A82</f>
        <v>38687</v>
      </c>
      <c r="P82" s="341"/>
      <c r="Q82" s="426" t="n">
        <f aca="false">CB59</f>
        <v>0</v>
      </c>
      <c r="R82" s="341" t="n">
        <f aca="false">Q82*T82</f>
        <v>0</v>
      </c>
      <c r="S82" s="428" t="n">
        <f aca="false">H81</f>
        <v>4.033</v>
      </c>
      <c r="T82" s="427" t="n">
        <f aca="false">G81-S82</f>
        <v>0.0219999999999994</v>
      </c>
      <c r="U82" s="425" t="n">
        <f aca="false">T82*F82</f>
        <v>-0.882177504559974</v>
      </c>
      <c r="V82" s="341"/>
      <c r="W82" s="341" t="n">
        <f aca="false">D82</f>
        <v>0</v>
      </c>
      <c r="X82" s="341" t="n">
        <f aca="false">E82</f>
        <v>-40.09897748</v>
      </c>
      <c r="Y82" s="425" t="n">
        <v>-350376.2584</v>
      </c>
      <c r="Z82" s="425" t="n">
        <v>-1289365.48415089</v>
      </c>
      <c r="AA82" s="419" t="n">
        <f aca="false">Y82-W82</f>
        <v>-350376.2584</v>
      </c>
      <c r="AB82" s="419" t="n">
        <f aca="false">Z82-X82</f>
        <v>-1289325.38517341</v>
      </c>
      <c r="AC82" s="419" t="n">
        <f aca="false">AA82+AB82</f>
        <v>-1639701.64357341</v>
      </c>
      <c r="AD82" s="341"/>
      <c r="AE82" s="341"/>
      <c r="AF82" s="341"/>
      <c r="AG82" s="341"/>
      <c r="AH82" s="341"/>
      <c r="AI82" s="428"/>
      <c r="AJ82" s="428"/>
      <c r="AK82" s="341"/>
      <c r="AL82" s="341"/>
      <c r="AM82" s="341"/>
      <c r="AN82" s="341"/>
      <c r="AO82" s="341"/>
      <c r="AP82" s="341"/>
      <c r="AQ82" s="341"/>
      <c r="AR82" s="341"/>
      <c r="AS82" s="341"/>
      <c r="AT82" s="341"/>
      <c r="AU82" s="341"/>
      <c r="AV82" s="341"/>
      <c r="AW82" s="341"/>
      <c r="AX82" s="341"/>
      <c r="AY82" s="341"/>
      <c r="AZ82" s="341"/>
      <c r="BA82" s="341"/>
      <c r="BB82" s="341"/>
      <c r="BC82" s="341"/>
      <c r="BD82" s="433"/>
      <c r="BE82" s="433"/>
      <c r="BF82" s="434"/>
      <c r="BG82" s="434"/>
      <c r="BH82" s="341"/>
      <c r="BI82" s="341"/>
      <c r="BJ82" s="341"/>
      <c r="BK82" s="428"/>
      <c r="BL82" s="428"/>
      <c r="BM82" s="425"/>
      <c r="BN82" s="425"/>
      <c r="BO82" s="425"/>
      <c r="BP82" s="341"/>
      <c r="BQ82" s="341"/>
      <c r="BR82" s="341"/>
      <c r="BS82" s="341"/>
      <c r="BT82" s="341"/>
      <c r="BU82" s="341"/>
      <c r="BV82" s="341"/>
      <c r="BW82" s="341"/>
      <c r="BX82" s="341"/>
      <c r="BY82" s="341"/>
      <c r="BZ82" s="341"/>
      <c r="CA82" s="341"/>
      <c r="CB82" s="341"/>
      <c r="CC82" s="341"/>
      <c r="CD82" s="430"/>
      <c r="CE82" s="341"/>
      <c r="CF82" s="341"/>
      <c r="CG82" s="341"/>
      <c r="CH82" s="341"/>
      <c r="CI82" s="341"/>
      <c r="CJ82" s="341"/>
      <c r="CK82" s="341"/>
      <c r="CL82" s="341"/>
      <c r="CM82" s="341"/>
      <c r="CN82" s="341"/>
      <c r="CO82" s="341"/>
      <c r="CP82" s="341"/>
      <c r="CQ82" s="341"/>
      <c r="CR82" s="341"/>
      <c r="CS82" s="341"/>
      <c r="CT82" s="341"/>
      <c r="CU82" s="341"/>
      <c r="CV82" s="341"/>
      <c r="CW82" s="341"/>
      <c r="CX82" s="341"/>
      <c r="CY82" s="341"/>
      <c r="CZ82" s="341"/>
      <c r="DA82" s="341"/>
      <c r="DB82" s="341"/>
      <c r="DC82" s="430"/>
      <c r="DD82" s="341"/>
      <c r="DE82" s="341"/>
      <c r="DF82" s="341"/>
      <c r="DG82" s="341"/>
      <c r="DH82" s="341"/>
      <c r="DI82" s="341"/>
      <c r="DJ82" s="341"/>
      <c r="DK82" s="341"/>
    </row>
    <row r="83" customFormat="false" ht="12.75" hidden="false" customHeight="false" outlineLevel="0" collapsed="false">
      <c r="A83" s="449" t="n">
        <v>38718</v>
      </c>
      <c r="B83" s="438" t="n">
        <v>0</v>
      </c>
      <c r="C83" s="438" t="n">
        <v>0</v>
      </c>
      <c r="D83" s="438" t="n">
        <v>0</v>
      </c>
      <c r="E83" s="438" t="n">
        <v>149.14726642</v>
      </c>
      <c r="F83" s="438" t="n">
        <f aca="false">SUM(B83:E83)</f>
        <v>149.14726642</v>
      </c>
      <c r="G83" s="450" t="n">
        <v>4.285</v>
      </c>
      <c r="H83" s="450" t="n">
        <v>4.263</v>
      </c>
      <c r="I83" s="448" t="n">
        <f aca="false">G83-H83</f>
        <v>0.0220000000000002</v>
      </c>
      <c r="J83" s="438" t="n">
        <f aca="false">I83*B83*10000</f>
        <v>0</v>
      </c>
      <c r="K83" s="438" t="n">
        <f aca="false">C83*I83*10000</f>
        <v>0</v>
      </c>
      <c r="L83" s="438" t="n">
        <f aca="false">I83*D83*10000</f>
        <v>0</v>
      </c>
      <c r="M83" s="438" t="n">
        <f aca="false">I83*E83*10000</f>
        <v>32812.3986124004</v>
      </c>
      <c r="N83" s="438" t="n">
        <f aca="false">SUM(J83:M83)</f>
        <v>32812.3986124004</v>
      </c>
      <c r="O83" s="451" t="n">
        <f aca="false">A83</f>
        <v>38718</v>
      </c>
      <c r="P83" s="341"/>
      <c r="Q83" s="426" t="n">
        <f aca="false">CB60</f>
        <v>0</v>
      </c>
      <c r="R83" s="341" t="n">
        <f aca="false">Q83*T83</f>
        <v>0</v>
      </c>
      <c r="S83" s="428" t="n">
        <f aca="false">H82</f>
        <v>4.178</v>
      </c>
      <c r="T83" s="427" t="n">
        <f aca="false">G82-S83</f>
        <v>0.0220000000000002</v>
      </c>
      <c r="U83" s="425" t="n">
        <f aca="false">T83*F83</f>
        <v>3.28123986124004</v>
      </c>
      <c r="V83" s="341"/>
      <c r="W83" s="341" t="n">
        <f aca="false">D83</f>
        <v>0</v>
      </c>
      <c r="X83" s="341" t="n">
        <f aca="false">E83</f>
        <v>149.14726642</v>
      </c>
      <c r="Y83" s="425" t="n">
        <v>-353755.747</v>
      </c>
      <c r="Z83" s="425" t="n">
        <v>-516019.169741319</v>
      </c>
      <c r="AA83" s="419" t="n">
        <f aca="false">Y83-W83</f>
        <v>-353755.747</v>
      </c>
      <c r="AB83" s="419" t="n">
        <f aca="false">Z83-X83</f>
        <v>-516168.317007739</v>
      </c>
      <c r="AC83" s="419" t="n">
        <f aca="false">AA83+AB83</f>
        <v>-869924.064007739</v>
      </c>
      <c r="AD83" s="341"/>
      <c r="AE83" s="341"/>
      <c r="AF83" s="341"/>
      <c r="AG83" s="341"/>
      <c r="AH83" s="341"/>
      <c r="AI83" s="428"/>
      <c r="AJ83" s="428"/>
      <c r="AK83" s="341"/>
      <c r="AL83" s="341"/>
      <c r="AM83" s="341"/>
      <c r="AN83" s="341"/>
      <c r="AO83" s="341"/>
      <c r="AP83" s="341"/>
      <c r="AQ83" s="341"/>
      <c r="AR83" s="341"/>
      <c r="AS83" s="341"/>
      <c r="AT83" s="341"/>
      <c r="AU83" s="341"/>
      <c r="AV83" s="341"/>
      <c r="AW83" s="341"/>
      <c r="AX83" s="341"/>
      <c r="AY83" s="341"/>
      <c r="AZ83" s="341"/>
      <c r="BA83" s="341"/>
      <c r="BB83" s="341"/>
      <c r="BC83" s="341"/>
      <c r="BD83" s="433"/>
      <c r="BE83" s="433"/>
      <c r="BF83" s="434"/>
      <c r="BG83" s="434"/>
      <c r="BH83" s="341"/>
      <c r="BI83" s="341"/>
      <c r="BJ83" s="341"/>
      <c r="BK83" s="428"/>
      <c r="BL83" s="428"/>
      <c r="BM83" s="425"/>
      <c r="BN83" s="425"/>
      <c r="BO83" s="425"/>
      <c r="BP83" s="341"/>
      <c r="BQ83" s="341"/>
      <c r="BR83" s="341"/>
      <c r="BS83" s="341"/>
      <c r="BT83" s="341"/>
      <c r="BU83" s="341"/>
      <c r="BV83" s="341"/>
      <c r="BW83" s="341"/>
      <c r="BX83" s="341"/>
      <c r="BY83" s="341"/>
      <c r="BZ83" s="341"/>
      <c r="CA83" s="341"/>
      <c r="CB83" s="341"/>
      <c r="CC83" s="341"/>
      <c r="CD83" s="430"/>
      <c r="CE83" s="341"/>
      <c r="CF83" s="341"/>
      <c r="CG83" s="341"/>
      <c r="CH83" s="341"/>
      <c r="CI83" s="341"/>
      <c r="CJ83" s="341"/>
      <c r="CK83" s="341"/>
      <c r="CL83" s="341"/>
      <c r="CM83" s="341"/>
      <c r="CN83" s="341"/>
      <c r="CO83" s="341"/>
      <c r="CP83" s="341"/>
      <c r="CQ83" s="341"/>
      <c r="CR83" s="341"/>
      <c r="CS83" s="341"/>
      <c r="CT83" s="341"/>
      <c r="CU83" s="341"/>
      <c r="CV83" s="341"/>
      <c r="CW83" s="341"/>
      <c r="CX83" s="341"/>
      <c r="CY83" s="341"/>
      <c r="CZ83" s="341"/>
      <c r="DA83" s="341"/>
      <c r="DB83" s="341"/>
      <c r="DC83" s="430"/>
      <c r="DD83" s="341"/>
      <c r="DE83" s="341"/>
      <c r="DF83" s="341"/>
      <c r="DG83" s="341"/>
      <c r="DH83" s="341"/>
      <c r="DI83" s="341"/>
      <c r="DJ83" s="341"/>
      <c r="DK83" s="341"/>
    </row>
    <row r="84" customFormat="false" ht="12.75" hidden="false" customHeight="false" outlineLevel="0" collapsed="false">
      <c r="A84" s="449" t="n">
        <v>38749</v>
      </c>
      <c r="B84" s="438" t="n">
        <v>0</v>
      </c>
      <c r="C84" s="438" t="n">
        <v>0</v>
      </c>
      <c r="D84" s="438" t="n">
        <v>0</v>
      </c>
      <c r="E84" s="438" t="n">
        <v>-17.0334882</v>
      </c>
      <c r="F84" s="438" t="n">
        <f aca="false">SUM(B84:E84)</f>
        <v>-17.0334882</v>
      </c>
      <c r="G84" s="450" t="n">
        <v>4.167</v>
      </c>
      <c r="H84" s="450" t="n">
        <v>4.145</v>
      </c>
      <c r="I84" s="448" t="n">
        <f aca="false">G84-H84</f>
        <v>0.0220000000000002</v>
      </c>
      <c r="J84" s="438" t="n">
        <f aca="false">I84*B84*10000</f>
        <v>0</v>
      </c>
      <c r="K84" s="438" t="n">
        <f aca="false">C84*I84*10000</f>
        <v>0</v>
      </c>
      <c r="L84" s="438" t="n">
        <f aca="false">I84*D84*10000</f>
        <v>0</v>
      </c>
      <c r="M84" s="438" t="n">
        <f aca="false">I84*E84*10000</f>
        <v>-3747.36740400004</v>
      </c>
      <c r="N84" s="438" t="n">
        <f aca="false">SUM(J84:M84)</f>
        <v>-3747.36740400004</v>
      </c>
      <c r="O84" s="451" t="n">
        <f aca="false">A84</f>
        <v>38749</v>
      </c>
      <c r="P84" s="341"/>
      <c r="Q84" s="426" t="n">
        <f aca="false">CB61</f>
        <v>0</v>
      </c>
      <c r="R84" s="341" t="n">
        <f aca="false">Q84*T84</f>
        <v>0</v>
      </c>
      <c r="S84" s="428" t="n">
        <f aca="false">H83</f>
        <v>4.263</v>
      </c>
      <c r="T84" s="427" t="n">
        <f aca="false">G83-S84</f>
        <v>0.0220000000000002</v>
      </c>
      <c r="U84" s="425" t="n">
        <f aca="false">T84*F84</f>
        <v>-0.374736740400004</v>
      </c>
      <c r="V84" s="341"/>
      <c r="W84" s="341" t="n">
        <f aca="false">D84</f>
        <v>0</v>
      </c>
      <c r="X84" s="341" t="n">
        <f aca="false">E84</f>
        <v>-17.0334882</v>
      </c>
      <c r="Y84" s="425" t="n">
        <v>-345974.4258</v>
      </c>
      <c r="Z84" s="425" t="n">
        <v>-384500.028907056</v>
      </c>
      <c r="AA84" s="419" t="n">
        <f aca="false">Y84-W84</f>
        <v>-345974.4258</v>
      </c>
      <c r="AB84" s="419" t="n">
        <f aca="false">Z84-X84</f>
        <v>-384482.995418856</v>
      </c>
      <c r="AC84" s="419" t="n">
        <f aca="false">AA84+AB84</f>
        <v>-730457.421218856</v>
      </c>
      <c r="AD84" s="341"/>
      <c r="AE84" s="341"/>
      <c r="AF84" s="341"/>
      <c r="AG84" s="341"/>
      <c r="AH84" s="341"/>
      <c r="AI84" s="428"/>
      <c r="AJ84" s="428"/>
      <c r="AK84" s="341"/>
      <c r="AL84" s="341"/>
      <c r="AM84" s="341"/>
      <c r="AN84" s="341"/>
      <c r="AO84" s="341"/>
      <c r="AP84" s="341"/>
      <c r="AQ84" s="341"/>
      <c r="AR84" s="341"/>
      <c r="AS84" s="341"/>
      <c r="AT84" s="341"/>
      <c r="AU84" s="341"/>
      <c r="AV84" s="341"/>
      <c r="AW84" s="341"/>
      <c r="AX84" s="341"/>
      <c r="AY84" s="341"/>
      <c r="AZ84" s="341"/>
      <c r="BA84" s="341"/>
      <c r="BB84" s="341"/>
      <c r="BC84" s="341"/>
      <c r="BD84" s="433"/>
      <c r="BE84" s="433"/>
      <c r="BF84" s="434"/>
      <c r="BG84" s="434"/>
      <c r="BH84" s="341"/>
      <c r="BI84" s="341"/>
      <c r="BJ84" s="341"/>
      <c r="BK84" s="428"/>
      <c r="BL84" s="428"/>
      <c r="BM84" s="425"/>
      <c r="BN84" s="425"/>
      <c r="BO84" s="425"/>
      <c r="BP84" s="341"/>
      <c r="BQ84" s="341"/>
      <c r="BR84" s="341"/>
      <c r="BS84" s="341"/>
      <c r="BT84" s="341"/>
      <c r="BU84" s="341"/>
      <c r="BV84" s="341"/>
      <c r="BW84" s="341"/>
      <c r="BX84" s="341"/>
      <c r="BY84" s="341"/>
      <c r="BZ84" s="341"/>
      <c r="CA84" s="341"/>
      <c r="CB84" s="341"/>
      <c r="CC84" s="341"/>
      <c r="CD84" s="430"/>
      <c r="CE84" s="341"/>
      <c r="CF84" s="341"/>
      <c r="CG84" s="341"/>
      <c r="CH84" s="341"/>
      <c r="CI84" s="341"/>
      <c r="CJ84" s="341"/>
      <c r="CK84" s="341"/>
      <c r="CL84" s="341"/>
      <c r="CM84" s="341"/>
      <c r="CN84" s="341"/>
      <c r="CO84" s="341"/>
      <c r="CP84" s="341"/>
      <c r="CQ84" s="341"/>
      <c r="CR84" s="341"/>
      <c r="CS84" s="341"/>
      <c r="CT84" s="341"/>
      <c r="CU84" s="341"/>
      <c r="CV84" s="341"/>
      <c r="CW84" s="341"/>
      <c r="CX84" s="341"/>
      <c r="CY84" s="341"/>
      <c r="CZ84" s="341"/>
      <c r="DA84" s="341"/>
      <c r="DB84" s="341"/>
      <c r="DC84" s="430"/>
      <c r="DD84" s="341"/>
      <c r="DE84" s="341"/>
      <c r="DF84" s="341"/>
      <c r="DG84" s="341"/>
      <c r="DH84" s="341"/>
      <c r="DI84" s="341"/>
      <c r="DJ84" s="341"/>
      <c r="DK84" s="341"/>
    </row>
    <row r="85" customFormat="false" ht="12.75" hidden="false" customHeight="false" outlineLevel="0" collapsed="false">
      <c r="A85" s="449" t="n">
        <v>38777</v>
      </c>
      <c r="B85" s="438" t="n">
        <v>0</v>
      </c>
      <c r="C85" s="438" t="n">
        <v>0</v>
      </c>
      <c r="D85" s="438" t="n">
        <v>0</v>
      </c>
      <c r="E85" s="438" t="n">
        <v>-48.02116403</v>
      </c>
      <c r="F85" s="438" t="n">
        <f aca="false">SUM(B85:E85)</f>
        <v>-48.02116403</v>
      </c>
      <c r="G85" s="450" t="n">
        <v>4.034</v>
      </c>
      <c r="H85" s="450" t="n">
        <v>4.012</v>
      </c>
      <c r="I85" s="448" t="n">
        <f aca="false">G85-H85</f>
        <v>0.0220000000000002</v>
      </c>
      <c r="J85" s="438" t="n">
        <f aca="false">I85*B85*10000</f>
        <v>0</v>
      </c>
      <c r="K85" s="438" t="n">
        <f aca="false">C85*I85*10000</f>
        <v>0</v>
      </c>
      <c r="L85" s="438" t="n">
        <f aca="false">I85*D85*10000</f>
        <v>0</v>
      </c>
      <c r="M85" s="438" t="n">
        <f aca="false">I85*E85*10000</f>
        <v>-10564.6560866001</v>
      </c>
      <c r="N85" s="438" t="n">
        <f aca="false">SUM(J85:M85)</f>
        <v>-10564.6560866001</v>
      </c>
      <c r="O85" s="451" t="n">
        <f aca="false">A85</f>
        <v>38777</v>
      </c>
      <c r="P85" s="341"/>
      <c r="Q85" s="426" t="n">
        <f aca="false">CB62</f>
        <v>0</v>
      </c>
      <c r="R85" s="341" t="n">
        <f aca="false">Q85*T85</f>
        <v>0</v>
      </c>
      <c r="S85" s="428" t="n">
        <f aca="false">H84</f>
        <v>4.145</v>
      </c>
      <c r="T85" s="427" t="n">
        <f aca="false">G84-S85</f>
        <v>0.0220000000000002</v>
      </c>
      <c r="U85" s="425" t="n">
        <f aca="false">T85*F85</f>
        <v>-1.05646560866001</v>
      </c>
      <c r="V85" s="341"/>
      <c r="W85" s="341" t="n">
        <f aca="false">D85</f>
        <v>0</v>
      </c>
      <c r="X85" s="341" t="n">
        <f aca="false">E85</f>
        <v>-48.02116403</v>
      </c>
      <c r="Y85" s="425" t="n">
        <v>-327871.4705</v>
      </c>
      <c r="Z85" s="425" t="n">
        <v>-34733.175368533</v>
      </c>
      <c r="AA85" s="419" t="n">
        <f aca="false">Y85-W85</f>
        <v>-327871.4705</v>
      </c>
      <c r="AB85" s="419" t="n">
        <f aca="false">Z85-X85</f>
        <v>-34685.154204503</v>
      </c>
      <c r="AC85" s="419" t="n">
        <f aca="false">AA85+AB85</f>
        <v>-362556.624704503</v>
      </c>
      <c r="AD85" s="341"/>
      <c r="AE85" s="341"/>
      <c r="AF85" s="341"/>
      <c r="AG85" s="341"/>
      <c r="AH85" s="341"/>
      <c r="AI85" s="428"/>
      <c r="AJ85" s="428"/>
      <c r="AK85" s="341"/>
      <c r="AL85" s="341"/>
      <c r="AM85" s="341"/>
      <c r="AN85" s="341"/>
      <c r="AO85" s="341"/>
      <c r="AP85" s="341"/>
      <c r="AQ85" s="341"/>
      <c r="AR85" s="341"/>
      <c r="AS85" s="341"/>
      <c r="AT85" s="341"/>
      <c r="AU85" s="341"/>
      <c r="AV85" s="341"/>
      <c r="AW85" s="341"/>
      <c r="AX85" s="341"/>
      <c r="AY85" s="341"/>
      <c r="AZ85" s="341"/>
      <c r="BA85" s="341"/>
      <c r="BB85" s="341"/>
      <c r="BC85" s="341"/>
      <c r="BD85" s="433"/>
      <c r="BE85" s="433"/>
      <c r="BF85" s="434"/>
      <c r="BG85" s="434"/>
      <c r="BH85" s="341"/>
      <c r="BI85" s="341"/>
      <c r="BJ85" s="341"/>
      <c r="BK85" s="428"/>
      <c r="BL85" s="428"/>
      <c r="BM85" s="425"/>
      <c r="BN85" s="425"/>
      <c r="BO85" s="425"/>
      <c r="BP85" s="341"/>
      <c r="BQ85" s="341"/>
      <c r="BR85" s="341"/>
      <c r="BS85" s="341"/>
      <c r="BT85" s="341"/>
      <c r="BU85" s="341"/>
      <c r="BV85" s="341"/>
      <c r="BW85" s="341"/>
      <c r="BX85" s="341"/>
      <c r="BY85" s="341"/>
      <c r="BZ85" s="341"/>
      <c r="CA85" s="341"/>
      <c r="CB85" s="341"/>
      <c r="CC85" s="341"/>
      <c r="CD85" s="430"/>
      <c r="CE85" s="341"/>
      <c r="CF85" s="341"/>
      <c r="CG85" s="341"/>
      <c r="CH85" s="341"/>
      <c r="CI85" s="341"/>
      <c r="CJ85" s="341"/>
      <c r="CK85" s="341"/>
      <c r="CL85" s="341"/>
      <c r="CM85" s="341"/>
      <c r="CN85" s="341"/>
      <c r="CO85" s="341"/>
      <c r="CP85" s="341"/>
      <c r="CQ85" s="341"/>
      <c r="CR85" s="341"/>
      <c r="CS85" s="341"/>
      <c r="CT85" s="341"/>
      <c r="CU85" s="341"/>
      <c r="CV85" s="341"/>
      <c r="CW85" s="341"/>
      <c r="CX85" s="341"/>
      <c r="CY85" s="341"/>
      <c r="CZ85" s="341"/>
      <c r="DA85" s="341"/>
      <c r="DB85" s="341"/>
      <c r="DC85" s="430"/>
      <c r="DD85" s="341"/>
      <c r="DE85" s="341"/>
      <c r="DF85" s="341"/>
      <c r="DG85" s="341"/>
      <c r="DH85" s="341"/>
      <c r="DI85" s="341"/>
      <c r="DJ85" s="341"/>
      <c r="DK85" s="341"/>
    </row>
    <row r="86" customFormat="false" ht="12.75" hidden="false" customHeight="false" outlineLevel="0" collapsed="false">
      <c r="A86" s="449" t="n">
        <v>38808</v>
      </c>
      <c r="B86" s="438" t="n">
        <v>0</v>
      </c>
      <c r="C86" s="438" t="n">
        <v>0</v>
      </c>
      <c r="D86" s="438" t="n">
        <v>0</v>
      </c>
      <c r="E86" s="438" t="n">
        <v>-46.64361438</v>
      </c>
      <c r="F86" s="438" t="n">
        <f aca="false">SUM(B86:E86)</f>
        <v>-46.64361438</v>
      </c>
      <c r="G86" s="450" t="n">
        <v>3.814</v>
      </c>
      <c r="H86" s="450" t="n">
        <v>3.792</v>
      </c>
      <c r="I86" s="448" t="n">
        <f aca="false">G86-H86</f>
        <v>0.0220000000000002</v>
      </c>
      <c r="J86" s="438" t="n">
        <f aca="false">I86*B86*10000</f>
        <v>0</v>
      </c>
      <c r="K86" s="438" t="n">
        <f aca="false">C86*I86*10000</f>
        <v>0</v>
      </c>
      <c r="L86" s="438" t="n">
        <f aca="false">I86*D86*10000</f>
        <v>0</v>
      </c>
      <c r="M86" s="438" t="n">
        <f aca="false">I86*E86*10000</f>
        <v>-10261.5951636001</v>
      </c>
      <c r="N86" s="438" t="n">
        <f aca="false">SUM(J86:M86)</f>
        <v>-10261.5951636001</v>
      </c>
      <c r="O86" s="451" t="n">
        <f aca="false">A86</f>
        <v>38808</v>
      </c>
      <c r="P86" s="425" t="n">
        <f aca="false">SUM(N75:N86)</f>
        <v>319355.337056798</v>
      </c>
      <c r="Q86" s="426" t="n">
        <f aca="false">CB63</f>
        <v>0</v>
      </c>
      <c r="R86" s="341" t="n">
        <f aca="false">Q86*T86</f>
        <v>0</v>
      </c>
      <c r="S86" s="428" t="n">
        <f aca="false">H85</f>
        <v>4.012</v>
      </c>
      <c r="T86" s="427" t="n">
        <f aca="false">G85-S86</f>
        <v>0.0220000000000002</v>
      </c>
      <c r="U86" s="425" t="n">
        <f aca="false">T86*F86</f>
        <v>-1.02615951636001</v>
      </c>
      <c r="V86" s="425" t="n">
        <f aca="false">SUM(U75:U86)</f>
        <v>31.93553370568</v>
      </c>
      <c r="W86" s="341" t="n">
        <f aca="false">D86</f>
        <v>0</v>
      </c>
      <c r="X86" s="341" t="n">
        <f aca="false">E86</f>
        <v>-46.64361438</v>
      </c>
      <c r="Y86" s="425" t="n">
        <v>-316516.3269</v>
      </c>
      <c r="Z86" s="425" t="n">
        <v>372259.802278779</v>
      </c>
      <c r="AA86" s="419" t="n">
        <f aca="false">Y86-W86</f>
        <v>-316516.3269</v>
      </c>
      <c r="AB86" s="419" t="n">
        <f aca="false">Z86-X86</f>
        <v>372306.445893159</v>
      </c>
      <c r="AC86" s="419" t="n">
        <f aca="false">AA86+AB86</f>
        <v>55790.118993159</v>
      </c>
      <c r="AD86" s="341"/>
      <c r="AE86" s="341"/>
      <c r="AF86" s="341"/>
      <c r="AG86" s="341"/>
      <c r="AH86" s="341"/>
      <c r="AI86" s="428"/>
      <c r="AJ86" s="428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433"/>
      <c r="BE86" s="433"/>
      <c r="BF86" s="434"/>
      <c r="BG86" s="434"/>
      <c r="BH86" s="341"/>
      <c r="BI86" s="341"/>
      <c r="BJ86" s="341"/>
      <c r="BK86" s="428"/>
      <c r="BL86" s="428"/>
      <c r="BM86" s="425"/>
      <c r="BN86" s="425"/>
      <c r="BO86" s="425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341"/>
      <c r="CB86" s="341"/>
      <c r="CC86" s="341"/>
      <c r="CD86" s="430"/>
      <c r="CE86" s="341"/>
      <c r="CF86" s="341"/>
      <c r="CG86" s="341"/>
      <c r="CH86" s="341"/>
      <c r="CI86" s="341"/>
      <c r="CJ86" s="341"/>
      <c r="CK86" s="341"/>
      <c r="CL86" s="341"/>
      <c r="CM86" s="341"/>
      <c r="CN86" s="341"/>
      <c r="CO86" s="341"/>
      <c r="CP86" s="341"/>
      <c r="CQ86" s="341"/>
      <c r="CR86" s="341"/>
      <c r="CS86" s="341"/>
      <c r="CT86" s="341"/>
      <c r="CU86" s="341"/>
      <c r="CV86" s="341"/>
      <c r="CW86" s="341"/>
      <c r="CX86" s="341"/>
      <c r="CY86" s="341"/>
      <c r="CZ86" s="341"/>
      <c r="DA86" s="341"/>
      <c r="DB86" s="341"/>
      <c r="DC86" s="430"/>
      <c r="DD86" s="341"/>
      <c r="DE86" s="341"/>
      <c r="DF86" s="341"/>
      <c r="DG86" s="341"/>
      <c r="DH86" s="341"/>
      <c r="DI86" s="341"/>
      <c r="DJ86" s="341"/>
      <c r="DK86" s="341"/>
    </row>
    <row r="87" customFormat="false" ht="12.75" hidden="false" customHeight="false" outlineLevel="0" collapsed="false">
      <c r="A87" s="449" t="n">
        <v>38838</v>
      </c>
      <c r="B87" s="438" t="n">
        <v>0</v>
      </c>
      <c r="C87" s="438" t="n">
        <v>0</v>
      </c>
      <c r="D87" s="438" t="n">
        <v>0</v>
      </c>
      <c r="E87" s="438" t="n">
        <v>-47.1189246</v>
      </c>
      <c r="F87" s="438" t="n">
        <f aca="false">SUM(B87:E87)</f>
        <v>-47.1189246</v>
      </c>
      <c r="G87" s="450" t="n">
        <v>3.804</v>
      </c>
      <c r="H87" s="450" t="n">
        <v>3.782</v>
      </c>
      <c r="I87" s="448" t="n">
        <f aca="false">G87-H87</f>
        <v>0.0219999999999998</v>
      </c>
      <c r="J87" s="438" t="n">
        <f aca="false">I87*B87*10000</f>
        <v>0</v>
      </c>
      <c r="K87" s="438" t="n">
        <f aca="false">C87*I87*10000</f>
        <v>0</v>
      </c>
      <c r="L87" s="438" t="n">
        <f aca="false">I87*D87*10000</f>
        <v>0</v>
      </c>
      <c r="M87" s="438" t="n">
        <f aca="false">I87*E87*10000</f>
        <v>-10366.1634119999</v>
      </c>
      <c r="N87" s="438" t="n">
        <f aca="false">SUM(J87:M87)</f>
        <v>-10366.1634119999</v>
      </c>
      <c r="O87" s="451" t="n">
        <f aca="false">A87</f>
        <v>38838</v>
      </c>
      <c r="P87" s="341"/>
      <c r="Q87" s="426" t="n">
        <f aca="false">CB64</f>
        <v>0</v>
      </c>
      <c r="R87" s="341" t="n">
        <f aca="false">Q87*T87</f>
        <v>0</v>
      </c>
      <c r="S87" s="428" t="n">
        <f aca="false">H86</f>
        <v>3.792</v>
      </c>
      <c r="T87" s="427" t="n">
        <f aca="false">G86-S87</f>
        <v>0.0220000000000002</v>
      </c>
      <c r="U87" s="425" t="n">
        <f aca="false">T87*F87</f>
        <v>-1.03661634120001</v>
      </c>
      <c r="V87" s="341"/>
      <c r="W87" s="341" t="n">
        <f aca="false">D87</f>
        <v>0</v>
      </c>
      <c r="X87" s="341" t="n">
        <f aca="false">E87</f>
        <v>-47.1189246</v>
      </c>
      <c r="Y87" s="425" t="n">
        <v>-383651.405</v>
      </c>
      <c r="Z87" s="425" t="n">
        <v>-38644.22184815</v>
      </c>
      <c r="AA87" s="419" t="n">
        <f aca="false">Y87-W87</f>
        <v>-383651.405</v>
      </c>
      <c r="AB87" s="419" t="n">
        <f aca="false">Z87-X87</f>
        <v>-38597.10292355</v>
      </c>
      <c r="AC87" s="419" t="n">
        <f aca="false">AA87+AB87</f>
        <v>-422248.50792355</v>
      </c>
      <c r="AD87" s="341"/>
      <c r="AE87" s="341"/>
      <c r="AF87" s="341"/>
      <c r="AG87" s="341"/>
      <c r="AH87" s="341"/>
      <c r="AI87" s="428"/>
      <c r="AJ87" s="428"/>
      <c r="AK87" s="341"/>
      <c r="AL87" s="341"/>
      <c r="AM87" s="341"/>
      <c r="AN87" s="341"/>
      <c r="AO87" s="341"/>
      <c r="AP87" s="341"/>
      <c r="AQ87" s="341"/>
      <c r="AR87" s="341"/>
      <c r="AS87" s="341"/>
      <c r="AT87" s="341"/>
      <c r="AU87" s="341"/>
      <c r="AV87" s="341"/>
      <c r="AW87" s="341"/>
      <c r="AX87" s="341"/>
      <c r="AY87" s="341"/>
      <c r="AZ87" s="341"/>
      <c r="BA87" s="341"/>
      <c r="BB87" s="341"/>
      <c r="BC87" s="341"/>
      <c r="BD87" s="433"/>
      <c r="BE87" s="433"/>
      <c r="BF87" s="434"/>
      <c r="BG87" s="434"/>
      <c r="BH87" s="341"/>
      <c r="BI87" s="341"/>
      <c r="BJ87" s="341"/>
      <c r="BK87" s="428"/>
      <c r="BL87" s="428"/>
      <c r="BM87" s="425"/>
      <c r="BN87" s="425"/>
      <c r="BO87" s="425"/>
      <c r="BP87" s="341"/>
      <c r="BQ87" s="341"/>
      <c r="BR87" s="341"/>
      <c r="BS87" s="341"/>
      <c r="BT87" s="341"/>
      <c r="BU87" s="341"/>
      <c r="BV87" s="341"/>
      <c r="BW87" s="341"/>
      <c r="BX87" s="341"/>
      <c r="BY87" s="341"/>
      <c r="BZ87" s="341"/>
      <c r="CA87" s="341"/>
      <c r="CB87" s="341"/>
      <c r="CC87" s="341"/>
      <c r="CD87" s="430"/>
      <c r="CE87" s="341"/>
      <c r="CF87" s="341"/>
      <c r="CG87" s="341"/>
      <c r="CH87" s="341"/>
      <c r="CI87" s="341"/>
      <c r="CJ87" s="341"/>
      <c r="CK87" s="341"/>
      <c r="CL87" s="341"/>
      <c r="CM87" s="341"/>
      <c r="CN87" s="341"/>
      <c r="CO87" s="341"/>
      <c r="CP87" s="341"/>
      <c r="CQ87" s="341"/>
      <c r="CR87" s="341"/>
      <c r="CS87" s="341"/>
      <c r="CT87" s="341"/>
      <c r="CU87" s="341"/>
      <c r="CV87" s="341"/>
      <c r="CW87" s="341"/>
      <c r="CX87" s="341"/>
      <c r="CY87" s="341"/>
      <c r="CZ87" s="341"/>
      <c r="DA87" s="341"/>
      <c r="DB87" s="341"/>
      <c r="DC87" s="430"/>
      <c r="DD87" s="341"/>
      <c r="DE87" s="341"/>
      <c r="DF87" s="341"/>
      <c r="DG87" s="341"/>
      <c r="DH87" s="341"/>
      <c r="DI87" s="341"/>
      <c r="DJ87" s="341"/>
      <c r="DK87" s="341"/>
    </row>
    <row r="88" customFormat="false" ht="12.75" hidden="false" customHeight="false" outlineLevel="0" collapsed="false">
      <c r="A88" s="449" t="n">
        <v>38869</v>
      </c>
      <c r="B88" s="438" t="n">
        <v>0</v>
      </c>
      <c r="C88" s="438" t="n">
        <v>0</v>
      </c>
      <c r="D88" s="438" t="n">
        <v>0</v>
      </c>
      <c r="E88" s="438" t="n">
        <v>-15.82481663</v>
      </c>
      <c r="F88" s="438" t="n">
        <f aca="false">SUM(B88:E88)</f>
        <v>-15.82481663</v>
      </c>
      <c r="G88" s="450" t="n">
        <v>3.84</v>
      </c>
      <c r="H88" s="450" t="n">
        <v>3.818</v>
      </c>
      <c r="I88" s="448" t="n">
        <f aca="false">G88-H88</f>
        <v>0.0219999999999998</v>
      </c>
      <c r="J88" s="438" t="n">
        <f aca="false">I88*B88*10000</f>
        <v>0</v>
      </c>
      <c r="K88" s="438" t="n">
        <f aca="false">C88*I88*10000</f>
        <v>0</v>
      </c>
      <c r="L88" s="438" t="n">
        <f aca="false">I88*D88*10000</f>
        <v>0</v>
      </c>
      <c r="M88" s="438" t="n">
        <f aca="false">I88*E88*10000</f>
        <v>-3481.45965859997</v>
      </c>
      <c r="N88" s="438" t="n">
        <f aca="false">SUM(J88:M88)</f>
        <v>-3481.45965859997</v>
      </c>
      <c r="O88" s="451" t="n">
        <f aca="false">A88</f>
        <v>38869</v>
      </c>
      <c r="P88" s="341"/>
      <c r="Q88" s="426" t="n">
        <f aca="false">CB65</f>
        <v>0</v>
      </c>
      <c r="R88" s="341" t="n">
        <f aca="false">Q88*T88</f>
        <v>0</v>
      </c>
      <c r="S88" s="428" t="n">
        <f aca="false">H87</f>
        <v>3.782</v>
      </c>
      <c r="T88" s="427" t="n">
        <f aca="false">G87-S88</f>
        <v>0.0219999999999998</v>
      </c>
      <c r="U88" s="425" t="n">
        <f aca="false">T88*F88</f>
        <v>-0.348145965859997</v>
      </c>
      <c r="V88" s="341"/>
      <c r="W88" s="341" t="n">
        <f aca="false">D88</f>
        <v>0</v>
      </c>
      <c r="X88" s="341" t="n">
        <f aca="false">E88</f>
        <v>-15.82481663</v>
      </c>
      <c r="Y88" s="425" t="n">
        <v>-384144.0445</v>
      </c>
      <c r="Z88" s="425" t="n">
        <v>-134348.235546885</v>
      </c>
      <c r="AA88" s="419" t="n">
        <f aca="false">Y88-W88</f>
        <v>-384144.0445</v>
      </c>
      <c r="AB88" s="419" t="n">
        <f aca="false">Z88-X88</f>
        <v>-134332.410730255</v>
      </c>
      <c r="AC88" s="419" t="n">
        <f aca="false">AA88+AB88</f>
        <v>-518476.455230255</v>
      </c>
      <c r="AD88" s="341"/>
      <c r="AE88" s="341"/>
      <c r="AF88" s="341"/>
      <c r="AG88" s="341"/>
      <c r="AH88" s="341"/>
      <c r="AI88" s="428"/>
      <c r="AJ88" s="428"/>
      <c r="AK88" s="341"/>
      <c r="AL88" s="341"/>
      <c r="AM88" s="341"/>
      <c r="AN88" s="341"/>
      <c r="AO88" s="341"/>
      <c r="AP88" s="341"/>
      <c r="AQ88" s="341"/>
      <c r="AR88" s="341"/>
      <c r="AS88" s="341"/>
      <c r="AT88" s="341"/>
      <c r="AU88" s="341"/>
      <c r="AV88" s="341"/>
      <c r="AW88" s="341"/>
      <c r="AX88" s="341"/>
      <c r="AY88" s="341"/>
      <c r="AZ88" s="341"/>
      <c r="BA88" s="341"/>
      <c r="BB88" s="341"/>
      <c r="BC88" s="341"/>
      <c r="BD88" s="433"/>
      <c r="BE88" s="433"/>
      <c r="BF88" s="434"/>
      <c r="BG88" s="434"/>
      <c r="BH88" s="341"/>
      <c r="BI88" s="341"/>
      <c r="BJ88" s="341"/>
      <c r="BK88" s="428"/>
      <c r="BL88" s="428"/>
      <c r="BM88" s="425"/>
      <c r="BN88" s="425"/>
      <c r="BO88" s="425"/>
      <c r="BP88" s="341"/>
      <c r="BQ88" s="341"/>
      <c r="BR88" s="341"/>
      <c r="BS88" s="341"/>
      <c r="BT88" s="341"/>
      <c r="BU88" s="341"/>
      <c r="BV88" s="341"/>
      <c r="BW88" s="341"/>
      <c r="BX88" s="341"/>
      <c r="BY88" s="341"/>
      <c r="BZ88" s="341"/>
      <c r="CA88" s="341"/>
      <c r="CB88" s="341"/>
      <c r="CC88" s="341"/>
      <c r="CD88" s="430"/>
      <c r="CE88" s="341"/>
      <c r="CF88" s="341"/>
      <c r="CG88" s="341"/>
      <c r="CH88" s="341"/>
      <c r="CI88" s="341"/>
      <c r="CJ88" s="341"/>
      <c r="CK88" s="341"/>
      <c r="CL88" s="341"/>
      <c r="CM88" s="341"/>
      <c r="CN88" s="341"/>
      <c r="CO88" s="341"/>
      <c r="CP88" s="341"/>
      <c r="CQ88" s="341"/>
      <c r="CR88" s="341"/>
      <c r="CS88" s="341"/>
      <c r="CT88" s="341"/>
      <c r="CU88" s="341"/>
      <c r="CV88" s="341"/>
      <c r="CW88" s="341"/>
      <c r="CX88" s="341"/>
      <c r="CY88" s="341"/>
      <c r="CZ88" s="341"/>
      <c r="DA88" s="341"/>
      <c r="DB88" s="341"/>
      <c r="DC88" s="430"/>
      <c r="DD88" s="341"/>
      <c r="DE88" s="341"/>
      <c r="DF88" s="341"/>
      <c r="DG88" s="341"/>
      <c r="DH88" s="341"/>
      <c r="DI88" s="341"/>
      <c r="DJ88" s="341"/>
      <c r="DK88" s="341"/>
    </row>
    <row r="89" customFormat="false" ht="12.75" hidden="false" customHeight="false" outlineLevel="0" collapsed="false">
      <c r="A89" s="449" t="n">
        <v>38899</v>
      </c>
      <c r="B89" s="438" t="n">
        <v>0</v>
      </c>
      <c r="C89" s="438" t="n">
        <v>0</v>
      </c>
      <c r="D89" s="438" t="n">
        <v>0</v>
      </c>
      <c r="E89" s="438" t="n">
        <v>-27.15450979</v>
      </c>
      <c r="F89" s="438" t="n">
        <f aca="false">SUM(B89:E89)</f>
        <v>-27.15450979</v>
      </c>
      <c r="G89" s="450" t="n">
        <v>3.89</v>
      </c>
      <c r="H89" s="450" t="n">
        <v>3.868</v>
      </c>
      <c r="I89" s="448" t="n">
        <f aca="false">G89-H89</f>
        <v>0.0220000000000002</v>
      </c>
      <c r="J89" s="438" t="n">
        <f aca="false">I89*B89*10000</f>
        <v>0</v>
      </c>
      <c r="K89" s="438" t="n">
        <f aca="false">C89*I89*10000</f>
        <v>0</v>
      </c>
      <c r="L89" s="438" t="n">
        <f aca="false">I89*D89*10000</f>
        <v>0</v>
      </c>
      <c r="M89" s="438" t="n">
        <f aca="false">I89*E89*10000</f>
        <v>-5973.99215380007</v>
      </c>
      <c r="N89" s="438" t="n">
        <f aca="false">SUM(J89:M89)</f>
        <v>-5973.99215380007</v>
      </c>
      <c r="O89" s="451" t="n">
        <f aca="false">A89</f>
        <v>38899</v>
      </c>
      <c r="P89" s="341"/>
      <c r="Q89" s="426" t="n">
        <f aca="false">CB66</f>
        <v>0</v>
      </c>
      <c r="R89" s="341" t="n">
        <f aca="false">Q89*T89</f>
        <v>0</v>
      </c>
      <c r="S89" s="428" t="n">
        <f aca="false">H88</f>
        <v>3.818</v>
      </c>
      <c r="T89" s="427" t="n">
        <f aca="false">G88-S89</f>
        <v>0.0219999999999998</v>
      </c>
      <c r="U89" s="425" t="n">
        <f aca="false">T89*F89</f>
        <v>-0.597399215379995</v>
      </c>
      <c r="V89" s="341"/>
      <c r="W89" s="341" t="n">
        <f aca="false">D89</f>
        <v>0</v>
      </c>
      <c r="X89" s="341" t="n">
        <f aca="false">E89</f>
        <v>-27.15450979</v>
      </c>
      <c r="Y89" s="425" t="n">
        <v>-276957.467</v>
      </c>
      <c r="Z89" s="425" t="n">
        <v>956359.178602676</v>
      </c>
      <c r="AA89" s="341" t="n">
        <f aca="false">Y89-W89</f>
        <v>-276957.467</v>
      </c>
      <c r="AB89" s="341" t="n">
        <f aca="false">Z89-X89</f>
        <v>956386.333112466</v>
      </c>
      <c r="AC89" s="341" t="n">
        <f aca="false">AA89+AB89</f>
        <v>679428.866112466</v>
      </c>
      <c r="AD89" s="341"/>
      <c r="AE89" s="341"/>
      <c r="AF89" s="341"/>
      <c r="AG89" s="341"/>
      <c r="AH89" s="341"/>
      <c r="AI89" s="428"/>
      <c r="AJ89" s="428"/>
      <c r="AK89" s="341"/>
      <c r="AL89" s="341"/>
      <c r="AM89" s="341"/>
      <c r="AN89" s="341"/>
      <c r="AO89" s="341"/>
      <c r="AP89" s="341"/>
      <c r="AQ89" s="341"/>
      <c r="AR89" s="341"/>
      <c r="AS89" s="341"/>
      <c r="AT89" s="341"/>
      <c r="AU89" s="341"/>
      <c r="AV89" s="341"/>
      <c r="AW89" s="341"/>
      <c r="AX89" s="341"/>
      <c r="AY89" s="341"/>
      <c r="AZ89" s="341"/>
      <c r="BA89" s="341"/>
      <c r="BB89" s="341"/>
      <c r="BC89" s="341"/>
      <c r="BD89" s="433"/>
      <c r="BE89" s="433"/>
      <c r="BF89" s="434"/>
      <c r="BG89" s="434"/>
      <c r="BH89" s="341"/>
      <c r="BI89" s="341"/>
      <c r="BJ89" s="341"/>
      <c r="BK89" s="428"/>
      <c r="BL89" s="428"/>
      <c r="BM89" s="425"/>
      <c r="BN89" s="425"/>
      <c r="BO89" s="425"/>
      <c r="BP89" s="341"/>
      <c r="BQ89" s="341"/>
      <c r="BR89" s="341"/>
      <c r="BS89" s="341"/>
      <c r="BT89" s="341"/>
      <c r="BU89" s="341"/>
      <c r="BV89" s="341"/>
      <c r="BW89" s="341"/>
      <c r="BX89" s="341"/>
      <c r="BY89" s="341"/>
      <c r="BZ89" s="341"/>
      <c r="CA89" s="341"/>
      <c r="CB89" s="341"/>
      <c r="CC89" s="341"/>
      <c r="CD89" s="430"/>
      <c r="CE89" s="341"/>
      <c r="CF89" s="341"/>
      <c r="CG89" s="341"/>
      <c r="CH89" s="341"/>
      <c r="CI89" s="341"/>
      <c r="CJ89" s="341"/>
      <c r="CK89" s="341"/>
      <c r="CL89" s="341"/>
      <c r="CM89" s="341"/>
      <c r="CN89" s="341"/>
      <c r="CO89" s="341"/>
      <c r="CP89" s="341"/>
      <c r="CQ89" s="341"/>
      <c r="CR89" s="341"/>
      <c r="CS89" s="341"/>
      <c r="CT89" s="341"/>
      <c r="CU89" s="341"/>
      <c r="CV89" s="341"/>
      <c r="CW89" s="341"/>
      <c r="CX89" s="341"/>
      <c r="CY89" s="341"/>
      <c r="CZ89" s="341"/>
      <c r="DA89" s="341"/>
      <c r="DB89" s="341"/>
      <c r="DC89" s="430"/>
      <c r="DD89" s="341"/>
      <c r="DE89" s="341"/>
      <c r="DF89" s="341"/>
      <c r="DG89" s="341"/>
      <c r="DH89" s="341"/>
      <c r="DI89" s="341"/>
      <c r="DJ89" s="341"/>
      <c r="DK89" s="341"/>
    </row>
    <row r="90" customFormat="false" ht="12.75" hidden="false" customHeight="false" outlineLevel="0" collapsed="false">
      <c r="A90" s="449" t="n">
        <v>38930</v>
      </c>
      <c r="B90" s="438" t="n">
        <v>0</v>
      </c>
      <c r="C90" s="438" t="n">
        <v>0</v>
      </c>
      <c r="D90" s="438" t="n">
        <v>0</v>
      </c>
      <c r="E90" s="438" t="n">
        <v>-25.67619514</v>
      </c>
      <c r="F90" s="438" t="n">
        <f aca="false">SUM(B90:E90)</f>
        <v>-25.67619514</v>
      </c>
      <c r="G90" s="450" t="n">
        <v>3.921</v>
      </c>
      <c r="H90" s="450" t="n">
        <v>3.899</v>
      </c>
      <c r="I90" s="448" t="n">
        <f aca="false">G90-H90</f>
        <v>0.0219999999999998</v>
      </c>
      <c r="J90" s="438" t="n">
        <f aca="false">I90*B90*10000</f>
        <v>0</v>
      </c>
      <c r="K90" s="438" t="n">
        <f aca="false">C90*I90*10000</f>
        <v>0</v>
      </c>
      <c r="L90" s="438" t="n">
        <f aca="false">I90*D90*10000</f>
        <v>0</v>
      </c>
      <c r="M90" s="438" t="n">
        <f aca="false">I90*E90*10000</f>
        <v>-5648.76293079995</v>
      </c>
      <c r="N90" s="438" t="n">
        <f aca="false">SUM(J90:M90)</f>
        <v>-5648.76293079995</v>
      </c>
      <c r="O90" s="451" t="n">
        <f aca="false">A90</f>
        <v>38930</v>
      </c>
      <c r="P90" s="341"/>
      <c r="Q90" s="426" t="n">
        <f aca="false">CB67</f>
        <v>0</v>
      </c>
      <c r="R90" s="341" t="n">
        <f aca="false">Q90*T90</f>
        <v>0</v>
      </c>
      <c r="S90" s="428" t="n">
        <f aca="false">H89</f>
        <v>3.868</v>
      </c>
      <c r="T90" s="427" t="n">
        <f aca="false">G89-S90</f>
        <v>0.0220000000000002</v>
      </c>
      <c r="U90" s="425" t="n">
        <f aca="false">T90*F90</f>
        <v>-0.564876293080006</v>
      </c>
      <c r="V90" s="341"/>
      <c r="W90" s="341" t="n">
        <f aca="false">D90</f>
        <v>0</v>
      </c>
      <c r="X90" s="341" t="n">
        <f aca="false">E90</f>
        <v>-25.67619514</v>
      </c>
      <c r="Y90" s="425" t="n">
        <v>-284214.2187</v>
      </c>
      <c r="Z90" s="425" t="n">
        <v>805663.408749868</v>
      </c>
      <c r="AA90" s="341" t="n">
        <f aca="false">Y90-W90</f>
        <v>-284214.2187</v>
      </c>
      <c r="AB90" s="341" t="n">
        <f aca="false">Z90-X90</f>
        <v>805689.084945008</v>
      </c>
      <c r="AC90" s="341" t="n">
        <f aca="false">AA90+AB90</f>
        <v>521474.866245008</v>
      </c>
      <c r="AD90" s="341"/>
      <c r="AE90" s="341"/>
      <c r="AF90" s="341"/>
      <c r="AG90" s="341"/>
      <c r="AH90" s="341"/>
      <c r="AI90" s="428"/>
      <c r="AJ90" s="428"/>
      <c r="AK90" s="341"/>
      <c r="AL90" s="341"/>
      <c r="AM90" s="341"/>
      <c r="AN90" s="341"/>
      <c r="AO90" s="341"/>
      <c r="AP90" s="341"/>
      <c r="AQ90" s="341"/>
      <c r="AR90" s="341"/>
      <c r="AS90" s="341"/>
      <c r="AT90" s="341"/>
      <c r="AU90" s="341"/>
      <c r="AV90" s="341"/>
      <c r="AW90" s="341"/>
      <c r="AX90" s="341"/>
      <c r="AY90" s="341"/>
      <c r="AZ90" s="341"/>
      <c r="BA90" s="341"/>
      <c r="BB90" s="341"/>
      <c r="BC90" s="341"/>
      <c r="BD90" s="433"/>
      <c r="BE90" s="433"/>
      <c r="BF90" s="434"/>
      <c r="BG90" s="434"/>
      <c r="BH90" s="341"/>
      <c r="BI90" s="341"/>
      <c r="BJ90" s="341"/>
      <c r="BK90" s="428"/>
      <c r="BL90" s="428"/>
      <c r="BM90" s="425"/>
      <c r="BN90" s="425"/>
      <c r="BO90" s="425"/>
      <c r="BP90" s="341"/>
      <c r="BQ90" s="341"/>
      <c r="BR90" s="341"/>
      <c r="BS90" s="341"/>
      <c r="BT90" s="341"/>
      <c r="BU90" s="341"/>
      <c r="BV90" s="341"/>
      <c r="BW90" s="341"/>
      <c r="BX90" s="341"/>
      <c r="BY90" s="341"/>
      <c r="BZ90" s="341"/>
      <c r="CA90" s="341"/>
      <c r="CB90" s="341"/>
      <c r="CC90" s="341"/>
      <c r="CD90" s="430"/>
      <c r="CE90" s="341"/>
      <c r="CF90" s="341"/>
      <c r="CG90" s="341"/>
      <c r="CH90" s="341"/>
      <c r="CI90" s="341"/>
      <c r="CJ90" s="341"/>
      <c r="CK90" s="341"/>
      <c r="CL90" s="341"/>
      <c r="CM90" s="341"/>
      <c r="CN90" s="341"/>
      <c r="CO90" s="341"/>
      <c r="CP90" s="341"/>
      <c r="CQ90" s="341"/>
      <c r="CR90" s="341"/>
      <c r="CS90" s="341"/>
      <c r="CT90" s="341"/>
      <c r="CU90" s="341"/>
      <c r="CV90" s="341"/>
      <c r="CW90" s="341"/>
      <c r="CX90" s="341"/>
      <c r="CY90" s="341"/>
      <c r="CZ90" s="341"/>
      <c r="DA90" s="341"/>
      <c r="DB90" s="341"/>
      <c r="DC90" s="430"/>
      <c r="DD90" s="341"/>
      <c r="DE90" s="341"/>
      <c r="DF90" s="341"/>
      <c r="DG90" s="341"/>
      <c r="DH90" s="341"/>
      <c r="DI90" s="341"/>
      <c r="DJ90" s="341"/>
      <c r="DK90" s="341"/>
    </row>
    <row r="91" customFormat="false" ht="12.75" hidden="false" customHeight="false" outlineLevel="0" collapsed="false">
      <c r="A91" s="449" t="n">
        <v>38961</v>
      </c>
      <c r="B91" s="438" t="n">
        <v>0</v>
      </c>
      <c r="C91" s="438" t="n">
        <v>0</v>
      </c>
      <c r="D91" s="438" t="n">
        <v>0</v>
      </c>
      <c r="E91" s="438" t="n">
        <v>-6.99898477</v>
      </c>
      <c r="F91" s="438" t="n">
        <f aca="false">SUM(B91:E91)</f>
        <v>-6.99898477</v>
      </c>
      <c r="G91" s="450" t="n">
        <v>3.936</v>
      </c>
      <c r="H91" s="450" t="n">
        <v>3.914</v>
      </c>
      <c r="I91" s="448" t="n">
        <f aca="false">G91-H91</f>
        <v>0.0219999999999998</v>
      </c>
      <c r="J91" s="438" t="n">
        <f aca="false">I91*B91*10000</f>
        <v>0</v>
      </c>
      <c r="K91" s="438" t="n">
        <f aca="false">C91*I91*10000</f>
        <v>0</v>
      </c>
      <c r="L91" s="438" t="n">
        <f aca="false">I91*D91*10000</f>
        <v>0</v>
      </c>
      <c r="M91" s="438" t="n">
        <f aca="false">I91*E91*10000</f>
        <v>-1539.77664939999</v>
      </c>
      <c r="N91" s="438" t="n">
        <f aca="false">SUM(J91:M91)</f>
        <v>-1539.77664939999</v>
      </c>
      <c r="O91" s="451" t="n">
        <f aca="false">A91</f>
        <v>38961</v>
      </c>
      <c r="P91" s="341"/>
      <c r="Q91" s="426" t="n">
        <f aca="false">CB68</f>
        <v>0</v>
      </c>
      <c r="R91" s="341" t="n">
        <f aca="false">Q91*T91</f>
        <v>0</v>
      </c>
      <c r="S91" s="428" t="n">
        <f aca="false">H90</f>
        <v>3.899</v>
      </c>
      <c r="T91" s="427" t="n">
        <f aca="false">G90-S91</f>
        <v>0.0219999999999998</v>
      </c>
      <c r="U91" s="425" t="n">
        <f aca="false">T91*F91</f>
        <v>-0.153977664939999</v>
      </c>
      <c r="V91" s="341"/>
      <c r="W91" s="341" t="n">
        <f aca="false">D91</f>
        <v>0</v>
      </c>
      <c r="X91" s="341" t="n">
        <f aca="false">E91</f>
        <v>-6.99898477</v>
      </c>
      <c r="Y91" s="425" t="n">
        <v>-312076.163</v>
      </c>
      <c r="Z91" s="425" t="n">
        <v>659874.620863304</v>
      </c>
      <c r="AA91" s="341" t="n">
        <f aca="false">Y91-W91</f>
        <v>-312076.163</v>
      </c>
      <c r="AB91" s="341" t="n">
        <f aca="false">Z91-X91</f>
        <v>659881.619848074</v>
      </c>
      <c r="AC91" s="341" t="n">
        <f aca="false">AA91+AB91</f>
        <v>347805.456848074</v>
      </c>
      <c r="AD91" s="341"/>
      <c r="AE91" s="341"/>
      <c r="AF91" s="341"/>
      <c r="AG91" s="341"/>
      <c r="AH91" s="341"/>
      <c r="AI91" s="428"/>
      <c r="AJ91" s="428"/>
      <c r="AK91" s="341"/>
      <c r="AL91" s="341"/>
      <c r="AM91" s="341"/>
      <c r="AN91" s="341"/>
      <c r="AO91" s="341"/>
      <c r="AP91" s="341"/>
      <c r="AQ91" s="341"/>
      <c r="AR91" s="341"/>
      <c r="AS91" s="341"/>
      <c r="AT91" s="341"/>
      <c r="AU91" s="341"/>
      <c r="AV91" s="341"/>
      <c r="AW91" s="341"/>
      <c r="AX91" s="341"/>
      <c r="AY91" s="341"/>
      <c r="AZ91" s="341"/>
      <c r="BA91" s="341"/>
      <c r="BB91" s="341"/>
      <c r="BC91" s="341"/>
      <c r="BD91" s="433"/>
      <c r="BE91" s="433"/>
      <c r="BF91" s="434"/>
      <c r="BG91" s="434"/>
      <c r="BH91" s="341"/>
      <c r="BI91" s="341"/>
      <c r="BJ91" s="341"/>
      <c r="BK91" s="428"/>
      <c r="BL91" s="428"/>
      <c r="BM91" s="425"/>
      <c r="BN91" s="425"/>
      <c r="BO91" s="425"/>
      <c r="BP91" s="341"/>
      <c r="BQ91" s="341"/>
      <c r="BR91" s="341"/>
      <c r="BS91" s="341"/>
      <c r="BT91" s="341"/>
      <c r="BU91" s="341"/>
      <c r="BV91" s="341"/>
      <c r="BW91" s="341"/>
      <c r="BX91" s="341"/>
      <c r="BY91" s="341"/>
      <c r="BZ91" s="341"/>
      <c r="CA91" s="341"/>
      <c r="CB91" s="341"/>
      <c r="CC91" s="341"/>
      <c r="CD91" s="430"/>
      <c r="CE91" s="341"/>
      <c r="CF91" s="341"/>
      <c r="CG91" s="341"/>
      <c r="CH91" s="341"/>
      <c r="CI91" s="341"/>
      <c r="CJ91" s="341"/>
      <c r="CK91" s="341"/>
      <c r="CL91" s="341"/>
      <c r="CM91" s="341"/>
      <c r="CN91" s="341"/>
      <c r="CO91" s="341"/>
      <c r="CP91" s="341"/>
      <c r="CQ91" s="341"/>
      <c r="CR91" s="341"/>
      <c r="CS91" s="341"/>
      <c r="CT91" s="341"/>
      <c r="CU91" s="341"/>
      <c r="CV91" s="341"/>
      <c r="CW91" s="341"/>
      <c r="CX91" s="341"/>
      <c r="CY91" s="341"/>
      <c r="CZ91" s="341"/>
      <c r="DA91" s="341"/>
      <c r="DB91" s="341"/>
      <c r="DC91" s="430"/>
      <c r="DD91" s="341"/>
      <c r="DE91" s="341"/>
      <c r="DF91" s="341"/>
      <c r="DG91" s="341"/>
      <c r="DH91" s="341"/>
      <c r="DI91" s="341"/>
      <c r="DJ91" s="341"/>
      <c r="DK91" s="341"/>
    </row>
    <row r="92" customFormat="false" ht="12.75" hidden="false" customHeight="false" outlineLevel="0" collapsed="false">
      <c r="A92" s="449" t="n">
        <v>38991</v>
      </c>
      <c r="B92" s="438" t="n">
        <v>0</v>
      </c>
      <c r="C92" s="438" t="n">
        <v>0</v>
      </c>
      <c r="D92" s="438" t="n">
        <v>0</v>
      </c>
      <c r="E92" s="438" t="n">
        <v>17.43390863</v>
      </c>
      <c r="F92" s="438" t="n">
        <f aca="false">SUM(B92:E92)</f>
        <v>17.43390863</v>
      </c>
      <c r="G92" s="450" t="n">
        <v>3.965</v>
      </c>
      <c r="H92" s="450" t="n">
        <v>3.943</v>
      </c>
      <c r="I92" s="448" t="n">
        <f aca="false">G92-H92</f>
        <v>0.0219999999999998</v>
      </c>
      <c r="J92" s="438" t="n">
        <f aca="false">I92*B92*10000</f>
        <v>0</v>
      </c>
      <c r="K92" s="438" t="n">
        <f aca="false">C92*I92*10000</f>
        <v>0</v>
      </c>
      <c r="L92" s="438" t="n">
        <f aca="false">I92*D92*10000</f>
        <v>0</v>
      </c>
      <c r="M92" s="438" t="n">
        <f aca="false">I92*E92*10000</f>
        <v>3835.45989859997</v>
      </c>
      <c r="N92" s="438" t="n">
        <f aca="false">SUM(J92:M92)</f>
        <v>3835.45989859997</v>
      </c>
      <c r="O92" s="451" t="n">
        <f aca="false">A92</f>
        <v>38991</v>
      </c>
      <c r="P92" s="341"/>
      <c r="Q92" s="426" t="n">
        <f aca="false">CB69</f>
        <v>0</v>
      </c>
      <c r="R92" s="341" t="n">
        <f aca="false">Q92*T92</f>
        <v>0</v>
      </c>
      <c r="S92" s="428" t="n">
        <f aca="false">H91</f>
        <v>3.914</v>
      </c>
      <c r="T92" s="427" t="n">
        <f aca="false">G91-S92</f>
        <v>0.0219999999999998</v>
      </c>
      <c r="U92" s="425" t="n">
        <f aca="false">T92*F92</f>
        <v>0.383545989859997</v>
      </c>
      <c r="V92" s="341"/>
      <c r="W92" s="341" t="n">
        <f aca="false">D92</f>
        <v>0</v>
      </c>
      <c r="X92" s="341" t="n">
        <f aca="false">E92</f>
        <v>17.43390863</v>
      </c>
      <c r="Y92" s="425" t="n">
        <v>-321068.8879</v>
      </c>
      <c r="Z92" s="425" t="n">
        <v>901238.79269128</v>
      </c>
      <c r="AA92" s="341" t="n">
        <f aca="false">Y92-W92</f>
        <v>-321068.8879</v>
      </c>
      <c r="AB92" s="341" t="n">
        <f aca="false">Z92-X92</f>
        <v>901221.35878265</v>
      </c>
      <c r="AC92" s="341" t="n">
        <f aca="false">AA92+AB92</f>
        <v>580152.47088265</v>
      </c>
      <c r="AD92" s="341"/>
      <c r="AE92" s="341"/>
      <c r="AF92" s="341"/>
      <c r="AG92" s="341"/>
      <c r="AH92" s="341"/>
      <c r="AI92" s="428"/>
      <c r="AJ92" s="428"/>
      <c r="AK92" s="341"/>
      <c r="AL92" s="341"/>
      <c r="AM92" s="341"/>
      <c r="AN92" s="341"/>
      <c r="AO92" s="341"/>
      <c r="AP92" s="341"/>
      <c r="AQ92" s="341"/>
      <c r="AR92" s="341"/>
      <c r="AS92" s="341"/>
      <c r="AT92" s="341"/>
      <c r="AU92" s="341"/>
      <c r="AV92" s="341"/>
      <c r="AW92" s="341"/>
      <c r="AX92" s="341"/>
      <c r="AY92" s="341"/>
      <c r="AZ92" s="341"/>
      <c r="BA92" s="341"/>
      <c r="BB92" s="341"/>
      <c r="BC92" s="341"/>
      <c r="BD92" s="433"/>
      <c r="BE92" s="433"/>
      <c r="BF92" s="434"/>
      <c r="BG92" s="434"/>
      <c r="BH92" s="341"/>
      <c r="BI92" s="341"/>
      <c r="BJ92" s="341"/>
      <c r="BK92" s="428"/>
      <c r="BL92" s="428"/>
      <c r="BM92" s="425"/>
      <c r="BN92" s="425"/>
      <c r="BO92" s="425"/>
      <c r="BP92" s="341"/>
      <c r="BQ92" s="341"/>
      <c r="BR92" s="341"/>
      <c r="BS92" s="341"/>
      <c r="BT92" s="341"/>
      <c r="BU92" s="341"/>
      <c r="BV92" s="341"/>
      <c r="BW92" s="341"/>
      <c r="BX92" s="341"/>
      <c r="BY92" s="341"/>
      <c r="BZ92" s="341"/>
      <c r="CA92" s="341"/>
      <c r="CB92" s="341"/>
      <c r="CC92" s="341"/>
      <c r="CD92" s="430"/>
      <c r="CE92" s="341"/>
      <c r="CF92" s="341"/>
      <c r="CG92" s="341"/>
      <c r="CH92" s="341"/>
      <c r="CI92" s="341"/>
      <c r="CJ92" s="341"/>
      <c r="CK92" s="341"/>
      <c r="CL92" s="341"/>
      <c r="CM92" s="341"/>
      <c r="CN92" s="341"/>
      <c r="CO92" s="341"/>
      <c r="CP92" s="341"/>
      <c r="CQ92" s="341"/>
      <c r="CR92" s="341"/>
      <c r="CS92" s="341"/>
      <c r="CT92" s="341"/>
      <c r="CU92" s="341"/>
      <c r="CV92" s="341"/>
      <c r="CW92" s="341"/>
      <c r="CX92" s="341"/>
      <c r="CY92" s="341"/>
      <c r="CZ92" s="341"/>
      <c r="DA92" s="341"/>
      <c r="DB92" s="341"/>
      <c r="DC92" s="430"/>
      <c r="DD92" s="341"/>
      <c r="DE92" s="341"/>
      <c r="DF92" s="341"/>
      <c r="DG92" s="341"/>
      <c r="DH92" s="341"/>
      <c r="DI92" s="341"/>
      <c r="DJ92" s="341"/>
      <c r="DK92" s="341"/>
    </row>
    <row r="93" customFormat="false" ht="12.75" hidden="false" customHeight="false" outlineLevel="0" collapsed="false">
      <c r="A93" s="449" t="n">
        <v>39022</v>
      </c>
      <c r="B93" s="438" t="n">
        <v>0</v>
      </c>
      <c r="C93" s="438" t="n">
        <v>0</v>
      </c>
      <c r="D93" s="438" t="n">
        <v>0</v>
      </c>
      <c r="E93" s="438" t="n">
        <v>21.37940167</v>
      </c>
      <c r="F93" s="438" t="n">
        <f aca="false">SUM(B93:E93)</f>
        <v>21.37940167</v>
      </c>
      <c r="G93" s="450" t="n">
        <v>4.105</v>
      </c>
      <c r="H93" s="450" t="n">
        <v>4.083</v>
      </c>
      <c r="I93" s="448" t="n">
        <f aca="false">G93-H93</f>
        <v>0.0220000000000002</v>
      </c>
      <c r="J93" s="438" t="n">
        <f aca="false">I93*B93*10000</f>
        <v>0</v>
      </c>
      <c r="K93" s="438" t="n">
        <f aca="false">C93*I93*10000</f>
        <v>0</v>
      </c>
      <c r="L93" s="438" t="n">
        <f aca="false">I93*D93*10000</f>
        <v>0</v>
      </c>
      <c r="M93" s="438" t="n">
        <f aca="false">I93*E93*10000</f>
        <v>4703.46836740005</v>
      </c>
      <c r="N93" s="438" t="n">
        <f aca="false">SUM(J93:M93)</f>
        <v>4703.46836740005</v>
      </c>
      <c r="O93" s="451" t="n">
        <f aca="false">A93</f>
        <v>39022</v>
      </c>
      <c r="P93" s="341"/>
      <c r="Q93" s="426" t="n">
        <f aca="false">CB70</f>
        <v>0</v>
      </c>
      <c r="R93" s="341" t="n">
        <f aca="false">Q93*T93</f>
        <v>0</v>
      </c>
      <c r="S93" s="428" t="n">
        <f aca="false">H92</f>
        <v>3.943</v>
      </c>
      <c r="T93" s="427" t="n">
        <f aca="false">G92-S93</f>
        <v>0.0219999999999998</v>
      </c>
      <c r="U93" s="425" t="n">
        <f aca="false">T93*F93</f>
        <v>0.470346836739996</v>
      </c>
      <c r="V93" s="341"/>
      <c r="W93" s="341" t="n">
        <f aca="false">D93</f>
        <v>0</v>
      </c>
      <c r="X93" s="341" t="n">
        <f aca="false">E93</f>
        <v>21.37940167</v>
      </c>
      <c r="Y93" s="425" t="n">
        <v>-327887.0843</v>
      </c>
      <c r="Z93" s="425" t="n">
        <v>893388.326537577</v>
      </c>
      <c r="AA93" s="341" t="n">
        <f aca="false">Y93-W93</f>
        <v>-327887.0843</v>
      </c>
      <c r="AB93" s="341" t="n">
        <f aca="false">Z93-X93</f>
        <v>893366.947135907</v>
      </c>
      <c r="AC93" s="341" t="n">
        <f aca="false">AA93+AB93</f>
        <v>565479.862835907</v>
      </c>
      <c r="AD93" s="341"/>
      <c r="AE93" s="341"/>
      <c r="AF93" s="341"/>
      <c r="AG93" s="341"/>
      <c r="AH93" s="341"/>
      <c r="AI93" s="428"/>
      <c r="AJ93" s="428"/>
      <c r="AK93" s="341"/>
      <c r="AL93" s="341"/>
      <c r="AM93" s="341"/>
      <c r="AN93" s="341"/>
      <c r="AO93" s="341"/>
      <c r="AP93" s="341"/>
      <c r="AQ93" s="341"/>
      <c r="AR93" s="341"/>
      <c r="AS93" s="341"/>
      <c r="AT93" s="341"/>
      <c r="AU93" s="341"/>
      <c r="AV93" s="341"/>
      <c r="AW93" s="341"/>
      <c r="AX93" s="341"/>
      <c r="AY93" s="341"/>
      <c r="AZ93" s="341"/>
      <c r="BA93" s="341"/>
      <c r="BB93" s="341"/>
      <c r="BC93" s="341"/>
      <c r="BD93" s="433"/>
      <c r="BE93" s="433"/>
      <c r="BF93" s="434"/>
      <c r="BG93" s="434"/>
      <c r="BH93" s="341"/>
      <c r="BI93" s="341"/>
      <c r="BJ93" s="341"/>
      <c r="BK93" s="428"/>
      <c r="BL93" s="428"/>
      <c r="BM93" s="425"/>
      <c r="BN93" s="425"/>
      <c r="BO93" s="425"/>
      <c r="BP93" s="341"/>
      <c r="BQ93" s="341"/>
      <c r="BR93" s="341"/>
      <c r="BS93" s="341"/>
      <c r="BT93" s="341"/>
      <c r="BU93" s="341"/>
      <c r="BV93" s="341"/>
      <c r="BW93" s="341"/>
      <c r="BX93" s="341"/>
      <c r="BY93" s="341"/>
      <c r="BZ93" s="341"/>
      <c r="CA93" s="341"/>
      <c r="CB93" s="341"/>
      <c r="CC93" s="341"/>
      <c r="CD93" s="430"/>
      <c r="CE93" s="341"/>
      <c r="CF93" s="341"/>
      <c r="CG93" s="341"/>
      <c r="CH93" s="341"/>
      <c r="CI93" s="341"/>
      <c r="CJ93" s="341"/>
      <c r="CK93" s="341"/>
      <c r="CL93" s="341"/>
      <c r="CM93" s="341"/>
      <c r="CN93" s="341"/>
      <c r="CO93" s="341"/>
      <c r="CP93" s="341"/>
      <c r="CQ93" s="341"/>
      <c r="CR93" s="341"/>
      <c r="CS93" s="341"/>
      <c r="CT93" s="341"/>
      <c r="CU93" s="341"/>
      <c r="CV93" s="341"/>
      <c r="CW93" s="341"/>
      <c r="CX93" s="341"/>
      <c r="CY93" s="341"/>
      <c r="CZ93" s="341"/>
      <c r="DA93" s="341"/>
      <c r="DB93" s="341"/>
      <c r="DC93" s="430"/>
      <c r="DD93" s="341"/>
      <c r="DE93" s="341"/>
      <c r="DF93" s="341"/>
      <c r="DG93" s="341"/>
      <c r="DH93" s="341"/>
      <c r="DI93" s="341"/>
      <c r="DJ93" s="341"/>
      <c r="DK93" s="341"/>
    </row>
    <row r="94" customFormat="false" ht="12.75" hidden="false" customHeight="false" outlineLevel="0" collapsed="false">
      <c r="A94" s="449" t="n">
        <v>39052</v>
      </c>
      <c r="B94" s="438" t="n">
        <v>0</v>
      </c>
      <c r="C94" s="438" t="n">
        <v>0</v>
      </c>
      <c r="D94" s="438" t="n">
        <v>0</v>
      </c>
      <c r="E94" s="438" t="n">
        <v>-131.85951549</v>
      </c>
      <c r="F94" s="438" t="n">
        <f aca="false">SUM(B94:E94)</f>
        <v>-131.85951549</v>
      </c>
      <c r="G94" s="450" t="n">
        <v>4.25</v>
      </c>
      <c r="H94" s="450" t="n">
        <v>4.228</v>
      </c>
      <c r="I94" s="448" t="n">
        <f aca="false">G94-H94</f>
        <v>0.0220000000000002</v>
      </c>
      <c r="J94" s="438" t="n">
        <f aca="false">I94*B94*10000</f>
        <v>0</v>
      </c>
      <c r="K94" s="438" t="n">
        <f aca="false">C94*I94*10000</f>
        <v>0</v>
      </c>
      <c r="L94" s="438" t="n">
        <f aca="false">I94*D94*10000</f>
        <v>0</v>
      </c>
      <c r="M94" s="438" t="n">
        <f aca="false">I94*E94*10000</f>
        <v>-29009.0934078003</v>
      </c>
      <c r="N94" s="438" t="n">
        <f aca="false">SUM(J94:M94)</f>
        <v>-29009.0934078003</v>
      </c>
      <c r="O94" s="451" t="n">
        <f aca="false">A94</f>
        <v>39052</v>
      </c>
      <c r="P94" s="341"/>
      <c r="Q94" s="426" t="n">
        <f aca="false">CB71</f>
        <v>0</v>
      </c>
      <c r="R94" s="341" t="n">
        <f aca="false">Q94*T94</f>
        <v>0</v>
      </c>
      <c r="S94" s="428" t="n">
        <f aca="false">H93</f>
        <v>4.083</v>
      </c>
      <c r="T94" s="427" t="n">
        <f aca="false">G93-S94</f>
        <v>0.0220000000000002</v>
      </c>
      <c r="U94" s="425" t="n">
        <f aca="false">T94*F94</f>
        <v>-2.90090934078003</v>
      </c>
      <c r="V94" s="341"/>
      <c r="W94" s="341"/>
      <c r="X94" s="341"/>
      <c r="Y94" s="425" t="n">
        <v>-316829.6308</v>
      </c>
      <c r="Z94" s="425" t="n">
        <v>116780.573860795</v>
      </c>
      <c r="AA94" s="341" t="n">
        <f aca="false">Y94-W94</f>
        <v>-316829.6308</v>
      </c>
      <c r="AB94" s="341" t="n">
        <f aca="false">Z94-X94</f>
        <v>116780.573860795</v>
      </c>
      <c r="AC94" s="341" t="n">
        <f aca="false">AA94+AB94</f>
        <v>-200049.056939205</v>
      </c>
      <c r="AD94" s="341"/>
      <c r="AE94" s="341"/>
      <c r="AF94" s="341"/>
      <c r="AG94" s="341"/>
      <c r="AH94" s="341"/>
      <c r="AI94" s="428"/>
      <c r="AJ94" s="428"/>
      <c r="AK94" s="341"/>
      <c r="AL94" s="341"/>
      <c r="AM94" s="341"/>
      <c r="AN94" s="341"/>
      <c r="AO94" s="341"/>
      <c r="AP94" s="341"/>
      <c r="AQ94" s="341"/>
      <c r="AR94" s="341"/>
      <c r="AS94" s="341"/>
      <c r="AT94" s="341"/>
      <c r="AU94" s="341"/>
      <c r="AV94" s="341"/>
      <c r="AW94" s="341"/>
      <c r="AX94" s="341"/>
      <c r="AY94" s="341"/>
      <c r="AZ94" s="341"/>
      <c r="BA94" s="341"/>
      <c r="BB94" s="341"/>
      <c r="BC94" s="341"/>
      <c r="BD94" s="433"/>
      <c r="BE94" s="433"/>
      <c r="BF94" s="434"/>
      <c r="BG94" s="434"/>
      <c r="BH94" s="341"/>
      <c r="BI94" s="341"/>
      <c r="BJ94" s="341"/>
      <c r="BK94" s="428"/>
      <c r="BL94" s="428"/>
      <c r="BM94" s="425"/>
      <c r="BN94" s="425"/>
      <c r="BO94" s="425"/>
      <c r="BP94" s="341"/>
      <c r="BQ94" s="341"/>
      <c r="BR94" s="341"/>
      <c r="BS94" s="341"/>
      <c r="BT94" s="341"/>
      <c r="BU94" s="341"/>
      <c r="BV94" s="341"/>
      <c r="BW94" s="341"/>
      <c r="BX94" s="341"/>
      <c r="BY94" s="341"/>
      <c r="BZ94" s="341"/>
      <c r="CA94" s="341"/>
      <c r="CB94" s="341"/>
      <c r="CC94" s="341"/>
      <c r="CD94" s="430"/>
      <c r="CE94" s="341"/>
      <c r="CF94" s="341"/>
      <c r="CG94" s="341"/>
      <c r="CH94" s="341"/>
      <c r="CI94" s="341"/>
      <c r="CJ94" s="341"/>
      <c r="CK94" s="341"/>
      <c r="CL94" s="341"/>
      <c r="CM94" s="341"/>
      <c r="CN94" s="341"/>
      <c r="CO94" s="341"/>
      <c r="CP94" s="341"/>
      <c r="CQ94" s="341"/>
      <c r="CR94" s="341"/>
      <c r="CS94" s="341"/>
      <c r="CT94" s="341"/>
      <c r="CU94" s="341"/>
      <c r="CV94" s="341"/>
      <c r="CW94" s="341"/>
      <c r="CX94" s="341"/>
      <c r="CY94" s="341"/>
      <c r="CZ94" s="341"/>
      <c r="DA94" s="341"/>
      <c r="DB94" s="341"/>
      <c r="DC94" s="430"/>
      <c r="DD94" s="341"/>
      <c r="DE94" s="341"/>
      <c r="DF94" s="341"/>
      <c r="DG94" s="341"/>
      <c r="DH94" s="341"/>
      <c r="DI94" s="341"/>
      <c r="DJ94" s="341"/>
      <c r="DK94" s="341"/>
    </row>
    <row r="95" customFormat="false" ht="12.75" hidden="false" customHeight="false" outlineLevel="0" collapsed="false">
      <c r="A95" s="449" t="n">
        <v>39083</v>
      </c>
      <c r="B95" s="438" t="n">
        <v>0</v>
      </c>
      <c r="C95" s="438" t="n">
        <v>0</v>
      </c>
      <c r="D95" s="438" t="n">
        <v>0</v>
      </c>
      <c r="E95" s="438" t="n">
        <v>392.72496583</v>
      </c>
      <c r="F95" s="438" t="n">
        <f aca="false">SUM(B95:E95)</f>
        <v>392.72496583</v>
      </c>
      <c r="G95" s="450" t="n">
        <v>4.345</v>
      </c>
      <c r="H95" s="450" t="n">
        <v>4.323</v>
      </c>
      <c r="I95" s="448" t="n">
        <f aca="false">G95-H95</f>
        <v>0.0219999999999994</v>
      </c>
      <c r="J95" s="438" t="n">
        <f aca="false">I95*B95*10000</f>
        <v>0</v>
      </c>
      <c r="K95" s="438" t="n">
        <f aca="false">C95*I95*10000</f>
        <v>0</v>
      </c>
      <c r="L95" s="438" t="n">
        <f aca="false">I95*D95*10000</f>
        <v>0</v>
      </c>
      <c r="M95" s="438" t="n">
        <f aca="false">I95*E95*10000</f>
        <v>86399.4924825974</v>
      </c>
      <c r="N95" s="438" t="n">
        <f aca="false">SUM(J95:M95)</f>
        <v>86399.4924825974</v>
      </c>
      <c r="O95" s="451" t="n">
        <f aca="false">A95</f>
        <v>39083</v>
      </c>
      <c r="P95" s="341"/>
      <c r="Q95" s="426" t="n">
        <f aca="false">CB72</f>
        <v>0</v>
      </c>
      <c r="R95" s="341" t="n">
        <f aca="false">Q95*T95</f>
        <v>0</v>
      </c>
      <c r="S95" s="428" t="n">
        <f aca="false">H94</f>
        <v>4.228</v>
      </c>
      <c r="T95" s="427" t="n">
        <f aca="false">G94-S95</f>
        <v>0.0220000000000002</v>
      </c>
      <c r="U95" s="425" t="n">
        <f aca="false">T95*F95</f>
        <v>8.6399492482601</v>
      </c>
      <c r="V95" s="341"/>
      <c r="W95" s="341"/>
      <c r="X95" s="341"/>
      <c r="Y95" s="425" t="n">
        <v>-315129.4725</v>
      </c>
      <c r="Z95" s="425" t="n">
        <v>117874.743795794</v>
      </c>
      <c r="AA95" s="341" t="n">
        <f aca="false">Y95-W95</f>
        <v>-315129.4725</v>
      </c>
      <c r="AB95" s="341" t="n">
        <f aca="false">Z95-X95</f>
        <v>117874.743795794</v>
      </c>
      <c r="AC95" s="341" t="n">
        <f aca="false">AA95+AB95</f>
        <v>-197254.728704206</v>
      </c>
      <c r="AD95" s="341"/>
      <c r="AE95" s="341"/>
      <c r="AF95" s="341"/>
      <c r="AG95" s="341"/>
      <c r="AH95" s="341"/>
      <c r="AI95" s="428"/>
      <c r="AJ95" s="428"/>
      <c r="AK95" s="341"/>
      <c r="AL95" s="341"/>
      <c r="AM95" s="341"/>
      <c r="AN95" s="341"/>
      <c r="AO95" s="341"/>
      <c r="AP95" s="341"/>
      <c r="AQ95" s="341"/>
      <c r="AR95" s="341"/>
      <c r="AS95" s="341"/>
      <c r="AT95" s="341"/>
      <c r="AU95" s="341"/>
      <c r="AV95" s="341"/>
      <c r="AW95" s="341"/>
      <c r="AX95" s="341"/>
      <c r="AY95" s="341"/>
      <c r="AZ95" s="341"/>
      <c r="BA95" s="341"/>
      <c r="BB95" s="341"/>
      <c r="BC95" s="341"/>
      <c r="BD95" s="433"/>
      <c r="BE95" s="433"/>
      <c r="BF95" s="434"/>
      <c r="BG95" s="434"/>
      <c r="BH95" s="341"/>
      <c r="BI95" s="341"/>
      <c r="BJ95" s="341"/>
      <c r="BK95" s="428"/>
      <c r="BL95" s="428"/>
      <c r="BM95" s="425"/>
      <c r="BN95" s="425"/>
      <c r="BO95" s="425"/>
      <c r="BP95" s="341"/>
      <c r="BQ95" s="341"/>
      <c r="BR95" s="341"/>
      <c r="BS95" s="341"/>
      <c r="BT95" s="341"/>
      <c r="BU95" s="341"/>
      <c r="BV95" s="341"/>
      <c r="BW95" s="341"/>
      <c r="BX95" s="341"/>
      <c r="BY95" s="341"/>
      <c r="BZ95" s="341"/>
      <c r="CA95" s="341"/>
      <c r="CB95" s="341"/>
      <c r="CC95" s="341"/>
      <c r="CD95" s="430"/>
      <c r="CE95" s="341"/>
      <c r="CF95" s="341"/>
      <c r="CG95" s="341"/>
      <c r="CH95" s="341"/>
      <c r="CI95" s="341"/>
      <c r="CJ95" s="341"/>
      <c r="CK95" s="341"/>
      <c r="CL95" s="341"/>
      <c r="CM95" s="341"/>
      <c r="CN95" s="341"/>
      <c r="CO95" s="341"/>
      <c r="CP95" s="341"/>
      <c r="CQ95" s="341"/>
      <c r="CR95" s="341"/>
      <c r="CS95" s="341"/>
      <c r="CT95" s="341"/>
      <c r="CU95" s="341"/>
      <c r="CV95" s="341"/>
      <c r="CW95" s="341"/>
      <c r="CX95" s="341"/>
      <c r="CY95" s="341"/>
      <c r="CZ95" s="341"/>
      <c r="DA95" s="341"/>
      <c r="DB95" s="341"/>
      <c r="DC95" s="430"/>
      <c r="DD95" s="341"/>
      <c r="DE95" s="341"/>
      <c r="DF95" s="341"/>
      <c r="DG95" s="341"/>
      <c r="DH95" s="341"/>
      <c r="DI95" s="341"/>
      <c r="DJ95" s="341"/>
      <c r="DK95" s="341"/>
    </row>
    <row r="96" customFormat="false" ht="12.75" hidden="false" customHeight="false" outlineLevel="0" collapsed="false">
      <c r="A96" s="449" t="n">
        <v>39114</v>
      </c>
      <c r="B96" s="438" t="n">
        <v>0</v>
      </c>
      <c r="C96" s="438" t="n">
        <v>0</v>
      </c>
      <c r="D96" s="438" t="n">
        <v>0</v>
      </c>
      <c r="E96" s="438" t="n">
        <v>233.17953078</v>
      </c>
      <c r="F96" s="438" t="n">
        <f aca="false">SUM(B96:E96)</f>
        <v>233.17953078</v>
      </c>
      <c r="G96" s="450" t="n">
        <v>4.227</v>
      </c>
      <c r="H96" s="450" t="n">
        <v>4.205</v>
      </c>
      <c r="I96" s="448" t="n">
        <f aca="false">G96-H96</f>
        <v>0.0220000000000002</v>
      </c>
      <c r="J96" s="438" t="n">
        <f aca="false">I96*B96*10000</f>
        <v>0</v>
      </c>
      <c r="K96" s="438" t="n">
        <f aca="false">C96*I96*10000</f>
        <v>0</v>
      </c>
      <c r="L96" s="438" t="n">
        <f aca="false">I96*D96*10000</f>
        <v>0</v>
      </c>
      <c r="M96" s="438" t="n">
        <f aca="false">I96*E96*10000</f>
        <v>51299.4967716006</v>
      </c>
      <c r="N96" s="438" t="n">
        <f aca="false">SUM(J96:M96)</f>
        <v>51299.4967716006</v>
      </c>
      <c r="O96" s="451" t="n">
        <f aca="false">A96</f>
        <v>39114</v>
      </c>
      <c r="P96" s="341"/>
      <c r="Q96" s="426" t="n">
        <f aca="false">CB73</f>
        <v>0</v>
      </c>
      <c r="R96" s="341" t="n">
        <f aca="false">Q96*T96</f>
        <v>0</v>
      </c>
      <c r="S96" s="428" t="n">
        <f aca="false">H95</f>
        <v>4.323</v>
      </c>
      <c r="T96" s="427" t="n">
        <f aca="false">G95-S96</f>
        <v>0.0219999999999994</v>
      </c>
      <c r="U96" s="425" t="n">
        <f aca="false">T96*F96</f>
        <v>5.12994967715985</v>
      </c>
      <c r="V96" s="341"/>
      <c r="W96" s="341"/>
      <c r="X96" s="341"/>
      <c r="Y96" s="425" t="n">
        <v>-308401.0983</v>
      </c>
      <c r="Z96" s="425" t="n">
        <v>233831.631841676</v>
      </c>
      <c r="AA96" s="341" t="n">
        <f aca="false">Y96-W96</f>
        <v>-308401.0983</v>
      </c>
      <c r="AB96" s="341" t="n">
        <f aca="false">Z96-X96</f>
        <v>233831.631841676</v>
      </c>
      <c r="AC96" s="341" t="n">
        <f aca="false">AA96+AB96</f>
        <v>-74569.4664583239</v>
      </c>
      <c r="AD96" s="341"/>
      <c r="AE96" s="341"/>
      <c r="AF96" s="341"/>
      <c r="AG96" s="341"/>
      <c r="AH96" s="341"/>
      <c r="AI96" s="428"/>
      <c r="AJ96" s="428"/>
      <c r="AK96" s="341"/>
      <c r="AL96" s="341"/>
      <c r="AM96" s="341"/>
      <c r="AN96" s="341"/>
      <c r="AO96" s="341"/>
      <c r="AP96" s="341"/>
      <c r="AQ96" s="341"/>
      <c r="AR96" s="341"/>
      <c r="AS96" s="341"/>
      <c r="AT96" s="341"/>
      <c r="AU96" s="341"/>
      <c r="AV96" s="341"/>
      <c r="AW96" s="341"/>
      <c r="AX96" s="341"/>
      <c r="AY96" s="341"/>
      <c r="AZ96" s="341"/>
      <c r="BA96" s="341"/>
      <c r="BB96" s="341"/>
      <c r="BC96" s="341"/>
      <c r="BD96" s="433"/>
      <c r="BE96" s="433"/>
      <c r="BF96" s="434"/>
      <c r="BG96" s="434"/>
      <c r="BH96" s="341"/>
      <c r="BI96" s="341"/>
      <c r="BJ96" s="341"/>
      <c r="BK96" s="428"/>
      <c r="BL96" s="428"/>
      <c r="BM96" s="425"/>
      <c r="BN96" s="425"/>
      <c r="BO96" s="425"/>
      <c r="BP96" s="341"/>
      <c r="BQ96" s="341"/>
      <c r="BR96" s="341"/>
      <c r="BS96" s="341"/>
      <c r="BT96" s="341"/>
      <c r="BU96" s="341"/>
      <c r="BV96" s="341"/>
      <c r="BW96" s="341"/>
      <c r="BX96" s="341"/>
      <c r="BY96" s="341"/>
      <c r="BZ96" s="341"/>
      <c r="CA96" s="341"/>
      <c r="CB96" s="341"/>
      <c r="CC96" s="341"/>
      <c r="CD96" s="430"/>
      <c r="CE96" s="341"/>
      <c r="CF96" s="341"/>
      <c r="CG96" s="341"/>
      <c r="CH96" s="341"/>
      <c r="CI96" s="341"/>
      <c r="CJ96" s="341"/>
      <c r="CK96" s="341"/>
      <c r="CL96" s="341"/>
      <c r="CM96" s="341"/>
      <c r="CN96" s="341"/>
      <c r="CO96" s="341"/>
      <c r="CP96" s="341"/>
      <c r="CQ96" s="341"/>
      <c r="CR96" s="341"/>
      <c r="CS96" s="341"/>
      <c r="CT96" s="341"/>
      <c r="CU96" s="341"/>
      <c r="CV96" s="341"/>
      <c r="CW96" s="341"/>
      <c r="CX96" s="341"/>
      <c r="CY96" s="341"/>
      <c r="CZ96" s="341"/>
      <c r="DA96" s="341"/>
      <c r="DB96" s="341"/>
      <c r="DC96" s="430"/>
      <c r="DD96" s="341"/>
      <c r="DE96" s="341"/>
      <c r="DF96" s="341"/>
      <c r="DG96" s="341"/>
      <c r="DH96" s="341"/>
      <c r="DI96" s="341"/>
      <c r="DJ96" s="341"/>
      <c r="DK96" s="341"/>
    </row>
    <row r="97" customFormat="false" ht="12.75" hidden="false" customHeight="false" outlineLevel="0" collapsed="false">
      <c r="A97" s="449" t="n">
        <v>39142</v>
      </c>
      <c r="B97" s="438" t="n">
        <v>0</v>
      </c>
      <c r="C97" s="438" t="n">
        <v>0</v>
      </c>
      <c r="D97" s="438" t="n">
        <v>0</v>
      </c>
      <c r="E97" s="438" t="n">
        <v>241.02549277</v>
      </c>
      <c r="F97" s="438" t="n">
        <f aca="false">SUM(B97:E97)</f>
        <v>241.02549277</v>
      </c>
      <c r="G97" s="450" t="n">
        <v>4.094</v>
      </c>
      <c r="H97" s="450" t="n">
        <v>4.072</v>
      </c>
      <c r="I97" s="448" t="n">
        <f aca="false">G97-H97</f>
        <v>0.0220000000000002</v>
      </c>
      <c r="J97" s="438" t="n">
        <f aca="false">I97*B97*10000</f>
        <v>0</v>
      </c>
      <c r="K97" s="438" t="n">
        <f aca="false">C97*I97*10000</f>
        <v>0</v>
      </c>
      <c r="L97" s="438" t="n">
        <f aca="false">I97*D97*10000</f>
        <v>0</v>
      </c>
      <c r="M97" s="438" t="n">
        <f aca="false">I97*E97*10000</f>
        <v>53025.6084094006</v>
      </c>
      <c r="N97" s="438" t="n">
        <f aca="false">SUM(J97:M97)</f>
        <v>53025.6084094006</v>
      </c>
      <c r="O97" s="451" t="n">
        <f aca="false">A97</f>
        <v>39142</v>
      </c>
      <c r="P97" s="341"/>
      <c r="Q97" s="426" t="n">
        <f aca="false">CB74</f>
        <v>0</v>
      </c>
      <c r="R97" s="341" t="n">
        <f aca="false">Q97*T97</f>
        <v>0</v>
      </c>
      <c r="S97" s="428" t="n">
        <f aca="false">H96</f>
        <v>4.205</v>
      </c>
      <c r="T97" s="427" t="n">
        <f aca="false">G96-S97</f>
        <v>0.0220000000000002</v>
      </c>
      <c r="U97" s="425" t="n">
        <f aca="false">T97*F97</f>
        <v>5.30256084094006</v>
      </c>
      <c r="V97" s="341"/>
      <c r="W97" s="341"/>
      <c r="X97" s="341"/>
      <c r="Y97" s="425" t="n">
        <v>-286601.24</v>
      </c>
      <c r="Z97" s="425" t="n">
        <v>327175.160179271</v>
      </c>
      <c r="AA97" s="341" t="n">
        <f aca="false">Y97-W97</f>
        <v>-286601.24</v>
      </c>
      <c r="AB97" s="341" t="n">
        <f aca="false">Z97-X97</f>
        <v>327175.160179271</v>
      </c>
      <c r="AC97" s="341" t="n">
        <f aca="false">AA97+AB97</f>
        <v>40573.920179271</v>
      </c>
      <c r="AD97" s="341"/>
      <c r="AE97" s="341"/>
      <c r="AF97" s="341"/>
      <c r="AG97" s="341"/>
      <c r="AH97" s="341"/>
      <c r="AI97" s="428"/>
      <c r="AJ97" s="428"/>
      <c r="AK97" s="341"/>
      <c r="AL97" s="341"/>
      <c r="AM97" s="341"/>
      <c r="AN97" s="341"/>
      <c r="AO97" s="341"/>
      <c r="AP97" s="341"/>
      <c r="AQ97" s="341"/>
      <c r="AR97" s="341"/>
      <c r="AS97" s="341"/>
      <c r="AT97" s="341"/>
      <c r="AU97" s="341"/>
      <c r="AV97" s="341"/>
      <c r="AW97" s="341"/>
      <c r="AX97" s="341"/>
      <c r="AY97" s="341"/>
      <c r="AZ97" s="341"/>
      <c r="BA97" s="341"/>
      <c r="BB97" s="341"/>
      <c r="BC97" s="341"/>
      <c r="BD97" s="433"/>
      <c r="BE97" s="433"/>
      <c r="BF97" s="434"/>
      <c r="BG97" s="434"/>
      <c r="BH97" s="341"/>
      <c r="BI97" s="341"/>
      <c r="BJ97" s="341"/>
      <c r="BK97" s="428"/>
      <c r="BL97" s="428"/>
      <c r="BM97" s="425"/>
      <c r="BN97" s="425"/>
      <c r="BO97" s="425"/>
      <c r="BP97" s="341"/>
      <c r="BQ97" s="341"/>
      <c r="BR97" s="341"/>
      <c r="BS97" s="341"/>
      <c r="BT97" s="341"/>
      <c r="BU97" s="341"/>
      <c r="BV97" s="341"/>
      <c r="BW97" s="341"/>
      <c r="BX97" s="341"/>
      <c r="BY97" s="341"/>
      <c r="BZ97" s="341"/>
      <c r="CA97" s="341"/>
      <c r="CB97" s="341"/>
      <c r="CC97" s="341"/>
      <c r="CD97" s="430"/>
      <c r="CE97" s="341"/>
      <c r="CF97" s="341"/>
      <c r="CG97" s="341"/>
      <c r="CH97" s="341"/>
      <c r="CI97" s="341"/>
      <c r="CJ97" s="341"/>
      <c r="CK97" s="341"/>
      <c r="CL97" s="341"/>
      <c r="CM97" s="341"/>
      <c r="CN97" s="341"/>
      <c r="CO97" s="341"/>
      <c r="CP97" s="341"/>
      <c r="CQ97" s="341"/>
      <c r="CR97" s="341"/>
      <c r="CS97" s="341"/>
      <c r="CT97" s="341"/>
      <c r="CU97" s="341"/>
      <c r="CV97" s="341"/>
      <c r="CW97" s="341"/>
      <c r="CX97" s="341"/>
      <c r="CY97" s="341"/>
      <c r="CZ97" s="341"/>
      <c r="DA97" s="341"/>
      <c r="DB97" s="341"/>
      <c r="DC97" s="430"/>
      <c r="DD97" s="341"/>
      <c r="DE97" s="341"/>
      <c r="DF97" s="341"/>
      <c r="DG97" s="341"/>
      <c r="DH97" s="341"/>
      <c r="DI97" s="341"/>
      <c r="DJ97" s="341"/>
      <c r="DK97" s="341"/>
    </row>
    <row r="98" customFormat="false" ht="12.75" hidden="false" customHeight="false" outlineLevel="0" collapsed="false">
      <c r="A98" s="449" t="n">
        <v>39173</v>
      </c>
      <c r="B98" s="438" t="n">
        <v>0</v>
      </c>
      <c r="C98" s="438" t="n">
        <v>0</v>
      </c>
      <c r="D98" s="438" t="n">
        <v>0</v>
      </c>
      <c r="E98" s="438" t="n">
        <v>240.47449986</v>
      </c>
      <c r="F98" s="438" t="n">
        <f aca="false">SUM(B98:E98)</f>
        <v>240.47449986</v>
      </c>
      <c r="G98" s="450" t="n">
        <v>3.874</v>
      </c>
      <c r="H98" s="450" t="n">
        <v>3.852</v>
      </c>
      <c r="I98" s="448" t="n">
        <f aca="false">G98-H98</f>
        <v>0.0220000000000002</v>
      </c>
      <c r="J98" s="438" t="n">
        <f aca="false">I98*B98*10000</f>
        <v>0</v>
      </c>
      <c r="K98" s="438" t="n">
        <f aca="false">C98*I98*10000</f>
        <v>0</v>
      </c>
      <c r="L98" s="438" t="n">
        <f aca="false">I98*D98*10000</f>
        <v>0</v>
      </c>
      <c r="M98" s="438" t="n">
        <f aca="false">I98*E98*10000</f>
        <v>52904.3899692006</v>
      </c>
      <c r="N98" s="438" t="n">
        <f aca="false">SUM(J98:M98)</f>
        <v>52904.3899692006</v>
      </c>
      <c r="O98" s="451" t="n">
        <f aca="false">A98</f>
        <v>39173</v>
      </c>
      <c r="P98" s="425" t="n">
        <f aca="false">SUM(N87:N98)</f>
        <v>196148.667686399</v>
      </c>
      <c r="Q98" s="426" t="n">
        <f aca="false">CB75</f>
        <v>0</v>
      </c>
      <c r="R98" s="341" t="n">
        <f aca="false">Q98*T98</f>
        <v>0</v>
      </c>
      <c r="S98" s="428" t="n">
        <f aca="false">H97</f>
        <v>4.072</v>
      </c>
      <c r="T98" s="427" t="n">
        <f aca="false">G97-S98</f>
        <v>0.0220000000000002</v>
      </c>
      <c r="U98" s="425" t="n">
        <f aca="false">T98*F98</f>
        <v>5.29043899692006</v>
      </c>
      <c r="V98" s="425" t="n">
        <f aca="false">SUM(U87:U98)</f>
        <v>19.61486676864</v>
      </c>
      <c r="W98" s="341"/>
      <c r="X98" s="341"/>
      <c r="Y98" s="425" t="n">
        <v>-279457.4814</v>
      </c>
      <c r="Z98" s="425" t="n">
        <v>627425.524178959</v>
      </c>
      <c r="AA98" s="341" t="n">
        <f aca="false">Y98-W98</f>
        <v>-279457.4814</v>
      </c>
      <c r="AB98" s="341" t="n">
        <f aca="false">Z98-X98</f>
        <v>627425.524178959</v>
      </c>
      <c r="AC98" s="341" t="n">
        <f aca="false">AA98+AB98</f>
        <v>347968.042778959</v>
      </c>
      <c r="AD98" s="341"/>
      <c r="AE98" s="341"/>
      <c r="AF98" s="341"/>
      <c r="AG98" s="341"/>
      <c r="AH98" s="341"/>
      <c r="AI98" s="428"/>
      <c r="AJ98" s="428"/>
      <c r="AK98" s="341"/>
      <c r="AL98" s="341"/>
      <c r="AM98" s="341"/>
      <c r="AN98" s="341"/>
      <c r="AO98" s="341"/>
      <c r="AP98" s="341"/>
      <c r="AQ98" s="341"/>
      <c r="AR98" s="341"/>
      <c r="AS98" s="341"/>
      <c r="AT98" s="341"/>
      <c r="AU98" s="341"/>
      <c r="AV98" s="341"/>
      <c r="AW98" s="341"/>
      <c r="AX98" s="341"/>
      <c r="AY98" s="341"/>
      <c r="AZ98" s="341"/>
      <c r="BA98" s="341"/>
      <c r="BB98" s="341"/>
      <c r="BC98" s="341"/>
      <c r="BD98" s="433"/>
      <c r="BE98" s="433"/>
      <c r="BF98" s="434"/>
      <c r="BG98" s="434"/>
      <c r="BH98" s="341"/>
      <c r="BI98" s="341"/>
      <c r="BJ98" s="341"/>
      <c r="BK98" s="428"/>
      <c r="BL98" s="428"/>
      <c r="BM98" s="425"/>
      <c r="BN98" s="425"/>
      <c r="BO98" s="425"/>
      <c r="BP98" s="341"/>
      <c r="BQ98" s="341"/>
      <c r="BR98" s="341"/>
      <c r="BS98" s="341"/>
      <c r="BT98" s="341"/>
      <c r="BU98" s="341"/>
      <c r="BV98" s="341"/>
      <c r="BW98" s="341"/>
      <c r="BX98" s="341"/>
      <c r="BY98" s="341"/>
      <c r="BZ98" s="341"/>
      <c r="CA98" s="341"/>
      <c r="CB98" s="341"/>
      <c r="CC98" s="341"/>
      <c r="CD98" s="430"/>
      <c r="CE98" s="341"/>
      <c r="CF98" s="341"/>
      <c r="CG98" s="341"/>
      <c r="CH98" s="341"/>
      <c r="CI98" s="341"/>
      <c r="CJ98" s="341"/>
      <c r="CK98" s="341"/>
      <c r="CL98" s="341"/>
      <c r="CM98" s="341"/>
      <c r="CN98" s="341"/>
      <c r="CO98" s="341"/>
      <c r="CP98" s="341"/>
      <c r="CQ98" s="341"/>
      <c r="CR98" s="341"/>
      <c r="CS98" s="341"/>
      <c r="CT98" s="341"/>
      <c r="CU98" s="341"/>
      <c r="CV98" s="341"/>
      <c r="CW98" s="341"/>
      <c r="CX98" s="341"/>
      <c r="CY98" s="341"/>
      <c r="CZ98" s="341"/>
      <c r="DA98" s="341"/>
      <c r="DB98" s="341"/>
      <c r="DC98" s="430"/>
      <c r="DD98" s="341"/>
      <c r="DE98" s="341"/>
      <c r="DF98" s="341"/>
      <c r="DG98" s="341"/>
      <c r="DH98" s="341"/>
      <c r="DI98" s="341"/>
      <c r="DJ98" s="341"/>
      <c r="DK98" s="341"/>
    </row>
    <row r="99" customFormat="false" ht="12.75" hidden="false" customHeight="false" outlineLevel="0" collapsed="false">
      <c r="A99" s="449" t="n">
        <v>39203</v>
      </c>
      <c r="B99" s="438" t="n">
        <v>0</v>
      </c>
      <c r="C99" s="438" t="n">
        <v>0</v>
      </c>
      <c r="D99" s="438" t="n">
        <v>0</v>
      </c>
      <c r="E99" s="438" t="n">
        <v>247.3247104</v>
      </c>
      <c r="F99" s="438" t="n">
        <f aca="false">SUM(B99:E99)</f>
        <v>247.3247104</v>
      </c>
      <c r="G99" s="450" t="n">
        <v>3.864</v>
      </c>
      <c r="H99" s="450" t="n">
        <v>3.842</v>
      </c>
      <c r="I99" s="448" t="n">
        <f aca="false">G99-H99</f>
        <v>0.0219999999999998</v>
      </c>
      <c r="J99" s="438" t="n">
        <f aca="false">I99*B99*10000</f>
        <v>0</v>
      </c>
      <c r="K99" s="438" t="n">
        <f aca="false">C99*I99*10000</f>
        <v>0</v>
      </c>
      <c r="L99" s="438" t="n">
        <f aca="false">I99*D99*10000</f>
        <v>0</v>
      </c>
      <c r="M99" s="438" t="n">
        <f aca="false">I99*E99*10000</f>
        <v>54411.4362879995</v>
      </c>
      <c r="N99" s="438" t="n">
        <f aca="false">SUM(J99:M99)</f>
        <v>54411.4362879995</v>
      </c>
      <c r="O99" s="451" t="n">
        <f aca="false">A99</f>
        <v>39203</v>
      </c>
      <c r="P99" s="341"/>
      <c r="Q99" s="426" t="n">
        <f aca="false">CB76</f>
        <v>0</v>
      </c>
      <c r="R99" s="341" t="n">
        <f aca="false">Q99*T99</f>
        <v>0</v>
      </c>
      <c r="S99" s="428" t="n">
        <f aca="false">H98</f>
        <v>3.852</v>
      </c>
      <c r="T99" s="427" t="n">
        <f aca="false">G98-S99</f>
        <v>0.0220000000000002</v>
      </c>
      <c r="U99" s="425" t="n">
        <f aca="false">T99*F99</f>
        <v>5.44114362880006</v>
      </c>
      <c r="V99" s="341"/>
      <c r="W99" s="341"/>
      <c r="X99" s="341"/>
      <c r="Y99" s="425" t="n">
        <v>-230769.2158</v>
      </c>
      <c r="Z99" s="425" t="n">
        <v>257378.052698737</v>
      </c>
      <c r="AA99" s="341" t="n">
        <f aca="false">Y99-W99</f>
        <v>-230769.2158</v>
      </c>
      <c r="AB99" s="341" t="n">
        <f aca="false">Z99-X99</f>
        <v>257378.052698737</v>
      </c>
      <c r="AC99" s="341" t="n">
        <f aca="false">AA99+AB99</f>
        <v>26608.836898737</v>
      </c>
      <c r="AD99" s="341"/>
      <c r="AE99" s="341"/>
      <c r="AF99" s="341"/>
      <c r="AG99" s="341"/>
      <c r="AH99" s="341"/>
      <c r="AI99" s="428"/>
      <c r="AJ99" s="428"/>
      <c r="AK99" s="341"/>
      <c r="AL99" s="341"/>
      <c r="AM99" s="341"/>
      <c r="AN99" s="341"/>
      <c r="AO99" s="341"/>
      <c r="AP99" s="341"/>
      <c r="AQ99" s="341"/>
      <c r="AR99" s="341"/>
      <c r="AS99" s="341"/>
      <c r="AT99" s="341"/>
      <c r="AU99" s="341"/>
      <c r="AV99" s="341"/>
      <c r="AW99" s="341"/>
      <c r="AX99" s="341"/>
      <c r="AY99" s="341"/>
      <c r="AZ99" s="341"/>
      <c r="BA99" s="341"/>
      <c r="BB99" s="341"/>
      <c r="BC99" s="341"/>
      <c r="BD99" s="433"/>
      <c r="BE99" s="433"/>
      <c r="BF99" s="434"/>
      <c r="BG99" s="434"/>
      <c r="BH99" s="341"/>
      <c r="BI99" s="341"/>
      <c r="BJ99" s="341"/>
      <c r="BK99" s="428"/>
      <c r="BL99" s="428"/>
      <c r="BM99" s="425"/>
      <c r="BN99" s="425"/>
      <c r="BO99" s="425"/>
      <c r="BP99" s="341"/>
      <c r="BQ99" s="341"/>
      <c r="BR99" s="341"/>
      <c r="BS99" s="341"/>
      <c r="BT99" s="341"/>
      <c r="BU99" s="341"/>
      <c r="BV99" s="341"/>
      <c r="BW99" s="341"/>
      <c r="BX99" s="341"/>
      <c r="BY99" s="341"/>
      <c r="BZ99" s="341"/>
      <c r="CA99" s="341"/>
      <c r="CB99" s="341"/>
      <c r="CC99" s="341"/>
      <c r="CD99" s="430"/>
      <c r="CE99" s="341"/>
      <c r="CF99" s="341"/>
      <c r="CG99" s="341"/>
      <c r="CH99" s="341"/>
      <c r="CI99" s="341"/>
      <c r="CJ99" s="341"/>
      <c r="CK99" s="341"/>
      <c r="CL99" s="341"/>
      <c r="CM99" s="341"/>
      <c r="CN99" s="341"/>
      <c r="CO99" s="341"/>
      <c r="CP99" s="341"/>
      <c r="CQ99" s="341"/>
      <c r="CR99" s="341"/>
      <c r="CS99" s="341"/>
      <c r="CT99" s="341"/>
      <c r="CU99" s="341"/>
      <c r="CV99" s="341"/>
      <c r="CW99" s="341"/>
      <c r="CX99" s="341"/>
      <c r="CY99" s="341"/>
      <c r="CZ99" s="341"/>
      <c r="DA99" s="341"/>
      <c r="DB99" s="341"/>
      <c r="DC99" s="430"/>
      <c r="DD99" s="341"/>
      <c r="DE99" s="341"/>
      <c r="DF99" s="341"/>
      <c r="DG99" s="341"/>
      <c r="DH99" s="341"/>
      <c r="DI99" s="341"/>
      <c r="DJ99" s="341"/>
      <c r="DK99" s="341"/>
    </row>
    <row r="100" customFormat="false" ht="12.75" hidden="false" customHeight="false" outlineLevel="0" collapsed="false">
      <c r="A100" s="449" t="n">
        <v>39234</v>
      </c>
      <c r="B100" s="438" t="n">
        <v>0</v>
      </c>
      <c r="C100" s="438" t="n">
        <v>0</v>
      </c>
      <c r="D100" s="438" t="n">
        <v>0</v>
      </c>
      <c r="E100" s="438" t="n">
        <v>240.80518062</v>
      </c>
      <c r="F100" s="438" t="n">
        <f aca="false">SUM(B100:E100)</f>
        <v>240.80518062</v>
      </c>
      <c r="G100" s="450" t="n">
        <v>3.9</v>
      </c>
      <c r="H100" s="450" t="n">
        <v>3.878</v>
      </c>
      <c r="I100" s="448" t="n">
        <f aca="false">G100-H100</f>
        <v>0.0219999999999998</v>
      </c>
      <c r="J100" s="438" t="n">
        <f aca="false">I100*B100*10000</f>
        <v>0</v>
      </c>
      <c r="K100" s="438" t="n">
        <f aca="false">C100*I100*10000</f>
        <v>0</v>
      </c>
      <c r="L100" s="438" t="n">
        <f aca="false">I100*D100*10000</f>
        <v>0</v>
      </c>
      <c r="M100" s="438" t="n">
        <f aca="false">I100*E100*10000</f>
        <v>52977.1397363995</v>
      </c>
      <c r="N100" s="438" t="n">
        <f aca="false">SUM(J100:M100)</f>
        <v>52977.1397363995</v>
      </c>
      <c r="O100" s="451" t="n">
        <f aca="false">A100</f>
        <v>39234</v>
      </c>
      <c r="P100" s="341"/>
      <c r="Q100" s="426" t="n">
        <f aca="false">CB77</f>
        <v>0</v>
      </c>
      <c r="R100" s="341" t="n">
        <f aca="false">Q100*T100</f>
        <v>0</v>
      </c>
      <c r="S100" s="428" t="n">
        <f aca="false">H99</f>
        <v>3.842</v>
      </c>
      <c r="T100" s="427" t="n">
        <f aca="false">G99-S100</f>
        <v>0.0219999999999998</v>
      </c>
      <c r="U100" s="425" t="n">
        <f aca="false">T100*F100</f>
        <v>5.29771397363995</v>
      </c>
      <c r="V100" s="341"/>
      <c r="W100" s="341"/>
      <c r="X100" s="341"/>
      <c r="Y100" s="425" t="n">
        <v>-201905.0337</v>
      </c>
      <c r="Z100" s="425" t="n">
        <v>275968.374981257</v>
      </c>
      <c r="AA100" s="341" t="n">
        <f aca="false">Y100-W100</f>
        <v>-201905.0337</v>
      </c>
      <c r="AB100" s="341" t="n">
        <f aca="false">Z100-X100</f>
        <v>275968.374981257</v>
      </c>
      <c r="AC100" s="341" t="n">
        <f aca="false">AA100+AB100</f>
        <v>74063.341281257</v>
      </c>
      <c r="AD100" s="341"/>
      <c r="AE100" s="341"/>
      <c r="AF100" s="341"/>
      <c r="AG100" s="341"/>
      <c r="AH100" s="341"/>
      <c r="AI100" s="428"/>
      <c r="AJ100" s="428"/>
      <c r="AK100" s="341"/>
      <c r="AL100" s="341"/>
      <c r="AM100" s="341"/>
      <c r="AN100" s="341"/>
      <c r="AO100" s="341"/>
      <c r="AP100" s="341"/>
      <c r="AQ100" s="341"/>
      <c r="AR100" s="341"/>
      <c r="AS100" s="341"/>
      <c r="AT100" s="341"/>
      <c r="AU100" s="341"/>
      <c r="AV100" s="341"/>
      <c r="AW100" s="341"/>
      <c r="AX100" s="341"/>
      <c r="AY100" s="341"/>
      <c r="AZ100" s="341"/>
      <c r="BA100" s="341"/>
      <c r="BB100" s="341"/>
      <c r="BC100" s="341"/>
      <c r="BD100" s="433"/>
      <c r="BE100" s="433"/>
      <c r="BF100" s="434"/>
      <c r="BG100" s="434"/>
      <c r="BH100" s="341"/>
      <c r="BI100" s="341"/>
      <c r="BJ100" s="341"/>
      <c r="BK100" s="428"/>
      <c r="BL100" s="428"/>
      <c r="BM100" s="425"/>
      <c r="BN100" s="425"/>
      <c r="BO100" s="425"/>
      <c r="BP100" s="341"/>
      <c r="BQ100" s="341"/>
      <c r="BR100" s="341"/>
      <c r="BS100" s="341"/>
      <c r="BT100" s="341"/>
      <c r="BU100" s="341"/>
      <c r="BV100" s="341"/>
      <c r="BW100" s="341"/>
      <c r="BX100" s="341"/>
      <c r="BY100" s="341"/>
      <c r="BZ100" s="341"/>
      <c r="CA100" s="341"/>
      <c r="CB100" s="341"/>
      <c r="CC100" s="341"/>
      <c r="CD100" s="430"/>
      <c r="CE100" s="341"/>
      <c r="CF100" s="341"/>
      <c r="CG100" s="341"/>
      <c r="CH100" s="341"/>
      <c r="CI100" s="341"/>
      <c r="CJ100" s="341"/>
      <c r="CK100" s="341"/>
      <c r="CL100" s="341"/>
      <c r="CM100" s="341"/>
      <c r="CN100" s="341"/>
      <c r="CO100" s="341"/>
      <c r="CP100" s="341"/>
      <c r="CQ100" s="341"/>
      <c r="CR100" s="341"/>
      <c r="CS100" s="341"/>
      <c r="CT100" s="341"/>
      <c r="CU100" s="341"/>
      <c r="CV100" s="341"/>
      <c r="CW100" s="341"/>
      <c r="CX100" s="341"/>
      <c r="CY100" s="341"/>
      <c r="CZ100" s="341"/>
      <c r="DA100" s="341"/>
      <c r="DB100" s="341"/>
      <c r="DC100" s="430"/>
      <c r="DD100" s="341"/>
      <c r="DE100" s="341"/>
      <c r="DF100" s="341"/>
      <c r="DG100" s="341"/>
      <c r="DH100" s="341"/>
      <c r="DI100" s="341"/>
      <c r="DJ100" s="341"/>
      <c r="DK100" s="341"/>
    </row>
    <row r="101" customFormat="false" ht="12.75" hidden="false" customHeight="false" outlineLevel="0" collapsed="false">
      <c r="A101" s="449" t="n">
        <v>39264</v>
      </c>
      <c r="B101" s="438" t="n">
        <v>0</v>
      </c>
      <c r="C101" s="438" t="n">
        <v>0</v>
      </c>
      <c r="D101" s="438" t="n">
        <v>0</v>
      </c>
      <c r="E101" s="438" t="n">
        <v>246.65581176</v>
      </c>
      <c r="F101" s="438" t="n">
        <f aca="false">SUM(B101:E101)</f>
        <v>246.65581176</v>
      </c>
      <c r="G101" s="450" t="n">
        <v>3.95</v>
      </c>
      <c r="H101" s="450" t="n">
        <v>3.928</v>
      </c>
      <c r="I101" s="448" t="n">
        <f aca="false">G101-H101</f>
        <v>0.0220000000000002</v>
      </c>
      <c r="J101" s="438" t="n">
        <f aca="false">I101*B101*10000</f>
        <v>0</v>
      </c>
      <c r="K101" s="438" t="n">
        <f aca="false">C101*I101*10000</f>
        <v>0</v>
      </c>
      <c r="L101" s="438" t="n">
        <f aca="false">I101*D101*10000</f>
        <v>0</v>
      </c>
      <c r="M101" s="438" t="n">
        <f aca="false">I101*E101*10000</f>
        <v>54264.2785872006</v>
      </c>
      <c r="N101" s="438" t="n">
        <f aca="false">SUM(J101:M101)</f>
        <v>54264.2785872006</v>
      </c>
      <c r="O101" s="451" t="n">
        <f aca="false">A101</f>
        <v>39264</v>
      </c>
      <c r="P101" s="341"/>
      <c r="Q101" s="426" t="n">
        <f aca="false">CB78</f>
        <v>0</v>
      </c>
      <c r="R101" s="341" t="n">
        <f aca="false">Q101*T101</f>
        <v>0</v>
      </c>
      <c r="S101" s="428" t="n">
        <f aca="false">H100</f>
        <v>3.878</v>
      </c>
      <c r="T101" s="427" t="n">
        <f aca="false">G100-S101</f>
        <v>0.0219999999999998</v>
      </c>
      <c r="U101" s="425" t="n">
        <f aca="false">T101*F101</f>
        <v>5.42642785871995</v>
      </c>
      <c r="V101" s="341"/>
      <c r="W101" s="341"/>
      <c r="X101" s="341"/>
      <c r="Y101" s="425" t="n">
        <v>-228487.2517</v>
      </c>
      <c r="Z101" s="425" t="n">
        <v>-107110.490321214</v>
      </c>
      <c r="AA101" s="419" t="n">
        <f aca="false">Y101-W101</f>
        <v>-228487.2517</v>
      </c>
      <c r="AB101" s="419" t="n">
        <f aca="false">Z101-X101</f>
        <v>-107110.490321214</v>
      </c>
      <c r="AC101" s="419" t="n">
        <f aca="false">AA101+AB101</f>
        <v>-335597.742021214</v>
      </c>
      <c r="AD101" s="341"/>
      <c r="AE101" s="341"/>
      <c r="AF101" s="341"/>
      <c r="AG101" s="341"/>
      <c r="AH101" s="341"/>
      <c r="AI101" s="428"/>
      <c r="AJ101" s="428"/>
      <c r="AK101" s="341"/>
      <c r="AL101" s="341"/>
      <c r="AM101" s="341"/>
      <c r="AN101" s="341"/>
      <c r="AO101" s="341"/>
      <c r="AP101" s="341"/>
      <c r="AQ101" s="341"/>
      <c r="AR101" s="341"/>
      <c r="AS101" s="341"/>
      <c r="AT101" s="341"/>
      <c r="AU101" s="341"/>
      <c r="AV101" s="341"/>
      <c r="AW101" s="341"/>
      <c r="AX101" s="341"/>
      <c r="AY101" s="341"/>
      <c r="AZ101" s="341"/>
      <c r="BA101" s="341"/>
      <c r="BB101" s="341"/>
      <c r="BC101" s="341"/>
      <c r="BD101" s="433"/>
      <c r="BE101" s="433"/>
      <c r="BF101" s="434"/>
      <c r="BG101" s="434"/>
      <c r="BH101" s="341"/>
      <c r="BI101" s="341"/>
      <c r="BJ101" s="341"/>
      <c r="BK101" s="428"/>
      <c r="BL101" s="428"/>
      <c r="BM101" s="425"/>
      <c r="BN101" s="425"/>
      <c r="BO101" s="425"/>
      <c r="BP101" s="341"/>
      <c r="BQ101" s="341"/>
      <c r="BR101" s="341"/>
      <c r="BS101" s="341"/>
      <c r="BT101" s="341"/>
      <c r="BU101" s="341"/>
      <c r="BV101" s="341"/>
      <c r="BW101" s="341"/>
      <c r="BX101" s="341"/>
      <c r="BY101" s="341"/>
      <c r="BZ101" s="341"/>
      <c r="CA101" s="341"/>
      <c r="CB101" s="341"/>
      <c r="CC101" s="341"/>
      <c r="CD101" s="430"/>
      <c r="CE101" s="341"/>
      <c r="CF101" s="341"/>
      <c r="CG101" s="341"/>
      <c r="CH101" s="341"/>
      <c r="CI101" s="341"/>
      <c r="CJ101" s="341"/>
      <c r="CK101" s="341"/>
      <c r="CL101" s="341"/>
      <c r="CM101" s="341"/>
      <c r="CN101" s="341"/>
      <c r="CO101" s="341"/>
      <c r="CP101" s="341"/>
      <c r="CQ101" s="341"/>
      <c r="CR101" s="341"/>
      <c r="CS101" s="341"/>
      <c r="CT101" s="341"/>
      <c r="CU101" s="341"/>
      <c r="CV101" s="341"/>
      <c r="CW101" s="341"/>
      <c r="CX101" s="341"/>
      <c r="CY101" s="341"/>
      <c r="CZ101" s="341"/>
      <c r="DA101" s="341"/>
      <c r="DB101" s="341"/>
      <c r="DC101" s="430"/>
      <c r="DD101" s="341"/>
      <c r="DE101" s="341"/>
      <c r="DF101" s="341"/>
      <c r="DG101" s="341"/>
      <c r="DH101" s="341"/>
      <c r="DI101" s="341"/>
      <c r="DJ101" s="341"/>
      <c r="DK101" s="341"/>
    </row>
    <row r="102" customFormat="false" ht="12.75" hidden="false" customHeight="false" outlineLevel="0" collapsed="false">
      <c r="A102" s="449" t="n">
        <v>39295</v>
      </c>
      <c r="B102" s="438" t="n">
        <v>0</v>
      </c>
      <c r="C102" s="438" t="n">
        <v>0</v>
      </c>
      <c r="D102" s="438" t="n">
        <v>0</v>
      </c>
      <c r="E102" s="438" t="n">
        <v>246.30981721</v>
      </c>
      <c r="F102" s="438" t="n">
        <f aca="false">SUM(B102:E102)</f>
        <v>246.30981721</v>
      </c>
      <c r="G102" s="450" t="n">
        <v>3.981</v>
      </c>
      <c r="H102" s="450" t="n">
        <v>3.959</v>
      </c>
      <c r="I102" s="448" t="n">
        <f aca="false">G102-H102</f>
        <v>0.0219999999999998</v>
      </c>
      <c r="J102" s="438" t="n">
        <f aca="false">I102*B102*10000</f>
        <v>0</v>
      </c>
      <c r="K102" s="438" t="n">
        <f aca="false">C102*I102*10000</f>
        <v>0</v>
      </c>
      <c r="L102" s="438" t="n">
        <f aca="false">I102*D102*10000</f>
        <v>0</v>
      </c>
      <c r="M102" s="438" t="n">
        <f aca="false">I102*E102*10000</f>
        <v>54188.1597861995</v>
      </c>
      <c r="N102" s="438" t="n">
        <f aca="false">SUM(J102:M102)</f>
        <v>54188.1597861995</v>
      </c>
      <c r="O102" s="451" t="n">
        <f aca="false">A102</f>
        <v>39295</v>
      </c>
      <c r="P102" s="341"/>
      <c r="Q102" s="426" t="n">
        <f aca="false">CB79</f>
        <v>0</v>
      </c>
      <c r="R102" s="341" t="n">
        <f aca="false">Q102*T102</f>
        <v>0</v>
      </c>
      <c r="S102" s="428" t="n">
        <f aca="false">H101</f>
        <v>3.928</v>
      </c>
      <c r="T102" s="427" t="n">
        <f aca="false">G101-S102</f>
        <v>0.0220000000000002</v>
      </c>
      <c r="U102" s="425" t="n">
        <f aca="false">T102*F102</f>
        <v>5.41881597862006</v>
      </c>
      <c r="V102" s="341"/>
      <c r="W102" s="341"/>
      <c r="X102" s="341"/>
      <c r="Y102" s="425" t="n">
        <v>-228535.5258</v>
      </c>
      <c r="Z102" s="425" t="n">
        <v>-173809.469600225</v>
      </c>
      <c r="AA102" s="419" t="n">
        <f aca="false">Y102-W102</f>
        <v>-228535.5258</v>
      </c>
      <c r="AB102" s="419" t="n">
        <f aca="false">Z102-X102</f>
        <v>-173809.469600225</v>
      </c>
      <c r="AC102" s="419" t="n">
        <f aca="false">AA102+AB102</f>
        <v>-402344.995400225</v>
      </c>
      <c r="AD102" s="341"/>
      <c r="AE102" s="341"/>
      <c r="AF102" s="341"/>
      <c r="AG102" s="341"/>
      <c r="AH102" s="341"/>
      <c r="AI102" s="428"/>
      <c r="AJ102" s="428"/>
      <c r="AK102" s="341"/>
      <c r="AL102" s="341"/>
      <c r="AM102" s="341"/>
      <c r="AN102" s="341"/>
      <c r="AO102" s="341"/>
      <c r="AP102" s="341"/>
      <c r="AQ102" s="341"/>
      <c r="AR102" s="341"/>
      <c r="AS102" s="341"/>
      <c r="AT102" s="341"/>
      <c r="AU102" s="341"/>
      <c r="AV102" s="341"/>
      <c r="AW102" s="341"/>
      <c r="AX102" s="341"/>
      <c r="AY102" s="341"/>
      <c r="AZ102" s="341"/>
      <c r="BA102" s="341"/>
      <c r="BB102" s="341"/>
      <c r="BC102" s="341"/>
      <c r="BD102" s="433"/>
      <c r="BE102" s="433"/>
      <c r="BF102" s="434"/>
      <c r="BG102" s="434"/>
      <c r="BH102" s="341"/>
      <c r="BI102" s="341"/>
      <c r="BJ102" s="341"/>
      <c r="BK102" s="428"/>
      <c r="BL102" s="428"/>
      <c r="BM102" s="425"/>
      <c r="BN102" s="425"/>
      <c r="BO102" s="425"/>
      <c r="BP102" s="341"/>
      <c r="BQ102" s="341"/>
      <c r="BR102" s="341"/>
      <c r="BS102" s="341"/>
      <c r="BT102" s="341"/>
      <c r="BU102" s="341"/>
      <c r="BV102" s="341"/>
      <c r="BW102" s="341"/>
      <c r="BX102" s="341"/>
      <c r="BY102" s="341"/>
      <c r="BZ102" s="341"/>
      <c r="CA102" s="341"/>
      <c r="CB102" s="341"/>
      <c r="CC102" s="341"/>
      <c r="CD102" s="430"/>
      <c r="CE102" s="341"/>
      <c r="CF102" s="341"/>
      <c r="CG102" s="341"/>
      <c r="CH102" s="341"/>
      <c r="CI102" s="341"/>
      <c r="CJ102" s="341"/>
      <c r="CK102" s="341"/>
      <c r="CL102" s="341"/>
      <c r="CM102" s="341"/>
      <c r="CN102" s="341"/>
      <c r="CO102" s="341"/>
      <c r="CP102" s="341"/>
      <c r="CQ102" s="341"/>
      <c r="CR102" s="341"/>
      <c r="CS102" s="341"/>
      <c r="CT102" s="341"/>
      <c r="CU102" s="341"/>
      <c r="CV102" s="341"/>
      <c r="CW102" s="341"/>
      <c r="CX102" s="341"/>
      <c r="CY102" s="341"/>
      <c r="CZ102" s="341"/>
      <c r="DA102" s="341"/>
      <c r="DB102" s="341"/>
      <c r="DC102" s="430"/>
      <c r="DD102" s="341"/>
      <c r="DE102" s="341"/>
      <c r="DF102" s="341"/>
      <c r="DG102" s="341"/>
      <c r="DH102" s="341"/>
      <c r="DI102" s="341"/>
      <c r="DJ102" s="341"/>
      <c r="DK102" s="341"/>
    </row>
    <row r="103" customFormat="false" ht="12.75" hidden="false" customHeight="false" outlineLevel="0" collapsed="false">
      <c r="A103" s="449" t="n">
        <v>39326</v>
      </c>
      <c r="B103" s="438" t="n">
        <v>0</v>
      </c>
      <c r="C103" s="438" t="n">
        <v>0</v>
      </c>
      <c r="D103" s="438" t="n">
        <v>0</v>
      </c>
      <c r="E103" s="438" t="n">
        <v>257.88140168</v>
      </c>
      <c r="F103" s="438" t="n">
        <f aca="false">SUM(B103:E103)</f>
        <v>257.88140168</v>
      </c>
      <c r="G103" s="450" t="n">
        <v>3.996</v>
      </c>
      <c r="H103" s="450" t="n">
        <v>3.974</v>
      </c>
      <c r="I103" s="448" t="n">
        <f aca="false">G103-H103</f>
        <v>0.0219999999999998</v>
      </c>
      <c r="J103" s="438" t="n">
        <f aca="false">I103*B103*10000</f>
        <v>0</v>
      </c>
      <c r="K103" s="438" t="n">
        <f aca="false">C103*I103*10000</f>
        <v>0</v>
      </c>
      <c r="L103" s="438" t="n">
        <f aca="false">I103*D103*10000</f>
        <v>0</v>
      </c>
      <c r="M103" s="438" t="n">
        <f aca="false">I103*E103*10000</f>
        <v>56733.9083695995</v>
      </c>
      <c r="N103" s="438" t="n">
        <f aca="false">SUM(J103:M103)</f>
        <v>56733.9083695995</v>
      </c>
      <c r="O103" s="451" t="n">
        <f aca="false">A103</f>
        <v>39326</v>
      </c>
      <c r="P103" s="341"/>
      <c r="Q103" s="426" t="n">
        <f aca="false">CB80</f>
        <v>0</v>
      </c>
      <c r="R103" s="341" t="n">
        <f aca="false">Q103*T103</f>
        <v>0</v>
      </c>
      <c r="S103" s="428" t="n">
        <f aca="false">H102</f>
        <v>3.959</v>
      </c>
      <c r="T103" s="427" t="n">
        <f aca="false">G102-S103</f>
        <v>0.0219999999999998</v>
      </c>
      <c r="U103" s="425" t="n">
        <f aca="false">T103*F103</f>
        <v>5.67339083695995</v>
      </c>
      <c r="V103" s="341"/>
      <c r="W103" s="341"/>
      <c r="X103" s="341"/>
      <c r="Y103" s="425" t="n">
        <v>-263830.7873</v>
      </c>
      <c r="Z103" s="425" t="n">
        <v>-383062.246449829</v>
      </c>
      <c r="AA103" s="419" t="n">
        <f aca="false">Y103-W103</f>
        <v>-263830.7873</v>
      </c>
      <c r="AB103" s="419" t="n">
        <f aca="false">Z103-X103</f>
        <v>-383062.246449829</v>
      </c>
      <c r="AC103" s="419" t="n">
        <f aca="false">AA103+AB103</f>
        <v>-646893.033749829</v>
      </c>
      <c r="AD103" s="341"/>
      <c r="AE103" s="341"/>
      <c r="AF103" s="341"/>
      <c r="AG103" s="341"/>
      <c r="AH103" s="341"/>
      <c r="AI103" s="428"/>
      <c r="AJ103" s="428"/>
      <c r="AK103" s="341"/>
      <c r="AL103" s="341"/>
      <c r="AM103" s="341"/>
      <c r="AN103" s="341"/>
      <c r="AO103" s="341"/>
      <c r="AP103" s="341"/>
      <c r="AQ103" s="341"/>
      <c r="AR103" s="341"/>
      <c r="AS103" s="341"/>
      <c r="AT103" s="341"/>
      <c r="AU103" s="341"/>
      <c r="AV103" s="341"/>
      <c r="AW103" s="341"/>
      <c r="AX103" s="341"/>
      <c r="AY103" s="341"/>
      <c r="AZ103" s="341"/>
      <c r="BA103" s="341"/>
      <c r="BB103" s="341"/>
      <c r="BC103" s="341"/>
      <c r="BD103" s="433"/>
      <c r="BE103" s="433"/>
      <c r="BF103" s="434"/>
      <c r="BG103" s="434"/>
      <c r="BH103" s="341"/>
      <c r="BI103" s="341"/>
      <c r="BJ103" s="341"/>
      <c r="BK103" s="428"/>
      <c r="BL103" s="428"/>
      <c r="BM103" s="425"/>
      <c r="BN103" s="425"/>
      <c r="BO103" s="425"/>
      <c r="BP103" s="341"/>
      <c r="BQ103" s="341"/>
      <c r="BR103" s="341"/>
      <c r="BS103" s="341"/>
      <c r="BT103" s="341"/>
      <c r="BU103" s="341"/>
      <c r="BV103" s="341"/>
      <c r="BW103" s="341"/>
      <c r="BX103" s="341"/>
      <c r="BY103" s="341"/>
      <c r="BZ103" s="341"/>
      <c r="CA103" s="341"/>
      <c r="CB103" s="341"/>
      <c r="CC103" s="341"/>
      <c r="CD103" s="430"/>
      <c r="CE103" s="341"/>
      <c r="CF103" s="341"/>
      <c r="CG103" s="341"/>
      <c r="CH103" s="341"/>
      <c r="CI103" s="341"/>
      <c r="CJ103" s="341"/>
      <c r="CK103" s="341"/>
      <c r="CL103" s="341"/>
      <c r="CM103" s="341"/>
      <c r="CN103" s="341"/>
      <c r="CO103" s="341"/>
      <c r="CP103" s="341"/>
      <c r="CQ103" s="341"/>
      <c r="CR103" s="341"/>
      <c r="CS103" s="341"/>
      <c r="CT103" s="341"/>
      <c r="CU103" s="341"/>
      <c r="CV103" s="341"/>
      <c r="CW103" s="341"/>
      <c r="CX103" s="341"/>
      <c r="CY103" s="341"/>
      <c r="CZ103" s="341"/>
      <c r="DA103" s="341"/>
      <c r="DB103" s="341"/>
      <c r="DC103" s="430"/>
      <c r="DD103" s="341"/>
      <c r="DE103" s="341"/>
      <c r="DF103" s="341"/>
      <c r="DG103" s="341"/>
      <c r="DH103" s="341"/>
      <c r="DI103" s="341"/>
      <c r="DJ103" s="341"/>
      <c r="DK103" s="341"/>
    </row>
    <row r="104" customFormat="false" ht="12.75" hidden="false" customHeight="false" outlineLevel="0" collapsed="false">
      <c r="A104" s="449" t="n">
        <v>39356</v>
      </c>
      <c r="B104" s="438" t="n">
        <v>0</v>
      </c>
      <c r="C104" s="438" t="n">
        <v>0</v>
      </c>
      <c r="D104" s="438" t="n">
        <v>0</v>
      </c>
      <c r="E104" s="438" t="n">
        <v>260.2665132</v>
      </c>
      <c r="F104" s="438" t="n">
        <f aca="false">SUM(B104:E104)</f>
        <v>260.2665132</v>
      </c>
      <c r="G104" s="450" t="n">
        <v>4.025</v>
      </c>
      <c r="H104" s="450" t="n">
        <v>4.003</v>
      </c>
      <c r="I104" s="448" t="n">
        <f aca="false">G104-H104</f>
        <v>0.0220000000000002</v>
      </c>
      <c r="J104" s="438" t="n">
        <f aca="false">I104*B104*10000</f>
        <v>0</v>
      </c>
      <c r="K104" s="438" t="n">
        <f aca="false">C104*I104*10000</f>
        <v>0</v>
      </c>
      <c r="L104" s="438" t="n">
        <f aca="false">I104*D104*10000</f>
        <v>0</v>
      </c>
      <c r="M104" s="438" t="n">
        <f aca="false">I104*E104*10000</f>
        <v>57258.6329040006</v>
      </c>
      <c r="N104" s="438" t="n">
        <f aca="false">SUM(J104:M104)</f>
        <v>57258.6329040006</v>
      </c>
      <c r="O104" s="451" t="n">
        <f aca="false">A104</f>
        <v>39356</v>
      </c>
      <c r="P104" s="341"/>
      <c r="Q104" s="426" t="n">
        <f aca="false">CB81</f>
        <v>0</v>
      </c>
      <c r="R104" s="341" t="n">
        <f aca="false">Q104*T104</f>
        <v>0</v>
      </c>
      <c r="S104" s="428" t="n">
        <f aca="false">H103</f>
        <v>3.974</v>
      </c>
      <c r="T104" s="427" t="n">
        <f aca="false">G103-S104</f>
        <v>0.0219999999999998</v>
      </c>
      <c r="U104" s="425" t="n">
        <f aca="false">T104*F104</f>
        <v>5.72586329039995</v>
      </c>
      <c r="V104" s="341"/>
      <c r="W104" s="341"/>
      <c r="X104" s="341"/>
      <c r="Y104" s="425" t="n">
        <v>-275283.4993</v>
      </c>
      <c r="Z104" s="425" t="n">
        <v>-40093.28578795</v>
      </c>
      <c r="AA104" s="419" t="n">
        <f aca="false">Y104-W104</f>
        <v>-275283.4993</v>
      </c>
      <c r="AB104" s="419" t="n">
        <f aca="false">Z104-X104</f>
        <v>-40093.28578795</v>
      </c>
      <c r="AC104" s="419" t="n">
        <f aca="false">AA104+AB104</f>
        <v>-315376.78508795</v>
      </c>
      <c r="AD104" s="341"/>
      <c r="AE104" s="341"/>
      <c r="AF104" s="341"/>
      <c r="AG104" s="341"/>
      <c r="AH104" s="341"/>
      <c r="AI104" s="428"/>
      <c r="AJ104" s="428"/>
      <c r="AK104" s="341"/>
      <c r="AL104" s="341"/>
      <c r="AM104" s="341"/>
      <c r="AN104" s="341"/>
      <c r="AO104" s="341"/>
      <c r="AP104" s="341"/>
      <c r="AQ104" s="341"/>
      <c r="AR104" s="341"/>
      <c r="AS104" s="341"/>
      <c r="AT104" s="341"/>
      <c r="AU104" s="341"/>
      <c r="AV104" s="341"/>
      <c r="AW104" s="341"/>
      <c r="AX104" s="341"/>
      <c r="AY104" s="341"/>
      <c r="AZ104" s="341"/>
      <c r="BA104" s="341"/>
      <c r="BB104" s="341"/>
      <c r="BC104" s="341"/>
      <c r="BD104" s="433"/>
      <c r="BE104" s="433"/>
      <c r="BF104" s="434"/>
      <c r="BG104" s="434"/>
      <c r="BH104" s="341"/>
      <c r="BI104" s="341"/>
      <c r="BJ104" s="341"/>
      <c r="BK104" s="428"/>
      <c r="BL104" s="428"/>
      <c r="BM104" s="425"/>
      <c r="BN104" s="425"/>
      <c r="BO104" s="425"/>
      <c r="BP104" s="341"/>
      <c r="BQ104" s="341"/>
      <c r="BR104" s="341"/>
      <c r="BS104" s="341"/>
      <c r="BT104" s="341"/>
      <c r="BU104" s="341"/>
      <c r="BV104" s="341"/>
      <c r="BW104" s="341"/>
      <c r="BX104" s="341"/>
      <c r="BY104" s="341"/>
      <c r="BZ104" s="341"/>
      <c r="CA104" s="341"/>
      <c r="CB104" s="341"/>
      <c r="CC104" s="341"/>
      <c r="CD104" s="430"/>
      <c r="CE104" s="341"/>
      <c r="CF104" s="341"/>
      <c r="CG104" s="341"/>
      <c r="CH104" s="341"/>
      <c r="CI104" s="341"/>
      <c r="CJ104" s="341"/>
      <c r="CK104" s="341"/>
      <c r="CL104" s="341"/>
      <c r="CM104" s="341"/>
      <c r="CN104" s="341"/>
      <c r="CO104" s="341"/>
      <c r="CP104" s="341"/>
      <c r="CQ104" s="341"/>
      <c r="CR104" s="341"/>
      <c r="CS104" s="341"/>
      <c r="CT104" s="341"/>
      <c r="CU104" s="341"/>
      <c r="CV104" s="341"/>
      <c r="CW104" s="341"/>
      <c r="CX104" s="341"/>
      <c r="CY104" s="341"/>
      <c r="CZ104" s="341"/>
      <c r="DA104" s="341"/>
      <c r="DB104" s="341"/>
      <c r="DC104" s="430"/>
      <c r="DD104" s="341"/>
      <c r="DE104" s="341"/>
      <c r="DF104" s="341"/>
      <c r="DG104" s="341"/>
      <c r="DH104" s="341"/>
      <c r="DI104" s="341"/>
      <c r="DJ104" s="341"/>
      <c r="DK104" s="341"/>
    </row>
    <row r="105" customFormat="false" ht="12.75" hidden="false" customHeight="false" outlineLevel="0" collapsed="false">
      <c r="A105" s="449" t="n">
        <v>39387</v>
      </c>
      <c r="B105" s="438" t="n">
        <v>0</v>
      </c>
      <c r="C105" s="438" t="n">
        <v>0</v>
      </c>
      <c r="D105" s="438" t="n">
        <v>0</v>
      </c>
      <c r="E105" s="438" t="n">
        <v>266.15095796</v>
      </c>
      <c r="F105" s="438" t="n">
        <f aca="false">SUM(B105:E105)</f>
        <v>266.15095796</v>
      </c>
      <c r="G105" s="450" t="n">
        <v>4.165</v>
      </c>
      <c r="H105" s="450" t="n">
        <v>4.143</v>
      </c>
      <c r="I105" s="448" t="n">
        <f aca="false">G105-H105</f>
        <v>0.0220000000000002</v>
      </c>
      <c r="J105" s="438" t="n">
        <f aca="false">I105*B105*10000</f>
        <v>0</v>
      </c>
      <c r="K105" s="438" t="n">
        <f aca="false">C105*I105*10000</f>
        <v>0</v>
      </c>
      <c r="L105" s="438" t="n">
        <f aca="false">I105*D105*10000</f>
        <v>0</v>
      </c>
      <c r="M105" s="438" t="n">
        <f aca="false">I105*E105*10000</f>
        <v>58553.2107512007</v>
      </c>
      <c r="N105" s="438" t="n">
        <f aca="false">SUM(J105:M105)</f>
        <v>58553.2107512007</v>
      </c>
      <c r="O105" s="451" t="n">
        <f aca="false">A105</f>
        <v>39387</v>
      </c>
      <c r="P105" s="341"/>
      <c r="Q105" s="426" t="n">
        <f aca="false">CB82</f>
        <v>0</v>
      </c>
      <c r="R105" s="341" t="n">
        <f aca="false">Q105*T105</f>
        <v>0</v>
      </c>
      <c r="S105" s="428" t="n">
        <f aca="false">H104</f>
        <v>4.003</v>
      </c>
      <c r="T105" s="427" t="n">
        <f aca="false">G104-S105</f>
        <v>0.0220000000000002</v>
      </c>
      <c r="U105" s="425" t="n">
        <f aca="false">T105*F105</f>
        <v>5.85532107512007</v>
      </c>
      <c r="V105" s="341"/>
      <c r="W105" s="341"/>
      <c r="X105" s="341"/>
      <c r="Y105" s="425" t="n">
        <v>-281310.6825</v>
      </c>
      <c r="Z105" s="425" t="n">
        <v>-46912.222667491</v>
      </c>
      <c r="AA105" s="419" t="n">
        <f aca="false">Y105-W105</f>
        <v>-281310.6825</v>
      </c>
      <c r="AB105" s="419" t="n">
        <f aca="false">Z105-X105</f>
        <v>-46912.222667491</v>
      </c>
      <c r="AC105" s="419" t="n">
        <f aca="false">AA105+AB105</f>
        <v>-328222.905167491</v>
      </c>
      <c r="AD105" s="341"/>
      <c r="AE105" s="341"/>
      <c r="AF105" s="341"/>
      <c r="AG105" s="341"/>
      <c r="AH105" s="341"/>
      <c r="AI105" s="428"/>
      <c r="AJ105" s="428"/>
      <c r="AK105" s="341"/>
      <c r="AL105" s="341"/>
      <c r="AM105" s="341"/>
      <c r="AN105" s="341"/>
      <c r="AO105" s="341"/>
      <c r="AP105" s="341"/>
      <c r="AQ105" s="341"/>
      <c r="AR105" s="341"/>
      <c r="AS105" s="341"/>
      <c r="AT105" s="341"/>
      <c r="AU105" s="341"/>
      <c r="AV105" s="341"/>
      <c r="AW105" s="341"/>
      <c r="AX105" s="341"/>
      <c r="AY105" s="341"/>
      <c r="AZ105" s="341"/>
      <c r="BA105" s="341"/>
      <c r="BB105" s="341"/>
      <c r="BC105" s="341"/>
      <c r="BD105" s="433"/>
      <c r="BE105" s="433"/>
      <c r="BF105" s="434"/>
      <c r="BG105" s="434"/>
      <c r="BH105" s="341"/>
      <c r="BI105" s="341"/>
      <c r="BJ105" s="341"/>
      <c r="BK105" s="428"/>
      <c r="BL105" s="428"/>
      <c r="BM105" s="425"/>
      <c r="BN105" s="425"/>
      <c r="BO105" s="425"/>
      <c r="BP105" s="341"/>
      <c r="BQ105" s="341"/>
      <c r="BR105" s="341"/>
      <c r="BS105" s="341"/>
      <c r="BT105" s="341"/>
      <c r="BU105" s="341"/>
      <c r="BV105" s="341"/>
      <c r="BW105" s="341"/>
      <c r="BX105" s="341"/>
      <c r="BY105" s="341"/>
      <c r="BZ105" s="341"/>
      <c r="CA105" s="341"/>
      <c r="CB105" s="341"/>
      <c r="CC105" s="341"/>
      <c r="CD105" s="430"/>
      <c r="CE105" s="341"/>
      <c r="CF105" s="341"/>
      <c r="CG105" s="341"/>
      <c r="CH105" s="341"/>
      <c r="CI105" s="341"/>
      <c r="CJ105" s="341"/>
      <c r="CK105" s="341"/>
      <c r="CL105" s="341"/>
      <c r="CM105" s="341"/>
      <c r="CN105" s="341"/>
      <c r="CO105" s="341"/>
      <c r="CP105" s="341"/>
      <c r="CQ105" s="341"/>
      <c r="CR105" s="341"/>
      <c r="CS105" s="341"/>
      <c r="CT105" s="341"/>
      <c r="CU105" s="341"/>
      <c r="CV105" s="341"/>
      <c r="CW105" s="341"/>
      <c r="CX105" s="341"/>
      <c r="CY105" s="341"/>
      <c r="CZ105" s="341"/>
      <c r="DA105" s="341"/>
      <c r="DB105" s="341"/>
      <c r="DC105" s="430"/>
      <c r="DD105" s="341"/>
      <c r="DE105" s="341"/>
      <c r="DF105" s="341"/>
      <c r="DG105" s="341"/>
      <c r="DH105" s="341"/>
      <c r="DI105" s="341"/>
      <c r="DJ105" s="341"/>
      <c r="DK105" s="341"/>
    </row>
    <row r="106" customFormat="false" ht="12.75" hidden="false" customHeight="false" outlineLevel="0" collapsed="false">
      <c r="A106" s="449" t="n">
        <v>39417</v>
      </c>
      <c r="B106" s="438" t="n">
        <v>0</v>
      </c>
      <c r="C106" s="438" t="n">
        <v>0</v>
      </c>
      <c r="D106" s="438" t="n">
        <v>0</v>
      </c>
      <c r="E106" s="438" t="n">
        <v>-415.99476491</v>
      </c>
      <c r="F106" s="438" t="n">
        <f aca="false">SUM(B106:E106)</f>
        <v>-415.99476491</v>
      </c>
      <c r="G106" s="450" t="n">
        <v>4.31</v>
      </c>
      <c r="H106" s="450" t="n">
        <v>4.288</v>
      </c>
      <c r="I106" s="448" t="n">
        <f aca="false">G106-H106</f>
        <v>0.0219999999999994</v>
      </c>
      <c r="J106" s="438" t="n">
        <f aca="false">I106*B106*10000</f>
        <v>0</v>
      </c>
      <c r="K106" s="438" t="n">
        <f aca="false">C106*I106*10000</f>
        <v>0</v>
      </c>
      <c r="L106" s="438" t="n">
        <f aca="false">I106*D106*10000</f>
        <v>0</v>
      </c>
      <c r="M106" s="438" t="n">
        <f aca="false">I106*E106*10000</f>
        <v>-91518.8482801973</v>
      </c>
      <c r="N106" s="438" t="n">
        <f aca="false">SUM(J106:M106)</f>
        <v>-91518.8482801973</v>
      </c>
      <c r="O106" s="451" t="n">
        <f aca="false">A106</f>
        <v>39417</v>
      </c>
      <c r="P106" s="341"/>
      <c r="Q106" s="426" t="n">
        <f aca="false">CB83</f>
        <v>0</v>
      </c>
      <c r="R106" s="341" t="n">
        <f aca="false">Q106*T106</f>
        <v>0</v>
      </c>
      <c r="S106" s="428" t="n">
        <f aca="false">H105</f>
        <v>4.143</v>
      </c>
      <c r="T106" s="427" t="n">
        <f aca="false">G105-S106</f>
        <v>0.0220000000000002</v>
      </c>
      <c r="U106" s="425" t="n">
        <f aca="false">T106*F106</f>
        <v>-9.1518848280201</v>
      </c>
      <c r="V106" s="341"/>
      <c r="W106" s="341"/>
      <c r="X106" s="341"/>
      <c r="Y106" s="425" t="n">
        <v>-267580.6879</v>
      </c>
      <c r="Z106" s="425" t="n">
        <v>-229149.682108974</v>
      </c>
      <c r="AA106" s="419" t="n">
        <f aca="false">Y106-W106</f>
        <v>-267580.6879</v>
      </c>
      <c r="AB106" s="419" t="n">
        <f aca="false">Z106-X106</f>
        <v>-229149.682108974</v>
      </c>
      <c r="AC106" s="419" t="n">
        <f aca="false">AA106+AB106</f>
        <v>-496730.370008974</v>
      </c>
      <c r="AD106" s="341"/>
      <c r="AE106" s="341"/>
      <c r="AF106" s="341"/>
      <c r="AG106" s="341"/>
      <c r="AH106" s="341"/>
      <c r="AI106" s="428"/>
      <c r="AJ106" s="428"/>
      <c r="AK106" s="341"/>
      <c r="AL106" s="341"/>
      <c r="AM106" s="341"/>
      <c r="AN106" s="341"/>
      <c r="AO106" s="341"/>
      <c r="AP106" s="341"/>
      <c r="AQ106" s="341"/>
      <c r="AR106" s="341"/>
      <c r="AS106" s="341"/>
      <c r="AT106" s="341"/>
      <c r="AU106" s="341"/>
      <c r="AV106" s="341"/>
      <c r="AW106" s="341"/>
      <c r="AX106" s="341"/>
      <c r="AY106" s="341"/>
      <c r="AZ106" s="341"/>
      <c r="BA106" s="341"/>
      <c r="BB106" s="341"/>
      <c r="BC106" s="341"/>
      <c r="BD106" s="433"/>
      <c r="BE106" s="433"/>
      <c r="BF106" s="434"/>
      <c r="BG106" s="434"/>
      <c r="BH106" s="341"/>
      <c r="BI106" s="341"/>
      <c r="BJ106" s="341"/>
      <c r="BK106" s="428"/>
      <c r="BL106" s="428"/>
      <c r="BM106" s="425"/>
      <c r="BN106" s="425"/>
      <c r="BO106" s="425"/>
      <c r="BP106" s="341"/>
      <c r="BQ106" s="341"/>
      <c r="BR106" s="341"/>
      <c r="BS106" s="341"/>
      <c r="BT106" s="341"/>
      <c r="BU106" s="341"/>
      <c r="BV106" s="341"/>
      <c r="BW106" s="341"/>
      <c r="BX106" s="341"/>
      <c r="BY106" s="341"/>
      <c r="BZ106" s="341"/>
      <c r="CA106" s="341"/>
      <c r="CB106" s="341"/>
      <c r="CC106" s="341"/>
      <c r="CD106" s="430"/>
      <c r="CE106" s="341"/>
      <c r="CF106" s="341"/>
      <c r="CG106" s="341"/>
      <c r="CH106" s="341"/>
      <c r="CI106" s="341"/>
      <c r="CJ106" s="341"/>
      <c r="CK106" s="341"/>
      <c r="CL106" s="341"/>
      <c r="CM106" s="341"/>
      <c r="CN106" s="341"/>
      <c r="CO106" s="341"/>
      <c r="CP106" s="341"/>
      <c r="CQ106" s="341"/>
      <c r="CR106" s="341"/>
      <c r="CS106" s="341"/>
      <c r="CT106" s="341"/>
      <c r="CU106" s="341"/>
      <c r="CV106" s="341"/>
      <c r="CW106" s="341"/>
      <c r="CX106" s="341"/>
      <c r="CY106" s="341"/>
      <c r="CZ106" s="341"/>
      <c r="DA106" s="341"/>
      <c r="DB106" s="341"/>
      <c r="DC106" s="430"/>
      <c r="DD106" s="341"/>
      <c r="DE106" s="341"/>
      <c r="DF106" s="341"/>
      <c r="DG106" s="341"/>
      <c r="DH106" s="341"/>
      <c r="DI106" s="341"/>
      <c r="DJ106" s="341"/>
      <c r="DK106" s="341"/>
    </row>
    <row r="107" customFormat="false" ht="12.75" hidden="false" customHeight="false" outlineLevel="0" collapsed="false">
      <c r="A107" s="449" t="n">
        <v>39448</v>
      </c>
      <c r="B107" s="438" t="n">
        <v>0</v>
      </c>
      <c r="C107" s="438" t="n">
        <v>0</v>
      </c>
      <c r="D107" s="438" t="n">
        <v>0</v>
      </c>
      <c r="E107" s="438" t="n">
        <v>328.07358651</v>
      </c>
      <c r="F107" s="438" t="n">
        <f aca="false">SUM(B107:E107)</f>
        <v>328.07358651</v>
      </c>
      <c r="G107" s="450" t="n">
        <v>4.405</v>
      </c>
      <c r="H107" s="450" t="n">
        <v>4.383</v>
      </c>
      <c r="I107" s="448" t="n">
        <f aca="false">G107-H107</f>
        <v>0.0220000000000002</v>
      </c>
      <c r="J107" s="438" t="n">
        <f aca="false">I107*B107*10000</f>
        <v>0</v>
      </c>
      <c r="K107" s="438" t="n">
        <f aca="false">C107*I107*10000</f>
        <v>0</v>
      </c>
      <c r="L107" s="438" t="n">
        <f aca="false">I107*D107*10000</f>
        <v>0</v>
      </c>
      <c r="M107" s="438" t="n">
        <f aca="false">I107*E107*10000</f>
        <v>72176.1890322008</v>
      </c>
      <c r="N107" s="438" t="n">
        <f aca="false">SUM(J107:M107)</f>
        <v>72176.1890322008</v>
      </c>
      <c r="O107" s="451" t="n">
        <f aca="false">A107</f>
        <v>39448</v>
      </c>
      <c r="P107" s="341"/>
      <c r="Q107" s="426" t="n">
        <f aca="false">CB84</f>
        <v>0</v>
      </c>
      <c r="R107" s="341" t="n">
        <f aca="false">Q107*T107</f>
        <v>0</v>
      </c>
      <c r="S107" s="428" t="n">
        <f aca="false">H106</f>
        <v>4.288</v>
      </c>
      <c r="T107" s="427" t="n">
        <f aca="false">G106-S107</f>
        <v>0.0219999999999994</v>
      </c>
      <c r="U107" s="425" t="n">
        <f aca="false">T107*F107</f>
        <v>7.21761890321979</v>
      </c>
      <c r="V107" s="341"/>
      <c r="W107" s="341"/>
      <c r="X107" s="341"/>
      <c r="Y107" s="425" t="n">
        <v>-270803.4091</v>
      </c>
      <c r="Z107" s="425" t="n">
        <v>-343619.455166254</v>
      </c>
      <c r="AA107" s="419" t="n">
        <f aca="false">Y107-W107</f>
        <v>-270803.4091</v>
      </c>
      <c r="AB107" s="419" t="n">
        <f aca="false">Z107-X107</f>
        <v>-343619.455166254</v>
      </c>
      <c r="AC107" s="419" t="n">
        <f aca="false">AA107+AB107</f>
        <v>-614422.864266254</v>
      </c>
      <c r="AD107" s="341"/>
      <c r="AE107" s="341"/>
      <c r="AF107" s="341"/>
      <c r="AG107" s="341"/>
      <c r="AH107" s="341"/>
      <c r="AI107" s="428"/>
      <c r="AJ107" s="428"/>
      <c r="AK107" s="341"/>
      <c r="AL107" s="341"/>
      <c r="AM107" s="341"/>
      <c r="AN107" s="341"/>
      <c r="AO107" s="341"/>
      <c r="AP107" s="341"/>
      <c r="AQ107" s="341"/>
      <c r="AR107" s="341"/>
      <c r="AS107" s="341"/>
      <c r="AT107" s="341"/>
      <c r="AU107" s="341"/>
      <c r="AV107" s="341"/>
      <c r="AW107" s="341"/>
      <c r="AX107" s="341"/>
      <c r="AY107" s="341"/>
      <c r="AZ107" s="341"/>
      <c r="BA107" s="341"/>
      <c r="BB107" s="341"/>
      <c r="BC107" s="341"/>
      <c r="BD107" s="433"/>
      <c r="BE107" s="433"/>
      <c r="BF107" s="434"/>
      <c r="BG107" s="434"/>
      <c r="BH107" s="341"/>
      <c r="BI107" s="341"/>
      <c r="BJ107" s="341"/>
      <c r="BK107" s="428"/>
      <c r="BL107" s="428"/>
      <c r="BM107" s="425"/>
      <c r="BN107" s="425"/>
      <c r="BO107" s="425"/>
      <c r="BP107" s="341"/>
      <c r="BQ107" s="341"/>
      <c r="BR107" s="341"/>
      <c r="BS107" s="341"/>
      <c r="BT107" s="341"/>
      <c r="BU107" s="341"/>
      <c r="BV107" s="341"/>
      <c r="BW107" s="341"/>
      <c r="BX107" s="341"/>
      <c r="BY107" s="341"/>
      <c r="BZ107" s="341"/>
      <c r="CA107" s="341"/>
      <c r="CB107" s="341"/>
      <c r="CC107" s="341"/>
      <c r="CD107" s="430"/>
      <c r="CE107" s="341"/>
      <c r="CF107" s="341"/>
      <c r="CG107" s="341"/>
      <c r="CH107" s="341"/>
      <c r="CI107" s="341"/>
      <c r="CJ107" s="341"/>
      <c r="CK107" s="341"/>
      <c r="CL107" s="341"/>
      <c r="CM107" s="341"/>
      <c r="CN107" s="341"/>
      <c r="CO107" s="341"/>
      <c r="CP107" s="341"/>
      <c r="CQ107" s="341"/>
      <c r="CR107" s="341"/>
      <c r="CS107" s="341"/>
      <c r="CT107" s="341"/>
      <c r="CU107" s="341"/>
      <c r="CV107" s="341"/>
      <c r="CW107" s="341"/>
      <c r="CX107" s="341"/>
      <c r="CY107" s="341"/>
      <c r="CZ107" s="341"/>
      <c r="DA107" s="341"/>
      <c r="DB107" s="341"/>
      <c r="DC107" s="430"/>
      <c r="DD107" s="341"/>
      <c r="DE107" s="341"/>
      <c r="DF107" s="341"/>
      <c r="DG107" s="341"/>
      <c r="DH107" s="341"/>
      <c r="DI107" s="341"/>
      <c r="DJ107" s="341"/>
      <c r="DK107" s="341"/>
    </row>
    <row r="108" customFormat="false" ht="12.75" hidden="false" customHeight="false" outlineLevel="0" collapsed="false">
      <c r="A108" s="449" t="n">
        <v>39479</v>
      </c>
      <c r="B108" s="438" t="n">
        <v>0</v>
      </c>
      <c r="C108" s="438" t="n">
        <v>0</v>
      </c>
      <c r="D108" s="438" t="n">
        <v>0</v>
      </c>
      <c r="E108" s="438" t="n">
        <v>-323.43132754</v>
      </c>
      <c r="F108" s="438" t="n">
        <f aca="false">SUM(B108:E108)</f>
        <v>-323.43132754</v>
      </c>
      <c r="G108" s="450" t="n">
        <v>4.287</v>
      </c>
      <c r="H108" s="450" t="n">
        <v>4.265</v>
      </c>
      <c r="I108" s="448" t="n">
        <f aca="false">G108-H108</f>
        <v>0.0220000000000002</v>
      </c>
      <c r="J108" s="438" t="n">
        <f aca="false">I108*B108*10000</f>
        <v>0</v>
      </c>
      <c r="K108" s="438" t="n">
        <f aca="false">C108*I108*10000</f>
        <v>0</v>
      </c>
      <c r="L108" s="438" t="n">
        <f aca="false">I108*D108*10000</f>
        <v>0</v>
      </c>
      <c r="M108" s="438" t="n">
        <f aca="false">I108*E108*10000</f>
        <v>-71154.8920588008</v>
      </c>
      <c r="N108" s="438" t="n">
        <f aca="false">SUM(J108:M108)</f>
        <v>-71154.8920588008</v>
      </c>
      <c r="O108" s="451" t="n">
        <f aca="false">A108</f>
        <v>39479</v>
      </c>
      <c r="P108" s="341"/>
      <c r="Q108" s="426" t="n">
        <f aca="false">CB85</f>
        <v>0</v>
      </c>
      <c r="R108" s="341" t="n">
        <f aca="false">Q108*T108</f>
        <v>0</v>
      </c>
      <c r="S108" s="428" t="n">
        <f aca="false">H107</f>
        <v>4.383</v>
      </c>
      <c r="T108" s="427" t="n">
        <f aca="false">G107-S108</f>
        <v>0.0220000000000002</v>
      </c>
      <c r="U108" s="425" t="n">
        <f aca="false">T108*F108</f>
        <v>-7.11548920588008</v>
      </c>
      <c r="V108" s="341"/>
      <c r="W108" s="341"/>
      <c r="X108" s="341"/>
      <c r="Y108" s="425" t="n">
        <v>-264660.0395</v>
      </c>
      <c r="Z108" s="425" t="n">
        <v>-244464.144854693</v>
      </c>
      <c r="AA108" s="419" t="n">
        <f aca="false">Y108-W108</f>
        <v>-264660.0395</v>
      </c>
      <c r="AB108" s="419" t="n">
        <f aca="false">Z108-X108</f>
        <v>-244464.144854693</v>
      </c>
      <c r="AC108" s="419" t="n">
        <f aca="false">AA108+AB108</f>
        <v>-509124.184354693</v>
      </c>
      <c r="AD108" s="341"/>
      <c r="AE108" s="341"/>
      <c r="AF108" s="341"/>
      <c r="AG108" s="341"/>
      <c r="AH108" s="341"/>
      <c r="AI108" s="428"/>
      <c r="AJ108" s="428"/>
      <c r="AK108" s="341"/>
      <c r="AL108" s="341"/>
      <c r="AM108" s="341"/>
      <c r="AN108" s="341"/>
      <c r="AO108" s="341"/>
      <c r="AP108" s="341"/>
      <c r="AQ108" s="341"/>
      <c r="AR108" s="341"/>
      <c r="AS108" s="341"/>
      <c r="AT108" s="341"/>
      <c r="AU108" s="341"/>
      <c r="AV108" s="341"/>
      <c r="AW108" s="341"/>
      <c r="AX108" s="341"/>
      <c r="AY108" s="341"/>
      <c r="AZ108" s="341"/>
      <c r="BA108" s="341"/>
      <c r="BB108" s="341"/>
      <c r="BC108" s="341"/>
      <c r="BD108" s="433"/>
      <c r="BE108" s="433"/>
      <c r="BF108" s="434"/>
      <c r="BG108" s="434"/>
      <c r="BH108" s="341"/>
      <c r="BI108" s="341"/>
      <c r="BJ108" s="341"/>
      <c r="BK108" s="428"/>
      <c r="BL108" s="428"/>
      <c r="BM108" s="425"/>
      <c r="BN108" s="425"/>
      <c r="BO108" s="425"/>
      <c r="BP108" s="341"/>
      <c r="BQ108" s="341"/>
      <c r="BR108" s="341"/>
      <c r="BS108" s="341"/>
      <c r="BT108" s="341"/>
      <c r="BU108" s="341"/>
      <c r="BV108" s="341"/>
      <c r="BW108" s="341"/>
      <c r="BX108" s="341"/>
      <c r="BY108" s="341"/>
      <c r="BZ108" s="341"/>
      <c r="CA108" s="341"/>
      <c r="CB108" s="341"/>
      <c r="CC108" s="341"/>
      <c r="CD108" s="430"/>
      <c r="CE108" s="341"/>
      <c r="CF108" s="341"/>
      <c r="CG108" s="341"/>
      <c r="CH108" s="341"/>
      <c r="CI108" s="341"/>
      <c r="CJ108" s="341"/>
      <c r="CK108" s="341"/>
      <c r="CL108" s="341"/>
      <c r="CM108" s="341"/>
      <c r="CN108" s="341"/>
      <c r="CO108" s="341"/>
      <c r="CP108" s="341"/>
      <c r="CQ108" s="341"/>
      <c r="CR108" s="341"/>
      <c r="CS108" s="341"/>
      <c r="CT108" s="341"/>
      <c r="CU108" s="341"/>
      <c r="CV108" s="341"/>
      <c r="CW108" s="341"/>
      <c r="CX108" s="341"/>
      <c r="CY108" s="341"/>
      <c r="CZ108" s="341"/>
      <c r="DA108" s="341"/>
      <c r="DB108" s="341"/>
      <c r="DC108" s="430"/>
      <c r="DD108" s="341"/>
      <c r="DE108" s="341"/>
      <c r="DF108" s="341"/>
      <c r="DG108" s="341"/>
      <c r="DH108" s="341"/>
      <c r="DI108" s="341"/>
      <c r="DJ108" s="341"/>
      <c r="DK108" s="341"/>
    </row>
    <row r="109" customFormat="false" ht="12.75" hidden="false" customHeight="false" outlineLevel="0" collapsed="false">
      <c r="A109" s="449" t="n">
        <v>39508</v>
      </c>
      <c r="B109" s="438" t="n">
        <v>0</v>
      </c>
      <c r="C109" s="438" t="n">
        <v>0</v>
      </c>
      <c r="D109" s="438" t="n">
        <v>0</v>
      </c>
      <c r="E109" s="438" t="n">
        <v>-351.28015295</v>
      </c>
      <c r="F109" s="438" t="n">
        <f aca="false">SUM(B109:E109)</f>
        <v>-351.28015295</v>
      </c>
      <c r="G109" s="450" t="n">
        <v>4.154</v>
      </c>
      <c r="H109" s="450" t="n">
        <v>4.132</v>
      </c>
      <c r="I109" s="448" t="n">
        <f aca="false">G109-H109</f>
        <v>0.0220000000000002</v>
      </c>
      <c r="J109" s="438" t="n">
        <f aca="false">I109*B109*10000</f>
        <v>0</v>
      </c>
      <c r="K109" s="438" t="n">
        <f aca="false">C109*I109*10000</f>
        <v>0</v>
      </c>
      <c r="L109" s="438" t="n">
        <f aca="false">I109*D109*10000</f>
        <v>0</v>
      </c>
      <c r="M109" s="438" t="n">
        <f aca="false">I109*E109*10000</f>
        <v>-77281.6336490009</v>
      </c>
      <c r="N109" s="438" t="n">
        <f aca="false">SUM(J109:M109)</f>
        <v>-77281.6336490009</v>
      </c>
      <c r="O109" s="451" t="n">
        <f aca="false">A109</f>
        <v>39508</v>
      </c>
      <c r="P109" s="341"/>
      <c r="Q109" s="426" t="n">
        <f aca="false">CB86</f>
        <v>0</v>
      </c>
      <c r="R109" s="341" t="n">
        <f aca="false">Q109*T109</f>
        <v>0</v>
      </c>
      <c r="S109" s="428" t="n">
        <f aca="false">H108</f>
        <v>4.265</v>
      </c>
      <c r="T109" s="427" t="n">
        <f aca="false">G108-S109</f>
        <v>0.0220000000000002</v>
      </c>
      <c r="U109" s="425" t="n">
        <f aca="false">T109*F109</f>
        <v>-7.72816336490009</v>
      </c>
      <c r="V109" s="341"/>
      <c r="W109" s="341"/>
      <c r="X109" s="341"/>
      <c r="Y109" s="425" t="n">
        <v>-245958.1552</v>
      </c>
      <c r="Z109" s="425" t="n">
        <v>-120169.043192148</v>
      </c>
      <c r="AA109" s="419" t="n">
        <f aca="false">Y109-W109</f>
        <v>-245958.1552</v>
      </c>
      <c r="AB109" s="419" t="n">
        <f aca="false">Z109-X109</f>
        <v>-120169.043192148</v>
      </c>
      <c r="AC109" s="419" t="n">
        <f aca="false">AA109+AB109</f>
        <v>-366127.198392148</v>
      </c>
      <c r="AD109" s="341"/>
      <c r="AE109" s="341"/>
      <c r="AF109" s="341"/>
      <c r="AG109" s="341"/>
      <c r="AH109" s="341"/>
      <c r="AI109" s="428"/>
      <c r="AJ109" s="428"/>
      <c r="AK109" s="341"/>
      <c r="AL109" s="341"/>
      <c r="AM109" s="341"/>
      <c r="AN109" s="341"/>
      <c r="AO109" s="341"/>
      <c r="AP109" s="341"/>
      <c r="AQ109" s="341"/>
      <c r="AR109" s="341"/>
      <c r="AS109" s="341"/>
      <c r="AT109" s="341"/>
      <c r="AU109" s="341"/>
      <c r="AV109" s="341"/>
      <c r="AW109" s="341"/>
      <c r="AX109" s="341"/>
      <c r="AY109" s="341"/>
      <c r="AZ109" s="341"/>
      <c r="BA109" s="341"/>
      <c r="BB109" s="341"/>
      <c r="BC109" s="341"/>
      <c r="BD109" s="433"/>
      <c r="BE109" s="433"/>
      <c r="BF109" s="434"/>
      <c r="BG109" s="434"/>
      <c r="BH109" s="341"/>
      <c r="BI109" s="341"/>
      <c r="BJ109" s="341"/>
      <c r="BK109" s="428"/>
      <c r="BL109" s="428"/>
      <c r="BM109" s="425"/>
      <c r="BN109" s="425"/>
      <c r="BO109" s="425"/>
      <c r="BP109" s="341"/>
      <c r="BQ109" s="341"/>
      <c r="BR109" s="341"/>
      <c r="BS109" s="341"/>
      <c r="BT109" s="341"/>
      <c r="BU109" s="341"/>
      <c r="BV109" s="341"/>
      <c r="BW109" s="341"/>
      <c r="BX109" s="341"/>
      <c r="BY109" s="341"/>
      <c r="BZ109" s="341"/>
      <c r="CA109" s="341"/>
      <c r="CB109" s="341"/>
      <c r="CC109" s="341"/>
      <c r="CD109" s="430"/>
      <c r="CE109" s="341"/>
      <c r="CF109" s="341"/>
      <c r="CG109" s="341"/>
      <c r="CH109" s="341"/>
      <c r="CI109" s="341"/>
      <c r="CJ109" s="341"/>
      <c r="CK109" s="341"/>
      <c r="CL109" s="341"/>
      <c r="CM109" s="341"/>
      <c r="CN109" s="341"/>
      <c r="CO109" s="341"/>
      <c r="CP109" s="341"/>
      <c r="CQ109" s="341"/>
      <c r="CR109" s="341"/>
      <c r="CS109" s="341"/>
      <c r="CT109" s="341"/>
      <c r="CU109" s="341"/>
      <c r="CV109" s="341"/>
      <c r="CW109" s="341"/>
      <c r="CX109" s="341"/>
      <c r="CY109" s="341"/>
      <c r="CZ109" s="341"/>
      <c r="DA109" s="341"/>
      <c r="DB109" s="341"/>
      <c r="DC109" s="430"/>
      <c r="DD109" s="341"/>
      <c r="DE109" s="341"/>
      <c r="DF109" s="341"/>
      <c r="DG109" s="341"/>
      <c r="DH109" s="341"/>
      <c r="DI109" s="341"/>
      <c r="DJ109" s="341"/>
      <c r="DK109" s="341"/>
    </row>
    <row r="110" customFormat="false" ht="12.75" hidden="false" customHeight="false" outlineLevel="0" collapsed="false">
      <c r="A110" s="449" t="n">
        <v>39539</v>
      </c>
      <c r="B110" s="438" t="n">
        <v>0</v>
      </c>
      <c r="C110" s="438" t="n">
        <v>0</v>
      </c>
      <c r="D110" s="438" t="n">
        <v>0</v>
      </c>
      <c r="E110" s="438" t="n">
        <v>-329.93511003</v>
      </c>
      <c r="F110" s="438" t="n">
        <f aca="false">SUM(B110:E110)</f>
        <v>-329.93511003</v>
      </c>
      <c r="G110" s="450" t="n">
        <v>3.934</v>
      </c>
      <c r="H110" s="450" t="n">
        <v>3.912</v>
      </c>
      <c r="I110" s="448" t="n">
        <f aca="false">G110-H110</f>
        <v>0.0220000000000002</v>
      </c>
      <c r="J110" s="438" t="n">
        <f aca="false">I110*B110*10000</f>
        <v>0</v>
      </c>
      <c r="K110" s="438" t="n">
        <f aca="false">C110*I110*10000</f>
        <v>0</v>
      </c>
      <c r="L110" s="438" t="n">
        <f aca="false">I110*D110*10000</f>
        <v>0</v>
      </c>
      <c r="M110" s="438" t="n">
        <f aca="false">I110*E110*10000</f>
        <v>-72585.7242066008</v>
      </c>
      <c r="N110" s="438" t="n">
        <f aca="false">SUM(J110:M110)</f>
        <v>-72585.7242066008</v>
      </c>
      <c r="O110" s="451" t="n">
        <f aca="false">A110</f>
        <v>39539</v>
      </c>
      <c r="P110" s="425" t="n">
        <f aca="false">SUM(N99:N110)</f>
        <v>148021.857260201</v>
      </c>
      <c r="Q110" s="426" t="n">
        <f aca="false">CB87</f>
        <v>0</v>
      </c>
      <c r="R110" s="341" t="n">
        <f aca="false">Q110*T110</f>
        <v>0</v>
      </c>
      <c r="S110" s="428" t="n">
        <f aca="false">H109</f>
        <v>4.132</v>
      </c>
      <c r="T110" s="427" t="n">
        <f aca="false">G109-S110</f>
        <v>0.0220000000000002</v>
      </c>
      <c r="U110" s="425" t="n">
        <f aca="false">T110*F110</f>
        <v>-7.25857242066008</v>
      </c>
      <c r="V110" s="425" t="n">
        <f aca="false">SUM(U99:U110)</f>
        <v>14.8021857260194</v>
      </c>
      <c r="W110" s="341"/>
      <c r="X110" s="341"/>
      <c r="Y110" s="425" t="n">
        <v>-239493.3553</v>
      </c>
      <c r="Z110" s="425" t="n">
        <v>122346.417820416</v>
      </c>
      <c r="AA110" s="419" t="n">
        <f aca="false">Y110-W110</f>
        <v>-239493.3553</v>
      </c>
      <c r="AB110" s="419" t="n">
        <f aca="false">Z110-X110</f>
        <v>122346.417820416</v>
      </c>
      <c r="AC110" s="419" t="n">
        <f aca="false">AA110+AB110</f>
        <v>-117146.937479584</v>
      </c>
      <c r="AD110" s="341"/>
      <c r="AE110" s="341"/>
      <c r="AF110" s="341"/>
      <c r="AG110" s="341"/>
      <c r="AH110" s="341"/>
      <c r="AI110" s="428"/>
      <c r="AJ110" s="428"/>
      <c r="AK110" s="341"/>
      <c r="AL110" s="341"/>
      <c r="AM110" s="341"/>
      <c r="AN110" s="341"/>
      <c r="AO110" s="341"/>
      <c r="AP110" s="341"/>
      <c r="AQ110" s="341"/>
      <c r="AR110" s="341"/>
      <c r="AS110" s="341"/>
      <c r="AT110" s="341"/>
      <c r="AU110" s="341"/>
      <c r="AV110" s="341"/>
      <c r="AW110" s="341"/>
      <c r="AX110" s="341"/>
      <c r="AY110" s="341"/>
      <c r="AZ110" s="341"/>
      <c r="BA110" s="341"/>
      <c r="BB110" s="341"/>
      <c r="BC110" s="341"/>
      <c r="BD110" s="433"/>
      <c r="BE110" s="433"/>
      <c r="BF110" s="434"/>
      <c r="BG110" s="434"/>
      <c r="BH110" s="341"/>
      <c r="BI110" s="341"/>
      <c r="BJ110" s="341"/>
      <c r="BK110" s="428"/>
      <c r="BL110" s="428"/>
      <c r="BM110" s="425"/>
      <c r="BN110" s="425"/>
      <c r="BO110" s="425"/>
      <c r="BP110" s="341"/>
      <c r="BQ110" s="341"/>
      <c r="BR110" s="341"/>
      <c r="BS110" s="341"/>
      <c r="BT110" s="341"/>
      <c r="BU110" s="341"/>
      <c r="BV110" s="341"/>
      <c r="BW110" s="341"/>
      <c r="BX110" s="341"/>
      <c r="BY110" s="341"/>
      <c r="BZ110" s="341"/>
      <c r="CA110" s="341"/>
      <c r="CB110" s="341"/>
      <c r="CC110" s="341"/>
      <c r="CD110" s="430"/>
      <c r="CE110" s="341"/>
      <c r="CF110" s="341"/>
      <c r="CG110" s="341"/>
      <c r="CH110" s="341"/>
      <c r="CI110" s="341"/>
      <c r="CJ110" s="341"/>
      <c r="CK110" s="341"/>
      <c r="CL110" s="341"/>
      <c r="CM110" s="341"/>
      <c r="CN110" s="341"/>
      <c r="CO110" s="341"/>
      <c r="CP110" s="341"/>
      <c r="CQ110" s="341"/>
      <c r="CR110" s="341"/>
      <c r="CS110" s="341"/>
      <c r="CT110" s="341"/>
      <c r="CU110" s="341"/>
      <c r="CV110" s="341"/>
      <c r="CW110" s="341"/>
      <c r="CX110" s="341"/>
      <c r="CY110" s="341"/>
      <c r="CZ110" s="341"/>
      <c r="DA110" s="341"/>
      <c r="DB110" s="341"/>
      <c r="DC110" s="430"/>
      <c r="DD110" s="341"/>
      <c r="DE110" s="341"/>
      <c r="DF110" s="341"/>
      <c r="DG110" s="341"/>
      <c r="DH110" s="341"/>
      <c r="DI110" s="341"/>
      <c r="DJ110" s="341"/>
      <c r="DK110" s="341"/>
    </row>
    <row r="111" customFormat="false" ht="12.75" hidden="false" customHeight="false" outlineLevel="0" collapsed="false">
      <c r="A111" s="449" t="n">
        <v>39569</v>
      </c>
      <c r="B111" s="438" t="n">
        <v>0</v>
      </c>
      <c r="C111" s="438" t="n">
        <v>0</v>
      </c>
      <c r="D111" s="438" t="n">
        <v>0</v>
      </c>
      <c r="E111" s="438" t="n">
        <v>-339.86364709</v>
      </c>
      <c r="F111" s="438" t="n">
        <f aca="false">SUM(B111:E111)</f>
        <v>-339.86364709</v>
      </c>
      <c r="G111" s="450" t="n">
        <v>3.924</v>
      </c>
      <c r="H111" s="450" t="n">
        <v>3.902</v>
      </c>
      <c r="I111" s="448" t="n">
        <f aca="false">G111-H111</f>
        <v>0.0219999999999998</v>
      </c>
      <c r="J111" s="438" t="n">
        <f aca="false">I111*B111*10000</f>
        <v>0</v>
      </c>
      <c r="K111" s="438" t="n">
        <f aca="false">C111*I111*10000</f>
        <v>0</v>
      </c>
      <c r="L111" s="438" t="n">
        <f aca="false">I111*D111*10000</f>
        <v>0</v>
      </c>
      <c r="M111" s="438" t="n">
        <f aca="false">I111*E111*10000</f>
        <v>-74770.0023597993</v>
      </c>
      <c r="N111" s="438" t="n">
        <f aca="false">SUM(J111:M111)</f>
        <v>-74770.0023597993</v>
      </c>
      <c r="O111" s="451" t="n">
        <f aca="false">A111</f>
        <v>39569</v>
      </c>
      <c r="P111" s="341"/>
      <c r="Q111" s="426" t="n">
        <f aca="false">CB88</f>
        <v>0</v>
      </c>
      <c r="R111" s="341" t="n">
        <f aca="false">Q111*T111</f>
        <v>0</v>
      </c>
      <c r="S111" s="428" t="n">
        <f aca="false">H110</f>
        <v>3.912</v>
      </c>
      <c r="T111" s="427" t="n">
        <f aca="false">G110-S111</f>
        <v>0.0220000000000002</v>
      </c>
      <c r="U111" s="425" t="n">
        <f aca="false">T111*F111</f>
        <v>-7.47700023598008</v>
      </c>
      <c r="V111" s="341"/>
      <c r="W111" s="341"/>
      <c r="X111" s="341"/>
      <c r="Y111" s="425" t="n">
        <v>-196818.8337</v>
      </c>
      <c r="Z111" s="425" t="n">
        <v>369171.905199571</v>
      </c>
      <c r="AA111" s="419" t="n">
        <f aca="false">Y111-W111</f>
        <v>-196818.8337</v>
      </c>
      <c r="AB111" s="419" t="n">
        <f aca="false">Z111-X111</f>
        <v>369171.905199571</v>
      </c>
      <c r="AC111" s="419" t="n">
        <f aca="false">AA111+AB111</f>
        <v>172353.071499571</v>
      </c>
      <c r="AD111" s="341"/>
      <c r="AE111" s="341"/>
      <c r="AF111" s="341"/>
      <c r="AG111" s="341"/>
      <c r="AH111" s="341"/>
      <c r="AI111" s="428"/>
      <c r="AJ111" s="428"/>
      <c r="AK111" s="341"/>
      <c r="AL111" s="341"/>
      <c r="AM111" s="341"/>
      <c r="AN111" s="341"/>
      <c r="AO111" s="341"/>
      <c r="AP111" s="341"/>
      <c r="AQ111" s="341"/>
      <c r="AR111" s="341"/>
      <c r="AS111" s="341"/>
      <c r="AT111" s="341"/>
      <c r="AU111" s="341"/>
      <c r="AV111" s="341"/>
      <c r="AW111" s="341"/>
      <c r="AX111" s="341"/>
      <c r="AY111" s="341"/>
      <c r="AZ111" s="341"/>
      <c r="BA111" s="341"/>
      <c r="BB111" s="341"/>
      <c r="BC111" s="341"/>
      <c r="BD111" s="433"/>
      <c r="BE111" s="433"/>
      <c r="BF111" s="434"/>
      <c r="BG111" s="434"/>
      <c r="BH111" s="341"/>
      <c r="BI111" s="341"/>
      <c r="BJ111" s="341"/>
      <c r="BK111" s="428"/>
      <c r="BL111" s="428"/>
      <c r="BM111" s="425"/>
      <c r="BN111" s="425"/>
      <c r="BO111" s="425"/>
      <c r="BP111" s="341"/>
      <c r="BQ111" s="341"/>
      <c r="BR111" s="341"/>
      <c r="BS111" s="341"/>
      <c r="BT111" s="341"/>
      <c r="BU111" s="341"/>
      <c r="BV111" s="341"/>
      <c r="BW111" s="341"/>
      <c r="BX111" s="341"/>
      <c r="BY111" s="341"/>
      <c r="BZ111" s="341"/>
      <c r="CA111" s="341"/>
      <c r="CB111" s="341"/>
      <c r="CC111" s="341"/>
      <c r="CD111" s="430"/>
      <c r="CE111" s="341"/>
      <c r="CF111" s="341"/>
      <c r="CG111" s="341"/>
      <c r="CH111" s="341"/>
      <c r="CI111" s="341"/>
      <c r="CJ111" s="341"/>
      <c r="CK111" s="341"/>
      <c r="CL111" s="341"/>
      <c r="CM111" s="341"/>
      <c r="CN111" s="341"/>
      <c r="CO111" s="341"/>
      <c r="CP111" s="341"/>
      <c r="CQ111" s="341"/>
      <c r="CR111" s="341"/>
      <c r="CS111" s="341"/>
      <c r="CT111" s="341"/>
      <c r="CU111" s="341"/>
      <c r="CV111" s="341"/>
      <c r="CW111" s="341"/>
      <c r="CX111" s="341"/>
      <c r="CY111" s="341"/>
      <c r="CZ111" s="341"/>
      <c r="DA111" s="341"/>
      <c r="DB111" s="341"/>
      <c r="DC111" s="430"/>
      <c r="DD111" s="341"/>
      <c r="DE111" s="341"/>
      <c r="DF111" s="341"/>
      <c r="DG111" s="341"/>
      <c r="DH111" s="341"/>
      <c r="DI111" s="341"/>
      <c r="DJ111" s="341"/>
      <c r="DK111" s="341"/>
    </row>
    <row r="112" customFormat="false" ht="12.75" hidden="false" customHeight="false" outlineLevel="0" collapsed="false">
      <c r="A112" s="449" t="n">
        <v>39600</v>
      </c>
      <c r="B112" s="438" t="n">
        <v>0</v>
      </c>
      <c r="C112" s="438" t="n">
        <v>0</v>
      </c>
      <c r="D112" s="438" t="n">
        <v>0</v>
      </c>
      <c r="E112" s="438" t="n">
        <v>-324.10966344</v>
      </c>
      <c r="F112" s="438" t="n">
        <f aca="false">SUM(B112:E112)</f>
        <v>-324.10966344</v>
      </c>
      <c r="G112" s="450" t="n">
        <v>3.96</v>
      </c>
      <c r="H112" s="450" t="n">
        <v>3.938</v>
      </c>
      <c r="I112" s="448" t="n">
        <f aca="false">G112-H112</f>
        <v>0.0219999999999998</v>
      </c>
      <c r="J112" s="438" t="n">
        <f aca="false">I112*B112*10000</f>
        <v>0</v>
      </c>
      <c r="K112" s="438" t="n">
        <f aca="false">C112*I112*10000</f>
        <v>0</v>
      </c>
      <c r="L112" s="438" t="n">
        <f aca="false">I112*D112*10000</f>
        <v>0</v>
      </c>
      <c r="M112" s="438" t="n">
        <f aca="false">I112*E112*10000</f>
        <v>-71304.1259567993</v>
      </c>
      <c r="N112" s="438" t="n">
        <f aca="false">SUM(J112:M112)</f>
        <v>-71304.1259567993</v>
      </c>
      <c r="O112" s="451" t="n">
        <f aca="false">A112</f>
        <v>39600</v>
      </c>
      <c r="P112" s="341"/>
      <c r="Q112" s="426" t="n">
        <f aca="false">CB89</f>
        <v>0</v>
      </c>
      <c r="R112" s="341" t="n">
        <f aca="false">Q112*T112</f>
        <v>0</v>
      </c>
      <c r="S112" s="428" t="n">
        <f aca="false">H111</f>
        <v>3.902</v>
      </c>
      <c r="T112" s="427" t="n">
        <f aca="false">G111-S112</f>
        <v>0.0219999999999998</v>
      </c>
      <c r="U112" s="425" t="n">
        <f aca="false">T112*F112</f>
        <v>-7.13041259567993</v>
      </c>
      <c r="V112" s="341"/>
      <c r="W112" s="341"/>
      <c r="X112" s="341"/>
      <c r="Y112" s="425" t="n">
        <v>-169596.9225</v>
      </c>
      <c r="Z112" s="425" t="n">
        <v>378662.441992147</v>
      </c>
      <c r="AA112" s="419" t="n">
        <f aca="false">Y112-W112</f>
        <v>-169596.9225</v>
      </c>
      <c r="AB112" s="419" t="n">
        <f aca="false">Z112-X112</f>
        <v>378662.441992147</v>
      </c>
      <c r="AC112" s="419" t="n">
        <f aca="false">AA112+AB112</f>
        <v>209065.519492147</v>
      </c>
      <c r="AD112" s="341"/>
      <c r="AE112" s="341"/>
      <c r="AF112" s="341"/>
      <c r="AG112" s="341"/>
      <c r="AH112" s="341"/>
      <c r="AI112" s="428"/>
      <c r="AJ112" s="428"/>
      <c r="AK112" s="341"/>
      <c r="AL112" s="341"/>
      <c r="AM112" s="341"/>
      <c r="AN112" s="341"/>
      <c r="AO112" s="341"/>
      <c r="AP112" s="341"/>
      <c r="AQ112" s="341"/>
      <c r="AR112" s="341"/>
      <c r="AS112" s="341"/>
      <c r="AT112" s="341"/>
      <c r="AU112" s="341"/>
      <c r="AV112" s="341"/>
      <c r="AW112" s="341"/>
      <c r="AX112" s="341"/>
      <c r="AY112" s="341"/>
      <c r="AZ112" s="341"/>
      <c r="BA112" s="341"/>
      <c r="BB112" s="341"/>
      <c r="BC112" s="341"/>
      <c r="BD112" s="433"/>
      <c r="BE112" s="433"/>
      <c r="BF112" s="434"/>
      <c r="BG112" s="434"/>
      <c r="BH112" s="341"/>
      <c r="BI112" s="341"/>
      <c r="BJ112" s="341"/>
      <c r="BK112" s="428"/>
      <c r="BL112" s="428"/>
      <c r="BM112" s="425"/>
      <c r="BN112" s="425"/>
      <c r="BO112" s="425"/>
      <c r="BP112" s="341"/>
      <c r="BQ112" s="341"/>
      <c r="BR112" s="341"/>
      <c r="BS112" s="341"/>
      <c r="BT112" s="341"/>
      <c r="BU112" s="341"/>
      <c r="BV112" s="341"/>
      <c r="BW112" s="341"/>
      <c r="BX112" s="341"/>
      <c r="BY112" s="341"/>
      <c r="BZ112" s="341"/>
      <c r="CA112" s="341"/>
      <c r="CB112" s="341"/>
      <c r="CC112" s="341"/>
      <c r="CD112" s="430"/>
      <c r="CE112" s="341"/>
      <c r="CF112" s="341"/>
      <c r="CG112" s="341"/>
      <c r="CH112" s="341"/>
      <c r="CI112" s="341"/>
      <c r="CJ112" s="341"/>
      <c r="CK112" s="341"/>
      <c r="CL112" s="341"/>
      <c r="CM112" s="341"/>
      <c r="CN112" s="341"/>
      <c r="CO112" s="341"/>
      <c r="CP112" s="341"/>
      <c r="CQ112" s="341"/>
      <c r="CR112" s="341"/>
      <c r="CS112" s="341"/>
      <c r="CT112" s="341"/>
      <c r="CU112" s="341"/>
      <c r="CV112" s="341"/>
      <c r="CW112" s="341"/>
      <c r="CX112" s="341"/>
      <c r="CY112" s="341"/>
      <c r="CZ112" s="341"/>
      <c r="DA112" s="341"/>
      <c r="DB112" s="341"/>
      <c r="DC112" s="430"/>
      <c r="DD112" s="341"/>
      <c r="DE112" s="341"/>
      <c r="DF112" s="341"/>
      <c r="DG112" s="341"/>
      <c r="DH112" s="341"/>
      <c r="DI112" s="341"/>
      <c r="DJ112" s="341"/>
      <c r="DK112" s="341"/>
    </row>
    <row r="113" customFormat="false" ht="12.75" hidden="false" customHeight="false" outlineLevel="0" collapsed="false">
      <c r="A113" s="449" t="n">
        <v>39630</v>
      </c>
      <c r="B113" s="438" t="n">
        <v>0</v>
      </c>
      <c r="C113" s="438" t="n">
        <v>0</v>
      </c>
      <c r="D113" s="438" t="n">
        <v>0</v>
      </c>
      <c r="E113" s="438" t="n">
        <v>-338.35196657</v>
      </c>
      <c r="F113" s="438" t="n">
        <f aca="false">SUM(B113:E113)</f>
        <v>-338.35196657</v>
      </c>
      <c r="G113" s="450" t="n">
        <v>4.01</v>
      </c>
      <c r="H113" s="450" t="n">
        <v>3.988</v>
      </c>
      <c r="I113" s="448" t="n">
        <f aca="false">G113-H113</f>
        <v>0.0219999999999998</v>
      </c>
      <c r="J113" s="438" t="n">
        <f aca="false">I113*B113*10000</f>
        <v>0</v>
      </c>
      <c r="K113" s="438" t="n">
        <f aca="false">C113*I113*10000</f>
        <v>0</v>
      </c>
      <c r="L113" s="438" t="n">
        <f aca="false">I113*D113*10000</f>
        <v>0</v>
      </c>
      <c r="M113" s="438" t="n">
        <f aca="false">I113*E113*10000</f>
        <v>-74437.4326453993</v>
      </c>
      <c r="N113" s="438" t="n">
        <f aca="false">SUM(J113:M113)</f>
        <v>-74437.4326453993</v>
      </c>
      <c r="O113" s="451" t="n">
        <f aca="false">A113</f>
        <v>39630</v>
      </c>
      <c r="P113" s="341"/>
      <c r="Q113" s="426" t="n">
        <f aca="false">CB90</f>
        <v>0</v>
      </c>
      <c r="R113" s="341" t="n">
        <f aca="false">Q113*T113</f>
        <v>0</v>
      </c>
      <c r="S113" s="428" t="n">
        <f aca="false">H112</f>
        <v>3.938</v>
      </c>
      <c r="T113" s="427" t="n">
        <f aca="false">G112-S113</f>
        <v>0.0219999999999998</v>
      </c>
      <c r="U113" s="425" t="n">
        <f aca="false">T113*F113</f>
        <v>-7.44374326453993</v>
      </c>
      <c r="V113" s="341"/>
      <c r="W113" s="341"/>
      <c r="X113" s="341"/>
      <c r="Y113" s="425" t="n">
        <v>-262101.2841</v>
      </c>
      <c r="Z113" s="425" t="n">
        <v>721994.326956146</v>
      </c>
      <c r="AA113" s="341" t="n">
        <f aca="false">Y113-W113</f>
        <v>-262101.2841</v>
      </c>
      <c r="AB113" s="341" t="n">
        <f aca="false">Z113-X113</f>
        <v>721994.326956146</v>
      </c>
      <c r="AC113" s="341" t="n">
        <f aca="false">AA113+AB113</f>
        <v>459893.042856146</v>
      </c>
      <c r="AD113" s="341"/>
      <c r="AE113" s="341"/>
      <c r="AF113" s="341"/>
      <c r="AG113" s="341"/>
      <c r="AH113" s="341"/>
      <c r="AI113" s="428"/>
      <c r="AJ113" s="428"/>
      <c r="AK113" s="341"/>
      <c r="AL113" s="341"/>
      <c r="AM113" s="341"/>
      <c r="AN113" s="341"/>
      <c r="AO113" s="341"/>
      <c r="AP113" s="341"/>
      <c r="AQ113" s="341"/>
      <c r="AR113" s="341"/>
      <c r="AS113" s="341"/>
      <c r="AT113" s="341"/>
      <c r="AU113" s="341"/>
      <c r="AV113" s="341"/>
      <c r="AW113" s="341"/>
      <c r="AX113" s="341"/>
      <c r="AY113" s="341"/>
      <c r="AZ113" s="341"/>
      <c r="BA113" s="341"/>
      <c r="BB113" s="341"/>
      <c r="BC113" s="341"/>
      <c r="BD113" s="433"/>
      <c r="BE113" s="433"/>
      <c r="BF113" s="434"/>
      <c r="BG113" s="434"/>
      <c r="BH113" s="341"/>
      <c r="BI113" s="341"/>
      <c r="BJ113" s="341"/>
      <c r="BK113" s="428"/>
      <c r="BL113" s="428"/>
      <c r="BM113" s="425"/>
      <c r="BN113" s="425"/>
      <c r="BO113" s="425"/>
      <c r="BP113" s="341"/>
      <c r="BQ113" s="341"/>
      <c r="BR113" s="341"/>
      <c r="BS113" s="341"/>
      <c r="BT113" s="341"/>
      <c r="BU113" s="341"/>
      <c r="BV113" s="341"/>
      <c r="BW113" s="341"/>
      <c r="BX113" s="341"/>
      <c r="BY113" s="341"/>
      <c r="BZ113" s="341"/>
      <c r="CA113" s="341"/>
      <c r="CB113" s="341"/>
      <c r="CC113" s="341"/>
      <c r="CD113" s="430"/>
      <c r="CE113" s="341"/>
      <c r="CF113" s="341"/>
      <c r="CG113" s="341"/>
      <c r="CH113" s="341"/>
      <c r="CI113" s="341"/>
      <c r="CJ113" s="341"/>
      <c r="CK113" s="341"/>
      <c r="CL113" s="341"/>
      <c r="CM113" s="341"/>
      <c r="CN113" s="341"/>
      <c r="CO113" s="341"/>
      <c r="CP113" s="341"/>
      <c r="CQ113" s="341"/>
      <c r="CR113" s="341"/>
      <c r="CS113" s="341"/>
      <c r="CT113" s="341"/>
      <c r="CU113" s="341"/>
      <c r="CV113" s="341"/>
      <c r="CW113" s="341"/>
      <c r="CX113" s="341"/>
      <c r="CY113" s="341"/>
      <c r="CZ113" s="341"/>
      <c r="DA113" s="341"/>
      <c r="DB113" s="341"/>
      <c r="DC113" s="430"/>
      <c r="DD113" s="341"/>
      <c r="DE113" s="341"/>
      <c r="DF113" s="341"/>
      <c r="DG113" s="341"/>
      <c r="DH113" s="341"/>
      <c r="DI113" s="341"/>
      <c r="DJ113" s="341"/>
      <c r="DK113" s="341"/>
    </row>
    <row r="114" customFormat="false" ht="12.75" hidden="false" customHeight="false" outlineLevel="0" collapsed="false">
      <c r="A114" s="449" t="n">
        <v>39661</v>
      </c>
      <c r="B114" s="438" t="n">
        <v>0</v>
      </c>
      <c r="C114" s="438" t="n">
        <v>0</v>
      </c>
      <c r="D114" s="438" t="n">
        <v>0</v>
      </c>
      <c r="E114" s="438" t="n">
        <v>-335.47674181</v>
      </c>
      <c r="F114" s="438" t="n">
        <f aca="false">SUM(B114:E114)</f>
        <v>-335.47674181</v>
      </c>
      <c r="G114" s="450" t="n">
        <v>4.041</v>
      </c>
      <c r="H114" s="450" t="n">
        <v>4.019</v>
      </c>
      <c r="I114" s="448" t="n">
        <f aca="false">G114-H114</f>
        <v>0.0220000000000002</v>
      </c>
      <c r="J114" s="438" t="n">
        <f aca="false">I114*B114*10000</f>
        <v>0</v>
      </c>
      <c r="K114" s="438" t="n">
        <f aca="false">C114*I114*10000</f>
        <v>0</v>
      </c>
      <c r="L114" s="438" t="n">
        <f aca="false">I114*D114*10000</f>
        <v>0</v>
      </c>
      <c r="M114" s="438" t="n">
        <f aca="false">I114*E114*10000</f>
        <v>-73804.8831982008</v>
      </c>
      <c r="N114" s="438" t="n">
        <f aca="false">SUM(J114:M114)</f>
        <v>-73804.8831982008</v>
      </c>
      <c r="O114" s="451" t="n">
        <f aca="false">A114</f>
        <v>39661</v>
      </c>
      <c r="P114" s="341"/>
      <c r="Q114" s="426" t="n">
        <f aca="false">CB91</f>
        <v>0</v>
      </c>
      <c r="R114" s="341" t="n">
        <f aca="false">Q114*T114</f>
        <v>0</v>
      </c>
      <c r="S114" s="428" t="n">
        <f aca="false">H113</f>
        <v>3.988</v>
      </c>
      <c r="T114" s="427" t="n">
        <f aca="false">G113-S114</f>
        <v>0.0219999999999998</v>
      </c>
      <c r="U114" s="425" t="n">
        <f aca="false">T114*F114</f>
        <v>-7.38048831981993</v>
      </c>
      <c r="V114" s="341"/>
      <c r="W114" s="341"/>
      <c r="X114" s="341"/>
      <c r="Y114" s="425" t="n">
        <v>-256301.4836</v>
      </c>
      <c r="Z114" s="425" t="n">
        <v>508852.559945025</v>
      </c>
      <c r="AA114" s="341" t="n">
        <f aca="false">Y114-W114</f>
        <v>-256301.4836</v>
      </c>
      <c r="AB114" s="341" t="n">
        <f aca="false">Z114-X114</f>
        <v>508852.559945025</v>
      </c>
      <c r="AC114" s="341" t="n">
        <f aca="false">AA114+AB114</f>
        <v>252551.076345025</v>
      </c>
      <c r="AD114" s="341"/>
      <c r="AE114" s="341"/>
      <c r="AF114" s="341"/>
      <c r="AG114" s="341"/>
      <c r="AH114" s="341"/>
      <c r="AI114" s="428"/>
      <c r="AJ114" s="428"/>
      <c r="AK114" s="341"/>
      <c r="AL114" s="341"/>
      <c r="AM114" s="341"/>
      <c r="AN114" s="341"/>
      <c r="AO114" s="341"/>
      <c r="AP114" s="341"/>
      <c r="AQ114" s="341"/>
      <c r="AR114" s="341"/>
      <c r="AS114" s="341"/>
      <c r="AT114" s="341"/>
      <c r="AU114" s="341"/>
      <c r="AV114" s="341"/>
      <c r="AW114" s="341"/>
      <c r="AX114" s="341"/>
      <c r="AY114" s="341"/>
      <c r="AZ114" s="341"/>
      <c r="BA114" s="341"/>
      <c r="BB114" s="341"/>
      <c r="BC114" s="341"/>
      <c r="BD114" s="433"/>
      <c r="BE114" s="433"/>
      <c r="BF114" s="434"/>
      <c r="BG114" s="434"/>
      <c r="BH114" s="341"/>
      <c r="BI114" s="341"/>
      <c r="BJ114" s="341"/>
      <c r="BK114" s="428"/>
      <c r="BL114" s="428"/>
      <c r="BM114" s="425"/>
      <c r="BN114" s="425"/>
      <c r="BO114" s="425"/>
      <c r="BP114" s="341"/>
      <c r="BQ114" s="341"/>
      <c r="BR114" s="341"/>
      <c r="BS114" s="341"/>
      <c r="BT114" s="341"/>
      <c r="BU114" s="341"/>
      <c r="BV114" s="341"/>
      <c r="BW114" s="341"/>
      <c r="BX114" s="341"/>
      <c r="BY114" s="341"/>
      <c r="BZ114" s="341"/>
      <c r="CA114" s="341"/>
      <c r="CB114" s="341"/>
      <c r="CC114" s="341"/>
      <c r="CD114" s="430"/>
      <c r="CE114" s="341"/>
      <c r="CF114" s="341"/>
      <c r="CG114" s="341"/>
      <c r="CH114" s="341"/>
      <c r="CI114" s="341"/>
      <c r="CJ114" s="341"/>
      <c r="CK114" s="341"/>
      <c r="CL114" s="341"/>
      <c r="CM114" s="341"/>
      <c r="CN114" s="341"/>
      <c r="CO114" s="341"/>
      <c r="CP114" s="341"/>
      <c r="CQ114" s="341"/>
      <c r="CR114" s="341"/>
      <c r="CS114" s="341"/>
      <c r="CT114" s="341"/>
      <c r="CU114" s="341"/>
      <c r="CV114" s="341"/>
      <c r="CW114" s="341"/>
      <c r="CX114" s="341"/>
      <c r="CY114" s="341"/>
      <c r="CZ114" s="341"/>
      <c r="DA114" s="341"/>
      <c r="DB114" s="341"/>
      <c r="DC114" s="430"/>
      <c r="DD114" s="341"/>
      <c r="DE114" s="341"/>
      <c r="DF114" s="341"/>
      <c r="DG114" s="341"/>
      <c r="DH114" s="341"/>
      <c r="DI114" s="341"/>
      <c r="DJ114" s="341"/>
      <c r="DK114" s="341"/>
    </row>
    <row r="115" customFormat="false" ht="12.75" hidden="false" customHeight="false" outlineLevel="0" collapsed="false">
      <c r="A115" s="449" t="n">
        <v>39692</v>
      </c>
      <c r="B115" s="438" t="n">
        <v>0</v>
      </c>
      <c r="C115" s="438" t="n">
        <v>0</v>
      </c>
      <c r="D115" s="438" t="n">
        <v>0</v>
      </c>
      <c r="E115" s="438" t="n">
        <v>-318.78677683</v>
      </c>
      <c r="F115" s="438" t="n">
        <f aca="false">SUM(B115:E115)</f>
        <v>-318.78677683</v>
      </c>
      <c r="G115" s="450" t="n">
        <v>4.056</v>
      </c>
      <c r="H115" s="450" t="n">
        <v>4.034</v>
      </c>
      <c r="I115" s="448" t="n">
        <f aca="false">G115-H115</f>
        <v>0.0220000000000002</v>
      </c>
      <c r="J115" s="438" t="n">
        <f aca="false">I115*B115*10000</f>
        <v>0</v>
      </c>
      <c r="K115" s="438" t="n">
        <f aca="false">C115*I115*10000</f>
        <v>0</v>
      </c>
      <c r="L115" s="438" t="n">
        <f aca="false">I115*D115*10000</f>
        <v>0</v>
      </c>
      <c r="M115" s="438" t="n">
        <f aca="false">I115*E115*10000</f>
        <v>-70133.0909026008</v>
      </c>
      <c r="N115" s="438" t="n">
        <f aca="false">SUM(J115:M115)</f>
        <v>-70133.0909026008</v>
      </c>
      <c r="O115" s="451" t="n">
        <f aca="false">A115</f>
        <v>39692</v>
      </c>
      <c r="P115" s="341"/>
      <c r="Q115" s="426" t="n">
        <f aca="false">CB92</f>
        <v>0</v>
      </c>
      <c r="R115" s="341" t="n">
        <f aca="false">Q115*T115</f>
        <v>0</v>
      </c>
      <c r="S115" s="428" t="n">
        <f aca="false">H114</f>
        <v>4.019</v>
      </c>
      <c r="T115" s="427" t="n">
        <f aca="false">G114-S115</f>
        <v>0.0220000000000002</v>
      </c>
      <c r="U115" s="425" t="n">
        <f aca="false">T115*F115</f>
        <v>-7.01330909026008</v>
      </c>
      <c r="V115" s="341"/>
      <c r="W115" s="341"/>
      <c r="X115" s="341"/>
      <c r="Y115" s="425" t="n">
        <v>-293597.4615</v>
      </c>
      <c r="Z115" s="425" t="n">
        <v>403155.345430936</v>
      </c>
      <c r="AA115" s="341" t="n">
        <f aca="false">Y115-W115</f>
        <v>-293597.4615</v>
      </c>
      <c r="AB115" s="341" t="n">
        <f aca="false">Z115-X115</f>
        <v>403155.345430936</v>
      </c>
      <c r="AC115" s="341" t="n">
        <f aca="false">AA115+AB115</f>
        <v>109557.883930936</v>
      </c>
      <c r="AD115" s="341"/>
      <c r="AE115" s="341"/>
      <c r="AF115" s="341"/>
      <c r="AG115" s="341"/>
      <c r="AH115" s="341"/>
      <c r="AI115" s="428"/>
      <c r="AJ115" s="428"/>
      <c r="AK115" s="341"/>
      <c r="AL115" s="341"/>
      <c r="AM115" s="341"/>
      <c r="AN115" s="341"/>
      <c r="AO115" s="341"/>
      <c r="AP115" s="341"/>
      <c r="AQ115" s="341"/>
      <c r="AR115" s="341"/>
      <c r="AS115" s="341"/>
      <c r="AT115" s="341"/>
      <c r="AU115" s="341"/>
      <c r="AV115" s="341"/>
      <c r="AW115" s="341"/>
      <c r="AX115" s="341"/>
      <c r="AY115" s="341"/>
      <c r="AZ115" s="341"/>
      <c r="BA115" s="341"/>
      <c r="BB115" s="341"/>
      <c r="BC115" s="341"/>
      <c r="BD115" s="433"/>
      <c r="BE115" s="433"/>
      <c r="BF115" s="434"/>
      <c r="BG115" s="434"/>
      <c r="BH115" s="341"/>
      <c r="BI115" s="341"/>
      <c r="BJ115" s="341"/>
      <c r="BK115" s="428"/>
      <c r="BL115" s="428"/>
      <c r="BM115" s="425"/>
      <c r="BN115" s="425"/>
      <c r="BO115" s="425"/>
      <c r="BP115" s="341"/>
      <c r="BQ115" s="341"/>
      <c r="BR115" s="341"/>
      <c r="BS115" s="341"/>
      <c r="BT115" s="341"/>
      <c r="BU115" s="341"/>
      <c r="BV115" s="341"/>
      <c r="BW115" s="341"/>
      <c r="BX115" s="341"/>
      <c r="BY115" s="341"/>
      <c r="BZ115" s="341"/>
      <c r="CA115" s="341"/>
      <c r="CB115" s="341"/>
      <c r="CC115" s="341"/>
      <c r="CD115" s="430"/>
      <c r="CE115" s="341"/>
      <c r="CF115" s="341"/>
      <c r="CG115" s="341"/>
      <c r="CH115" s="341"/>
      <c r="CI115" s="341"/>
      <c r="CJ115" s="341"/>
      <c r="CK115" s="341"/>
      <c r="CL115" s="341"/>
      <c r="CM115" s="341"/>
      <c r="CN115" s="341"/>
      <c r="CO115" s="341"/>
      <c r="CP115" s="341"/>
      <c r="CQ115" s="341"/>
      <c r="CR115" s="341"/>
      <c r="CS115" s="341"/>
      <c r="CT115" s="341"/>
      <c r="CU115" s="341"/>
      <c r="CV115" s="341"/>
      <c r="CW115" s="341"/>
      <c r="CX115" s="341"/>
      <c r="CY115" s="341"/>
      <c r="CZ115" s="341"/>
      <c r="DA115" s="341"/>
      <c r="DB115" s="341"/>
      <c r="DC115" s="430"/>
      <c r="DD115" s="341"/>
      <c r="DE115" s="341"/>
      <c r="DF115" s="341"/>
      <c r="DG115" s="341"/>
      <c r="DH115" s="341"/>
      <c r="DI115" s="341"/>
      <c r="DJ115" s="341"/>
      <c r="DK115" s="341"/>
    </row>
    <row r="116" customFormat="false" ht="12.75" hidden="false" customHeight="false" outlineLevel="0" collapsed="false">
      <c r="A116" s="449" t="n">
        <v>39722</v>
      </c>
      <c r="B116" s="438" t="n">
        <v>0</v>
      </c>
      <c r="C116" s="438" t="n">
        <v>0</v>
      </c>
      <c r="D116" s="438" t="n">
        <v>0</v>
      </c>
      <c r="E116" s="438" t="n">
        <v>-332.42027529</v>
      </c>
      <c r="F116" s="438" t="n">
        <f aca="false">SUM(B116:E116)</f>
        <v>-332.42027529</v>
      </c>
      <c r="G116" s="450" t="n">
        <v>4.085</v>
      </c>
      <c r="H116" s="450" t="n">
        <v>4.063</v>
      </c>
      <c r="I116" s="448" t="n">
        <f aca="false">G116-H116</f>
        <v>0.0220000000000002</v>
      </c>
      <c r="J116" s="438" t="n">
        <f aca="false">I116*B116*10000</f>
        <v>0</v>
      </c>
      <c r="K116" s="438" t="n">
        <f aca="false">C116*I116*10000</f>
        <v>0</v>
      </c>
      <c r="L116" s="438" t="n">
        <f aca="false">I116*D116*10000</f>
        <v>0</v>
      </c>
      <c r="M116" s="438" t="n">
        <f aca="false">I116*E116*10000</f>
        <v>-73132.4605638008</v>
      </c>
      <c r="N116" s="438" t="n">
        <f aca="false">SUM(J116:M116)</f>
        <v>-73132.4605638008</v>
      </c>
      <c r="O116" s="451" t="n">
        <f aca="false">A116</f>
        <v>39722</v>
      </c>
      <c r="P116" s="341"/>
      <c r="Q116" s="426" t="n">
        <f aca="false">CB93</f>
        <v>0</v>
      </c>
      <c r="R116" s="341" t="n">
        <f aca="false">Q116*T116</f>
        <v>0</v>
      </c>
      <c r="S116" s="428" t="n">
        <f aca="false">H115</f>
        <v>4.034</v>
      </c>
      <c r="T116" s="427" t="n">
        <f aca="false">G115-S116</f>
        <v>0.0220000000000002</v>
      </c>
      <c r="U116" s="425" t="n">
        <f aca="false">T116*F116</f>
        <v>-7.31324605638008</v>
      </c>
      <c r="V116" s="341"/>
      <c r="W116" s="341"/>
      <c r="X116" s="341"/>
      <c r="Y116" s="425" t="n">
        <v>-301911.1466</v>
      </c>
      <c r="Z116" s="425" t="n">
        <v>448352.245985695</v>
      </c>
      <c r="AA116" s="341" t="n">
        <f aca="false">Y116-W116</f>
        <v>-301911.1466</v>
      </c>
      <c r="AB116" s="341" t="n">
        <f aca="false">Z116-X116</f>
        <v>448352.245985695</v>
      </c>
      <c r="AC116" s="341" t="n">
        <f aca="false">AA116+AB116</f>
        <v>146441.099385695</v>
      </c>
      <c r="AD116" s="341"/>
      <c r="AE116" s="341"/>
      <c r="AF116" s="341"/>
      <c r="AG116" s="341"/>
      <c r="AH116" s="341"/>
      <c r="AI116" s="428"/>
      <c r="AJ116" s="428"/>
      <c r="AK116" s="341"/>
      <c r="AL116" s="341"/>
      <c r="AM116" s="341"/>
      <c r="AN116" s="341"/>
      <c r="AO116" s="341"/>
      <c r="AP116" s="341"/>
      <c r="AQ116" s="341"/>
      <c r="AR116" s="341"/>
      <c r="AS116" s="341"/>
      <c r="AT116" s="341"/>
      <c r="AU116" s="341"/>
      <c r="AV116" s="341"/>
      <c r="AW116" s="341"/>
      <c r="AX116" s="341"/>
      <c r="AY116" s="341"/>
      <c r="AZ116" s="341"/>
      <c r="BA116" s="341"/>
      <c r="BB116" s="341"/>
      <c r="BC116" s="341"/>
      <c r="BD116" s="433"/>
      <c r="BE116" s="433"/>
      <c r="BF116" s="434"/>
      <c r="BG116" s="434"/>
      <c r="BH116" s="341"/>
      <c r="BI116" s="341"/>
      <c r="BJ116" s="341"/>
      <c r="BK116" s="428"/>
      <c r="BL116" s="428"/>
      <c r="BM116" s="425"/>
      <c r="BN116" s="425"/>
      <c r="BO116" s="425"/>
      <c r="BP116" s="341"/>
      <c r="BQ116" s="341"/>
      <c r="BR116" s="341"/>
      <c r="BS116" s="341"/>
      <c r="BT116" s="341"/>
      <c r="BU116" s="341"/>
      <c r="BV116" s="341"/>
      <c r="BW116" s="341"/>
      <c r="BX116" s="341"/>
      <c r="BY116" s="341"/>
      <c r="BZ116" s="341"/>
      <c r="CA116" s="341"/>
      <c r="CB116" s="341"/>
      <c r="CC116" s="341"/>
      <c r="CD116" s="430"/>
      <c r="CE116" s="341"/>
      <c r="CF116" s="341"/>
      <c r="CG116" s="341"/>
      <c r="CH116" s="341"/>
      <c r="CI116" s="341"/>
      <c r="CJ116" s="341"/>
      <c r="CK116" s="341"/>
      <c r="CL116" s="341"/>
      <c r="CM116" s="341"/>
      <c r="CN116" s="341"/>
      <c r="CO116" s="341"/>
      <c r="CP116" s="341"/>
      <c r="CQ116" s="341"/>
      <c r="CR116" s="341"/>
      <c r="CS116" s="341"/>
      <c r="CT116" s="341"/>
      <c r="CU116" s="341"/>
      <c r="CV116" s="341"/>
      <c r="CW116" s="341"/>
      <c r="CX116" s="341"/>
      <c r="CY116" s="341"/>
      <c r="CZ116" s="341"/>
      <c r="DA116" s="341"/>
      <c r="DB116" s="341"/>
      <c r="DC116" s="430"/>
      <c r="DD116" s="341"/>
      <c r="DE116" s="341"/>
      <c r="DF116" s="341"/>
      <c r="DG116" s="341"/>
      <c r="DH116" s="341"/>
      <c r="DI116" s="341"/>
      <c r="DJ116" s="341"/>
      <c r="DK116" s="341"/>
    </row>
    <row r="117" customFormat="false" ht="12.75" hidden="false" customHeight="false" outlineLevel="0" collapsed="false">
      <c r="A117" s="449" t="n">
        <v>39753</v>
      </c>
      <c r="B117" s="438" t="n">
        <v>0</v>
      </c>
      <c r="C117" s="438" t="n">
        <v>0</v>
      </c>
      <c r="D117" s="438" t="n">
        <v>0</v>
      </c>
      <c r="E117" s="438" t="n">
        <v>-320.41681843</v>
      </c>
      <c r="F117" s="438" t="n">
        <f aca="false">SUM(B117:E117)</f>
        <v>-320.41681843</v>
      </c>
      <c r="G117" s="450" t="n">
        <v>4.225</v>
      </c>
      <c r="H117" s="450" t="n">
        <v>4.203</v>
      </c>
      <c r="I117" s="448" t="n">
        <f aca="false">G117-H117</f>
        <v>0.0219999999999994</v>
      </c>
      <c r="J117" s="438" t="n">
        <f aca="false">I117*B117*10000</f>
        <v>0</v>
      </c>
      <c r="K117" s="438" t="n">
        <f aca="false">C117*I117*10000</f>
        <v>0</v>
      </c>
      <c r="L117" s="438" t="n">
        <f aca="false">I117*D117*10000</f>
        <v>0</v>
      </c>
      <c r="M117" s="438" t="n">
        <f aca="false">I117*E117*10000</f>
        <v>-70491.7000545979</v>
      </c>
      <c r="N117" s="438" t="n">
        <f aca="false">SUM(J117:M117)</f>
        <v>-70491.7000545979</v>
      </c>
      <c r="O117" s="451" t="n">
        <f aca="false">A117</f>
        <v>39753</v>
      </c>
      <c r="P117" s="341"/>
      <c r="Q117" s="426" t="n">
        <f aca="false">CB94</f>
        <v>0</v>
      </c>
      <c r="R117" s="341" t="n">
        <f aca="false">Q117*T117</f>
        <v>0</v>
      </c>
      <c r="S117" s="428" t="n">
        <f aca="false">H116</f>
        <v>4.063</v>
      </c>
      <c r="T117" s="427" t="n">
        <f aca="false">G116-S117</f>
        <v>0.0220000000000002</v>
      </c>
      <c r="U117" s="425" t="n">
        <f aca="false">T117*F117</f>
        <v>-7.04917000546008</v>
      </c>
      <c r="V117" s="341"/>
      <c r="W117" s="341"/>
      <c r="X117" s="341"/>
      <c r="Y117" s="425" t="n">
        <v>-308804.117</v>
      </c>
      <c r="Z117" s="425" t="n">
        <v>293362.530017675</v>
      </c>
      <c r="AA117" s="341" t="n">
        <f aca="false">Y117-W117</f>
        <v>-308804.117</v>
      </c>
      <c r="AB117" s="341" t="n">
        <f aca="false">Z117-X117</f>
        <v>293362.530017675</v>
      </c>
      <c r="AC117" s="341" t="n">
        <f aca="false">AA117+AB117</f>
        <v>-15441.586982325</v>
      </c>
      <c r="AD117" s="341"/>
      <c r="AE117" s="341"/>
      <c r="AF117" s="341"/>
      <c r="AG117" s="341"/>
      <c r="AH117" s="341"/>
      <c r="AI117" s="428"/>
      <c r="AJ117" s="428"/>
      <c r="AK117" s="341"/>
      <c r="AL117" s="341"/>
      <c r="AM117" s="341"/>
      <c r="AN117" s="341"/>
      <c r="AO117" s="341"/>
      <c r="AP117" s="341"/>
      <c r="AQ117" s="341"/>
      <c r="AR117" s="341"/>
      <c r="AS117" s="341"/>
      <c r="AT117" s="341"/>
      <c r="AU117" s="341"/>
      <c r="AV117" s="341"/>
      <c r="AW117" s="341"/>
      <c r="AX117" s="341"/>
      <c r="AY117" s="341"/>
      <c r="AZ117" s="341"/>
      <c r="BA117" s="341"/>
      <c r="BB117" s="341"/>
      <c r="BC117" s="341"/>
      <c r="BD117" s="433"/>
      <c r="BE117" s="433"/>
      <c r="BF117" s="434"/>
      <c r="BG117" s="434"/>
      <c r="BH117" s="341"/>
      <c r="BI117" s="341"/>
      <c r="BJ117" s="341"/>
      <c r="BK117" s="428"/>
      <c r="BL117" s="428"/>
      <c r="BM117" s="425"/>
      <c r="BN117" s="425"/>
      <c r="BO117" s="425"/>
      <c r="BP117" s="341"/>
      <c r="BQ117" s="341"/>
      <c r="BR117" s="341"/>
      <c r="BS117" s="341"/>
      <c r="BT117" s="341"/>
      <c r="BU117" s="341"/>
      <c r="BV117" s="341"/>
      <c r="BW117" s="341"/>
      <c r="BX117" s="341"/>
      <c r="BY117" s="341"/>
      <c r="BZ117" s="341"/>
      <c r="CA117" s="341"/>
      <c r="CB117" s="341"/>
      <c r="CC117" s="341"/>
      <c r="CD117" s="430"/>
      <c r="CE117" s="341"/>
      <c r="CF117" s="341"/>
      <c r="CG117" s="341"/>
      <c r="CH117" s="341"/>
      <c r="CI117" s="341"/>
      <c r="CJ117" s="341"/>
      <c r="CK117" s="341"/>
      <c r="CL117" s="341"/>
      <c r="CM117" s="341"/>
      <c r="CN117" s="341"/>
      <c r="CO117" s="341"/>
      <c r="CP117" s="341"/>
      <c r="CQ117" s="341"/>
      <c r="CR117" s="341"/>
      <c r="CS117" s="341"/>
      <c r="CT117" s="341"/>
      <c r="CU117" s="341"/>
      <c r="CV117" s="341"/>
      <c r="CW117" s="341"/>
      <c r="CX117" s="341"/>
      <c r="CY117" s="341"/>
      <c r="CZ117" s="341"/>
      <c r="DA117" s="341"/>
      <c r="DB117" s="341"/>
      <c r="DC117" s="430"/>
      <c r="DD117" s="341"/>
      <c r="DE117" s="341"/>
      <c r="DF117" s="341"/>
      <c r="DG117" s="341"/>
      <c r="DH117" s="341"/>
      <c r="DI117" s="341"/>
      <c r="DJ117" s="341"/>
      <c r="DK117" s="341"/>
    </row>
    <row r="118" customFormat="false" ht="12.75" hidden="false" customHeight="false" outlineLevel="0" collapsed="false">
      <c r="A118" s="449" t="n">
        <v>39783</v>
      </c>
      <c r="B118" s="438" t="n">
        <v>0</v>
      </c>
      <c r="C118" s="438" t="n">
        <v>0</v>
      </c>
      <c r="D118" s="438" t="n">
        <v>0</v>
      </c>
      <c r="E118" s="438" t="n">
        <v>-981.30717282</v>
      </c>
      <c r="F118" s="438" t="n">
        <f aca="false">SUM(B118:E118)</f>
        <v>-981.30717282</v>
      </c>
      <c r="G118" s="450" t="n">
        <v>4.37</v>
      </c>
      <c r="H118" s="450" t="n">
        <v>4.348</v>
      </c>
      <c r="I118" s="448" t="n">
        <f aca="false">G118-H118</f>
        <v>0.0220000000000002</v>
      </c>
      <c r="J118" s="438" t="n">
        <f aca="false">I118*B118*10000</f>
        <v>0</v>
      </c>
      <c r="K118" s="438" t="n">
        <f aca="false">C118*I118*10000</f>
        <v>0</v>
      </c>
      <c r="L118" s="438" t="n">
        <f aca="false">I118*D118*10000</f>
        <v>0</v>
      </c>
      <c r="M118" s="438" t="n">
        <f aca="false">I118*E118*10000</f>
        <v>-215887.578020402</v>
      </c>
      <c r="N118" s="438" t="n">
        <f aca="false">SUM(J118:M118)</f>
        <v>-215887.578020402</v>
      </c>
      <c r="O118" s="451" t="n">
        <f aca="false">A118</f>
        <v>39783</v>
      </c>
      <c r="P118" s="341"/>
      <c r="Q118" s="426" t="n">
        <f aca="false">CB95</f>
        <v>0</v>
      </c>
      <c r="R118" s="341" t="n">
        <f aca="false">Q118*T118</f>
        <v>0</v>
      </c>
      <c r="S118" s="428" t="n">
        <f aca="false">H117</f>
        <v>4.203</v>
      </c>
      <c r="T118" s="427" t="n">
        <f aca="false">G117-S118</f>
        <v>0.0219999999999994</v>
      </c>
      <c r="U118" s="425" t="n">
        <f aca="false">T118*F118</f>
        <v>-21.5887578020394</v>
      </c>
      <c r="V118" s="341"/>
      <c r="W118" s="341"/>
      <c r="X118" s="341"/>
      <c r="Y118" s="425" t="n">
        <v>-294888.2615</v>
      </c>
      <c r="Z118" s="425" t="n">
        <v>285765.742585495</v>
      </c>
      <c r="AA118" s="341" t="n">
        <f aca="false">Y118-W118</f>
        <v>-294888.2615</v>
      </c>
      <c r="AB118" s="341" t="n">
        <f aca="false">Z118-X118</f>
        <v>285765.742585495</v>
      </c>
      <c r="AC118" s="341" t="n">
        <f aca="false">AA118+AB118</f>
        <v>-9122.51891450497</v>
      </c>
      <c r="AD118" s="341"/>
      <c r="AE118" s="341"/>
      <c r="AF118" s="341"/>
      <c r="AG118" s="341"/>
      <c r="AH118" s="341"/>
      <c r="AI118" s="428"/>
      <c r="AJ118" s="428"/>
      <c r="AK118" s="341"/>
      <c r="AL118" s="341"/>
      <c r="AM118" s="341"/>
      <c r="AN118" s="341"/>
      <c r="AO118" s="341"/>
      <c r="AP118" s="341"/>
      <c r="AQ118" s="341"/>
      <c r="AR118" s="341"/>
      <c r="AS118" s="341"/>
      <c r="AT118" s="341"/>
      <c r="AU118" s="341"/>
      <c r="AV118" s="341"/>
      <c r="AW118" s="341"/>
      <c r="AX118" s="341"/>
      <c r="AY118" s="341"/>
      <c r="AZ118" s="341"/>
      <c r="BA118" s="341"/>
      <c r="BB118" s="341"/>
      <c r="BC118" s="341"/>
      <c r="BD118" s="433"/>
      <c r="BE118" s="433"/>
      <c r="BF118" s="434"/>
      <c r="BG118" s="434"/>
      <c r="BH118" s="341"/>
      <c r="BI118" s="341"/>
      <c r="BJ118" s="341"/>
      <c r="BK118" s="428"/>
      <c r="BL118" s="428"/>
      <c r="BM118" s="425"/>
      <c r="BN118" s="425"/>
      <c r="BO118" s="425"/>
      <c r="BP118" s="341"/>
      <c r="BQ118" s="341"/>
      <c r="BR118" s="341"/>
      <c r="BS118" s="341"/>
      <c r="BT118" s="341"/>
      <c r="BU118" s="341"/>
      <c r="BV118" s="341"/>
      <c r="BW118" s="341"/>
      <c r="BX118" s="341"/>
      <c r="BY118" s="341"/>
      <c r="BZ118" s="341"/>
      <c r="CA118" s="341"/>
      <c r="CB118" s="341"/>
      <c r="CC118" s="341"/>
      <c r="CD118" s="430"/>
      <c r="CE118" s="341"/>
      <c r="CF118" s="341"/>
      <c r="CG118" s="341"/>
      <c r="CH118" s="341"/>
      <c r="CI118" s="341"/>
      <c r="CJ118" s="341"/>
      <c r="CK118" s="341"/>
      <c r="CL118" s="341"/>
      <c r="CM118" s="341"/>
      <c r="CN118" s="341"/>
      <c r="CO118" s="341"/>
      <c r="CP118" s="341"/>
      <c r="CQ118" s="341"/>
      <c r="CR118" s="341"/>
      <c r="CS118" s="341"/>
      <c r="CT118" s="341"/>
      <c r="CU118" s="341"/>
      <c r="CV118" s="341"/>
      <c r="CW118" s="341"/>
      <c r="CX118" s="341"/>
      <c r="CY118" s="341"/>
      <c r="CZ118" s="341"/>
      <c r="DA118" s="341"/>
      <c r="DB118" s="341"/>
      <c r="DC118" s="430"/>
      <c r="DD118" s="341"/>
      <c r="DE118" s="341"/>
      <c r="DF118" s="341"/>
      <c r="DG118" s="341"/>
      <c r="DH118" s="341"/>
      <c r="DI118" s="341"/>
      <c r="DJ118" s="341"/>
      <c r="DK118" s="341"/>
    </row>
    <row r="119" customFormat="false" ht="12.75" hidden="false" customHeight="false" outlineLevel="0" collapsed="false">
      <c r="A119" s="449" t="n">
        <v>39814</v>
      </c>
      <c r="B119" s="438" t="n">
        <v>0</v>
      </c>
      <c r="C119" s="438" t="n">
        <v>0</v>
      </c>
      <c r="D119" s="438" t="n">
        <v>0</v>
      </c>
      <c r="E119" s="438" t="n">
        <v>766.08824733</v>
      </c>
      <c r="F119" s="438" t="n">
        <f aca="false">SUM(B119:E119)</f>
        <v>766.08824733</v>
      </c>
      <c r="G119" s="450" t="n">
        <v>4.47</v>
      </c>
      <c r="H119" s="450" t="n">
        <v>4.448</v>
      </c>
      <c r="I119" s="448" t="n">
        <f aca="false">G119-H119</f>
        <v>0.0219999999999994</v>
      </c>
      <c r="J119" s="438" t="n">
        <f aca="false">I119*B119*10000</f>
        <v>0</v>
      </c>
      <c r="K119" s="438" t="n">
        <f aca="false">C119*I119*10000</f>
        <v>0</v>
      </c>
      <c r="L119" s="438" t="n">
        <f aca="false">I119*D119*10000</f>
        <v>0</v>
      </c>
      <c r="M119" s="438" t="n">
        <f aca="false">I119*E119*10000</f>
        <v>168539.414412595</v>
      </c>
      <c r="N119" s="438" t="n">
        <f aca="false">SUM(J119:M119)</f>
        <v>168539.414412595</v>
      </c>
      <c r="O119" s="451" t="n">
        <f aca="false">A119</f>
        <v>39814</v>
      </c>
      <c r="P119" s="341"/>
      <c r="Q119" s="426" t="n">
        <f aca="false">CB96</f>
        <v>0</v>
      </c>
      <c r="R119" s="341" t="n">
        <f aca="false">Q119*T119</f>
        <v>0</v>
      </c>
      <c r="S119" s="428" t="n">
        <f aca="false">H118</f>
        <v>4.348</v>
      </c>
      <c r="T119" s="427" t="n">
        <f aca="false">G118-S119</f>
        <v>0.0220000000000002</v>
      </c>
      <c r="U119" s="425" t="n">
        <f aca="false">T119*F119</f>
        <v>16.8539414412602</v>
      </c>
      <c r="V119" s="341"/>
      <c r="W119" s="341"/>
      <c r="X119" s="341"/>
      <c r="Y119" s="425" t="n">
        <v>-299608.3229</v>
      </c>
      <c r="Z119" s="425" t="n">
        <v>126303.829999335</v>
      </c>
      <c r="AA119" s="341" t="n">
        <f aca="false">Y119-W119</f>
        <v>-299608.3229</v>
      </c>
      <c r="AB119" s="341" t="n">
        <f aca="false">Z119-X119</f>
        <v>126303.829999335</v>
      </c>
      <c r="AC119" s="341" t="n">
        <f aca="false">AA119+AB119</f>
        <v>-173304.492900665</v>
      </c>
      <c r="AD119" s="341"/>
      <c r="AE119" s="341"/>
      <c r="AF119" s="341"/>
      <c r="AG119" s="341"/>
      <c r="AH119" s="341"/>
      <c r="AI119" s="428"/>
      <c r="AJ119" s="428"/>
      <c r="AK119" s="341"/>
      <c r="AL119" s="341"/>
      <c r="AM119" s="341"/>
      <c r="AN119" s="341"/>
      <c r="AO119" s="341"/>
      <c r="AP119" s="341"/>
      <c r="AQ119" s="341"/>
      <c r="AR119" s="341"/>
      <c r="AS119" s="341"/>
      <c r="AT119" s="341"/>
      <c r="AU119" s="341"/>
      <c r="AV119" s="341"/>
      <c r="AW119" s="341"/>
      <c r="AX119" s="341"/>
      <c r="AY119" s="341"/>
      <c r="AZ119" s="341"/>
      <c r="BA119" s="341"/>
      <c r="BB119" s="341"/>
      <c r="BC119" s="341"/>
      <c r="BD119" s="433"/>
      <c r="BE119" s="433"/>
      <c r="BF119" s="434"/>
      <c r="BG119" s="434"/>
      <c r="BH119" s="341"/>
      <c r="BI119" s="341"/>
      <c r="BJ119" s="341"/>
      <c r="BK119" s="428"/>
      <c r="BL119" s="428"/>
      <c r="BM119" s="425"/>
      <c r="BN119" s="425"/>
      <c r="BO119" s="425"/>
      <c r="BP119" s="341"/>
      <c r="BQ119" s="341"/>
      <c r="BR119" s="341"/>
      <c r="BS119" s="341"/>
      <c r="BT119" s="341"/>
      <c r="BU119" s="341"/>
      <c r="BV119" s="341"/>
      <c r="BW119" s="341"/>
      <c r="BX119" s="341"/>
      <c r="BY119" s="341"/>
      <c r="BZ119" s="341"/>
      <c r="CA119" s="341"/>
      <c r="CB119" s="341"/>
      <c r="CC119" s="341"/>
      <c r="CD119" s="430"/>
      <c r="CE119" s="341"/>
      <c r="CF119" s="341"/>
      <c r="CG119" s="341"/>
      <c r="CH119" s="341"/>
      <c r="CI119" s="341"/>
      <c r="CJ119" s="341"/>
      <c r="CK119" s="341"/>
      <c r="CL119" s="341"/>
      <c r="CM119" s="341"/>
      <c r="CN119" s="341"/>
      <c r="CO119" s="341"/>
      <c r="CP119" s="341"/>
      <c r="CQ119" s="341"/>
      <c r="CR119" s="341"/>
      <c r="CS119" s="341"/>
      <c r="CT119" s="341"/>
      <c r="CU119" s="341"/>
      <c r="CV119" s="341"/>
      <c r="CW119" s="341"/>
      <c r="CX119" s="341"/>
      <c r="CY119" s="341"/>
      <c r="CZ119" s="341"/>
      <c r="DA119" s="341"/>
      <c r="DB119" s="341"/>
      <c r="DC119" s="430"/>
      <c r="DD119" s="341"/>
      <c r="DE119" s="341"/>
      <c r="DF119" s="341"/>
      <c r="DG119" s="341"/>
      <c r="DH119" s="341"/>
      <c r="DI119" s="341"/>
      <c r="DJ119" s="341"/>
      <c r="DK119" s="341"/>
    </row>
    <row r="120" customFormat="false" ht="12.75" hidden="false" customHeight="false" outlineLevel="0" collapsed="false">
      <c r="A120" s="449" t="n">
        <v>39845</v>
      </c>
      <c r="B120" s="438" t="n">
        <v>0</v>
      </c>
      <c r="C120" s="438" t="n">
        <v>0</v>
      </c>
      <c r="D120" s="438" t="n">
        <v>0</v>
      </c>
      <c r="E120" s="438" t="n">
        <v>119.38658707</v>
      </c>
      <c r="F120" s="438" t="n">
        <f aca="false">SUM(B120:E120)</f>
        <v>119.38658707</v>
      </c>
      <c r="G120" s="450" t="n">
        <v>4.352</v>
      </c>
      <c r="H120" s="450" t="n">
        <v>4.33</v>
      </c>
      <c r="I120" s="448" t="n">
        <f aca="false">G120-H120</f>
        <v>0.0220000000000002</v>
      </c>
      <c r="J120" s="438" t="n">
        <f aca="false">I120*B120*10000</f>
        <v>0</v>
      </c>
      <c r="K120" s="438" t="n">
        <f aca="false">C120*I120*10000</f>
        <v>0</v>
      </c>
      <c r="L120" s="438" t="n">
        <f aca="false">I120*D120*10000</f>
        <v>0</v>
      </c>
      <c r="M120" s="438" t="n">
        <f aca="false">I120*E120*10000</f>
        <v>26265.0491554003</v>
      </c>
      <c r="N120" s="438" t="n">
        <f aca="false">SUM(J120:M120)</f>
        <v>26265.0491554003</v>
      </c>
      <c r="O120" s="451" t="n">
        <f aca="false">A120</f>
        <v>39845</v>
      </c>
      <c r="P120" s="341"/>
      <c r="Q120" s="426" t="n">
        <f aca="false">CB97</f>
        <v>0</v>
      </c>
      <c r="R120" s="341" t="n">
        <f aca="false">Q120*T120</f>
        <v>0</v>
      </c>
      <c r="S120" s="428" t="n">
        <f aca="false">H119</f>
        <v>4.448</v>
      </c>
      <c r="T120" s="427" t="n">
        <f aca="false">G119-S120</f>
        <v>0.0219999999999994</v>
      </c>
      <c r="U120" s="425" t="n">
        <f aca="false">T120*F120</f>
        <v>2.62650491553992</v>
      </c>
      <c r="V120" s="341"/>
      <c r="W120" s="341"/>
      <c r="X120" s="341"/>
      <c r="Y120" s="425" t="n">
        <v>-293825.6594</v>
      </c>
      <c r="Z120" s="425" t="n">
        <v>225038.663350623</v>
      </c>
      <c r="AA120" s="341" t="n">
        <f aca="false">Y120-W120</f>
        <v>-293825.6594</v>
      </c>
      <c r="AB120" s="341" t="n">
        <f aca="false">Z120-X120</f>
        <v>225038.663350623</v>
      </c>
      <c r="AC120" s="341" t="n">
        <f aca="false">AA120+AB120</f>
        <v>-68786.996049377</v>
      </c>
      <c r="AD120" s="341"/>
      <c r="AE120" s="341"/>
      <c r="AF120" s="341"/>
      <c r="AG120" s="341"/>
      <c r="AH120" s="341"/>
      <c r="AI120" s="428"/>
      <c r="AJ120" s="428"/>
      <c r="AK120" s="341"/>
      <c r="AL120" s="341"/>
      <c r="AM120" s="341"/>
      <c r="AN120" s="341"/>
      <c r="AO120" s="341"/>
      <c r="AP120" s="341"/>
      <c r="AQ120" s="341"/>
      <c r="AR120" s="341"/>
      <c r="AS120" s="341"/>
      <c r="AT120" s="341"/>
      <c r="AU120" s="341"/>
      <c r="AV120" s="341"/>
      <c r="AW120" s="341"/>
      <c r="AX120" s="341"/>
      <c r="AY120" s="341"/>
      <c r="AZ120" s="341"/>
      <c r="BA120" s="341"/>
      <c r="BB120" s="341"/>
      <c r="BC120" s="341"/>
      <c r="BD120" s="433"/>
      <c r="BE120" s="433"/>
      <c r="BF120" s="434"/>
      <c r="BG120" s="434"/>
      <c r="BH120" s="341"/>
      <c r="BI120" s="341"/>
      <c r="BJ120" s="341"/>
      <c r="BK120" s="428"/>
      <c r="BL120" s="428"/>
      <c r="BM120" s="425"/>
      <c r="BN120" s="425"/>
      <c r="BO120" s="425"/>
      <c r="BP120" s="341"/>
      <c r="BQ120" s="341"/>
      <c r="BR120" s="341"/>
      <c r="BS120" s="341"/>
      <c r="BT120" s="341"/>
      <c r="BU120" s="341"/>
      <c r="BV120" s="341"/>
      <c r="BW120" s="341"/>
      <c r="BX120" s="341"/>
      <c r="BY120" s="341"/>
      <c r="BZ120" s="341"/>
      <c r="CA120" s="341"/>
      <c r="CB120" s="341"/>
      <c r="CC120" s="341"/>
      <c r="CD120" s="430"/>
      <c r="CE120" s="341"/>
      <c r="CF120" s="341"/>
      <c r="CG120" s="341"/>
      <c r="CH120" s="341"/>
      <c r="CI120" s="341"/>
      <c r="CJ120" s="341"/>
      <c r="CK120" s="341"/>
      <c r="CL120" s="341"/>
      <c r="CM120" s="341"/>
      <c r="CN120" s="341"/>
      <c r="CO120" s="341"/>
      <c r="CP120" s="341"/>
      <c r="CQ120" s="341"/>
      <c r="CR120" s="341"/>
      <c r="CS120" s="341"/>
      <c r="CT120" s="341"/>
      <c r="CU120" s="341"/>
      <c r="CV120" s="341"/>
      <c r="CW120" s="341"/>
      <c r="CX120" s="341"/>
      <c r="CY120" s="341"/>
      <c r="CZ120" s="341"/>
      <c r="DA120" s="341"/>
      <c r="DB120" s="341"/>
      <c r="DC120" s="430"/>
      <c r="DD120" s="341"/>
      <c r="DE120" s="341"/>
      <c r="DF120" s="341"/>
      <c r="DG120" s="341"/>
      <c r="DH120" s="341"/>
      <c r="DI120" s="341"/>
      <c r="DJ120" s="341"/>
      <c r="DK120" s="341"/>
    </row>
    <row r="121" customFormat="false" ht="12.75" hidden="false" customHeight="false" outlineLevel="0" collapsed="false">
      <c r="A121" s="449" t="n">
        <v>39873</v>
      </c>
      <c r="B121" s="438" t="n">
        <v>0</v>
      </c>
      <c r="C121" s="438" t="n">
        <v>0</v>
      </c>
      <c r="D121" s="438" t="n">
        <v>0</v>
      </c>
      <c r="E121" s="438" t="n">
        <v>126.59391051</v>
      </c>
      <c r="F121" s="438" t="n">
        <f aca="false">SUM(B121:E121)</f>
        <v>126.59391051</v>
      </c>
      <c r="G121" s="450" t="n">
        <v>4.219</v>
      </c>
      <c r="H121" s="450" t="n">
        <v>4.197</v>
      </c>
      <c r="I121" s="448" t="n">
        <f aca="false">G121-H121</f>
        <v>0.0220000000000002</v>
      </c>
      <c r="J121" s="438" t="n">
        <f aca="false">I121*B121*10000</f>
        <v>0</v>
      </c>
      <c r="K121" s="438" t="n">
        <f aca="false">C121*I121*10000</f>
        <v>0</v>
      </c>
      <c r="L121" s="438" t="n">
        <f aca="false">I121*D121*10000</f>
        <v>0</v>
      </c>
      <c r="M121" s="438" t="n">
        <f aca="false">I121*E121*10000</f>
        <v>27850.6603122003</v>
      </c>
      <c r="N121" s="438" t="n">
        <f aca="false">SUM(J121:M121)</f>
        <v>27850.6603122003</v>
      </c>
      <c r="O121" s="451" t="n">
        <f aca="false">A121</f>
        <v>39873</v>
      </c>
      <c r="P121" s="341"/>
      <c r="Q121" s="426" t="n">
        <f aca="false">CB98</f>
        <v>0</v>
      </c>
      <c r="R121" s="341" t="n">
        <f aca="false">Q121*T121</f>
        <v>0</v>
      </c>
      <c r="S121" s="428" t="n">
        <f aca="false">H120</f>
        <v>4.33</v>
      </c>
      <c r="T121" s="427" t="n">
        <f aca="false">G120-S121</f>
        <v>0.0220000000000002</v>
      </c>
      <c r="U121" s="425" t="n">
        <f aca="false">T121*F121</f>
        <v>2.78506603122003</v>
      </c>
      <c r="V121" s="341"/>
      <c r="W121" s="341"/>
      <c r="X121" s="341"/>
      <c r="Y121" s="425" t="n">
        <v>-274850.5932</v>
      </c>
      <c r="Z121" s="425" t="n">
        <v>319424.985292938</v>
      </c>
      <c r="AA121" s="341" t="n">
        <f aca="false">Y121-W121</f>
        <v>-274850.5932</v>
      </c>
      <c r="AB121" s="341" t="n">
        <f aca="false">Z121-X121</f>
        <v>319424.985292938</v>
      </c>
      <c r="AC121" s="341" t="n">
        <f aca="false">AA121+AB121</f>
        <v>44574.392092938</v>
      </c>
      <c r="AD121" s="341"/>
      <c r="AE121" s="341"/>
      <c r="AF121" s="341"/>
      <c r="AG121" s="341"/>
      <c r="AH121" s="341"/>
      <c r="AI121" s="428"/>
      <c r="AJ121" s="428"/>
      <c r="AK121" s="341"/>
      <c r="AL121" s="341"/>
      <c r="AM121" s="341"/>
      <c r="AN121" s="341"/>
      <c r="AO121" s="341"/>
      <c r="AP121" s="341"/>
      <c r="AQ121" s="341"/>
      <c r="AR121" s="341"/>
      <c r="AS121" s="341"/>
      <c r="AT121" s="341"/>
      <c r="AU121" s="341"/>
      <c r="AV121" s="341"/>
      <c r="AW121" s="341"/>
      <c r="AX121" s="341"/>
      <c r="AY121" s="341"/>
      <c r="AZ121" s="341"/>
      <c r="BA121" s="341"/>
      <c r="BB121" s="341"/>
      <c r="BC121" s="341"/>
      <c r="BD121" s="433"/>
      <c r="BE121" s="433"/>
      <c r="BF121" s="434"/>
      <c r="BG121" s="434"/>
      <c r="BH121" s="341"/>
      <c r="BI121" s="341"/>
      <c r="BJ121" s="341"/>
      <c r="BK121" s="428"/>
      <c r="BL121" s="428"/>
      <c r="BM121" s="425"/>
      <c r="BN121" s="425"/>
      <c r="BO121" s="425"/>
      <c r="BP121" s="341"/>
      <c r="BQ121" s="341"/>
      <c r="BR121" s="341"/>
      <c r="BS121" s="341"/>
      <c r="BT121" s="341"/>
      <c r="BU121" s="341"/>
      <c r="BV121" s="341"/>
      <c r="BW121" s="341"/>
      <c r="BX121" s="341"/>
      <c r="BY121" s="341"/>
      <c r="BZ121" s="341"/>
      <c r="CA121" s="341"/>
      <c r="CB121" s="341"/>
      <c r="CC121" s="341"/>
      <c r="CD121" s="430"/>
      <c r="CE121" s="341"/>
      <c r="CF121" s="341"/>
      <c r="CG121" s="341"/>
      <c r="CH121" s="341"/>
      <c r="CI121" s="341"/>
      <c r="CJ121" s="341"/>
      <c r="CK121" s="341"/>
      <c r="CL121" s="341"/>
      <c r="CM121" s="341"/>
      <c r="CN121" s="341"/>
      <c r="CO121" s="341"/>
      <c r="CP121" s="341"/>
      <c r="CQ121" s="341"/>
      <c r="CR121" s="341"/>
      <c r="CS121" s="341"/>
      <c r="CT121" s="341"/>
      <c r="CU121" s="341"/>
      <c r="CV121" s="341"/>
      <c r="CW121" s="341"/>
      <c r="CX121" s="341"/>
      <c r="CY121" s="341"/>
      <c r="CZ121" s="341"/>
      <c r="DA121" s="341"/>
      <c r="DB121" s="341"/>
      <c r="DC121" s="430"/>
      <c r="DD121" s="341"/>
      <c r="DE121" s="341"/>
      <c r="DF121" s="341"/>
      <c r="DG121" s="341"/>
      <c r="DH121" s="341"/>
      <c r="DI121" s="341"/>
      <c r="DJ121" s="341"/>
      <c r="DK121" s="341"/>
    </row>
    <row r="122" customFormat="false" ht="12.75" hidden="false" customHeight="false" outlineLevel="0" collapsed="false">
      <c r="A122" s="449" t="n">
        <v>39904</v>
      </c>
      <c r="B122" s="438" t="n">
        <v>0</v>
      </c>
      <c r="C122" s="438" t="n">
        <v>0</v>
      </c>
      <c r="D122" s="438" t="n">
        <v>0</v>
      </c>
      <c r="E122" s="438" t="n">
        <v>82.29873635</v>
      </c>
      <c r="F122" s="438" t="n">
        <f aca="false">SUM(B122:E122)</f>
        <v>82.29873635</v>
      </c>
      <c r="G122" s="450" t="n">
        <v>3.999</v>
      </c>
      <c r="H122" s="450" t="n">
        <v>3.977</v>
      </c>
      <c r="I122" s="448" t="n">
        <f aca="false">G122-H122</f>
        <v>0.0220000000000002</v>
      </c>
      <c r="J122" s="438" t="n">
        <f aca="false">I122*B122*10000</f>
        <v>0</v>
      </c>
      <c r="K122" s="438" t="n">
        <f aca="false">C122*I122*10000</f>
        <v>0</v>
      </c>
      <c r="L122" s="438" t="n">
        <f aca="false">I122*D122*10000</f>
        <v>0</v>
      </c>
      <c r="M122" s="438" t="n">
        <f aca="false">I122*E122*10000</f>
        <v>18105.7219970002</v>
      </c>
      <c r="N122" s="438" t="n">
        <f aca="false">SUM(J122:M122)</f>
        <v>18105.7219970002</v>
      </c>
      <c r="O122" s="451" t="n">
        <f aca="false">A122</f>
        <v>39904</v>
      </c>
      <c r="P122" s="425" t="n">
        <f aca="false">SUM(N111:N122)</f>
        <v>-483200.427824405</v>
      </c>
      <c r="Q122" s="426" t="n">
        <f aca="false">CB99</f>
        <v>0</v>
      </c>
      <c r="R122" s="341" t="n">
        <f aca="false">Q122*T122</f>
        <v>0</v>
      </c>
      <c r="S122" s="428" t="n">
        <f aca="false">H121</f>
        <v>4.197</v>
      </c>
      <c r="T122" s="427" t="n">
        <f aca="false">G121-S122</f>
        <v>0.0220000000000002</v>
      </c>
      <c r="U122" s="425" t="n">
        <f aca="false">T122*F122</f>
        <v>1.81057219970002</v>
      </c>
      <c r="V122" s="425" t="n">
        <f aca="false">SUM(U111:U122)</f>
        <v>-48.3200427824393</v>
      </c>
      <c r="W122" s="341"/>
      <c r="X122" s="341"/>
      <c r="Y122" s="425" t="n">
        <v>-270257.789</v>
      </c>
      <c r="Z122" s="425" t="n">
        <v>335452.369323507</v>
      </c>
      <c r="AA122" s="341" t="n">
        <f aca="false">Y122-W122</f>
        <v>-270257.789</v>
      </c>
      <c r="AB122" s="341" t="n">
        <f aca="false">Z122-X122</f>
        <v>335452.369323507</v>
      </c>
      <c r="AC122" s="341" t="n">
        <f aca="false">AA122+AB122</f>
        <v>65194.580323507</v>
      </c>
      <c r="AD122" s="341"/>
      <c r="AE122" s="341"/>
      <c r="AF122" s="341"/>
      <c r="AG122" s="341"/>
      <c r="AH122" s="341"/>
      <c r="AI122" s="428"/>
      <c r="AJ122" s="428"/>
      <c r="AK122" s="341"/>
      <c r="AL122" s="341"/>
      <c r="AM122" s="341"/>
      <c r="AN122" s="341"/>
      <c r="AO122" s="341"/>
      <c r="AP122" s="341"/>
      <c r="AQ122" s="341"/>
      <c r="AR122" s="341"/>
      <c r="AS122" s="341"/>
      <c r="AT122" s="341"/>
      <c r="AU122" s="341"/>
      <c r="AV122" s="341"/>
      <c r="AW122" s="341"/>
      <c r="AX122" s="341"/>
      <c r="AY122" s="341"/>
      <c r="AZ122" s="341"/>
      <c r="BA122" s="341"/>
      <c r="BB122" s="341"/>
      <c r="BC122" s="341"/>
      <c r="BD122" s="433"/>
      <c r="BE122" s="433"/>
      <c r="BF122" s="434"/>
      <c r="BG122" s="434"/>
      <c r="BH122" s="341"/>
      <c r="BI122" s="341"/>
      <c r="BJ122" s="341"/>
      <c r="BK122" s="428"/>
      <c r="BL122" s="428"/>
      <c r="BM122" s="425"/>
      <c r="BN122" s="425"/>
      <c r="BO122" s="425"/>
      <c r="BP122" s="341"/>
      <c r="BQ122" s="341"/>
      <c r="BR122" s="341"/>
      <c r="BS122" s="341"/>
      <c r="BT122" s="341"/>
      <c r="BU122" s="341"/>
      <c r="BV122" s="341"/>
      <c r="BW122" s="341"/>
      <c r="BX122" s="341"/>
      <c r="BY122" s="341"/>
      <c r="BZ122" s="341"/>
      <c r="CA122" s="341"/>
      <c r="CB122" s="341"/>
      <c r="CC122" s="341"/>
      <c r="CD122" s="430"/>
      <c r="CE122" s="341"/>
      <c r="CF122" s="341"/>
      <c r="CG122" s="341"/>
      <c r="CH122" s="341"/>
      <c r="CI122" s="341"/>
      <c r="CJ122" s="341"/>
      <c r="CK122" s="341"/>
      <c r="CL122" s="341"/>
      <c r="CM122" s="341"/>
      <c r="CN122" s="341"/>
      <c r="CO122" s="341"/>
      <c r="CP122" s="341"/>
      <c r="CQ122" s="341"/>
      <c r="CR122" s="341"/>
      <c r="CS122" s="341"/>
      <c r="CT122" s="341"/>
      <c r="CU122" s="341"/>
      <c r="CV122" s="341"/>
      <c r="CW122" s="341"/>
      <c r="CX122" s="341"/>
      <c r="CY122" s="341"/>
      <c r="CZ122" s="341"/>
      <c r="DA122" s="341"/>
      <c r="DB122" s="341"/>
      <c r="DC122" s="430"/>
      <c r="DD122" s="341"/>
      <c r="DE122" s="341"/>
      <c r="DF122" s="341"/>
      <c r="DG122" s="341"/>
      <c r="DH122" s="341"/>
      <c r="DI122" s="341"/>
      <c r="DJ122" s="341"/>
      <c r="DK122" s="341"/>
    </row>
    <row r="123" customFormat="false" ht="12.75" hidden="false" customHeight="false" outlineLevel="0" collapsed="false">
      <c r="A123" s="449" t="n">
        <v>39934</v>
      </c>
      <c r="B123" s="438" t="n">
        <v>0</v>
      </c>
      <c r="C123" s="438" t="n">
        <v>0</v>
      </c>
      <c r="D123" s="438" t="n">
        <v>0</v>
      </c>
      <c r="E123" s="438" t="n">
        <v>85.78831614</v>
      </c>
      <c r="F123" s="438" t="n">
        <f aca="false">SUM(B123:E123)</f>
        <v>85.78831614</v>
      </c>
      <c r="G123" s="450" t="n">
        <v>3.989</v>
      </c>
      <c r="H123" s="450" t="n">
        <v>3.967</v>
      </c>
      <c r="I123" s="448" t="n">
        <f aca="false">G123-H123</f>
        <v>0.0219999999999998</v>
      </c>
      <c r="J123" s="438" t="n">
        <f aca="false">I123*B123*10000</f>
        <v>0</v>
      </c>
      <c r="K123" s="438" t="n">
        <f aca="false">C123*I123*10000</f>
        <v>0</v>
      </c>
      <c r="L123" s="438" t="n">
        <f aca="false">I123*D123*10000</f>
        <v>0</v>
      </c>
      <c r="M123" s="438" t="n">
        <f aca="false">I123*E123*10000</f>
        <v>18873.4295507998</v>
      </c>
      <c r="N123" s="438" t="n">
        <f aca="false">SUM(J123:M123)</f>
        <v>18873.4295507998</v>
      </c>
      <c r="O123" s="451" t="n">
        <f aca="false">A123</f>
        <v>39934</v>
      </c>
      <c r="P123" s="341"/>
      <c r="Q123" s="426" t="n">
        <f aca="false">CB100</f>
        <v>0</v>
      </c>
      <c r="R123" s="341" t="n">
        <f aca="false">Q123*T123</f>
        <v>0</v>
      </c>
      <c r="S123" s="428" t="n">
        <f aca="false">H122</f>
        <v>3.977</v>
      </c>
      <c r="T123" s="427" t="n">
        <f aca="false">G122-S123</f>
        <v>0.0220000000000002</v>
      </c>
      <c r="U123" s="425" t="n">
        <f aca="false">T123*F123</f>
        <v>1.88734295508002</v>
      </c>
      <c r="V123" s="341"/>
      <c r="W123" s="341"/>
      <c r="X123" s="341"/>
      <c r="Y123" s="425" t="n">
        <v>-230095.5129</v>
      </c>
      <c r="Z123" s="425" t="n">
        <v>278410.861456845</v>
      </c>
      <c r="AA123" s="341" t="n">
        <f aca="false">Y123-W123</f>
        <v>-230095.5129</v>
      </c>
      <c r="AB123" s="341" t="n">
        <f aca="false">Z123-X123</f>
        <v>278410.861456845</v>
      </c>
      <c r="AC123" s="341" t="n">
        <f aca="false">AA123+AB123</f>
        <v>48315.348556845</v>
      </c>
      <c r="AD123" s="341"/>
      <c r="AE123" s="341"/>
      <c r="AF123" s="341"/>
      <c r="AG123" s="341"/>
      <c r="AH123" s="341"/>
      <c r="AI123" s="428"/>
      <c r="AJ123" s="428"/>
      <c r="AK123" s="341"/>
      <c r="AL123" s="341"/>
      <c r="AM123" s="341"/>
      <c r="AN123" s="341"/>
      <c r="AO123" s="341"/>
      <c r="AP123" s="341"/>
      <c r="AQ123" s="341"/>
      <c r="AR123" s="341"/>
      <c r="AS123" s="341"/>
      <c r="AT123" s="341"/>
      <c r="AU123" s="341"/>
      <c r="AV123" s="341"/>
      <c r="AW123" s="341"/>
      <c r="AX123" s="341"/>
      <c r="AY123" s="341"/>
      <c r="AZ123" s="341"/>
      <c r="BA123" s="341"/>
      <c r="BB123" s="341"/>
      <c r="BC123" s="341"/>
      <c r="BD123" s="433"/>
      <c r="BE123" s="433"/>
      <c r="BF123" s="434"/>
      <c r="BG123" s="434"/>
      <c r="BH123" s="341"/>
      <c r="BI123" s="341"/>
      <c r="BJ123" s="341"/>
      <c r="BK123" s="428"/>
      <c r="BL123" s="428"/>
      <c r="BM123" s="425"/>
      <c r="BN123" s="425"/>
      <c r="BO123" s="425"/>
      <c r="BP123" s="341"/>
      <c r="BQ123" s="341"/>
      <c r="BR123" s="341"/>
      <c r="BS123" s="341"/>
      <c r="BT123" s="341"/>
      <c r="BU123" s="341"/>
      <c r="BV123" s="341"/>
      <c r="BW123" s="341"/>
      <c r="BX123" s="341"/>
      <c r="BY123" s="341"/>
      <c r="BZ123" s="341"/>
      <c r="CA123" s="341"/>
      <c r="CB123" s="341"/>
      <c r="CC123" s="341"/>
      <c r="CD123" s="430"/>
      <c r="CE123" s="341"/>
      <c r="CF123" s="341"/>
      <c r="CG123" s="341"/>
      <c r="CH123" s="341"/>
      <c r="CI123" s="341"/>
      <c r="CJ123" s="341"/>
      <c r="CK123" s="341"/>
      <c r="CL123" s="341"/>
      <c r="CM123" s="341"/>
      <c r="CN123" s="341"/>
      <c r="CO123" s="341"/>
      <c r="CP123" s="341"/>
      <c r="CQ123" s="341"/>
      <c r="CR123" s="341"/>
      <c r="CS123" s="341"/>
      <c r="CT123" s="341"/>
      <c r="CU123" s="341"/>
      <c r="CV123" s="341"/>
      <c r="CW123" s="341"/>
      <c r="CX123" s="341"/>
      <c r="CY123" s="341"/>
      <c r="CZ123" s="341"/>
      <c r="DA123" s="341"/>
      <c r="DB123" s="341"/>
      <c r="DC123" s="430"/>
      <c r="DD123" s="341"/>
      <c r="DE123" s="341"/>
      <c r="DF123" s="341"/>
      <c r="DG123" s="341"/>
      <c r="DH123" s="341"/>
      <c r="DI123" s="341"/>
      <c r="DJ123" s="341"/>
      <c r="DK123" s="341"/>
    </row>
    <row r="124" customFormat="false" ht="12.75" hidden="false" customHeight="false" outlineLevel="0" collapsed="false">
      <c r="A124" s="449" t="n">
        <v>39965</v>
      </c>
      <c r="B124" s="438" t="n">
        <v>0</v>
      </c>
      <c r="C124" s="438" t="n">
        <v>0</v>
      </c>
      <c r="D124" s="438" t="n">
        <v>0</v>
      </c>
      <c r="E124" s="438" t="n">
        <v>83.91468207</v>
      </c>
      <c r="F124" s="438" t="n">
        <f aca="false">SUM(B124:E124)</f>
        <v>83.91468207</v>
      </c>
      <c r="G124" s="450" t="n">
        <v>4.025</v>
      </c>
      <c r="H124" s="450" t="n">
        <v>4.003</v>
      </c>
      <c r="I124" s="448" t="n">
        <f aca="false">G124-H124</f>
        <v>0.0220000000000002</v>
      </c>
      <c r="J124" s="438" t="n">
        <f aca="false">I124*B124*10000</f>
        <v>0</v>
      </c>
      <c r="K124" s="438" t="n">
        <f aca="false">C124*I124*10000</f>
        <v>0</v>
      </c>
      <c r="L124" s="438" t="n">
        <f aca="false">I124*D124*10000</f>
        <v>0</v>
      </c>
      <c r="M124" s="438" t="n">
        <f aca="false">I124*E124*10000</f>
        <v>18461.2300554002</v>
      </c>
      <c r="N124" s="438" t="n">
        <f aca="false">SUM(J124:M124)</f>
        <v>18461.2300554002</v>
      </c>
      <c r="O124" s="451" t="n">
        <f aca="false">A124</f>
        <v>39965</v>
      </c>
      <c r="P124" s="341"/>
      <c r="Q124" s="426" t="n">
        <f aca="false">CB101</f>
        <v>0</v>
      </c>
      <c r="R124" s="341" t="n">
        <f aca="false">Q124*T124</f>
        <v>0</v>
      </c>
      <c r="S124" s="428" t="n">
        <f aca="false">H123</f>
        <v>3.967</v>
      </c>
      <c r="T124" s="427" t="n">
        <f aca="false">G123-S124</f>
        <v>0.0219999999999998</v>
      </c>
      <c r="U124" s="425" t="n">
        <f aca="false">T124*F124</f>
        <v>1.84612300553998</v>
      </c>
      <c r="V124" s="341"/>
      <c r="W124" s="341"/>
      <c r="X124" s="341"/>
      <c r="Y124" s="425" t="n">
        <v>-207768.7275</v>
      </c>
      <c r="Z124" s="425" t="n">
        <v>295879.881938361</v>
      </c>
      <c r="AA124" s="341" t="n">
        <f aca="false">Y124-W124</f>
        <v>-207768.7275</v>
      </c>
      <c r="AB124" s="341" t="n">
        <f aca="false">Z124-X124</f>
        <v>295879.881938361</v>
      </c>
      <c r="AC124" s="341" t="n">
        <f aca="false">AA124+AB124</f>
        <v>88111.154438361</v>
      </c>
      <c r="AD124" s="341"/>
      <c r="AE124" s="341"/>
      <c r="AF124" s="341"/>
      <c r="AG124" s="341"/>
      <c r="AH124" s="341"/>
      <c r="AI124" s="428"/>
      <c r="AJ124" s="428"/>
      <c r="AK124" s="341"/>
      <c r="AL124" s="341"/>
      <c r="AM124" s="341"/>
      <c r="AN124" s="341"/>
      <c r="AO124" s="341"/>
      <c r="AP124" s="341"/>
      <c r="AQ124" s="341"/>
      <c r="AR124" s="341"/>
      <c r="AS124" s="341"/>
      <c r="AT124" s="341"/>
      <c r="AU124" s="341"/>
      <c r="AV124" s="341"/>
      <c r="AW124" s="341"/>
      <c r="AX124" s="341"/>
      <c r="AY124" s="341"/>
      <c r="AZ124" s="341"/>
      <c r="BA124" s="341"/>
      <c r="BB124" s="341"/>
      <c r="BC124" s="341"/>
      <c r="BD124" s="433"/>
      <c r="BE124" s="433"/>
      <c r="BF124" s="434"/>
      <c r="BG124" s="434"/>
      <c r="BH124" s="341"/>
      <c r="BI124" s="341"/>
      <c r="BJ124" s="341"/>
      <c r="BK124" s="428"/>
      <c r="BL124" s="428"/>
      <c r="BM124" s="425"/>
      <c r="BN124" s="425"/>
      <c r="BO124" s="425"/>
      <c r="BP124" s="341"/>
      <c r="BQ124" s="341"/>
      <c r="BR124" s="341"/>
      <c r="BS124" s="341"/>
      <c r="BT124" s="341"/>
      <c r="BU124" s="341"/>
      <c r="BV124" s="341"/>
      <c r="BW124" s="341"/>
      <c r="BX124" s="341"/>
      <c r="BY124" s="341"/>
      <c r="BZ124" s="341"/>
      <c r="CA124" s="341"/>
      <c r="CB124" s="341"/>
      <c r="CC124" s="341"/>
      <c r="CD124" s="430"/>
      <c r="CE124" s="341"/>
      <c r="CF124" s="341"/>
      <c r="CG124" s="341"/>
      <c r="CH124" s="341"/>
      <c r="CI124" s="341"/>
      <c r="CJ124" s="341"/>
      <c r="CK124" s="341"/>
      <c r="CL124" s="341"/>
      <c r="CM124" s="341"/>
      <c r="CN124" s="341"/>
      <c r="CO124" s="341"/>
      <c r="CP124" s="341"/>
      <c r="CQ124" s="341"/>
      <c r="CR124" s="341"/>
      <c r="CS124" s="341"/>
      <c r="CT124" s="341"/>
      <c r="CU124" s="341"/>
      <c r="CV124" s="341"/>
      <c r="CW124" s="341"/>
      <c r="CX124" s="341"/>
      <c r="CY124" s="341"/>
      <c r="CZ124" s="341"/>
      <c r="DA124" s="341"/>
      <c r="DB124" s="341"/>
      <c r="DC124" s="430"/>
      <c r="DD124" s="341"/>
      <c r="DE124" s="341"/>
      <c r="DF124" s="341"/>
      <c r="DG124" s="341"/>
      <c r="DH124" s="341"/>
      <c r="DI124" s="341"/>
      <c r="DJ124" s="341"/>
      <c r="DK124" s="341"/>
    </row>
    <row r="125" customFormat="false" ht="12.75" hidden="false" customHeight="false" outlineLevel="0" collapsed="false">
      <c r="A125" s="449" t="n">
        <v>39995</v>
      </c>
      <c r="B125" s="438" t="n">
        <v>0</v>
      </c>
      <c r="C125" s="438" t="n">
        <v>0</v>
      </c>
      <c r="D125" s="438" t="n">
        <v>0</v>
      </c>
      <c r="E125" s="438" t="n">
        <v>83.23369073</v>
      </c>
      <c r="F125" s="438" t="n">
        <f aca="false">SUM(B125:E125)</f>
        <v>83.23369073</v>
      </c>
      <c r="G125" s="450" t="n">
        <v>4.075</v>
      </c>
      <c r="H125" s="450" t="n">
        <v>4.053</v>
      </c>
      <c r="I125" s="448" t="n">
        <f aca="false">G125-H125</f>
        <v>0.0220000000000002</v>
      </c>
      <c r="J125" s="438" t="n">
        <f aca="false">I125*B125*10000</f>
        <v>0</v>
      </c>
      <c r="K125" s="438" t="n">
        <f aca="false">C125*I125*10000</f>
        <v>0</v>
      </c>
      <c r="L125" s="438" t="n">
        <f aca="false">I125*D125*10000</f>
        <v>0</v>
      </c>
      <c r="M125" s="438" t="n">
        <f aca="false">I125*E125*10000</f>
        <v>18311.4119606002</v>
      </c>
      <c r="N125" s="438" t="n">
        <f aca="false">SUM(J125:M125)</f>
        <v>18311.4119606002</v>
      </c>
      <c r="O125" s="451" t="n">
        <f aca="false">A125</f>
        <v>39995</v>
      </c>
      <c r="P125" s="341"/>
      <c r="Q125" s="426" t="n">
        <f aca="false">CB102</f>
        <v>0</v>
      </c>
      <c r="R125" s="341" t="n">
        <f aca="false">Q125*T125</f>
        <v>0</v>
      </c>
      <c r="S125" s="428" t="n">
        <f aca="false">H124</f>
        <v>4.003</v>
      </c>
      <c r="T125" s="427" t="n">
        <f aca="false">G124-S125</f>
        <v>0.0220000000000002</v>
      </c>
      <c r="U125" s="425" t="n">
        <f aca="false">T125*F125</f>
        <v>1.83114119606002</v>
      </c>
      <c r="V125" s="341"/>
      <c r="W125" s="341"/>
      <c r="X125" s="341"/>
      <c r="Y125" s="425" t="n">
        <v>133782.067</v>
      </c>
      <c r="Z125" s="425" t="n">
        <v>201315.631016139</v>
      </c>
      <c r="AA125" s="419" t="n">
        <f aca="false">Y125-W125</f>
        <v>133782.067</v>
      </c>
      <c r="AB125" s="419" t="n">
        <f aca="false">Z125-X125</f>
        <v>201315.631016139</v>
      </c>
      <c r="AC125" s="419" t="n">
        <f aca="false">AA125+AB125</f>
        <v>335097.698016139</v>
      </c>
      <c r="AD125" s="341"/>
      <c r="AE125" s="341"/>
      <c r="AF125" s="341"/>
      <c r="AG125" s="341"/>
      <c r="AH125" s="341"/>
      <c r="AI125" s="428"/>
      <c r="AJ125" s="428"/>
      <c r="AK125" s="341"/>
      <c r="AL125" s="341"/>
      <c r="AM125" s="341"/>
      <c r="AN125" s="341"/>
      <c r="AO125" s="341"/>
      <c r="AP125" s="341"/>
      <c r="AQ125" s="341"/>
      <c r="AR125" s="341"/>
      <c r="AS125" s="341"/>
      <c r="AT125" s="341"/>
      <c r="AU125" s="341"/>
      <c r="AV125" s="341"/>
      <c r="AW125" s="341"/>
      <c r="AX125" s="341"/>
      <c r="AY125" s="341"/>
      <c r="AZ125" s="341"/>
      <c r="BA125" s="341"/>
      <c r="BB125" s="341"/>
      <c r="BC125" s="341"/>
      <c r="BD125" s="433"/>
      <c r="BE125" s="433"/>
      <c r="BF125" s="434"/>
      <c r="BG125" s="434"/>
      <c r="BH125" s="341"/>
      <c r="BI125" s="341"/>
      <c r="BJ125" s="341"/>
      <c r="BK125" s="428"/>
      <c r="BL125" s="428"/>
      <c r="BM125" s="425"/>
      <c r="BN125" s="425"/>
      <c r="BO125" s="425"/>
      <c r="BP125" s="341"/>
      <c r="BQ125" s="341"/>
      <c r="BR125" s="341"/>
      <c r="BS125" s="341"/>
      <c r="BT125" s="341"/>
      <c r="BU125" s="341"/>
      <c r="BV125" s="341"/>
      <c r="BW125" s="341"/>
      <c r="BX125" s="341"/>
      <c r="BY125" s="341"/>
      <c r="BZ125" s="341"/>
      <c r="CA125" s="341"/>
      <c r="CB125" s="341"/>
      <c r="CC125" s="341"/>
      <c r="CD125" s="430"/>
      <c r="CE125" s="341"/>
      <c r="CF125" s="341"/>
      <c r="CG125" s="341"/>
      <c r="CH125" s="341"/>
      <c r="CI125" s="341"/>
      <c r="CJ125" s="341"/>
      <c r="CK125" s="341"/>
      <c r="CL125" s="341"/>
      <c r="CM125" s="341"/>
      <c r="CN125" s="341"/>
      <c r="CO125" s="341"/>
      <c r="CP125" s="341"/>
      <c r="CQ125" s="341"/>
      <c r="CR125" s="341"/>
      <c r="CS125" s="341"/>
      <c r="CT125" s="341"/>
      <c r="CU125" s="341"/>
      <c r="CV125" s="341"/>
      <c r="CW125" s="341"/>
      <c r="CX125" s="341"/>
      <c r="CY125" s="341"/>
      <c r="CZ125" s="341"/>
      <c r="DA125" s="341"/>
      <c r="DB125" s="341"/>
      <c r="DC125" s="430"/>
      <c r="DD125" s="341"/>
      <c r="DE125" s="341"/>
      <c r="DF125" s="341"/>
      <c r="DG125" s="341"/>
      <c r="DH125" s="341"/>
      <c r="DI125" s="341"/>
      <c r="DJ125" s="341"/>
      <c r="DK125" s="341"/>
    </row>
    <row r="126" customFormat="false" ht="12.75" hidden="false" customHeight="false" outlineLevel="0" collapsed="false">
      <c r="A126" s="449" t="n">
        <v>40026</v>
      </c>
      <c r="B126" s="438" t="n">
        <v>0</v>
      </c>
      <c r="C126" s="438" t="n">
        <v>0</v>
      </c>
      <c r="D126" s="438" t="n">
        <v>0</v>
      </c>
      <c r="E126" s="438" t="n">
        <v>84.28978942</v>
      </c>
      <c r="F126" s="438" t="n">
        <f aca="false">SUM(B126:E126)</f>
        <v>84.28978942</v>
      </c>
      <c r="G126" s="450" t="n">
        <v>4.106</v>
      </c>
      <c r="H126" s="450" t="n">
        <v>4.084</v>
      </c>
      <c r="I126" s="448" t="n">
        <f aca="false">G126-H126</f>
        <v>0.0220000000000002</v>
      </c>
      <c r="J126" s="438" t="n">
        <f aca="false">I126*B126*10000</f>
        <v>0</v>
      </c>
      <c r="K126" s="438" t="n">
        <f aca="false">C126*I126*10000</f>
        <v>0</v>
      </c>
      <c r="L126" s="438" t="n">
        <f aca="false">I126*D126*10000</f>
        <v>0</v>
      </c>
      <c r="M126" s="438" t="n">
        <f aca="false">I126*E126*10000</f>
        <v>18543.7536724002</v>
      </c>
      <c r="N126" s="438" t="n">
        <f aca="false">SUM(J126:M126)</f>
        <v>18543.7536724002</v>
      </c>
      <c r="O126" s="451" t="n">
        <f aca="false">A126</f>
        <v>40026</v>
      </c>
      <c r="P126" s="341"/>
      <c r="Q126" s="341"/>
      <c r="R126" s="341"/>
      <c r="S126" s="428" t="n">
        <f aca="false">H125</f>
        <v>4.053</v>
      </c>
      <c r="T126" s="427" t="n">
        <f aca="false">G125-S126</f>
        <v>0.0220000000000002</v>
      </c>
      <c r="U126" s="425" t="n">
        <f aca="false">T126*F126</f>
        <v>1.85437536724002</v>
      </c>
      <c r="V126" s="341"/>
      <c r="W126" s="341"/>
      <c r="X126" s="341"/>
      <c r="Y126" s="425" t="n">
        <v>115052.9296</v>
      </c>
      <c r="Z126" s="425" t="n">
        <v>114386.290481291</v>
      </c>
      <c r="AA126" s="419" t="n">
        <f aca="false">Y126-W126</f>
        <v>115052.9296</v>
      </c>
      <c r="AB126" s="419" t="n">
        <f aca="false">Z126-X126</f>
        <v>114386.290481291</v>
      </c>
      <c r="AC126" s="419" t="n">
        <f aca="false">AA126+AB126</f>
        <v>229439.220081291</v>
      </c>
      <c r="AD126" s="341"/>
      <c r="AE126" s="341"/>
      <c r="AF126" s="341"/>
      <c r="AG126" s="341"/>
      <c r="AH126" s="341"/>
      <c r="AI126" s="428"/>
      <c r="AJ126" s="428"/>
      <c r="AK126" s="341"/>
      <c r="AL126" s="341"/>
      <c r="AM126" s="341"/>
      <c r="AN126" s="341"/>
      <c r="AO126" s="341"/>
      <c r="AP126" s="341"/>
      <c r="AQ126" s="341"/>
      <c r="AR126" s="341"/>
      <c r="AS126" s="341"/>
      <c r="AT126" s="341"/>
      <c r="AU126" s="341"/>
      <c r="AV126" s="341"/>
      <c r="AW126" s="341"/>
      <c r="AX126" s="341"/>
      <c r="AY126" s="341"/>
      <c r="AZ126" s="341"/>
      <c r="BA126" s="341"/>
      <c r="BB126" s="341"/>
      <c r="BC126" s="341"/>
      <c r="BD126" s="433"/>
      <c r="BE126" s="433"/>
      <c r="BF126" s="434"/>
      <c r="BG126" s="434"/>
      <c r="BH126" s="341"/>
      <c r="BI126" s="341"/>
      <c r="BJ126" s="341"/>
      <c r="BK126" s="428"/>
      <c r="BL126" s="428"/>
      <c r="BM126" s="425"/>
      <c r="BN126" s="425"/>
      <c r="BO126" s="425"/>
      <c r="BP126" s="341"/>
      <c r="BQ126" s="341"/>
      <c r="BR126" s="341"/>
      <c r="BS126" s="341"/>
      <c r="BT126" s="341"/>
      <c r="BU126" s="341"/>
      <c r="BV126" s="341"/>
      <c r="BW126" s="341"/>
      <c r="BX126" s="341"/>
      <c r="BY126" s="341"/>
      <c r="BZ126" s="341"/>
      <c r="CA126" s="341"/>
      <c r="CB126" s="341"/>
      <c r="CC126" s="341"/>
      <c r="CD126" s="430"/>
      <c r="CE126" s="341"/>
      <c r="CF126" s="341"/>
      <c r="CG126" s="341"/>
      <c r="CH126" s="341"/>
      <c r="CI126" s="341"/>
      <c r="CJ126" s="341"/>
      <c r="CK126" s="341"/>
      <c r="CL126" s="341"/>
      <c r="CM126" s="341"/>
      <c r="CN126" s="341"/>
      <c r="CO126" s="341"/>
      <c r="CP126" s="341"/>
      <c r="CQ126" s="341"/>
      <c r="CR126" s="341"/>
      <c r="CS126" s="341"/>
      <c r="CT126" s="341"/>
      <c r="CU126" s="341"/>
      <c r="CV126" s="341"/>
      <c r="CW126" s="341"/>
      <c r="CX126" s="341"/>
      <c r="CY126" s="341"/>
      <c r="CZ126" s="341"/>
      <c r="DA126" s="341"/>
      <c r="DB126" s="341"/>
      <c r="DC126" s="430"/>
      <c r="DD126" s="341"/>
      <c r="DE126" s="341"/>
      <c r="DF126" s="341"/>
      <c r="DG126" s="341"/>
      <c r="DH126" s="341"/>
      <c r="DI126" s="341"/>
      <c r="DJ126" s="341"/>
      <c r="DK126" s="341"/>
    </row>
    <row r="127" customFormat="false" ht="12.75" hidden="false" customHeight="false" outlineLevel="0" collapsed="false">
      <c r="A127" s="449" t="n">
        <v>40057</v>
      </c>
      <c r="B127" s="438" t="n">
        <v>0</v>
      </c>
      <c r="C127" s="438" t="n">
        <v>0</v>
      </c>
      <c r="D127" s="438" t="n">
        <v>0</v>
      </c>
      <c r="E127" s="438" t="n">
        <v>83.82136096</v>
      </c>
      <c r="F127" s="438" t="n">
        <f aca="false">SUM(B127:E127)</f>
        <v>83.82136096</v>
      </c>
      <c r="G127" s="450" t="n">
        <v>4.121</v>
      </c>
      <c r="H127" s="450" t="n">
        <v>4.099</v>
      </c>
      <c r="I127" s="448" t="n">
        <f aca="false">G127-H127</f>
        <v>0.0220000000000002</v>
      </c>
      <c r="J127" s="438" t="n">
        <f aca="false">I127*B127*10000</f>
        <v>0</v>
      </c>
      <c r="K127" s="438" t="n">
        <f aca="false">C127*I127*10000</f>
        <v>0</v>
      </c>
      <c r="L127" s="438" t="n">
        <f aca="false">I127*D127*10000</f>
        <v>0</v>
      </c>
      <c r="M127" s="438" t="n">
        <f aca="false">I127*E127*10000</f>
        <v>18440.6994112002</v>
      </c>
      <c r="N127" s="438" t="n">
        <f aca="false">SUM(J127:M127)</f>
        <v>18440.6994112002</v>
      </c>
      <c r="O127" s="451" t="n">
        <f aca="false">A127</f>
        <v>40057</v>
      </c>
      <c r="P127" s="341"/>
      <c r="Q127" s="341"/>
      <c r="R127" s="341"/>
      <c r="S127" s="428" t="n">
        <f aca="false">H126</f>
        <v>4.084</v>
      </c>
      <c r="T127" s="427" t="n">
        <f aca="false">G126-S127</f>
        <v>0.0220000000000002</v>
      </c>
      <c r="U127" s="425" t="n">
        <f aca="false">T127*F127</f>
        <v>1.84406994112002</v>
      </c>
      <c r="V127" s="341"/>
      <c r="W127" s="341"/>
      <c r="X127" s="341"/>
      <c r="Y127" s="425" t="n">
        <v>125164.3827</v>
      </c>
      <c r="Z127" s="425" t="n">
        <v>-170351.528393971</v>
      </c>
      <c r="AA127" s="419" t="n">
        <f aca="false">Y127-W127</f>
        <v>125164.3827</v>
      </c>
      <c r="AB127" s="419" t="n">
        <f aca="false">Z127-X127</f>
        <v>-170351.528393971</v>
      </c>
      <c r="AC127" s="419" t="n">
        <f aca="false">AA127+AB127</f>
        <v>-45187.145693971</v>
      </c>
      <c r="AD127" s="341"/>
      <c r="AE127" s="341"/>
      <c r="AF127" s="341"/>
      <c r="AG127" s="341"/>
      <c r="AH127" s="341"/>
      <c r="AI127" s="428"/>
      <c r="AJ127" s="428"/>
      <c r="AK127" s="341"/>
      <c r="AL127" s="341"/>
      <c r="AM127" s="341"/>
      <c r="AN127" s="341"/>
      <c r="AO127" s="341"/>
      <c r="AP127" s="341"/>
      <c r="AQ127" s="341"/>
      <c r="AR127" s="341"/>
      <c r="AS127" s="341"/>
      <c r="AT127" s="341"/>
      <c r="AU127" s="341"/>
      <c r="AV127" s="341"/>
      <c r="AW127" s="341"/>
      <c r="AX127" s="341"/>
      <c r="AY127" s="341"/>
      <c r="AZ127" s="341"/>
      <c r="BA127" s="341"/>
      <c r="BB127" s="341"/>
      <c r="BC127" s="341"/>
      <c r="BD127" s="433"/>
      <c r="BE127" s="433"/>
      <c r="BF127" s="434"/>
      <c r="BG127" s="434"/>
      <c r="BH127" s="341"/>
      <c r="BI127" s="341"/>
      <c r="BJ127" s="341"/>
      <c r="BK127" s="428"/>
      <c r="BL127" s="428"/>
      <c r="BM127" s="425"/>
      <c r="BN127" s="425"/>
      <c r="BO127" s="425"/>
      <c r="BP127" s="341"/>
      <c r="BQ127" s="341"/>
      <c r="BR127" s="341"/>
      <c r="BS127" s="341"/>
      <c r="BT127" s="341"/>
      <c r="BU127" s="341"/>
      <c r="BV127" s="341"/>
      <c r="BW127" s="341"/>
      <c r="BX127" s="341"/>
      <c r="BY127" s="341"/>
      <c r="BZ127" s="341"/>
      <c r="CA127" s="341"/>
      <c r="CB127" s="341"/>
      <c r="CC127" s="341"/>
      <c r="CD127" s="430"/>
      <c r="CE127" s="341"/>
      <c r="CF127" s="341"/>
      <c r="CG127" s="341"/>
      <c r="CH127" s="341"/>
      <c r="CI127" s="341"/>
      <c r="CJ127" s="341"/>
      <c r="CK127" s="341"/>
      <c r="CL127" s="341"/>
      <c r="CM127" s="341"/>
      <c r="CN127" s="341"/>
      <c r="CO127" s="341"/>
      <c r="CP127" s="341"/>
      <c r="CQ127" s="341"/>
      <c r="CR127" s="341"/>
      <c r="CS127" s="341"/>
      <c r="CT127" s="341"/>
      <c r="CU127" s="341"/>
      <c r="CV127" s="341"/>
      <c r="CW127" s="341"/>
      <c r="CX127" s="341"/>
      <c r="CY127" s="341"/>
      <c r="CZ127" s="341"/>
      <c r="DA127" s="341"/>
      <c r="DB127" s="341"/>
      <c r="DC127" s="430"/>
      <c r="DD127" s="341"/>
      <c r="DE127" s="341"/>
      <c r="DF127" s="341"/>
      <c r="DG127" s="341"/>
      <c r="DH127" s="341"/>
      <c r="DI127" s="341"/>
      <c r="DJ127" s="341"/>
      <c r="DK127" s="341"/>
    </row>
    <row r="128" customFormat="false" ht="12.75" hidden="false" customHeight="false" outlineLevel="0" collapsed="false">
      <c r="A128" s="449" t="n">
        <v>40087</v>
      </c>
      <c r="B128" s="438" t="n">
        <v>0</v>
      </c>
      <c r="C128" s="438" t="n">
        <v>0</v>
      </c>
      <c r="D128" s="438" t="n">
        <v>0</v>
      </c>
      <c r="E128" s="438" t="n">
        <v>84.98275163</v>
      </c>
      <c r="F128" s="438" t="n">
        <f aca="false">SUM(B128:E128)</f>
        <v>84.98275163</v>
      </c>
      <c r="G128" s="450" t="n">
        <v>4.15</v>
      </c>
      <c r="H128" s="450" t="n">
        <v>4.128</v>
      </c>
      <c r="I128" s="448" t="n">
        <f aca="false">G128-H128</f>
        <v>0.0220000000000002</v>
      </c>
      <c r="J128" s="438" t="n">
        <f aca="false">I128*B128*10000</f>
        <v>0</v>
      </c>
      <c r="K128" s="438" t="n">
        <f aca="false">C128*I128*10000</f>
        <v>0</v>
      </c>
      <c r="L128" s="438" t="n">
        <f aca="false">I128*D128*10000</f>
        <v>0</v>
      </c>
      <c r="M128" s="438" t="n">
        <f aca="false">I128*E128*10000</f>
        <v>18696.2053586002</v>
      </c>
      <c r="N128" s="438" t="n">
        <f aca="false">SUM(J128:M128)</f>
        <v>18696.2053586002</v>
      </c>
      <c r="O128" s="451" t="n">
        <f aca="false">A128</f>
        <v>40087</v>
      </c>
      <c r="P128" s="341"/>
      <c r="Q128" s="341"/>
      <c r="R128" s="341"/>
      <c r="S128" s="428" t="n">
        <f aca="false">H127</f>
        <v>4.099</v>
      </c>
      <c r="T128" s="427" t="n">
        <f aca="false">G127-S128</f>
        <v>0.0220000000000002</v>
      </c>
      <c r="U128" s="425" t="n">
        <f aca="false">T128*F128</f>
        <v>1.86962053586002</v>
      </c>
      <c r="V128" s="341"/>
      <c r="W128" s="341"/>
      <c r="X128" s="341"/>
      <c r="Y128" s="425" t="n">
        <v>-229828.5935</v>
      </c>
      <c r="Z128" s="425" t="n">
        <v>149847.115729872</v>
      </c>
      <c r="AA128" s="419" t="n">
        <f aca="false">Y128-W128</f>
        <v>-229828.5935</v>
      </c>
      <c r="AB128" s="419" t="n">
        <f aca="false">Z128-X128</f>
        <v>149847.115729872</v>
      </c>
      <c r="AC128" s="419" t="n">
        <f aca="false">AA128+AB128</f>
        <v>-79981.477770128</v>
      </c>
      <c r="AD128" s="341"/>
      <c r="AE128" s="341"/>
      <c r="AF128" s="341"/>
      <c r="AG128" s="341"/>
      <c r="AH128" s="341"/>
      <c r="AI128" s="428"/>
      <c r="AJ128" s="428"/>
      <c r="AK128" s="341"/>
      <c r="AL128" s="341"/>
      <c r="AM128" s="341"/>
      <c r="AN128" s="341"/>
      <c r="AO128" s="341"/>
      <c r="AP128" s="341"/>
      <c r="AQ128" s="341"/>
      <c r="AR128" s="341"/>
      <c r="AS128" s="341"/>
      <c r="AT128" s="341"/>
      <c r="AU128" s="341"/>
      <c r="AV128" s="341"/>
      <c r="AW128" s="341"/>
      <c r="AX128" s="341"/>
      <c r="AY128" s="341"/>
      <c r="AZ128" s="341"/>
      <c r="BA128" s="341"/>
      <c r="BB128" s="341"/>
      <c r="BC128" s="341"/>
      <c r="BD128" s="433"/>
      <c r="BE128" s="433"/>
      <c r="BF128" s="434"/>
      <c r="BG128" s="434"/>
      <c r="BH128" s="341"/>
      <c r="BI128" s="341"/>
      <c r="BJ128" s="341"/>
      <c r="BK128" s="428"/>
      <c r="BL128" s="428"/>
      <c r="BM128" s="425"/>
      <c r="BN128" s="425"/>
      <c r="BO128" s="425"/>
      <c r="BP128" s="341"/>
      <c r="BQ128" s="341"/>
      <c r="BR128" s="341"/>
      <c r="BS128" s="341"/>
      <c r="BT128" s="341"/>
      <c r="BU128" s="341"/>
      <c r="BV128" s="341"/>
      <c r="BW128" s="341"/>
      <c r="BX128" s="341"/>
      <c r="BY128" s="341"/>
      <c r="BZ128" s="341"/>
      <c r="CA128" s="341"/>
      <c r="CB128" s="341"/>
      <c r="CC128" s="341"/>
      <c r="CD128" s="430"/>
      <c r="CE128" s="341"/>
      <c r="CF128" s="341"/>
      <c r="CG128" s="341"/>
      <c r="CH128" s="341"/>
      <c r="CI128" s="341"/>
      <c r="CJ128" s="341"/>
      <c r="CK128" s="341"/>
      <c r="CL128" s="341"/>
      <c r="CM128" s="341"/>
      <c r="CN128" s="341"/>
      <c r="CO128" s="341"/>
      <c r="CP128" s="341"/>
      <c r="CQ128" s="341"/>
      <c r="CR128" s="341"/>
      <c r="CS128" s="341"/>
      <c r="CT128" s="341"/>
      <c r="CU128" s="341"/>
      <c r="CV128" s="341"/>
      <c r="CW128" s="341"/>
      <c r="CX128" s="341"/>
      <c r="CY128" s="341"/>
      <c r="CZ128" s="341"/>
      <c r="DA128" s="341"/>
      <c r="DB128" s="341"/>
      <c r="DC128" s="430"/>
      <c r="DD128" s="341"/>
      <c r="DE128" s="341"/>
      <c r="DF128" s="341"/>
      <c r="DG128" s="341"/>
      <c r="DH128" s="341"/>
      <c r="DI128" s="341"/>
      <c r="DJ128" s="341"/>
      <c r="DK128" s="341"/>
    </row>
    <row r="129" customFormat="false" ht="12.75" hidden="false" customHeight="false" outlineLevel="0" collapsed="false">
      <c r="A129" s="449" t="n">
        <v>40118</v>
      </c>
      <c r="B129" s="438" t="n">
        <v>0</v>
      </c>
      <c r="C129" s="438" t="n">
        <v>0</v>
      </c>
      <c r="D129" s="438" t="n">
        <v>0</v>
      </c>
      <c r="E129" s="438" t="n">
        <v>79.16873274</v>
      </c>
      <c r="F129" s="438" t="n">
        <f aca="false">SUM(B129:E129)</f>
        <v>79.16873274</v>
      </c>
      <c r="G129" s="450" t="n">
        <v>4.29</v>
      </c>
      <c r="H129" s="450" t="n">
        <v>4.268</v>
      </c>
      <c r="I129" s="448" t="n">
        <f aca="false">G129-H129</f>
        <v>0.0220000000000002</v>
      </c>
      <c r="J129" s="438" t="n">
        <f aca="false">I129*B129*10000</f>
        <v>0</v>
      </c>
      <c r="K129" s="438" t="n">
        <f aca="false">C129*I129*10000</f>
        <v>0</v>
      </c>
      <c r="L129" s="438" t="n">
        <f aca="false">I129*D129*10000</f>
        <v>0</v>
      </c>
      <c r="M129" s="438" t="n">
        <f aca="false">I129*E129*10000</f>
        <v>17417.1212028002</v>
      </c>
      <c r="N129" s="438" t="n">
        <f aca="false">SUM(J129:M129)</f>
        <v>17417.1212028002</v>
      </c>
      <c r="O129" s="451" t="n">
        <f aca="false">A129</f>
        <v>40118</v>
      </c>
      <c r="P129" s="341"/>
      <c r="Q129" s="341"/>
      <c r="R129" s="341"/>
      <c r="S129" s="428" t="n">
        <f aca="false">H128</f>
        <v>4.128</v>
      </c>
      <c r="T129" s="427" t="n">
        <f aca="false">G128-S129</f>
        <v>0.0220000000000002</v>
      </c>
      <c r="U129" s="425" t="n">
        <f aca="false">T129*F129</f>
        <v>1.74171212028002</v>
      </c>
      <c r="V129" s="341"/>
      <c r="W129" s="341"/>
      <c r="X129" s="341"/>
      <c r="Y129" s="425" t="n">
        <v>-237391.311</v>
      </c>
      <c r="Z129" s="425" t="n">
        <v>152124.113412279</v>
      </c>
      <c r="AA129" s="419" t="n">
        <f aca="false">Y129-W129</f>
        <v>-237391.311</v>
      </c>
      <c r="AB129" s="419" t="n">
        <f aca="false">Z129-X129</f>
        <v>152124.113412279</v>
      </c>
      <c r="AC129" s="419" t="n">
        <f aca="false">AA129+AB129</f>
        <v>-85267.197587721</v>
      </c>
      <c r="AD129" s="341"/>
      <c r="AE129" s="341"/>
      <c r="AF129" s="341"/>
      <c r="AG129" s="341"/>
      <c r="AH129" s="341"/>
      <c r="AI129" s="428"/>
      <c r="AJ129" s="428"/>
      <c r="AK129" s="341"/>
      <c r="AL129" s="341"/>
      <c r="AM129" s="341"/>
      <c r="AN129" s="341"/>
      <c r="AO129" s="341"/>
      <c r="AP129" s="341"/>
      <c r="AQ129" s="341"/>
      <c r="AR129" s="341"/>
      <c r="AS129" s="341"/>
      <c r="AT129" s="341"/>
      <c r="AU129" s="341"/>
      <c r="AV129" s="341"/>
      <c r="AW129" s="341"/>
      <c r="AX129" s="341"/>
      <c r="AY129" s="341"/>
      <c r="AZ129" s="341"/>
      <c r="BA129" s="341"/>
      <c r="BB129" s="341"/>
      <c r="BC129" s="341"/>
      <c r="BD129" s="433"/>
      <c r="BE129" s="433"/>
      <c r="BF129" s="434"/>
      <c r="BG129" s="434"/>
      <c r="BH129" s="341"/>
      <c r="BI129" s="341"/>
      <c r="BJ129" s="341"/>
      <c r="BK129" s="428"/>
      <c r="BL129" s="428"/>
      <c r="BM129" s="425"/>
      <c r="BN129" s="425"/>
      <c r="BO129" s="425"/>
      <c r="BP129" s="341"/>
      <c r="BQ129" s="341"/>
      <c r="BR129" s="341"/>
      <c r="BS129" s="341"/>
      <c r="BT129" s="341"/>
      <c r="BU129" s="341"/>
      <c r="BV129" s="341"/>
      <c r="BW129" s="341"/>
      <c r="BX129" s="341"/>
      <c r="BY129" s="341"/>
      <c r="BZ129" s="341"/>
      <c r="CA129" s="341"/>
      <c r="CB129" s="341"/>
      <c r="CC129" s="341"/>
      <c r="CD129" s="430"/>
      <c r="CE129" s="341"/>
      <c r="CF129" s="341"/>
      <c r="CG129" s="341"/>
      <c r="CH129" s="341"/>
      <c r="CI129" s="341"/>
      <c r="CJ129" s="341"/>
      <c r="CK129" s="341"/>
      <c r="CL129" s="341"/>
      <c r="CM129" s="341"/>
      <c r="CN129" s="341"/>
      <c r="CO129" s="341"/>
      <c r="CP129" s="341"/>
      <c r="CQ129" s="341"/>
      <c r="CR129" s="341"/>
      <c r="CS129" s="341"/>
      <c r="CT129" s="341"/>
      <c r="CU129" s="341"/>
      <c r="CV129" s="341"/>
      <c r="CW129" s="341"/>
      <c r="CX129" s="341"/>
      <c r="CY129" s="341"/>
      <c r="CZ129" s="341"/>
      <c r="DA129" s="341"/>
      <c r="DB129" s="341"/>
      <c r="DC129" s="430"/>
      <c r="DD129" s="341"/>
      <c r="DE129" s="341"/>
      <c r="DF129" s="341"/>
      <c r="DG129" s="341"/>
      <c r="DH129" s="341"/>
      <c r="DI129" s="341"/>
      <c r="DJ129" s="341"/>
      <c r="DK129" s="341"/>
    </row>
    <row r="130" customFormat="false" ht="12.75" hidden="false" customHeight="false" outlineLevel="0" collapsed="false">
      <c r="A130" s="449" t="n">
        <v>40148</v>
      </c>
      <c r="B130" s="438" t="n">
        <v>0</v>
      </c>
      <c r="C130" s="438" t="n">
        <v>0</v>
      </c>
      <c r="D130" s="438" t="n">
        <v>0</v>
      </c>
      <c r="E130" s="438" t="n">
        <v>76.68199928</v>
      </c>
      <c r="F130" s="438" t="n">
        <f aca="false">SUM(B130:E130)</f>
        <v>76.68199928</v>
      </c>
      <c r="G130" s="450" t="n">
        <v>4.435</v>
      </c>
      <c r="H130" s="450" t="n">
        <v>4.413</v>
      </c>
      <c r="I130" s="448" t="n">
        <f aca="false">G130-H130</f>
        <v>0.0219999999999994</v>
      </c>
      <c r="J130" s="438" t="n">
        <f aca="false">I130*B130*10000</f>
        <v>0</v>
      </c>
      <c r="K130" s="438" t="n">
        <f aca="false">C130*I130*10000</f>
        <v>0</v>
      </c>
      <c r="L130" s="438" t="n">
        <f aca="false">I130*D130*10000</f>
        <v>0</v>
      </c>
      <c r="M130" s="438" t="n">
        <f aca="false">I130*E130*10000</f>
        <v>16870.0398415995</v>
      </c>
      <c r="N130" s="438" t="n">
        <f aca="false">SUM(J130:M130)</f>
        <v>16870.0398415995</v>
      </c>
      <c r="O130" s="451" t="n">
        <f aca="false">A130</f>
        <v>40148</v>
      </c>
      <c r="P130" s="341"/>
      <c r="Q130" s="341"/>
      <c r="R130" s="341"/>
      <c r="S130" s="428" t="n">
        <f aca="false">H129</f>
        <v>4.268</v>
      </c>
      <c r="T130" s="427" t="n">
        <f aca="false">G129-S130</f>
        <v>0.0220000000000002</v>
      </c>
      <c r="U130" s="425" t="n">
        <f aca="false">T130*F130</f>
        <v>1.68700398416002</v>
      </c>
      <c r="V130" s="341"/>
      <c r="W130" s="341"/>
      <c r="X130" s="341"/>
      <c r="Y130" s="425" t="n">
        <v>-229651.934</v>
      </c>
      <c r="Z130" s="425" t="n">
        <v>149745.258454009</v>
      </c>
      <c r="AA130" s="419" t="n">
        <f aca="false">Y130-W130</f>
        <v>-229651.934</v>
      </c>
      <c r="AB130" s="419" t="n">
        <f aca="false">Z130-X130</f>
        <v>149745.258454009</v>
      </c>
      <c r="AC130" s="419" t="n">
        <f aca="false">AA130+AB130</f>
        <v>-79906.675545991</v>
      </c>
      <c r="AD130" s="341"/>
      <c r="AE130" s="341"/>
      <c r="AF130" s="341"/>
      <c r="AG130" s="341"/>
      <c r="AH130" s="341"/>
      <c r="AI130" s="428"/>
      <c r="AJ130" s="428"/>
      <c r="AK130" s="341"/>
      <c r="AL130" s="341"/>
      <c r="AM130" s="341"/>
      <c r="AN130" s="341"/>
      <c r="AO130" s="341"/>
      <c r="AP130" s="341"/>
      <c r="AQ130" s="341"/>
      <c r="AR130" s="341"/>
      <c r="AS130" s="341"/>
      <c r="AT130" s="341"/>
      <c r="AU130" s="341"/>
      <c r="AV130" s="341"/>
      <c r="AW130" s="341"/>
      <c r="AX130" s="341"/>
      <c r="AY130" s="341"/>
      <c r="AZ130" s="341"/>
      <c r="BA130" s="341"/>
      <c r="BB130" s="341"/>
      <c r="BC130" s="341"/>
      <c r="BD130" s="433"/>
      <c r="BE130" s="433"/>
      <c r="BF130" s="434"/>
      <c r="BG130" s="434"/>
      <c r="BH130" s="341"/>
      <c r="BI130" s="341"/>
      <c r="BJ130" s="341"/>
      <c r="BK130" s="428"/>
      <c r="BL130" s="428"/>
      <c r="BM130" s="425"/>
      <c r="BN130" s="425"/>
      <c r="BO130" s="425"/>
      <c r="BP130" s="341"/>
      <c r="BQ130" s="341"/>
      <c r="BR130" s="341"/>
      <c r="BS130" s="341"/>
      <c r="BT130" s="341"/>
      <c r="BU130" s="341"/>
      <c r="BV130" s="341"/>
      <c r="BW130" s="341"/>
      <c r="BX130" s="341"/>
      <c r="BY130" s="341"/>
      <c r="BZ130" s="341"/>
      <c r="CA130" s="341"/>
      <c r="CB130" s="341"/>
      <c r="CC130" s="341"/>
      <c r="CD130" s="430"/>
      <c r="CE130" s="341"/>
      <c r="CF130" s="341"/>
      <c r="CG130" s="341"/>
      <c r="CH130" s="341"/>
      <c r="CI130" s="341"/>
      <c r="CJ130" s="341"/>
      <c r="CK130" s="341"/>
      <c r="CL130" s="341"/>
      <c r="CM130" s="341"/>
      <c r="CN130" s="341"/>
      <c r="CO130" s="341"/>
      <c r="CP130" s="341"/>
      <c r="CQ130" s="341"/>
      <c r="CR130" s="341"/>
      <c r="CS130" s="341"/>
      <c r="CT130" s="341"/>
      <c r="CU130" s="341"/>
      <c r="CV130" s="341"/>
      <c r="CW130" s="341"/>
      <c r="CX130" s="341"/>
      <c r="CY130" s="341"/>
      <c r="CZ130" s="341"/>
      <c r="DA130" s="341"/>
      <c r="DB130" s="341"/>
      <c r="DC130" s="430"/>
      <c r="DD130" s="341"/>
      <c r="DE130" s="341"/>
      <c r="DF130" s="341"/>
      <c r="DG130" s="341"/>
      <c r="DH130" s="341"/>
      <c r="DI130" s="341"/>
      <c r="DJ130" s="341"/>
      <c r="DK130" s="341"/>
    </row>
    <row r="131" customFormat="false" ht="12.75" hidden="false" customHeight="false" outlineLevel="0" collapsed="false">
      <c r="A131" s="449" t="n">
        <v>40179</v>
      </c>
      <c r="B131" s="438" t="n">
        <v>0</v>
      </c>
      <c r="C131" s="438" t="n">
        <v>0</v>
      </c>
      <c r="D131" s="438" t="n">
        <v>0</v>
      </c>
      <c r="E131" s="438" t="n">
        <v>-120.14233008</v>
      </c>
      <c r="F131" s="438" t="n">
        <f aca="false">SUM(B131:E131)</f>
        <v>-120.14233008</v>
      </c>
      <c r="G131" s="450" t="n">
        <v>4.54</v>
      </c>
      <c r="H131" s="450" t="n">
        <v>4.518</v>
      </c>
      <c r="I131" s="448" t="n">
        <f aca="false">G131-H131</f>
        <v>0.0220000000000002</v>
      </c>
      <c r="J131" s="438" t="n">
        <f aca="false">I131*B131*10000</f>
        <v>0</v>
      </c>
      <c r="K131" s="438" t="n">
        <f aca="false">C131*I131*10000</f>
        <v>0</v>
      </c>
      <c r="L131" s="438" t="n">
        <f aca="false">I131*D131*10000</f>
        <v>0</v>
      </c>
      <c r="M131" s="438" t="n">
        <f aca="false">I131*E131*10000</f>
        <v>-26431.3126176003</v>
      </c>
      <c r="N131" s="438" t="n">
        <f aca="false">SUM(J131:M131)</f>
        <v>-26431.3126176003</v>
      </c>
      <c r="O131" s="451" t="n">
        <f aca="false">A131</f>
        <v>40179</v>
      </c>
      <c r="P131" s="341"/>
      <c r="Q131" s="341"/>
      <c r="R131" s="341"/>
      <c r="S131" s="428" t="n">
        <f aca="false">H130</f>
        <v>4.413</v>
      </c>
      <c r="T131" s="427" t="n">
        <f aca="false">G130-S131</f>
        <v>0.0219999999999994</v>
      </c>
      <c r="U131" s="425" t="n">
        <f aca="false">T131*F131</f>
        <v>-2.64313126175992</v>
      </c>
      <c r="V131" s="341"/>
      <c r="W131" s="341"/>
      <c r="X131" s="341"/>
      <c r="Y131" s="425" t="n">
        <v>-237242.3897</v>
      </c>
      <c r="Z131" s="425" t="n">
        <v>149601.200865768</v>
      </c>
      <c r="AA131" s="419" t="n">
        <f aca="false">Y131-W131</f>
        <v>-237242.3897</v>
      </c>
      <c r="AB131" s="419" t="n">
        <f aca="false">Z131-X131</f>
        <v>149601.200865768</v>
      </c>
      <c r="AC131" s="419" t="n">
        <f aca="false">AA131+AB131</f>
        <v>-87641.188834232</v>
      </c>
      <c r="AD131" s="341"/>
      <c r="AE131" s="341"/>
      <c r="AF131" s="341"/>
      <c r="AG131" s="341"/>
      <c r="AH131" s="341"/>
      <c r="AI131" s="428"/>
      <c r="AJ131" s="428"/>
      <c r="AK131" s="341"/>
      <c r="AL131" s="341"/>
      <c r="AM131" s="341"/>
      <c r="AN131" s="341"/>
      <c r="AO131" s="341"/>
      <c r="AP131" s="341"/>
      <c r="AQ131" s="341"/>
      <c r="AR131" s="341"/>
      <c r="AS131" s="341"/>
      <c r="AT131" s="341"/>
      <c r="AU131" s="341"/>
      <c r="AV131" s="341"/>
      <c r="AW131" s="341"/>
      <c r="AX131" s="341"/>
      <c r="AY131" s="341"/>
      <c r="AZ131" s="341"/>
      <c r="BA131" s="341"/>
      <c r="BB131" s="341"/>
      <c r="BC131" s="341"/>
      <c r="BD131" s="433"/>
      <c r="BE131" s="433"/>
      <c r="BF131" s="434"/>
      <c r="BG131" s="434"/>
      <c r="BH131" s="341"/>
      <c r="BI131" s="341"/>
      <c r="BJ131" s="341"/>
      <c r="BK131" s="428"/>
      <c r="BL131" s="428"/>
      <c r="BM131" s="425"/>
      <c r="BN131" s="425"/>
      <c r="BO131" s="425"/>
      <c r="BP131" s="341"/>
      <c r="BQ131" s="341"/>
      <c r="BR131" s="341"/>
      <c r="BS131" s="341"/>
      <c r="BT131" s="341"/>
      <c r="BU131" s="341"/>
      <c r="BV131" s="341"/>
      <c r="BW131" s="341"/>
      <c r="BX131" s="341"/>
      <c r="BY131" s="341"/>
      <c r="BZ131" s="341"/>
      <c r="CA131" s="341"/>
      <c r="CB131" s="341"/>
      <c r="CC131" s="341"/>
      <c r="CD131" s="430"/>
      <c r="CE131" s="341"/>
      <c r="CF131" s="341"/>
      <c r="CG131" s="341"/>
      <c r="CH131" s="341"/>
      <c r="CI131" s="341"/>
      <c r="CJ131" s="341"/>
      <c r="CK131" s="341"/>
      <c r="CL131" s="341"/>
      <c r="CM131" s="341"/>
      <c r="CN131" s="341"/>
      <c r="CO131" s="341"/>
      <c r="CP131" s="341"/>
      <c r="CQ131" s="341"/>
      <c r="CR131" s="341"/>
      <c r="CS131" s="341"/>
      <c r="CT131" s="341"/>
      <c r="CU131" s="341"/>
      <c r="CV131" s="341"/>
      <c r="CW131" s="341"/>
      <c r="CX131" s="341"/>
      <c r="CY131" s="341"/>
      <c r="CZ131" s="341"/>
      <c r="DA131" s="341"/>
      <c r="DB131" s="341"/>
      <c r="DC131" s="430"/>
      <c r="DD131" s="341"/>
      <c r="DE131" s="341"/>
      <c r="DF131" s="341"/>
      <c r="DG131" s="341"/>
      <c r="DH131" s="341"/>
      <c r="DI131" s="341"/>
      <c r="DJ131" s="341"/>
      <c r="DK131" s="341"/>
    </row>
    <row r="132" customFormat="false" ht="12.75" hidden="false" customHeight="false" outlineLevel="0" collapsed="false">
      <c r="A132" s="449" t="n">
        <v>40210</v>
      </c>
      <c r="B132" s="438" t="n">
        <v>0</v>
      </c>
      <c r="C132" s="438" t="n">
        <v>0</v>
      </c>
      <c r="D132" s="438" t="n">
        <v>0</v>
      </c>
      <c r="E132" s="438" t="n">
        <v>-101.47524541</v>
      </c>
      <c r="F132" s="438" t="n">
        <f aca="false">SUM(B132:E132)</f>
        <v>-101.47524541</v>
      </c>
      <c r="G132" s="450" t="n">
        <v>4.422</v>
      </c>
      <c r="H132" s="450" t="n">
        <v>4.4</v>
      </c>
      <c r="I132" s="448" t="n">
        <f aca="false">G132-H132</f>
        <v>0.0219999999999994</v>
      </c>
      <c r="J132" s="438" t="n">
        <f aca="false">I132*B132*10000</f>
        <v>0</v>
      </c>
      <c r="K132" s="438" t="n">
        <f aca="false">C132*I132*10000</f>
        <v>0</v>
      </c>
      <c r="L132" s="438" t="n">
        <f aca="false">I132*D132*10000</f>
        <v>0</v>
      </c>
      <c r="M132" s="438" t="n">
        <f aca="false">I132*E132*10000</f>
        <v>-22324.5539901993</v>
      </c>
      <c r="N132" s="438" t="n">
        <f aca="false">SUM(J132:M132)</f>
        <v>-22324.5539901993</v>
      </c>
      <c r="O132" s="451" t="n">
        <f aca="false">A132</f>
        <v>40210</v>
      </c>
      <c r="P132" s="341"/>
      <c r="Q132" s="341"/>
      <c r="R132" s="341"/>
      <c r="S132" s="428" t="n">
        <f aca="false">H131</f>
        <v>4.518</v>
      </c>
      <c r="T132" s="427" t="n">
        <f aca="false">G131-S132</f>
        <v>0.0220000000000002</v>
      </c>
      <c r="U132" s="425" t="n">
        <f aca="false">T132*F132</f>
        <v>-2.23245539902002</v>
      </c>
      <c r="V132" s="341"/>
      <c r="W132" s="341"/>
      <c r="X132" s="341"/>
      <c r="Y132" s="425" t="n">
        <v>-237176.3828</v>
      </c>
      <c r="Z132" s="425" t="n">
        <v>239621.773766713</v>
      </c>
      <c r="AA132" s="419" t="n">
        <f aca="false">Y132-W132</f>
        <v>-237176.3828</v>
      </c>
      <c r="AB132" s="419" t="n">
        <f aca="false">Z132-X132</f>
        <v>239621.773766713</v>
      </c>
      <c r="AC132" s="419" t="n">
        <f aca="false">AA132+AB132</f>
        <v>2445.39096671296</v>
      </c>
      <c r="AD132" s="341"/>
      <c r="AE132" s="341"/>
      <c r="AF132" s="341"/>
      <c r="AG132" s="341"/>
      <c r="AH132" s="341"/>
      <c r="AI132" s="428"/>
      <c r="AJ132" s="428"/>
      <c r="AK132" s="341"/>
      <c r="AL132" s="341"/>
      <c r="AM132" s="341"/>
      <c r="AN132" s="341"/>
      <c r="AO132" s="341"/>
      <c r="AP132" s="341"/>
      <c r="AQ132" s="341"/>
      <c r="AR132" s="341"/>
      <c r="AS132" s="341"/>
      <c r="AT132" s="341"/>
      <c r="AU132" s="341"/>
      <c r="AV132" s="341"/>
      <c r="AW132" s="341"/>
      <c r="AX132" s="341"/>
      <c r="AY132" s="341"/>
      <c r="AZ132" s="341"/>
      <c r="BA132" s="341"/>
      <c r="BB132" s="341"/>
      <c r="BC132" s="341"/>
      <c r="BD132" s="433"/>
      <c r="BE132" s="433"/>
      <c r="BF132" s="434"/>
      <c r="BG132" s="434"/>
      <c r="BH132" s="341"/>
      <c r="BI132" s="341"/>
      <c r="BJ132" s="341"/>
      <c r="BK132" s="428"/>
      <c r="BL132" s="428"/>
      <c r="BM132" s="425"/>
      <c r="BN132" s="425"/>
      <c r="BO132" s="425"/>
      <c r="BP132" s="341"/>
      <c r="BQ132" s="341"/>
      <c r="BR132" s="341"/>
      <c r="BS132" s="341"/>
      <c r="BT132" s="341"/>
      <c r="BU132" s="341"/>
      <c r="BV132" s="341"/>
      <c r="BW132" s="341"/>
      <c r="BX132" s="341"/>
      <c r="BY132" s="341"/>
      <c r="BZ132" s="341"/>
      <c r="CA132" s="341"/>
      <c r="CB132" s="341"/>
      <c r="CC132" s="341"/>
      <c r="CD132" s="430"/>
      <c r="CE132" s="341"/>
      <c r="CF132" s="341"/>
      <c r="CG132" s="341"/>
      <c r="CH132" s="341"/>
      <c r="CI132" s="341"/>
      <c r="CJ132" s="341"/>
      <c r="CK132" s="341"/>
      <c r="CL132" s="341"/>
      <c r="CM132" s="341"/>
      <c r="CN132" s="341"/>
      <c r="CO132" s="341"/>
      <c r="CP132" s="341"/>
      <c r="CQ132" s="341"/>
      <c r="CR132" s="341"/>
      <c r="CS132" s="341"/>
      <c r="CT132" s="341"/>
      <c r="CU132" s="341"/>
      <c r="CV132" s="341"/>
      <c r="CW132" s="341"/>
      <c r="CX132" s="341"/>
      <c r="CY132" s="341"/>
      <c r="CZ132" s="341"/>
      <c r="DA132" s="341"/>
      <c r="DB132" s="341"/>
      <c r="DC132" s="430"/>
      <c r="DD132" s="341"/>
      <c r="DE132" s="341"/>
      <c r="DF132" s="341"/>
      <c r="DG132" s="341"/>
      <c r="DH132" s="341"/>
      <c r="DI132" s="341"/>
      <c r="DJ132" s="341"/>
      <c r="DK132" s="341"/>
    </row>
    <row r="133" customFormat="false" ht="12.75" hidden="false" customHeight="false" outlineLevel="0" collapsed="false">
      <c r="A133" s="449" t="n">
        <v>40238</v>
      </c>
      <c r="B133" s="438" t="n">
        <v>0</v>
      </c>
      <c r="C133" s="438" t="n">
        <v>0</v>
      </c>
      <c r="D133" s="438" t="n">
        <v>0</v>
      </c>
      <c r="E133" s="438" t="n">
        <v>-116.52047746</v>
      </c>
      <c r="F133" s="438" t="n">
        <f aca="false">SUM(B133:E133)</f>
        <v>-116.52047746</v>
      </c>
      <c r="G133" s="450" t="n">
        <v>4.289</v>
      </c>
      <c r="H133" s="450" t="n">
        <v>4.267</v>
      </c>
      <c r="I133" s="448" t="n">
        <f aca="false">G133-H133</f>
        <v>0.0219999999999994</v>
      </c>
      <c r="J133" s="438" t="n">
        <f aca="false">I133*B133*10000</f>
        <v>0</v>
      </c>
      <c r="K133" s="438" t="n">
        <f aca="false">C133*I133*10000</f>
        <v>0</v>
      </c>
      <c r="L133" s="438" t="n">
        <f aca="false">I133*D133*10000</f>
        <v>0</v>
      </c>
      <c r="M133" s="438" t="n">
        <f aca="false">I133*E133*10000</f>
        <v>-25634.5050411992</v>
      </c>
      <c r="N133" s="438" t="n">
        <f aca="false">SUM(J133:M133)</f>
        <v>-25634.5050411992</v>
      </c>
      <c r="O133" s="451" t="n">
        <f aca="false">A133</f>
        <v>40238</v>
      </c>
      <c r="P133" s="341"/>
      <c r="Q133" s="341"/>
      <c r="R133" s="341"/>
      <c r="S133" s="428" t="n">
        <f aca="false">H132</f>
        <v>4.4</v>
      </c>
      <c r="T133" s="427" t="n">
        <f aca="false">G132-S133</f>
        <v>0.0219999999999994</v>
      </c>
      <c r="U133" s="425" t="n">
        <f aca="false">T133*F133</f>
        <v>-2.56345050411992</v>
      </c>
      <c r="V133" s="341"/>
      <c r="W133" s="341"/>
      <c r="X133" s="341"/>
      <c r="Y133" s="425" t="n">
        <v>-229526.2476</v>
      </c>
      <c r="Z133" s="425" t="n">
        <v>324575.885841974</v>
      </c>
      <c r="AA133" s="419" t="n">
        <f aca="false">Y133-W133</f>
        <v>-229526.2476</v>
      </c>
      <c r="AB133" s="419" t="n">
        <f aca="false">Z133-X133</f>
        <v>324575.885841974</v>
      </c>
      <c r="AC133" s="419" t="n">
        <f aca="false">AA133+AB133</f>
        <v>95049.638241974</v>
      </c>
      <c r="AD133" s="341"/>
      <c r="AE133" s="341"/>
      <c r="AF133" s="341"/>
      <c r="AG133" s="341"/>
      <c r="AH133" s="341"/>
      <c r="AI133" s="428"/>
      <c r="AJ133" s="428"/>
      <c r="AK133" s="341"/>
      <c r="AL133" s="341"/>
      <c r="AM133" s="341"/>
      <c r="AN133" s="341"/>
      <c r="AO133" s="341"/>
      <c r="AP133" s="341"/>
      <c r="AQ133" s="341"/>
      <c r="AR133" s="341"/>
      <c r="AS133" s="341"/>
      <c r="AT133" s="341"/>
      <c r="AU133" s="341"/>
      <c r="AV133" s="341"/>
      <c r="AW133" s="341"/>
      <c r="AX133" s="341"/>
      <c r="AY133" s="341"/>
      <c r="AZ133" s="341"/>
      <c r="BA133" s="341"/>
      <c r="BB133" s="341"/>
      <c r="BC133" s="341"/>
      <c r="BD133" s="433"/>
      <c r="BE133" s="433"/>
      <c r="BF133" s="434"/>
      <c r="BG133" s="434"/>
      <c r="BH133" s="341"/>
      <c r="BI133" s="341"/>
      <c r="BJ133" s="341"/>
      <c r="BK133" s="428"/>
      <c r="BL133" s="428"/>
      <c r="BM133" s="425"/>
      <c r="BN133" s="425"/>
      <c r="BO133" s="425"/>
      <c r="BP133" s="341"/>
      <c r="BQ133" s="341"/>
      <c r="BR133" s="341"/>
      <c r="BS133" s="341"/>
      <c r="BT133" s="341"/>
      <c r="BU133" s="341"/>
      <c r="BV133" s="341"/>
      <c r="BW133" s="341"/>
      <c r="BX133" s="341"/>
      <c r="BY133" s="341"/>
      <c r="BZ133" s="341"/>
      <c r="CA133" s="341"/>
      <c r="CB133" s="341"/>
      <c r="CC133" s="341"/>
      <c r="CD133" s="430"/>
      <c r="CE133" s="341"/>
      <c r="CF133" s="341"/>
      <c r="CG133" s="341"/>
      <c r="CH133" s="341"/>
      <c r="CI133" s="341"/>
      <c r="CJ133" s="341"/>
      <c r="CK133" s="341"/>
      <c r="CL133" s="341"/>
      <c r="CM133" s="341"/>
      <c r="CN133" s="341"/>
      <c r="CO133" s="341"/>
      <c r="CP133" s="341"/>
      <c r="CQ133" s="341"/>
      <c r="CR133" s="341"/>
      <c r="CS133" s="341"/>
      <c r="CT133" s="341"/>
      <c r="CU133" s="341"/>
      <c r="CV133" s="341"/>
      <c r="CW133" s="341"/>
      <c r="CX133" s="341"/>
      <c r="CY133" s="341"/>
      <c r="CZ133" s="341"/>
      <c r="DA133" s="341"/>
      <c r="DB133" s="341"/>
      <c r="DC133" s="430"/>
      <c r="DD133" s="341"/>
      <c r="DE133" s="341"/>
      <c r="DF133" s="341"/>
      <c r="DG133" s="341"/>
      <c r="DH133" s="341"/>
      <c r="DI133" s="341"/>
      <c r="DJ133" s="341"/>
      <c r="DK133" s="341"/>
    </row>
    <row r="134" customFormat="false" ht="12.75" hidden="false" customHeight="false" outlineLevel="0" collapsed="false">
      <c r="A134" s="449" t="n">
        <v>40269</v>
      </c>
      <c r="B134" s="438" t="n">
        <v>0</v>
      </c>
      <c r="C134" s="438" t="n">
        <v>0</v>
      </c>
      <c r="D134" s="438" t="n">
        <v>0</v>
      </c>
      <c r="E134" s="438" t="n">
        <v>-107.60152189</v>
      </c>
      <c r="F134" s="438" t="n">
        <f aca="false">SUM(B134:E134)</f>
        <v>-107.60152189</v>
      </c>
      <c r="G134" s="450" t="n">
        <v>4.069</v>
      </c>
      <c r="H134" s="450" t="n">
        <v>4.047</v>
      </c>
      <c r="I134" s="448" t="n">
        <f aca="false">G134-H134</f>
        <v>0.0220000000000002</v>
      </c>
      <c r="J134" s="438" t="n">
        <f aca="false">I134*B134*10000</f>
        <v>0</v>
      </c>
      <c r="K134" s="438" t="n">
        <f aca="false">C134*I134*10000</f>
        <v>0</v>
      </c>
      <c r="L134" s="438" t="n">
        <f aca="false">I134*D134*10000</f>
        <v>0</v>
      </c>
      <c r="M134" s="438" t="n">
        <f aca="false">I134*E134*10000</f>
        <v>-23672.3348158003</v>
      </c>
      <c r="N134" s="438" t="n">
        <f aca="false">SUM(J134:M134)</f>
        <v>-23672.3348158003</v>
      </c>
      <c r="O134" s="451" t="n">
        <f aca="false">A134</f>
        <v>40269</v>
      </c>
      <c r="P134" s="425" t="n">
        <f aca="false">SUM(N123:N134)</f>
        <v>47551.1845886014</v>
      </c>
      <c r="Q134" s="341"/>
      <c r="R134" s="341"/>
      <c r="S134" s="428" t="n">
        <f aca="false">H133</f>
        <v>4.267</v>
      </c>
      <c r="T134" s="427" t="n">
        <f aca="false">G133-S134</f>
        <v>0.0219999999999994</v>
      </c>
      <c r="U134" s="425" t="n">
        <f aca="false">T134*F134</f>
        <v>-2.36723348157993</v>
      </c>
      <c r="V134" s="425" t="n">
        <f aca="false">SUM(U123:U134)</f>
        <v>4.75511845886032</v>
      </c>
      <c r="W134" s="341"/>
      <c r="X134" s="341"/>
      <c r="Y134" s="425" t="n">
        <v>-237248.2003</v>
      </c>
      <c r="Z134" s="425" t="n">
        <v>412687.737442662</v>
      </c>
      <c r="AA134" s="419" t="n">
        <f aca="false">Y134-W134</f>
        <v>-237248.2003</v>
      </c>
      <c r="AB134" s="419" t="n">
        <f aca="false">Z134-X134</f>
        <v>412687.737442662</v>
      </c>
      <c r="AC134" s="419" t="n">
        <f aca="false">AA134+AB134</f>
        <v>175439.537142662</v>
      </c>
      <c r="AD134" s="341"/>
      <c r="AE134" s="341"/>
      <c r="AF134" s="341"/>
      <c r="AG134" s="341"/>
      <c r="AH134" s="341"/>
      <c r="AI134" s="428"/>
      <c r="AJ134" s="428"/>
      <c r="AK134" s="341"/>
      <c r="AL134" s="341"/>
      <c r="AM134" s="341"/>
      <c r="AN134" s="341"/>
      <c r="AO134" s="341"/>
      <c r="AP134" s="341"/>
      <c r="AQ134" s="341"/>
      <c r="AR134" s="341"/>
      <c r="AS134" s="341"/>
      <c r="AT134" s="341"/>
      <c r="AU134" s="341"/>
      <c r="AV134" s="341"/>
      <c r="AW134" s="341"/>
      <c r="AX134" s="341"/>
      <c r="AY134" s="341"/>
      <c r="AZ134" s="341"/>
      <c r="BA134" s="341"/>
      <c r="BB134" s="341"/>
      <c r="BC134" s="341"/>
      <c r="BD134" s="433"/>
      <c r="BE134" s="433"/>
      <c r="BF134" s="434"/>
      <c r="BG134" s="434"/>
      <c r="BH134" s="341"/>
      <c r="BI134" s="341"/>
      <c r="BJ134" s="341"/>
      <c r="BK134" s="428"/>
      <c r="BL134" s="428"/>
      <c r="BM134" s="425"/>
      <c r="BN134" s="425"/>
      <c r="BO134" s="425"/>
      <c r="BP134" s="341"/>
      <c r="BQ134" s="341"/>
      <c r="BR134" s="341"/>
      <c r="BS134" s="341"/>
      <c r="BT134" s="341"/>
      <c r="BU134" s="341"/>
      <c r="BV134" s="341"/>
      <c r="BW134" s="341"/>
      <c r="BX134" s="341"/>
      <c r="BY134" s="341"/>
      <c r="BZ134" s="341"/>
      <c r="CA134" s="341"/>
      <c r="CB134" s="341"/>
      <c r="CC134" s="341"/>
      <c r="CD134" s="430"/>
      <c r="CE134" s="341"/>
      <c r="CF134" s="341"/>
      <c r="CG134" s="341"/>
      <c r="CH134" s="341"/>
      <c r="CI134" s="341"/>
      <c r="CJ134" s="341"/>
      <c r="CK134" s="341"/>
      <c r="CL134" s="341"/>
      <c r="CM134" s="341"/>
      <c r="CN134" s="341"/>
      <c r="CO134" s="341"/>
      <c r="CP134" s="341"/>
      <c r="CQ134" s="341"/>
      <c r="CR134" s="341"/>
      <c r="CS134" s="341"/>
      <c r="CT134" s="341"/>
      <c r="CU134" s="341"/>
      <c r="CV134" s="341"/>
      <c r="CW134" s="341"/>
      <c r="CX134" s="341"/>
      <c r="CY134" s="341"/>
      <c r="CZ134" s="341"/>
      <c r="DA134" s="341"/>
      <c r="DB134" s="341"/>
      <c r="DC134" s="430"/>
      <c r="DD134" s="341"/>
      <c r="DE134" s="341"/>
      <c r="DF134" s="341"/>
      <c r="DG134" s="341"/>
      <c r="DH134" s="341"/>
      <c r="DI134" s="341"/>
      <c r="DJ134" s="341"/>
      <c r="DK134" s="341"/>
    </row>
    <row r="135" customFormat="false" ht="12.75" hidden="false" customHeight="false" outlineLevel="0" collapsed="false">
      <c r="A135" s="449" t="n">
        <v>40299</v>
      </c>
      <c r="B135" s="438" t="n">
        <v>0</v>
      </c>
      <c r="C135" s="438" t="n">
        <v>0</v>
      </c>
      <c r="D135" s="438" t="n">
        <v>0</v>
      </c>
      <c r="E135" s="438" t="n">
        <v>-101.65925403</v>
      </c>
      <c r="F135" s="438" t="n">
        <f aca="false">SUM(B135:E135)</f>
        <v>-101.65925403</v>
      </c>
      <c r="G135" s="450" t="n">
        <v>4.059</v>
      </c>
      <c r="H135" s="450" t="n">
        <v>4.037</v>
      </c>
      <c r="I135" s="448" t="n">
        <f aca="false">G135-H135</f>
        <v>0.0220000000000002</v>
      </c>
      <c r="J135" s="438" t="n">
        <f aca="false">I135*B135*10000</f>
        <v>0</v>
      </c>
      <c r="K135" s="438" t="n">
        <f aca="false">C135*I135*10000</f>
        <v>0</v>
      </c>
      <c r="L135" s="438" t="n">
        <f aca="false">I135*D135*10000</f>
        <v>0</v>
      </c>
      <c r="M135" s="438" t="n">
        <f aca="false">I135*E135*10000</f>
        <v>-22365.0358866002</v>
      </c>
      <c r="N135" s="438" t="n">
        <f aca="false">SUM(J135:M135)</f>
        <v>-22365.0358866002</v>
      </c>
      <c r="O135" s="451" t="n">
        <f aca="false">A135</f>
        <v>40299</v>
      </c>
      <c r="P135" s="341"/>
      <c r="Q135" s="341"/>
      <c r="R135" s="341"/>
      <c r="S135" s="428" t="n">
        <f aca="false">H134</f>
        <v>4.047</v>
      </c>
      <c r="T135" s="427" t="n">
        <f aca="false">G134-S135</f>
        <v>0.0220000000000002</v>
      </c>
      <c r="U135" s="425" t="n">
        <f aca="false">T135*F135</f>
        <v>-2.23650358866002</v>
      </c>
      <c r="V135" s="341"/>
      <c r="W135" s="341"/>
      <c r="X135" s="341"/>
      <c r="Y135" s="425" t="n">
        <v>-229957.5784</v>
      </c>
      <c r="Z135" s="425" t="n">
        <v>313418.915654764</v>
      </c>
      <c r="AA135" s="419" t="n">
        <f aca="false">Y135-W135</f>
        <v>-229957.5784</v>
      </c>
      <c r="AB135" s="419" t="n">
        <f aca="false">Z135-X135</f>
        <v>313418.915654764</v>
      </c>
      <c r="AC135" s="419" t="n">
        <f aca="false">AA135+AB135</f>
        <v>83461.337254764</v>
      </c>
      <c r="AD135" s="341"/>
      <c r="AE135" s="341"/>
      <c r="AF135" s="341"/>
      <c r="AG135" s="341"/>
      <c r="AH135" s="341"/>
      <c r="AI135" s="428"/>
      <c r="AJ135" s="428"/>
      <c r="AK135" s="341"/>
      <c r="AL135" s="341"/>
      <c r="AM135" s="341"/>
      <c r="AN135" s="341"/>
      <c r="AO135" s="341"/>
      <c r="AP135" s="341"/>
      <c r="AQ135" s="341"/>
      <c r="AR135" s="341"/>
      <c r="AS135" s="341"/>
      <c r="AT135" s="341"/>
      <c r="AU135" s="341"/>
      <c r="AV135" s="341"/>
      <c r="AW135" s="341"/>
      <c r="AX135" s="341"/>
      <c r="AY135" s="341"/>
      <c r="AZ135" s="341"/>
      <c r="BA135" s="341"/>
      <c r="BB135" s="341"/>
      <c r="BC135" s="341"/>
      <c r="BD135" s="433"/>
      <c r="BE135" s="433"/>
      <c r="BF135" s="434"/>
      <c r="BG135" s="434"/>
      <c r="BH135" s="341"/>
      <c r="BI135" s="341"/>
      <c r="BJ135" s="341"/>
      <c r="BK135" s="428"/>
      <c r="BL135" s="428"/>
      <c r="BM135" s="425"/>
      <c r="BN135" s="425"/>
      <c r="BO135" s="425"/>
      <c r="BP135" s="341"/>
      <c r="BQ135" s="341"/>
      <c r="BR135" s="341"/>
      <c r="BS135" s="341"/>
      <c r="BT135" s="341"/>
      <c r="BU135" s="341"/>
      <c r="BV135" s="341"/>
      <c r="BW135" s="341"/>
      <c r="BX135" s="341"/>
      <c r="BY135" s="341"/>
      <c r="BZ135" s="341"/>
      <c r="CA135" s="341"/>
      <c r="CB135" s="341"/>
      <c r="CC135" s="341"/>
      <c r="CD135" s="430"/>
      <c r="CE135" s="341"/>
      <c r="CF135" s="341"/>
      <c r="CG135" s="341"/>
      <c r="CH135" s="341"/>
      <c r="CI135" s="341"/>
      <c r="CJ135" s="341"/>
      <c r="CK135" s="341"/>
      <c r="CL135" s="341"/>
      <c r="CM135" s="341"/>
      <c r="CN135" s="341"/>
      <c r="CO135" s="341"/>
      <c r="CP135" s="341"/>
      <c r="CQ135" s="341"/>
      <c r="CR135" s="341"/>
      <c r="CS135" s="341"/>
      <c r="CT135" s="341"/>
      <c r="CU135" s="341"/>
      <c r="CV135" s="341"/>
      <c r="CW135" s="341"/>
      <c r="CX135" s="341"/>
      <c r="CY135" s="341"/>
      <c r="CZ135" s="341"/>
      <c r="DA135" s="341"/>
      <c r="DB135" s="341"/>
      <c r="DC135" s="430"/>
      <c r="DD135" s="341"/>
      <c r="DE135" s="341"/>
      <c r="DF135" s="341"/>
      <c r="DG135" s="341"/>
      <c r="DH135" s="341"/>
      <c r="DI135" s="341"/>
      <c r="DJ135" s="341"/>
      <c r="DK135" s="341"/>
    </row>
    <row r="136" customFormat="false" ht="12.75" hidden="false" customHeight="false" outlineLevel="0" collapsed="false">
      <c r="A136" s="449" t="n">
        <v>40330</v>
      </c>
      <c r="B136" s="438" t="n">
        <v>0</v>
      </c>
      <c r="C136" s="438" t="n">
        <v>0</v>
      </c>
      <c r="D136" s="438" t="n">
        <v>0</v>
      </c>
      <c r="E136" s="438" t="n">
        <v>-96.15794747</v>
      </c>
      <c r="F136" s="438" t="n">
        <f aca="false">SUM(B136:E136)</f>
        <v>-96.15794747</v>
      </c>
      <c r="G136" s="450" t="n">
        <v>4.095</v>
      </c>
      <c r="H136" s="450" t="n">
        <v>4.073</v>
      </c>
      <c r="I136" s="448" t="n">
        <f aca="false">G136-H136</f>
        <v>0.0219999999999994</v>
      </c>
      <c r="J136" s="438" t="n">
        <f aca="false">I136*B136*10000</f>
        <v>0</v>
      </c>
      <c r="K136" s="438" t="n">
        <f aca="false">C136*I136*10000</f>
        <v>0</v>
      </c>
      <c r="L136" s="438" t="n">
        <f aca="false">I136*D136*10000</f>
        <v>0</v>
      </c>
      <c r="M136" s="438" t="n">
        <f aca="false">I136*E136*10000</f>
        <v>-21154.7484433994</v>
      </c>
      <c r="N136" s="438" t="n">
        <f aca="false">SUM(J136:M136)</f>
        <v>-21154.7484433994</v>
      </c>
      <c r="O136" s="451" t="n">
        <f aca="false">A136</f>
        <v>40330</v>
      </c>
      <c r="P136" s="341"/>
      <c r="Q136" s="341"/>
      <c r="R136" s="341"/>
      <c r="S136" s="428" t="n">
        <f aca="false">H135</f>
        <v>4.037</v>
      </c>
      <c r="T136" s="427" t="n">
        <f aca="false">G135-S136</f>
        <v>0.0220000000000002</v>
      </c>
      <c r="U136" s="425" t="n">
        <f aca="false">T136*F136</f>
        <v>-2.11547484434002</v>
      </c>
      <c r="V136" s="341"/>
      <c r="W136" s="341"/>
      <c r="X136" s="341"/>
      <c r="Y136" s="425" t="n">
        <v>-241066.9793</v>
      </c>
      <c r="Z136" s="425" t="n">
        <v>330554.523799239</v>
      </c>
      <c r="AA136" s="419" t="n">
        <f aca="false">Y136-W136</f>
        <v>-241066.9793</v>
      </c>
      <c r="AB136" s="419" t="n">
        <f aca="false">Z136-X136</f>
        <v>330554.523799239</v>
      </c>
      <c r="AC136" s="419" t="n">
        <f aca="false">AA136+AB136</f>
        <v>89487.544499239</v>
      </c>
      <c r="AD136" s="341"/>
      <c r="AE136" s="341"/>
      <c r="AF136" s="341"/>
      <c r="AG136" s="341"/>
      <c r="AH136" s="341"/>
      <c r="AI136" s="428"/>
      <c r="AJ136" s="428"/>
      <c r="AK136" s="341"/>
      <c r="AL136" s="341"/>
      <c r="AM136" s="341"/>
      <c r="AN136" s="341"/>
      <c r="AO136" s="341"/>
      <c r="AP136" s="341"/>
      <c r="AQ136" s="341"/>
      <c r="AR136" s="341"/>
      <c r="AS136" s="341"/>
      <c r="AT136" s="341"/>
      <c r="AU136" s="341"/>
      <c r="AV136" s="341"/>
      <c r="AW136" s="341"/>
      <c r="AX136" s="341"/>
      <c r="AY136" s="341"/>
      <c r="AZ136" s="341"/>
      <c r="BA136" s="341"/>
      <c r="BB136" s="341"/>
      <c r="BC136" s="341"/>
      <c r="BD136" s="433"/>
      <c r="BE136" s="433"/>
      <c r="BF136" s="434"/>
      <c r="BG136" s="434"/>
      <c r="BH136" s="341"/>
      <c r="BI136" s="341"/>
      <c r="BJ136" s="341"/>
      <c r="BK136" s="428"/>
      <c r="BL136" s="428"/>
      <c r="BM136" s="425"/>
      <c r="BN136" s="425"/>
      <c r="BO136" s="425"/>
      <c r="BP136" s="341"/>
      <c r="BQ136" s="341"/>
      <c r="BR136" s="341"/>
      <c r="BS136" s="341"/>
      <c r="BT136" s="341"/>
      <c r="BU136" s="341"/>
      <c r="BV136" s="341"/>
      <c r="BW136" s="341"/>
      <c r="BX136" s="341"/>
      <c r="BY136" s="341"/>
      <c r="BZ136" s="341"/>
      <c r="CA136" s="341"/>
      <c r="CB136" s="341"/>
      <c r="CC136" s="341"/>
      <c r="CD136" s="430"/>
      <c r="CE136" s="341"/>
      <c r="CF136" s="341"/>
      <c r="CG136" s="341"/>
      <c r="CH136" s="341"/>
      <c r="CI136" s="341"/>
      <c r="CJ136" s="341"/>
      <c r="CK136" s="341"/>
      <c r="CL136" s="341"/>
      <c r="CM136" s="341"/>
      <c r="CN136" s="341"/>
      <c r="CO136" s="341"/>
      <c r="CP136" s="341"/>
      <c r="CQ136" s="341"/>
      <c r="CR136" s="341"/>
      <c r="CS136" s="341"/>
      <c r="CT136" s="341"/>
      <c r="CU136" s="341"/>
      <c r="CV136" s="341"/>
      <c r="CW136" s="341"/>
      <c r="CX136" s="341"/>
      <c r="CY136" s="341"/>
      <c r="CZ136" s="341"/>
      <c r="DA136" s="341"/>
      <c r="DB136" s="341"/>
      <c r="DC136" s="430"/>
      <c r="DD136" s="341"/>
      <c r="DE136" s="341"/>
      <c r="DF136" s="341"/>
      <c r="DG136" s="341"/>
      <c r="DH136" s="341"/>
      <c r="DI136" s="341"/>
      <c r="DJ136" s="341"/>
      <c r="DK136" s="341"/>
    </row>
    <row r="137" customFormat="false" ht="12.75" hidden="false" customHeight="false" outlineLevel="0" collapsed="false">
      <c r="A137" s="449" t="n">
        <v>40360</v>
      </c>
      <c r="B137" s="438" t="n">
        <v>0</v>
      </c>
      <c r="C137" s="438" t="n">
        <v>0</v>
      </c>
      <c r="D137" s="438" t="n">
        <v>0</v>
      </c>
      <c r="E137" s="438" t="n">
        <v>-100.40844963</v>
      </c>
      <c r="F137" s="438" t="n">
        <f aca="false">SUM(B137:E137)</f>
        <v>-100.40844963</v>
      </c>
      <c r="G137" s="450" t="n">
        <v>4.145</v>
      </c>
      <c r="H137" s="450" t="n">
        <v>4.123</v>
      </c>
      <c r="I137" s="448" t="n">
        <f aca="false">G137-H137</f>
        <v>0.0219999999999994</v>
      </c>
      <c r="J137" s="438" t="n">
        <f aca="false">I137*B137*10000</f>
        <v>0</v>
      </c>
      <c r="K137" s="438" t="n">
        <f aca="false">C137*I137*10000</f>
        <v>0</v>
      </c>
      <c r="L137" s="438" t="n">
        <f aca="false">I137*D137*10000</f>
        <v>0</v>
      </c>
      <c r="M137" s="438" t="n">
        <f aca="false">I137*E137*10000</f>
        <v>-22089.8589185994</v>
      </c>
      <c r="N137" s="438" t="n">
        <f aca="false">SUM(J137:M137)</f>
        <v>-22089.8589185994</v>
      </c>
      <c r="O137" s="451" t="n">
        <f aca="false">A137</f>
        <v>40360</v>
      </c>
      <c r="P137" s="341" t="s">
        <v>9</v>
      </c>
      <c r="Q137" s="341"/>
      <c r="R137" s="341"/>
      <c r="S137" s="428" t="n">
        <f aca="false">H136</f>
        <v>4.073</v>
      </c>
      <c r="T137" s="427" t="n">
        <f aca="false">G136-S137</f>
        <v>0.0219999999999994</v>
      </c>
      <c r="U137" s="425" t="n">
        <f aca="false">T137*F137</f>
        <v>-2.20898589185994</v>
      </c>
      <c r="V137" s="341"/>
      <c r="W137" s="341"/>
      <c r="X137" s="341"/>
      <c r="Y137" s="425" t="n">
        <v>-239121.7766</v>
      </c>
      <c r="Z137" s="425" t="n">
        <v>209527.520188019</v>
      </c>
      <c r="AA137" s="341" t="n">
        <f aca="false">Y137-W137</f>
        <v>-239121.7766</v>
      </c>
      <c r="AB137" s="341" t="n">
        <f aca="false">Z137-X137</f>
        <v>209527.520188019</v>
      </c>
      <c r="AC137" s="341" t="n">
        <f aca="false">AA137+AB137</f>
        <v>-29594.256411981</v>
      </c>
      <c r="AD137" s="341"/>
      <c r="AE137" s="341"/>
      <c r="AF137" s="341"/>
      <c r="AG137" s="341"/>
      <c r="AH137" s="341"/>
      <c r="AI137" s="428"/>
      <c r="AJ137" s="428"/>
      <c r="AK137" s="341"/>
      <c r="AL137" s="341"/>
      <c r="AM137" s="341"/>
      <c r="AN137" s="341"/>
      <c r="AO137" s="341"/>
      <c r="AP137" s="341"/>
      <c r="AQ137" s="341"/>
      <c r="AR137" s="341"/>
      <c r="AS137" s="341"/>
      <c r="AT137" s="341"/>
      <c r="AU137" s="341"/>
      <c r="AV137" s="341"/>
      <c r="AW137" s="341"/>
      <c r="AX137" s="341"/>
      <c r="AY137" s="341"/>
      <c r="AZ137" s="341"/>
      <c r="BA137" s="341"/>
      <c r="BB137" s="341"/>
      <c r="BC137" s="341"/>
      <c r="BD137" s="433"/>
      <c r="BE137" s="433"/>
      <c r="BF137" s="434"/>
      <c r="BG137" s="434"/>
      <c r="BH137" s="341"/>
      <c r="BI137" s="341"/>
      <c r="BJ137" s="341"/>
      <c r="BK137" s="428"/>
      <c r="BL137" s="428"/>
      <c r="BM137" s="425"/>
      <c r="BN137" s="425"/>
      <c r="BO137" s="425"/>
      <c r="BP137" s="341"/>
      <c r="BQ137" s="341"/>
      <c r="BR137" s="341"/>
      <c r="BS137" s="341"/>
      <c r="BT137" s="341"/>
      <c r="BU137" s="341"/>
      <c r="BV137" s="341"/>
      <c r="BW137" s="341"/>
      <c r="BX137" s="341"/>
      <c r="BY137" s="341"/>
      <c r="BZ137" s="341"/>
      <c r="CA137" s="341"/>
      <c r="CB137" s="341"/>
      <c r="CC137" s="341"/>
      <c r="CD137" s="430"/>
      <c r="CE137" s="341"/>
      <c r="CF137" s="341"/>
      <c r="CG137" s="341"/>
      <c r="CH137" s="341"/>
      <c r="CI137" s="341"/>
      <c r="CJ137" s="341"/>
      <c r="CK137" s="341"/>
      <c r="CL137" s="341"/>
      <c r="CM137" s="341"/>
      <c r="CN137" s="341"/>
      <c r="CO137" s="341"/>
      <c r="CP137" s="341"/>
      <c r="CQ137" s="341"/>
      <c r="CR137" s="341"/>
      <c r="CS137" s="341"/>
      <c r="CT137" s="341"/>
      <c r="CU137" s="341"/>
      <c r="CV137" s="341"/>
      <c r="CW137" s="341"/>
      <c r="CX137" s="341"/>
      <c r="CY137" s="341"/>
      <c r="CZ137" s="341"/>
      <c r="DA137" s="341"/>
      <c r="DB137" s="341"/>
      <c r="DC137" s="430"/>
      <c r="DD137" s="341"/>
      <c r="DE137" s="341"/>
      <c r="DF137" s="341"/>
      <c r="DG137" s="341"/>
      <c r="DH137" s="341"/>
      <c r="DI137" s="341"/>
      <c r="DJ137" s="341"/>
      <c r="DK137" s="341"/>
    </row>
    <row r="138" customFormat="false" ht="12.75" hidden="false" customHeight="false" outlineLevel="0" collapsed="false">
      <c r="A138" s="449" t="n">
        <v>40391</v>
      </c>
      <c r="B138" s="438" t="n">
        <v>0</v>
      </c>
      <c r="C138" s="438" t="n">
        <v>0</v>
      </c>
      <c r="D138" s="438" t="n">
        <v>0</v>
      </c>
      <c r="E138" s="438" t="n">
        <v>-106.22217597</v>
      </c>
      <c r="F138" s="438" t="n">
        <f aca="false">SUM(B138:E138)</f>
        <v>-106.22217597</v>
      </c>
      <c r="G138" s="450" t="n">
        <v>4.176</v>
      </c>
      <c r="H138" s="450" t="n">
        <v>4.154</v>
      </c>
      <c r="I138" s="448" t="n">
        <f aca="false">G138-H138</f>
        <v>0.0220000000000002</v>
      </c>
      <c r="J138" s="438" t="n">
        <f aca="false">I138*B138*10000</f>
        <v>0</v>
      </c>
      <c r="K138" s="438" t="n">
        <f aca="false">C138*I138*10000</f>
        <v>0</v>
      </c>
      <c r="L138" s="438" t="n">
        <f aca="false">I138*D138*10000</f>
        <v>0</v>
      </c>
      <c r="M138" s="438" t="n">
        <f aca="false">I138*E138*10000</f>
        <v>-23368.8787134003</v>
      </c>
      <c r="N138" s="438" t="n">
        <f aca="false">SUM(J138:M138)</f>
        <v>-23368.8787134003</v>
      </c>
      <c r="O138" s="451" t="n">
        <f aca="false">A138</f>
        <v>40391</v>
      </c>
      <c r="P138" s="341"/>
      <c r="Q138" s="341"/>
      <c r="R138" s="341"/>
      <c r="S138" s="428" t="n">
        <f aca="false">H137</f>
        <v>4.123</v>
      </c>
      <c r="T138" s="427" t="n">
        <f aca="false">G137-S138</f>
        <v>0.0219999999999994</v>
      </c>
      <c r="U138" s="425" t="n">
        <f aca="false">T138*F138</f>
        <v>-2.33688787133993</v>
      </c>
      <c r="V138" s="341"/>
      <c r="W138" s="341"/>
      <c r="X138" s="341"/>
      <c r="Y138" s="425" t="n">
        <v>-223046.7703</v>
      </c>
      <c r="Z138" s="425" t="n">
        <v>19107.763630593</v>
      </c>
      <c r="AA138" s="341" t="n">
        <f aca="false">Y138-W138</f>
        <v>-223046.7703</v>
      </c>
      <c r="AB138" s="341" t="n">
        <f aca="false">Z138-X138</f>
        <v>19107.763630593</v>
      </c>
      <c r="AC138" s="341" t="n">
        <f aca="false">AA138+AB138</f>
        <v>-203939.006669407</v>
      </c>
      <c r="AD138" s="341"/>
      <c r="AE138" s="341"/>
      <c r="AF138" s="341"/>
      <c r="AG138" s="341"/>
      <c r="AH138" s="341"/>
      <c r="AI138" s="428"/>
      <c r="AJ138" s="428"/>
      <c r="AK138" s="341"/>
      <c r="AL138" s="341"/>
      <c r="AM138" s="341"/>
      <c r="AN138" s="341"/>
      <c r="AO138" s="341"/>
      <c r="AP138" s="341"/>
      <c r="AQ138" s="341"/>
      <c r="AR138" s="341"/>
      <c r="AS138" s="341"/>
      <c r="AT138" s="341"/>
      <c r="AU138" s="341"/>
      <c r="AV138" s="341"/>
      <c r="AW138" s="341"/>
      <c r="AX138" s="341"/>
      <c r="AY138" s="341"/>
      <c r="AZ138" s="341"/>
      <c r="BA138" s="341"/>
      <c r="BB138" s="341"/>
      <c r="BC138" s="341"/>
      <c r="BD138" s="433"/>
      <c r="BE138" s="433"/>
      <c r="BF138" s="434"/>
      <c r="BG138" s="434"/>
      <c r="BH138" s="341"/>
      <c r="BI138" s="341"/>
      <c r="BJ138" s="341"/>
      <c r="BK138" s="428"/>
      <c r="BL138" s="428"/>
      <c r="BM138" s="425"/>
      <c r="BN138" s="425"/>
      <c r="BO138" s="425"/>
      <c r="BP138" s="341"/>
      <c r="BQ138" s="341"/>
      <c r="BR138" s="341"/>
      <c r="BS138" s="341"/>
      <c r="BT138" s="341"/>
      <c r="BU138" s="341"/>
      <c r="BV138" s="341"/>
      <c r="BW138" s="341"/>
      <c r="BX138" s="341"/>
      <c r="BY138" s="341"/>
      <c r="BZ138" s="341"/>
      <c r="CA138" s="341"/>
      <c r="CB138" s="341"/>
      <c r="CC138" s="341"/>
      <c r="CD138" s="430"/>
      <c r="CE138" s="341"/>
      <c r="CF138" s="341"/>
      <c r="CG138" s="341"/>
      <c r="CH138" s="341"/>
      <c r="CI138" s="341"/>
      <c r="CJ138" s="341"/>
      <c r="CK138" s="341"/>
      <c r="CL138" s="341"/>
      <c r="CM138" s="341"/>
      <c r="CN138" s="341"/>
      <c r="CO138" s="341"/>
      <c r="CP138" s="341"/>
      <c r="CQ138" s="341"/>
      <c r="CR138" s="341"/>
      <c r="CS138" s="341"/>
      <c r="CT138" s="341"/>
      <c r="CU138" s="341"/>
      <c r="CV138" s="341"/>
      <c r="CW138" s="341"/>
      <c r="CX138" s="341"/>
      <c r="CY138" s="341"/>
      <c r="CZ138" s="341"/>
      <c r="DA138" s="341"/>
      <c r="DB138" s="341"/>
      <c r="DC138" s="430"/>
      <c r="DD138" s="341"/>
      <c r="DE138" s="341"/>
      <c r="DF138" s="341"/>
      <c r="DG138" s="341"/>
      <c r="DH138" s="341"/>
      <c r="DI138" s="341"/>
      <c r="DJ138" s="341"/>
      <c r="DK138" s="341"/>
    </row>
    <row r="139" customFormat="false" ht="12.75" hidden="false" customHeight="false" outlineLevel="0" collapsed="false">
      <c r="A139" s="449" t="n">
        <v>40422</v>
      </c>
      <c r="B139" s="438" t="n">
        <v>0</v>
      </c>
      <c r="C139" s="438" t="n">
        <v>0</v>
      </c>
      <c r="D139" s="438" t="n">
        <v>0</v>
      </c>
      <c r="E139" s="438" t="n">
        <v>-100.48702968</v>
      </c>
      <c r="F139" s="438" t="n">
        <f aca="false">SUM(B139:E139)</f>
        <v>-100.48702968</v>
      </c>
      <c r="G139" s="450" t="n">
        <v>4.191</v>
      </c>
      <c r="H139" s="450" t="n">
        <v>4.169</v>
      </c>
      <c r="I139" s="448" t="n">
        <f aca="false">G139-H139</f>
        <v>0.0220000000000002</v>
      </c>
      <c r="J139" s="438" t="n">
        <f aca="false">I139*B139*10000</f>
        <v>0</v>
      </c>
      <c r="K139" s="438" t="n">
        <f aca="false">C139*I139*10000</f>
        <v>0</v>
      </c>
      <c r="L139" s="438" t="n">
        <f aca="false">I139*D139*10000</f>
        <v>0</v>
      </c>
      <c r="M139" s="438" t="n">
        <f aca="false">I139*E139*10000</f>
        <v>-22107.1465296002</v>
      </c>
      <c r="N139" s="438" t="n">
        <f aca="false">SUM(J139:M139)</f>
        <v>-22107.1465296002</v>
      </c>
      <c r="O139" s="451" t="n">
        <f aca="false">A139</f>
        <v>40422</v>
      </c>
      <c r="P139" s="341"/>
      <c r="Q139" s="341"/>
      <c r="R139" s="341"/>
      <c r="S139" s="428" t="n">
        <f aca="false">H138</f>
        <v>4.154</v>
      </c>
      <c r="T139" s="427" t="n">
        <f aca="false">G138-S139</f>
        <v>0.0220000000000002</v>
      </c>
      <c r="U139" s="425" t="n">
        <f aca="false">T139*F139</f>
        <v>-2.21071465296002</v>
      </c>
      <c r="V139" s="341"/>
      <c r="W139" s="341"/>
      <c r="X139" s="341"/>
      <c r="Y139" s="425" t="n">
        <v>-236373.7579</v>
      </c>
      <c r="Z139" s="425" t="n">
        <v>-121154.1653</v>
      </c>
      <c r="AA139" s="341" t="n">
        <f aca="false">Y139-W139</f>
        <v>-236373.7579</v>
      </c>
      <c r="AB139" s="341" t="n">
        <f aca="false">Z139-X139</f>
        <v>-121154.1653</v>
      </c>
      <c r="AC139" s="341" t="n">
        <f aca="false">AA139+AB139</f>
        <v>-357527.9232</v>
      </c>
      <c r="AD139" s="341"/>
      <c r="AE139" s="341"/>
      <c r="AF139" s="341"/>
      <c r="AG139" s="341"/>
      <c r="AH139" s="341"/>
      <c r="AI139" s="428"/>
      <c r="AJ139" s="428"/>
      <c r="AK139" s="341"/>
      <c r="AL139" s="341"/>
      <c r="AM139" s="341"/>
      <c r="AN139" s="341"/>
      <c r="AO139" s="341"/>
      <c r="AP139" s="341"/>
      <c r="AQ139" s="341"/>
      <c r="AR139" s="341"/>
      <c r="AS139" s="341"/>
      <c r="AT139" s="341"/>
      <c r="AU139" s="341"/>
      <c r="AV139" s="341"/>
      <c r="AW139" s="341"/>
      <c r="AX139" s="341"/>
      <c r="AY139" s="341"/>
      <c r="AZ139" s="341"/>
      <c r="BA139" s="341"/>
      <c r="BB139" s="341"/>
      <c r="BC139" s="341"/>
      <c r="BD139" s="433"/>
      <c r="BE139" s="433"/>
      <c r="BF139" s="434"/>
      <c r="BG139" s="434"/>
      <c r="BH139" s="341"/>
      <c r="BI139" s="341"/>
      <c r="BJ139" s="341"/>
      <c r="BK139" s="428"/>
      <c r="BL139" s="428"/>
      <c r="BM139" s="425"/>
      <c r="BN139" s="425"/>
      <c r="BO139" s="425"/>
      <c r="BP139" s="341"/>
      <c r="BQ139" s="341"/>
      <c r="BR139" s="341"/>
      <c r="BS139" s="341"/>
      <c r="BT139" s="341"/>
      <c r="BU139" s="341"/>
      <c r="BV139" s="341"/>
      <c r="BW139" s="341"/>
      <c r="BX139" s="341"/>
      <c r="BY139" s="341"/>
      <c r="BZ139" s="341"/>
      <c r="CA139" s="341"/>
      <c r="CB139" s="341"/>
      <c r="CC139" s="341"/>
      <c r="CD139" s="430"/>
      <c r="CE139" s="341"/>
      <c r="CF139" s="341"/>
      <c r="CG139" s="341"/>
      <c r="CH139" s="341"/>
      <c r="CI139" s="341"/>
      <c r="CJ139" s="341"/>
      <c r="CK139" s="341"/>
      <c r="CL139" s="341"/>
      <c r="CM139" s="341"/>
      <c r="CN139" s="341"/>
      <c r="CO139" s="341"/>
      <c r="CP139" s="341"/>
      <c r="CQ139" s="341"/>
      <c r="CR139" s="341"/>
      <c r="CS139" s="341"/>
      <c r="CT139" s="341"/>
      <c r="CU139" s="341"/>
      <c r="CV139" s="341"/>
      <c r="CW139" s="341"/>
      <c r="CX139" s="341"/>
      <c r="CY139" s="341"/>
      <c r="CZ139" s="341"/>
      <c r="DA139" s="341"/>
      <c r="DB139" s="341"/>
      <c r="DC139" s="430"/>
      <c r="DD139" s="341"/>
      <c r="DE139" s="341"/>
      <c r="DF139" s="341"/>
      <c r="DG139" s="341"/>
      <c r="DH139" s="341"/>
      <c r="DI139" s="341"/>
      <c r="DJ139" s="341"/>
      <c r="DK139" s="341"/>
    </row>
    <row r="140" customFormat="false" ht="12.75" hidden="false" customHeight="false" outlineLevel="0" collapsed="false">
      <c r="A140" s="449" t="n">
        <v>40452</v>
      </c>
      <c r="B140" s="438" t="n">
        <v>0</v>
      </c>
      <c r="C140" s="438" t="n">
        <v>0</v>
      </c>
      <c r="D140" s="438" t="n">
        <v>0</v>
      </c>
      <c r="E140" s="438" t="n">
        <v>-105.63385451</v>
      </c>
      <c r="F140" s="438" t="n">
        <f aca="false">SUM(B140:E140)</f>
        <v>-105.63385451</v>
      </c>
      <c r="G140" s="450" t="n">
        <v>4.22</v>
      </c>
      <c r="H140" s="450" t="n">
        <v>4.198</v>
      </c>
      <c r="I140" s="448" t="n">
        <f aca="false">G140-H140</f>
        <v>0.0219999999999994</v>
      </c>
      <c r="J140" s="438" t="n">
        <f aca="false">I140*B140*10000</f>
        <v>0</v>
      </c>
      <c r="K140" s="438" t="n">
        <f aca="false">C140*I140*10000</f>
        <v>0</v>
      </c>
      <c r="L140" s="438" t="n">
        <f aca="false">I140*D140*10000</f>
        <v>0</v>
      </c>
      <c r="M140" s="438" t="n">
        <f aca="false">I140*E140*10000</f>
        <v>-23239.4479921993</v>
      </c>
      <c r="N140" s="438" t="n">
        <f aca="false">SUM(J140:M140)</f>
        <v>-23239.4479921993</v>
      </c>
      <c r="O140" s="451" t="n">
        <f aca="false">A140</f>
        <v>40452</v>
      </c>
      <c r="P140" s="341"/>
      <c r="Q140" s="341"/>
      <c r="R140" s="341"/>
      <c r="S140" s="428" t="n">
        <f aca="false">H139</f>
        <v>4.169</v>
      </c>
      <c r="T140" s="427" t="n">
        <f aca="false">G139-S140</f>
        <v>0.0220000000000002</v>
      </c>
      <c r="U140" s="425" t="n">
        <f aca="false">T140*F140</f>
        <v>-2.32394479922003</v>
      </c>
      <c r="V140" s="341"/>
      <c r="W140" s="341"/>
      <c r="X140" s="341"/>
      <c r="Y140" s="425" t="n">
        <v>-273526.5997</v>
      </c>
      <c r="Z140" s="425" t="n">
        <v>-76571.1288</v>
      </c>
      <c r="AA140" s="341" t="n">
        <f aca="false">Y140-W140</f>
        <v>-273526.5997</v>
      </c>
      <c r="AB140" s="341" t="n">
        <f aca="false">Z140-X140</f>
        <v>-76571.1288</v>
      </c>
      <c r="AC140" s="341" t="n">
        <f aca="false">AA140+AB140</f>
        <v>-350097.7285</v>
      </c>
      <c r="AD140" s="341"/>
      <c r="AE140" s="341"/>
      <c r="AF140" s="341"/>
      <c r="AG140" s="341"/>
      <c r="AH140" s="341"/>
      <c r="AI140" s="428"/>
      <c r="AJ140" s="428"/>
      <c r="AK140" s="341"/>
      <c r="AL140" s="341"/>
      <c r="AM140" s="341"/>
      <c r="AN140" s="341"/>
      <c r="AO140" s="341"/>
      <c r="AP140" s="341"/>
      <c r="AQ140" s="341"/>
      <c r="AR140" s="341"/>
      <c r="AS140" s="341"/>
      <c r="AT140" s="341"/>
      <c r="AU140" s="341"/>
      <c r="AV140" s="341"/>
      <c r="AW140" s="341"/>
      <c r="AX140" s="341"/>
      <c r="AY140" s="341"/>
      <c r="AZ140" s="341"/>
      <c r="BA140" s="341"/>
      <c r="BB140" s="341"/>
      <c r="BC140" s="341"/>
      <c r="BD140" s="433"/>
      <c r="BE140" s="433"/>
      <c r="BF140" s="434"/>
      <c r="BG140" s="434"/>
      <c r="BH140" s="341"/>
      <c r="BI140" s="341"/>
      <c r="BJ140" s="341"/>
      <c r="BK140" s="428"/>
      <c r="BL140" s="428"/>
      <c r="BM140" s="425"/>
      <c r="BN140" s="425"/>
      <c r="BO140" s="425"/>
      <c r="BP140" s="341"/>
      <c r="BQ140" s="341"/>
      <c r="BR140" s="341"/>
      <c r="BS140" s="341"/>
      <c r="BT140" s="341"/>
      <c r="BU140" s="341"/>
      <c r="BV140" s="341"/>
      <c r="BW140" s="341"/>
      <c r="BX140" s="341"/>
      <c r="BY140" s="341"/>
      <c r="BZ140" s="341"/>
      <c r="CA140" s="341"/>
      <c r="CB140" s="341"/>
      <c r="CC140" s="341"/>
      <c r="CD140" s="430"/>
      <c r="CE140" s="341"/>
      <c r="CF140" s="341"/>
      <c r="CG140" s="341"/>
      <c r="CH140" s="341"/>
      <c r="CI140" s="341"/>
      <c r="CJ140" s="341"/>
      <c r="CK140" s="341"/>
      <c r="CL140" s="341"/>
      <c r="CM140" s="341"/>
      <c r="CN140" s="341"/>
      <c r="CO140" s="341"/>
      <c r="CP140" s="341"/>
      <c r="CQ140" s="341"/>
      <c r="CR140" s="341"/>
      <c r="CS140" s="341"/>
      <c r="CT140" s="341"/>
      <c r="CU140" s="341"/>
      <c r="CV140" s="341"/>
      <c r="CW140" s="341"/>
      <c r="CX140" s="341"/>
      <c r="CY140" s="341"/>
      <c r="CZ140" s="341"/>
      <c r="DA140" s="341"/>
      <c r="DB140" s="341"/>
      <c r="DC140" s="430"/>
      <c r="DD140" s="341"/>
      <c r="DE140" s="341"/>
      <c r="DF140" s="341"/>
      <c r="DG140" s="341"/>
      <c r="DH140" s="341"/>
      <c r="DI140" s="341"/>
      <c r="DJ140" s="341"/>
      <c r="DK140" s="341"/>
    </row>
    <row r="141" customFormat="false" ht="12.75" hidden="false" customHeight="false" outlineLevel="0" collapsed="false">
      <c r="A141" s="449" t="n">
        <v>40483</v>
      </c>
      <c r="B141" s="438" t="n">
        <v>0</v>
      </c>
      <c r="C141" s="438" t="n">
        <v>0</v>
      </c>
      <c r="D141" s="438" t="n">
        <v>0</v>
      </c>
      <c r="E141" s="438" t="n">
        <v>-92.71429434</v>
      </c>
      <c r="F141" s="438" t="n">
        <f aca="false">SUM(B141:E141)</f>
        <v>-92.71429434</v>
      </c>
      <c r="G141" s="450" t="n">
        <v>4.36</v>
      </c>
      <c r="H141" s="450" t="n">
        <v>4.338</v>
      </c>
      <c r="I141" s="448" t="n">
        <f aca="false">G141-H141</f>
        <v>0.0220000000000002</v>
      </c>
      <c r="J141" s="438" t="n">
        <f aca="false">I141*B141*10000</f>
        <v>0</v>
      </c>
      <c r="K141" s="438" t="n">
        <f aca="false">C141*I141*10000</f>
        <v>0</v>
      </c>
      <c r="L141" s="438" t="n">
        <f aca="false">I141*D141*10000</f>
        <v>0</v>
      </c>
      <c r="M141" s="438" t="n">
        <f aca="false">I141*E141*10000</f>
        <v>-20397.1447548002</v>
      </c>
      <c r="N141" s="438" t="n">
        <f aca="false">SUM(J141:M141)</f>
        <v>-20397.1447548002</v>
      </c>
      <c r="O141" s="451" t="n">
        <f aca="false">A141</f>
        <v>40483</v>
      </c>
      <c r="P141" s="341"/>
      <c r="Q141" s="341"/>
      <c r="R141" s="341"/>
      <c r="S141" s="428" t="n">
        <f aca="false">H140</f>
        <v>4.198</v>
      </c>
      <c r="T141" s="427" t="n">
        <f aca="false">G140-S141</f>
        <v>0.0219999999999994</v>
      </c>
      <c r="U141" s="425" t="n">
        <f aca="false">T141*F141</f>
        <v>-2.03971447547994</v>
      </c>
      <c r="V141" s="341"/>
      <c r="W141" s="341"/>
      <c r="X141" s="341"/>
      <c r="Y141" s="425" t="n">
        <v>-282518.2054</v>
      </c>
      <c r="Z141" s="425" t="n">
        <v>-75288.9984</v>
      </c>
      <c r="AA141" s="341" t="n">
        <f aca="false">Y141-W141</f>
        <v>-282518.2054</v>
      </c>
      <c r="AB141" s="341" t="n">
        <f aca="false">Z141-X141</f>
        <v>-75288.9984</v>
      </c>
      <c r="AC141" s="341" t="n">
        <f aca="false">AA141+AB141</f>
        <v>-357807.2038</v>
      </c>
      <c r="AD141" s="341"/>
      <c r="AE141" s="341"/>
      <c r="AF141" s="341"/>
      <c r="AG141" s="341"/>
      <c r="AH141" s="341"/>
      <c r="AI141" s="428"/>
      <c r="AJ141" s="428"/>
      <c r="AK141" s="341"/>
      <c r="AL141" s="341"/>
      <c r="AM141" s="341"/>
      <c r="AN141" s="341"/>
      <c r="AO141" s="341"/>
      <c r="AP141" s="341"/>
      <c r="AQ141" s="341"/>
      <c r="AR141" s="341"/>
      <c r="AS141" s="341"/>
      <c r="AT141" s="341"/>
      <c r="AU141" s="341"/>
      <c r="AV141" s="341"/>
      <c r="AW141" s="341"/>
      <c r="AX141" s="341"/>
      <c r="AY141" s="341"/>
      <c r="AZ141" s="341"/>
      <c r="BA141" s="341"/>
      <c r="BB141" s="341"/>
      <c r="BC141" s="341"/>
      <c r="BD141" s="433"/>
      <c r="BE141" s="433"/>
      <c r="BF141" s="434"/>
      <c r="BG141" s="434"/>
      <c r="BH141" s="341"/>
      <c r="BI141" s="341"/>
      <c r="BJ141" s="341"/>
      <c r="BK141" s="428"/>
      <c r="BL141" s="428"/>
      <c r="BM141" s="425"/>
      <c r="BN141" s="425"/>
      <c r="BO141" s="425"/>
      <c r="BP141" s="341"/>
      <c r="BQ141" s="341"/>
      <c r="BR141" s="341"/>
      <c r="BS141" s="341"/>
      <c r="BT141" s="341"/>
      <c r="BU141" s="341"/>
      <c r="BV141" s="341"/>
      <c r="BW141" s="341"/>
      <c r="BX141" s="341"/>
      <c r="BY141" s="341"/>
      <c r="BZ141" s="341"/>
      <c r="CA141" s="341"/>
      <c r="CB141" s="341"/>
      <c r="CC141" s="341"/>
      <c r="CD141" s="430"/>
      <c r="CE141" s="341"/>
      <c r="CF141" s="341"/>
      <c r="CG141" s="341"/>
      <c r="CH141" s="341"/>
      <c r="CI141" s="341"/>
      <c r="CJ141" s="341"/>
      <c r="CK141" s="341"/>
      <c r="CL141" s="341"/>
      <c r="CM141" s="341"/>
      <c r="CN141" s="341"/>
      <c r="CO141" s="341"/>
      <c r="CP141" s="341"/>
      <c r="CQ141" s="341"/>
      <c r="CR141" s="341"/>
      <c r="CS141" s="341"/>
      <c r="CT141" s="341"/>
      <c r="CU141" s="341"/>
      <c r="CV141" s="341"/>
      <c r="CW141" s="341"/>
      <c r="CX141" s="341"/>
      <c r="CY141" s="341"/>
      <c r="CZ141" s="341"/>
      <c r="DA141" s="341"/>
      <c r="DB141" s="341"/>
      <c r="DC141" s="430"/>
      <c r="DD141" s="341"/>
      <c r="DE141" s="341"/>
      <c r="DF141" s="341"/>
      <c r="DG141" s="341"/>
      <c r="DH141" s="341"/>
      <c r="DI141" s="341"/>
      <c r="DJ141" s="341"/>
      <c r="DK141" s="341"/>
    </row>
    <row r="142" customFormat="false" ht="12.75" hidden="false" customHeight="false" outlineLevel="0" collapsed="false">
      <c r="A142" s="449" t="n">
        <v>40513</v>
      </c>
      <c r="B142" s="438" t="n">
        <v>0</v>
      </c>
      <c r="C142" s="438" t="n">
        <v>0</v>
      </c>
      <c r="D142" s="438" t="n">
        <v>0</v>
      </c>
      <c r="E142" s="438" t="n">
        <v>-97.37201818</v>
      </c>
      <c r="F142" s="438" t="n">
        <f aca="false">SUM(B142:E142)</f>
        <v>-97.37201818</v>
      </c>
      <c r="G142" s="450" t="n">
        <v>4.505</v>
      </c>
      <c r="H142" s="450" t="n">
        <v>4.483</v>
      </c>
      <c r="I142" s="448" t="n">
        <f aca="false">G142-H142</f>
        <v>0.0220000000000002</v>
      </c>
      <c r="J142" s="438" t="n">
        <f aca="false">I142*B142*10000</f>
        <v>0</v>
      </c>
      <c r="K142" s="438" t="n">
        <f aca="false">C142*I142*10000</f>
        <v>0</v>
      </c>
      <c r="L142" s="438" t="n">
        <f aca="false">I142*D142*10000</f>
        <v>0</v>
      </c>
      <c r="M142" s="438" t="n">
        <f aca="false">I142*E142*10000</f>
        <v>-21421.8439996002</v>
      </c>
      <c r="N142" s="438" t="n">
        <f aca="false">SUM(J142:M142)</f>
        <v>-21421.8439996002</v>
      </c>
      <c r="O142" s="451" t="n">
        <f aca="false">A142</f>
        <v>40513</v>
      </c>
      <c r="P142" s="341"/>
      <c r="Q142" s="341"/>
      <c r="R142" s="341"/>
      <c r="S142" s="428" t="n">
        <f aca="false">H141</f>
        <v>4.338</v>
      </c>
      <c r="T142" s="427" t="n">
        <f aca="false">G141-S142</f>
        <v>0.0220000000000002</v>
      </c>
      <c r="U142" s="425" t="n">
        <f aca="false">T142*F142</f>
        <v>-2.14218439996002</v>
      </c>
      <c r="V142" s="341"/>
      <c r="W142" s="341"/>
      <c r="X142" s="341"/>
      <c r="Y142" s="425" t="n">
        <v>-273293.1033</v>
      </c>
      <c r="Z142" s="425" t="n">
        <v>-75694.0785</v>
      </c>
      <c r="AA142" s="341" t="n">
        <f aca="false">Y142-W142</f>
        <v>-273293.1033</v>
      </c>
      <c r="AB142" s="341" t="n">
        <f aca="false">Z142-X142</f>
        <v>-75694.0785</v>
      </c>
      <c r="AC142" s="341" t="n">
        <f aca="false">AA142+AB142</f>
        <v>-348987.1818</v>
      </c>
      <c r="AD142" s="341"/>
      <c r="AE142" s="341"/>
      <c r="AF142" s="341"/>
      <c r="AG142" s="341"/>
      <c r="AH142" s="341"/>
      <c r="AI142" s="428"/>
      <c r="AJ142" s="428"/>
      <c r="AK142" s="341"/>
      <c r="AL142" s="341"/>
      <c r="AM142" s="341"/>
      <c r="AN142" s="341"/>
      <c r="AO142" s="341"/>
      <c r="AP142" s="341"/>
      <c r="AQ142" s="341"/>
      <c r="AR142" s="341"/>
      <c r="AS142" s="341"/>
      <c r="AT142" s="341"/>
      <c r="AU142" s="341"/>
      <c r="AV142" s="341"/>
      <c r="AW142" s="341"/>
      <c r="AX142" s="341"/>
      <c r="AY142" s="341"/>
      <c r="AZ142" s="341"/>
      <c r="BA142" s="341"/>
      <c r="BB142" s="341"/>
      <c r="BC142" s="341"/>
      <c r="BD142" s="433"/>
      <c r="BE142" s="433"/>
      <c r="BF142" s="434"/>
      <c r="BG142" s="434"/>
      <c r="BH142" s="341"/>
      <c r="BI142" s="341"/>
      <c r="BJ142" s="341"/>
      <c r="BK142" s="428"/>
      <c r="BL142" s="428"/>
      <c r="BM142" s="425"/>
      <c r="BN142" s="425"/>
      <c r="BO142" s="425"/>
      <c r="BP142" s="341"/>
      <c r="BQ142" s="341"/>
      <c r="BR142" s="341"/>
      <c r="BS142" s="341"/>
      <c r="BT142" s="341"/>
      <c r="BU142" s="341"/>
      <c r="BV142" s="341"/>
      <c r="BW142" s="341"/>
      <c r="BX142" s="341"/>
      <c r="BY142" s="341"/>
      <c r="BZ142" s="341"/>
      <c r="CA142" s="341"/>
      <c r="CB142" s="341"/>
      <c r="CC142" s="341"/>
      <c r="CD142" s="430"/>
      <c r="CE142" s="341"/>
      <c r="CF142" s="341"/>
      <c r="CG142" s="341"/>
      <c r="CH142" s="341"/>
      <c r="CI142" s="341"/>
      <c r="CJ142" s="341"/>
      <c r="CK142" s="341"/>
      <c r="CL142" s="341"/>
      <c r="CM142" s="341"/>
      <c r="CN142" s="341"/>
      <c r="CO142" s="341"/>
      <c r="CP142" s="341"/>
      <c r="CQ142" s="341"/>
      <c r="CR142" s="341"/>
      <c r="CS142" s="341"/>
      <c r="CT142" s="341"/>
      <c r="CU142" s="341"/>
      <c r="CV142" s="341"/>
      <c r="CW142" s="341"/>
      <c r="CX142" s="341"/>
      <c r="CY142" s="341"/>
      <c r="CZ142" s="341"/>
      <c r="DA142" s="341"/>
      <c r="DB142" s="341"/>
      <c r="DC142" s="430"/>
      <c r="DD142" s="341"/>
      <c r="DE142" s="341"/>
      <c r="DF142" s="341"/>
      <c r="DG142" s="341"/>
      <c r="DH142" s="341"/>
      <c r="DI142" s="341"/>
      <c r="DJ142" s="341"/>
      <c r="DK142" s="341"/>
    </row>
    <row r="143" customFormat="false" ht="12.75" hidden="false" customHeight="false" outlineLevel="0" collapsed="false">
      <c r="A143" s="449" t="n">
        <v>40544</v>
      </c>
      <c r="B143" s="438" t="n">
        <v>0</v>
      </c>
      <c r="C143" s="438" t="n">
        <v>0</v>
      </c>
      <c r="D143" s="438" t="n">
        <v>0</v>
      </c>
      <c r="E143" s="438" t="n">
        <v>57.28349237</v>
      </c>
      <c r="F143" s="438" t="n">
        <f aca="false">SUM(B143:E143)</f>
        <v>57.28349237</v>
      </c>
      <c r="G143" s="450" t="n">
        <v>4.615</v>
      </c>
      <c r="H143" s="450" t="n">
        <v>4.593</v>
      </c>
      <c r="I143" s="448" t="n">
        <f aca="false">G143-H143</f>
        <v>0.0220000000000002</v>
      </c>
      <c r="J143" s="438" t="n">
        <f aca="false">I143*B143*10000</f>
        <v>0</v>
      </c>
      <c r="K143" s="438" t="n">
        <f aca="false">C143*I143*10000</f>
        <v>0</v>
      </c>
      <c r="L143" s="438" t="n">
        <f aca="false">I143*D143*10000</f>
        <v>0</v>
      </c>
      <c r="M143" s="438" t="n">
        <f aca="false">I143*E143*10000</f>
        <v>12602.3683214001</v>
      </c>
      <c r="N143" s="438" t="n">
        <f aca="false">SUM(J143:M143)</f>
        <v>12602.3683214001</v>
      </c>
      <c r="O143" s="451" t="n">
        <f aca="false">A143</f>
        <v>40544</v>
      </c>
      <c r="P143" s="341"/>
      <c r="Q143" s="341"/>
      <c r="R143" s="341"/>
      <c r="S143" s="428" t="n">
        <f aca="false">H142</f>
        <v>4.483</v>
      </c>
      <c r="T143" s="427" t="n">
        <f aca="false">G142-S143</f>
        <v>0.0220000000000002</v>
      </c>
      <c r="U143" s="425" t="n">
        <f aca="false">T143*F143</f>
        <v>1.26023683214001</v>
      </c>
      <c r="V143" s="341"/>
      <c r="W143" s="341"/>
      <c r="X143" s="341"/>
      <c r="Y143" s="425" t="n">
        <v>-282305.8578</v>
      </c>
      <c r="Z143" s="425" t="n">
        <v>-74463.2764</v>
      </c>
      <c r="AA143" s="341" t="n">
        <f aca="false">Y143-W143</f>
        <v>-282305.8578</v>
      </c>
      <c r="AB143" s="341" t="n">
        <f aca="false">Z143-X143</f>
        <v>-74463.2764</v>
      </c>
      <c r="AC143" s="341" t="n">
        <f aca="false">AA143+AB143</f>
        <v>-356769.1342</v>
      </c>
      <c r="AD143" s="341"/>
      <c r="AE143" s="341"/>
      <c r="AF143" s="341"/>
      <c r="AG143" s="341"/>
      <c r="AH143" s="341"/>
      <c r="AI143" s="428"/>
      <c r="AJ143" s="428"/>
      <c r="AK143" s="341"/>
      <c r="AL143" s="341"/>
      <c r="AM143" s="341"/>
      <c r="AN143" s="341"/>
      <c r="AO143" s="341"/>
      <c r="AP143" s="341"/>
      <c r="AQ143" s="341"/>
      <c r="AR143" s="341"/>
      <c r="AS143" s="341"/>
      <c r="AT143" s="341"/>
      <c r="AU143" s="341"/>
      <c r="AV143" s="341"/>
      <c r="AW143" s="341"/>
      <c r="AX143" s="341"/>
      <c r="AY143" s="341"/>
      <c r="AZ143" s="341"/>
      <c r="BA143" s="341"/>
      <c r="BB143" s="341"/>
      <c r="BC143" s="341"/>
      <c r="BD143" s="433"/>
      <c r="BE143" s="433"/>
      <c r="BF143" s="434"/>
      <c r="BG143" s="434"/>
      <c r="BH143" s="341"/>
      <c r="BI143" s="341"/>
      <c r="BJ143" s="341"/>
      <c r="BK143" s="428"/>
      <c r="BL143" s="428"/>
      <c r="BM143" s="425"/>
      <c r="BN143" s="425"/>
      <c r="BO143" s="425"/>
      <c r="BP143" s="341"/>
      <c r="BQ143" s="341"/>
      <c r="BR143" s="341"/>
      <c r="BS143" s="341"/>
      <c r="BT143" s="341"/>
      <c r="BU143" s="341"/>
      <c r="BV143" s="341"/>
      <c r="BW143" s="341"/>
      <c r="BX143" s="341"/>
      <c r="BY143" s="341"/>
      <c r="BZ143" s="341"/>
      <c r="CA143" s="341"/>
      <c r="CB143" s="341"/>
      <c r="CC143" s="341"/>
      <c r="CD143" s="430"/>
      <c r="CE143" s="341"/>
      <c r="CF143" s="341"/>
      <c r="CG143" s="341"/>
      <c r="CH143" s="341"/>
      <c r="CI143" s="341"/>
      <c r="CJ143" s="341"/>
      <c r="CK143" s="341"/>
      <c r="CL143" s="341"/>
      <c r="CM143" s="341"/>
      <c r="CN143" s="341"/>
      <c r="CO143" s="341"/>
      <c r="CP143" s="341"/>
      <c r="CQ143" s="341"/>
      <c r="CR143" s="341"/>
      <c r="CS143" s="341"/>
      <c r="CT143" s="341"/>
      <c r="CU143" s="341"/>
      <c r="CV143" s="341"/>
      <c r="CW143" s="341"/>
      <c r="CX143" s="341"/>
      <c r="CY143" s="341"/>
      <c r="CZ143" s="341"/>
      <c r="DA143" s="341"/>
      <c r="DB143" s="341"/>
      <c r="DC143" s="430"/>
      <c r="DD143" s="341"/>
      <c r="DE143" s="341"/>
      <c r="DF143" s="341"/>
      <c r="DG143" s="341"/>
      <c r="DH143" s="341"/>
      <c r="DI143" s="341"/>
      <c r="DJ143" s="341"/>
      <c r="DK143" s="341"/>
    </row>
    <row r="144" customFormat="false" ht="12.75" hidden="false" customHeight="false" outlineLevel="0" collapsed="false">
      <c r="A144" s="449" t="n">
        <v>40575</v>
      </c>
      <c r="B144" s="438" t="n">
        <v>0</v>
      </c>
      <c r="C144" s="438" t="n">
        <v>0</v>
      </c>
      <c r="D144" s="438" t="n">
        <v>0</v>
      </c>
      <c r="E144" s="438" t="n">
        <v>55.85499436</v>
      </c>
      <c r="F144" s="438" t="n">
        <f aca="false">SUM(B144:E144)</f>
        <v>55.85499436</v>
      </c>
      <c r="G144" s="450" t="n">
        <v>4.497</v>
      </c>
      <c r="H144" s="450" t="n">
        <v>4.475</v>
      </c>
      <c r="I144" s="448" t="n">
        <f aca="false">G144-H144</f>
        <v>0.0220000000000002</v>
      </c>
      <c r="J144" s="438" t="n">
        <f aca="false">I144*B144*10000</f>
        <v>0</v>
      </c>
      <c r="K144" s="438" t="n">
        <f aca="false">C144*I144*10000</f>
        <v>0</v>
      </c>
      <c r="L144" s="438" t="n">
        <f aca="false">I144*D144*10000</f>
        <v>0</v>
      </c>
      <c r="M144" s="438" t="n">
        <f aca="false">I144*E144*10000</f>
        <v>12288.0987592001</v>
      </c>
      <c r="N144" s="438" t="n">
        <f aca="false">SUM(J144:M144)</f>
        <v>12288.0987592001</v>
      </c>
      <c r="O144" s="451" t="n">
        <f aca="false">A144</f>
        <v>40575</v>
      </c>
      <c r="P144" s="341"/>
      <c r="Q144" s="341"/>
      <c r="R144" s="341"/>
      <c r="S144" s="428" t="n">
        <f aca="false">H143</f>
        <v>4.593</v>
      </c>
      <c r="T144" s="427" t="n">
        <f aca="false">G143-S144</f>
        <v>0.0220000000000002</v>
      </c>
      <c r="U144" s="425" t="n">
        <f aca="false">T144*F144</f>
        <v>1.22880987592001</v>
      </c>
      <c r="V144" s="341"/>
      <c r="W144" s="341"/>
      <c r="X144" s="341"/>
      <c r="Y144" s="425" t="n">
        <v>-282207.5267</v>
      </c>
      <c r="Z144" s="425" t="n">
        <v>7045.4597</v>
      </c>
      <c r="AA144" s="341" t="n">
        <f aca="false">Y144-W144</f>
        <v>-282207.5267</v>
      </c>
      <c r="AB144" s="341" t="n">
        <f aca="false">Z144-X144</f>
        <v>7045.4597</v>
      </c>
      <c r="AC144" s="341" t="n">
        <f aca="false">AA144+AB144</f>
        <v>-275162.067</v>
      </c>
      <c r="AD144" s="341"/>
      <c r="AE144" s="341"/>
      <c r="AF144" s="341"/>
      <c r="AG144" s="341"/>
      <c r="AH144" s="341"/>
      <c r="AI144" s="428"/>
      <c r="AJ144" s="428"/>
      <c r="AK144" s="341"/>
      <c r="AL144" s="341"/>
      <c r="AM144" s="341"/>
      <c r="AN144" s="341"/>
      <c r="AO144" s="341"/>
      <c r="AP144" s="341"/>
      <c r="AQ144" s="341"/>
      <c r="AR144" s="341"/>
      <c r="AS144" s="341"/>
      <c r="AT144" s="341"/>
      <c r="AU144" s="341"/>
      <c r="AV144" s="341"/>
      <c r="AW144" s="341"/>
      <c r="AX144" s="341"/>
      <c r="AY144" s="341"/>
      <c r="AZ144" s="341"/>
      <c r="BA144" s="341"/>
      <c r="BB144" s="341"/>
      <c r="BC144" s="341"/>
      <c r="BD144" s="433"/>
      <c r="BE144" s="433"/>
      <c r="BF144" s="434"/>
      <c r="BG144" s="434"/>
      <c r="BH144" s="341"/>
      <c r="BI144" s="341"/>
      <c r="BJ144" s="341"/>
      <c r="BK144" s="428"/>
      <c r="BL144" s="428"/>
      <c r="BM144" s="425"/>
      <c r="BN144" s="425"/>
      <c r="BO144" s="425"/>
      <c r="BP144" s="341"/>
      <c r="BQ144" s="341"/>
      <c r="BR144" s="341"/>
      <c r="BS144" s="341"/>
      <c r="BT144" s="341"/>
      <c r="BU144" s="341"/>
      <c r="BV144" s="341"/>
      <c r="BW144" s="341"/>
      <c r="BX144" s="341"/>
      <c r="BY144" s="341"/>
      <c r="BZ144" s="341"/>
      <c r="CA144" s="341"/>
      <c r="CB144" s="341"/>
      <c r="CC144" s="341"/>
      <c r="CD144" s="430"/>
      <c r="CE144" s="341"/>
      <c r="CF144" s="341"/>
      <c r="CG144" s="341"/>
      <c r="CH144" s="341"/>
      <c r="CI144" s="341"/>
      <c r="CJ144" s="341"/>
      <c r="CK144" s="341"/>
      <c r="CL144" s="341"/>
      <c r="CM144" s="341"/>
      <c r="CN144" s="341"/>
      <c r="CO144" s="341"/>
      <c r="CP144" s="341"/>
      <c r="CQ144" s="341"/>
      <c r="CR144" s="341"/>
      <c r="CS144" s="341"/>
      <c r="CT144" s="341"/>
      <c r="CU144" s="341"/>
      <c r="CV144" s="341"/>
      <c r="CW144" s="341"/>
      <c r="CX144" s="341"/>
      <c r="CY144" s="341"/>
      <c r="CZ144" s="341"/>
      <c r="DA144" s="341"/>
      <c r="DB144" s="341"/>
      <c r="DC144" s="430"/>
      <c r="DD144" s="341"/>
      <c r="DE144" s="341"/>
      <c r="DF144" s="341"/>
      <c r="DG144" s="341"/>
      <c r="DH144" s="341"/>
      <c r="DI144" s="341"/>
      <c r="DJ144" s="341"/>
      <c r="DK144" s="341"/>
    </row>
    <row r="145" customFormat="false" ht="12.75" hidden="false" customHeight="false" outlineLevel="0" collapsed="false">
      <c r="A145" s="449" t="n">
        <v>40603</v>
      </c>
      <c r="B145" s="438" t="n">
        <v>0</v>
      </c>
      <c r="C145" s="438" t="n">
        <v>0</v>
      </c>
      <c r="D145" s="438" t="n">
        <v>0</v>
      </c>
      <c r="E145" s="438" t="n">
        <v>56.10010612</v>
      </c>
      <c r="F145" s="438" t="n">
        <f aca="false">SUM(B145:E145)</f>
        <v>56.10010612</v>
      </c>
      <c r="G145" s="450" t="n">
        <v>4.364</v>
      </c>
      <c r="H145" s="450" t="n">
        <v>4.342</v>
      </c>
      <c r="I145" s="448" t="n">
        <f aca="false">G145-H145</f>
        <v>0.0220000000000002</v>
      </c>
      <c r="J145" s="438" t="n">
        <f aca="false">I145*B145*10000</f>
        <v>0</v>
      </c>
      <c r="K145" s="438" t="n">
        <f aca="false">C145*I145*10000</f>
        <v>0</v>
      </c>
      <c r="L145" s="438" t="n">
        <f aca="false">I145*D145*10000</f>
        <v>0</v>
      </c>
      <c r="M145" s="438" t="n">
        <f aca="false">I145*E145*10000</f>
        <v>12342.0233464001</v>
      </c>
      <c r="N145" s="438" t="n">
        <f aca="false">SUM(J145:M145)</f>
        <v>12342.0233464001</v>
      </c>
      <c r="O145" s="451" t="n">
        <f aca="false">A145</f>
        <v>40603</v>
      </c>
      <c r="P145" s="341"/>
      <c r="Q145" s="341"/>
      <c r="R145" s="341"/>
      <c r="S145" s="428" t="n">
        <f aca="false">H144</f>
        <v>4.475</v>
      </c>
      <c r="T145" s="427" t="n">
        <f aca="false">G144-S145</f>
        <v>0.0220000000000002</v>
      </c>
      <c r="U145" s="425" t="n">
        <f aca="false">T145*F145</f>
        <v>1.23420233464001</v>
      </c>
      <c r="V145" s="341"/>
      <c r="W145" s="341"/>
      <c r="X145" s="341"/>
      <c r="Y145" s="425" t="n">
        <v>-273062.7125</v>
      </c>
      <c r="Z145" s="425" t="n">
        <v>87656.935</v>
      </c>
      <c r="AA145" s="341" t="n">
        <f aca="false">Y145-W145</f>
        <v>-273062.7125</v>
      </c>
      <c r="AB145" s="341" t="n">
        <f aca="false">Z145-X145</f>
        <v>87656.935</v>
      </c>
      <c r="AC145" s="341" t="n">
        <f aca="false">AA145+AB145</f>
        <v>-185405.7775</v>
      </c>
      <c r="AD145" s="341"/>
      <c r="AE145" s="341"/>
      <c r="AF145" s="341"/>
      <c r="AG145" s="341"/>
      <c r="AH145" s="341"/>
      <c r="AI145" s="428"/>
      <c r="AJ145" s="428"/>
      <c r="AK145" s="341"/>
      <c r="AL145" s="341"/>
      <c r="AM145" s="341"/>
      <c r="AN145" s="341"/>
      <c r="AO145" s="341"/>
      <c r="AP145" s="341"/>
      <c r="AQ145" s="341"/>
      <c r="AR145" s="341"/>
      <c r="AS145" s="341"/>
      <c r="AT145" s="341"/>
      <c r="AU145" s="341"/>
      <c r="AV145" s="341"/>
      <c r="AW145" s="341"/>
      <c r="AX145" s="341"/>
      <c r="AY145" s="341"/>
      <c r="AZ145" s="341"/>
      <c r="BA145" s="341"/>
      <c r="BB145" s="341"/>
      <c r="BC145" s="341"/>
      <c r="BD145" s="433"/>
      <c r="BE145" s="433"/>
      <c r="BF145" s="434"/>
      <c r="BG145" s="434"/>
      <c r="BH145" s="341"/>
      <c r="BI145" s="341"/>
      <c r="BJ145" s="341"/>
      <c r="BK145" s="428"/>
      <c r="BL145" s="428"/>
      <c r="BM145" s="425"/>
      <c r="BN145" s="425"/>
      <c r="BO145" s="425"/>
      <c r="BP145" s="341"/>
      <c r="BQ145" s="341"/>
      <c r="BR145" s="341"/>
      <c r="BS145" s="341"/>
      <c r="BT145" s="341"/>
      <c r="BU145" s="341"/>
      <c r="BV145" s="341"/>
      <c r="BW145" s="341"/>
      <c r="BX145" s="341"/>
      <c r="BY145" s="341"/>
      <c r="BZ145" s="341"/>
      <c r="CA145" s="341"/>
      <c r="CB145" s="341"/>
      <c r="CC145" s="341"/>
      <c r="CD145" s="430"/>
      <c r="CE145" s="341"/>
      <c r="CF145" s="341"/>
      <c r="CG145" s="341"/>
      <c r="CH145" s="341"/>
      <c r="CI145" s="341"/>
      <c r="CJ145" s="341"/>
      <c r="CK145" s="341"/>
      <c r="CL145" s="341"/>
      <c r="CM145" s="341"/>
      <c r="CN145" s="341"/>
      <c r="CO145" s="341"/>
      <c r="CP145" s="341"/>
      <c r="CQ145" s="341"/>
      <c r="CR145" s="341"/>
      <c r="CS145" s="341"/>
      <c r="CT145" s="341"/>
      <c r="CU145" s="341"/>
      <c r="CV145" s="341"/>
      <c r="CW145" s="341"/>
      <c r="CX145" s="341"/>
      <c r="CY145" s="341"/>
      <c r="CZ145" s="341"/>
      <c r="DA145" s="341"/>
      <c r="DB145" s="341"/>
      <c r="DC145" s="430"/>
      <c r="DD145" s="341"/>
      <c r="DE145" s="341"/>
      <c r="DF145" s="341"/>
      <c r="DG145" s="341"/>
      <c r="DH145" s="341"/>
      <c r="DI145" s="341"/>
      <c r="DJ145" s="341"/>
      <c r="DK145" s="341"/>
    </row>
    <row r="146" customFormat="false" ht="12.75" hidden="false" customHeight="false" outlineLevel="0" collapsed="false">
      <c r="A146" s="449" t="n">
        <v>40634</v>
      </c>
      <c r="B146" s="438" t="n">
        <v>0</v>
      </c>
      <c r="C146" s="438" t="n">
        <v>0</v>
      </c>
      <c r="D146" s="438" t="n">
        <v>0</v>
      </c>
      <c r="E146" s="438" t="n">
        <v>57.97055657</v>
      </c>
      <c r="F146" s="438" t="n">
        <f aca="false">SUM(B146:E146)</f>
        <v>57.97055657</v>
      </c>
      <c r="G146" s="450" t="n">
        <v>4.144</v>
      </c>
      <c r="H146" s="450" t="n">
        <v>4.122</v>
      </c>
      <c r="I146" s="448" t="n">
        <f aca="false">G146-H146</f>
        <v>0.0220000000000002</v>
      </c>
      <c r="J146" s="438" t="n">
        <f aca="false">I146*B146*10000</f>
        <v>0</v>
      </c>
      <c r="K146" s="438" t="n">
        <f aca="false">C146*I146*10000</f>
        <v>0</v>
      </c>
      <c r="L146" s="438" t="n">
        <f aca="false">I146*D146*10000</f>
        <v>0</v>
      </c>
      <c r="M146" s="438" t="n">
        <f aca="false">I146*E146*10000</f>
        <v>12753.5224454001</v>
      </c>
      <c r="N146" s="438" t="n">
        <f aca="false">SUM(J146:M146)</f>
        <v>12753.5224454001</v>
      </c>
      <c r="O146" s="451" t="n">
        <f aca="false">A146</f>
        <v>40634</v>
      </c>
      <c r="P146" s="425" t="n">
        <f aca="false">SUM(N135:N146)</f>
        <v>-126158.092365799</v>
      </c>
      <c r="Q146" s="341"/>
      <c r="R146" s="341"/>
      <c r="S146" s="428" t="n">
        <f aca="false">H145</f>
        <v>4.342</v>
      </c>
      <c r="T146" s="427" t="n">
        <f aca="false">G145-S146</f>
        <v>0.0220000000000002</v>
      </c>
      <c r="U146" s="425" t="n">
        <f aca="false">T146*F146</f>
        <v>1.27535224454001</v>
      </c>
      <c r="V146" s="425" t="n">
        <f aca="false">SUM(U135:U146)</f>
        <v>-12.6158092365799</v>
      </c>
      <c r="W146" s="341"/>
      <c r="X146" s="341"/>
      <c r="Y146" s="425" t="n">
        <v>-282182.8999</v>
      </c>
      <c r="Z146" s="425" t="n">
        <v>170568.5107</v>
      </c>
      <c r="AA146" s="341" t="n">
        <f aca="false">Y146-W146</f>
        <v>-282182.8999</v>
      </c>
      <c r="AB146" s="341" t="n">
        <f aca="false">Z146-X146</f>
        <v>170568.5107</v>
      </c>
      <c r="AC146" s="341" t="n">
        <f aca="false">AA146+AB146</f>
        <v>-111614.3892</v>
      </c>
      <c r="AD146" s="341"/>
      <c r="AE146" s="341"/>
      <c r="AF146" s="341"/>
      <c r="AG146" s="341"/>
      <c r="AH146" s="341"/>
      <c r="AI146" s="428"/>
      <c r="AJ146" s="428"/>
      <c r="AK146" s="341"/>
      <c r="AL146" s="341"/>
      <c r="AM146" s="341"/>
      <c r="AN146" s="341"/>
      <c r="AO146" s="341"/>
      <c r="AP146" s="341"/>
      <c r="AQ146" s="341"/>
      <c r="AR146" s="341"/>
      <c r="AS146" s="341"/>
      <c r="AT146" s="341"/>
      <c r="AU146" s="341"/>
      <c r="AV146" s="341"/>
      <c r="AW146" s="341"/>
      <c r="AX146" s="341"/>
      <c r="AY146" s="341"/>
      <c r="AZ146" s="341"/>
      <c r="BA146" s="341"/>
      <c r="BB146" s="341"/>
      <c r="BC146" s="341"/>
      <c r="BD146" s="433"/>
      <c r="BE146" s="433"/>
      <c r="BF146" s="434"/>
      <c r="BG146" s="434"/>
      <c r="BH146" s="341"/>
      <c r="BI146" s="341"/>
      <c r="BJ146" s="341"/>
      <c r="BK146" s="428"/>
      <c r="BL146" s="428"/>
      <c r="BM146" s="425"/>
      <c r="BN146" s="425"/>
      <c r="BO146" s="425"/>
      <c r="BP146" s="341"/>
      <c r="BQ146" s="341"/>
      <c r="BR146" s="341"/>
      <c r="BS146" s="341"/>
      <c r="BT146" s="341"/>
      <c r="BU146" s="341"/>
      <c r="BV146" s="341"/>
      <c r="BW146" s="341"/>
      <c r="BX146" s="341"/>
      <c r="BY146" s="341"/>
      <c r="BZ146" s="341"/>
      <c r="CA146" s="341"/>
      <c r="CB146" s="341"/>
      <c r="CC146" s="341"/>
      <c r="CD146" s="430"/>
      <c r="CE146" s="341"/>
      <c r="CF146" s="341"/>
      <c r="CG146" s="341"/>
      <c r="CH146" s="341"/>
      <c r="CI146" s="341"/>
      <c r="CJ146" s="341"/>
      <c r="CK146" s="341"/>
      <c r="CL146" s="341"/>
      <c r="CM146" s="341"/>
      <c r="CN146" s="341"/>
      <c r="CO146" s="341"/>
      <c r="CP146" s="341"/>
      <c r="CQ146" s="341"/>
      <c r="CR146" s="341"/>
      <c r="CS146" s="341"/>
      <c r="CT146" s="341"/>
      <c r="CU146" s="341"/>
      <c r="CV146" s="341"/>
      <c r="CW146" s="341"/>
      <c r="CX146" s="341"/>
      <c r="CY146" s="341"/>
      <c r="CZ146" s="341"/>
      <c r="DA146" s="341"/>
      <c r="DB146" s="341"/>
      <c r="DC146" s="430"/>
      <c r="DD146" s="341"/>
      <c r="DE146" s="341"/>
      <c r="DF146" s="341"/>
      <c r="DG146" s="341"/>
      <c r="DH146" s="341"/>
      <c r="DI146" s="341"/>
      <c r="DJ146" s="341"/>
      <c r="DK146" s="341"/>
    </row>
    <row r="147" customFormat="false" ht="12.75" hidden="false" customHeight="false" outlineLevel="0" collapsed="false">
      <c r="A147" s="449" t="n">
        <v>40664</v>
      </c>
      <c r="B147" s="438" t="n">
        <v>0</v>
      </c>
      <c r="C147" s="438" t="n">
        <v>0</v>
      </c>
      <c r="D147" s="438" t="n">
        <v>0</v>
      </c>
      <c r="E147" s="438" t="n">
        <v>59.14103813</v>
      </c>
      <c r="F147" s="438" t="n">
        <f aca="false">SUM(B147:E147)</f>
        <v>59.14103813</v>
      </c>
      <c r="G147" s="450" t="n">
        <v>4.134</v>
      </c>
      <c r="H147" s="450" t="n">
        <v>4.112</v>
      </c>
      <c r="I147" s="448" t="n">
        <f aca="false">G147-H147</f>
        <v>0.0220000000000002</v>
      </c>
      <c r="J147" s="438" t="n">
        <f aca="false">I147*B147*10000</f>
        <v>0</v>
      </c>
      <c r="K147" s="438" t="n">
        <f aca="false">C147*I147*10000</f>
        <v>0</v>
      </c>
      <c r="L147" s="438" t="n">
        <f aca="false">I147*D147*10000</f>
        <v>0</v>
      </c>
      <c r="M147" s="438" t="n">
        <f aca="false">I147*E147*10000</f>
        <v>13011.0283886001</v>
      </c>
      <c r="N147" s="438" t="n">
        <f aca="false">SUM(J147:M147)</f>
        <v>13011.0283886001</v>
      </c>
      <c r="O147" s="451" t="n">
        <f aca="false">A147</f>
        <v>40664</v>
      </c>
      <c r="P147" s="341"/>
      <c r="Q147" s="341"/>
      <c r="R147" s="341"/>
      <c r="S147" s="428" t="n">
        <f aca="false">H146</f>
        <v>4.122</v>
      </c>
      <c r="T147" s="427" t="n">
        <f aca="false">G146-S147</f>
        <v>0.0220000000000002</v>
      </c>
      <c r="U147" s="425" t="n">
        <f aca="false">T147*F147</f>
        <v>1.30110283886001</v>
      </c>
      <c r="V147" s="341"/>
      <c r="W147" s="341"/>
      <c r="X147" s="341"/>
      <c r="Y147" s="425" t="n">
        <v>-273390.742</v>
      </c>
      <c r="Z147" s="425" t="n">
        <v>123466.037</v>
      </c>
      <c r="AA147" s="341" t="n">
        <f aca="false">Y147-W147</f>
        <v>-273390.742</v>
      </c>
      <c r="AB147" s="341" t="n">
        <f aca="false">Z147-X147</f>
        <v>123466.037</v>
      </c>
      <c r="AC147" s="341" t="n">
        <f aca="false">AA147+AB147</f>
        <v>-149924.705</v>
      </c>
      <c r="AD147" s="341"/>
      <c r="AE147" s="341"/>
      <c r="AF147" s="341"/>
      <c r="AG147" s="341"/>
      <c r="AH147" s="341"/>
      <c r="AI147" s="428"/>
      <c r="AJ147" s="428"/>
      <c r="AK147" s="341"/>
      <c r="AL147" s="341"/>
      <c r="AM147" s="341"/>
      <c r="AN147" s="341"/>
      <c r="AO147" s="341"/>
      <c r="AP147" s="341"/>
      <c r="AQ147" s="341"/>
      <c r="AR147" s="341"/>
      <c r="AS147" s="341"/>
      <c r="AT147" s="341"/>
      <c r="AU147" s="341"/>
      <c r="AV147" s="341"/>
      <c r="AW147" s="341"/>
      <c r="AX147" s="341"/>
      <c r="AY147" s="341"/>
      <c r="AZ147" s="341"/>
      <c r="BA147" s="341"/>
      <c r="BB147" s="341"/>
      <c r="BC147" s="341"/>
      <c r="BD147" s="433"/>
      <c r="BE147" s="433"/>
      <c r="BF147" s="434"/>
      <c r="BG147" s="434"/>
      <c r="BH147" s="341"/>
      <c r="BI147" s="341"/>
      <c r="BJ147" s="341"/>
      <c r="BK147" s="428"/>
      <c r="BL147" s="428"/>
      <c r="BM147" s="425"/>
      <c r="BN147" s="425"/>
      <c r="BO147" s="425"/>
      <c r="BP147" s="341"/>
      <c r="BQ147" s="341"/>
      <c r="BR147" s="341"/>
      <c r="BS147" s="341"/>
      <c r="BT147" s="341"/>
      <c r="BU147" s="341"/>
      <c r="BV147" s="341"/>
      <c r="BW147" s="341"/>
      <c r="BX147" s="341"/>
      <c r="BY147" s="341"/>
      <c r="BZ147" s="341"/>
      <c r="CA147" s="341"/>
      <c r="CB147" s="341"/>
      <c r="CC147" s="341"/>
      <c r="CD147" s="430"/>
      <c r="CE147" s="341"/>
      <c r="CF147" s="341"/>
      <c r="CG147" s="341"/>
      <c r="CH147" s="341"/>
      <c r="CI147" s="341"/>
      <c r="CJ147" s="341"/>
      <c r="CK147" s="341"/>
      <c r="CL147" s="341"/>
      <c r="CM147" s="341"/>
      <c r="CN147" s="341"/>
      <c r="CO147" s="341"/>
      <c r="CP147" s="341"/>
      <c r="CQ147" s="341"/>
      <c r="CR147" s="341"/>
      <c r="CS147" s="341"/>
      <c r="CT147" s="341"/>
      <c r="CU147" s="341"/>
      <c r="CV147" s="341"/>
      <c r="CW147" s="341"/>
      <c r="CX147" s="341"/>
      <c r="CY147" s="341"/>
      <c r="CZ147" s="341"/>
      <c r="DA147" s="341"/>
      <c r="DB147" s="341"/>
      <c r="DC147" s="430"/>
      <c r="DD147" s="341"/>
      <c r="DE147" s="341"/>
      <c r="DF147" s="341"/>
      <c r="DG147" s="341"/>
      <c r="DH147" s="341"/>
      <c r="DI147" s="341"/>
      <c r="DJ147" s="341"/>
      <c r="DK147" s="341"/>
    </row>
    <row r="148" customFormat="false" ht="12.75" hidden="false" customHeight="false" outlineLevel="0" collapsed="false">
      <c r="A148" s="449" t="n">
        <v>40695</v>
      </c>
      <c r="B148" s="438" t="n">
        <v>0</v>
      </c>
      <c r="C148" s="438" t="n">
        <v>0</v>
      </c>
      <c r="D148" s="438" t="n">
        <v>0</v>
      </c>
      <c r="E148" s="438" t="n">
        <v>58.0540278</v>
      </c>
      <c r="F148" s="438" t="n">
        <f aca="false">SUM(B148:E148)</f>
        <v>58.0540278</v>
      </c>
      <c r="G148" s="450" t="n">
        <v>4.17</v>
      </c>
      <c r="H148" s="450" t="n">
        <v>4.148</v>
      </c>
      <c r="I148" s="448" t="n">
        <f aca="false">G148-H148</f>
        <v>0.0220000000000002</v>
      </c>
      <c r="J148" s="438" t="n">
        <f aca="false">I148*B148*10000</f>
        <v>0</v>
      </c>
      <c r="K148" s="438" t="n">
        <f aca="false">C148*I148*10000</f>
        <v>0</v>
      </c>
      <c r="L148" s="438" t="n">
        <f aca="false">I148*D148*10000</f>
        <v>0</v>
      </c>
      <c r="M148" s="438" t="n">
        <f aca="false">I148*E148*10000</f>
        <v>12771.8861160001</v>
      </c>
      <c r="N148" s="438" t="n">
        <f aca="false">SUM(J148:M148)</f>
        <v>12771.8861160001</v>
      </c>
      <c r="O148" s="451" t="n">
        <f aca="false">A148</f>
        <v>40695</v>
      </c>
      <c r="P148" s="341"/>
      <c r="Q148" s="341"/>
      <c r="R148" s="341"/>
      <c r="S148" s="428" t="n">
        <f aca="false">H147</f>
        <v>4.112</v>
      </c>
      <c r="T148" s="427" t="n">
        <f aca="false">G147-S148</f>
        <v>0.0220000000000002</v>
      </c>
      <c r="U148" s="425" t="n">
        <f aca="false">T148*F148</f>
        <v>1.27718861160001</v>
      </c>
      <c r="V148" s="341"/>
      <c r="W148" s="341"/>
      <c r="X148" s="341"/>
      <c r="Y148" s="425" t="n">
        <v>-285542.6642</v>
      </c>
      <c r="Z148" s="425" t="n">
        <v>141282.1243</v>
      </c>
      <c r="AA148" s="341" t="n">
        <f aca="false">Y148-W148</f>
        <v>-285542.6642</v>
      </c>
      <c r="AB148" s="341" t="n">
        <f aca="false">Z148-X148</f>
        <v>141282.1243</v>
      </c>
      <c r="AC148" s="341" t="n">
        <f aca="false">AA148+AB148</f>
        <v>-144260.5399</v>
      </c>
      <c r="AD148" s="341"/>
      <c r="AE148" s="341"/>
      <c r="AF148" s="341"/>
      <c r="AG148" s="341"/>
      <c r="AH148" s="341"/>
      <c r="AI148" s="428"/>
      <c r="AJ148" s="428"/>
      <c r="AK148" s="341"/>
      <c r="AL148" s="341"/>
      <c r="AM148" s="341"/>
      <c r="AN148" s="341"/>
      <c r="AO148" s="341"/>
      <c r="AP148" s="341"/>
      <c r="AQ148" s="341"/>
      <c r="AR148" s="341"/>
      <c r="AS148" s="341"/>
      <c r="AT148" s="341"/>
      <c r="AU148" s="341"/>
      <c r="AV148" s="341"/>
      <c r="AW148" s="341"/>
      <c r="AX148" s="341"/>
      <c r="AY148" s="341"/>
      <c r="AZ148" s="341"/>
      <c r="BA148" s="341"/>
      <c r="BB148" s="341"/>
      <c r="BC148" s="341"/>
      <c r="BD148" s="433"/>
      <c r="BE148" s="433"/>
      <c r="BF148" s="434"/>
      <c r="BG148" s="434"/>
      <c r="BH148" s="341"/>
      <c r="BI148" s="341"/>
      <c r="BJ148" s="341"/>
      <c r="BK148" s="428"/>
      <c r="BL148" s="428"/>
      <c r="BM148" s="425"/>
      <c r="BN148" s="425"/>
      <c r="BO148" s="425"/>
      <c r="BP148" s="341"/>
      <c r="BQ148" s="341"/>
      <c r="BR148" s="341"/>
      <c r="BS148" s="341"/>
      <c r="BT148" s="341"/>
      <c r="BU148" s="341"/>
      <c r="BV148" s="341"/>
      <c r="BW148" s="341"/>
      <c r="BX148" s="341"/>
      <c r="BY148" s="341"/>
      <c r="BZ148" s="341"/>
      <c r="CA148" s="341"/>
      <c r="CB148" s="341"/>
      <c r="CC148" s="341"/>
      <c r="CD148" s="430"/>
      <c r="CE148" s="341"/>
      <c r="CF148" s="341"/>
      <c r="CG148" s="341"/>
      <c r="CH148" s="341"/>
      <c r="CI148" s="341"/>
      <c r="CJ148" s="341"/>
      <c r="CK148" s="341"/>
      <c r="CL148" s="341"/>
      <c r="CM148" s="341"/>
      <c r="CN148" s="341"/>
      <c r="CO148" s="341"/>
      <c r="CP148" s="341"/>
      <c r="CQ148" s="341"/>
      <c r="CR148" s="341"/>
      <c r="CS148" s="341"/>
      <c r="CT148" s="341"/>
      <c r="CU148" s="341"/>
      <c r="CV148" s="341"/>
      <c r="CW148" s="341"/>
      <c r="CX148" s="341"/>
      <c r="CY148" s="341"/>
      <c r="CZ148" s="341"/>
      <c r="DA148" s="341"/>
      <c r="DB148" s="341"/>
      <c r="DC148" s="430"/>
      <c r="DD148" s="341"/>
      <c r="DE148" s="341"/>
      <c r="DF148" s="341"/>
      <c r="DG148" s="341"/>
      <c r="DH148" s="341"/>
      <c r="DI148" s="341"/>
      <c r="DJ148" s="341"/>
      <c r="DK148" s="341"/>
    </row>
    <row r="149" customFormat="false" ht="12.75" hidden="false" customHeight="false" outlineLevel="0" collapsed="false">
      <c r="A149" s="449" t="n">
        <v>40725</v>
      </c>
      <c r="B149" s="438" t="n">
        <v>0</v>
      </c>
      <c r="C149" s="438" t="n">
        <v>0</v>
      </c>
      <c r="D149" s="438" t="n">
        <v>0</v>
      </c>
      <c r="E149" s="438" t="n">
        <v>58.59928674</v>
      </c>
      <c r="F149" s="438" t="n">
        <f aca="false">SUM(B149:E149)</f>
        <v>58.59928674</v>
      </c>
      <c r="G149" s="450" t="n">
        <v>4.22</v>
      </c>
      <c r="H149" s="450" t="n">
        <v>4.198</v>
      </c>
      <c r="I149" s="448" t="n">
        <f aca="false">G149-H149</f>
        <v>0.0219999999999994</v>
      </c>
      <c r="J149" s="438" t="n">
        <f aca="false">I149*B149*10000</f>
        <v>0</v>
      </c>
      <c r="K149" s="438" t="n">
        <f aca="false">C149*I149*10000</f>
        <v>0</v>
      </c>
      <c r="L149" s="438" t="n">
        <f aca="false">I149*D149*10000</f>
        <v>0</v>
      </c>
      <c r="M149" s="438" t="n">
        <f aca="false">I149*E149*10000</f>
        <v>12891.8430827996</v>
      </c>
      <c r="N149" s="438" t="n">
        <f aca="false">SUM(J149:M149)</f>
        <v>12891.8430827996</v>
      </c>
      <c r="O149" s="451" t="n">
        <f aca="false">A149</f>
        <v>40725</v>
      </c>
      <c r="P149" s="341"/>
      <c r="Q149" s="341"/>
      <c r="R149" s="341"/>
      <c r="S149" s="428" t="n">
        <f aca="false">H148</f>
        <v>4.148</v>
      </c>
      <c r="T149" s="427" t="n">
        <f aca="false">G148-S149</f>
        <v>0.0220000000000002</v>
      </c>
      <c r="U149" s="425" t="n">
        <f aca="false">T149*F149</f>
        <v>1.28918430828001</v>
      </c>
      <c r="V149" s="341"/>
      <c r="W149" s="341"/>
      <c r="X149" s="341"/>
      <c r="Y149" s="425" t="n">
        <v>-283709.7641</v>
      </c>
      <c r="Z149" s="425" t="n">
        <v>-67713.0835</v>
      </c>
      <c r="AA149" s="419" t="n">
        <f aca="false">Y149-W149</f>
        <v>-283709.7641</v>
      </c>
      <c r="AB149" s="419" t="n">
        <f aca="false">Z149-X149</f>
        <v>-67713.0835</v>
      </c>
      <c r="AC149" s="419" t="n">
        <f aca="false">AA149+AB149</f>
        <v>-351422.8476</v>
      </c>
      <c r="AD149" s="341"/>
      <c r="AE149" s="341"/>
      <c r="AF149" s="341"/>
      <c r="AG149" s="341"/>
      <c r="AH149" s="341"/>
      <c r="AI149" s="428"/>
      <c r="AJ149" s="428"/>
      <c r="AK149" s="341"/>
      <c r="AL149" s="341"/>
      <c r="AM149" s="341"/>
      <c r="AN149" s="341"/>
      <c r="AO149" s="341"/>
      <c r="AP149" s="341"/>
      <c r="AQ149" s="341"/>
      <c r="AR149" s="341"/>
      <c r="AS149" s="341"/>
      <c r="AT149" s="341"/>
      <c r="AU149" s="341"/>
      <c r="AV149" s="341"/>
      <c r="AW149" s="341"/>
      <c r="AX149" s="341"/>
      <c r="AY149" s="341"/>
      <c r="AZ149" s="341"/>
      <c r="BA149" s="341"/>
      <c r="BB149" s="341"/>
      <c r="BC149" s="341"/>
      <c r="BD149" s="433"/>
      <c r="BE149" s="433"/>
      <c r="BF149" s="434"/>
      <c r="BG149" s="434"/>
      <c r="BH149" s="341"/>
      <c r="BI149" s="341"/>
      <c r="BJ149" s="341"/>
      <c r="BK149" s="428"/>
      <c r="BL149" s="428"/>
      <c r="BM149" s="425"/>
      <c r="BN149" s="425"/>
      <c r="BO149" s="425"/>
      <c r="BP149" s="341"/>
      <c r="BQ149" s="341"/>
      <c r="BR149" s="341"/>
      <c r="BS149" s="341"/>
      <c r="BT149" s="341"/>
      <c r="BU149" s="341"/>
      <c r="BV149" s="341"/>
      <c r="BW149" s="341"/>
      <c r="BX149" s="341"/>
      <c r="BY149" s="341"/>
      <c r="BZ149" s="341"/>
      <c r="CA149" s="341"/>
      <c r="CB149" s="341"/>
      <c r="CC149" s="341"/>
      <c r="CD149" s="430"/>
      <c r="CE149" s="341"/>
      <c r="CF149" s="341"/>
      <c r="CG149" s="341"/>
      <c r="CH149" s="341"/>
      <c r="CI149" s="341"/>
      <c r="CJ149" s="341"/>
      <c r="CK149" s="341"/>
      <c r="CL149" s="341"/>
      <c r="CM149" s="341"/>
      <c r="CN149" s="341"/>
      <c r="CO149" s="341"/>
      <c r="CP149" s="341"/>
      <c r="CQ149" s="341"/>
      <c r="CR149" s="341"/>
      <c r="CS149" s="341"/>
      <c r="CT149" s="341"/>
      <c r="CU149" s="341"/>
      <c r="CV149" s="341"/>
      <c r="CW149" s="341"/>
      <c r="CX149" s="341"/>
      <c r="CY149" s="341"/>
      <c r="CZ149" s="341"/>
      <c r="DA149" s="341"/>
      <c r="DB149" s="341"/>
      <c r="DC149" s="430"/>
      <c r="DD149" s="341"/>
      <c r="DE149" s="341"/>
      <c r="DF149" s="341"/>
      <c r="DG149" s="341"/>
      <c r="DH149" s="341"/>
      <c r="DI149" s="341"/>
      <c r="DJ149" s="341"/>
      <c r="DK149" s="341"/>
    </row>
    <row r="150" customFormat="false" ht="12.75" hidden="false" customHeight="false" outlineLevel="0" collapsed="false">
      <c r="A150" s="449" t="n">
        <v>40756</v>
      </c>
      <c r="B150" s="438" t="n">
        <v>0</v>
      </c>
      <c r="C150" s="438" t="n">
        <v>0</v>
      </c>
      <c r="D150" s="438" t="n">
        <v>0</v>
      </c>
      <c r="E150" s="438" t="n">
        <v>59.10220931</v>
      </c>
      <c r="F150" s="438" t="n">
        <f aca="false">SUM(B150:E150)</f>
        <v>59.10220931</v>
      </c>
      <c r="G150" s="450" t="n">
        <v>4.251</v>
      </c>
      <c r="H150" s="450" t="n">
        <v>4.229</v>
      </c>
      <c r="I150" s="448" t="n">
        <f aca="false">G150-H150</f>
        <v>0.0220000000000002</v>
      </c>
      <c r="J150" s="438" t="n">
        <f aca="false">I150*B150*10000</f>
        <v>0</v>
      </c>
      <c r="K150" s="438" t="n">
        <f aca="false">C150*I150*10000</f>
        <v>0</v>
      </c>
      <c r="L150" s="438" t="n">
        <f aca="false">I150*D150*10000</f>
        <v>0</v>
      </c>
      <c r="M150" s="438" t="n">
        <f aca="false">I150*E150*10000</f>
        <v>13002.4860482001</v>
      </c>
      <c r="N150" s="438" t="n">
        <f aca="false">SUM(J150:M150)</f>
        <v>13002.4860482001</v>
      </c>
      <c r="O150" s="451" t="n">
        <f aca="false">A150</f>
        <v>40756</v>
      </c>
      <c r="P150" s="341"/>
      <c r="Q150" s="341"/>
      <c r="R150" s="341"/>
      <c r="S150" s="428" t="n">
        <f aca="false">H149</f>
        <v>4.198</v>
      </c>
      <c r="T150" s="427" t="n">
        <f aca="false">G149-S150</f>
        <v>0.0219999999999994</v>
      </c>
      <c r="U150" s="425" t="n">
        <f aca="false">T150*F150</f>
        <v>1.30024860481996</v>
      </c>
      <c r="V150" s="341"/>
      <c r="W150" s="341"/>
      <c r="X150" s="341"/>
      <c r="Y150" s="425" t="n">
        <v>-255749.2836</v>
      </c>
      <c r="Z150" s="425" t="n">
        <v>-129410.0966</v>
      </c>
      <c r="AA150" s="419" t="n">
        <f aca="false">Y150-W150</f>
        <v>-255749.2836</v>
      </c>
      <c r="AB150" s="419" t="n">
        <f aca="false">Z150-X150</f>
        <v>-129410.0966</v>
      </c>
      <c r="AC150" s="419" t="n">
        <f aca="false">AA150+AB150</f>
        <v>-385159.3802</v>
      </c>
      <c r="AD150" s="341"/>
      <c r="AE150" s="341"/>
      <c r="AF150" s="341"/>
      <c r="AG150" s="341"/>
      <c r="AH150" s="341"/>
      <c r="AI150" s="428"/>
      <c r="AJ150" s="428"/>
      <c r="AK150" s="341"/>
      <c r="AL150" s="341"/>
      <c r="AM150" s="341"/>
      <c r="AN150" s="341"/>
      <c r="AO150" s="341"/>
      <c r="AP150" s="341"/>
      <c r="AQ150" s="341"/>
      <c r="AR150" s="341"/>
      <c r="AS150" s="341"/>
      <c r="AT150" s="341"/>
      <c r="AU150" s="341"/>
      <c r="AV150" s="341"/>
      <c r="AW150" s="341"/>
      <c r="AX150" s="341"/>
      <c r="AY150" s="341"/>
      <c r="AZ150" s="341"/>
      <c r="BA150" s="341"/>
      <c r="BB150" s="341"/>
      <c r="BC150" s="341"/>
      <c r="BD150" s="433"/>
      <c r="BE150" s="433"/>
      <c r="BF150" s="434"/>
      <c r="BG150" s="434"/>
      <c r="BH150" s="341"/>
      <c r="BI150" s="341"/>
      <c r="BJ150" s="341"/>
      <c r="BK150" s="428"/>
      <c r="BL150" s="428"/>
      <c r="BM150" s="425"/>
      <c r="BN150" s="425"/>
      <c r="BO150" s="425"/>
      <c r="BP150" s="341"/>
      <c r="BQ150" s="341"/>
      <c r="BR150" s="341"/>
      <c r="BS150" s="341"/>
      <c r="BT150" s="341"/>
      <c r="BU150" s="341"/>
      <c r="BV150" s="341"/>
      <c r="BW150" s="341"/>
      <c r="BX150" s="341"/>
      <c r="BY150" s="341"/>
      <c r="BZ150" s="341"/>
      <c r="CA150" s="341"/>
      <c r="CB150" s="341"/>
      <c r="CC150" s="341"/>
      <c r="CD150" s="430"/>
      <c r="CE150" s="341"/>
      <c r="CF150" s="341"/>
      <c r="CG150" s="341"/>
      <c r="CH150" s="341"/>
      <c r="CI150" s="341"/>
      <c r="CJ150" s="341"/>
      <c r="CK150" s="341"/>
      <c r="CL150" s="341"/>
      <c r="CM150" s="341"/>
      <c r="CN150" s="341"/>
      <c r="CO150" s="341"/>
      <c r="CP150" s="341"/>
      <c r="CQ150" s="341"/>
      <c r="CR150" s="341"/>
      <c r="CS150" s="341"/>
      <c r="CT150" s="341"/>
      <c r="CU150" s="341"/>
      <c r="CV150" s="341"/>
      <c r="CW150" s="341"/>
      <c r="CX150" s="341"/>
      <c r="CY150" s="341"/>
      <c r="CZ150" s="341"/>
      <c r="DA150" s="341"/>
      <c r="DB150" s="341"/>
      <c r="DC150" s="430"/>
      <c r="DD150" s="341"/>
      <c r="DE150" s="341"/>
      <c r="DF150" s="341"/>
      <c r="DG150" s="341"/>
      <c r="DH150" s="341"/>
      <c r="DI150" s="341"/>
      <c r="DJ150" s="341"/>
      <c r="DK150" s="341"/>
    </row>
    <row r="151" customFormat="false" ht="12.75" hidden="false" customHeight="false" outlineLevel="0" collapsed="false">
      <c r="A151" s="449" t="n">
        <v>40787</v>
      </c>
      <c r="B151" s="438" t="n">
        <v>0</v>
      </c>
      <c r="C151" s="438" t="n">
        <v>0</v>
      </c>
      <c r="D151" s="438" t="n">
        <v>0</v>
      </c>
      <c r="E151" s="438" t="n">
        <v>58.23685226</v>
      </c>
      <c r="F151" s="438" t="n">
        <f aca="false">SUM(B151:E151)</f>
        <v>58.23685226</v>
      </c>
      <c r="G151" s="450" t="n">
        <v>4.266</v>
      </c>
      <c r="H151" s="450" t="n">
        <v>4.244</v>
      </c>
      <c r="I151" s="448" t="n">
        <f aca="false">G151-H151</f>
        <v>0.0220000000000002</v>
      </c>
      <c r="J151" s="438" t="n">
        <f aca="false">I151*B151*10000</f>
        <v>0</v>
      </c>
      <c r="K151" s="438" t="n">
        <f aca="false">C151*I151*10000</f>
        <v>0</v>
      </c>
      <c r="L151" s="438" t="n">
        <f aca="false">I151*D151*10000</f>
        <v>0</v>
      </c>
      <c r="M151" s="438" t="n">
        <f aca="false">I151*E151*10000</f>
        <v>12812.1074972001</v>
      </c>
      <c r="N151" s="438" t="n">
        <f aca="false">SUM(J151:M151)</f>
        <v>12812.1074972001</v>
      </c>
      <c r="O151" s="451" t="n">
        <f aca="false">A151</f>
        <v>40787</v>
      </c>
      <c r="P151" s="341"/>
      <c r="Q151" s="341"/>
      <c r="R151" s="341"/>
      <c r="S151" s="428" t="n">
        <f aca="false">H150</f>
        <v>4.229</v>
      </c>
      <c r="T151" s="427" t="n">
        <f aca="false">G150-S151</f>
        <v>0.0220000000000002</v>
      </c>
      <c r="U151" s="425" t="n">
        <f aca="false">T151*F151</f>
        <v>1.28121074972001</v>
      </c>
      <c r="V151" s="341"/>
      <c r="W151" s="341"/>
      <c r="X151" s="341"/>
      <c r="Y151" s="425" t="n">
        <v>-281395.6029</v>
      </c>
      <c r="Z151" s="425" t="n">
        <v>-237717.7033</v>
      </c>
      <c r="AA151" s="419" t="n">
        <f aca="false">Y151-W151</f>
        <v>-281395.6029</v>
      </c>
      <c r="AB151" s="419" t="n">
        <f aca="false">Z151-X151</f>
        <v>-237717.7033</v>
      </c>
      <c r="AC151" s="419" t="n">
        <f aca="false">AA151+AB151</f>
        <v>-519113.3062</v>
      </c>
      <c r="AD151" s="341"/>
      <c r="AE151" s="341"/>
      <c r="AF151" s="341"/>
      <c r="AG151" s="341"/>
      <c r="AH151" s="341"/>
      <c r="AI151" s="428"/>
      <c r="AJ151" s="428"/>
      <c r="AK151" s="341"/>
      <c r="AL151" s="341"/>
      <c r="AM151" s="341"/>
      <c r="AN151" s="341"/>
      <c r="AO151" s="341"/>
      <c r="AP151" s="341"/>
      <c r="AQ151" s="341"/>
      <c r="AR151" s="341"/>
      <c r="AS151" s="341"/>
      <c r="AT151" s="341"/>
      <c r="AU151" s="341"/>
      <c r="AV151" s="341"/>
      <c r="AW151" s="341"/>
      <c r="AX151" s="341"/>
      <c r="AY151" s="341"/>
      <c r="AZ151" s="341"/>
      <c r="BA151" s="341"/>
      <c r="BB151" s="341"/>
      <c r="BC151" s="341"/>
      <c r="BD151" s="433"/>
      <c r="BE151" s="433"/>
      <c r="BF151" s="434"/>
      <c r="BG151" s="434"/>
      <c r="BH151" s="341"/>
      <c r="BI151" s="341"/>
      <c r="BJ151" s="341"/>
      <c r="BK151" s="428"/>
      <c r="BL151" s="428"/>
      <c r="BM151" s="425"/>
      <c r="BN151" s="425"/>
      <c r="BO151" s="425"/>
      <c r="BP151" s="341"/>
      <c r="BQ151" s="341"/>
      <c r="BR151" s="341"/>
      <c r="BS151" s="341"/>
      <c r="BT151" s="341"/>
      <c r="BU151" s="341"/>
      <c r="BV151" s="341"/>
      <c r="BW151" s="341"/>
      <c r="BX151" s="341"/>
      <c r="BY151" s="341"/>
      <c r="BZ151" s="341"/>
      <c r="CA151" s="341"/>
      <c r="CB151" s="341"/>
      <c r="CC151" s="341"/>
      <c r="CD151" s="430"/>
      <c r="CE151" s="341"/>
      <c r="CF151" s="341"/>
      <c r="CG151" s="341"/>
      <c r="CH151" s="341"/>
      <c r="CI151" s="341"/>
      <c r="CJ151" s="341"/>
      <c r="CK151" s="341"/>
      <c r="CL151" s="341"/>
      <c r="CM151" s="341"/>
      <c r="CN151" s="341"/>
      <c r="CO151" s="341"/>
      <c r="CP151" s="341"/>
      <c r="CQ151" s="341"/>
      <c r="CR151" s="341"/>
      <c r="CS151" s="341"/>
      <c r="CT151" s="341"/>
      <c r="CU151" s="341"/>
      <c r="CV151" s="341"/>
      <c r="CW151" s="341"/>
      <c r="CX151" s="341"/>
      <c r="CY151" s="341"/>
      <c r="CZ151" s="341"/>
      <c r="DA151" s="341"/>
      <c r="DB151" s="341"/>
      <c r="DC151" s="430"/>
      <c r="DD151" s="341"/>
      <c r="DE151" s="341"/>
      <c r="DF151" s="341"/>
      <c r="DG151" s="341"/>
      <c r="DH151" s="341"/>
      <c r="DI151" s="341"/>
      <c r="DJ151" s="341"/>
      <c r="DK151" s="341"/>
    </row>
    <row r="152" customFormat="false" ht="12.75" hidden="false" customHeight="false" outlineLevel="0" collapsed="false">
      <c r="A152" s="449" t="n">
        <v>40817</v>
      </c>
      <c r="B152" s="438" t="n">
        <v>0</v>
      </c>
      <c r="C152" s="438" t="n">
        <v>0</v>
      </c>
      <c r="D152" s="438" t="n">
        <v>0</v>
      </c>
      <c r="E152" s="438" t="n">
        <v>58.91181203</v>
      </c>
      <c r="F152" s="438" t="n">
        <f aca="false">SUM(B152:E152)</f>
        <v>58.91181203</v>
      </c>
      <c r="G152" s="450" t="n">
        <v>4.295</v>
      </c>
      <c r="H152" s="450" t="n">
        <v>4.273</v>
      </c>
      <c r="I152" s="448" t="n">
        <f aca="false">G152-H152</f>
        <v>0.0220000000000002</v>
      </c>
      <c r="J152" s="438" t="n">
        <f aca="false">I152*B152*10000</f>
        <v>0</v>
      </c>
      <c r="K152" s="438" t="n">
        <f aca="false">C152*I152*10000</f>
        <v>0</v>
      </c>
      <c r="L152" s="438" t="n">
        <f aca="false">I152*D152*10000</f>
        <v>0</v>
      </c>
      <c r="M152" s="438" t="n">
        <f aca="false">I152*E152*10000</f>
        <v>12960.5986466001</v>
      </c>
      <c r="N152" s="438" t="n">
        <f aca="false">SUM(J152:M152)</f>
        <v>12960.5986466001</v>
      </c>
      <c r="O152" s="451" t="n">
        <f aca="false">A152</f>
        <v>40817</v>
      </c>
      <c r="P152" s="341"/>
      <c r="Q152" s="341"/>
      <c r="R152" s="341"/>
      <c r="S152" s="428" t="n">
        <f aca="false">H151</f>
        <v>4.244</v>
      </c>
      <c r="T152" s="427" t="n">
        <f aca="false">G151-S152</f>
        <v>0.0220000000000002</v>
      </c>
      <c r="U152" s="425" t="n">
        <f aca="false">T152*F152</f>
        <v>1.29605986466001</v>
      </c>
      <c r="V152" s="341"/>
      <c r="W152" s="341"/>
      <c r="X152" s="341"/>
      <c r="Y152" s="425" t="n">
        <v>-1251.5247</v>
      </c>
      <c r="Z152" s="425" t="n">
        <v>-191944.5143</v>
      </c>
      <c r="AA152" s="419" t="n">
        <f aca="false">Y152-W152</f>
        <v>-1251.5247</v>
      </c>
      <c r="AB152" s="419" t="n">
        <f aca="false">Z152-X152</f>
        <v>-191944.5143</v>
      </c>
      <c r="AC152" s="419" t="n">
        <f aca="false">AA152+AB152</f>
        <v>-193196.039</v>
      </c>
      <c r="AD152" s="341"/>
      <c r="AE152" s="341"/>
      <c r="AF152" s="341"/>
      <c r="AG152" s="341"/>
      <c r="AH152" s="341"/>
      <c r="AI152" s="428"/>
      <c r="AJ152" s="428"/>
      <c r="AK152" s="341"/>
      <c r="AL152" s="341"/>
      <c r="AM152" s="341"/>
      <c r="AN152" s="341"/>
      <c r="AO152" s="341"/>
      <c r="AP152" s="341"/>
      <c r="AQ152" s="341"/>
      <c r="AR152" s="341"/>
      <c r="AS152" s="341"/>
      <c r="AT152" s="341"/>
      <c r="AU152" s="341"/>
      <c r="AV152" s="341"/>
      <c r="AW152" s="341"/>
      <c r="AX152" s="341"/>
      <c r="AY152" s="341"/>
      <c r="AZ152" s="341"/>
      <c r="BA152" s="341"/>
      <c r="BB152" s="341"/>
      <c r="BC152" s="341"/>
      <c r="BD152" s="433"/>
      <c r="BE152" s="433"/>
      <c r="BF152" s="434"/>
      <c r="BG152" s="434"/>
      <c r="BH152" s="341"/>
      <c r="BI152" s="341"/>
      <c r="BJ152" s="341"/>
      <c r="BK152" s="428"/>
      <c r="BL152" s="428"/>
      <c r="BM152" s="425"/>
      <c r="BN152" s="425"/>
      <c r="BO152" s="425"/>
      <c r="BP152" s="341"/>
      <c r="BQ152" s="341"/>
      <c r="BR152" s="341"/>
      <c r="BS152" s="341"/>
      <c r="BT152" s="341"/>
      <c r="BU152" s="341"/>
      <c r="BV152" s="341"/>
      <c r="BW152" s="341"/>
      <c r="BX152" s="341"/>
      <c r="BY152" s="341"/>
      <c r="BZ152" s="341"/>
      <c r="CA152" s="341"/>
      <c r="CB152" s="341"/>
      <c r="CC152" s="341"/>
      <c r="CD152" s="430"/>
      <c r="CE152" s="341"/>
      <c r="CF152" s="341"/>
      <c r="CG152" s="341"/>
      <c r="CH152" s="341"/>
      <c r="CI152" s="341"/>
      <c r="CJ152" s="341"/>
      <c r="CK152" s="341"/>
      <c r="CL152" s="341"/>
      <c r="CM152" s="341"/>
      <c r="CN152" s="341"/>
      <c r="CO152" s="341"/>
      <c r="CP152" s="341"/>
      <c r="CQ152" s="341"/>
      <c r="CR152" s="341"/>
      <c r="CS152" s="341"/>
      <c r="CT152" s="341"/>
      <c r="CU152" s="341"/>
      <c r="CV152" s="341"/>
      <c r="CW152" s="341"/>
      <c r="CX152" s="341"/>
      <c r="CY152" s="341"/>
      <c r="CZ152" s="341"/>
      <c r="DA152" s="341"/>
      <c r="DB152" s="341"/>
      <c r="DC152" s="430"/>
      <c r="DD152" s="341"/>
      <c r="DE152" s="341"/>
      <c r="DF152" s="341"/>
      <c r="DG152" s="341"/>
      <c r="DH152" s="341"/>
      <c r="DI152" s="341"/>
      <c r="DJ152" s="341"/>
      <c r="DK152" s="341"/>
    </row>
    <row r="153" customFormat="false" ht="12.75" hidden="false" customHeight="false" outlineLevel="0" collapsed="false">
      <c r="A153" s="449" t="n">
        <v>40848</v>
      </c>
      <c r="B153" s="438" t="n">
        <v>0</v>
      </c>
      <c r="C153" s="438" t="n">
        <v>0</v>
      </c>
      <c r="D153" s="438" t="n">
        <v>0</v>
      </c>
      <c r="E153" s="438" t="n">
        <v>56.31601445</v>
      </c>
      <c r="F153" s="438" t="n">
        <f aca="false">SUM(B153:E153)</f>
        <v>56.31601445</v>
      </c>
      <c r="G153" s="450" t="n">
        <v>4.435</v>
      </c>
      <c r="H153" s="450" t="n">
        <v>4.413</v>
      </c>
      <c r="I153" s="448" t="n">
        <f aca="false">G153-H153</f>
        <v>0.0219999999999994</v>
      </c>
      <c r="J153" s="438" t="n">
        <f aca="false">I153*B153*10000</f>
        <v>0</v>
      </c>
      <c r="K153" s="438" t="n">
        <f aca="false">C153*I153*10000</f>
        <v>0</v>
      </c>
      <c r="L153" s="438" t="n">
        <f aca="false">I153*D153*10000</f>
        <v>0</v>
      </c>
      <c r="M153" s="438" t="n">
        <f aca="false">I153*E153*10000</f>
        <v>12389.5231789996</v>
      </c>
      <c r="N153" s="438" t="n">
        <f aca="false">SUM(J153:M153)</f>
        <v>12389.5231789996</v>
      </c>
      <c r="O153" s="451" t="n">
        <f aca="false">A153</f>
        <v>40848</v>
      </c>
      <c r="P153" s="341"/>
      <c r="Q153" s="341"/>
      <c r="R153" s="341"/>
      <c r="S153" s="428" t="n">
        <f aca="false">H152</f>
        <v>4.273</v>
      </c>
      <c r="T153" s="427" t="n">
        <f aca="false">G152-S153</f>
        <v>0.0220000000000002</v>
      </c>
      <c r="U153" s="425" t="n">
        <f aca="false">T153*F153</f>
        <v>1.23895231790001</v>
      </c>
      <c r="V153" s="341"/>
      <c r="W153" s="341"/>
      <c r="X153" s="341"/>
      <c r="Y153" s="425" t="n">
        <v>-1292.2406</v>
      </c>
      <c r="Z153" s="425" t="n">
        <v>-193908.6817</v>
      </c>
      <c r="AA153" s="419" t="n">
        <f aca="false">Y153-W153</f>
        <v>-1292.2406</v>
      </c>
      <c r="AB153" s="419" t="n">
        <f aca="false">Z153-X153</f>
        <v>-193908.6817</v>
      </c>
      <c r="AC153" s="419" t="n">
        <f aca="false">AA153+AB153</f>
        <v>-195200.9223</v>
      </c>
      <c r="AD153" s="341"/>
      <c r="AE153" s="341"/>
      <c r="AF153" s="341"/>
      <c r="AG153" s="341"/>
      <c r="AH153" s="341"/>
      <c r="AI153" s="428"/>
      <c r="AJ153" s="428"/>
      <c r="AK153" s="341"/>
      <c r="AL153" s="341"/>
      <c r="AM153" s="341"/>
      <c r="AN153" s="341"/>
      <c r="AO153" s="341"/>
      <c r="AP153" s="341"/>
      <c r="AQ153" s="341"/>
      <c r="AR153" s="341"/>
      <c r="AS153" s="341"/>
      <c r="AT153" s="341"/>
      <c r="AU153" s="341"/>
      <c r="AV153" s="341"/>
      <c r="AW153" s="341"/>
      <c r="AX153" s="341"/>
      <c r="AY153" s="341"/>
      <c r="AZ153" s="341"/>
      <c r="BA153" s="341"/>
      <c r="BB153" s="341"/>
      <c r="BC153" s="341"/>
      <c r="BD153" s="433"/>
      <c r="BE153" s="433"/>
      <c r="BF153" s="434"/>
      <c r="BG153" s="434"/>
      <c r="BH153" s="341"/>
      <c r="BI153" s="341"/>
      <c r="BJ153" s="341"/>
      <c r="BK153" s="428"/>
      <c r="BL153" s="428"/>
      <c r="BM153" s="425"/>
      <c r="BN153" s="425"/>
      <c r="BO153" s="425"/>
      <c r="BP153" s="341"/>
      <c r="BQ153" s="341"/>
      <c r="BR153" s="341"/>
      <c r="BS153" s="341"/>
      <c r="BT153" s="341"/>
      <c r="BU153" s="341"/>
      <c r="BV153" s="341"/>
      <c r="BW153" s="341"/>
      <c r="BX153" s="341"/>
      <c r="BY153" s="341"/>
      <c r="BZ153" s="341"/>
      <c r="CA153" s="341"/>
      <c r="CB153" s="341"/>
      <c r="CC153" s="341"/>
      <c r="CD153" s="430"/>
      <c r="CE153" s="341"/>
      <c r="CF153" s="341"/>
      <c r="CG153" s="341"/>
      <c r="CH153" s="341"/>
      <c r="CI153" s="341"/>
      <c r="CJ153" s="341"/>
      <c r="CK153" s="341"/>
      <c r="CL153" s="341"/>
      <c r="CM153" s="341"/>
      <c r="CN153" s="341"/>
      <c r="CO153" s="341"/>
      <c r="CP153" s="341"/>
      <c r="CQ153" s="341"/>
      <c r="CR153" s="341"/>
      <c r="CS153" s="341"/>
      <c r="CT153" s="341"/>
      <c r="CU153" s="341"/>
      <c r="CV153" s="341"/>
      <c r="CW153" s="341"/>
      <c r="CX153" s="341"/>
      <c r="CY153" s="341"/>
      <c r="CZ153" s="341"/>
      <c r="DA153" s="341"/>
      <c r="DB153" s="341"/>
      <c r="DC153" s="430"/>
      <c r="DD153" s="341"/>
      <c r="DE153" s="341"/>
      <c r="DF153" s="341"/>
      <c r="DG153" s="341"/>
      <c r="DH153" s="341"/>
      <c r="DI153" s="341"/>
      <c r="DJ153" s="341"/>
      <c r="DK153" s="341"/>
    </row>
    <row r="154" customFormat="false" ht="12.75" hidden="false" customHeight="false" outlineLevel="0" collapsed="false">
      <c r="A154" s="449" t="n">
        <v>40878</v>
      </c>
      <c r="B154" s="438" t="n">
        <v>0</v>
      </c>
      <c r="C154" s="438" t="n">
        <v>0</v>
      </c>
      <c r="D154" s="438" t="n">
        <v>0</v>
      </c>
      <c r="E154" s="438" t="n">
        <v>56.09576787</v>
      </c>
      <c r="F154" s="438" t="n">
        <f aca="false">SUM(B154:E154)</f>
        <v>56.09576787</v>
      </c>
      <c r="G154" s="450" t="n">
        <v>4.58</v>
      </c>
      <c r="H154" s="450" t="n">
        <v>4.558</v>
      </c>
      <c r="I154" s="448" t="n">
        <f aca="false">G154-H154</f>
        <v>0.0220000000000002</v>
      </c>
      <c r="J154" s="438" t="n">
        <f aca="false">I154*B154*10000</f>
        <v>0</v>
      </c>
      <c r="K154" s="438" t="n">
        <f aca="false">C154*I154*10000</f>
        <v>0</v>
      </c>
      <c r="L154" s="438" t="n">
        <f aca="false">I154*D154*10000</f>
        <v>0</v>
      </c>
      <c r="M154" s="438" t="n">
        <f aca="false">I154*E154*10000</f>
        <v>12341.0689314001</v>
      </c>
      <c r="N154" s="438" t="n">
        <f aca="false">SUM(J154:M154)</f>
        <v>12341.0689314001</v>
      </c>
      <c r="O154" s="451" t="n">
        <f aca="false">A154</f>
        <v>40878</v>
      </c>
      <c r="P154" s="341"/>
      <c r="Q154" s="341"/>
      <c r="R154" s="341"/>
      <c r="S154" s="428" t="n">
        <f aca="false">H153</f>
        <v>4.413</v>
      </c>
      <c r="T154" s="427" t="n">
        <f aca="false">G153-S154</f>
        <v>0.0219999999999994</v>
      </c>
      <c r="U154" s="425" t="n">
        <f aca="false">T154*F154</f>
        <v>1.23410689313996</v>
      </c>
      <c r="V154" s="341"/>
      <c r="W154" s="341"/>
      <c r="X154" s="341"/>
      <c r="Y154" s="425" t="n">
        <v>-1261.6613</v>
      </c>
      <c r="Z154" s="425" t="n">
        <v>-189323.3246</v>
      </c>
      <c r="AA154" s="419" t="n">
        <f aca="false">Y154-W154</f>
        <v>-1261.6613</v>
      </c>
      <c r="AB154" s="419" t="n">
        <f aca="false">Z154-X154</f>
        <v>-189323.3246</v>
      </c>
      <c r="AC154" s="419" t="n">
        <f aca="false">AA154+AB154</f>
        <v>-190584.9859</v>
      </c>
      <c r="AD154" s="341"/>
      <c r="AE154" s="341"/>
      <c r="AF154" s="341"/>
      <c r="AG154" s="341"/>
      <c r="AH154" s="341"/>
      <c r="AI154" s="428"/>
      <c r="AJ154" s="428"/>
      <c r="AK154" s="341"/>
      <c r="AL154" s="341"/>
      <c r="AM154" s="341"/>
      <c r="AN154" s="341"/>
      <c r="AO154" s="341"/>
      <c r="AP154" s="341"/>
      <c r="AQ154" s="341"/>
      <c r="AR154" s="341"/>
      <c r="AS154" s="341"/>
      <c r="AT154" s="341"/>
      <c r="AU154" s="341"/>
      <c r="AV154" s="341"/>
      <c r="AW154" s="341"/>
      <c r="AX154" s="341"/>
      <c r="AY154" s="341"/>
      <c r="AZ154" s="341"/>
      <c r="BA154" s="341"/>
      <c r="BB154" s="341"/>
      <c r="BC154" s="341"/>
      <c r="BD154" s="433"/>
      <c r="BE154" s="433"/>
      <c r="BF154" s="434"/>
      <c r="BG154" s="434"/>
      <c r="BH154" s="341"/>
      <c r="BI154" s="341"/>
      <c r="BJ154" s="341"/>
      <c r="BK154" s="428"/>
      <c r="BL154" s="428"/>
      <c r="BM154" s="425"/>
      <c r="BN154" s="425"/>
      <c r="BO154" s="425"/>
      <c r="BP154" s="341"/>
      <c r="BQ154" s="341"/>
      <c r="BR154" s="341"/>
      <c r="BS154" s="341"/>
      <c r="BT154" s="341"/>
      <c r="BU154" s="341"/>
      <c r="BV154" s="341"/>
      <c r="BW154" s="341"/>
      <c r="BX154" s="341"/>
      <c r="BY154" s="341"/>
      <c r="BZ154" s="341"/>
      <c r="CA154" s="341"/>
      <c r="CB154" s="341"/>
      <c r="CC154" s="341"/>
      <c r="CD154" s="430"/>
      <c r="CE154" s="341"/>
      <c r="CF154" s="341"/>
      <c r="CG154" s="341"/>
      <c r="CH154" s="341"/>
      <c r="CI154" s="341"/>
      <c r="CJ154" s="341"/>
      <c r="CK154" s="341"/>
      <c r="CL154" s="341"/>
      <c r="CM154" s="341"/>
      <c r="CN154" s="341"/>
      <c r="CO154" s="341"/>
      <c r="CP154" s="341"/>
      <c r="CQ154" s="341"/>
      <c r="CR154" s="341"/>
      <c r="CS154" s="341"/>
      <c r="CT154" s="341"/>
      <c r="CU154" s="341"/>
      <c r="CV154" s="341"/>
      <c r="CW154" s="341"/>
      <c r="CX154" s="341"/>
      <c r="CY154" s="341"/>
      <c r="CZ154" s="341"/>
      <c r="DA154" s="341"/>
      <c r="DB154" s="341"/>
      <c r="DC154" s="430"/>
      <c r="DD154" s="341"/>
      <c r="DE154" s="341"/>
      <c r="DF154" s="341"/>
      <c r="DG154" s="341"/>
      <c r="DH154" s="341"/>
      <c r="DI154" s="341"/>
      <c r="DJ154" s="341"/>
      <c r="DK154" s="341"/>
    </row>
    <row r="155" customFormat="false" ht="12.75" hidden="false" customHeight="false" outlineLevel="0" collapsed="false">
      <c r="A155" s="449" t="n">
        <v>40909</v>
      </c>
      <c r="B155" s="438" t="n">
        <v>0</v>
      </c>
      <c r="C155" s="438" t="n">
        <v>0</v>
      </c>
      <c r="D155" s="438" t="n">
        <v>0</v>
      </c>
      <c r="E155" s="438" t="n">
        <v>54.0843385</v>
      </c>
      <c r="F155" s="438" t="n">
        <f aca="false">SUM(B155:E155)</f>
        <v>54.0843385</v>
      </c>
      <c r="G155" s="450" t="n">
        <v>4.695</v>
      </c>
      <c r="H155" s="450" t="n">
        <v>4.673</v>
      </c>
      <c r="I155" s="448" t="n">
        <f aca="false">G155-H155</f>
        <v>0.0220000000000002</v>
      </c>
      <c r="J155" s="438" t="n">
        <f aca="false">I155*B155*10000</f>
        <v>0</v>
      </c>
      <c r="K155" s="438" t="n">
        <f aca="false">C155*I155*10000</f>
        <v>0</v>
      </c>
      <c r="L155" s="438" t="n">
        <f aca="false">I155*D155*10000</f>
        <v>0</v>
      </c>
      <c r="M155" s="438" t="n">
        <f aca="false">I155*E155*10000</f>
        <v>11898.5544700001</v>
      </c>
      <c r="N155" s="438" t="n">
        <f aca="false">SUM(J155:M155)</f>
        <v>11898.5544700001</v>
      </c>
      <c r="O155" s="451" t="n">
        <f aca="false">A155</f>
        <v>40909</v>
      </c>
      <c r="P155" s="341"/>
      <c r="Q155" s="341"/>
      <c r="R155" s="341"/>
      <c r="S155" s="428" t="n">
        <f aca="false">H154</f>
        <v>4.558</v>
      </c>
      <c r="T155" s="427" t="n">
        <f aca="false">G154-S155</f>
        <v>0.0220000000000002</v>
      </c>
      <c r="U155" s="425" t="n">
        <f aca="false">T155*F155</f>
        <v>1.18985544700001</v>
      </c>
      <c r="V155" s="341"/>
      <c r="W155" s="341"/>
      <c r="X155" s="341"/>
      <c r="Y155" s="425" t="n">
        <v>-1327.1215</v>
      </c>
      <c r="Z155" s="425" t="n">
        <v>-191286.5997</v>
      </c>
      <c r="AA155" s="419" t="n">
        <f aca="false">Y155-W155</f>
        <v>-1327.1215</v>
      </c>
      <c r="AB155" s="419" t="n">
        <f aca="false">Z155-X155</f>
        <v>-191286.5997</v>
      </c>
      <c r="AC155" s="419" t="n">
        <f aca="false">AA155+AB155</f>
        <v>-192613.7212</v>
      </c>
      <c r="AD155" s="341"/>
      <c r="AE155" s="341"/>
      <c r="AF155" s="341"/>
      <c r="AG155" s="341"/>
      <c r="AH155" s="341"/>
      <c r="AI155" s="428"/>
      <c r="AJ155" s="428"/>
      <c r="AK155" s="341"/>
      <c r="AL155" s="341"/>
      <c r="AM155" s="341"/>
      <c r="AN155" s="341"/>
      <c r="AO155" s="341"/>
      <c r="AP155" s="341"/>
      <c r="AQ155" s="341"/>
      <c r="AR155" s="341"/>
      <c r="AS155" s="341"/>
      <c r="AT155" s="341"/>
      <c r="AU155" s="341"/>
      <c r="AV155" s="341"/>
      <c r="AW155" s="341"/>
      <c r="AX155" s="341"/>
      <c r="AY155" s="341"/>
      <c r="AZ155" s="341"/>
      <c r="BA155" s="341"/>
      <c r="BB155" s="341"/>
      <c r="BC155" s="341"/>
      <c r="BD155" s="433"/>
      <c r="BE155" s="433"/>
      <c r="BF155" s="434"/>
      <c r="BG155" s="434"/>
      <c r="BH155" s="341"/>
      <c r="BI155" s="341"/>
      <c r="BJ155" s="341"/>
      <c r="BK155" s="428"/>
      <c r="BL155" s="428"/>
      <c r="BM155" s="425"/>
      <c r="BN155" s="425"/>
      <c r="BO155" s="425"/>
      <c r="BP155" s="341"/>
      <c r="BQ155" s="341"/>
      <c r="BR155" s="341"/>
      <c r="BS155" s="341"/>
      <c r="BT155" s="341"/>
      <c r="BU155" s="341"/>
      <c r="BV155" s="341"/>
      <c r="BW155" s="341"/>
      <c r="BX155" s="341"/>
      <c r="BY155" s="341"/>
      <c r="BZ155" s="341"/>
      <c r="CA155" s="341"/>
      <c r="CB155" s="341"/>
      <c r="CC155" s="341"/>
      <c r="CD155" s="430"/>
      <c r="CE155" s="341"/>
      <c r="CF155" s="341"/>
      <c r="CG155" s="341"/>
      <c r="CH155" s="341"/>
      <c r="CI155" s="341"/>
      <c r="CJ155" s="341"/>
      <c r="CK155" s="341"/>
      <c r="CL155" s="341"/>
      <c r="CM155" s="341"/>
      <c r="CN155" s="341"/>
      <c r="CO155" s="341"/>
      <c r="CP155" s="341"/>
      <c r="CQ155" s="341"/>
      <c r="CR155" s="341"/>
      <c r="CS155" s="341"/>
      <c r="CT155" s="341"/>
      <c r="CU155" s="341"/>
      <c r="CV155" s="341"/>
      <c r="CW155" s="341"/>
      <c r="CX155" s="341"/>
      <c r="CY155" s="341"/>
      <c r="CZ155" s="341"/>
      <c r="DA155" s="341"/>
      <c r="DB155" s="341"/>
      <c r="DC155" s="430"/>
      <c r="DD155" s="341"/>
      <c r="DE155" s="341"/>
      <c r="DF155" s="341"/>
      <c r="DG155" s="341"/>
      <c r="DH155" s="341"/>
      <c r="DI155" s="341"/>
      <c r="DJ155" s="341"/>
      <c r="DK155" s="341"/>
    </row>
    <row r="156" customFormat="false" ht="12.75" hidden="false" customHeight="false" outlineLevel="0" collapsed="false">
      <c r="A156" s="449" t="n">
        <v>40940</v>
      </c>
      <c r="B156" s="438" t="n">
        <v>0</v>
      </c>
      <c r="C156" s="438" t="n">
        <v>0</v>
      </c>
      <c r="D156" s="438" t="n">
        <v>0</v>
      </c>
      <c r="E156" s="438" t="n">
        <v>53.07070515</v>
      </c>
      <c r="F156" s="438" t="n">
        <f aca="false">SUM(B156:E156)</f>
        <v>53.07070515</v>
      </c>
      <c r="G156" s="450" t="n">
        <v>4.577</v>
      </c>
      <c r="H156" s="450" t="n">
        <v>4.555</v>
      </c>
      <c r="I156" s="448" t="n">
        <f aca="false">G156-H156</f>
        <v>0.0220000000000002</v>
      </c>
      <c r="J156" s="438" t="n">
        <f aca="false">I156*B156*10000</f>
        <v>0</v>
      </c>
      <c r="K156" s="438" t="n">
        <f aca="false">C156*I156*10000</f>
        <v>0</v>
      </c>
      <c r="L156" s="438" t="n">
        <f aca="false">I156*D156*10000</f>
        <v>0</v>
      </c>
      <c r="M156" s="438" t="n">
        <f aca="false">I156*E156*10000</f>
        <v>11675.5551330001</v>
      </c>
      <c r="N156" s="438" t="n">
        <f aca="false">SUM(J156:M156)</f>
        <v>11675.5551330001</v>
      </c>
      <c r="O156" s="451" t="n">
        <f aca="false">A156</f>
        <v>40940</v>
      </c>
      <c r="P156" s="341"/>
      <c r="Q156" s="341"/>
      <c r="R156" s="341"/>
      <c r="S156" s="428" t="n">
        <f aca="false">H155</f>
        <v>4.673</v>
      </c>
      <c r="T156" s="427" t="n">
        <f aca="false">G155-S156</f>
        <v>0.0220000000000002</v>
      </c>
      <c r="U156" s="425" t="n">
        <f aca="false">T156*F156</f>
        <v>1.16755551330001</v>
      </c>
      <c r="V156" s="341"/>
      <c r="W156" s="341"/>
      <c r="X156" s="341"/>
      <c r="Y156" s="425" t="n">
        <v>-1353.1829</v>
      </c>
      <c r="Z156" s="425" t="n">
        <v>-115812.2507</v>
      </c>
      <c r="AA156" s="419" t="n">
        <f aca="false">Y156-W156</f>
        <v>-1353.1829</v>
      </c>
      <c r="AB156" s="419" t="n">
        <f aca="false">Z156-X156</f>
        <v>-115812.2507</v>
      </c>
      <c r="AC156" s="419" t="n">
        <f aca="false">AA156+AB156</f>
        <v>-117165.4336</v>
      </c>
      <c r="AD156" s="341"/>
      <c r="AE156" s="341"/>
      <c r="AF156" s="341"/>
      <c r="AG156" s="341"/>
      <c r="AH156" s="341"/>
      <c r="AI156" s="428"/>
      <c r="AJ156" s="428"/>
      <c r="AK156" s="341"/>
      <c r="AL156" s="341"/>
      <c r="AM156" s="341"/>
      <c r="AN156" s="341"/>
      <c r="AO156" s="341"/>
      <c r="AP156" s="341"/>
      <c r="AQ156" s="341"/>
      <c r="AR156" s="341"/>
      <c r="AS156" s="341"/>
      <c r="AT156" s="341"/>
      <c r="AU156" s="341"/>
      <c r="AV156" s="341"/>
      <c r="AW156" s="341"/>
      <c r="AX156" s="341"/>
      <c r="AY156" s="341"/>
      <c r="AZ156" s="341"/>
      <c r="BA156" s="341"/>
      <c r="BB156" s="341"/>
      <c r="BC156" s="341"/>
      <c r="BD156" s="433"/>
      <c r="BE156" s="433"/>
      <c r="BF156" s="434"/>
      <c r="BG156" s="434"/>
      <c r="BH156" s="341"/>
      <c r="BI156" s="341"/>
      <c r="BJ156" s="341"/>
      <c r="BK156" s="428"/>
      <c r="BL156" s="428"/>
      <c r="BM156" s="425"/>
      <c r="BN156" s="425"/>
      <c r="BO156" s="425"/>
      <c r="BP156" s="341"/>
      <c r="BQ156" s="341"/>
      <c r="BR156" s="341"/>
      <c r="BS156" s="341"/>
      <c r="BT156" s="341"/>
      <c r="BU156" s="341"/>
      <c r="BV156" s="341"/>
      <c r="BW156" s="341"/>
      <c r="BX156" s="341"/>
      <c r="BY156" s="341"/>
      <c r="BZ156" s="341"/>
      <c r="CA156" s="341"/>
      <c r="CB156" s="341"/>
      <c r="CC156" s="341"/>
      <c r="CD156" s="430"/>
      <c r="CE156" s="341"/>
      <c r="CF156" s="341"/>
      <c r="CG156" s="341"/>
      <c r="CH156" s="341"/>
      <c r="CI156" s="341"/>
      <c r="CJ156" s="341"/>
      <c r="CK156" s="341"/>
      <c r="CL156" s="341"/>
      <c r="CM156" s="341"/>
      <c r="CN156" s="341"/>
      <c r="CO156" s="341"/>
      <c r="CP156" s="341"/>
      <c r="CQ156" s="341"/>
      <c r="CR156" s="341"/>
      <c r="CS156" s="341"/>
      <c r="CT156" s="341"/>
      <c r="CU156" s="341"/>
      <c r="CV156" s="341"/>
      <c r="CW156" s="341"/>
      <c r="CX156" s="341"/>
      <c r="CY156" s="341"/>
      <c r="CZ156" s="341"/>
      <c r="DA156" s="341"/>
      <c r="DB156" s="341"/>
      <c r="DC156" s="430"/>
      <c r="DD156" s="341"/>
      <c r="DE156" s="341"/>
      <c r="DF156" s="341"/>
      <c r="DG156" s="341"/>
      <c r="DH156" s="341"/>
      <c r="DI156" s="341"/>
      <c r="DJ156" s="341"/>
      <c r="DK156" s="341"/>
    </row>
    <row r="157" customFormat="false" ht="12.75" hidden="false" customHeight="false" outlineLevel="0" collapsed="false">
      <c r="A157" s="449" t="n">
        <v>40969</v>
      </c>
      <c r="B157" s="438" t="n">
        <v>0</v>
      </c>
      <c r="C157" s="438" t="n">
        <v>0</v>
      </c>
      <c r="D157" s="438" t="n">
        <v>0</v>
      </c>
      <c r="E157" s="438" t="n">
        <v>52.45301225</v>
      </c>
      <c r="F157" s="438" t="n">
        <f aca="false">SUM(B157:E157)</f>
        <v>52.45301225</v>
      </c>
      <c r="G157" s="450" t="n">
        <v>4.444</v>
      </c>
      <c r="H157" s="450" t="n">
        <v>4.422</v>
      </c>
      <c r="I157" s="448" t="n">
        <f aca="false">G157-H157</f>
        <v>0.0220000000000002</v>
      </c>
      <c r="J157" s="438" t="n">
        <f aca="false">I157*B157*10000</f>
        <v>0</v>
      </c>
      <c r="K157" s="438" t="n">
        <f aca="false">C157*I157*10000</f>
        <v>0</v>
      </c>
      <c r="L157" s="438" t="n">
        <f aca="false">I157*D157*10000</f>
        <v>0</v>
      </c>
      <c r="M157" s="438" t="n">
        <f aca="false">I157*E157*10000</f>
        <v>11539.6626950001</v>
      </c>
      <c r="N157" s="438" t="n">
        <f aca="false">SUM(J157:M157)</f>
        <v>11539.6626950001</v>
      </c>
      <c r="O157" s="451" t="n">
        <f aca="false">A157</f>
        <v>40969</v>
      </c>
      <c r="P157" s="341"/>
      <c r="Q157" s="341"/>
      <c r="R157" s="341"/>
      <c r="S157" s="428" t="n">
        <f aca="false">H156</f>
        <v>4.555</v>
      </c>
      <c r="T157" s="427" t="n">
        <f aca="false">G156-S157</f>
        <v>0.0220000000000002</v>
      </c>
      <c r="U157" s="425" t="n">
        <f aca="false">T157*F157</f>
        <v>1.15396626950001</v>
      </c>
      <c r="V157" s="341"/>
      <c r="W157" s="341"/>
      <c r="X157" s="341"/>
      <c r="Y157" s="425" t="n">
        <v>-1379.1252</v>
      </c>
      <c r="Z157" s="425" t="n">
        <v>-37255.3417</v>
      </c>
      <c r="AA157" s="419" t="n">
        <f aca="false">Y157-W157</f>
        <v>-1379.1252</v>
      </c>
      <c r="AB157" s="419" t="n">
        <f aca="false">Z157-X157</f>
        <v>-37255.3417</v>
      </c>
      <c r="AC157" s="419" t="n">
        <f aca="false">AA157+AB157</f>
        <v>-38634.4669</v>
      </c>
      <c r="AD157" s="341"/>
      <c r="AE157" s="341"/>
      <c r="AF157" s="341"/>
      <c r="AG157" s="341"/>
      <c r="AH157" s="341"/>
      <c r="AI157" s="428"/>
      <c r="AJ157" s="428"/>
      <c r="AK157" s="341"/>
      <c r="AL157" s="341"/>
      <c r="AM157" s="341"/>
      <c r="AN157" s="341"/>
      <c r="AO157" s="341"/>
      <c r="AP157" s="341"/>
      <c r="AQ157" s="341"/>
      <c r="AR157" s="341"/>
      <c r="AS157" s="341"/>
      <c r="AT157" s="341"/>
      <c r="AU157" s="341"/>
      <c r="AV157" s="341"/>
      <c r="AW157" s="341"/>
      <c r="AX157" s="341"/>
      <c r="AY157" s="341"/>
      <c r="AZ157" s="341"/>
      <c r="BA157" s="341"/>
      <c r="BB157" s="341"/>
      <c r="BC157" s="341"/>
      <c r="BD157" s="433"/>
      <c r="BE157" s="433"/>
      <c r="BF157" s="434"/>
      <c r="BG157" s="434"/>
      <c r="BH157" s="341"/>
      <c r="BI157" s="341"/>
      <c r="BJ157" s="341"/>
      <c r="BK157" s="428"/>
      <c r="BL157" s="428"/>
      <c r="BM157" s="425"/>
      <c r="BN157" s="425"/>
      <c r="BO157" s="425"/>
      <c r="BP157" s="341"/>
      <c r="BQ157" s="341"/>
      <c r="BR157" s="341"/>
      <c r="BS157" s="341"/>
      <c r="BT157" s="341"/>
      <c r="BU157" s="341"/>
      <c r="BV157" s="341"/>
      <c r="BW157" s="341"/>
      <c r="BX157" s="341"/>
      <c r="BY157" s="341"/>
      <c r="BZ157" s="341"/>
      <c r="CA157" s="341"/>
      <c r="CB157" s="341"/>
      <c r="CC157" s="341"/>
      <c r="CD157" s="430"/>
      <c r="CE157" s="341"/>
      <c r="CF157" s="341"/>
      <c r="CG157" s="341"/>
      <c r="CH157" s="341"/>
      <c r="CI157" s="341"/>
      <c r="CJ157" s="341"/>
      <c r="CK157" s="341"/>
      <c r="CL157" s="341"/>
      <c r="CM157" s="341"/>
      <c r="CN157" s="341"/>
      <c r="CO157" s="341"/>
      <c r="CP157" s="341"/>
      <c r="CQ157" s="341"/>
      <c r="CR157" s="341"/>
      <c r="CS157" s="341"/>
      <c r="CT157" s="341"/>
      <c r="CU157" s="341"/>
      <c r="CV157" s="341"/>
      <c r="CW157" s="341"/>
      <c r="CX157" s="341"/>
      <c r="CY157" s="341"/>
      <c r="CZ157" s="341"/>
      <c r="DA157" s="341"/>
      <c r="DB157" s="341"/>
      <c r="DC157" s="430"/>
      <c r="DD157" s="341"/>
      <c r="DE157" s="341"/>
      <c r="DF157" s="341"/>
      <c r="DG157" s="341"/>
      <c r="DH157" s="341"/>
      <c r="DI157" s="341"/>
      <c r="DJ157" s="341"/>
      <c r="DK157" s="341"/>
    </row>
    <row r="158" customFormat="false" ht="12.75" hidden="false" customHeight="false" outlineLevel="0" collapsed="false">
      <c r="A158" s="449" t="n">
        <v>41000</v>
      </c>
      <c r="B158" s="438" t="n">
        <v>0</v>
      </c>
      <c r="C158" s="438" t="n">
        <v>0</v>
      </c>
      <c r="D158" s="438" t="n">
        <v>0</v>
      </c>
      <c r="E158" s="438" t="n">
        <v>54.0310423</v>
      </c>
      <c r="F158" s="438" t="n">
        <f aca="false">SUM(B158:E158)</f>
        <v>54.0310423</v>
      </c>
      <c r="G158" s="450" t="n">
        <v>4.224</v>
      </c>
      <c r="H158" s="450" t="n">
        <v>4.202</v>
      </c>
      <c r="I158" s="448" t="n">
        <f aca="false">G158-H158</f>
        <v>0.0220000000000002</v>
      </c>
      <c r="J158" s="438" t="n">
        <f aca="false">I158*B158*10000</f>
        <v>0</v>
      </c>
      <c r="K158" s="438" t="n">
        <f aca="false">C158*I158*10000</f>
        <v>0</v>
      </c>
      <c r="L158" s="438" t="n">
        <f aca="false">I158*D158*10000</f>
        <v>0</v>
      </c>
      <c r="M158" s="438" t="n">
        <f aca="false">I158*E158*10000</f>
        <v>11886.8293060001</v>
      </c>
      <c r="N158" s="438" t="n">
        <f aca="false">SUM(J158:M158)</f>
        <v>11886.8293060001</v>
      </c>
      <c r="O158" s="451" t="n">
        <f aca="false">A158</f>
        <v>41000</v>
      </c>
      <c r="P158" s="425" t="n">
        <f aca="false">SUM(N147:N158)</f>
        <v>149181.143493801</v>
      </c>
      <c r="Q158" s="341"/>
      <c r="R158" s="341"/>
      <c r="S158" s="428" t="n">
        <f aca="false">H157</f>
        <v>4.422</v>
      </c>
      <c r="T158" s="427" t="n">
        <f aca="false">G157-S158</f>
        <v>0.0220000000000002</v>
      </c>
      <c r="U158" s="425" t="n">
        <f aca="false">T158*F158</f>
        <v>1.18868293060001</v>
      </c>
      <c r="V158" s="425" t="n">
        <f aca="false">SUM(U147:U158)</f>
        <v>14.9181143493801</v>
      </c>
      <c r="W158" s="341"/>
      <c r="X158" s="341"/>
      <c r="Y158" s="425" t="n">
        <v>-1543.4537</v>
      </c>
      <c r="Z158" s="425" t="n">
        <v>35535.2685</v>
      </c>
      <c r="AA158" s="419" t="n">
        <f aca="false">Y158-W158</f>
        <v>-1543.4537</v>
      </c>
      <c r="AB158" s="419" t="n">
        <f aca="false">Z158-X158</f>
        <v>35535.2685</v>
      </c>
      <c r="AC158" s="419" t="n">
        <f aca="false">AA158+AB158</f>
        <v>33991.8148</v>
      </c>
      <c r="AD158" s="341"/>
      <c r="AE158" s="341"/>
      <c r="AF158" s="341"/>
      <c r="AG158" s="341"/>
      <c r="AH158" s="341"/>
      <c r="AI158" s="428"/>
      <c r="AJ158" s="428"/>
      <c r="AK158" s="341"/>
      <c r="AL158" s="341"/>
      <c r="AM158" s="341"/>
      <c r="AN158" s="341"/>
      <c r="AO158" s="341"/>
      <c r="AP158" s="341"/>
      <c r="AQ158" s="341"/>
      <c r="AR158" s="341"/>
      <c r="AS158" s="341"/>
      <c r="AT158" s="341"/>
      <c r="AU158" s="341"/>
      <c r="AV158" s="341"/>
      <c r="AW158" s="341"/>
      <c r="AX158" s="341"/>
      <c r="AY158" s="341"/>
      <c r="AZ158" s="341"/>
      <c r="BA158" s="341"/>
      <c r="BB158" s="341"/>
      <c r="BC158" s="341"/>
      <c r="BD158" s="433"/>
      <c r="BE158" s="433"/>
      <c r="BF158" s="434"/>
      <c r="BG158" s="434"/>
      <c r="BH158" s="341"/>
      <c r="BI158" s="341"/>
      <c r="BJ158" s="341"/>
      <c r="BK158" s="428"/>
      <c r="BL158" s="428"/>
      <c r="BM158" s="425"/>
      <c r="BN158" s="425"/>
      <c r="BO158" s="425"/>
      <c r="BP158" s="341"/>
      <c r="BQ158" s="341"/>
      <c r="BR158" s="341"/>
      <c r="BS158" s="341"/>
      <c r="BT158" s="341"/>
      <c r="BU158" s="341"/>
      <c r="BV158" s="341"/>
      <c r="BW158" s="341"/>
      <c r="BX158" s="341"/>
      <c r="BY158" s="341"/>
      <c r="BZ158" s="341"/>
      <c r="CA158" s="341"/>
      <c r="CB158" s="341"/>
      <c r="CC158" s="341"/>
      <c r="CD158" s="430"/>
      <c r="CE158" s="341"/>
      <c r="CF158" s="341"/>
      <c r="CG158" s="341"/>
      <c r="CH158" s="341"/>
      <c r="CI158" s="341"/>
      <c r="CJ158" s="341"/>
      <c r="CK158" s="341"/>
      <c r="CL158" s="341"/>
      <c r="CM158" s="341"/>
      <c r="CN158" s="341"/>
      <c r="CO158" s="341"/>
      <c r="CP158" s="341"/>
      <c r="CQ158" s="341"/>
      <c r="CR158" s="341"/>
      <c r="CS158" s="341"/>
      <c r="CT158" s="341"/>
      <c r="CU158" s="341"/>
      <c r="CV158" s="341"/>
      <c r="CW158" s="341"/>
      <c r="CX158" s="341"/>
      <c r="CY158" s="341"/>
      <c r="CZ158" s="341"/>
      <c r="DA158" s="341"/>
      <c r="DB158" s="341"/>
      <c r="DC158" s="430"/>
      <c r="DD158" s="341"/>
      <c r="DE158" s="341"/>
      <c r="DF158" s="341"/>
      <c r="DG158" s="341"/>
      <c r="DH158" s="341"/>
      <c r="DI158" s="341"/>
      <c r="DJ158" s="341"/>
      <c r="DK158" s="341"/>
    </row>
    <row r="159" customFormat="false" ht="12.75" hidden="false" customHeight="false" outlineLevel="0" collapsed="false">
      <c r="A159" s="449" t="n">
        <v>41030</v>
      </c>
      <c r="B159" s="438" t="n">
        <v>0</v>
      </c>
      <c r="C159" s="438" t="n">
        <v>0</v>
      </c>
      <c r="D159" s="438" t="n">
        <v>0</v>
      </c>
      <c r="E159" s="438" t="n">
        <v>55.30663716</v>
      </c>
      <c r="F159" s="438" t="n">
        <f aca="false">SUM(B159:E159)</f>
        <v>55.30663716</v>
      </c>
      <c r="G159" s="450" t="n">
        <v>4.214</v>
      </c>
      <c r="H159" s="450" t="n">
        <v>4.192</v>
      </c>
      <c r="I159" s="448" t="n">
        <f aca="false">G159-H159</f>
        <v>0.0220000000000002</v>
      </c>
      <c r="J159" s="438" t="n">
        <f aca="false">I159*B159*10000</f>
        <v>0</v>
      </c>
      <c r="K159" s="438" t="n">
        <f aca="false">C159*I159*10000</f>
        <v>0</v>
      </c>
      <c r="L159" s="438" t="n">
        <f aca="false">I159*D159*10000</f>
        <v>0</v>
      </c>
      <c r="M159" s="438" t="n">
        <f aca="false">I159*E159*10000</f>
        <v>12167.4601752001</v>
      </c>
      <c r="N159" s="438" t="n">
        <f aca="false">SUM(J159:M159)</f>
        <v>12167.4601752001</v>
      </c>
      <c r="O159" s="451" t="n">
        <f aca="false">A159</f>
        <v>41030</v>
      </c>
      <c r="P159" s="341"/>
      <c r="Q159" s="341"/>
      <c r="R159" s="341"/>
      <c r="S159" s="428" t="n">
        <f aca="false">H158</f>
        <v>4.202</v>
      </c>
      <c r="T159" s="427" t="n">
        <f aca="false">G158-S159</f>
        <v>0.0220000000000002</v>
      </c>
      <c r="U159" s="425" t="n">
        <f aca="false">T159*F159</f>
        <v>1.21674601752001</v>
      </c>
      <c r="V159" s="341"/>
      <c r="W159" s="341"/>
      <c r="X159" s="341"/>
      <c r="Y159" s="425" t="n">
        <v>-1811.347</v>
      </c>
      <c r="Z159" s="425" t="n">
        <v>-17370.5642</v>
      </c>
      <c r="AA159" s="419" t="n">
        <f aca="false">Y159-W159</f>
        <v>-1811.347</v>
      </c>
      <c r="AB159" s="419" t="n">
        <f aca="false">Z159-X159</f>
        <v>-17370.5642</v>
      </c>
      <c r="AC159" s="419" t="n">
        <f aca="false">AA159+AB159</f>
        <v>-19181.9112</v>
      </c>
      <c r="AD159" s="341"/>
      <c r="AE159" s="341"/>
      <c r="AF159" s="341"/>
      <c r="AG159" s="341"/>
      <c r="AH159" s="341"/>
      <c r="AI159" s="428"/>
      <c r="AJ159" s="428"/>
      <c r="AK159" s="341"/>
      <c r="AL159" s="341"/>
      <c r="AM159" s="341"/>
      <c r="AN159" s="341"/>
      <c r="AO159" s="341"/>
      <c r="AP159" s="341"/>
      <c r="AQ159" s="341"/>
      <c r="AR159" s="341"/>
      <c r="AS159" s="341"/>
      <c r="AT159" s="341"/>
      <c r="AU159" s="341"/>
      <c r="AV159" s="341"/>
      <c r="AW159" s="341"/>
      <c r="AX159" s="341"/>
      <c r="AY159" s="341"/>
      <c r="AZ159" s="341"/>
      <c r="BA159" s="341"/>
      <c r="BB159" s="341"/>
      <c r="BC159" s="341"/>
      <c r="BD159" s="433"/>
      <c r="BE159" s="433"/>
      <c r="BF159" s="434"/>
      <c r="BG159" s="434"/>
      <c r="BH159" s="341"/>
      <c r="BI159" s="341"/>
      <c r="BJ159" s="341"/>
      <c r="BK159" s="428"/>
      <c r="BL159" s="428"/>
      <c r="BM159" s="425"/>
      <c r="BN159" s="425"/>
      <c r="BO159" s="425"/>
      <c r="BP159" s="341"/>
      <c r="BQ159" s="341"/>
      <c r="BR159" s="341"/>
      <c r="BS159" s="341"/>
      <c r="BT159" s="341"/>
      <c r="BU159" s="341"/>
      <c r="BV159" s="341"/>
      <c r="BW159" s="341"/>
      <c r="BX159" s="341"/>
      <c r="BY159" s="341"/>
      <c r="BZ159" s="341"/>
      <c r="CA159" s="341"/>
      <c r="CB159" s="341"/>
      <c r="CC159" s="341"/>
      <c r="CD159" s="430"/>
      <c r="CE159" s="341"/>
      <c r="CF159" s="341"/>
      <c r="CG159" s="341"/>
      <c r="CH159" s="341"/>
      <c r="CI159" s="341"/>
      <c r="CJ159" s="341"/>
      <c r="CK159" s="341"/>
      <c r="CL159" s="341"/>
      <c r="CM159" s="341"/>
      <c r="CN159" s="341"/>
      <c r="CO159" s="341"/>
      <c r="CP159" s="341"/>
      <c r="CQ159" s="341"/>
      <c r="CR159" s="341"/>
      <c r="CS159" s="341"/>
      <c r="CT159" s="341"/>
      <c r="CU159" s="341"/>
      <c r="CV159" s="341"/>
      <c r="CW159" s="341"/>
      <c r="CX159" s="341"/>
      <c r="CY159" s="341"/>
      <c r="CZ159" s="341"/>
      <c r="DA159" s="341"/>
      <c r="DB159" s="341"/>
      <c r="DC159" s="430"/>
      <c r="DD159" s="341"/>
      <c r="DE159" s="341"/>
      <c r="DF159" s="341"/>
      <c r="DG159" s="341"/>
      <c r="DH159" s="341"/>
      <c r="DI159" s="341"/>
      <c r="DJ159" s="341"/>
      <c r="DK159" s="341"/>
    </row>
    <row r="160" customFormat="false" ht="12.75" hidden="false" customHeight="false" outlineLevel="0" collapsed="false">
      <c r="A160" s="449" t="n">
        <v>41061</v>
      </c>
      <c r="B160" s="438" t="n">
        <v>0</v>
      </c>
      <c r="C160" s="438" t="n">
        <v>0</v>
      </c>
      <c r="D160" s="438" t="n">
        <v>0</v>
      </c>
      <c r="E160" s="438" t="n">
        <v>54.24501207</v>
      </c>
      <c r="F160" s="438" t="n">
        <f aca="false">SUM(B160:E160)</f>
        <v>54.24501207</v>
      </c>
      <c r="G160" s="450" t="n">
        <v>4.25</v>
      </c>
      <c r="H160" s="450" t="n">
        <v>4.228</v>
      </c>
      <c r="I160" s="448" t="n">
        <f aca="false">G160-H160</f>
        <v>0.0220000000000002</v>
      </c>
      <c r="J160" s="438" t="n">
        <f aca="false">I160*B160*10000</f>
        <v>0</v>
      </c>
      <c r="K160" s="438" t="n">
        <f aca="false">C160*I160*10000</f>
        <v>0</v>
      </c>
      <c r="L160" s="438" t="n">
        <f aca="false">I160*D160*10000</f>
        <v>0</v>
      </c>
      <c r="M160" s="438" t="n">
        <f aca="false">I160*E160*10000</f>
        <v>11933.9026554001</v>
      </c>
      <c r="N160" s="438" t="n">
        <f aca="false">SUM(J160:M160)</f>
        <v>11933.9026554001</v>
      </c>
      <c r="O160" s="451" t="n">
        <f aca="false">A160</f>
        <v>41061</v>
      </c>
      <c r="P160" s="341"/>
      <c r="Q160" s="341"/>
      <c r="R160" s="341"/>
      <c r="S160" s="428" t="n">
        <f aca="false">H159</f>
        <v>4.192</v>
      </c>
      <c r="T160" s="427" t="n">
        <f aca="false">G159-S160</f>
        <v>0.0220000000000002</v>
      </c>
      <c r="U160" s="425" t="n">
        <f aca="false">T160*F160</f>
        <v>1.19339026554001</v>
      </c>
      <c r="V160" s="341"/>
      <c r="W160" s="341"/>
      <c r="X160" s="341"/>
      <c r="Y160" s="425" t="n">
        <v>-4488.1941</v>
      </c>
      <c r="Z160" s="425" t="n">
        <v>-4689.6999</v>
      </c>
      <c r="AA160" s="419" t="n">
        <f aca="false">Y160-W160</f>
        <v>-4488.1941</v>
      </c>
      <c r="AB160" s="419" t="n">
        <f aca="false">Z160-X160</f>
        <v>-4689.6999</v>
      </c>
      <c r="AC160" s="419" t="n">
        <f aca="false">AA160+AB160</f>
        <v>-9177.894</v>
      </c>
      <c r="AD160" s="341"/>
      <c r="AE160" s="341"/>
      <c r="AF160" s="341"/>
      <c r="AG160" s="341"/>
      <c r="AH160" s="341"/>
      <c r="AI160" s="428"/>
      <c r="AJ160" s="428"/>
      <c r="AK160" s="341"/>
      <c r="AL160" s="341"/>
      <c r="AM160" s="341"/>
      <c r="AN160" s="341"/>
      <c r="AO160" s="341"/>
      <c r="AP160" s="341"/>
      <c r="AQ160" s="341"/>
      <c r="AR160" s="341"/>
      <c r="AS160" s="341"/>
      <c r="AT160" s="341"/>
      <c r="AU160" s="341"/>
      <c r="AV160" s="341"/>
      <c r="AW160" s="341"/>
      <c r="AX160" s="341"/>
      <c r="AY160" s="341"/>
      <c r="AZ160" s="341"/>
      <c r="BA160" s="341"/>
      <c r="BB160" s="341"/>
      <c r="BC160" s="341"/>
      <c r="BD160" s="433"/>
      <c r="BE160" s="433"/>
      <c r="BF160" s="434"/>
      <c r="BG160" s="434"/>
      <c r="BH160" s="341"/>
      <c r="BI160" s="341"/>
      <c r="BJ160" s="341"/>
      <c r="BK160" s="428"/>
      <c r="BL160" s="428"/>
      <c r="BM160" s="425"/>
      <c r="BN160" s="425"/>
      <c r="BO160" s="425"/>
      <c r="BP160" s="341"/>
      <c r="BQ160" s="341"/>
      <c r="BR160" s="341"/>
      <c r="BS160" s="341"/>
      <c r="BT160" s="341"/>
      <c r="BU160" s="341"/>
      <c r="BV160" s="341"/>
      <c r="BW160" s="341"/>
      <c r="BX160" s="341"/>
      <c r="BY160" s="341"/>
      <c r="BZ160" s="341"/>
      <c r="CA160" s="341"/>
      <c r="CB160" s="341"/>
      <c r="CC160" s="341"/>
      <c r="CD160" s="430"/>
      <c r="CE160" s="341"/>
      <c r="CF160" s="341"/>
      <c r="CG160" s="341"/>
      <c r="CH160" s="341"/>
      <c r="CI160" s="341"/>
      <c r="CJ160" s="341"/>
      <c r="CK160" s="341"/>
      <c r="CL160" s="341"/>
      <c r="CM160" s="341"/>
      <c r="CN160" s="341"/>
      <c r="CO160" s="341"/>
      <c r="CP160" s="341"/>
      <c r="CQ160" s="341"/>
      <c r="CR160" s="341"/>
      <c r="CS160" s="341"/>
      <c r="CT160" s="341"/>
      <c r="CU160" s="341"/>
      <c r="CV160" s="341"/>
      <c r="CW160" s="341"/>
      <c r="CX160" s="341"/>
      <c r="CY160" s="341"/>
      <c r="CZ160" s="341"/>
      <c r="DA160" s="341"/>
      <c r="DB160" s="341"/>
      <c r="DC160" s="430"/>
      <c r="DD160" s="341"/>
      <c r="DE160" s="341"/>
      <c r="DF160" s="341"/>
      <c r="DG160" s="341"/>
      <c r="DH160" s="341"/>
      <c r="DI160" s="341"/>
      <c r="DJ160" s="341"/>
      <c r="DK160" s="341"/>
    </row>
    <row r="161" customFormat="false" ht="12.75" hidden="false" customHeight="false" outlineLevel="0" collapsed="false">
      <c r="A161" s="449" t="n">
        <v>41091</v>
      </c>
      <c r="B161" s="438" t="n">
        <v>0</v>
      </c>
      <c r="C161" s="438" t="n">
        <v>0</v>
      </c>
      <c r="D161" s="438" t="n">
        <v>0</v>
      </c>
      <c r="E161" s="438" t="n">
        <v>74.22237215</v>
      </c>
      <c r="F161" s="438" t="n">
        <f aca="false">SUM(B161:E161)</f>
        <v>74.22237215</v>
      </c>
      <c r="G161" s="450" t="n">
        <v>4.3</v>
      </c>
      <c r="H161" s="450" t="n">
        <v>4.278</v>
      </c>
      <c r="I161" s="448" t="n">
        <f aca="false">G161-H161</f>
        <v>0.0220000000000002</v>
      </c>
      <c r="J161" s="438" t="n">
        <f aca="false">I161*B161*10000</f>
        <v>0</v>
      </c>
      <c r="K161" s="438" t="n">
        <f aca="false">C161*I161*10000</f>
        <v>0</v>
      </c>
      <c r="L161" s="438" t="n">
        <f aca="false">I161*D161*10000</f>
        <v>0</v>
      </c>
      <c r="M161" s="438" t="n">
        <f aca="false">I161*E161*10000</f>
        <v>16328.9218730002</v>
      </c>
      <c r="N161" s="438" t="n">
        <f aca="false">SUM(J161:M161)</f>
        <v>16328.9218730002</v>
      </c>
      <c r="O161" s="451" t="n">
        <f aca="false">A161</f>
        <v>41091</v>
      </c>
      <c r="P161" s="341"/>
      <c r="Q161" s="341"/>
      <c r="R161" s="341"/>
      <c r="S161" s="428" t="n">
        <f aca="false">H160</f>
        <v>4.228</v>
      </c>
      <c r="T161" s="427" t="n">
        <f aca="false">G160-S161</f>
        <v>0.0220000000000002</v>
      </c>
      <c r="U161" s="425" t="n">
        <f aca="false">T161*F161</f>
        <v>1.63289218730002</v>
      </c>
      <c r="V161" s="341"/>
      <c r="W161" s="341"/>
      <c r="X161" s="341"/>
      <c r="Y161" s="425" t="n">
        <v>-3006.11</v>
      </c>
      <c r="Z161" s="425" t="n">
        <v>70821.3747</v>
      </c>
      <c r="AA161" s="341" t="n">
        <f aca="false">Y161-W161</f>
        <v>-3006.11</v>
      </c>
      <c r="AB161" s="341" t="n">
        <f aca="false">Z161-X161</f>
        <v>70821.3747</v>
      </c>
      <c r="AC161" s="341" t="n">
        <f aca="false">AA161+AB161</f>
        <v>67815.2647</v>
      </c>
      <c r="AD161" s="341"/>
      <c r="AE161" s="341"/>
      <c r="AF161" s="341"/>
      <c r="AG161" s="341"/>
      <c r="AH161" s="341"/>
      <c r="AI161" s="428"/>
      <c r="AJ161" s="428"/>
      <c r="AK161" s="341"/>
      <c r="AL161" s="341"/>
      <c r="AM161" s="341"/>
      <c r="AN161" s="341"/>
      <c r="AO161" s="341"/>
      <c r="AP161" s="341"/>
      <c r="AQ161" s="341"/>
      <c r="AR161" s="341"/>
      <c r="AS161" s="341"/>
      <c r="AT161" s="341"/>
      <c r="AU161" s="341"/>
      <c r="AV161" s="341"/>
      <c r="AW161" s="341"/>
      <c r="AX161" s="341"/>
      <c r="AY161" s="341"/>
      <c r="AZ161" s="341"/>
      <c r="BA161" s="341"/>
      <c r="BB161" s="341"/>
      <c r="BC161" s="341"/>
      <c r="BD161" s="433"/>
      <c r="BE161" s="433"/>
      <c r="BF161" s="434"/>
      <c r="BG161" s="434"/>
      <c r="BH161" s="341"/>
      <c r="BI161" s="341"/>
      <c r="BJ161" s="341"/>
      <c r="BK161" s="428"/>
      <c r="BL161" s="428"/>
      <c r="BM161" s="425"/>
      <c r="BN161" s="425"/>
      <c r="BO161" s="425"/>
      <c r="BP161" s="341"/>
      <c r="BQ161" s="341"/>
      <c r="BR161" s="341"/>
      <c r="BS161" s="341"/>
      <c r="BT161" s="341"/>
      <c r="BU161" s="341"/>
      <c r="BV161" s="341"/>
      <c r="BW161" s="341"/>
      <c r="BX161" s="341"/>
      <c r="BY161" s="341"/>
      <c r="BZ161" s="341"/>
      <c r="CA161" s="341"/>
      <c r="CB161" s="341"/>
      <c r="CC161" s="341"/>
      <c r="CD161" s="430"/>
      <c r="CE161" s="341"/>
      <c r="CF161" s="341"/>
      <c r="CG161" s="341"/>
      <c r="CH161" s="341"/>
      <c r="CI161" s="341"/>
      <c r="CJ161" s="341"/>
      <c r="CK161" s="341"/>
      <c r="CL161" s="341"/>
      <c r="CM161" s="341"/>
      <c r="CN161" s="341"/>
      <c r="CO161" s="341"/>
      <c r="CP161" s="341"/>
      <c r="CQ161" s="341"/>
      <c r="CR161" s="341"/>
      <c r="CS161" s="341"/>
      <c r="CT161" s="341"/>
      <c r="CU161" s="341"/>
      <c r="CV161" s="341"/>
      <c r="CW161" s="341"/>
      <c r="CX161" s="341"/>
      <c r="CY161" s="341"/>
      <c r="CZ161" s="341"/>
      <c r="DA161" s="341"/>
      <c r="DB161" s="341"/>
      <c r="DC161" s="430"/>
      <c r="DD161" s="341"/>
      <c r="DE161" s="341"/>
      <c r="DF161" s="341"/>
      <c r="DG161" s="341"/>
      <c r="DH161" s="341"/>
      <c r="DI161" s="341"/>
      <c r="DJ161" s="341"/>
      <c r="DK161" s="341"/>
    </row>
    <row r="162" customFormat="false" ht="12.75" hidden="false" customHeight="false" outlineLevel="0" collapsed="false">
      <c r="A162" s="449" t="n">
        <v>41122</v>
      </c>
      <c r="B162" s="438" t="n">
        <v>0</v>
      </c>
      <c r="C162" s="438" t="n">
        <v>0</v>
      </c>
      <c r="D162" s="438" t="n">
        <v>0</v>
      </c>
      <c r="E162" s="438" t="n">
        <v>74.57996203</v>
      </c>
      <c r="F162" s="438" t="n">
        <f aca="false">SUM(B162:E162)</f>
        <v>74.57996203</v>
      </c>
      <c r="G162" s="450" t="n">
        <v>4.331</v>
      </c>
      <c r="H162" s="450" t="n">
        <v>4.309</v>
      </c>
      <c r="I162" s="448" t="n">
        <f aca="false">G162-H162</f>
        <v>0.0220000000000002</v>
      </c>
      <c r="J162" s="438" t="n">
        <f aca="false">I162*B162*10000</f>
        <v>0</v>
      </c>
      <c r="K162" s="438" t="n">
        <f aca="false">C162*I162*10000</f>
        <v>0</v>
      </c>
      <c r="L162" s="438" t="n">
        <f aca="false">I162*D162*10000</f>
        <v>0</v>
      </c>
      <c r="M162" s="438" t="n">
        <f aca="false">I162*E162*10000</f>
        <v>16407.5916466002</v>
      </c>
      <c r="N162" s="438" t="n">
        <f aca="false">SUM(J162:M162)</f>
        <v>16407.5916466002</v>
      </c>
      <c r="O162" s="451" t="n">
        <f aca="false">A162</f>
        <v>41122</v>
      </c>
      <c r="P162" s="341"/>
      <c r="Q162" s="341"/>
      <c r="R162" s="341"/>
      <c r="S162" s="428" t="n">
        <f aca="false">H161</f>
        <v>4.278</v>
      </c>
      <c r="T162" s="427" t="n">
        <f aca="false">G161-S162</f>
        <v>0.0220000000000002</v>
      </c>
      <c r="U162" s="425" t="n">
        <f aca="false">T162*F162</f>
        <v>1.64075916466002</v>
      </c>
      <c r="V162" s="341"/>
      <c r="W162" s="341"/>
      <c r="X162" s="341"/>
      <c r="Y162" s="425" t="n">
        <v>-2365.2575</v>
      </c>
      <c r="Z162" s="425" t="n">
        <v>32461.3433</v>
      </c>
      <c r="AA162" s="341" t="n">
        <f aca="false">Y162-W162</f>
        <v>-2365.2575</v>
      </c>
      <c r="AB162" s="341" t="n">
        <f aca="false">Z162-X162</f>
        <v>32461.3433</v>
      </c>
      <c r="AC162" s="341" t="n">
        <f aca="false">AA162+AB162</f>
        <v>30096.0858</v>
      </c>
      <c r="AD162" s="341"/>
      <c r="AE162" s="341"/>
      <c r="AF162" s="341"/>
      <c r="AG162" s="341"/>
      <c r="AH162" s="341"/>
      <c r="AI162" s="428"/>
      <c r="AJ162" s="428"/>
      <c r="AK162" s="341"/>
      <c r="AL162" s="341"/>
      <c r="AM162" s="341"/>
      <c r="AN162" s="341"/>
      <c r="AO162" s="341"/>
      <c r="AP162" s="341"/>
      <c r="AQ162" s="341"/>
      <c r="AR162" s="341"/>
      <c r="AS162" s="341"/>
      <c r="AT162" s="341"/>
      <c r="AU162" s="341"/>
      <c r="AV162" s="341"/>
      <c r="AW162" s="341"/>
      <c r="AX162" s="341"/>
      <c r="AY162" s="341"/>
      <c r="AZ162" s="341"/>
      <c r="BA162" s="341"/>
      <c r="BB162" s="341"/>
      <c r="BC162" s="341"/>
      <c r="BD162" s="433"/>
      <c r="BE162" s="433"/>
      <c r="BF162" s="434"/>
      <c r="BG162" s="434"/>
      <c r="BH162" s="341"/>
      <c r="BI162" s="341"/>
      <c r="BJ162" s="341"/>
      <c r="BK162" s="428"/>
      <c r="BL162" s="428"/>
      <c r="BM162" s="425"/>
      <c r="BN162" s="425"/>
      <c r="BO162" s="425"/>
      <c r="BP162" s="341"/>
      <c r="BQ162" s="341"/>
      <c r="BR162" s="341"/>
      <c r="BS162" s="341"/>
      <c r="BT162" s="341"/>
      <c r="BU162" s="341"/>
      <c r="BV162" s="341"/>
      <c r="BW162" s="341"/>
      <c r="BX162" s="341"/>
      <c r="BY162" s="341"/>
      <c r="BZ162" s="341"/>
      <c r="CA162" s="341"/>
      <c r="CB162" s="341"/>
      <c r="CC162" s="341"/>
      <c r="CD162" s="430"/>
      <c r="CE162" s="341"/>
      <c r="CF162" s="341"/>
      <c r="CG162" s="341"/>
      <c r="CH162" s="341"/>
      <c r="CI162" s="341"/>
      <c r="CJ162" s="341"/>
      <c r="CK162" s="341"/>
      <c r="CL162" s="341"/>
      <c r="CM162" s="341"/>
      <c r="CN162" s="341"/>
      <c r="CO162" s="341"/>
      <c r="CP162" s="341"/>
      <c r="CQ162" s="341"/>
      <c r="CR162" s="341"/>
      <c r="CS162" s="341"/>
      <c r="CT162" s="341"/>
      <c r="CU162" s="341"/>
      <c r="CV162" s="341"/>
      <c r="CW162" s="341"/>
      <c r="CX162" s="341"/>
      <c r="CY162" s="341"/>
      <c r="CZ162" s="341"/>
      <c r="DA162" s="341"/>
      <c r="DB162" s="341"/>
      <c r="DC162" s="430"/>
      <c r="DD162" s="341"/>
      <c r="DE162" s="341"/>
      <c r="DF162" s="341"/>
      <c r="DG162" s="341"/>
      <c r="DH162" s="341"/>
      <c r="DI162" s="341"/>
      <c r="DJ162" s="341"/>
      <c r="DK162" s="341"/>
    </row>
    <row r="163" customFormat="false" ht="12.75" hidden="false" customHeight="false" outlineLevel="0" collapsed="false">
      <c r="A163" s="449" t="n">
        <v>41153</v>
      </c>
      <c r="B163" s="438" t="n">
        <v>0</v>
      </c>
      <c r="C163" s="438" t="n">
        <v>0</v>
      </c>
      <c r="D163" s="438" t="n">
        <v>0</v>
      </c>
      <c r="E163" s="438" t="n">
        <v>72.97352744</v>
      </c>
      <c r="F163" s="438" t="n">
        <f aca="false">SUM(B163:E163)</f>
        <v>72.97352744</v>
      </c>
      <c r="G163" s="450" t="n">
        <v>4.346</v>
      </c>
      <c r="H163" s="450" t="n">
        <v>4.324</v>
      </c>
      <c r="I163" s="448" t="n">
        <f aca="false">G163-H163</f>
        <v>0.0220000000000002</v>
      </c>
      <c r="J163" s="438" t="n">
        <f aca="false">I163*B163*10000</f>
        <v>0</v>
      </c>
      <c r="K163" s="438" t="n">
        <f aca="false">C163*I163*10000</f>
        <v>0</v>
      </c>
      <c r="L163" s="438" t="n">
        <f aca="false">I163*D163*10000</f>
        <v>0</v>
      </c>
      <c r="M163" s="438" t="n">
        <f aca="false">I163*E163*10000</f>
        <v>16054.1760368002</v>
      </c>
      <c r="N163" s="438" t="n">
        <f aca="false">SUM(J163:M163)</f>
        <v>16054.1760368002</v>
      </c>
      <c r="O163" s="451" t="n">
        <f aca="false">A163</f>
        <v>41153</v>
      </c>
      <c r="P163" s="341"/>
      <c r="Q163" s="341"/>
      <c r="R163" s="341"/>
      <c r="S163" s="428" t="n">
        <f aca="false">H162</f>
        <v>4.309</v>
      </c>
      <c r="T163" s="427" t="n">
        <f aca="false">G162-S163</f>
        <v>0.0220000000000002</v>
      </c>
      <c r="U163" s="425" t="n">
        <f aca="false">T163*F163</f>
        <v>1.60541760368002</v>
      </c>
      <c r="V163" s="341"/>
      <c r="W163" s="341"/>
      <c r="X163" s="341"/>
      <c r="Y163" s="425" t="n">
        <v>-1195.0874</v>
      </c>
      <c r="Z163" s="425" t="n">
        <v>-29168.2213</v>
      </c>
      <c r="AA163" s="341" t="n">
        <f aca="false">Y163-W163</f>
        <v>-1195.0874</v>
      </c>
      <c r="AB163" s="341" t="n">
        <f aca="false">Z163-X163</f>
        <v>-29168.2213</v>
      </c>
      <c r="AC163" s="341" t="n">
        <f aca="false">AA163+AB163</f>
        <v>-30363.3087</v>
      </c>
      <c r="AD163" s="341"/>
      <c r="AE163" s="341"/>
      <c r="AF163" s="341"/>
      <c r="AG163" s="341"/>
      <c r="AH163" s="341"/>
      <c r="AI163" s="428"/>
      <c r="AJ163" s="428"/>
      <c r="AK163" s="341"/>
      <c r="AL163" s="341"/>
      <c r="AM163" s="341"/>
      <c r="AN163" s="341"/>
      <c r="AO163" s="341"/>
      <c r="AP163" s="341"/>
      <c r="AQ163" s="341"/>
      <c r="AR163" s="341"/>
      <c r="AS163" s="341"/>
      <c r="AT163" s="341"/>
      <c r="AU163" s="341"/>
      <c r="AV163" s="341"/>
      <c r="AW163" s="341"/>
      <c r="AX163" s="341"/>
      <c r="AY163" s="341"/>
      <c r="AZ163" s="341"/>
      <c r="BA163" s="341"/>
      <c r="BB163" s="341"/>
      <c r="BC163" s="341"/>
      <c r="BD163" s="433"/>
      <c r="BE163" s="433"/>
      <c r="BF163" s="434"/>
      <c r="BG163" s="434"/>
      <c r="BH163" s="341"/>
      <c r="BI163" s="341"/>
      <c r="BJ163" s="341"/>
      <c r="BK163" s="428"/>
      <c r="BL163" s="428"/>
      <c r="BM163" s="425"/>
      <c r="BN163" s="425"/>
      <c r="BO163" s="425"/>
      <c r="BP163" s="341"/>
      <c r="BQ163" s="341"/>
      <c r="BR163" s="341"/>
      <c r="BS163" s="341"/>
      <c r="BT163" s="341"/>
      <c r="BU163" s="341"/>
      <c r="BV163" s="341"/>
      <c r="BW163" s="341"/>
      <c r="BX163" s="341"/>
      <c r="BY163" s="341"/>
      <c r="BZ163" s="341"/>
      <c r="CA163" s="341"/>
      <c r="CB163" s="341"/>
      <c r="CC163" s="341"/>
      <c r="CD163" s="430"/>
      <c r="CE163" s="341"/>
      <c r="CF163" s="341"/>
      <c r="CG163" s="341"/>
      <c r="CH163" s="341"/>
      <c r="CI163" s="341"/>
      <c r="CJ163" s="341"/>
      <c r="CK163" s="341"/>
      <c r="CL163" s="341"/>
      <c r="CM163" s="341"/>
      <c r="CN163" s="341"/>
      <c r="CO163" s="341"/>
      <c r="CP163" s="341"/>
      <c r="CQ163" s="341"/>
      <c r="CR163" s="341"/>
      <c r="CS163" s="341"/>
      <c r="CT163" s="341"/>
      <c r="CU163" s="341"/>
      <c r="CV163" s="341"/>
      <c r="CW163" s="341"/>
      <c r="CX163" s="341"/>
      <c r="CY163" s="341"/>
      <c r="CZ163" s="341"/>
      <c r="DA163" s="341"/>
      <c r="DB163" s="341"/>
      <c r="DC163" s="430"/>
      <c r="DD163" s="341"/>
      <c r="DE163" s="341"/>
      <c r="DF163" s="341"/>
      <c r="DG163" s="341"/>
      <c r="DH163" s="341"/>
      <c r="DI163" s="341"/>
      <c r="DJ163" s="341"/>
      <c r="DK163" s="341"/>
    </row>
    <row r="164" customFormat="false" ht="12.75" hidden="false" customHeight="false" outlineLevel="0" collapsed="false">
      <c r="A164" s="449" t="n">
        <v>41183</v>
      </c>
      <c r="B164" s="438" t="n">
        <v>0</v>
      </c>
      <c r="C164" s="438" t="n">
        <v>0</v>
      </c>
      <c r="D164" s="438" t="n">
        <v>0</v>
      </c>
      <c r="E164" s="438" t="n">
        <v>76.59485376</v>
      </c>
      <c r="F164" s="438" t="n">
        <f aca="false">SUM(B164:E164)</f>
        <v>76.59485376</v>
      </c>
      <c r="G164" s="450" t="n">
        <v>4.375</v>
      </c>
      <c r="H164" s="450" t="n">
        <v>4.353</v>
      </c>
      <c r="I164" s="448" t="n">
        <f aca="false">G164-H164</f>
        <v>0.0220000000000002</v>
      </c>
      <c r="J164" s="438" t="n">
        <f aca="false">I164*B164*10000</f>
        <v>0</v>
      </c>
      <c r="K164" s="438" t="n">
        <f aca="false">C164*I164*10000</f>
        <v>0</v>
      </c>
      <c r="L164" s="438" t="n">
        <f aca="false">I164*D164*10000</f>
        <v>0</v>
      </c>
      <c r="M164" s="438" t="n">
        <f aca="false">I164*E164*10000</f>
        <v>16850.8678272002</v>
      </c>
      <c r="N164" s="438" t="n">
        <f aca="false">SUM(J164:M164)</f>
        <v>16850.8678272002</v>
      </c>
      <c r="O164" s="451" t="n">
        <f aca="false">A164</f>
        <v>41183</v>
      </c>
      <c r="P164" s="341"/>
      <c r="Q164" s="341"/>
      <c r="R164" s="341"/>
      <c r="S164" s="428" t="n">
        <f aca="false">H163</f>
        <v>4.324</v>
      </c>
      <c r="T164" s="427" t="n">
        <f aca="false">G163-S164</f>
        <v>0.0220000000000002</v>
      </c>
      <c r="U164" s="425" t="n">
        <f aca="false">T164*F164</f>
        <v>1.68508678272002</v>
      </c>
      <c r="V164" s="341"/>
      <c r="W164" s="341"/>
      <c r="X164" s="341"/>
      <c r="Y164" s="425" t="n">
        <v>-1070.9783</v>
      </c>
      <c r="Z164" s="425" t="n">
        <v>-27933.3885</v>
      </c>
      <c r="AA164" s="341" t="n">
        <f aca="false">Y164-W164</f>
        <v>-1070.9783</v>
      </c>
      <c r="AB164" s="341" t="n">
        <f aca="false">Z164-X164</f>
        <v>-27933.3885</v>
      </c>
      <c r="AC164" s="341" t="n">
        <f aca="false">AA164+AB164</f>
        <v>-29004.3668</v>
      </c>
      <c r="AD164" s="341"/>
      <c r="AE164" s="341"/>
      <c r="AF164" s="341"/>
      <c r="AG164" s="341"/>
      <c r="AH164" s="341"/>
      <c r="AI164" s="428"/>
      <c r="AJ164" s="428"/>
      <c r="AK164" s="341"/>
      <c r="AL164" s="341"/>
      <c r="AM164" s="341"/>
      <c r="AN164" s="341"/>
      <c r="AO164" s="341"/>
      <c r="AP164" s="341"/>
      <c r="AQ164" s="341"/>
      <c r="AR164" s="341"/>
      <c r="AS164" s="341"/>
      <c r="AT164" s="341"/>
      <c r="AU164" s="341"/>
      <c r="AV164" s="341"/>
      <c r="AW164" s="341"/>
      <c r="AX164" s="341"/>
      <c r="AY164" s="341"/>
      <c r="AZ164" s="341"/>
      <c r="BA164" s="341"/>
      <c r="BB164" s="341"/>
      <c r="BC164" s="341"/>
      <c r="BD164" s="433"/>
      <c r="BE164" s="433"/>
      <c r="BF164" s="434"/>
      <c r="BG164" s="434"/>
      <c r="BH164" s="341"/>
      <c r="BI164" s="341"/>
      <c r="BJ164" s="341"/>
      <c r="BK164" s="428"/>
      <c r="BL164" s="428"/>
      <c r="BM164" s="425"/>
      <c r="BN164" s="425"/>
      <c r="BO164" s="425"/>
      <c r="BP164" s="341"/>
      <c r="BQ164" s="341"/>
      <c r="BR164" s="341"/>
      <c r="BS164" s="341"/>
      <c r="BT164" s="341"/>
      <c r="BU164" s="341"/>
      <c r="BV164" s="341"/>
      <c r="BW164" s="341"/>
      <c r="BX164" s="341"/>
      <c r="BY164" s="341"/>
      <c r="BZ164" s="341"/>
      <c r="CA164" s="341"/>
      <c r="CB164" s="341"/>
      <c r="CC164" s="341"/>
      <c r="CD164" s="430"/>
      <c r="CE164" s="341"/>
      <c r="CF164" s="341"/>
      <c r="CG164" s="341"/>
      <c r="CH164" s="341"/>
      <c r="CI164" s="341"/>
      <c r="CJ164" s="341"/>
      <c r="CK164" s="341"/>
      <c r="CL164" s="341"/>
      <c r="CM164" s="341"/>
      <c r="CN164" s="341"/>
      <c r="CO164" s="341"/>
      <c r="CP164" s="341"/>
      <c r="CQ164" s="341"/>
      <c r="CR164" s="341"/>
      <c r="CS164" s="341"/>
      <c r="CT164" s="341"/>
      <c r="CU164" s="341"/>
      <c r="CV164" s="341"/>
      <c r="CW164" s="341"/>
      <c r="CX164" s="341"/>
      <c r="CY164" s="341"/>
      <c r="CZ164" s="341"/>
      <c r="DA164" s="341"/>
      <c r="DB164" s="341"/>
      <c r="DC164" s="430"/>
      <c r="DD164" s="341"/>
      <c r="DE164" s="341"/>
      <c r="DF164" s="341"/>
      <c r="DG164" s="341"/>
      <c r="DH164" s="341"/>
      <c r="DI164" s="341"/>
      <c r="DJ164" s="341"/>
      <c r="DK164" s="341"/>
    </row>
    <row r="165" customFormat="false" ht="12.75" hidden="false" customHeight="false" outlineLevel="0" collapsed="false">
      <c r="A165" s="449" t="n">
        <v>41214</v>
      </c>
      <c r="B165" s="438" t="n">
        <v>0</v>
      </c>
      <c r="C165" s="438" t="n">
        <v>0</v>
      </c>
      <c r="D165" s="438" t="n">
        <v>0</v>
      </c>
      <c r="E165" s="438" t="n">
        <v>70.4486265</v>
      </c>
      <c r="F165" s="438" t="n">
        <f aca="false">SUM(B165:E165)</f>
        <v>70.4486265</v>
      </c>
      <c r="G165" s="450" t="n">
        <v>4.515</v>
      </c>
      <c r="H165" s="450" t="n">
        <v>4.493</v>
      </c>
      <c r="I165" s="448" t="n">
        <f aca="false">G165-H165</f>
        <v>0.0219999999999994</v>
      </c>
      <c r="J165" s="438" t="n">
        <f aca="false">I165*B165*10000</f>
        <v>0</v>
      </c>
      <c r="K165" s="438" t="n">
        <f aca="false">C165*I165*10000</f>
        <v>0</v>
      </c>
      <c r="L165" s="438" t="n">
        <f aca="false">I165*D165*10000</f>
        <v>0</v>
      </c>
      <c r="M165" s="438" t="n">
        <f aca="false">I165*E165*10000</f>
        <v>15498.6978299995</v>
      </c>
      <c r="N165" s="438" t="n">
        <f aca="false">SUM(J165:M165)</f>
        <v>15498.6978299995</v>
      </c>
      <c r="O165" s="451" t="n">
        <f aca="false">A165</f>
        <v>41214</v>
      </c>
      <c r="P165" s="341"/>
      <c r="Q165" s="341"/>
      <c r="R165" s="341"/>
      <c r="S165" s="428" t="n">
        <f aca="false">H164</f>
        <v>4.353</v>
      </c>
      <c r="T165" s="427" t="n">
        <f aca="false">G164-S165</f>
        <v>0.0220000000000002</v>
      </c>
      <c r="U165" s="425" t="n">
        <f aca="false">T165*F165</f>
        <v>1.54986978300002</v>
      </c>
      <c r="V165" s="341"/>
      <c r="W165" s="341"/>
      <c r="X165" s="341"/>
      <c r="Y165" s="425" t="n">
        <v>-1105.2798</v>
      </c>
      <c r="Z165" s="425" t="n">
        <v>-28573.2744</v>
      </c>
      <c r="AA165" s="341" t="n">
        <f aca="false">Y165-W165</f>
        <v>-1105.2798</v>
      </c>
      <c r="AB165" s="341" t="n">
        <f aca="false">Z165-X165</f>
        <v>-28573.2744</v>
      </c>
      <c r="AC165" s="341" t="n">
        <f aca="false">AA165+AB165</f>
        <v>-29678.5542</v>
      </c>
      <c r="AD165" s="341"/>
      <c r="AE165" s="341"/>
      <c r="AF165" s="341"/>
      <c r="AG165" s="341"/>
      <c r="AH165" s="341"/>
      <c r="AI165" s="428"/>
      <c r="AJ165" s="428"/>
      <c r="AK165" s="341"/>
      <c r="AL165" s="341"/>
      <c r="AM165" s="341"/>
      <c r="AN165" s="341"/>
      <c r="AO165" s="341"/>
      <c r="AP165" s="341"/>
      <c r="AQ165" s="341"/>
      <c r="AR165" s="341"/>
      <c r="AS165" s="341"/>
      <c r="AT165" s="341"/>
      <c r="AU165" s="341"/>
      <c r="AV165" s="341"/>
      <c r="AW165" s="341"/>
      <c r="AX165" s="341"/>
      <c r="AY165" s="341"/>
      <c r="AZ165" s="341"/>
      <c r="BA165" s="341"/>
      <c r="BB165" s="341"/>
      <c r="BC165" s="341"/>
      <c r="BD165" s="433"/>
      <c r="BE165" s="433"/>
      <c r="BF165" s="434"/>
      <c r="BG165" s="434"/>
      <c r="BH165" s="341"/>
      <c r="BI165" s="341"/>
      <c r="BJ165" s="341"/>
      <c r="BK165" s="428"/>
      <c r="BL165" s="428"/>
      <c r="BM165" s="425"/>
      <c r="BN165" s="425"/>
      <c r="BO165" s="425"/>
      <c r="BP165" s="341"/>
      <c r="BQ165" s="341"/>
      <c r="BR165" s="341"/>
      <c r="BS165" s="341"/>
      <c r="BT165" s="341"/>
      <c r="BU165" s="341"/>
      <c r="BV165" s="341"/>
      <c r="BW165" s="341"/>
      <c r="BX165" s="341"/>
      <c r="BY165" s="341"/>
      <c r="BZ165" s="341"/>
      <c r="CA165" s="341"/>
      <c r="CB165" s="341"/>
      <c r="CC165" s="341"/>
      <c r="CD165" s="430"/>
      <c r="CE165" s="341"/>
      <c r="CF165" s="341"/>
      <c r="CG165" s="341"/>
      <c r="CH165" s="341"/>
      <c r="CI165" s="341"/>
      <c r="CJ165" s="341"/>
      <c r="CK165" s="341"/>
      <c r="CL165" s="341"/>
      <c r="CM165" s="341"/>
      <c r="CN165" s="341"/>
      <c r="CO165" s="341"/>
      <c r="CP165" s="341"/>
      <c r="CQ165" s="341"/>
      <c r="CR165" s="341"/>
      <c r="CS165" s="341"/>
      <c r="CT165" s="341"/>
      <c r="CU165" s="341"/>
      <c r="CV165" s="341"/>
      <c r="CW165" s="341"/>
      <c r="CX165" s="341"/>
      <c r="CY165" s="341"/>
      <c r="CZ165" s="341"/>
      <c r="DA165" s="341"/>
      <c r="DB165" s="341"/>
      <c r="DC165" s="430"/>
      <c r="DD165" s="341"/>
      <c r="DE165" s="341"/>
      <c r="DF165" s="341"/>
      <c r="DG165" s="341"/>
      <c r="DH165" s="341"/>
      <c r="DI165" s="341"/>
      <c r="DJ165" s="341"/>
      <c r="DK165" s="341"/>
    </row>
    <row r="166" customFormat="false" ht="12.75" hidden="false" customHeight="false" outlineLevel="0" collapsed="false">
      <c r="A166" s="449" t="n">
        <v>41244</v>
      </c>
      <c r="B166" s="438" t="n">
        <v>0</v>
      </c>
      <c r="C166" s="438" t="n">
        <v>0</v>
      </c>
      <c r="D166" s="438" t="n">
        <v>0</v>
      </c>
      <c r="E166" s="438" t="n">
        <v>70.63570067</v>
      </c>
      <c r="F166" s="438" t="n">
        <f aca="false">SUM(B166:E166)</f>
        <v>70.63570067</v>
      </c>
      <c r="G166" s="450" t="n">
        <v>4.66</v>
      </c>
      <c r="H166" s="450" t="n">
        <v>4.638</v>
      </c>
      <c r="I166" s="448" t="n">
        <f aca="false">G166-H166</f>
        <v>0.0220000000000002</v>
      </c>
      <c r="J166" s="438" t="n">
        <f aca="false">I166*B166*10000</f>
        <v>0</v>
      </c>
      <c r="K166" s="438" t="n">
        <f aca="false">C166*I166*10000</f>
        <v>0</v>
      </c>
      <c r="L166" s="438" t="n">
        <f aca="false">I166*D166*10000</f>
        <v>0</v>
      </c>
      <c r="M166" s="438" t="n">
        <f aca="false">I166*E166*10000</f>
        <v>15539.8541474002</v>
      </c>
      <c r="N166" s="438" t="n">
        <f aca="false">SUM(J166:M166)</f>
        <v>15539.8541474002</v>
      </c>
      <c r="O166" s="451" t="n">
        <f aca="false">A166</f>
        <v>41244</v>
      </c>
      <c r="P166" s="341"/>
      <c r="Q166" s="341"/>
      <c r="R166" s="341"/>
      <c r="S166" s="428" t="n">
        <f aca="false">H165</f>
        <v>4.493</v>
      </c>
      <c r="T166" s="427" t="n">
        <f aca="false">G165-S166</f>
        <v>0.0219999999999994</v>
      </c>
      <c r="U166" s="425" t="n">
        <f aca="false">T166*F166</f>
        <v>1.55398541473995</v>
      </c>
      <c r="V166" s="341"/>
      <c r="W166" s="341"/>
      <c r="X166" s="341"/>
      <c r="Y166" s="425" t="n">
        <v>-1078.0761</v>
      </c>
      <c r="Z166" s="425" t="n">
        <v>-27363.0011</v>
      </c>
      <c r="AA166" s="341" t="n">
        <f aca="false">Y166-W166</f>
        <v>-1078.0761</v>
      </c>
      <c r="AB166" s="341" t="n">
        <f aca="false">Z166-X166</f>
        <v>-27363.0011</v>
      </c>
      <c r="AC166" s="341" t="n">
        <f aca="false">AA166+AB166</f>
        <v>-28441.0772</v>
      </c>
      <c r="AD166" s="341"/>
      <c r="AE166" s="341"/>
      <c r="AF166" s="341"/>
      <c r="AG166" s="341"/>
      <c r="AH166" s="341"/>
      <c r="AI166" s="428"/>
      <c r="AJ166" s="428"/>
      <c r="AK166" s="341"/>
      <c r="AL166" s="341"/>
      <c r="AM166" s="341"/>
      <c r="AN166" s="341"/>
      <c r="AO166" s="341"/>
      <c r="AP166" s="341"/>
      <c r="AQ166" s="341"/>
      <c r="AR166" s="341"/>
      <c r="AS166" s="341"/>
      <c r="AT166" s="341"/>
      <c r="AU166" s="341"/>
      <c r="AV166" s="341"/>
      <c r="AW166" s="341"/>
      <c r="AX166" s="341"/>
      <c r="AY166" s="341"/>
      <c r="AZ166" s="341"/>
      <c r="BA166" s="341"/>
      <c r="BB166" s="341"/>
      <c r="BC166" s="341"/>
      <c r="BD166" s="433"/>
      <c r="BE166" s="433"/>
      <c r="BF166" s="434"/>
      <c r="BG166" s="434"/>
      <c r="BH166" s="341"/>
      <c r="BI166" s="341"/>
      <c r="BJ166" s="341"/>
      <c r="BK166" s="428"/>
      <c r="BL166" s="428"/>
      <c r="BM166" s="425"/>
      <c r="BN166" s="425"/>
      <c r="BO166" s="425"/>
      <c r="BP166" s="341"/>
      <c r="BQ166" s="341"/>
      <c r="BR166" s="341"/>
      <c r="BS166" s="341"/>
      <c r="BT166" s="341"/>
      <c r="BU166" s="341"/>
      <c r="BV166" s="341"/>
      <c r="BW166" s="341"/>
      <c r="BX166" s="341"/>
      <c r="BY166" s="341"/>
      <c r="BZ166" s="341"/>
      <c r="CA166" s="341"/>
      <c r="CB166" s="341"/>
      <c r="CC166" s="341"/>
      <c r="CD166" s="430"/>
      <c r="CE166" s="341"/>
      <c r="CF166" s="341"/>
      <c r="CG166" s="341"/>
      <c r="CH166" s="341"/>
      <c r="CI166" s="341"/>
      <c r="CJ166" s="341"/>
      <c r="CK166" s="341"/>
      <c r="CL166" s="341"/>
      <c r="CM166" s="341"/>
      <c r="CN166" s="341"/>
      <c r="CO166" s="341"/>
      <c r="CP166" s="341"/>
      <c r="CQ166" s="341"/>
      <c r="CR166" s="341"/>
      <c r="CS166" s="341"/>
      <c r="CT166" s="341"/>
      <c r="CU166" s="341"/>
      <c r="CV166" s="341"/>
      <c r="CW166" s="341"/>
      <c r="CX166" s="341"/>
      <c r="CY166" s="341"/>
      <c r="CZ166" s="341"/>
      <c r="DA166" s="341"/>
      <c r="DB166" s="341"/>
      <c r="DC166" s="430"/>
      <c r="DD166" s="341"/>
      <c r="DE166" s="341"/>
      <c r="DF166" s="341"/>
      <c r="DG166" s="341"/>
      <c r="DH166" s="341"/>
      <c r="DI166" s="341"/>
      <c r="DJ166" s="341"/>
      <c r="DK166" s="341"/>
    </row>
    <row r="167" customFormat="false" ht="12.75" hidden="false" customHeight="false" outlineLevel="0" collapsed="false">
      <c r="A167" s="449" t="n">
        <v>41275</v>
      </c>
      <c r="B167" s="438" t="n">
        <v>0</v>
      </c>
      <c r="C167" s="438" t="n">
        <v>0</v>
      </c>
      <c r="D167" s="438" t="n">
        <v>0</v>
      </c>
      <c r="E167" s="438" t="n">
        <v>65.42176443</v>
      </c>
      <c r="F167" s="438" t="n">
        <f aca="false">SUM(B167:E167)</f>
        <v>65.42176443</v>
      </c>
      <c r="G167" s="450" t="n">
        <v>4.78</v>
      </c>
      <c r="H167" s="450" t="n">
        <v>4.758</v>
      </c>
      <c r="I167" s="448" t="n">
        <f aca="false">G167-H167</f>
        <v>0.0220000000000002</v>
      </c>
      <c r="J167" s="438" t="n">
        <f aca="false">I167*B167*10000</f>
        <v>0</v>
      </c>
      <c r="K167" s="438" t="n">
        <f aca="false">C167*I167*10000</f>
        <v>0</v>
      </c>
      <c r="L167" s="438" t="n">
        <f aca="false">I167*D167*10000</f>
        <v>0</v>
      </c>
      <c r="M167" s="438" t="n">
        <f aca="false">I167*E167*10000</f>
        <v>14392.7881746002</v>
      </c>
      <c r="N167" s="438" t="n">
        <f aca="false">SUM(J167:M167)</f>
        <v>14392.7881746002</v>
      </c>
      <c r="O167" s="451" t="n">
        <f aca="false">A167</f>
        <v>41275</v>
      </c>
      <c r="P167" s="341"/>
      <c r="Q167" s="341"/>
      <c r="R167" s="341"/>
      <c r="S167" s="428" t="n">
        <f aca="false">H166</f>
        <v>4.638</v>
      </c>
      <c r="T167" s="427" t="n">
        <f aca="false">G166-S167</f>
        <v>0.0220000000000002</v>
      </c>
      <c r="U167" s="425" t="n">
        <f aca="false">T167*F167</f>
        <v>1.43927881746002</v>
      </c>
      <c r="V167" s="341"/>
      <c r="W167" s="341"/>
      <c r="X167" s="341"/>
      <c r="Y167" s="425" t="n">
        <v>-1132.4566</v>
      </c>
      <c r="Z167" s="425" t="n">
        <v>-27989.1964</v>
      </c>
      <c r="AA167" s="341" t="n">
        <f aca="false">Y167-W167</f>
        <v>-1132.4566</v>
      </c>
      <c r="AB167" s="341" t="n">
        <f aca="false">Z167-X167</f>
        <v>-27989.1964</v>
      </c>
      <c r="AC167" s="341" t="n">
        <f aca="false">AA167+AB167</f>
        <v>-29121.653</v>
      </c>
      <c r="AD167" s="341"/>
      <c r="AE167" s="341"/>
      <c r="AF167" s="341"/>
      <c r="AG167" s="341"/>
      <c r="AH167" s="341"/>
      <c r="AI167" s="428"/>
      <c r="AJ167" s="428"/>
      <c r="AK167" s="341"/>
      <c r="AL167" s="341"/>
      <c r="AM167" s="341"/>
      <c r="AN167" s="341"/>
      <c r="AO167" s="341"/>
      <c r="AP167" s="341"/>
      <c r="AQ167" s="341"/>
      <c r="AR167" s="341"/>
      <c r="AS167" s="341"/>
      <c r="AT167" s="341"/>
      <c r="AU167" s="341"/>
      <c r="AV167" s="341"/>
      <c r="AW167" s="341"/>
      <c r="AX167" s="341"/>
      <c r="AY167" s="341"/>
      <c r="AZ167" s="341"/>
      <c r="BA167" s="341"/>
      <c r="BB167" s="341"/>
      <c r="BC167" s="341"/>
      <c r="BD167" s="433"/>
      <c r="BE167" s="433"/>
      <c r="BF167" s="434"/>
      <c r="BG167" s="434"/>
      <c r="BH167" s="341"/>
      <c r="BI167" s="341"/>
      <c r="BJ167" s="341"/>
      <c r="BK167" s="428"/>
      <c r="BL167" s="428"/>
      <c r="BM167" s="425"/>
      <c r="BN167" s="425"/>
      <c r="BO167" s="425"/>
      <c r="BP167" s="341"/>
      <c r="BQ167" s="341"/>
      <c r="BR167" s="341"/>
      <c r="BS167" s="341"/>
      <c r="BT167" s="341"/>
      <c r="BU167" s="341"/>
      <c r="BV167" s="341"/>
      <c r="BW167" s="341"/>
      <c r="BX167" s="341"/>
      <c r="BY167" s="341"/>
      <c r="BZ167" s="341"/>
      <c r="CA167" s="341"/>
      <c r="CB167" s="341"/>
      <c r="CC167" s="341"/>
      <c r="CD167" s="430"/>
      <c r="CE167" s="341"/>
      <c r="CF167" s="341"/>
      <c r="CG167" s="341"/>
      <c r="CH167" s="341"/>
      <c r="CI167" s="341"/>
      <c r="CJ167" s="341"/>
      <c r="CK167" s="341"/>
      <c r="CL167" s="341"/>
      <c r="CM167" s="341"/>
      <c r="CN167" s="341"/>
      <c r="CO167" s="341"/>
      <c r="CP167" s="341"/>
      <c r="CQ167" s="341"/>
      <c r="CR167" s="341"/>
      <c r="CS167" s="341"/>
      <c r="CT167" s="341"/>
      <c r="CU167" s="341"/>
      <c r="CV167" s="341"/>
      <c r="CW167" s="341"/>
      <c r="CX167" s="341"/>
      <c r="CY167" s="341"/>
      <c r="CZ167" s="341"/>
      <c r="DA167" s="341"/>
      <c r="DB167" s="341"/>
      <c r="DC167" s="430"/>
      <c r="DD167" s="341"/>
      <c r="DE167" s="341"/>
      <c r="DF167" s="341"/>
      <c r="DG167" s="341"/>
      <c r="DH167" s="341"/>
      <c r="DI167" s="341"/>
      <c r="DJ167" s="341"/>
      <c r="DK167" s="341"/>
    </row>
    <row r="168" customFormat="false" ht="12.75" hidden="false" customHeight="false" outlineLevel="0" collapsed="false">
      <c r="A168" s="449" t="n">
        <v>41306</v>
      </c>
      <c r="B168" s="438" t="n">
        <v>0</v>
      </c>
      <c r="C168" s="438" t="n">
        <v>0</v>
      </c>
      <c r="D168" s="438" t="n">
        <v>0</v>
      </c>
      <c r="E168" s="438" t="n">
        <v>58.84358199</v>
      </c>
      <c r="F168" s="438" t="n">
        <f aca="false">SUM(B168:E168)</f>
        <v>58.84358199</v>
      </c>
      <c r="G168" s="450" t="n">
        <v>4.662</v>
      </c>
      <c r="H168" s="450" t="n">
        <v>4.64</v>
      </c>
      <c r="I168" s="448" t="n">
        <f aca="false">G168-H168</f>
        <v>0.0220000000000002</v>
      </c>
      <c r="J168" s="438" t="n">
        <f aca="false">I168*B168*10000</f>
        <v>0</v>
      </c>
      <c r="K168" s="438" t="n">
        <f aca="false">C168*I168*10000</f>
        <v>0</v>
      </c>
      <c r="L168" s="438" t="n">
        <f aca="false">I168*D168*10000</f>
        <v>0</v>
      </c>
      <c r="M168" s="438" t="n">
        <f aca="false">I168*E168*10000</f>
        <v>12945.5880378001</v>
      </c>
      <c r="N168" s="438" t="n">
        <f aca="false">SUM(J168:M168)</f>
        <v>12945.5880378001</v>
      </c>
      <c r="O168" s="451" t="n">
        <f aca="false">A168</f>
        <v>41306</v>
      </c>
      <c r="P168" s="341"/>
      <c r="Q168" s="341"/>
      <c r="R168" s="341"/>
      <c r="S168" s="428" t="n">
        <f aca="false">H167</f>
        <v>4.758</v>
      </c>
      <c r="T168" s="427" t="n">
        <f aca="false">G167-S168</f>
        <v>0.0220000000000002</v>
      </c>
      <c r="U168" s="425" t="n">
        <f aca="false">T168*F168</f>
        <v>1.29455880378001</v>
      </c>
      <c r="V168" s="341"/>
      <c r="W168" s="341"/>
      <c r="X168" s="341"/>
      <c r="Y168" s="425" t="n">
        <v>-1153.0382</v>
      </c>
      <c r="Z168" s="425" t="n">
        <v>-27696.4789</v>
      </c>
      <c r="AA168" s="341" t="n">
        <f aca="false">Y168-W168</f>
        <v>-1153.0382</v>
      </c>
      <c r="AB168" s="341" t="n">
        <f aca="false">Z168-X168</f>
        <v>-27696.4789</v>
      </c>
      <c r="AC168" s="341" t="n">
        <f aca="false">AA168+AB168</f>
        <v>-28849.5171</v>
      </c>
      <c r="AD168" s="341"/>
      <c r="AE168" s="341"/>
      <c r="AF168" s="341"/>
      <c r="AG168" s="341"/>
      <c r="AH168" s="341"/>
      <c r="AI168" s="428"/>
      <c r="AJ168" s="428"/>
      <c r="AK168" s="341"/>
      <c r="AL168" s="341"/>
      <c r="AM168" s="341"/>
      <c r="AN168" s="341"/>
      <c r="AO168" s="341"/>
      <c r="AP168" s="341"/>
      <c r="AQ168" s="341"/>
      <c r="AR168" s="341"/>
      <c r="AS168" s="341"/>
      <c r="AT168" s="341"/>
      <c r="AU168" s="341"/>
      <c r="AV168" s="341"/>
      <c r="AW168" s="341"/>
      <c r="AX168" s="341"/>
      <c r="AY168" s="341"/>
      <c r="AZ168" s="341"/>
      <c r="BA168" s="341"/>
      <c r="BB168" s="341"/>
      <c r="BC168" s="341"/>
      <c r="BD168" s="433"/>
      <c r="BE168" s="433"/>
      <c r="BF168" s="434"/>
      <c r="BG168" s="434"/>
      <c r="BH168" s="341"/>
      <c r="BI168" s="341"/>
      <c r="BJ168" s="341"/>
      <c r="BK168" s="428"/>
      <c r="BL168" s="428"/>
      <c r="BM168" s="425"/>
      <c r="BN168" s="425"/>
      <c r="BO168" s="425"/>
      <c r="BP168" s="341"/>
      <c r="BQ168" s="341"/>
      <c r="BR168" s="341"/>
      <c r="BS168" s="341"/>
      <c r="BT168" s="341"/>
      <c r="BU168" s="341"/>
      <c r="BV168" s="341"/>
      <c r="BW168" s="341"/>
      <c r="BX168" s="341"/>
      <c r="BY168" s="341"/>
      <c r="BZ168" s="341"/>
      <c r="CA168" s="341"/>
      <c r="CB168" s="341"/>
      <c r="CC168" s="341"/>
      <c r="CD168" s="430"/>
      <c r="CE168" s="341"/>
      <c r="CF168" s="341"/>
      <c r="CG168" s="341"/>
      <c r="CH168" s="341"/>
      <c r="CI168" s="341"/>
      <c r="CJ168" s="341"/>
      <c r="CK168" s="341"/>
      <c r="CL168" s="341"/>
      <c r="CM168" s="341"/>
      <c r="CN168" s="341"/>
      <c r="CO168" s="341"/>
      <c r="CP168" s="341"/>
      <c r="CQ168" s="341"/>
      <c r="CR168" s="341"/>
      <c r="CS168" s="341"/>
      <c r="CT168" s="341"/>
      <c r="CU168" s="341"/>
      <c r="CV168" s="341"/>
      <c r="CW168" s="341"/>
      <c r="CX168" s="341"/>
      <c r="CY168" s="341"/>
      <c r="CZ168" s="341"/>
      <c r="DA168" s="341"/>
      <c r="DB168" s="341"/>
      <c r="DC168" s="430"/>
      <c r="DD168" s="341"/>
      <c r="DE168" s="341"/>
      <c r="DF168" s="341"/>
      <c r="DG168" s="341"/>
      <c r="DH168" s="341"/>
      <c r="DI168" s="341"/>
      <c r="DJ168" s="341"/>
      <c r="DK168" s="341"/>
    </row>
    <row r="169" customFormat="false" ht="12.75" hidden="false" customHeight="false" outlineLevel="0" collapsed="false">
      <c r="A169" s="449" t="n">
        <v>41334</v>
      </c>
      <c r="B169" s="438" t="n">
        <v>0</v>
      </c>
      <c r="C169" s="438" t="n">
        <v>0</v>
      </c>
      <c r="D169" s="438" t="n">
        <v>0</v>
      </c>
      <c r="E169" s="438" t="n">
        <v>64.00615533</v>
      </c>
      <c r="F169" s="438" t="n">
        <f aca="false">SUM(B169:E169)</f>
        <v>64.00615533</v>
      </c>
      <c r="G169" s="450" t="n">
        <v>4.529</v>
      </c>
      <c r="H169" s="450" t="n">
        <v>4.507</v>
      </c>
      <c r="I169" s="448" t="n">
        <f aca="false">G169-H169</f>
        <v>0.0220000000000002</v>
      </c>
      <c r="J169" s="438" t="n">
        <f aca="false">I169*B169*10000</f>
        <v>0</v>
      </c>
      <c r="K169" s="438" t="n">
        <f aca="false">C169*I169*10000</f>
        <v>0</v>
      </c>
      <c r="L169" s="438" t="n">
        <f aca="false">I169*D169*10000</f>
        <v>0</v>
      </c>
      <c r="M169" s="438" t="n">
        <f aca="false">I169*E169*10000</f>
        <v>14081.3541726002</v>
      </c>
      <c r="N169" s="438" t="n">
        <f aca="false">SUM(J169:M169)</f>
        <v>14081.3541726002</v>
      </c>
      <c r="O169" s="451" t="n">
        <f aca="false">A169</f>
        <v>41334</v>
      </c>
      <c r="P169" s="341"/>
      <c r="Q169" s="341"/>
      <c r="R169" s="341"/>
      <c r="S169" s="428" t="n">
        <f aca="false">H168</f>
        <v>4.64</v>
      </c>
      <c r="T169" s="427" t="n">
        <f aca="false">G168-S169</f>
        <v>0.0220000000000002</v>
      </c>
      <c r="U169" s="425" t="n">
        <f aca="false">T169*F169</f>
        <v>1.40813541726002</v>
      </c>
      <c r="V169" s="341"/>
      <c r="W169" s="341"/>
      <c r="X169" s="341"/>
      <c r="Y169" s="425" t="n">
        <v>-1171.7337</v>
      </c>
      <c r="Z169" s="425" t="n">
        <v>-26522.4195</v>
      </c>
      <c r="AA169" s="341" t="n">
        <f aca="false">Y169-W169</f>
        <v>-1171.7337</v>
      </c>
      <c r="AB169" s="341" t="n">
        <f aca="false">Z169-X169</f>
        <v>-26522.4195</v>
      </c>
      <c r="AC169" s="341" t="n">
        <f aca="false">AA169+AB169</f>
        <v>-27694.1532</v>
      </c>
      <c r="AD169" s="341"/>
      <c r="AE169" s="341"/>
      <c r="AF169" s="341"/>
      <c r="AG169" s="341"/>
      <c r="AH169" s="341"/>
      <c r="AI169" s="428"/>
      <c r="AJ169" s="428"/>
      <c r="AK169" s="341"/>
      <c r="AL169" s="341"/>
      <c r="AM169" s="341"/>
      <c r="AN169" s="341"/>
      <c r="AO169" s="341"/>
      <c r="AP169" s="341"/>
      <c r="AQ169" s="341"/>
      <c r="AR169" s="341"/>
      <c r="AS169" s="341"/>
      <c r="AT169" s="341"/>
      <c r="AU169" s="341"/>
      <c r="AV169" s="341"/>
      <c r="AW169" s="341"/>
      <c r="AX169" s="341"/>
      <c r="AY169" s="341"/>
      <c r="AZ169" s="341"/>
      <c r="BA169" s="341"/>
      <c r="BB169" s="341"/>
      <c r="BC169" s="341"/>
      <c r="BD169" s="433"/>
      <c r="BE169" s="433"/>
      <c r="BF169" s="434"/>
      <c r="BG169" s="434"/>
      <c r="BH169" s="341"/>
      <c r="BI169" s="341"/>
      <c r="BJ169" s="341"/>
      <c r="BK169" s="428"/>
      <c r="BL169" s="428"/>
      <c r="BM169" s="425"/>
      <c r="BN169" s="425"/>
      <c r="BO169" s="425"/>
      <c r="BP169" s="341"/>
      <c r="BQ169" s="341"/>
      <c r="BR169" s="341"/>
      <c r="BS169" s="341"/>
      <c r="BT169" s="341"/>
      <c r="BU169" s="341"/>
      <c r="BV169" s="341"/>
      <c r="BW169" s="341"/>
      <c r="BX169" s="341"/>
      <c r="BY169" s="341"/>
      <c r="BZ169" s="341"/>
      <c r="CA169" s="341"/>
      <c r="CB169" s="341"/>
      <c r="CC169" s="341"/>
      <c r="CD169" s="430"/>
      <c r="CE169" s="341"/>
      <c r="CF169" s="341"/>
      <c r="CG169" s="341"/>
      <c r="CH169" s="341"/>
      <c r="CI169" s="341"/>
      <c r="CJ169" s="341"/>
      <c r="CK169" s="341"/>
      <c r="CL169" s="341"/>
      <c r="CM169" s="341"/>
      <c r="CN169" s="341"/>
      <c r="CO169" s="341"/>
      <c r="CP169" s="341"/>
      <c r="CQ169" s="341"/>
      <c r="CR169" s="341"/>
      <c r="CS169" s="341"/>
      <c r="CT169" s="341"/>
      <c r="CU169" s="341"/>
      <c r="CV169" s="341"/>
      <c r="CW169" s="341"/>
      <c r="CX169" s="341"/>
      <c r="CY169" s="341"/>
      <c r="CZ169" s="341"/>
      <c r="DA169" s="341"/>
      <c r="DB169" s="341"/>
      <c r="DC169" s="430"/>
      <c r="DD169" s="341"/>
      <c r="DE169" s="341"/>
      <c r="DF169" s="341"/>
      <c r="DG169" s="341"/>
      <c r="DH169" s="341"/>
      <c r="DI169" s="341"/>
      <c r="DJ169" s="341"/>
      <c r="DK169" s="341"/>
    </row>
    <row r="170" customFormat="false" ht="12.75" hidden="false" customHeight="false" outlineLevel="0" collapsed="false">
      <c r="A170" s="449" t="n">
        <v>41365</v>
      </c>
      <c r="B170" s="438" t="n">
        <v>0</v>
      </c>
      <c r="C170" s="438" t="n">
        <v>0</v>
      </c>
      <c r="D170" s="438" t="n">
        <v>0</v>
      </c>
      <c r="E170" s="438" t="n">
        <v>62.51210729</v>
      </c>
      <c r="F170" s="438" t="n">
        <f aca="false">SUM(B170:E170)</f>
        <v>62.51210729</v>
      </c>
      <c r="G170" s="450" t="n">
        <v>4.309</v>
      </c>
      <c r="H170" s="450" t="n">
        <v>4.287</v>
      </c>
      <c r="I170" s="448" t="n">
        <f aca="false">G170-H170</f>
        <v>0.0220000000000002</v>
      </c>
      <c r="J170" s="438" t="n">
        <f aca="false">I170*B170*10000</f>
        <v>0</v>
      </c>
      <c r="K170" s="438" t="n">
        <f aca="false">C170*I170*10000</f>
        <v>0</v>
      </c>
      <c r="L170" s="438" t="n">
        <f aca="false">I170*D170*10000</f>
        <v>0</v>
      </c>
      <c r="M170" s="438" t="n">
        <f aca="false">I170*E170*10000</f>
        <v>13752.6636038002</v>
      </c>
      <c r="N170" s="438" t="n">
        <f aca="false">SUM(J170:M170)</f>
        <v>13752.6636038002</v>
      </c>
      <c r="O170" s="451" t="n">
        <f aca="false">A170</f>
        <v>41365</v>
      </c>
      <c r="P170" s="425" t="n">
        <f aca="false">SUM(N159:N170)</f>
        <v>175953.866180401</v>
      </c>
      <c r="Q170" s="341"/>
      <c r="R170" s="341"/>
      <c r="S170" s="428" t="n">
        <f aca="false">H169</f>
        <v>4.507</v>
      </c>
      <c r="T170" s="427" t="n">
        <f aca="false">G169-S170</f>
        <v>0.0220000000000002</v>
      </c>
      <c r="U170" s="425" t="n">
        <f aca="false">T170*F170</f>
        <v>1.37526636038002</v>
      </c>
      <c r="V170" s="425" t="n">
        <f aca="false">SUM(U159:U170)</f>
        <v>17.5953866180401</v>
      </c>
      <c r="W170" s="341"/>
      <c r="X170" s="341"/>
      <c r="Y170" s="425" t="n">
        <v>-1306.0934</v>
      </c>
      <c r="Z170" s="425" t="n">
        <v>-27128.4598</v>
      </c>
      <c r="AA170" s="341" t="n">
        <f aca="false">Y170-W170</f>
        <v>-1306.0934</v>
      </c>
      <c r="AB170" s="341" t="n">
        <f aca="false">Z170-X170</f>
        <v>-27128.4598</v>
      </c>
      <c r="AC170" s="341" t="n">
        <f aca="false">AA170+AB170</f>
        <v>-28434.5532</v>
      </c>
      <c r="AD170" s="341"/>
      <c r="AE170" s="341"/>
      <c r="AF170" s="341"/>
      <c r="AG170" s="341"/>
      <c r="AH170" s="341"/>
      <c r="AI170" s="428"/>
      <c r="AJ170" s="428"/>
      <c r="AK170" s="341"/>
      <c r="AL170" s="341"/>
      <c r="AM170" s="341"/>
      <c r="AN170" s="341"/>
      <c r="AO170" s="341"/>
      <c r="AP170" s="341"/>
      <c r="AQ170" s="341"/>
      <c r="AR170" s="341"/>
      <c r="AS170" s="341"/>
      <c r="AT170" s="341"/>
      <c r="AU170" s="341"/>
      <c r="AV170" s="341"/>
      <c r="AW170" s="341"/>
      <c r="AX170" s="341"/>
      <c r="AY170" s="341"/>
      <c r="AZ170" s="341"/>
      <c r="BA170" s="341"/>
      <c r="BB170" s="341"/>
      <c r="BC170" s="341"/>
      <c r="BD170" s="433"/>
      <c r="BE170" s="433"/>
      <c r="BF170" s="434"/>
      <c r="BG170" s="434"/>
      <c r="BH170" s="341"/>
      <c r="BI170" s="341"/>
      <c r="BJ170" s="341"/>
      <c r="BK170" s="428"/>
      <c r="BL170" s="428"/>
      <c r="BM170" s="425"/>
      <c r="BN170" s="425"/>
      <c r="BO170" s="425"/>
      <c r="BP170" s="341"/>
      <c r="BQ170" s="341"/>
      <c r="BR170" s="341"/>
      <c r="BS170" s="341"/>
      <c r="BT170" s="341"/>
      <c r="BU170" s="341"/>
      <c r="BV170" s="341"/>
      <c r="BW170" s="341"/>
      <c r="BX170" s="341"/>
      <c r="BY170" s="341"/>
      <c r="BZ170" s="341"/>
      <c r="CA170" s="341"/>
      <c r="CB170" s="341"/>
      <c r="CC170" s="341"/>
      <c r="CD170" s="430"/>
      <c r="CE170" s="341"/>
      <c r="CF170" s="341"/>
      <c r="CG170" s="341"/>
      <c r="CH170" s="341"/>
      <c r="CI170" s="341"/>
      <c r="CJ170" s="341"/>
      <c r="CK170" s="341"/>
      <c r="CL170" s="341"/>
      <c r="CM170" s="341"/>
      <c r="CN170" s="341"/>
      <c r="CO170" s="341"/>
      <c r="CP170" s="341"/>
      <c r="CQ170" s="341"/>
      <c r="CR170" s="341"/>
      <c r="CS170" s="341"/>
      <c r="CT170" s="341"/>
      <c r="CU170" s="341"/>
      <c r="CV170" s="341"/>
      <c r="CW170" s="341"/>
      <c r="CX170" s="341"/>
      <c r="CY170" s="341"/>
      <c r="CZ170" s="341"/>
      <c r="DA170" s="341"/>
      <c r="DB170" s="341"/>
      <c r="DC170" s="430"/>
      <c r="DD170" s="341"/>
      <c r="DE170" s="341"/>
      <c r="DF170" s="341"/>
      <c r="DG170" s="341"/>
      <c r="DH170" s="341"/>
      <c r="DI170" s="341"/>
      <c r="DJ170" s="341"/>
      <c r="DK170" s="341"/>
    </row>
    <row r="171" customFormat="false" ht="12.75" hidden="false" customHeight="false" outlineLevel="0" collapsed="false">
      <c r="A171" s="449" t="n">
        <v>41395</v>
      </c>
      <c r="B171" s="438" t="n">
        <v>0</v>
      </c>
      <c r="C171" s="438" t="n">
        <v>0</v>
      </c>
      <c r="D171" s="438" t="n">
        <v>0</v>
      </c>
      <c r="E171" s="438" t="n">
        <v>64.7291898</v>
      </c>
      <c r="F171" s="438" t="n">
        <f aca="false">SUM(B171:E171)</f>
        <v>64.7291898</v>
      </c>
      <c r="G171" s="450" t="n">
        <v>4.299</v>
      </c>
      <c r="H171" s="450" t="n">
        <v>4.277</v>
      </c>
      <c r="I171" s="448" t="n">
        <f aca="false">G171-H171</f>
        <v>0.0220000000000002</v>
      </c>
      <c r="J171" s="438" t="n">
        <f aca="false">I171*B171*10000</f>
        <v>0</v>
      </c>
      <c r="K171" s="438" t="n">
        <f aca="false">C171*I171*10000</f>
        <v>0</v>
      </c>
      <c r="L171" s="438" t="n">
        <f aca="false">I171*D171*10000</f>
        <v>0</v>
      </c>
      <c r="M171" s="438" t="n">
        <f aca="false">I171*E171*10000</f>
        <v>14240.4217560002</v>
      </c>
      <c r="N171" s="438" t="n">
        <f aca="false">SUM(J171:M171)</f>
        <v>14240.4217560002</v>
      </c>
      <c r="O171" s="451" t="n">
        <f aca="false">A171</f>
        <v>41395</v>
      </c>
      <c r="P171" s="341"/>
      <c r="Q171" s="341"/>
      <c r="R171" s="341"/>
      <c r="S171" s="428" t="n">
        <f aca="false">H170</f>
        <v>4.287</v>
      </c>
      <c r="T171" s="427" t="n">
        <f aca="false">G170-S171</f>
        <v>0.0220000000000002</v>
      </c>
      <c r="U171" s="425" t="n">
        <f aca="false">T171*F171</f>
        <v>1.42404217560002</v>
      </c>
      <c r="V171" s="341"/>
      <c r="W171" s="341"/>
      <c r="X171" s="341"/>
      <c r="Y171" s="425" t="n">
        <v>-1520.0601</v>
      </c>
      <c r="Z171" s="425" t="n">
        <v>-25977.8763</v>
      </c>
      <c r="AA171" s="341" t="n">
        <f aca="false">Y171-W171</f>
        <v>-1520.0601</v>
      </c>
      <c r="AB171" s="341" t="n">
        <f aca="false">Z171-X171</f>
        <v>-25977.8763</v>
      </c>
      <c r="AC171" s="341" t="n">
        <f aca="false">AA171+AB171</f>
        <v>-27497.9364</v>
      </c>
      <c r="AD171" s="341"/>
      <c r="AE171" s="341"/>
      <c r="AF171" s="341"/>
      <c r="AG171" s="341"/>
      <c r="AH171" s="341"/>
      <c r="AI171" s="428"/>
      <c r="AJ171" s="428"/>
      <c r="AK171" s="341"/>
      <c r="AL171" s="341"/>
      <c r="AM171" s="341"/>
      <c r="AN171" s="341"/>
      <c r="AO171" s="341"/>
      <c r="AP171" s="341"/>
      <c r="AQ171" s="341"/>
      <c r="AR171" s="341"/>
      <c r="AS171" s="341"/>
      <c r="AT171" s="341"/>
      <c r="AU171" s="341"/>
      <c r="AV171" s="341"/>
      <c r="AW171" s="341"/>
      <c r="AX171" s="341"/>
      <c r="AY171" s="341"/>
      <c r="AZ171" s="341"/>
      <c r="BA171" s="341"/>
      <c r="BB171" s="341"/>
      <c r="BC171" s="341"/>
      <c r="BD171" s="433"/>
      <c r="BE171" s="433"/>
      <c r="BF171" s="434"/>
      <c r="BG171" s="434"/>
      <c r="BH171" s="341"/>
      <c r="BI171" s="341"/>
      <c r="BJ171" s="341"/>
      <c r="BK171" s="428"/>
      <c r="BL171" s="428"/>
      <c r="BM171" s="425"/>
      <c r="BN171" s="425"/>
      <c r="BO171" s="425"/>
      <c r="BP171" s="341"/>
      <c r="BQ171" s="341"/>
      <c r="BR171" s="341"/>
      <c r="BS171" s="341"/>
      <c r="BT171" s="341"/>
      <c r="BU171" s="341"/>
      <c r="BV171" s="341"/>
      <c r="BW171" s="341"/>
      <c r="BX171" s="341"/>
      <c r="BY171" s="341"/>
      <c r="BZ171" s="341"/>
      <c r="CA171" s="341"/>
      <c r="CB171" s="341"/>
      <c r="CC171" s="341"/>
      <c r="CD171" s="430"/>
      <c r="CE171" s="341"/>
      <c r="CF171" s="341"/>
      <c r="CG171" s="341"/>
      <c r="CH171" s="341"/>
      <c r="CI171" s="341"/>
      <c r="CJ171" s="341"/>
      <c r="CK171" s="341"/>
      <c r="CL171" s="341"/>
      <c r="CM171" s="341"/>
      <c r="CN171" s="341"/>
      <c r="CO171" s="341"/>
      <c r="CP171" s="341"/>
      <c r="CQ171" s="341"/>
      <c r="CR171" s="341"/>
      <c r="CS171" s="341"/>
      <c r="CT171" s="341"/>
      <c r="CU171" s="341"/>
      <c r="CV171" s="341"/>
      <c r="CW171" s="341"/>
      <c r="CX171" s="341"/>
      <c r="CY171" s="341"/>
      <c r="CZ171" s="341"/>
      <c r="DA171" s="341"/>
      <c r="DB171" s="341"/>
      <c r="DC171" s="430"/>
      <c r="DD171" s="341"/>
      <c r="DE171" s="341"/>
      <c r="DF171" s="341"/>
      <c r="DG171" s="341"/>
      <c r="DH171" s="341"/>
      <c r="DI171" s="341"/>
      <c r="DJ171" s="341"/>
      <c r="DK171" s="341"/>
    </row>
    <row r="172" customFormat="false" ht="12.75" hidden="false" customHeight="false" outlineLevel="0" collapsed="false">
      <c r="A172" s="449" t="n">
        <v>41426</v>
      </c>
      <c r="B172" s="438" t="n">
        <v>0</v>
      </c>
      <c r="C172" s="438" t="n">
        <v>0</v>
      </c>
      <c r="D172" s="438" t="n">
        <v>0</v>
      </c>
      <c r="E172" s="438" t="n">
        <v>62.24056009</v>
      </c>
      <c r="F172" s="438" t="n">
        <f aca="false">SUM(B172:E172)</f>
        <v>62.24056009</v>
      </c>
      <c r="G172" s="450" t="n">
        <v>4.335</v>
      </c>
      <c r="H172" s="450" t="n">
        <v>4.313</v>
      </c>
      <c r="I172" s="448" t="n">
        <f aca="false">G172-H172</f>
        <v>0.0220000000000002</v>
      </c>
      <c r="J172" s="438" t="n">
        <f aca="false">I172*B172*10000</f>
        <v>0</v>
      </c>
      <c r="K172" s="438" t="n">
        <f aca="false">C172*I172*10000</f>
        <v>0</v>
      </c>
      <c r="L172" s="438" t="n">
        <f aca="false">I172*D172*10000</f>
        <v>0</v>
      </c>
      <c r="M172" s="438" t="n">
        <f aca="false">I172*E172*10000</f>
        <v>13692.9232198002</v>
      </c>
      <c r="N172" s="438" t="n">
        <f aca="false">SUM(J172:M172)</f>
        <v>13692.9232198002</v>
      </c>
      <c r="O172" s="451" t="n">
        <f aca="false">A172</f>
        <v>41426</v>
      </c>
      <c r="P172" s="341"/>
      <c r="Q172" s="341"/>
      <c r="R172" s="341"/>
      <c r="S172" s="428" t="n">
        <f aca="false">H171</f>
        <v>4.277</v>
      </c>
      <c r="T172" s="427" t="n">
        <f aca="false">G171-S172</f>
        <v>0.0220000000000002</v>
      </c>
      <c r="U172" s="425" t="n">
        <f aca="false">T172*F172</f>
        <v>1.36929232198002</v>
      </c>
      <c r="V172" s="341"/>
      <c r="W172" s="341"/>
      <c r="X172" s="341"/>
      <c r="Y172" s="425" t="n">
        <v>-3740.8471</v>
      </c>
      <c r="Z172" s="425" t="n">
        <v>-10955.1884</v>
      </c>
      <c r="AA172" s="341" t="n">
        <f aca="false">Y172-W172</f>
        <v>-3740.8471</v>
      </c>
      <c r="AB172" s="341" t="n">
        <f aca="false">Z172-X172</f>
        <v>-10955.1884</v>
      </c>
      <c r="AC172" s="341" t="n">
        <f aca="false">AA172+AB172</f>
        <v>-14696.0355</v>
      </c>
      <c r="AD172" s="341"/>
      <c r="AE172" s="341"/>
      <c r="AF172" s="341"/>
      <c r="AG172" s="341"/>
      <c r="AH172" s="341"/>
      <c r="AI172" s="428"/>
      <c r="AJ172" s="428"/>
      <c r="AK172" s="341"/>
      <c r="AL172" s="341"/>
      <c r="AM172" s="341"/>
      <c r="AN172" s="341"/>
      <c r="AO172" s="341"/>
      <c r="AP172" s="341"/>
      <c r="AQ172" s="341"/>
      <c r="AR172" s="341"/>
      <c r="AS172" s="341"/>
      <c r="AT172" s="341"/>
      <c r="AU172" s="341"/>
      <c r="AV172" s="341"/>
      <c r="AW172" s="341"/>
      <c r="AX172" s="341"/>
      <c r="AY172" s="341"/>
      <c r="AZ172" s="341"/>
      <c r="BA172" s="341"/>
      <c r="BB172" s="341"/>
      <c r="BC172" s="341"/>
      <c r="BD172" s="433"/>
      <c r="BE172" s="433"/>
      <c r="BF172" s="434"/>
      <c r="BG172" s="434"/>
      <c r="BH172" s="341"/>
      <c r="BI172" s="341"/>
      <c r="BJ172" s="341"/>
      <c r="BK172" s="428"/>
      <c r="BL172" s="428"/>
      <c r="BM172" s="425"/>
      <c r="BN172" s="425"/>
      <c r="BO172" s="425"/>
      <c r="BP172" s="341"/>
      <c r="BQ172" s="341"/>
      <c r="BR172" s="341"/>
      <c r="BS172" s="341"/>
      <c r="BT172" s="341"/>
      <c r="BU172" s="341"/>
      <c r="BV172" s="341"/>
      <c r="BW172" s="341"/>
      <c r="BX172" s="341"/>
      <c r="BY172" s="341"/>
      <c r="BZ172" s="341"/>
      <c r="CA172" s="341"/>
      <c r="CB172" s="341"/>
      <c r="CC172" s="341"/>
      <c r="CD172" s="430"/>
      <c r="CE172" s="341"/>
      <c r="CF172" s="341"/>
      <c r="CG172" s="341"/>
      <c r="CH172" s="341"/>
      <c r="CI172" s="341"/>
      <c r="CJ172" s="341"/>
      <c r="CK172" s="341"/>
      <c r="CL172" s="341"/>
      <c r="CM172" s="341"/>
      <c r="CN172" s="341"/>
      <c r="CO172" s="341"/>
      <c r="CP172" s="341"/>
      <c r="CQ172" s="341"/>
      <c r="CR172" s="341"/>
      <c r="CS172" s="341"/>
      <c r="CT172" s="341"/>
      <c r="CU172" s="341"/>
      <c r="CV172" s="341"/>
      <c r="CW172" s="341"/>
      <c r="CX172" s="341"/>
      <c r="CY172" s="341"/>
      <c r="CZ172" s="341"/>
      <c r="DA172" s="341"/>
      <c r="DB172" s="341"/>
      <c r="DC172" s="430"/>
      <c r="DD172" s="341"/>
      <c r="DE172" s="341"/>
      <c r="DF172" s="341"/>
      <c r="DG172" s="341"/>
      <c r="DH172" s="341"/>
      <c r="DI172" s="341"/>
      <c r="DJ172" s="341"/>
      <c r="DK172" s="341"/>
    </row>
    <row r="173" customFormat="false" ht="12.75" hidden="false" customHeight="false" outlineLevel="0" collapsed="false">
      <c r="A173" s="449" t="n">
        <v>41456</v>
      </c>
      <c r="B173" s="438" t="n">
        <v>0</v>
      </c>
      <c r="C173" s="438" t="n">
        <v>0</v>
      </c>
      <c r="D173" s="438" t="n">
        <v>0</v>
      </c>
      <c r="E173" s="438" t="n">
        <v>63.89825101</v>
      </c>
      <c r="F173" s="438" t="n">
        <f aca="false">SUM(B173:E173)</f>
        <v>63.89825101</v>
      </c>
      <c r="G173" s="450" t="n">
        <v>4.385</v>
      </c>
      <c r="H173" s="450" t="n">
        <v>4.363</v>
      </c>
      <c r="I173" s="448" t="n">
        <f aca="false">G173-H173</f>
        <v>0.0219999999999994</v>
      </c>
      <c r="J173" s="438" t="n">
        <f aca="false">I173*B173*10000</f>
        <v>0</v>
      </c>
      <c r="K173" s="438" t="n">
        <f aca="false">C173*I173*10000</f>
        <v>0</v>
      </c>
      <c r="L173" s="438" t="n">
        <f aca="false">I173*D173*10000</f>
        <v>0</v>
      </c>
      <c r="M173" s="438" t="n">
        <f aca="false">I173*E173*10000</f>
        <v>14057.6152221996</v>
      </c>
      <c r="N173" s="438" t="n">
        <f aca="false">SUM(J173:M173)</f>
        <v>14057.6152221996</v>
      </c>
      <c r="O173" s="451" t="n">
        <f aca="false">A173</f>
        <v>41456</v>
      </c>
      <c r="P173" s="341"/>
      <c r="Q173" s="341"/>
      <c r="R173" s="341"/>
      <c r="S173" s="428" t="n">
        <f aca="false">H172</f>
        <v>4.313</v>
      </c>
      <c r="T173" s="427" t="n">
        <f aca="false">G172-S173</f>
        <v>0.0220000000000002</v>
      </c>
      <c r="U173" s="425" t="n">
        <f aca="false">T173*F173</f>
        <v>1.40576152222002</v>
      </c>
      <c r="V173" s="341"/>
      <c r="W173" s="341"/>
      <c r="X173" s="341"/>
      <c r="Y173" s="425" t="n">
        <v>-2501.5644</v>
      </c>
      <c r="Z173" s="425" t="n">
        <v>-10814.6274</v>
      </c>
      <c r="AA173" s="419" t="n">
        <f aca="false">Y173-W173</f>
        <v>-2501.5644</v>
      </c>
      <c r="AB173" s="419" t="n">
        <f aca="false">Z173-X173</f>
        <v>-10814.6274</v>
      </c>
      <c r="AC173" s="419" t="n">
        <f aca="false">AA173+AB173</f>
        <v>-13316.1918</v>
      </c>
      <c r="AD173" s="341"/>
      <c r="AE173" s="341"/>
      <c r="AF173" s="341"/>
      <c r="AG173" s="341"/>
      <c r="AH173" s="341"/>
      <c r="AI173" s="428"/>
      <c r="AJ173" s="428"/>
      <c r="AK173" s="341"/>
      <c r="AL173" s="341"/>
      <c r="AM173" s="341"/>
      <c r="AN173" s="341"/>
      <c r="AO173" s="341"/>
      <c r="AP173" s="341"/>
      <c r="AQ173" s="341"/>
      <c r="AR173" s="341"/>
      <c r="AS173" s="341"/>
      <c r="AT173" s="341"/>
      <c r="AU173" s="341"/>
      <c r="AV173" s="341"/>
      <c r="AW173" s="341"/>
      <c r="AX173" s="341"/>
      <c r="AY173" s="341"/>
      <c r="AZ173" s="341"/>
      <c r="BA173" s="341"/>
      <c r="BB173" s="341"/>
      <c r="BC173" s="341"/>
      <c r="BD173" s="433"/>
      <c r="BE173" s="433"/>
      <c r="BF173" s="434"/>
      <c r="BG173" s="434"/>
      <c r="BH173" s="341"/>
      <c r="BI173" s="341"/>
      <c r="BJ173" s="341"/>
      <c r="BK173" s="428"/>
      <c r="BL173" s="428"/>
      <c r="BM173" s="425"/>
      <c r="BN173" s="425"/>
      <c r="BO173" s="425"/>
      <c r="BP173" s="341"/>
      <c r="BQ173" s="341"/>
      <c r="BR173" s="341"/>
      <c r="BS173" s="341"/>
      <c r="BT173" s="341"/>
      <c r="BU173" s="341"/>
      <c r="BV173" s="341"/>
      <c r="BW173" s="341"/>
      <c r="BX173" s="341"/>
      <c r="BY173" s="341"/>
      <c r="BZ173" s="341"/>
      <c r="CA173" s="341"/>
      <c r="CB173" s="341"/>
      <c r="CC173" s="341"/>
      <c r="CD173" s="430"/>
      <c r="CE173" s="341"/>
      <c r="CF173" s="341"/>
      <c r="CG173" s="341"/>
      <c r="CH173" s="341"/>
      <c r="CI173" s="341"/>
      <c r="CJ173" s="341"/>
      <c r="CK173" s="341"/>
      <c r="CL173" s="341"/>
      <c r="CM173" s="341"/>
      <c r="CN173" s="341"/>
      <c r="CO173" s="341"/>
      <c r="CP173" s="341"/>
      <c r="CQ173" s="341"/>
      <c r="CR173" s="341"/>
      <c r="CS173" s="341"/>
      <c r="CT173" s="341"/>
      <c r="CU173" s="341"/>
      <c r="CV173" s="341"/>
      <c r="CW173" s="341"/>
      <c r="CX173" s="341"/>
      <c r="CY173" s="341"/>
      <c r="CZ173" s="341"/>
      <c r="DA173" s="341"/>
      <c r="DB173" s="341"/>
      <c r="DC173" s="430"/>
      <c r="DD173" s="341"/>
      <c r="DE173" s="341"/>
      <c r="DF173" s="341"/>
      <c r="DG173" s="341"/>
      <c r="DH173" s="341"/>
      <c r="DI173" s="341"/>
      <c r="DJ173" s="341"/>
      <c r="DK173" s="341"/>
    </row>
    <row r="174" customFormat="false" ht="12.75" hidden="false" customHeight="false" outlineLevel="0" collapsed="false">
      <c r="A174" s="449" t="n">
        <v>41487</v>
      </c>
      <c r="B174" s="438" t="n">
        <v>0</v>
      </c>
      <c r="C174" s="438" t="n">
        <v>0</v>
      </c>
      <c r="D174" s="438" t="n">
        <v>0</v>
      </c>
      <c r="E174" s="438" t="n">
        <v>63.91618214</v>
      </c>
      <c r="F174" s="438" t="n">
        <f aca="false">SUM(B174:E174)</f>
        <v>63.91618214</v>
      </c>
      <c r="G174" s="450" t="n">
        <v>4.416</v>
      </c>
      <c r="H174" s="450" t="n">
        <v>4.394</v>
      </c>
      <c r="I174" s="448" t="n">
        <f aca="false">G174-H174</f>
        <v>0.0220000000000002</v>
      </c>
      <c r="J174" s="438" t="n">
        <f aca="false">I174*B174*10000</f>
        <v>0</v>
      </c>
      <c r="K174" s="438" t="n">
        <f aca="false">C174*I174*10000</f>
        <v>0</v>
      </c>
      <c r="L174" s="438" t="n">
        <f aca="false">I174*D174*10000</f>
        <v>0</v>
      </c>
      <c r="M174" s="438" t="n">
        <f aca="false">I174*E174*10000</f>
        <v>14061.5600708002</v>
      </c>
      <c r="N174" s="438" t="n">
        <f aca="false">SUM(J174:M174)</f>
        <v>14061.5600708002</v>
      </c>
      <c r="O174" s="451" t="n">
        <f aca="false">A174</f>
        <v>41487</v>
      </c>
      <c r="P174" s="341"/>
      <c r="Q174" s="341"/>
      <c r="R174" s="341"/>
      <c r="S174" s="428" t="n">
        <f aca="false">H173</f>
        <v>4.363</v>
      </c>
      <c r="T174" s="427" t="n">
        <f aca="false">G173-S174</f>
        <v>0.0219999999999994</v>
      </c>
      <c r="U174" s="425" t="n">
        <f aca="false">T174*F174</f>
        <v>1.40615600707996</v>
      </c>
      <c r="V174" s="341"/>
      <c r="W174" s="341"/>
      <c r="X174" s="341"/>
      <c r="Y174" s="425" t="n">
        <v>-1978.2089</v>
      </c>
      <c r="Z174" s="425" t="n">
        <v>-9642.4536</v>
      </c>
      <c r="AA174" s="419" t="n">
        <f aca="false">Y174-W174</f>
        <v>-1978.2089</v>
      </c>
      <c r="AB174" s="419" t="n">
        <f aca="false">Z174-X174</f>
        <v>-9642.4536</v>
      </c>
      <c r="AC174" s="419" t="n">
        <f aca="false">AA174+AB174</f>
        <v>-11620.6625</v>
      </c>
      <c r="AD174" s="341"/>
      <c r="AE174" s="341"/>
      <c r="AF174" s="341"/>
      <c r="AG174" s="341"/>
      <c r="AH174" s="341"/>
      <c r="AI174" s="428"/>
      <c r="AJ174" s="428"/>
      <c r="AK174" s="341"/>
      <c r="AL174" s="341"/>
      <c r="AM174" s="341"/>
      <c r="AN174" s="341"/>
      <c r="AO174" s="341"/>
      <c r="AP174" s="341"/>
      <c r="AQ174" s="341"/>
      <c r="AR174" s="341"/>
      <c r="AS174" s="341"/>
      <c r="AT174" s="341"/>
      <c r="AU174" s="341"/>
      <c r="AV174" s="341"/>
      <c r="AW174" s="341"/>
      <c r="AX174" s="341"/>
      <c r="AY174" s="341"/>
      <c r="AZ174" s="341"/>
      <c r="BA174" s="341"/>
      <c r="BB174" s="341"/>
      <c r="BC174" s="341"/>
      <c r="BD174" s="433"/>
      <c r="BE174" s="433"/>
      <c r="BF174" s="434"/>
      <c r="BG174" s="434"/>
      <c r="BH174" s="341"/>
      <c r="BI174" s="341"/>
      <c r="BJ174" s="341"/>
      <c r="BK174" s="428"/>
      <c r="BL174" s="428"/>
      <c r="BM174" s="425"/>
      <c r="BN174" s="425"/>
      <c r="BO174" s="425"/>
      <c r="BP174" s="341"/>
      <c r="BQ174" s="341"/>
      <c r="BR174" s="341"/>
      <c r="BS174" s="341"/>
      <c r="BT174" s="341"/>
      <c r="BU174" s="341"/>
      <c r="BV174" s="341"/>
      <c r="BW174" s="341"/>
      <c r="BX174" s="341"/>
      <c r="BY174" s="341"/>
      <c r="BZ174" s="341"/>
      <c r="CA174" s="341"/>
      <c r="CB174" s="341"/>
      <c r="CC174" s="341"/>
      <c r="CD174" s="430"/>
      <c r="CE174" s="341"/>
      <c r="CF174" s="341"/>
      <c r="CG174" s="341"/>
      <c r="CH174" s="341"/>
      <c r="CI174" s="341"/>
      <c r="CJ174" s="341"/>
      <c r="CK174" s="341"/>
      <c r="CL174" s="341"/>
      <c r="CM174" s="341"/>
      <c r="CN174" s="341"/>
      <c r="CO174" s="341"/>
      <c r="CP174" s="341"/>
      <c r="CQ174" s="341"/>
      <c r="CR174" s="341"/>
      <c r="CS174" s="341"/>
      <c r="CT174" s="341"/>
      <c r="CU174" s="341"/>
      <c r="CV174" s="341"/>
      <c r="CW174" s="341"/>
      <c r="CX174" s="341"/>
      <c r="CY174" s="341"/>
      <c r="CZ174" s="341"/>
      <c r="DA174" s="341"/>
      <c r="DB174" s="341"/>
      <c r="DC174" s="430"/>
      <c r="DD174" s="341"/>
      <c r="DE174" s="341"/>
      <c r="DF174" s="341"/>
      <c r="DG174" s="341"/>
      <c r="DH174" s="341"/>
      <c r="DI174" s="341"/>
      <c r="DJ174" s="341"/>
      <c r="DK174" s="341"/>
    </row>
    <row r="175" customFormat="false" ht="12.75" hidden="false" customHeight="false" outlineLevel="0" collapsed="false">
      <c r="A175" s="449" t="n">
        <v>41518</v>
      </c>
      <c r="B175" s="438" t="n">
        <v>0</v>
      </c>
      <c r="C175" s="438" t="n">
        <v>0</v>
      </c>
      <c r="D175" s="438" t="n">
        <v>0</v>
      </c>
      <c r="E175" s="438" t="n">
        <v>61.63308911</v>
      </c>
      <c r="F175" s="438" t="n">
        <f aca="false">SUM(B175:E175)</f>
        <v>61.63308911</v>
      </c>
      <c r="G175" s="450" t="n">
        <v>4.431</v>
      </c>
      <c r="H175" s="450" t="n">
        <v>4.409</v>
      </c>
      <c r="I175" s="448" t="n">
        <f aca="false">G175-H175</f>
        <v>0.0220000000000002</v>
      </c>
      <c r="J175" s="438" t="n">
        <f aca="false">I175*B175*10000</f>
        <v>0</v>
      </c>
      <c r="K175" s="438" t="n">
        <f aca="false">C175*I175*10000</f>
        <v>0</v>
      </c>
      <c r="L175" s="438" t="n">
        <f aca="false">I175*D175*10000</f>
        <v>0</v>
      </c>
      <c r="M175" s="438" t="n">
        <f aca="false">I175*E175*10000</f>
        <v>13559.2796042002</v>
      </c>
      <c r="N175" s="438" t="n">
        <f aca="false">SUM(J175:M175)</f>
        <v>13559.2796042002</v>
      </c>
      <c r="O175" s="451" t="n">
        <f aca="false">A175</f>
        <v>41518</v>
      </c>
      <c r="P175" s="341"/>
      <c r="Q175" s="341"/>
      <c r="R175" s="341"/>
      <c r="S175" s="428" t="n">
        <f aca="false">H174</f>
        <v>4.394</v>
      </c>
      <c r="T175" s="427" t="n">
        <f aca="false">G174-S175</f>
        <v>0.0220000000000002</v>
      </c>
      <c r="U175" s="425" t="n">
        <f aca="false">T175*F175</f>
        <v>1.35592796042002</v>
      </c>
      <c r="V175" s="341"/>
      <c r="W175" s="341"/>
      <c r="X175" s="341"/>
      <c r="Y175" s="425" t="n">
        <v>-1002.9516</v>
      </c>
      <c r="Z175" s="425" t="n">
        <v>-25766.9158</v>
      </c>
      <c r="AA175" s="419" t="n">
        <f aca="false">Y175-W175</f>
        <v>-1002.9516</v>
      </c>
      <c r="AB175" s="419" t="n">
        <f aca="false">Z175-X175</f>
        <v>-25766.9158</v>
      </c>
      <c r="AC175" s="419" t="n">
        <f aca="false">AA175+AB175</f>
        <v>-26769.8674</v>
      </c>
      <c r="AD175" s="341"/>
      <c r="AE175" s="341"/>
      <c r="AF175" s="341"/>
      <c r="AG175" s="341"/>
      <c r="AH175" s="341"/>
      <c r="AI175" s="428"/>
      <c r="AJ175" s="428"/>
      <c r="AK175" s="341"/>
      <c r="AL175" s="341"/>
      <c r="AM175" s="341"/>
      <c r="AN175" s="341"/>
      <c r="AO175" s="341"/>
      <c r="AP175" s="341"/>
      <c r="AQ175" s="341"/>
      <c r="AR175" s="341"/>
      <c r="AS175" s="341"/>
      <c r="AT175" s="341"/>
      <c r="AU175" s="341"/>
      <c r="AV175" s="341"/>
      <c r="AW175" s="341"/>
      <c r="AX175" s="341"/>
      <c r="AY175" s="341"/>
      <c r="AZ175" s="341"/>
      <c r="BA175" s="341"/>
      <c r="BB175" s="341"/>
      <c r="BC175" s="341"/>
      <c r="BD175" s="433"/>
      <c r="BE175" s="433"/>
      <c r="BF175" s="434"/>
      <c r="BG175" s="434"/>
      <c r="BH175" s="341"/>
      <c r="BI175" s="341"/>
      <c r="BJ175" s="341"/>
      <c r="BK175" s="428"/>
      <c r="BL175" s="428"/>
      <c r="BM175" s="425"/>
      <c r="BN175" s="425"/>
      <c r="BO175" s="425"/>
      <c r="BP175" s="341"/>
      <c r="BQ175" s="341"/>
      <c r="BR175" s="341"/>
      <c r="BS175" s="341"/>
      <c r="BT175" s="341"/>
      <c r="BU175" s="341"/>
      <c r="BV175" s="341"/>
      <c r="BW175" s="341"/>
      <c r="BX175" s="341"/>
      <c r="BY175" s="341"/>
      <c r="BZ175" s="341"/>
      <c r="CA175" s="341"/>
      <c r="CB175" s="341"/>
      <c r="CC175" s="341"/>
      <c r="CD175" s="430"/>
      <c r="CE175" s="341"/>
      <c r="CF175" s="341"/>
      <c r="CG175" s="341"/>
      <c r="CH175" s="341"/>
      <c r="CI175" s="341"/>
      <c r="CJ175" s="341"/>
      <c r="CK175" s="341"/>
      <c r="CL175" s="341"/>
      <c r="CM175" s="341"/>
      <c r="CN175" s="341"/>
      <c r="CO175" s="341"/>
      <c r="CP175" s="341"/>
      <c r="CQ175" s="341"/>
      <c r="CR175" s="341"/>
      <c r="CS175" s="341"/>
      <c r="CT175" s="341"/>
      <c r="CU175" s="341"/>
      <c r="CV175" s="341"/>
      <c r="CW175" s="341"/>
      <c r="CX175" s="341"/>
      <c r="CY175" s="341"/>
      <c r="CZ175" s="341"/>
      <c r="DA175" s="341"/>
      <c r="DB175" s="341"/>
      <c r="DC175" s="430"/>
      <c r="DD175" s="341"/>
      <c r="DE175" s="341"/>
      <c r="DF175" s="341"/>
      <c r="DG175" s="341"/>
      <c r="DH175" s="341"/>
      <c r="DI175" s="341"/>
      <c r="DJ175" s="341"/>
      <c r="DK175" s="341"/>
    </row>
    <row r="176" customFormat="false" ht="12.75" hidden="false" customHeight="false" outlineLevel="0" collapsed="false">
      <c r="A176" s="449" t="n">
        <v>41548</v>
      </c>
      <c r="B176" s="438" t="n">
        <v>0</v>
      </c>
      <c r="C176" s="438" t="n">
        <v>0</v>
      </c>
      <c r="D176" s="438" t="n">
        <v>0</v>
      </c>
      <c r="E176" s="438" t="n">
        <v>62.50344545</v>
      </c>
      <c r="F176" s="438" t="n">
        <f aca="false">SUM(B176:E176)</f>
        <v>62.50344545</v>
      </c>
      <c r="G176" s="450" t="n">
        <v>4.46</v>
      </c>
      <c r="H176" s="450" t="n">
        <v>4.438</v>
      </c>
      <c r="I176" s="448" t="n">
        <f aca="false">G176-H176</f>
        <v>0.0220000000000002</v>
      </c>
      <c r="J176" s="438" t="n">
        <f aca="false">I176*B176*10000</f>
        <v>0</v>
      </c>
      <c r="K176" s="438" t="n">
        <f aca="false">C176*I176*10000</f>
        <v>0</v>
      </c>
      <c r="L176" s="438" t="n">
        <f aca="false">I176*D176*10000</f>
        <v>0</v>
      </c>
      <c r="M176" s="438" t="n">
        <f aca="false">I176*E176*10000</f>
        <v>13750.7579990002</v>
      </c>
      <c r="N176" s="438" t="n">
        <f aca="false">SUM(J176:M176)</f>
        <v>13750.7579990002</v>
      </c>
      <c r="O176" s="451" t="n">
        <f aca="false">A176</f>
        <v>41548</v>
      </c>
      <c r="P176" s="341"/>
      <c r="Q176" s="341"/>
      <c r="R176" s="341"/>
      <c r="S176" s="428" t="n">
        <f aca="false">H175</f>
        <v>4.409</v>
      </c>
      <c r="T176" s="427" t="n">
        <f aca="false">G175-S176</f>
        <v>0.0220000000000002</v>
      </c>
      <c r="U176" s="425" t="n">
        <f aca="false">T176*F176</f>
        <v>1.37507579990002</v>
      </c>
      <c r="V176" s="341"/>
      <c r="W176" s="341"/>
      <c r="X176" s="341"/>
      <c r="Y176" s="425" t="n">
        <v>-901.3904</v>
      </c>
      <c r="Z176" s="425" t="n">
        <v>-24672.6515</v>
      </c>
      <c r="AA176" s="419" t="n">
        <f aca="false">Y176-W176</f>
        <v>-901.3904</v>
      </c>
      <c r="AB176" s="419" t="n">
        <f aca="false">Z176-X176</f>
        <v>-24672.6515</v>
      </c>
      <c r="AC176" s="419" t="n">
        <f aca="false">AA176+AB176</f>
        <v>-25574.0419</v>
      </c>
      <c r="AD176" s="341"/>
      <c r="AE176" s="341"/>
      <c r="AF176" s="341"/>
      <c r="AG176" s="341"/>
      <c r="AH176" s="341"/>
      <c r="AI176" s="428"/>
      <c r="AJ176" s="428"/>
      <c r="AK176" s="341"/>
      <c r="AL176" s="341"/>
      <c r="AM176" s="341"/>
      <c r="AN176" s="341"/>
      <c r="AO176" s="341"/>
      <c r="AP176" s="341"/>
      <c r="AQ176" s="341"/>
      <c r="AR176" s="341"/>
      <c r="AS176" s="341"/>
      <c r="AT176" s="341"/>
      <c r="AU176" s="341"/>
      <c r="AV176" s="341"/>
      <c r="AW176" s="341"/>
      <c r="AX176" s="341"/>
      <c r="AY176" s="341"/>
      <c r="AZ176" s="341"/>
      <c r="BA176" s="341"/>
      <c r="BB176" s="341"/>
      <c r="BC176" s="341"/>
      <c r="BD176" s="433"/>
      <c r="BE176" s="433"/>
      <c r="BF176" s="434"/>
      <c r="BG176" s="434"/>
      <c r="BH176" s="341"/>
      <c r="BI176" s="341"/>
      <c r="BJ176" s="341"/>
      <c r="BK176" s="428"/>
      <c r="BL176" s="428"/>
      <c r="BM176" s="425"/>
      <c r="BN176" s="425"/>
      <c r="BO176" s="425"/>
      <c r="BP176" s="341"/>
      <c r="BQ176" s="341"/>
      <c r="BR176" s="341"/>
      <c r="BS176" s="341"/>
      <c r="BT176" s="341"/>
      <c r="BU176" s="341"/>
      <c r="BV176" s="341"/>
      <c r="BW176" s="341"/>
      <c r="BX176" s="341"/>
      <c r="BY176" s="341"/>
      <c r="BZ176" s="341"/>
      <c r="CA176" s="341"/>
      <c r="CB176" s="341"/>
      <c r="CC176" s="341"/>
      <c r="CD176" s="430"/>
      <c r="CE176" s="341"/>
      <c r="CF176" s="341"/>
      <c r="CG176" s="341"/>
      <c r="CH176" s="341"/>
      <c r="CI176" s="341"/>
      <c r="CJ176" s="341"/>
      <c r="CK176" s="341"/>
      <c r="CL176" s="341"/>
      <c r="CM176" s="341"/>
      <c r="CN176" s="341"/>
      <c r="CO176" s="341"/>
      <c r="CP176" s="341"/>
      <c r="CQ176" s="341"/>
      <c r="CR176" s="341"/>
      <c r="CS176" s="341"/>
      <c r="CT176" s="341"/>
      <c r="CU176" s="341"/>
      <c r="CV176" s="341"/>
      <c r="CW176" s="341"/>
      <c r="CX176" s="341"/>
      <c r="CY176" s="341"/>
      <c r="CZ176" s="341"/>
      <c r="DA176" s="341"/>
      <c r="DB176" s="341"/>
      <c r="DC176" s="430"/>
      <c r="DD176" s="341"/>
      <c r="DE176" s="341"/>
      <c r="DF176" s="341"/>
      <c r="DG176" s="341"/>
      <c r="DH176" s="341"/>
      <c r="DI176" s="341"/>
      <c r="DJ176" s="341"/>
      <c r="DK176" s="341"/>
    </row>
    <row r="177" customFormat="false" ht="12.75" hidden="false" customHeight="false" outlineLevel="0" collapsed="false">
      <c r="A177" s="449" t="n">
        <v>41579</v>
      </c>
      <c r="B177" s="438" t="n">
        <v>0</v>
      </c>
      <c r="C177" s="438" t="n">
        <v>0</v>
      </c>
      <c r="D177" s="438" t="n">
        <v>0</v>
      </c>
      <c r="E177" s="438" t="n">
        <v>59.69988397</v>
      </c>
      <c r="F177" s="438" t="n">
        <f aca="false">SUM(B177:E177)</f>
        <v>59.69988397</v>
      </c>
      <c r="G177" s="450" t="n">
        <v>4.6</v>
      </c>
      <c r="H177" s="450" t="n">
        <v>4.578</v>
      </c>
      <c r="I177" s="448" t="n">
        <f aca="false">G177-H177</f>
        <v>0.0219999999999994</v>
      </c>
      <c r="J177" s="438" t="n">
        <f aca="false">I177*B177*10000</f>
        <v>0</v>
      </c>
      <c r="K177" s="438" t="n">
        <f aca="false">C177*I177*10000</f>
        <v>0</v>
      </c>
      <c r="L177" s="438" t="n">
        <f aca="false">I177*D177*10000</f>
        <v>0</v>
      </c>
      <c r="M177" s="438" t="n">
        <f aca="false">I177*E177*10000</f>
        <v>13133.9744733996</v>
      </c>
      <c r="N177" s="438" t="n">
        <f aca="false">SUM(J177:M177)</f>
        <v>13133.9744733996</v>
      </c>
      <c r="O177" s="451" t="n">
        <f aca="false">A177</f>
        <v>41579</v>
      </c>
      <c r="P177" s="341"/>
      <c r="Q177" s="341"/>
      <c r="R177" s="341"/>
      <c r="S177" s="428" t="n">
        <f aca="false">H176</f>
        <v>4.438</v>
      </c>
      <c r="T177" s="427" t="n">
        <f aca="false">G176-S177</f>
        <v>0.0220000000000002</v>
      </c>
      <c r="U177" s="425" t="n">
        <f aca="false">T177*F177</f>
        <v>1.31339744734001</v>
      </c>
      <c r="V177" s="341"/>
      <c r="W177" s="341"/>
      <c r="X177" s="341"/>
      <c r="Y177" s="425" t="n">
        <v>-929.9377</v>
      </c>
      <c r="Z177" s="425" t="n">
        <v>-25234.446</v>
      </c>
      <c r="AA177" s="419" t="n">
        <f aca="false">Y177-W177</f>
        <v>-929.9377</v>
      </c>
      <c r="AB177" s="419" t="n">
        <f aca="false">Z177-X177</f>
        <v>-25234.446</v>
      </c>
      <c r="AC177" s="419" t="n">
        <f aca="false">AA177+AB177</f>
        <v>-26164.3837</v>
      </c>
      <c r="AD177" s="341"/>
      <c r="AE177" s="341"/>
      <c r="AF177" s="341"/>
      <c r="AG177" s="341"/>
      <c r="AH177" s="341"/>
      <c r="AI177" s="428"/>
      <c r="AJ177" s="428"/>
      <c r="AK177" s="341"/>
      <c r="AL177" s="341"/>
      <c r="AM177" s="341"/>
      <c r="AN177" s="341"/>
      <c r="AO177" s="341"/>
      <c r="AP177" s="341"/>
      <c r="AQ177" s="341"/>
      <c r="AR177" s="341"/>
      <c r="AS177" s="341"/>
      <c r="AT177" s="341"/>
      <c r="AU177" s="341"/>
      <c r="AV177" s="341"/>
      <c r="AW177" s="341"/>
      <c r="AX177" s="341"/>
      <c r="AY177" s="341"/>
      <c r="AZ177" s="341"/>
      <c r="BA177" s="341"/>
      <c r="BB177" s="341"/>
      <c r="BC177" s="341"/>
      <c r="BD177" s="433"/>
      <c r="BE177" s="433"/>
      <c r="BF177" s="434"/>
      <c r="BG177" s="434"/>
      <c r="BH177" s="341"/>
      <c r="BI177" s="341"/>
      <c r="BJ177" s="341"/>
      <c r="BK177" s="428"/>
      <c r="BL177" s="428"/>
      <c r="BM177" s="425"/>
      <c r="BN177" s="425"/>
      <c r="BO177" s="425"/>
      <c r="BP177" s="341"/>
      <c r="BQ177" s="341"/>
      <c r="BR177" s="341"/>
      <c r="BS177" s="341"/>
      <c r="BT177" s="341"/>
      <c r="BU177" s="341"/>
      <c r="BV177" s="341"/>
      <c r="BW177" s="341"/>
      <c r="BX177" s="341"/>
      <c r="BY177" s="341"/>
      <c r="BZ177" s="341"/>
      <c r="CA177" s="341"/>
      <c r="CB177" s="341"/>
      <c r="CC177" s="341"/>
      <c r="CD177" s="430"/>
      <c r="CE177" s="341"/>
      <c r="CF177" s="341"/>
      <c r="CG177" s="341"/>
      <c r="CH177" s="341"/>
      <c r="CI177" s="341"/>
      <c r="CJ177" s="341"/>
      <c r="CK177" s="341"/>
      <c r="CL177" s="341"/>
      <c r="CM177" s="341"/>
      <c r="CN177" s="341"/>
      <c r="CO177" s="341"/>
      <c r="CP177" s="341"/>
      <c r="CQ177" s="341"/>
      <c r="CR177" s="341"/>
      <c r="CS177" s="341"/>
      <c r="CT177" s="341"/>
      <c r="CU177" s="341"/>
      <c r="CV177" s="341"/>
      <c r="CW177" s="341"/>
      <c r="CX177" s="341"/>
      <c r="CY177" s="341"/>
      <c r="CZ177" s="341"/>
      <c r="DA177" s="341"/>
      <c r="DB177" s="341"/>
      <c r="DC177" s="430"/>
      <c r="DD177" s="341"/>
      <c r="DE177" s="341"/>
      <c r="DF177" s="341"/>
      <c r="DG177" s="341"/>
      <c r="DH177" s="341"/>
      <c r="DI177" s="341"/>
      <c r="DJ177" s="341"/>
      <c r="DK177" s="341"/>
    </row>
    <row r="178" customFormat="false" ht="12.75" hidden="false" customHeight="false" outlineLevel="0" collapsed="false">
      <c r="A178" s="449" t="n">
        <v>41609</v>
      </c>
      <c r="B178" s="438" t="n">
        <v>0</v>
      </c>
      <c r="C178" s="438" t="n">
        <v>0</v>
      </c>
      <c r="D178" s="438" t="n">
        <v>0</v>
      </c>
      <c r="E178" s="438" t="n">
        <v>61.4061736</v>
      </c>
      <c r="F178" s="438" t="n">
        <f aca="false">SUM(B178:E178)</f>
        <v>61.4061736</v>
      </c>
      <c r="G178" s="450" t="n">
        <v>4.745</v>
      </c>
      <c r="H178" s="450" t="n">
        <v>4.723</v>
      </c>
      <c r="I178" s="448" t="n">
        <f aca="false">G178-H178</f>
        <v>0.0220000000000002</v>
      </c>
      <c r="J178" s="438" t="n">
        <f aca="false">I178*B178*10000</f>
        <v>0</v>
      </c>
      <c r="K178" s="438" t="n">
        <f aca="false">C178*I178*10000</f>
        <v>0</v>
      </c>
      <c r="L178" s="438" t="n">
        <f aca="false">I178*D178*10000</f>
        <v>0</v>
      </c>
      <c r="M178" s="438" t="n">
        <f aca="false">I178*E178*10000</f>
        <v>13509.3581920001</v>
      </c>
      <c r="N178" s="438" t="n">
        <f aca="false">SUM(J178:M178)</f>
        <v>13509.3581920001</v>
      </c>
      <c r="O178" s="451" t="n">
        <f aca="false">A178</f>
        <v>41609</v>
      </c>
      <c r="P178" s="341"/>
      <c r="Q178" s="341"/>
      <c r="R178" s="341"/>
      <c r="S178" s="428" t="n">
        <f aca="false">H177</f>
        <v>4.578</v>
      </c>
      <c r="T178" s="427" t="n">
        <f aca="false">G177-S178</f>
        <v>0.0219999999999994</v>
      </c>
      <c r="U178" s="425" t="n">
        <f aca="false">T178*F178</f>
        <v>1.35093581919996</v>
      </c>
      <c r="V178" s="341"/>
      <c r="W178" s="341"/>
      <c r="X178" s="341"/>
      <c r="Y178" s="425" t="n">
        <v>-906.3753</v>
      </c>
      <c r="Z178" s="425" t="n">
        <v>-24162.2294</v>
      </c>
      <c r="AA178" s="419" t="n">
        <f aca="false">Y178-W178</f>
        <v>-906.3753</v>
      </c>
      <c r="AB178" s="419" t="n">
        <f aca="false">Z178-X178</f>
        <v>-24162.2294</v>
      </c>
      <c r="AC178" s="419" t="n">
        <f aca="false">AA178+AB178</f>
        <v>-25068.6047</v>
      </c>
      <c r="AD178" s="341"/>
      <c r="AE178" s="341"/>
      <c r="AF178" s="341"/>
      <c r="AG178" s="341"/>
      <c r="AH178" s="341"/>
      <c r="AI178" s="428"/>
      <c r="AJ178" s="428"/>
      <c r="AK178" s="341"/>
      <c r="AL178" s="341"/>
      <c r="AM178" s="341"/>
      <c r="AN178" s="341"/>
      <c r="AO178" s="341"/>
      <c r="AP178" s="341"/>
      <c r="AQ178" s="341"/>
      <c r="AR178" s="341"/>
      <c r="AS178" s="341"/>
      <c r="AT178" s="341"/>
      <c r="AU178" s="341"/>
      <c r="AV178" s="341"/>
      <c r="AW178" s="341"/>
      <c r="AX178" s="341"/>
      <c r="AY178" s="341"/>
      <c r="AZ178" s="341"/>
      <c r="BA178" s="341"/>
      <c r="BB178" s="341"/>
      <c r="BC178" s="341"/>
      <c r="BD178" s="433"/>
      <c r="BE178" s="433"/>
      <c r="BF178" s="434"/>
      <c r="BG178" s="434"/>
      <c r="BH178" s="341"/>
      <c r="BI178" s="341"/>
      <c r="BJ178" s="341"/>
      <c r="BK178" s="428"/>
      <c r="BL178" s="428"/>
      <c r="BM178" s="425"/>
      <c r="BN178" s="425"/>
      <c r="BO178" s="425"/>
      <c r="BP178" s="341"/>
      <c r="BQ178" s="341"/>
      <c r="BR178" s="341"/>
      <c r="BS178" s="341"/>
      <c r="BT178" s="341"/>
      <c r="BU178" s="341"/>
      <c r="BV178" s="341"/>
      <c r="BW178" s="341"/>
      <c r="BX178" s="341"/>
      <c r="BY178" s="341"/>
      <c r="BZ178" s="341"/>
      <c r="CA178" s="341"/>
      <c r="CB178" s="341"/>
      <c r="CC178" s="341"/>
      <c r="CD178" s="430"/>
      <c r="CE178" s="341"/>
      <c r="CF178" s="341"/>
      <c r="CG178" s="341"/>
      <c r="CH178" s="341"/>
      <c r="CI178" s="341"/>
      <c r="CJ178" s="341"/>
      <c r="CK178" s="341"/>
      <c r="CL178" s="341"/>
      <c r="CM178" s="341"/>
      <c r="CN178" s="341"/>
      <c r="CO178" s="341"/>
      <c r="CP178" s="341"/>
      <c r="CQ178" s="341"/>
      <c r="CR178" s="341"/>
      <c r="CS178" s="341"/>
      <c r="CT178" s="341"/>
      <c r="CU178" s="341"/>
      <c r="CV178" s="341"/>
      <c r="CW178" s="341"/>
      <c r="CX178" s="341"/>
      <c r="CY178" s="341"/>
      <c r="CZ178" s="341"/>
      <c r="DA178" s="341"/>
      <c r="DB178" s="341"/>
      <c r="DC178" s="430"/>
      <c r="DD178" s="341"/>
      <c r="DE178" s="341"/>
      <c r="DF178" s="341"/>
      <c r="DG178" s="341"/>
      <c r="DH178" s="341"/>
      <c r="DI178" s="341"/>
      <c r="DJ178" s="341"/>
      <c r="DK178" s="341"/>
    </row>
    <row r="179" customFormat="false" ht="12.75" hidden="false" customHeight="false" outlineLevel="0" collapsed="false">
      <c r="A179" s="449" t="n">
        <v>41640</v>
      </c>
      <c r="B179" s="438" t="n">
        <v>0</v>
      </c>
      <c r="C179" s="438" t="n">
        <v>0</v>
      </c>
      <c r="D179" s="438" t="n">
        <v>0</v>
      </c>
      <c r="E179" s="438" t="n">
        <v>75.22110487</v>
      </c>
      <c r="F179" s="438" t="n">
        <f aca="false">SUM(B179:E179)</f>
        <v>75.22110487</v>
      </c>
      <c r="G179" s="450" t="n">
        <v>4.865</v>
      </c>
      <c r="H179" s="450" t="n">
        <v>4.843</v>
      </c>
      <c r="I179" s="448" t="n">
        <f aca="false">G179-H179</f>
        <v>0.0220000000000002</v>
      </c>
      <c r="J179" s="438" t="n">
        <f aca="false">I179*B179*10000</f>
        <v>0</v>
      </c>
      <c r="K179" s="438" t="n">
        <f aca="false">C179*I179*10000</f>
        <v>0</v>
      </c>
      <c r="L179" s="438" t="n">
        <f aca="false">I179*D179*10000</f>
        <v>0</v>
      </c>
      <c r="M179" s="438" t="n">
        <f aca="false">I179*E179*10000</f>
        <v>16548.6430714002</v>
      </c>
      <c r="N179" s="438" t="n">
        <f aca="false">SUM(J179:M179)</f>
        <v>16548.6430714002</v>
      </c>
      <c r="O179" s="451" t="n">
        <f aca="false">A179</f>
        <v>41640</v>
      </c>
      <c r="P179" s="341"/>
      <c r="Q179" s="341"/>
      <c r="R179" s="341"/>
      <c r="S179" s="428" t="n">
        <f aca="false">H178</f>
        <v>4.723</v>
      </c>
      <c r="T179" s="427" t="n">
        <f aca="false">G178-S179</f>
        <v>0.0220000000000002</v>
      </c>
      <c r="U179" s="425" t="n">
        <f aca="false">T179*F179</f>
        <v>1.65486430714002</v>
      </c>
      <c r="V179" s="341"/>
      <c r="W179" s="341"/>
      <c r="X179" s="341"/>
      <c r="Y179" s="425" t="n">
        <v>-951.0706</v>
      </c>
      <c r="Z179" s="425" t="n">
        <v>-24711.8375</v>
      </c>
      <c r="AA179" s="419" t="n">
        <f aca="false">Y179-W179</f>
        <v>-951.0706</v>
      </c>
      <c r="AB179" s="419" t="n">
        <f aca="false">Z179-X179</f>
        <v>-24711.8375</v>
      </c>
      <c r="AC179" s="419" t="n">
        <f aca="false">AA179+AB179</f>
        <v>-25662.9081</v>
      </c>
      <c r="AD179" s="341"/>
      <c r="AE179" s="341"/>
      <c r="AF179" s="341"/>
      <c r="AG179" s="341"/>
      <c r="AH179" s="341"/>
      <c r="AI179" s="428"/>
      <c r="AJ179" s="428"/>
      <c r="AK179" s="341"/>
      <c r="AL179" s="341"/>
      <c r="AM179" s="341"/>
      <c r="AN179" s="341"/>
      <c r="AO179" s="341"/>
      <c r="AP179" s="341"/>
      <c r="AQ179" s="341"/>
      <c r="AR179" s="341"/>
      <c r="AS179" s="341"/>
      <c r="AT179" s="341"/>
      <c r="AU179" s="341"/>
      <c r="AV179" s="341"/>
      <c r="AW179" s="341"/>
      <c r="AX179" s="341"/>
      <c r="AY179" s="341"/>
      <c r="AZ179" s="341"/>
      <c r="BA179" s="341"/>
      <c r="BB179" s="341"/>
      <c r="BC179" s="341"/>
      <c r="BD179" s="433"/>
      <c r="BE179" s="433"/>
      <c r="BF179" s="434"/>
      <c r="BG179" s="434"/>
      <c r="BH179" s="341"/>
      <c r="BI179" s="341"/>
      <c r="BJ179" s="341"/>
      <c r="BK179" s="428"/>
      <c r="BL179" s="428"/>
      <c r="BM179" s="425"/>
      <c r="BN179" s="425"/>
      <c r="BO179" s="425"/>
      <c r="BP179" s="341"/>
      <c r="BQ179" s="341"/>
      <c r="BR179" s="341"/>
      <c r="BS179" s="341"/>
      <c r="BT179" s="341"/>
      <c r="BU179" s="341"/>
      <c r="BV179" s="341"/>
      <c r="BW179" s="341"/>
      <c r="BX179" s="341"/>
      <c r="BY179" s="341"/>
      <c r="BZ179" s="341"/>
      <c r="CA179" s="341"/>
      <c r="CB179" s="341"/>
      <c r="CC179" s="341"/>
      <c r="CD179" s="430"/>
      <c r="CE179" s="341"/>
      <c r="CF179" s="341"/>
      <c r="CG179" s="341"/>
      <c r="CH179" s="341"/>
      <c r="CI179" s="341"/>
      <c r="CJ179" s="341"/>
      <c r="CK179" s="341"/>
      <c r="CL179" s="341"/>
      <c r="CM179" s="341"/>
      <c r="CN179" s="341"/>
      <c r="CO179" s="341"/>
      <c r="CP179" s="341"/>
      <c r="CQ179" s="341"/>
      <c r="CR179" s="341"/>
      <c r="CS179" s="341"/>
      <c r="CT179" s="341"/>
      <c r="CU179" s="341"/>
      <c r="CV179" s="341"/>
      <c r="CW179" s="341"/>
      <c r="CX179" s="341"/>
      <c r="CY179" s="341"/>
      <c r="CZ179" s="341"/>
      <c r="DA179" s="341"/>
      <c r="DB179" s="341"/>
      <c r="DC179" s="430"/>
      <c r="DD179" s="341"/>
      <c r="DE179" s="341"/>
      <c r="DF179" s="341"/>
      <c r="DG179" s="341"/>
      <c r="DH179" s="341"/>
      <c r="DI179" s="341"/>
      <c r="DJ179" s="341"/>
      <c r="DK179" s="341"/>
    </row>
    <row r="180" customFormat="false" ht="12.75" hidden="false" customHeight="false" outlineLevel="0" collapsed="false">
      <c r="A180" s="449" t="n">
        <v>41671</v>
      </c>
      <c r="B180" s="438" t="n">
        <v>0</v>
      </c>
      <c r="C180" s="438" t="n">
        <v>0</v>
      </c>
      <c r="D180" s="438" t="n">
        <v>0</v>
      </c>
      <c r="E180" s="438" t="n">
        <v>67.6225748</v>
      </c>
      <c r="F180" s="438" t="n">
        <f aca="false">SUM(B180:E180)</f>
        <v>67.6225748</v>
      </c>
      <c r="G180" s="450" t="n">
        <v>4.747</v>
      </c>
      <c r="H180" s="450" t="n">
        <v>4.725</v>
      </c>
      <c r="I180" s="448" t="n">
        <f aca="false">G180-H180</f>
        <v>0.0220000000000002</v>
      </c>
      <c r="J180" s="438" t="n">
        <f aca="false">I180*B180*10000</f>
        <v>0</v>
      </c>
      <c r="K180" s="438" t="n">
        <f aca="false">C180*I180*10000</f>
        <v>0</v>
      </c>
      <c r="L180" s="438" t="n">
        <f aca="false">I180*D180*10000</f>
        <v>0</v>
      </c>
      <c r="M180" s="438" t="n">
        <f aca="false">I180*E180*10000</f>
        <v>14876.9664560002</v>
      </c>
      <c r="N180" s="438" t="n">
        <f aca="false">SUM(J180:M180)</f>
        <v>14876.9664560002</v>
      </c>
      <c r="O180" s="451" t="n">
        <f aca="false">A180</f>
        <v>41671</v>
      </c>
      <c r="P180" s="341"/>
      <c r="Q180" s="341"/>
      <c r="R180" s="341"/>
      <c r="S180" s="428" t="n">
        <f aca="false">H179</f>
        <v>4.843</v>
      </c>
      <c r="T180" s="427" t="n">
        <f aca="false">G179-S180</f>
        <v>0.0220000000000002</v>
      </c>
      <c r="U180" s="425" t="n">
        <f aca="false">T180*F180</f>
        <v>1.48769664560002</v>
      </c>
      <c r="V180" s="341"/>
      <c r="W180" s="341"/>
      <c r="X180" s="341"/>
      <c r="Y180" s="425" t="n">
        <v>-967.262</v>
      </c>
      <c r="Z180" s="425" t="n">
        <v>-24449.9783</v>
      </c>
      <c r="AA180" s="419" t="n">
        <f aca="false">Y180-W180</f>
        <v>-967.262</v>
      </c>
      <c r="AB180" s="419" t="n">
        <f aca="false">Z180-X180</f>
        <v>-24449.9783</v>
      </c>
      <c r="AC180" s="419" t="n">
        <f aca="false">AA180+AB180</f>
        <v>-25417.2403</v>
      </c>
      <c r="AD180" s="341"/>
      <c r="AE180" s="341"/>
      <c r="AF180" s="341"/>
      <c r="AG180" s="341"/>
      <c r="AH180" s="341"/>
      <c r="AI180" s="428"/>
      <c r="AJ180" s="428"/>
      <c r="AK180" s="341"/>
      <c r="AL180" s="341"/>
      <c r="AM180" s="341"/>
      <c r="AN180" s="341"/>
      <c r="AO180" s="341"/>
      <c r="AP180" s="341"/>
      <c r="AQ180" s="341"/>
      <c r="AR180" s="341"/>
      <c r="AS180" s="341"/>
      <c r="AT180" s="341"/>
      <c r="AU180" s="341"/>
      <c r="AV180" s="341"/>
      <c r="AW180" s="341"/>
      <c r="AX180" s="341"/>
      <c r="AY180" s="341"/>
      <c r="AZ180" s="341"/>
      <c r="BA180" s="341"/>
      <c r="BB180" s="341"/>
      <c r="BC180" s="341"/>
      <c r="BD180" s="433"/>
      <c r="BE180" s="433"/>
      <c r="BF180" s="434"/>
      <c r="BG180" s="434"/>
      <c r="BH180" s="341"/>
      <c r="BI180" s="341"/>
      <c r="BJ180" s="341"/>
      <c r="BK180" s="428"/>
      <c r="BL180" s="428"/>
      <c r="BM180" s="425"/>
      <c r="BN180" s="425"/>
      <c r="BO180" s="425"/>
      <c r="BP180" s="341"/>
      <c r="BQ180" s="341"/>
      <c r="BR180" s="341"/>
      <c r="BS180" s="341"/>
      <c r="BT180" s="341"/>
      <c r="BU180" s="341"/>
      <c r="BV180" s="341"/>
      <c r="BW180" s="341"/>
      <c r="BX180" s="341"/>
      <c r="BY180" s="341"/>
      <c r="BZ180" s="341"/>
      <c r="CA180" s="341"/>
      <c r="CB180" s="341"/>
      <c r="CC180" s="341"/>
      <c r="CD180" s="430"/>
      <c r="CE180" s="341"/>
      <c r="CF180" s="341"/>
      <c r="CG180" s="341"/>
      <c r="CH180" s="341"/>
      <c r="CI180" s="341"/>
      <c r="CJ180" s="341"/>
      <c r="CK180" s="341"/>
      <c r="CL180" s="341"/>
      <c r="CM180" s="341"/>
      <c r="CN180" s="341"/>
      <c r="CO180" s="341"/>
      <c r="CP180" s="341"/>
      <c r="CQ180" s="341"/>
      <c r="CR180" s="341"/>
      <c r="CS180" s="341"/>
      <c r="CT180" s="341"/>
      <c r="CU180" s="341"/>
      <c r="CV180" s="341"/>
      <c r="CW180" s="341"/>
      <c r="CX180" s="341"/>
      <c r="CY180" s="341"/>
      <c r="CZ180" s="341"/>
      <c r="DA180" s="341"/>
      <c r="DB180" s="341"/>
      <c r="DC180" s="430"/>
      <c r="DD180" s="341"/>
      <c r="DE180" s="341"/>
      <c r="DF180" s="341"/>
      <c r="DG180" s="341"/>
      <c r="DH180" s="341"/>
      <c r="DI180" s="341"/>
      <c r="DJ180" s="341"/>
      <c r="DK180" s="341"/>
    </row>
    <row r="181" customFormat="false" ht="12.75" hidden="false" customHeight="false" outlineLevel="0" collapsed="false">
      <c r="A181" s="449" t="n">
        <v>41699</v>
      </c>
      <c r="B181" s="438" t="n">
        <v>0</v>
      </c>
      <c r="C181" s="438" t="n">
        <v>0</v>
      </c>
      <c r="D181" s="438" t="n">
        <v>0</v>
      </c>
      <c r="E181" s="438" t="n">
        <v>73.73603869</v>
      </c>
      <c r="F181" s="438" t="n">
        <f aca="false">SUM(B181:E181)</f>
        <v>73.73603869</v>
      </c>
      <c r="G181" s="450" t="n">
        <v>4.614</v>
      </c>
      <c r="H181" s="450" t="n">
        <v>4.592</v>
      </c>
      <c r="I181" s="448" t="n">
        <f aca="false">G181-H181</f>
        <v>0.0220000000000002</v>
      </c>
      <c r="J181" s="438" t="n">
        <f aca="false">I181*B181*10000</f>
        <v>0</v>
      </c>
      <c r="K181" s="438" t="n">
        <f aca="false">C181*I181*10000</f>
        <v>0</v>
      </c>
      <c r="L181" s="438" t="n">
        <f aca="false">I181*D181*10000</f>
        <v>0</v>
      </c>
      <c r="M181" s="438" t="n">
        <f aca="false">I181*E181*10000</f>
        <v>16221.9285118002</v>
      </c>
      <c r="N181" s="438" t="n">
        <f aca="false">SUM(J181:M181)</f>
        <v>16221.9285118002</v>
      </c>
      <c r="O181" s="451" t="n">
        <f aca="false">A181</f>
        <v>41699</v>
      </c>
      <c r="P181" s="341"/>
      <c r="Q181" s="341"/>
      <c r="R181" s="341"/>
      <c r="S181" s="428" t="n">
        <f aca="false">H180</f>
        <v>4.725</v>
      </c>
      <c r="T181" s="427" t="n">
        <f aca="false">G180-S181</f>
        <v>0.0220000000000002</v>
      </c>
      <c r="U181" s="425" t="n">
        <f aca="false">T181*F181</f>
        <v>1.62219285118002</v>
      </c>
      <c r="V181" s="341"/>
      <c r="W181" s="341"/>
      <c r="X181" s="341"/>
      <c r="Y181" s="425" t="n">
        <v>-980.6452</v>
      </c>
      <c r="Z181" s="425" t="n">
        <v>-23410.2617</v>
      </c>
      <c r="AA181" s="419" t="n">
        <f aca="false">Y181-W181</f>
        <v>-980.6452</v>
      </c>
      <c r="AB181" s="419" t="n">
        <f aca="false">Z181-X181</f>
        <v>-23410.2617</v>
      </c>
      <c r="AC181" s="419" t="n">
        <f aca="false">AA181+AB181</f>
        <v>-24390.9069</v>
      </c>
      <c r="AD181" s="341"/>
      <c r="AE181" s="341"/>
      <c r="AF181" s="341"/>
      <c r="AG181" s="341"/>
      <c r="AH181" s="341"/>
      <c r="AI181" s="428"/>
      <c r="AJ181" s="428"/>
      <c r="AK181" s="341"/>
      <c r="AL181" s="341"/>
      <c r="AM181" s="341"/>
      <c r="AN181" s="341"/>
      <c r="AO181" s="341"/>
      <c r="AP181" s="341"/>
      <c r="AQ181" s="341"/>
      <c r="AR181" s="341"/>
      <c r="AS181" s="341"/>
      <c r="AT181" s="341"/>
      <c r="AU181" s="341"/>
      <c r="AV181" s="341"/>
      <c r="AW181" s="341"/>
      <c r="AX181" s="341"/>
      <c r="AY181" s="341"/>
      <c r="AZ181" s="341"/>
      <c r="BA181" s="341"/>
      <c r="BB181" s="341"/>
      <c r="BC181" s="341"/>
      <c r="BD181" s="433"/>
      <c r="BE181" s="433"/>
      <c r="BF181" s="434"/>
      <c r="BG181" s="434"/>
      <c r="BH181" s="341"/>
      <c r="BI181" s="341"/>
      <c r="BJ181" s="341"/>
      <c r="BK181" s="428"/>
      <c r="BL181" s="428"/>
      <c r="BM181" s="425"/>
      <c r="BN181" s="425"/>
      <c r="BO181" s="425"/>
      <c r="BP181" s="341"/>
      <c r="BQ181" s="341"/>
      <c r="BR181" s="341"/>
      <c r="BS181" s="341"/>
      <c r="BT181" s="341"/>
      <c r="BU181" s="341"/>
      <c r="BV181" s="341"/>
      <c r="BW181" s="341"/>
      <c r="BX181" s="341"/>
      <c r="BY181" s="341"/>
      <c r="BZ181" s="341"/>
      <c r="CA181" s="341"/>
      <c r="CB181" s="341"/>
      <c r="CC181" s="341"/>
      <c r="CD181" s="430"/>
      <c r="CE181" s="341"/>
      <c r="CF181" s="341"/>
      <c r="CG181" s="341"/>
      <c r="CH181" s="341"/>
      <c r="CI181" s="341"/>
      <c r="CJ181" s="341"/>
      <c r="CK181" s="341"/>
      <c r="CL181" s="341"/>
      <c r="CM181" s="341"/>
      <c r="CN181" s="341"/>
      <c r="CO181" s="341"/>
      <c r="CP181" s="341"/>
      <c r="CQ181" s="341"/>
      <c r="CR181" s="341"/>
      <c r="CS181" s="341"/>
      <c r="CT181" s="341"/>
      <c r="CU181" s="341"/>
      <c r="CV181" s="341"/>
      <c r="CW181" s="341"/>
      <c r="CX181" s="341"/>
      <c r="CY181" s="341"/>
      <c r="CZ181" s="341"/>
      <c r="DA181" s="341"/>
      <c r="DB181" s="341"/>
      <c r="DC181" s="430"/>
      <c r="DD181" s="341"/>
      <c r="DE181" s="341"/>
      <c r="DF181" s="341"/>
      <c r="DG181" s="341"/>
      <c r="DH181" s="341"/>
      <c r="DI181" s="341"/>
      <c r="DJ181" s="341"/>
      <c r="DK181" s="341"/>
    </row>
    <row r="182" customFormat="false" ht="12.75" hidden="false" customHeight="false" outlineLevel="0" collapsed="false">
      <c r="A182" s="449" t="n">
        <v>41730</v>
      </c>
      <c r="B182" s="438" t="n">
        <v>0</v>
      </c>
      <c r="C182" s="438" t="n">
        <v>0</v>
      </c>
      <c r="D182" s="438" t="n">
        <v>0</v>
      </c>
      <c r="E182" s="438" t="n">
        <v>71.92155292</v>
      </c>
      <c r="F182" s="438" t="n">
        <f aca="false">SUM(B182:E182)</f>
        <v>71.92155292</v>
      </c>
      <c r="G182" s="450" t="n">
        <v>4.394</v>
      </c>
      <c r="H182" s="450" t="n">
        <v>4.372</v>
      </c>
      <c r="I182" s="448" t="n">
        <f aca="false">G182-H182</f>
        <v>0.0220000000000002</v>
      </c>
      <c r="J182" s="438" t="n">
        <f aca="false">I182*B182*10000</f>
        <v>0</v>
      </c>
      <c r="K182" s="438" t="n">
        <f aca="false">C182*I182*10000</f>
        <v>0</v>
      </c>
      <c r="L182" s="438" t="n">
        <f aca="false">I182*D182*10000</f>
        <v>0</v>
      </c>
      <c r="M182" s="438" t="n">
        <f aca="false">I182*E182*10000</f>
        <v>15822.7416424002</v>
      </c>
      <c r="N182" s="438" t="n">
        <f aca="false">SUM(J182:M182)</f>
        <v>15822.7416424002</v>
      </c>
      <c r="O182" s="451" t="n">
        <f aca="false">A182</f>
        <v>41730</v>
      </c>
      <c r="P182" s="425" t="n">
        <f aca="false">SUM(N171:N182)</f>
        <v>173476.170219001</v>
      </c>
      <c r="Q182" s="341"/>
      <c r="R182" s="341"/>
      <c r="S182" s="428" t="n">
        <f aca="false">H181</f>
        <v>4.592</v>
      </c>
      <c r="T182" s="427" t="n">
        <f aca="false">G181-S182</f>
        <v>0.0220000000000002</v>
      </c>
      <c r="U182" s="425" t="n">
        <f aca="false">T182*F182</f>
        <v>1.58227416424002</v>
      </c>
      <c r="V182" s="425" t="n">
        <f aca="false">SUM(U171:U182)</f>
        <v>17.3476170219001</v>
      </c>
      <c r="W182" s="341"/>
      <c r="X182" s="341"/>
      <c r="Y182" s="425" t="n">
        <v>-1089.5338</v>
      </c>
      <c r="Z182" s="425" t="n">
        <v>-23941.94</v>
      </c>
      <c r="AA182" s="419" t="n">
        <f aca="false">Y182-W182</f>
        <v>-1089.5338</v>
      </c>
      <c r="AB182" s="419" t="n">
        <f aca="false">Z182-X182</f>
        <v>-23941.94</v>
      </c>
      <c r="AC182" s="419" t="n">
        <f aca="false">AA182+AB182</f>
        <v>-25031.4738</v>
      </c>
      <c r="AD182" s="341"/>
      <c r="AE182" s="341"/>
      <c r="AF182" s="341"/>
      <c r="AG182" s="341"/>
      <c r="AH182" s="341"/>
      <c r="AI182" s="428"/>
      <c r="AJ182" s="428"/>
      <c r="AK182" s="341"/>
      <c r="AL182" s="341"/>
      <c r="AM182" s="341"/>
      <c r="AN182" s="341"/>
      <c r="AO182" s="341"/>
      <c r="AP182" s="341"/>
      <c r="AQ182" s="341"/>
      <c r="AR182" s="341"/>
      <c r="AS182" s="341"/>
      <c r="AT182" s="341"/>
      <c r="AU182" s="341"/>
      <c r="AV182" s="341"/>
      <c r="AW182" s="341"/>
      <c r="AX182" s="341"/>
      <c r="AY182" s="341"/>
      <c r="AZ182" s="341"/>
      <c r="BA182" s="341"/>
      <c r="BB182" s="341"/>
      <c r="BC182" s="341"/>
      <c r="BD182" s="433"/>
      <c r="BE182" s="433"/>
      <c r="BF182" s="434"/>
      <c r="BG182" s="434"/>
      <c r="BH182" s="341"/>
      <c r="BI182" s="341"/>
      <c r="BJ182" s="341"/>
      <c r="BK182" s="428"/>
      <c r="BL182" s="428"/>
      <c r="BM182" s="425"/>
      <c r="BN182" s="425"/>
      <c r="BO182" s="425"/>
      <c r="BP182" s="341"/>
      <c r="BQ182" s="341"/>
      <c r="BR182" s="341"/>
      <c r="BS182" s="341"/>
      <c r="BT182" s="341"/>
      <c r="BU182" s="341"/>
      <c r="BV182" s="341"/>
      <c r="BW182" s="341"/>
      <c r="BX182" s="341"/>
      <c r="BY182" s="341"/>
      <c r="BZ182" s="341"/>
      <c r="CA182" s="341"/>
      <c r="CB182" s="341"/>
      <c r="CC182" s="341"/>
      <c r="CD182" s="430"/>
      <c r="CE182" s="341"/>
      <c r="CF182" s="341"/>
      <c r="CG182" s="341"/>
      <c r="CH182" s="341"/>
      <c r="CI182" s="341"/>
      <c r="CJ182" s="341"/>
      <c r="CK182" s="341"/>
      <c r="CL182" s="341"/>
      <c r="CM182" s="341"/>
      <c r="CN182" s="341"/>
      <c r="CO182" s="341"/>
      <c r="CP182" s="341"/>
      <c r="CQ182" s="341"/>
      <c r="CR182" s="341"/>
      <c r="CS182" s="341"/>
      <c r="CT182" s="341"/>
      <c r="CU182" s="341"/>
      <c r="CV182" s="341"/>
      <c r="CW182" s="341"/>
      <c r="CX182" s="341"/>
      <c r="CY182" s="341"/>
      <c r="CZ182" s="341"/>
      <c r="DA182" s="341"/>
      <c r="DB182" s="341"/>
      <c r="DC182" s="430"/>
      <c r="DD182" s="341"/>
      <c r="DE182" s="341"/>
      <c r="DF182" s="341"/>
      <c r="DG182" s="341"/>
      <c r="DH182" s="341"/>
      <c r="DI182" s="341"/>
      <c r="DJ182" s="341"/>
      <c r="DK182" s="341"/>
    </row>
    <row r="183" customFormat="false" ht="12.75" hidden="false" customHeight="false" outlineLevel="0" collapsed="false">
      <c r="A183" s="449" t="n">
        <v>41760</v>
      </c>
      <c r="B183" s="438" t="n">
        <v>0</v>
      </c>
      <c r="C183" s="438" t="n">
        <v>0</v>
      </c>
      <c r="D183" s="438" t="n">
        <v>0</v>
      </c>
      <c r="E183" s="438" t="n">
        <v>70.15034165</v>
      </c>
      <c r="F183" s="438" t="n">
        <f aca="false">SUM(B183:E183)</f>
        <v>70.15034165</v>
      </c>
      <c r="G183" s="450" t="n">
        <v>4.384</v>
      </c>
      <c r="H183" s="450" t="n">
        <v>4.362</v>
      </c>
      <c r="I183" s="448" t="n">
        <f aca="false">G183-H183</f>
        <v>0.0220000000000002</v>
      </c>
      <c r="J183" s="438" t="n">
        <f aca="false">I183*B183*10000</f>
        <v>0</v>
      </c>
      <c r="K183" s="438" t="n">
        <f aca="false">C183*I183*10000</f>
        <v>0</v>
      </c>
      <c r="L183" s="438" t="n">
        <f aca="false">I183*D183*10000</f>
        <v>0</v>
      </c>
      <c r="M183" s="438" t="n">
        <f aca="false">I183*E183*10000</f>
        <v>15433.0751630002</v>
      </c>
      <c r="N183" s="438" t="n">
        <f aca="false">SUM(J183:M183)</f>
        <v>15433.0751630002</v>
      </c>
      <c r="O183" s="451" t="n">
        <f aca="false">A183</f>
        <v>41760</v>
      </c>
      <c r="P183" s="341"/>
      <c r="Q183" s="341"/>
      <c r="R183" s="341"/>
      <c r="S183" s="428" t="n">
        <f aca="false">H182</f>
        <v>4.372</v>
      </c>
      <c r="T183" s="427" t="n">
        <f aca="false">G182-S183</f>
        <v>0.0220000000000002</v>
      </c>
      <c r="U183" s="425" t="n">
        <f aca="false">T183*F183</f>
        <v>1.54330751630002</v>
      </c>
      <c r="V183" s="341"/>
      <c r="W183" s="341"/>
      <c r="X183" s="341"/>
      <c r="Y183" s="425" t="n">
        <v>-1259.4175</v>
      </c>
      <c r="Z183" s="425" t="n">
        <v>-22923.2847</v>
      </c>
      <c r="AA183" s="419" t="n">
        <f aca="false">Y183-W183</f>
        <v>-1259.4175</v>
      </c>
      <c r="AB183" s="419" t="n">
        <f aca="false">Z183-X183</f>
        <v>-22923.2847</v>
      </c>
      <c r="AC183" s="419" t="n">
        <f aca="false">AA183+AB183</f>
        <v>-24182.7022</v>
      </c>
      <c r="AD183" s="341"/>
      <c r="AE183" s="341"/>
      <c r="AF183" s="341"/>
      <c r="AG183" s="341"/>
      <c r="AH183" s="341"/>
      <c r="AI183" s="428"/>
      <c r="AJ183" s="428"/>
      <c r="AK183" s="341"/>
      <c r="AL183" s="341"/>
      <c r="AM183" s="341"/>
      <c r="AN183" s="341"/>
      <c r="AO183" s="341"/>
      <c r="AP183" s="341"/>
      <c r="AQ183" s="341"/>
      <c r="AR183" s="341"/>
      <c r="AS183" s="341"/>
      <c r="AT183" s="341"/>
      <c r="AU183" s="341"/>
      <c r="AV183" s="341"/>
      <c r="AW183" s="341"/>
      <c r="AX183" s="341"/>
      <c r="AY183" s="341"/>
      <c r="AZ183" s="341"/>
      <c r="BA183" s="341"/>
      <c r="BB183" s="341"/>
      <c r="BC183" s="341"/>
      <c r="BD183" s="433"/>
      <c r="BE183" s="433"/>
      <c r="BF183" s="434"/>
      <c r="BG183" s="434"/>
      <c r="BH183" s="341"/>
      <c r="BI183" s="341"/>
      <c r="BJ183" s="341"/>
      <c r="BK183" s="428"/>
      <c r="BL183" s="428"/>
      <c r="BM183" s="425"/>
      <c r="BN183" s="425"/>
      <c r="BO183" s="425"/>
      <c r="BP183" s="341"/>
      <c r="BQ183" s="341"/>
      <c r="BR183" s="341"/>
      <c r="BS183" s="341"/>
      <c r="BT183" s="341"/>
      <c r="BU183" s="341"/>
      <c r="BV183" s="341"/>
      <c r="BW183" s="341"/>
      <c r="BX183" s="341"/>
      <c r="BY183" s="341"/>
      <c r="BZ183" s="341"/>
      <c r="CA183" s="341"/>
      <c r="CB183" s="341"/>
      <c r="CC183" s="341"/>
      <c r="CD183" s="430"/>
      <c r="CE183" s="341"/>
      <c r="CF183" s="341"/>
      <c r="CG183" s="341"/>
      <c r="CH183" s="341"/>
      <c r="CI183" s="341"/>
      <c r="CJ183" s="341"/>
      <c r="CK183" s="341"/>
      <c r="CL183" s="341"/>
      <c r="CM183" s="341"/>
      <c r="CN183" s="341"/>
      <c r="CO183" s="341"/>
      <c r="CP183" s="341"/>
      <c r="CQ183" s="341"/>
      <c r="CR183" s="341"/>
      <c r="CS183" s="341"/>
      <c r="CT183" s="341"/>
      <c r="CU183" s="341"/>
      <c r="CV183" s="341"/>
      <c r="CW183" s="341"/>
      <c r="CX183" s="341"/>
      <c r="CY183" s="341"/>
      <c r="CZ183" s="341"/>
      <c r="DA183" s="341"/>
      <c r="DB183" s="341"/>
      <c r="DC183" s="430"/>
      <c r="DD183" s="341"/>
      <c r="DE183" s="341"/>
      <c r="DF183" s="341"/>
      <c r="DG183" s="341"/>
      <c r="DH183" s="341"/>
      <c r="DI183" s="341"/>
      <c r="DJ183" s="341"/>
      <c r="DK183" s="341"/>
    </row>
    <row r="184" customFormat="false" ht="12.75" hidden="false" customHeight="false" outlineLevel="0" collapsed="false">
      <c r="A184" s="449" t="n">
        <v>41791</v>
      </c>
      <c r="B184" s="438" t="n">
        <v>0</v>
      </c>
      <c r="C184" s="438" t="n">
        <v>0</v>
      </c>
      <c r="D184" s="438" t="n">
        <v>0</v>
      </c>
      <c r="E184" s="438" t="n">
        <v>67.45549828</v>
      </c>
      <c r="F184" s="438" t="n">
        <f aca="false">SUM(B184:E184)</f>
        <v>67.45549828</v>
      </c>
      <c r="G184" s="450" t="n">
        <v>4.42</v>
      </c>
      <c r="H184" s="450" t="n">
        <v>4.398</v>
      </c>
      <c r="I184" s="448" t="n">
        <f aca="false">G184-H184</f>
        <v>0.0220000000000002</v>
      </c>
      <c r="J184" s="438" t="n">
        <f aca="false">I184*B184*10000</f>
        <v>0</v>
      </c>
      <c r="K184" s="438" t="n">
        <f aca="false">C184*I184*10000</f>
        <v>0</v>
      </c>
      <c r="L184" s="438" t="n">
        <f aca="false">I184*D184*10000</f>
        <v>0</v>
      </c>
      <c r="M184" s="438" t="n">
        <f aca="false">I184*E184*10000</f>
        <v>14840.2096216002</v>
      </c>
      <c r="N184" s="438" t="n">
        <f aca="false">SUM(J184:M184)</f>
        <v>14840.2096216002</v>
      </c>
      <c r="O184" s="451" t="n">
        <f aca="false">A184</f>
        <v>41791</v>
      </c>
      <c r="P184" s="341"/>
      <c r="Q184" s="341"/>
      <c r="R184" s="341"/>
      <c r="S184" s="428" t="n">
        <f aca="false">H183</f>
        <v>4.362</v>
      </c>
      <c r="T184" s="427" t="n">
        <f aca="false">G183-S184</f>
        <v>0.0220000000000002</v>
      </c>
      <c r="U184" s="425" t="n">
        <f aca="false">T184*F184</f>
        <v>1.48402096216002</v>
      </c>
      <c r="V184" s="341"/>
      <c r="W184" s="341"/>
      <c r="X184" s="341"/>
      <c r="Y184" s="425" t="n">
        <v>-3082.2887</v>
      </c>
      <c r="Z184" s="425" t="n">
        <v>-9392.9597</v>
      </c>
      <c r="AA184" s="419" t="n">
        <f aca="false">Y184-W184</f>
        <v>-3082.2887</v>
      </c>
      <c r="AB184" s="419" t="n">
        <f aca="false">Z184-X184</f>
        <v>-9392.9597</v>
      </c>
      <c r="AC184" s="419" t="n">
        <f aca="false">AA184+AB184</f>
        <v>-12475.2484</v>
      </c>
      <c r="AD184" s="341"/>
      <c r="AE184" s="341"/>
      <c r="AF184" s="341"/>
      <c r="AG184" s="341"/>
      <c r="AH184" s="341"/>
      <c r="AI184" s="428"/>
      <c r="AJ184" s="428"/>
      <c r="AK184" s="341"/>
      <c r="AL184" s="341"/>
      <c r="AM184" s="341"/>
      <c r="AN184" s="341"/>
      <c r="AO184" s="341"/>
      <c r="AP184" s="341"/>
      <c r="AQ184" s="341"/>
      <c r="AR184" s="341"/>
      <c r="AS184" s="341"/>
      <c r="AT184" s="341"/>
      <c r="AU184" s="341"/>
      <c r="AV184" s="341"/>
      <c r="AW184" s="341"/>
      <c r="AX184" s="341"/>
      <c r="AY184" s="341"/>
      <c r="AZ184" s="341"/>
      <c r="BA184" s="341"/>
      <c r="BB184" s="341"/>
      <c r="BC184" s="341"/>
      <c r="BD184" s="433"/>
      <c r="BE184" s="433"/>
      <c r="BF184" s="434"/>
      <c r="BG184" s="434"/>
      <c r="BH184" s="341"/>
      <c r="BI184" s="341"/>
      <c r="BJ184" s="341"/>
      <c r="BK184" s="428"/>
      <c r="BL184" s="428"/>
      <c r="BM184" s="425"/>
      <c r="BN184" s="425"/>
      <c r="BO184" s="425"/>
      <c r="BP184" s="341"/>
      <c r="BQ184" s="341"/>
      <c r="BR184" s="341"/>
      <c r="BS184" s="341"/>
      <c r="BT184" s="341"/>
      <c r="BU184" s="341"/>
      <c r="BV184" s="341"/>
      <c r="BW184" s="341"/>
      <c r="BX184" s="341"/>
      <c r="BY184" s="341"/>
      <c r="BZ184" s="341"/>
      <c r="CA184" s="341"/>
      <c r="CB184" s="341"/>
      <c r="CC184" s="341"/>
      <c r="CD184" s="430"/>
      <c r="CE184" s="341"/>
      <c r="CF184" s="341"/>
      <c r="CG184" s="341"/>
      <c r="CH184" s="341"/>
      <c r="CI184" s="341"/>
      <c r="CJ184" s="341"/>
      <c r="CK184" s="341"/>
      <c r="CL184" s="341"/>
      <c r="CM184" s="341"/>
      <c r="CN184" s="341"/>
      <c r="CO184" s="341"/>
      <c r="CP184" s="341"/>
      <c r="CQ184" s="341"/>
      <c r="CR184" s="341"/>
      <c r="CS184" s="341"/>
      <c r="CT184" s="341"/>
      <c r="CU184" s="341"/>
      <c r="CV184" s="341"/>
      <c r="CW184" s="341"/>
      <c r="CX184" s="341"/>
      <c r="CY184" s="341"/>
      <c r="CZ184" s="341"/>
      <c r="DA184" s="341"/>
      <c r="DB184" s="341"/>
      <c r="DC184" s="430"/>
      <c r="DD184" s="341"/>
      <c r="DE184" s="341"/>
      <c r="DF184" s="341"/>
      <c r="DG184" s="341"/>
      <c r="DH184" s="341"/>
      <c r="DI184" s="341"/>
      <c r="DJ184" s="341"/>
      <c r="DK184" s="341"/>
    </row>
    <row r="185" customFormat="false" ht="12.75" hidden="false" customHeight="false" outlineLevel="0" collapsed="false">
      <c r="A185" s="449" t="n">
        <v>41821</v>
      </c>
      <c r="B185" s="438" t="n">
        <v>0</v>
      </c>
      <c r="C185" s="438" t="n">
        <v>0</v>
      </c>
      <c r="D185" s="438" t="n">
        <v>0</v>
      </c>
      <c r="E185" s="438" t="n">
        <v>69.25707318</v>
      </c>
      <c r="F185" s="438" t="n">
        <f aca="false">SUM(B185:E185)</f>
        <v>69.25707318</v>
      </c>
      <c r="G185" s="450" t="n">
        <v>4.47</v>
      </c>
      <c r="H185" s="450" t="n">
        <v>4.448</v>
      </c>
      <c r="I185" s="448" t="n">
        <f aca="false">G185-H185</f>
        <v>0.0219999999999994</v>
      </c>
      <c r="J185" s="438" t="n">
        <f aca="false">I185*B185*10000</f>
        <v>0</v>
      </c>
      <c r="K185" s="438" t="n">
        <f aca="false">C185*I185*10000</f>
        <v>0</v>
      </c>
      <c r="L185" s="438" t="n">
        <f aca="false">I185*D185*10000</f>
        <v>0</v>
      </c>
      <c r="M185" s="438" t="n">
        <f aca="false">I185*E185*10000</f>
        <v>15236.5560995996</v>
      </c>
      <c r="N185" s="438" t="n">
        <f aca="false">SUM(J185:M185)</f>
        <v>15236.5560995996</v>
      </c>
      <c r="O185" s="451" t="n">
        <f aca="false">A185</f>
        <v>41821</v>
      </c>
      <c r="P185" s="341"/>
      <c r="Q185" s="341"/>
      <c r="R185" s="341"/>
      <c r="S185" s="428" t="n">
        <f aca="false">H184</f>
        <v>4.398</v>
      </c>
      <c r="T185" s="427" t="n">
        <f aca="false">G184-S185</f>
        <v>0.0220000000000002</v>
      </c>
      <c r="U185" s="425" t="n">
        <f aca="false">T185*F185</f>
        <v>1.52365560996002</v>
      </c>
      <c r="V185" s="341"/>
      <c r="W185" s="341"/>
      <c r="X185" s="341"/>
      <c r="Y185" s="425" t="n">
        <v>0</v>
      </c>
      <c r="Z185" s="425" t="n">
        <v>32503.562</v>
      </c>
      <c r="AA185" s="341" t="n">
        <f aca="false">Y185-W185</f>
        <v>0</v>
      </c>
      <c r="AB185" s="341" t="n">
        <f aca="false">Z185-X185</f>
        <v>32503.562</v>
      </c>
      <c r="AC185" s="341" t="n">
        <f aca="false">AA185+AB185</f>
        <v>32503.562</v>
      </c>
      <c r="AD185" s="341"/>
      <c r="AE185" s="341"/>
      <c r="AF185" s="341"/>
      <c r="AG185" s="341"/>
      <c r="AH185" s="341"/>
      <c r="AI185" s="428"/>
      <c r="AJ185" s="428"/>
      <c r="AK185" s="341"/>
      <c r="AL185" s="341"/>
      <c r="AM185" s="341"/>
      <c r="AN185" s="341"/>
      <c r="AO185" s="341"/>
      <c r="AP185" s="341"/>
      <c r="AQ185" s="341"/>
      <c r="AR185" s="341"/>
      <c r="AS185" s="341"/>
      <c r="AT185" s="341"/>
      <c r="AU185" s="341"/>
      <c r="AV185" s="341"/>
      <c r="AW185" s="341"/>
      <c r="AX185" s="341"/>
      <c r="AY185" s="341"/>
      <c r="AZ185" s="341"/>
      <c r="BA185" s="341"/>
      <c r="BB185" s="341"/>
      <c r="BC185" s="341"/>
      <c r="BD185" s="433"/>
      <c r="BE185" s="433"/>
      <c r="BF185" s="434"/>
      <c r="BG185" s="434"/>
      <c r="BH185" s="341"/>
      <c r="BI185" s="341"/>
      <c r="BJ185" s="341"/>
      <c r="BK185" s="428"/>
      <c r="BL185" s="428"/>
      <c r="BM185" s="425"/>
      <c r="BN185" s="425"/>
      <c r="BO185" s="425"/>
      <c r="BP185" s="341"/>
      <c r="BQ185" s="341"/>
      <c r="BR185" s="341"/>
      <c r="BS185" s="341"/>
      <c r="BT185" s="341"/>
      <c r="BU185" s="341"/>
      <c r="BV185" s="341"/>
      <c r="BW185" s="341"/>
      <c r="BX185" s="341"/>
      <c r="BY185" s="341"/>
      <c r="BZ185" s="341"/>
      <c r="CA185" s="341"/>
      <c r="CB185" s="341"/>
      <c r="CC185" s="341"/>
      <c r="CD185" s="430"/>
      <c r="CE185" s="341"/>
      <c r="CF185" s="341"/>
      <c r="CG185" s="341"/>
      <c r="CH185" s="341"/>
      <c r="CI185" s="341"/>
      <c r="CJ185" s="341"/>
      <c r="CK185" s="341"/>
      <c r="CL185" s="341"/>
      <c r="CM185" s="341"/>
      <c r="CN185" s="341"/>
      <c r="CO185" s="341"/>
      <c r="CP185" s="341"/>
      <c r="CQ185" s="341"/>
      <c r="CR185" s="341"/>
      <c r="CS185" s="341"/>
      <c r="CT185" s="341"/>
      <c r="CU185" s="341"/>
      <c r="CV185" s="341"/>
      <c r="CW185" s="341"/>
      <c r="CX185" s="341"/>
      <c r="CY185" s="341"/>
      <c r="CZ185" s="341"/>
      <c r="DA185" s="341"/>
      <c r="DB185" s="341"/>
      <c r="DC185" s="430"/>
      <c r="DD185" s="341"/>
      <c r="DE185" s="341"/>
      <c r="DF185" s="341"/>
      <c r="DG185" s="341"/>
      <c r="DH185" s="341"/>
      <c r="DI185" s="341"/>
      <c r="DJ185" s="341"/>
      <c r="DK185" s="341"/>
    </row>
    <row r="186" customFormat="false" ht="12.75" hidden="false" customHeight="false" outlineLevel="0" collapsed="false">
      <c r="A186" s="449" t="n">
        <v>41852</v>
      </c>
      <c r="B186" s="438" t="n">
        <v>0</v>
      </c>
      <c r="C186" s="438" t="n">
        <v>0</v>
      </c>
      <c r="D186" s="438" t="n">
        <v>0</v>
      </c>
      <c r="E186" s="438" t="n">
        <v>69.21501079</v>
      </c>
      <c r="F186" s="438" t="n">
        <f aca="false">SUM(B186:E186)</f>
        <v>69.21501079</v>
      </c>
      <c r="G186" s="450" t="n">
        <v>4.501</v>
      </c>
      <c r="H186" s="450" t="n">
        <v>4.479</v>
      </c>
      <c r="I186" s="448" t="n">
        <f aca="false">G186-H186</f>
        <v>0.0220000000000002</v>
      </c>
      <c r="J186" s="438" t="n">
        <f aca="false">I186*B186*10000</f>
        <v>0</v>
      </c>
      <c r="K186" s="438" t="n">
        <f aca="false">C186*I186*10000</f>
        <v>0</v>
      </c>
      <c r="L186" s="438" t="n">
        <f aca="false">I186*D186*10000</f>
        <v>0</v>
      </c>
      <c r="M186" s="438" t="n">
        <f aca="false">I186*E186*10000</f>
        <v>15227.3023738002</v>
      </c>
      <c r="N186" s="438" t="n">
        <f aca="false">SUM(J186:M186)</f>
        <v>15227.3023738002</v>
      </c>
      <c r="O186" s="451" t="n">
        <f aca="false">A186</f>
        <v>41852</v>
      </c>
      <c r="P186" s="341"/>
      <c r="Q186" s="433" t="n">
        <f aca="false">SUM(N186:N296)</f>
        <v>179468.816696401</v>
      </c>
      <c r="R186" s="341"/>
      <c r="S186" s="428" t="n">
        <f aca="false">H185</f>
        <v>4.448</v>
      </c>
      <c r="T186" s="427" t="n">
        <f aca="false">G185-S186</f>
        <v>0.0219999999999994</v>
      </c>
      <c r="U186" s="425" t="n">
        <f aca="false">T186*F186</f>
        <v>1.52273023737996</v>
      </c>
      <c r="V186" s="341"/>
      <c r="W186" s="341"/>
      <c r="X186" s="341"/>
      <c r="Y186" s="425" t="n">
        <v>0</v>
      </c>
      <c r="Z186" s="425" t="n">
        <v>30092.9192</v>
      </c>
      <c r="AA186" s="341" t="n">
        <f aca="false">Y186-W186</f>
        <v>0</v>
      </c>
      <c r="AB186" s="341" t="n">
        <f aca="false">Z186-X186</f>
        <v>30092.9192</v>
      </c>
      <c r="AC186" s="341" t="n">
        <f aca="false">AA186+AB186</f>
        <v>30092.9192</v>
      </c>
      <c r="AD186" s="341"/>
      <c r="AE186" s="341"/>
      <c r="AF186" s="341"/>
      <c r="AG186" s="341"/>
      <c r="AH186" s="341"/>
      <c r="AI186" s="428"/>
      <c r="AJ186" s="428"/>
      <c r="AK186" s="341"/>
      <c r="AL186" s="341"/>
      <c r="AM186" s="341"/>
      <c r="AN186" s="341"/>
      <c r="AO186" s="341"/>
      <c r="AP186" s="341"/>
      <c r="AQ186" s="341"/>
      <c r="AR186" s="341"/>
      <c r="AS186" s="341"/>
      <c r="AT186" s="341"/>
      <c r="AU186" s="341"/>
      <c r="AV186" s="341"/>
      <c r="AW186" s="341"/>
      <c r="AX186" s="341"/>
      <c r="AY186" s="341"/>
      <c r="AZ186" s="341"/>
      <c r="BA186" s="341"/>
      <c r="BB186" s="341"/>
      <c r="BC186" s="341"/>
      <c r="BD186" s="433"/>
      <c r="BE186" s="433"/>
      <c r="BF186" s="434"/>
      <c r="BG186" s="434"/>
      <c r="BH186" s="341"/>
      <c r="BI186" s="341"/>
      <c r="BJ186" s="341"/>
      <c r="BK186" s="428"/>
      <c r="BL186" s="428"/>
      <c r="BM186" s="425"/>
      <c r="BN186" s="425"/>
      <c r="BO186" s="425"/>
      <c r="BP186" s="341"/>
      <c r="BQ186" s="341"/>
      <c r="BR186" s="341"/>
      <c r="BS186" s="341"/>
      <c r="BT186" s="341"/>
      <c r="BU186" s="341"/>
      <c r="BV186" s="341"/>
      <c r="BW186" s="341"/>
      <c r="BX186" s="341"/>
      <c r="BY186" s="341"/>
      <c r="BZ186" s="341"/>
      <c r="CA186" s="341"/>
      <c r="CB186" s="341"/>
      <c r="CC186" s="341"/>
      <c r="CD186" s="430"/>
      <c r="CE186" s="341"/>
      <c r="CF186" s="341"/>
      <c r="CG186" s="341"/>
      <c r="CH186" s="341"/>
      <c r="CI186" s="341"/>
      <c r="CJ186" s="341"/>
      <c r="CK186" s="341"/>
      <c r="CL186" s="341"/>
      <c r="CM186" s="341"/>
      <c r="CN186" s="341"/>
      <c r="CO186" s="341"/>
      <c r="CP186" s="341"/>
      <c r="CQ186" s="341"/>
      <c r="CR186" s="341"/>
      <c r="CS186" s="341"/>
      <c r="CT186" s="341"/>
      <c r="CU186" s="341"/>
      <c r="CV186" s="341"/>
      <c r="CW186" s="341"/>
      <c r="CX186" s="341"/>
      <c r="CY186" s="341"/>
      <c r="CZ186" s="341"/>
      <c r="DA186" s="341"/>
      <c r="DB186" s="341"/>
      <c r="DC186" s="430"/>
      <c r="DD186" s="341"/>
      <c r="DE186" s="341"/>
      <c r="DF186" s="341"/>
      <c r="DG186" s="341"/>
      <c r="DH186" s="341"/>
      <c r="DI186" s="341"/>
      <c r="DJ186" s="341"/>
      <c r="DK186" s="341"/>
    </row>
    <row r="187" customFormat="false" ht="12.75" hidden="false" customHeight="false" outlineLevel="0" collapsed="false">
      <c r="A187" s="449" t="n">
        <v>41883</v>
      </c>
      <c r="B187" s="438" t="n">
        <v>0</v>
      </c>
      <c r="C187" s="438" t="n">
        <v>0</v>
      </c>
      <c r="D187" s="438" t="n">
        <v>0</v>
      </c>
      <c r="E187" s="438" t="n">
        <v>66.71879448</v>
      </c>
      <c r="F187" s="438" t="n">
        <f aca="false">SUM(B187:E187)</f>
        <v>66.71879448</v>
      </c>
      <c r="G187" s="450" t="n">
        <v>4.516</v>
      </c>
      <c r="H187" s="450" t="n">
        <v>4.494</v>
      </c>
      <c r="I187" s="448" t="n">
        <f aca="false">G187-H187</f>
        <v>0.0220000000000002</v>
      </c>
      <c r="J187" s="438" t="n">
        <f aca="false">I187*B187*10000</f>
        <v>0</v>
      </c>
      <c r="K187" s="438" t="n">
        <f aca="false">C187*I187*10000</f>
        <v>0</v>
      </c>
      <c r="L187" s="438" t="n">
        <f aca="false">I187*D187*10000</f>
        <v>0</v>
      </c>
      <c r="M187" s="438" t="n">
        <f aca="false">I187*E187*10000</f>
        <v>14678.1347856002</v>
      </c>
      <c r="N187" s="438" t="n">
        <f aca="false">SUM(J187:M187)</f>
        <v>14678.1347856002</v>
      </c>
      <c r="O187" s="451" t="n">
        <f aca="false">A187</f>
        <v>41883</v>
      </c>
      <c r="P187" s="341"/>
      <c r="Q187" s="341"/>
      <c r="R187" s="341"/>
      <c r="S187" s="428" t="n">
        <f aca="false">H186</f>
        <v>4.479</v>
      </c>
      <c r="T187" s="427" t="n">
        <f aca="false">G186-S187</f>
        <v>0.0220000000000002</v>
      </c>
      <c r="U187" s="425" t="n">
        <f aca="false">T187*F187</f>
        <v>1.46781347856002</v>
      </c>
      <c r="V187" s="341"/>
      <c r="W187" s="341"/>
      <c r="X187" s="341"/>
      <c r="Y187" s="425" t="n">
        <v>0</v>
      </c>
      <c r="Z187" s="425" t="n">
        <v>32015.5426</v>
      </c>
      <c r="AA187" s="341" t="n">
        <f aca="false">Y187-W187</f>
        <v>0</v>
      </c>
      <c r="AB187" s="341" t="n">
        <f aca="false">Z187-X187</f>
        <v>32015.5426</v>
      </c>
      <c r="AC187" s="341" t="n">
        <f aca="false">AA187+AB187</f>
        <v>32015.5426</v>
      </c>
      <c r="AD187" s="341"/>
      <c r="AE187" s="341"/>
      <c r="AF187" s="341"/>
      <c r="AG187" s="341"/>
      <c r="AH187" s="341"/>
      <c r="AI187" s="428"/>
      <c r="AJ187" s="428"/>
      <c r="AK187" s="341"/>
      <c r="AL187" s="341"/>
      <c r="AM187" s="341"/>
      <c r="AN187" s="341"/>
      <c r="AO187" s="341"/>
      <c r="AP187" s="341"/>
      <c r="AQ187" s="341"/>
      <c r="AR187" s="341"/>
      <c r="AS187" s="341"/>
      <c r="AT187" s="341"/>
      <c r="AU187" s="341"/>
      <c r="AV187" s="341"/>
      <c r="AW187" s="341"/>
      <c r="AX187" s="341"/>
      <c r="AY187" s="341"/>
      <c r="AZ187" s="341"/>
      <c r="BA187" s="341"/>
      <c r="BB187" s="341"/>
      <c r="BC187" s="341"/>
      <c r="BD187" s="433"/>
      <c r="BE187" s="433"/>
      <c r="BF187" s="434"/>
      <c r="BG187" s="434"/>
      <c r="BH187" s="341"/>
      <c r="BI187" s="341"/>
      <c r="BJ187" s="341"/>
      <c r="BK187" s="428"/>
      <c r="BL187" s="428"/>
      <c r="BM187" s="425"/>
      <c r="BN187" s="425"/>
      <c r="BO187" s="425"/>
      <c r="BP187" s="341"/>
      <c r="BQ187" s="341"/>
      <c r="BR187" s="341"/>
      <c r="BS187" s="341"/>
      <c r="BT187" s="341"/>
      <c r="BU187" s="341"/>
      <c r="BV187" s="341"/>
      <c r="BW187" s="341"/>
      <c r="BX187" s="341"/>
      <c r="BY187" s="341"/>
      <c r="BZ187" s="341"/>
      <c r="CA187" s="341"/>
      <c r="CB187" s="341"/>
      <c r="CC187" s="341"/>
      <c r="CD187" s="430"/>
      <c r="CE187" s="341"/>
      <c r="CF187" s="341"/>
      <c r="CG187" s="341"/>
      <c r="CH187" s="341"/>
      <c r="CI187" s="341"/>
      <c r="CJ187" s="341"/>
      <c r="CK187" s="341"/>
      <c r="CL187" s="341"/>
      <c r="CM187" s="341"/>
      <c r="CN187" s="341"/>
      <c r="CO187" s="341"/>
      <c r="CP187" s="341"/>
      <c r="CQ187" s="341"/>
      <c r="CR187" s="341"/>
      <c r="CS187" s="341"/>
      <c r="CT187" s="341"/>
      <c r="CU187" s="341"/>
      <c r="CV187" s="341"/>
      <c r="CW187" s="341"/>
      <c r="CX187" s="341"/>
      <c r="CY187" s="341"/>
      <c r="CZ187" s="341"/>
      <c r="DA187" s="341"/>
      <c r="DB187" s="341"/>
      <c r="DC187" s="430"/>
      <c r="DD187" s="341"/>
      <c r="DE187" s="341"/>
      <c r="DF187" s="341"/>
      <c r="DG187" s="341"/>
      <c r="DH187" s="341"/>
      <c r="DI187" s="341"/>
      <c r="DJ187" s="341"/>
      <c r="DK187" s="341"/>
    </row>
    <row r="188" customFormat="false" ht="12.75" hidden="false" customHeight="false" outlineLevel="0" collapsed="false">
      <c r="A188" s="449" t="n">
        <v>41913</v>
      </c>
      <c r="B188" s="438" t="n">
        <v>0</v>
      </c>
      <c r="C188" s="438" t="n">
        <v>0</v>
      </c>
      <c r="D188" s="438" t="n">
        <v>0</v>
      </c>
      <c r="E188" s="438" t="n">
        <v>67.77985482</v>
      </c>
      <c r="F188" s="438" t="n">
        <f aca="false">SUM(B188:E188)</f>
        <v>67.77985482</v>
      </c>
      <c r="G188" s="450" t="n">
        <v>4.545</v>
      </c>
      <c r="H188" s="450" t="n">
        <v>4.523</v>
      </c>
      <c r="I188" s="448" t="n">
        <f aca="false">G188-H188</f>
        <v>0.0220000000000002</v>
      </c>
      <c r="J188" s="438" t="n">
        <f aca="false">I188*B188*10000</f>
        <v>0</v>
      </c>
      <c r="K188" s="438" t="n">
        <f aca="false">C188*I188*10000</f>
        <v>0</v>
      </c>
      <c r="L188" s="438" t="n">
        <f aca="false">I188*D188*10000</f>
        <v>0</v>
      </c>
      <c r="M188" s="438" t="n">
        <f aca="false">I188*E188*10000</f>
        <v>14911.5680604002</v>
      </c>
      <c r="N188" s="438" t="n">
        <f aca="false">SUM(J188:M188)</f>
        <v>14911.5680604002</v>
      </c>
      <c r="O188" s="451" t="n">
        <f aca="false">A188</f>
        <v>41913</v>
      </c>
      <c r="P188" s="341"/>
      <c r="Q188" s="341"/>
      <c r="R188" s="341"/>
      <c r="S188" s="428" t="n">
        <f aca="false">H187</f>
        <v>4.494</v>
      </c>
      <c r="T188" s="427" t="n">
        <f aca="false">G187-S188</f>
        <v>0.0220000000000002</v>
      </c>
      <c r="U188" s="425" t="n">
        <f aca="false">T188*F188</f>
        <v>1.49115680604002</v>
      </c>
      <c r="V188" s="341"/>
      <c r="W188" s="341"/>
      <c r="X188" s="341"/>
      <c r="Y188" s="425" t="n">
        <v>0</v>
      </c>
      <c r="Z188" s="425" t="n">
        <v>30741.2271</v>
      </c>
      <c r="AA188" s="341" t="n">
        <f aca="false">Y188-W188</f>
        <v>0</v>
      </c>
      <c r="AB188" s="341" t="n">
        <f aca="false">Z188-X188</f>
        <v>30741.2271</v>
      </c>
      <c r="AC188" s="341" t="n">
        <f aca="false">AA188+AB188</f>
        <v>30741.2271</v>
      </c>
      <c r="AD188" s="341"/>
      <c r="AE188" s="341"/>
      <c r="AF188" s="341"/>
      <c r="AG188" s="341"/>
      <c r="AH188" s="341"/>
      <c r="AI188" s="428"/>
      <c r="AJ188" s="428"/>
      <c r="AK188" s="341"/>
      <c r="AL188" s="341"/>
      <c r="AM188" s="341"/>
      <c r="AN188" s="341"/>
      <c r="AO188" s="341"/>
      <c r="AP188" s="341"/>
      <c r="AQ188" s="341"/>
      <c r="AR188" s="341"/>
      <c r="AS188" s="341"/>
      <c r="AT188" s="341"/>
      <c r="AU188" s="341"/>
      <c r="AV188" s="341"/>
      <c r="AW188" s="341"/>
      <c r="AX188" s="341"/>
      <c r="AY188" s="341"/>
      <c r="AZ188" s="341"/>
      <c r="BA188" s="341"/>
      <c r="BB188" s="341"/>
      <c r="BC188" s="341"/>
      <c r="BD188" s="433"/>
      <c r="BE188" s="433"/>
      <c r="BF188" s="434"/>
      <c r="BG188" s="434"/>
      <c r="BH188" s="341"/>
      <c r="BI188" s="341"/>
      <c r="BJ188" s="341"/>
      <c r="BK188" s="428"/>
      <c r="BL188" s="428"/>
      <c r="BM188" s="425"/>
      <c r="BN188" s="425"/>
      <c r="BO188" s="425"/>
      <c r="BP188" s="341"/>
      <c r="BQ188" s="341"/>
      <c r="BR188" s="341"/>
      <c r="BS188" s="341"/>
      <c r="BT188" s="341"/>
      <c r="BU188" s="341"/>
      <c r="BV188" s="341"/>
      <c r="BW188" s="341"/>
      <c r="BX188" s="341"/>
      <c r="BY188" s="341"/>
      <c r="BZ188" s="341"/>
      <c r="CA188" s="341"/>
      <c r="CB188" s="341"/>
      <c r="CC188" s="341"/>
      <c r="CD188" s="430"/>
      <c r="CE188" s="341"/>
      <c r="CF188" s="341"/>
      <c r="CG188" s="341"/>
      <c r="CH188" s="341"/>
      <c r="CI188" s="341"/>
      <c r="CJ188" s="341"/>
      <c r="CK188" s="341"/>
      <c r="CL188" s="341"/>
      <c r="CM188" s="341"/>
      <c r="CN188" s="341"/>
      <c r="CO188" s="341"/>
      <c r="CP188" s="341"/>
      <c r="CQ188" s="341"/>
      <c r="CR188" s="341"/>
      <c r="CS188" s="341"/>
      <c r="CT188" s="341"/>
      <c r="CU188" s="341"/>
      <c r="CV188" s="341"/>
      <c r="CW188" s="341"/>
      <c r="CX188" s="341"/>
      <c r="CY188" s="341"/>
      <c r="CZ188" s="341"/>
      <c r="DA188" s="341"/>
      <c r="DB188" s="341"/>
      <c r="DC188" s="430"/>
      <c r="DD188" s="341"/>
      <c r="DE188" s="341"/>
      <c r="DF188" s="341"/>
      <c r="DG188" s="341"/>
      <c r="DH188" s="341"/>
      <c r="DI188" s="341"/>
      <c r="DJ188" s="341"/>
      <c r="DK188" s="341"/>
    </row>
    <row r="189" customFormat="false" ht="12.75" hidden="false" customHeight="false" outlineLevel="0" collapsed="false">
      <c r="A189" s="449" t="n">
        <v>41944</v>
      </c>
      <c r="B189" s="438" t="n">
        <v>0</v>
      </c>
      <c r="C189" s="438" t="n">
        <v>0</v>
      </c>
      <c r="D189" s="438" t="n">
        <v>0</v>
      </c>
      <c r="E189" s="438" t="n">
        <v>23.36738197</v>
      </c>
      <c r="F189" s="438" t="n">
        <f aca="false">SUM(B189:E189)</f>
        <v>23.36738197</v>
      </c>
      <c r="G189" s="450" t="n">
        <v>4.685</v>
      </c>
      <c r="H189" s="450" t="n">
        <v>4.663</v>
      </c>
      <c r="I189" s="448" t="n">
        <f aca="false">G189-H189</f>
        <v>0.0219999999999994</v>
      </c>
      <c r="J189" s="438" t="n">
        <f aca="false">I189*B189*10000</f>
        <v>0</v>
      </c>
      <c r="K189" s="438" t="n">
        <f aca="false">C189*I189*10000</f>
        <v>0</v>
      </c>
      <c r="L189" s="438" t="n">
        <f aca="false">I189*D189*10000</f>
        <v>0</v>
      </c>
      <c r="M189" s="438" t="n">
        <f aca="false">I189*E189*10000</f>
        <v>5140.82403339985</v>
      </c>
      <c r="N189" s="438" t="n">
        <f aca="false">SUM(J189:M189)</f>
        <v>5140.82403339985</v>
      </c>
      <c r="O189" s="451" t="n">
        <f aca="false">A189</f>
        <v>41944</v>
      </c>
      <c r="P189" s="341"/>
      <c r="Q189" s="341"/>
      <c r="R189" s="341"/>
      <c r="S189" s="428" t="n">
        <f aca="false">H188</f>
        <v>4.523</v>
      </c>
      <c r="T189" s="427" t="n">
        <f aca="false">G188-S189</f>
        <v>0.0220000000000002</v>
      </c>
      <c r="U189" s="425" t="n">
        <f aca="false">T189*F189</f>
        <v>0.514082403340006</v>
      </c>
      <c r="V189" s="341"/>
      <c r="W189" s="341"/>
      <c r="X189" s="341"/>
      <c r="Y189" s="425" t="n">
        <v>0</v>
      </c>
      <c r="Z189" s="425" t="n">
        <v>31526.0155</v>
      </c>
      <c r="AA189" s="341" t="n">
        <f aca="false">Y189-W189</f>
        <v>0</v>
      </c>
      <c r="AB189" s="341" t="n">
        <f aca="false">Z189-X189</f>
        <v>31526.0155</v>
      </c>
      <c r="AC189" s="341" t="n">
        <f aca="false">AA189+AB189</f>
        <v>31526.0155</v>
      </c>
      <c r="AD189" s="341"/>
      <c r="AE189" s="341"/>
      <c r="AF189" s="341"/>
      <c r="AG189" s="341"/>
      <c r="AH189" s="341"/>
      <c r="AI189" s="428"/>
      <c r="AJ189" s="428"/>
      <c r="AK189" s="341"/>
      <c r="AL189" s="341"/>
      <c r="AM189" s="341"/>
      <c r="AN189" s="341"/>
      <c r="AO189" s="341"/>
      <c r="AP189" s="341"/>
      <c r="AQ189" s="341"/>
      <c r="AR189" s="341"/>
      <c r="AS189" s="341"/>
      <c r="AT189" s="341"/>
      <c r="AU189" s="341"/>
      <c r="AV189" s="341"/>
      <c r="AW189" s="341"/>
      <c r="AX189" s="341"/>
      <c r="AY189" s="341"/>
      <c r="AZ189" s="341"/>
      <c r="BA189" s="341"/>
      <c r="BB189" s="341"/>
      <c r="BC189" s="341"/>
      <c r="BD189" s="433"/>
      <c r="BE189" s="433"/>
      <c r="BF189" s="434"/>
      <c r="BG189" s="434"/>
      <c r="BH189" s="341"/>
      <c r="BI189" s="341"/>
      <c r="BJ189" s="341"/>
      <c r="BK189" s="428"/>
      <c r="BL189" s="428"/>
      <c r="BM189" s="425"/>
      <c r="BN189" s="425"/>
      <c r="BO189" s="425"/>
      <c r="BP189" s="341"/>
      <c r="BQ189" s="341"/>
      <c r="BR189" s="341"/>
      <c r="BS189" s="341"/>
      <c r="BT189" s="341"/>
      <c r="BU189" s="341"/>
      <c r="BV189" s="341"/>
      <c r="BW189" s="341"/>
      <c r="BX189" s="341"/>
      <c r="BY189" s="341"/>
      <c r="BZ189" s="341"/>
      <c r="CA189" s="341"/>
      <c r="CB189" s="341"/>
      <c r="CC189" s="341"/>
      <c r="CD189" s="430"/>
      <c r="CE189" s="341"/>
      <c r="CF189" s="341"/>
      <c r="CG189" s="341"/>
      <c r="CH189" s="341"/>
      <c r="CI189" s="341"/>
      <c r="CJ189" s="341"/>
      <c r="CK189" s="341"/>
      <c r="CL189" s="341"/>
      <c r="CM189" s="341"/>
      <c r="CN189" s="341"/>
      <c r="CO189" s="341"/>
      <c r="CP189" s="341"/>
      <c r="CQ189" s="341"/>
      <c r="CR189" s="341"/>
      <c r="CS189" s="341"/>
      <c r="CT189" s="341"/>
      <c r="CU189" s="341"/>
      <c r="CV189" s="341"/>
      <c r="CW189" s="341"/>
      <c r="CX189" s="341"/>
      <c r="CY189" s="341"/>
      <c r="CZ189" s="341"/>
      <c r="DA189" s="341"/>
      <c r="DB189" s="341"/>
      <c r="DC189" s="430"/>
      <c r="DD189" s="341"/>
      <c r="DE189" s="341"/>
      <c r="DF189" s="341"/>
      <c r="DG189" s="341"/>
      <c r="DH189" s="341"/>
      <c r="DI189" s="341"/>
      <c r="DJ189" s="341"/>
      <c r="DK189" s="341"/>
    </row>
    <row r="190" customFormat="false" ht="12.75" hidden="false" customHeight="false" outlineLevel="0" collapsed="false">
      <c r="A190" s="449" t="n">
        <v>41974</v>
      </c>
      <c r="B190" s="438" t="n">
        <v>0</v>
      </c>
      <c r="C190" s="438" t="n">
        <v>0</v>
      </c>
      <c r="D190" s="438" t="n">
        <v>0</v>
      </c>
      <c r="E190" s="438" t="n">
        <v>24.06492305</v>
      </c>
      <c r="F190" s="438" t="n">
        <f aca="false">SUM(B190:E190)</f>
        <v>24.06492305</v>
      </c>
      <c r="G190" s="450" t="n">
        <v>4.83</v>
      </c>
      <c r="H190" s="450" t="n">
        <v>4.808</v>
      </c>
      <c r="I190" s="448" t="n">
        <f aca="false">G190-H190</f>
        <v>0.0220000000000002</v>
      </c>
      <c r="J190" s="438" t="n">
        <f aca="false">I190*B190*10000</f>
        <v>0</v>
      </c>
      <c r="K190" s="438" t="n">
        <f aca="false">C190*I190*10000</f>
        <v>0</v>
      </c>
      <c r="L190" s="438" t="n">
        <f aca="false">I190*D190*10000</f>
        <v>0</v>
      </c>
      <c r="M190" s="438" t="n">
        <f aca="false">I190*E190*10000</f>
        <v>5294.28307100006</v>
      </c>
      <c r="N190" s="438" t="n">
        <f aca="false">SUM(J190:M190)</f>
        <v>5294.28307100006</v>
      </c>
      <c r="O190" s="451" t="n">
        <f aca="false">A190</f>
        <v>41974</v>
      </c>
      <c r="P190" s="341"/>
      <c r="Q190" s="341"/>
      <c r="R190" s="341"/>
      <c r="S190" s="428" t="n">
        <f aca="false">H189</f>
        <v>4.663</v>
      </c>
      <c r="T190" s="427" t="n">
        <f aca="false">G189-S190</f>
        <v>0.0219999999999994</v>
      </c>
      <c r="U190" s="425" t="n">
        <f aca="false">T190*F190</f>
        <v>0.529428307099985</v>
      </c>
      <c r="V190" s="341"/>
      <c r="W190" s="341"/>
      <c r="X190" s="341"/>
      <c r="Y190" s="425" t="n">
        <v>0</v>
      </c>
      <c r="Z190" s="425" t="n">
        <v>30270.7533</v>
      </c>
      <c r="AA190" s="341" t="n">
        <f aca="false">Y190-W190</f>
        <v>0</v>
      </c>
      <c r="AB190" s="341" t="n">
        <f aca="false">Z190-X190</f>
        <v>30270.7533</v>
      </c>
      <c r="AC190" s="341" t="n">
        <f aca="false">AA190+AB190</f>
        <v>30270.7533</v>
      </c>
      <c r="AD190" s="341"/>
      <c r="AE190" s="341"/>
      <c r="AF190" s="341"/>
      <c r="AG190" s="341"/>
      <c r="AH190" s="341"/>
      <c r="AI190" s="428"/>
      <c r="AJ190" s="428"/>
      <c r="AK190" s="341"/>
      <c r="AL190" s="341"/>
      <c r="AM190" s="341"/>
      <c r="AN190" s="341"/>
      <c r="AO190" s="341"/>
      <c r="AP190" s="341"/>
      <c r="AQ190" s="341"/>
      <c r="AR190" s="341"/>
      <c r="AS190" s="341"/>
      <c r="AT190" s="341"/>
      <c r="AU190" s="341"/>
      <c r="AV190" s="341"/>
      <c r="AW190" s="341"/>
      <c r="AX190" s="341"/>
      <c r="AY190" s="341"/>
      <c r="AZ190" s="341"/>
      <c r="BA190" s="341"/>
      <c r="BB190" s="341"/>
      <c r="BC190" s="341"/>
      <c r="BD190" s="433"/>
      <c r="BE190" s="433"/>
      <c r="BF190" s="434"/>
      <c r="BG190" s="434"/>
      <c r="BH190" s="341"/>
      <c r="BI190" s="341"/>
      <c r="BJ190" s="341"/>
      <c r="BK190" s="428"/>
      <c r="BL190" s="428"/>
      <c r="BM190" s="425"/>
      <c r="BN190" s="425"/>
      <c r="BO190" s="425"/>
      <c r="BP190" s="341"/>
      <c r="BQ190" s="341"/>
      <c r="BR190" s="341"/>
      <c r="BS190" s="341"/>
      <c r="BT190" s="341"/>
      <c r="BU190" s="341"/>
      <c r="BV190" s="341"/>
      <c r="BW190" s="341"/>
      <c r="BX190" s="341"/>
      <c r="BY190" s="341"/>
      <c r="BZ190" s="341"/>
      <c r="CA190" s="341"/>
      <c r="CB190" s="341"/>
      <c r="CC190" s="341"/>
      <c r="CD190" s="430"/>
      <c r="CE190" s="341"/>
      <c r="CF190" s="341"/>
      <c r="CG190" s="341"/>
      <c r="CH190" s="341"/>
      <c r="CI190" s="341"/>
      <c r="CJ190" s="341"/>
      <c r="CK190" s="341"/>
      <c r="CL190" s="341"/>
      <c r="CM190" s="341"/>
      <c r="CN190" s="341"/>
      <c r="CO190" s="341"/>
      <c r="CP190" s="341"/>
      <c r="CQ190" s="341"/>
      <c r="CR190" s="341"/>
      <c r="CS190" s="341"/>
      <c r="CT190" s="341"/>
      <c r="CU190" s="341"/>
      <c r="CV190" s="341"/>
      <c r="CW190" s="341"/>
      <c r="CX190" s="341"/>
      <c r="CY190" s="341"/>
      <c r="CZ190" s="341"/>
      <c r="DA190" s="341"/>
      <c r="DB190" s="341"/>
      <c r="DC190" s="430"/>
      <c r="DD190" s="341"/>
      <c r="DE190" s="341"/>
      <c r="DF190" s="341"/>
      <c r="DG190" s="341"/>
      <c r="DH190" s="341"/>
      <c r="DI190" s="341"/>
      <c r="DJ190" s="341"/>
      <c r="DK190" s="341"/>
    </row>
    <row r="191" customFormat="false" ht="12.75" hidden="false" customHeight="false" outlineLevel="0" collapsed="false">
      <c r="A191" s="449" t="n">
        <v>42005</v>
      </c>
      <c r="B191" s="438" t="n">
        <v>0</v>
      </c>
      <c r="C191" s="438" t="n">
        <v>0</v>
      </c>
      <c r="D191" s="438" t="n">
        <v>0</v>
      </c>
      <c r="E191" s="438" t="n">
        <v>23.92570744</v>
      </c>
      <c r="F191" s="438" t="n">
        <f aca="false">SUM(B191:E191)</f>
        <v>23.92570744</v>
      </c>
      <c r="G191" s="450" t="n">
        <v>4.95</v>
      </c>
      <c r="H191" s="450" t="n">
        <v>4.928</v>
      </c>
      <c r="I191" s="448" t="n">
        <f aca="false">G191-H191</f>
        <v>0.0220000000000002</v>
      </c>
      <c r="J191" s="438" t="n">
        <f aca="false">I191*B191*10000</f>
        <v>0</v>
      </c>
      <c r="K191" s="438" t="n">
        <f aca="false">C191*I191*10000</f>
        <v>0</v>
      </c>
      <c r="L191" s="438" t="n">
        <f aca="false">I191*D191*10000</f>
        <v>0</v>
      </c>
      <c r="M191" s="438" t="n">
        <f aca="false">I191*E191*10000</f>
        <v>5263.65563680006</v>
      </c>
      <c r="N191" s="438" t="n">
        <f aca="false">SUM(J191:M191)</f>
        <v>5263.65563680006</v>
      </c>
      <c r="O191" s="451" t="n">
        <f aca="false">A191</f>
        <v>42005</v>
      </c>
      <c r="P191" s="341"/>
      <c r="Q191" s="341"/>
      <c r="R191" s="341"/>
      <c r="S191" s="428" t="n">
        <f aca="false">H190</f>
        <v>4.808</v>
      </c>
      <c r="T191" s="427" t="n">
        <f aca="false">G190-S191</f>
        <v>0.0220000000000002</v>
      </c>
      <c r="U191" s="425" t="n">
        <f aca="false">T191*F191</f>
        <v>0.526365563680006</v>
      </c>
      <c r="V191" s="341"/>
      <c r="W191" s="341"/>
      <c r="X191" s="341"/>
      <c r="Y191" s="425" t="n">
        <v>0</v>
      </c>
      <c r="Z191" s="425" t="n">
        <v>31043.0974</v>
      </c>
      <c r="AA191" s="341" t="n">
        <f aca="false">Y191-W191</f>
        <v>0</v>
      </c>
      <c r="AB191" s="341" t="n">
        <f aca="false">Z191-X191</f>
        <v>31043.0974</v>
      </c>
      <c r="AC191" s="341" t="n">
        <f aca="false">AA191+AB191</f>
        <v>31043.0974</v>
      </c>
      <c r="AD191" s="341"/>
      <c r="AE191" s="341"/>
      <c r="AF191" s="341"/>
      <c r="AG191" s="341"/>
      <c r="AH191" s="341"/>
      <c r="AI191" s="428"/>
      <c r="AJ191" s="428"/>
      <c r="AK191" s="341"/>
      <c r="AL191" s="341"/>
      <c r="AM191" s="341"/>
      <c r="AN191" s="341"/>
      <c r="AO191" s="341"/>
      <c r="AP191" s="341"/>
      <c r="AQ191" s="341"/>
      <c r="AR191" s="341"/>
      <c r="AS191" s="341"/>
      <c r="AT191" s="341"/>
      <c r="AU191" s="341"/>
      <c r="AV191" s="341"/>
      <c r="AW191" s="341"/>
      <c r="AX191" s="341"/>
      <c r="AY191" s="341"/>
      <c r="AZ191" s="341"/>
      <c r="BA191" s="341"/>
      <c r="BB191" s="341"/>
      <c r="BC191" s="341"/>
      <c r="BD191" s="433"/>
      <c r="BE191" s="433"/>
      <c r="BF191" s="434"/>
      <c r="BG191" s="434"/>
      <c r="BH191" s="341"/>
      <c r="BI191" s="341"/>
      <c r="BJ191" s="341"/>
      <c r="BK191" s="428"/>
      <c r="BL191" s="428"/>
      <c r="BM191" s="425"/>
      <c r="BN191" s="425"/>
      <c r="BO191" s="425"/>
      <c r="BP191" s="341"/>
      <c r="BQ191" s="341"/>
      <c r="BR191" s="341"/>
      <c r="BS191" s="341"/>
      <c r="BT191" s="341"/>
      <c r="BU191" s="341"/>
      <c r="BV191" s="341"/>
      <c r="BW191" s="341"/>
      <c r="BX191" s="341"/>
      <c r="BY191" s="341"/>
      <c r="BZ191" s="341"/>
      <c r="CA191" s="341"/>
      <c r="CB191" s="341"/>
      <c r="CC191" s="341"/>
      <c r="CD191" s="430"/>
      <c r="CE191" s="341"/>
      <c r="CF191" s="341"/>
      <c r="CG191" s="341"/>
      <c r="CH191" s="341"/>
      <c r="CI191" s="341"/>
      <c r="CJ191" s="341"/>
      <c r="CK191" s="341"/>
      <c r="CL191" s="341"/>
      <c r="CM191" s="341"/>
      <c r="CN191" s="341"/>
      <c r="CO191" s="341"/>
      <c r="CP191" s="341"/>
      <c r="CQ191" s="341"/>
      <c r="CR191" s="341"/>
      <c r="CS191" s="341"/>
      <c r="CT191" s="341"/>
      <c r="CU191" s="341"/>
      <c r="CV191" s="341"/>
      <c r="CW191" s="341"/>
      <c r="CX191" s="341"/>
      <c r="CY191" s="341"/>
      <c r="CZ191" s="341"/>
      <c r="DA191" s="341"/>
      <c r="DB191" s="341"/>
      <c r="DC191" s="430"/>
      <c r="DD191" s="341"/>
      <c r="DE191" s="341"/>
      <c r="DF191" s="341"/>
      <c r="DG191" s="341"/>
      <c r="DH191" s="341"/>
      <c r="DI191" s="341"/>
      <c r="DJ191" s="341"/>
      <c r="DK191" s="341"/>
    </row>
    <row r="192" customFormat="false" ht="12.75" hidden="false" customHeight="false" outlineLevel="0" collapsed="false">
      <c r="A192" s="449" t="n">
        <v>42036</v>
      </c>
      <c r="B192" s="438" t="n">
        <v>0</v>
      </c>
      <c r="C192" s="438" t="n">
        <v>0</v>
      </c>
      <c r="D192" s="438" t="n">
        <v>0</v>
      </c>
      <c r="E192" s="438" t="n">
        <v>21.55046528</v>
      </c>
      <c r="F192" s="438" t="n">
        <f aca="false">SUM(B192:E192)</f>
        <v>21.55046528</v>
      </c>
      <c r="G192" s="450" t="n">
        <v>4.832</v>
      </c>
      <c r="H192" s="450" t="n">
        <v>4.81</v>
      </c>
      <c r="I192" s="448" t="n">
        <f aca="false">G192-H192</f>
        <v>0.0220000000000002</v>
      </c>
      <c r="J192" s="438" t="n">
        <f aca="false">I192*B192*10000</f>
        <v>0</v>
      </c>
      <c r="K192" s="438" t="n">
        <f aca="false">C192*I192*10000</f>
        <v>0</v>
      </c>
      <c r="L192" s="438" t="n">
        <f aca="false">I192*D192*10000</f>
        <v>0</v>
      </c>
      <c r="M192" s="438" t="n">
        <f aca="false">I192*E192*10000</f>
        <v>4741.10236160005</v>
      </c>
      <c r="N192" s="438" t="n">
        <f aca="false">SUM(J192:M192)</f>
        <v>4741.10236160005</v>
      </c>
      <c r="O192" s="451" t="n">
        <f aca="false">A192</f>
        <v>42036</v>
      </c>
      <c r="P192" s="341"/>
      <c r="Q192" s="341"/>
      <c r="R192" s="341"/>
      <c r="S192" s="428" t="n">
        <f aca="false">H191</f>
        <v>4.928</v>
      </c>
      <c r="T192" s="427" t="n">
        <f aca="false">G191-S192</f>
        <v>0.0220000000000002</v>
      </c>
      <c r="U192" s="425" t="n">
        <f aca="false">T192*F192</f>
        <v>0.474110236160005</v>
      </c>
      <c r="V192" s="341"/>
      <c r="W192" s="341"/>
      <c r="X192" s="341"/>
      <c r="Y192" s="425" t="n">
        <v>0</v>
      </c>
      <c r="Z192" s="425" t="n">
        <v>30800.1906</v>
      </c>
      <c r="AA192" s="341" t="n">
        <f aca="false">Y192-W192</f>
        <v>0</v>
      </c>
      <c r="AB192" s="341" t="n">
        <f aca="false">Z192-X192</f>
        <v>30800.1906</v>
      </c>
      <c r="AC192" s="341" t="n">
        <f aca="false">AA192+AB192</f>
        <v>30800.1906</v>
      </c>
      <c r="AD192" s="341"/>
      <c r="AE192" s="341"/>
      <c r="AF192" s="341"/>
      <c r="AG192" s="341"/>
      <c r="AH192" s="341"/>
      <c r="AI192" s="428"/>
      <c r="AJ192" s="428"/>
      <c r="AK192" s="341"/>
      <c r="AL192" s="341"/>
      <c r="AM192" s="341"/>
      <c r="AN192" s="341"/>
      <c r="AO192" s="341"/>
      <c r="AP192" s="341"/>
      <c r="AQ192" s="341"/>
      <c r="AR192" s="341"/>
      <c r="AS192" s="341"/>
      <c r="AT192" s="341"/>
      <c r="AU192" s="341"/>
      <c r="AV192" s="341"/>
      <c r="AW192" s="341"/>
      <c r="AX192" s="341"/>
      <c r="AY192" s="341"/>
      <c r="AZ192" s="341"/>
      <c r="BA192" s="341"/>
      <c r="BB192" s="341"/>
      <c r="BC192" s="341"/>
      <c r="BD192" s="433"/>
      <c r="BE192" s="433"/>
      <c r="BF192" s="434"/>
      <c r="BG192" s="434"/>
      <c r="BH192" s="341"/>
      <c r="BI192" s="341"/>
      <c r="BJ192" s="341"/>
      <c r="BK192" s="428"/>
      <c r="BL192" s="428"/>
      <c r="BM192" s="425"/>
      <c r="BN192" s="425"/>
      <c r="BO192" s="425"/>
      <c r="BP192" s="341"/>
      <c r="BQ192" s="341"/>
      <c r="BR192" s="341"/>
      <c r="BS192" s="341"/>
      <c r="BT192" s="341"/>
      <c r="BU192" s="341"/>
      <c r="BV192" s="341"/>
      <c r="BW192" s="341"/>
      <c r="BX192" s="341"/>
      <c r="BY192" s="341"/>
      <c r="BZ192" s="341"/>
      <c r="CA192" s="341"/>
      <c r="CB192" s="341"/>
      <c r="CC192" s="341"/>
      <c r="CD192" s="430"/>
      <c r="CE192" s="341"/>
      <c r="CF192" s="341"/>
      <c r="CG192" s="341"/>
      <c r="CH192" s="341"/>
      <c r="CI192" s="341"/>
      <c r="CJ192" s="341"/>
      <c r="CK192" s="341"/>
      <c r="CL192" s="341"/>
      <c r="CM192" s="341"/>
      <c r="CN192" s="341"/>
      <c r="CO192" s="341"/>
      <c r="CP192" s="341"/>
      <c r="CQ192" s="341"/>
      <c r="CR192" s="341"/>
      <c r="CS192" s="341"/>
      <c r="CT192" s="341"/>
      <c r="CU192" s="341"/>
      <c r="CV192" s="341"/>
      <c r="CW192" s="341"/>
      <c r="CX192" s="341"/>
      <c r="CY192" s="341"/>
      <c r="CZ192" s="341"/>
      <c r="DA192" s="341"/>
      <c r="DB192" s="341"/>
      <c r="DC192" s="430"/>
      <c r="DD192" s="341"/>
      <c r="DE192" s="341"/>
      <c r="DF192" s="341"/>
      <c r="DG192" s="341"/>
      <c r="DH192" s="341"/>
      <c r="DI192" s="341"/>
      <c r="DJ192" s="341"/>
      <c r="DK192" s="341"/>
    </row>
    <row r="193" customFormat="false" ht="12.75" hidden="false" customHeight="false" outlineLevel="0" collapsed="false">
      <c r="A193" s="449" t="n">
        <v>42064</v>
      </c>
      <c r="B193" s="438" t="n">
        <v>0</v>
      </c>
      <c r="C193" s="438" t="n">
        <v>0</v>
      </c>
      <c r="D193" s="438" t="n">
        <v>0</v>
      </c>
      <c r="E193" s="438" t="n">
        <v>23.03931438</v>
      </c>
      <c r="F193" s="438" t="n">
        <f aca="false">SUM(B193:E193)</f>
        <v>23.03931438</v>
      </c>
      <c r="G193" s="450" t="n">
        <v>4.699</v>
      </c>
      <c r="H193" s="450" t="n">
        <v>4.677</v>
      </c>
      <c r="I193" s="448" t="n">
        <f aca="false">G193-H193</f>
        <v>0.0220000000000002</v>
      </c>
      <c r="J193" s="438" t="n">
        <f aca="false">I193*B193*10000</f>
        <v>0</v>
      </c>
      <c r="K193" s="438" t="n">
        <f aca="false">C193*I193*10000</f>
        <v>0</v>
      </c>
      <c r="L193" s="438" t="n">
        <f aca="false">I193*D193*10000</f>
        <v>0</v>
      </c>
      <c r="M193" s="438" t="n">
        <f aca="false">I193*E193*10000</f>
        <v>5068.64916360006</v>
      </c>
      <c r="N193" s="438" t="n">
        <f aca="false">SUM(J193:M193)</f>
        <v>5068.64916360006</v>
      </c>
      <c r="O193" s="451" t="n">
        <f aca="false">A193</f>
        <v>42064</v>
      </c>
      <c r="P193" s="341"/>
      <c r="Q193" s="341"/>
      <c r="R193" s="341"/>
      <c r="S193" s="428" t="n">
        <f aca="false">H192</f>
        <v>4.81</v>
      </c>
      <c r="T193" s="427" t="n">
        <f aca="false">G192-S193</f>
        <v>0.0220000000000002</v>
      </c>
      <c r="U193" s="425" t="n">
        <f aca="false">T193*F193</f>
        <v>0.506864916360006</v>
      </c>
      <c r="V193" s="341"/>
      <c r="W193" s="341"/>
      <c r="X193" s="341"/>
      <c r="Y193" s="425" t="n">
        <v>0</v>
      </c>
      <c r="Z193" s="425" t="n">
        <v>29573.1891</v>
      </c>
      <c r="AA193" s="341" t="n">
        <f aca="false">Y193-W193</f>
        <v>0</v>
      </c>
      <c r="AB193" s="341" t="n">
        <f aca="false">Z193-X193</f>
        <v>29573.1891</v>
      </c>
      <c r="AC193" s="341" t="n">
        <f aca="false">AA193+AB193</f>
        <v>29573.1891</v>
      </c>
      <c r="AD193" s="341"/>
      <c r="AE193" s="341"/>
      <c r="AF193" s="341"/>
      <c r="AG193" s="341"/>
      <c r="AH193" s="341"/>
      <c r="AI193" s="428"/>
      <c r="AJ193" s="428"/>
      <c r="AK193" s="341"/>
      <c r="AL193" s="341"/>
      <c r="AM193" s="341"/>
      <c r="AN193" s="341"/>
      <c r="AO193" s="341"/>
      <c r="AP193" s="341"/>
      <c r="AQ193" s="341"/>
      <c r="AR193" s="341"/>
      <c r="AS193" s="341"/>
      <c r="AT193" s="341"/>
      <c r="AU193" s="341"/>
      <c r="AV193" s="341"/>
      <c r="AW193" s="341"/>
      <c r="AX193" s="341"/>
      <c r="AY193" s="341"/>
      <c r="AZ193" s="341"/>
      <c r="BA193" s="341"/>
      <c r="BB193" s="341"/>
      <c r="BC193" s="341"/>
      <c r="BD193" s="433"/>
      <c r="BE193" s="433"/>
      <c r="BF193" s="434"/>
      <c r="BG193" s="434"/>
      <c r="BH193" s="341"/>
      <c r="BI193" s="341"/>
      <c r="BJ193" s="341"/>
      <c r="BK193" s="428"/>
      <c r="BL193" s="428"/>
      <c r="BM193" s="425"/>
      <c r="BN193" s="425"/>
      <c r="BO193" s="425"/>
      <c r="BP193" s="341"/>
      <c r="BQ193" s="341"/>
      <c r="BR193" s="341"/>
      <c r="BS193" s="341"/>
      <c r="BT193" s="341"/>
      <c r="BU193" s="341"/>
      <c r="BV193" s="341"/>
      <c r="BW193" s="341"/>
      <c r="BX193" s="341"/>
      <c r="BY193" s="341"/>
      <c r="BZ193" s="341"/>
      <c r="CA193" s="341"/>
      <c r="CB193" s="341"/>
      <c r="CC193" s="341"/>
      <c r="CD193" s="430"/>
      <c r="CE193" s="341"/>
      <c r="CF193" s="341"/>
      <c r="CG193" s="341"/>
      <c r="CH193" s="341"/>
      <c r="CI193" s="341"/>
      <c r="CJ193" s="341"/>
      <c r="CK193" s="341"/>
      <c r="CL193" s="341"/>
      <c r="CM193" s="341"/>
      <c r="CN193" s="341"/>
      <c r="CO193" s="341"/>
      <c r="CP193" s="341"/>
      <c r="CQ193" s="341"/>
      <c r="CR193" s="341"/>
      <c r="CS193" s="341"/>
      <c r="CT193" s="341"/>
      <c r="CU193" s="341"/>
      <c r="CV193" s="341"/>
      <c r="CW193" s="341"/>
      <c r="CX193" s="341"/>
      <c r="CY193" s="341"/>
      <c r="CZ193" s="341"/>
      <c r="DA193" s="341"/>
      <c r="DB193" s="341"/>
      <c r="DC193" s="430"/>
      <c r="DD193" s="341"/>
      <c r="DE193" s="341"/>
      <c r="DF193" s="341"/>
      <c r="DG193" s="341"/>
      <c r="DH193" s="341"/>
      <c r="DI193" s="341"/>
      <c r="DJ193" s="341"/>
      <c r="DK193" s="341"/>
    </row>
    <row r="194" customFormat="false" ht="12.75" hidden="false" customHeight="false" outlineLevel="0" collapsed="false">
      <c r="A194" s="449" t="n">
        <v>42095</v>
      </c>
      <c r="B194" s="438" t="n">
        <v>0</v>
      </c>
      <c r="C194" s="438" t="n">
        <v>0</v>
      </c>
      <c r="D194" s="438" t="n">
        <v>0</v>
      </c>
      <c r="E194" s="438" t="n">
        <v>23.07601724</v>
      </c>
      <c r="F194" s="438" t="n">
        <f aca="false">SUM(B194:E194)</f>
        <v>23.07601724</v>
      </c>
      <c r="G194" s="450" t="n">
        <v>4.479</v>
      </c>
      <c r="H194" s="450" t="n">
        <v>4.457</v>
      </c>
      <c r="I194" s="448" t="n">
        <f aca="false">G194-H194</f>
        <v>0.0220000000000002</v>
      </c>
      <c r="J194" s="438" t="n">
        <f aca="false">I194*B194*10000</f>
        <v>0</v>
      </c>
      <c r="K194" s="438" t="n">
        <f aca="false">C194*I194*10000</f>
        <v>0</v>
      </c>
      <c r="L194" s="438" t="n">
        <f aca="false">I194*D194*10000</f>
        <v>0</v>
      </c>
      <c r="M194" s="438" t="n">
        <f aca="false">I194*E194*10000</f>
        <v>5076.72379280006</v>
      </c>
      <c r="N194" s="438" t="n">
        <f aca="false">SUM(J194:M194)</f>
        <v>5076.72379280006</v>
      </c>
      <c r="O194" s="451" t="n">
        <f aca="false">A194</f>
        <v>42095</v>
      </c>
      <c r="P194" s="425" t="n">
        <f aca="false">SUM(N183:N194)</f>
        <v>120912.084163201</v>
      </c>
      <c r="Q194" s="341"/>
      <c r="R194" s="341"/>
      <c r="S194" s="428" t="n">
        <f aca="false">H193</f>
        <v>4.677</v>
      </c>
      <c r="T194" s="427" t="n">
        <f aca="false">G193-S194</f>
        <v>0.0220000000000002</v>
      </c>
      <c r="U194" s="425" t="n">
        <f aca="false">T194*F194</f>
        <v>0.507672379280006</v>
      </c>
      <c r="V194" s="425" t="n">
        <f aca="false">SUM(U183:U194)</f>
        <v>12.0912084163201</v>
      </c>
      <c r="W194" s="341"/>
      <c r="X194" s="341"/>
      <c r="Y194" s="425" t="n">
        <v>0</v>
      </c>
      <c r="Z194" s="425" t="n">
        <v>30327.1004</v>
      </c>
      <c r="AA194" s="341" t="n">
        <f aca="false">Y194-W194</f>
        <v>0</v>
      </c>
      <c r="AB194" s="341" t="n">
        <f aca="false">Z194-X194</f>
        <v>30327.1004</v>
      </c>
      <c r="AC194" s="341" t="n">
        <f aca="false">AA194+AB194</f>
        <v>30327.1004</v>
      </c>
      <c r="AD194" s="341"/>
      <c r="AE194" s="341"/>
      <c r="AF194" s="341"/>
      <c r="AG194" s="341"/>
      <c r="AH194" s="341"/>
      <c r="AI194" s="428"/>
      <c r="AJ194" s="428"/>
      <c r="AK194" s="341"/>
      <c r="AL194" s="341"/>
      <c r="AM194" s="341"/>
      <c r="AN194" s="341"/>
      <c r="AO194" s="341"/>
      <c r="AP194" s="341"/>
      <c r="AQ194" s="341"/>
      <c r="AR194" s="341"/>
      <c r="AS194" s="341"/>
      <c r="AT194" s="341"/>
      <c r="AU194" s="341"/>
      <c r="AV194" s="341"/>
      <c r="AW194" s="341"/>
      <c r="AX194" s="341"/>
      <c r="AY194" s="341"/>
      <c r="AZ194" s="341"/>
      <c r="BA194" s="341"/>
      <c r="BB194" s="341"/>
      <c r="BC194" s="341"/>
      <c r="BD194" s="433"/>
      <c r="BE194" s="433"/>
      <c r="BF194" s="434"/>
      <c r="BG194" s="434"/>
      <c r="BH194" s="341"/>
      <c r="BI194" s="341"/>
      <c r="BJ194" s="341"/>
      <c r="BK194" s="428"/>
      <c r="BL194" s="428"/>
      <c r="BM194" s="425"/>
      <c r="BN194" s="425"/>
      <c r="BO194" s="425"/>
      <c r="BP194" s="341"/>
      <c r="BQ194" s="341"/>
      <c r="BR194" s="341"/>
      <c r="BS194" s="341"/>
      <c r="BT194" s="341"/>
      <c r="BU194" s="341"/>
      <c r="BV194" s="341"/>
      <c r="BW194" s="341"/>
      <c r="BX194" s="341"/>
      <c r="BY194" s="341"/>
      <c r="BZ194" s="341"/>
      <c r="CA194" s="341"/>
      <c r="CB194" s="341"/>
      <c r="CC194" s="341"/>
      <c r="CD194" s="430"/>
      <c r="CE194" s="341"/>
      <c r="CF194" s="341"/>
      <c r="CG194" s="341"/>
      <c r="CH194" s="341"/>
      <c r="CI194" s="341"/>
      <c r="CJ194" s="341"/>
      <c r="CK194" s="341"/>
      <c r="CL194" s="341"/>
      <c r="CM194" s="341"/>
      <c r="CN194" s="341"/>
      <c r="CO194" s="341"/>
      <c r="CP194" s="341"/>
      <c r="CQ194" s="341"/>
      <c r="CR194" s="341"/>
      <c r="CS194" s="341"/>
      <c r="CT194" s="341"/>
      <c r="CU194" s="341"/>
      <c r="CV194" s="341"/>
      <c r="CW194" s="341"/>
      <c r="CX194" s="341"/>
      <c r="CY194" s="341"/>
      <c r="CZ194" s="341"/>
      <c r="DA194" s="341"/>
      <c r="DB194" s="341"/>
      <c r="DC194" s="430"/>
      <c r="DD194" s="341"/>
      <c r="DE194" s="341"/>
      <c r="DF194" s="341"/>
      <c r="DG194" s="341"/>
      <c r="DH194" s="341"/>
      <c r="DI194" s="341"/>
      <c r="DJ194" s="341"/>
      <c r="DK194" s="341"/>
    </row>
    <row r="195" customFormat="false" ht="12.75" hidden="false" customHeight="false" outlineLevel="0" collapsed="false">
      <c r="A195" s="449" t="n">
        <v>42125</v>
      </c>
      <c r="B195" s="438" t="n">
        <v>0</v>
      </c>
      <c r="C195" s="438" t="n">
        <v>0</v>
      </c>
      <c r="D195" s="438" t="n">
        <v>0</v>
      </c>
      <c r="E195" s="438" t="n">
        <v>24.13747447</v>
      </c>
      <c r="F195" s="438" t="n">
        <f aca="false">SUM(B195:E195)</f>
        <v>24.13747447</v>
      </c>
      <c r="G195" s="450" t="n">
        <v>4.469</v>
      </c>
      <c r="H195" s="450" t="n">
        <v>4.447</v>
      </c>
      <c r="I195" s="448" t="n">
        <f aca="false">G195-H195</f>
        <v>0.0220000000000002</v>
      </c>
      <c r="J195" s="438" t="n">
        <f aca="false">I195*B195*10000</f>
        <v>0</v>
      </c>
      <c r="K195" s="438" t="n">
        <f aca="false">C195*I195*10000</f>
        <v>0</v>
      </c>
      <c r="L195" s="438" t="n">
        <f aca="false">I195*D195*10000</f>
        <v>0</v>
      </c>
      <c r="M195" s="438" t="n">
        <f aca="false">I195*E195*10000</f>
        <v>5310.24438340006</v>
      </c>
      <c r="N195" s="438" t="n">
        <f aca="false">SUM(J195:M195)</f>
        <v>5310.24438340006</v>
      </c>
      <c r="O195" s="451" t="n">
        <f aca="false">A195</f>
        <v>42125</v>
      </c>
      <c r="P195" s="341"/>
      <c r="Q195" s="341"/>
      <c r="R195" s="341"/>
      <c r="S195" s="428" t="n">
        <f aca="false">H194</f>
        <v>4.457</v>
      </c>
      <c r="T195" s="427" t="n">
        <f aca="false">G194-S195</f>
        <v>0.0220000000000002</v>
      </c>
      <c r="U195" s="425" t="n">
        <f aca="false">T195*F195</f>
        <v>0.531024438340006</v>
      </c>
      <c r="V195" s="341"/>
      <c r="W195" s="341"/>
      <c r="X195" s="341"/>
      <c r="Y195" s="425" t="n">
        <v>0</v>
      </c>
      <c r="Z195" s="425" t="n">
        <v>29118.5281</v>
      </c>
      <c r="AA195" s="341" t="n">
        <f aca="false">Y195-W195</f>
        <v>0</v>
      </c>
      <c r="AB195" s="341" t="n">
        <f aca="false">Z195-X195</f>
        <v>29118.5281</v>
      </c>
      <c r="AC195" s="341" t="n">
        <f aca="false">AA195+AB195</f>
        <v>29118.5281</v>
      </c>
      <c r="AD195" s="341"/>
      <c r="AE195" s="341"/>
      <c r="AF195" s="341"/>
      <c r="AG195" s="341"/>
      <c r="AH195" s="341"/>
      <c r="AI195" s="428"/>
      <c r="AJ195" s="428"/>
      <c r="AK195" s="341"/>
      <c r="AL195" s="341"/>
      <c r="AM195" s="341"/>
      <c r="AN195" s="341"/>
      <c r="AO195" s="341"/>
      <c r="AP195" s="341"/>
      <c r="AQ195" s="341"/>
      <c r="AR195" s="341"/>
      <c r="AS195" s="341"/>
      <c r="AT195" s="341"/>
      <c r="AU195" s="341"/>
      <c r="AV195" s="341"/>
      <c r="AW195" s="341"/>
      <c r="AX195" s="341"/>
      <c r="AY195" s="341"/>
      <c r="AZ195" s="341"/>
      <c r="BA195" s="341"/>
      <c r="BB195" s="341"/>
      <c r="BC195" s="341"/>
      <c r="BD195" s="433"/>
      <c r="BE195" s="433"/>
      <c r="BF195" s="434"/>
      <c r="BG195" s="434"/>
      <c r="BH195" s="341"/>
      <c r="BI195" s="341"/>
      <c r="BJ195" s="341"/>
      <c r="BK195" s="428"/>
      <c r="BL195" s="428"/>
      <c r="BM195" s="425"/>
      <c r="BN195" s="425"/>
      <c r="BO195" s="425"/>
      <c r="BP195" s="341"/>
      <c r="BQ195" s="341"/>
      <c r="BR195" s="341"/>
      <c r="BS195" s="341"/>
      <c r="BT195" s="341"/>
      <c r="BU195" s="341"/>
      <c r="BV195" s="341"/>
      <c r="BW195" s="341"/>
      <c r="BX195" s="341"/>
      <c r="BY195" s="341"/>
      <c r="BZ195" s="341"/>
      <c r="CA195" s="341"/>
      <c r="CB195" s="341"/>
      <c r="CC195" s="341"/>
      <c r="CD195" s="430"/>
      <c r="CE195" s="341"/>
      <c r="CF195" s="341"/>
      <c r="CG195" s="341"/>
      <c r="CH195" s="341"/>
      <c r="CI195" s="341"/>
      <c r="CJ195" s="341"/>
      <c r="CK195" s="341"/>
      <c r="CL195" s="341"/>
      <c r="CM195" s="341"/>
      <c r="CN195" s="341"/>
      <c r="CO195" s="341"/>
      <c r="CP195" s="341"/>
      <c r="CQ195" s="341"/>
      <c r="CR195" s="341"/>
      <c r="CS195" s="341"/>
      <c r="CT195" s="341"/>
      <c r="CU195" s="341"/>
      <c r="CV195" s="341"/>
      <c r="CW195" s="341"/>
      <c r="CX195" s="341"/>
      <c r="CY195" s="341"/>
      <c r="CZ195" s="341"/>
      <c r="DA195" s="341"/>
      <c r="DB195" s="341"/>
      <c r="DC195" s="430"/>
      <c r="DD195" s="341"/>
      <c r="DE195" s="341"/>
      <c r="DF195" s="341"/>
      <c r="DG195" s="341"/>
      <c r="DH195" s="341"/>
      <c r="DI195" s="341"/>
      <c r="DJ195" s="341"/>
      <c r="DK195" s="341"/>
    </row>
    <row r="196" customFormat="false" ht="12.75" hidden="false" customHeight="false" outlineLevel="0" collapsed="false">
      <c r="A196" s="449" t="n">
        <v>42156</v>
      </c>
      <c r="B196" s="438" t="n">
        <v>0</v>
      </c>
      <c r="C196" s="438" t="n">
        <v>0</v>
      </c>
      <c r="D196" s="438" t="n">
        <v>0</v>
      </c>
      <c r="E196" s="438" t="n">
        <v>23.18403788</v>
      </c>
      <c r="F196" s="438" t="n">
        <f aca="false">SUM(B196:E196)</f>
        <v>23.18403788</v>
      </c>
      <c r="G196" s="450" t="n">
        <v>4.505</v>
      </c>
      <c r="H196" s="450" t="n">
        <v>4.483</v>
      </c>
      <c r="I196" s="448" t="n">
        <f aca="false">G196-H196</f>
        <v>0.0220000000000002</v>
      </c>
      <c r="J196" s="438" t="n">
        <f aca="false">I196*B196*10000</f>
        <v>0</v>
      </c>
      <c r="K196" s="438" t="n">
        <f aca="false">C196*I196*10000</f>
        <v>0</v>
      </c>
      <c r="L196" s="438" t="n">
        <f aca="false">I196*D196*10000</f>
        <v>0</v>
      </c>
      <c r="M196" s="438" t="n">
        <f aca="false">I196*E196*10000</f>
        <v>5100.48833360006</v>
      </c>
      <c r="N196" s="438" t="n">
        <f aca="false">SUM(J196:M196)</f>
        <v>5100.48833360006</v>
      </c>
      <c r="O196" s="451" t="n">
        <f aca="false">A196</f>
        <v>42156</v>
      </c>
      <c r="P196" s="341"/>
      <c r="Q196" s="341"/>
      <c r="R196" s="341"/>
      <c r="S196" s="428" t="n">
        <f aca="false">H195</f>
        <v>4.447</v>
      </c>
      <c r="T196" s="427" t="n">
        <f aca="false">G195-S196</f>
        <v>0.0220000000000002</v>
      </c>
      <c r="U196" s="425" t="n">
        <f aca="false">T196*F196</f>
        <v>0.510048833360006</v>
      </c>
      <c r="V196" s="341"/>
      <c r="W196" s="341"/>
      <c r="X196" s="341"/>
      <c r="Y196" s="425" t="n">
        <v>0</v>
      </c>
      <c r="Z196" s="425" t="n">
        <v>29860.4375</v>
      </c>
      <c r="AA196" s="341" t="n">
        <f aca="false">Y196-W196</f>
        <v>0</v>
      </c>
      <c r="AB196" s="341" t="n">
        <f aca="false">Z196-X196</f>
        <v>29860.4375</v>
      </c>
      <c r="AC196" s="341" t="n">
        <f aca="false">AA196+AB196</f>
        <v>29860.4375</v>
      </c>
      <c r="AD196" s="341"/>
      <c r="AE196" s="341"/>
      <c r="AF196" s="341"/>
      <c r="AG196" s="341"/>
      <c r="AH196" s="341"/>
      <c r="AI196" s="428"/>
      <c r="AJ196" s="428"/>
      <c r="AK196" s="341"/>
      <c r="AL196" s="341"/>
      <c r="AM196" s="341"/>
      <c r="AN196" s="341"/>
      <c r="AO196" s="341"/>
      <c r="AP196" s="341"/>
      <c r="AQ196" s="341"/>
      <c r="AR196" s="341"/>
      <c r="AS196" s="341"/>
      <c r="AT196" s="341"/>
      <c r="AU196" s="341"/>
      <c r="AV196" s="341"/>
      <c r="AW196" s="341"/>
      <c r="AX196" s="341"/>
      <c r="AY196" s="341"/>
      <c r="AZ196" s="341"/>
      <c r="BA196" s="341"/>
      <c r="BB196" s="341"/>
      <c r="BC196" s="341"/>
      <c r="BD196" s="433"/>
      <c r="BE196" s="433"/>
      <c r="BF196" s="434"/>
      <c r="BG196" s="434"/>
      <c r="BH196" s="341"/>
      <c r="BI196" s="341"/>
      <c r="BJ196" s="341"/>
      <c r="BK196" s="428"/>
      <c r="BL196" s="428"/>
      <c r="BM196" s="425"/>
      <c r="BN196" s="425"/>
      <c r="BO196" s="425"/>
      <c r="BP196" s="341"/>
      <c r="BQ196" s="341"/>
      <c r="BR196" s="341"/>
      <c r="BS196" s="341"/>
      <c r="BT196" s="341"/>
      <c r="BU196" s="341"/>
      <c r="BV196" s="341"/>
      <c r="BW196" s="341"/>
      <c r="BX196" s="341"/>
      <c r="BY196" s="341"/>
      <c r="BZ196" s="341"/>
      <c r="CA196" s="341"/>
      <c r="CB196" s="341"/>
      <c r="CC196" s="341"/>
      <c r="CD196" s="430"/>
      <c r="CE196" s="341"/>
      <c r="CF196" s="341"/>
      <c r="CG196" s="341"/>
      <c r="CH196" s="341"/>
      <c r="CI196" s="341"/>
      <c r="CJ196" s="341"/>
      <c r="CK196" s="341"/>
      <c r="CL196" s="341"/>
      <c r="CM196" s="341"/>
      <c r="CN196" s="341"/>
      <c r="CO196" s="341"/>
      <c r="CP196" s="341"/>
      <c r="CQ196" s="341"/>
      <c r="CR196" s="341"/>
      <c r="CS196" s="341"/>
      <c r="CT196" s="341"/>
      <c r="CU196" s="341"/>
      <c r="CV196" s="341"/>
      <c r="CW196" s="341"/>
      <c r="CX196" s="341"/>
      <c r="CY196" s="341"/>
      <c r="CZ196" s="341"/>
      <c r="DA196" s="341"/>
      <c r="DB196" s="341"/>
      <c r="DC196" s="430"/>
      <c r="DD196" s="341"/>
      <c r="DE196" s="341"/>
      <c r="DF196" s="341"/>
      <c r="DG196" s="341"/>
      <c r="DH196" s="341"/>
      <c r="DI196" s="341"/>
      <c r="DJ196" s="341"/>
      <c r="DK196" s="341"/>
    </row>
    <row r="197" customFormat="false" ht="12.75" hidden="false" customHeight="false" outlineLevel="0" collapsed="false">
      <c r="A197" s="449" t="n">
        <v>42186</v>
      </c>
      <c r="B197" s="438" t="n">
        <v>0</v>
      </c>
      <c r="C197" s="438" t="n">
        <v>0</v>
      </c>
      <c r="D197" s="438" t="n">
        <v>0</v>
      </c>
      <c r="E197" s="438" t="n">
        <v>23.76694891</v>
      </c>
      <c r="F197" s="438" t="n">
        <f aca="false">SUM(B197:E197)</f>
        <v>23.76694891</v>
      </c>
      <c r="G197" s="450" t="n">
        <v>4.555</v>
      </c>
      <c r="H197" s="450" t="n">
        <v>4.533</v>
      </c>
      <c r="I197" s="448" t="n">
        <f aca="false">G197-H197</f>
        <v>0.0219999999999994</v>
      </c>
      <c r="J197" s="438" t="n">
        <f aca="false">I197*B197*10000</f>
        <v>0</v>
      </c>
      <c r="K197" s="438" t="n">
        <f aca="false">C197*I197*10000</f>
        <v>0</v>
      </c>
      <c r="L197" s="438" t="n">
        <f aca="false">I197*D197*10000</f>
        <v>0</v>
      </c>
      <c r="M197" s="438" t="n">
        <f aca="false">I197*E197*10000</f>
        <v>5228.72876019985</v>
      </c>
      <c r="N197" s="438" t="n">
        <f aca="false">SUM(J197:M197)</f>
        <v>5228.72876019985</v>
      </c>
      <c r="O197" s="451" t="n">
        <f aca="false">A197</f>
        <v>42186</v>
      </c>
      <c r="P197" s="341"/>
      <c r="Q197" s="341"/>
      <c r="R197" s="341"/>
      <c r="S197" s="428" t="n">
        <f aca="false">H196</f>
        <v>4.483</v>
      </c>
      <c r="T197" s="427" t="n">
        <f aca="false">G196-S197</f>
        <v>0.0220000000000002</v>
      </c>
      <c r="U197" s="425" t="n">
        <f aca="false">T197*F197</f>
        <v>0.522872876020006</v>
      </c>
      <c r="V197" s="341"/>
      <c r="W197" s="341"/>
      <c r="X197" s="341"/>
      <c r="Y197" s="425" t="n">
        <v>0</v>
      </c>
      <c r="Z197" s="425" t="n">
        <v>29625.7199</v>
      </c>
      <c r="AA197" s="419" t="n">
        <f aca="false">Y197-W197</f>
        <v>0</v>
      </c>
      <c r="AB197" s="419" t="n">
        <f aca="false">Z197-X197</f>
        <v>29625.7199</v>
      </c>
      <c r="AC197" s="419" t="n">
        <f aca="false">AA197+AB197</f>
        <v>29625.7199</v>
      </c>
      <c r="AD197" s="341"/>
      <c r="AE197" s="341"/>
      <c r="AF197" s="341"/>
      <c r="AG197" s="341"/>
      <c r="AH197" s="341"/>
      <c r="AI197" s="428"/>
      <c r="AJ197" s="428"/>
      <c r="AK197" s="341"/>
      <c r="AL197" s="341"/>
      <c r="AM197" s="341"/>
      <c r="AN197" s="341"/>
      <c r="AO197" s="341"/>
      <c r="AP197" s="341"/>
      <c r="AQ197" s="341"/>
      <c r="AR197" s="341"/>
      <c r="AS197" s="341"/>
      <c r="AT197" s="341"/>
      <c r="AU197" s="341"/>
      <c r="AV197" s="341"/>
      <c r="AW197" s="341"/>
      <c r="AX197" s="341"/>
      <c r="AY197" s="341"/>
      <c r="AZ197" s="341"/>
      <c r="BA197" s="341"/>
      <c r="BB197" s="341"/>
      <c r="BC197" s="341"/>
      <c r="BD197" s="433"/>
      <c r="BE197" s="433"/>
      <c r="BF197" s="434"/>
      <c r="BG197" s="434"/>
      <c r="BH197" s="341"/>
      <c r="BI197" s="341"/>
      <c r="BJ197" s="341"/>
      <c r="BK197" s="428"/>
      <c r="BL197" s="428"/>
      <c r="BM197" s="425"/>
      <c r="BN197" s="425"/>
      <c r="BO197" s="425"/>
      <c r="BP197" s="341"/>
      <c r="BQ197" s="341"/>
      <c r="BR197" s="341"/>
      <c r="BS197" s="341"/>
      <c r="BT197" s="341"/>
      <c r="BU197" s="341"/>
      <c r="BV197" s="341"/>
      <c r="BW197" s="341"/>
      <c r="BX197" s="341"/>
      <c r="BY197" s="341"/>
      <c r="BZ197" s="341"/>
      <c r="CA197" s="341"/>
      <c r="CB197" s="341"/>
      <c r="CC197" s="341"/>
      <c r="CD197" s="430"/>
      <c r="CE197" s="341"/>
      <c r="CF197" s="341"/>
      <c r="CG197" s="341"/>
      <c r="CH197" s="341"/>
      <c r="CI197" s="341"/>
      <c r="CJ197" s="341"/>
      <c r="CK197" s="341"/>
      <c r="CL197" s="341"/>
      <c r="CM197" s="341"/>
      <c r="CN197" s="341"/>
      <c r="CO197" s="341"/>
      <c r="CP197" s="341"/>
      <c r="CQ197" s="341"/>
      <c r="CR197" s="341"/>
      <c r="CS197" s="341"/>
      <c r="CT197" s="341"/>
      <c r="CU197" s="341"/>
      <c r="CV197" s="341"/>
      <c r="CW197" s="341"/>
      <c r="CX197" s="341"/>
      <c r="CY197" s="341"/>
      <c r="CZ197" s="341"/>
      <c r="DA197" s="341"/>
      <c r="DB197" s="341"/>
      <c r="DC197" s="430"/>
      <c r="DD197" s="341"/>
      <c r="DE197" s="341"/>
      <c r="DF197" s="341"/>
      <c r="DG197" s="341"/>
      <c r="DH197" s="341"/>
      <c r="DI197" s="341"/>
      <c r="DJ197" s="341"/>
      <c r="DK197" s="341"/>
    </row>
    <row r="198" customFormat="false" ht="12.75" hidden="false" customHeight="false" outlineLevel="0" collapsed="false">
      <c r="A198" s="449" t="n">
        <v>42217</v>
      </c>
      <c r="B198" s="438" t="n">
        <v>0</v>
      </c>
      <c r="C198" s="438" t="n">
        <v>0</v>
      </c>
      <c r="D198" s="438" t="n">
        <v>0</v>
      </c>
      <c r="E198" s="438" t="n">
        <v>22.9594286</v>
      </c>
      <c r="F198" s="438" t="n">
        <f aca="false">SUM(B198:E198)</f>
        <v>22.9594286</v>
      </c>
      <c r="G198" s="450" t="n">
        <v>4.586</v>
      </c>
      <c r="H198" s="450" t="n">
        <v>4.564</v>
      </c>
      <c r="I198" s="448" t="n">
        <f aca="false">G198-H198</f>
        <v>0.0220000000000002</v>
      </c>
      <c r="J198" s="438" t="n">
        <f aca="false">I198*B198*10000</f>
        <v>0</v>
      </c>
      <c r="K198" s="438" t="n">
        <f aca="false">C198*I198*10000</f>
        <v>0</v>
      </c>
      <c r="L198" s="438" t="n">
        <f aca="false">I198*D198*10000</f>
        <v>0</v>
      </c>
      <c r="M198" s="438" t="n">
        <f aca="false">I198*E198*10000</f>
        <v>5051.07429200006</v>
      </c>
      <c r="N198" s="438" t="n">
        <f aca="false">SUM(J198:M198)</f>
        <v>5051.07429200006</v>
      </c>
      <c r="O198" s="451" t="n">
        <f aca="false">A198</f>
        <v>42217</v>
      </c>
      <c r="P198" s="341"/>
      <c r="Q198" s="341"/>
      <c r="R198" s="341"/>
      <c r="S198" s="428" t="n">
        <f aca="false">H197</f>
        <v>4.533</v>
      </c>
      <c r="T198" s="427" t="n">
        <f aca="false">G197-S198</f>
        <v>0.0219999999999994</v>
      </c>
      <c r="U198" s="425" t="n">
        <f aca="false">T198*F198</f>
        <v>0.505107429199985</v>
      </c>
      <c r="V198" s="341"/>
      <c r="W198" s="341"/>
      <c r="X198" s="341"/>
      <c r="Y198" s="425" t="n">
        <v>0</v>
      </c>
      <c r="Z198" s="425" t="n">
        <v>26548.1821</v>
      </c>
      <c r="AA198" s="419" t="n">
        <f aca="false">Y198-W198</f>
        <v>0</v>
      </c>
      <c r="AB198" s="419" t="n">
        <f aca="false">Z198-X198</f>
        <v>26548.1821</v>
      </c>
      <c r="AC198" s="419" t="n">
        <f aca="false">AA198+AB198</f>
        <v>26548.1821</v>
      </c>
      <c r="AD198" s="341"/>
      <c r="AE198" s="341"/>
      <c r="AF198" s="341"/>
      <c r="AG198" s="341"/>
      <c r="AH198" s="341"/>
      <c r="AI198" s="428"/>
      <c r="AJ198" s="428"/>
      <c r="AK198" s="341"/>
      <c r="AL198" s="341"/>
      <c r="AM198" s="341"/>
      <c r="AN198" s="341"/>
      <c r="AO198" s="341"/>
      <c r="AP198" s="341"/>
      <c r="AQ198" s="341"/>
      <c r="AR198" s="341"/>
      <c r="AS198" s="341"/>
      <c r="AT198" s="341"/>
      <c r="AU198" s="341"/>
      <c r="AV198" s="341"/>
      <c r="AW198" s="341"/>
      <c r="AX198" s="341"/>
      <c r="AY198" s="341"/>
      <c r="AZ198" s="341"/>
      <c r="BA198" s="341"/>
      <c r="BB198" s="341"/>
      <c r="BC198" s="341"/>
      <c r="BD198" s="433"/>
      <c r="BE198" s="433"/>
      <c r="BF198" s="434"/>
      <c r="BG198" s="434"/>
      <c r="BH198" s="341"/>
      <c r="BI198" s="341"/>
      <c r="BJ198" s="341"/>
      <c r="BK198" s="428"/>
      <c r="BL198" s="428"/>
      <c r="BM198" s="425"/>
      <c r="BN198" s="425"/>
      <c r="BO198" s="425"/>
      <c r="BP198" s="341"/>
      <c r="BQ198" s="341"/>
      <c r="BR198" s="341"/>
      <c r="BS198" s="341"/>
      <c r="BT198" s="341"/>
      <c r="BU198" s="341"/>
      <c r="BV198" s="341"/>
      <c r="BW198" s="341"/>
      <c r="BX198" s="341"/>
      <c r="BY198" s="341"/>
      <c r="BZ198" s="341"/>
      <c r="CA198" s="341"/>
      <c r="CB198" s="341"/>
      <c r="CC198" s="341"/>
      <c r="CD198" s="430"/>
      <c r="CE198" s="341"/>
      <c r="CF198" s="341"/>
      <c r="CG198" s="341"/>
      <c r="CH198" s="341"/>
      <c r="CI198" s="341"/>
      <c r="CJ198" s="341"/>
      <c r="CK198" s="341"/>
      <c r="CL198" s="341"/>
      <c r="CM198" s="341"/>
      <c r="CN198" s="341"/>
      <c r="CO198" s="341"/>
      <c r="CP198" s="341"/>
      <c r="CQ198" s="341"/>
      <c r="CR198" s="341"/>
      <c r="CS198" s="341"/>
      <c r="CT198" s="341"/>
      <c r="CU198" s="341"/>
      <c r="CV198" s="341"/>
      <c r="CW198" s="341"/>
      <c r="CX198" s="341"/>
      <c r="CY198" s="341"/>
      <c r="CZ198" s="341"/>
      <c r="DA198" s="341"/>
      <c r="DB198" s="341"/>
      <c r="DC198" s="430"/>
      <c r="DD198" s="341"/>
      <c r="DE198" s="341"/>
      <c r="DF198" s="341"/>
      <c r="DG198" s="341"/>
      <c r="DH198" s="341"/>
      <c r="DI198" s="341"/>
      <c r="DJ198" s="341"/>
      <c r="DK198" s="341"/>
    </row>
    <row r="199" customFormat="false" ht="12.75" hidden="false" customHeight="false" outlineLevel="0" collapsed="false">
      <c r="A199" s="449" t="n">
        <v>42248</v>
      </c>
      <c r="B199" s="438" t="n">
        <v>0</v>
      </c>
      <c r="C199" s="438" t="n">
        <v>0</v>
      </c>
      <c r="D199" s="438" t="n">
        <v>0</v>
      </c>
      <c r="E199" s="438" t="n">
        <v>21.23459828</v>
      </c>
      <c r="F199" s="438" t="n">
        <f aca="false">SUM(B199:E199)</f>
        <v>21.23459828</v>
      </c>
      <c r="G199" s="450" t="n">
        <v>4.601</v>
      </c>
      <c r="H199" s="450" t="n">
        <v>4.579</v>
      </c>
      <c r="I199" s="448" t="n">
        <f aca="false">G199-H199</f>
        <v>0.0220000000000002</v>
      </c>
      <c r="J199" s="438" t="n">
        <f aca="false">I199*B199*10000</f>
        <v>0</v>
      </c>
      <c r="K199" s="438" t="n">
        <f aca="false">C199*I199*10000</f>
        <v>0</v>
      </c>
      <c r="L199" s="438" t="n">
        <f aca="false">I199*D199*10000</f>
        <v>0</v>
      </c>
      <c r="M199" s="438" t="n">
        <f aca="false">I199*E199*10000</f>
        <v>4671.61162160005</v>
      </c>
      <c r="N199" s="438" t="n">
        <f aca="false">SUM(J199:M199)</f>
        <v>4671.61162160005</v>
      </c>
      <c r="O199" s="451" t="n">
        <f aca="false">A199</f>
        <v>42248</v>
      </c>
      <c r="P199" s="341"/>
      <c r="Q199" s="341"/>
      <c r="R199" s="341"/>
      <c r="S199" s="428" t="n">
        <f aca="false">H198</f>
        <v>4.564</v>
      </c>
      <c r="T199" s="427" t="n">
        <f aca="false">G198-S199</f>
        <v>0.0220000000000002</v>
      </c>
      <c r="U199" s="425" t="n">
        <f aca="false">T199*F199</f>
        <v>0.467161162160005</v>
      </c>
      <c r="V199" s="341"/>
      <c r="W199" s="341"/>
      <c r="X199" s="341"/>
      <c r="Y199" s="425" t="n">
        <v>0</v>
      </c>
      <c r="Z199" s="425" t="n">
        <v>29183.4959</v>
      </c>
      <c r="AA199" s="419" t="n">
        <f aca="false">Y199-W199</f>
        <v>0</v>
      </c>
      <c r="AB199" s="419" t="n">
        <f aca="false">Z199-X199</f>
        <v>29183.4959</v>
      </c>
      <c r="AC199" s="419" t="n">
        <f aca="false">AA199+AB199</f>
        <v>29183.4959</v>
      </c>
      <c r="AD199" s="341"/>
      <c r="AE199" s="341"/>
      <c r="AF199" s="341"/>
      <c r="AG199" s="341"/>
      <c r="AH199" s="341"/>
      <c r="AI199" s="428"/>
      <c r="AJ199" s="428"/>
      <c r="AK199" s="341"/>
      <c r="AL199" s="341"/>
      <c r="AM199" s="341"/>
      <c r="AN199" s="341"/>
      <c r="AO199" s="341"/>
      <c r="AP199" s="341"/>
      <c r="AQ199" s="341"/>
      <c r="AR199" s="341"/>
      <c r="AS199" s="341"/>
      <c r="AT199" s="341"/>
      <c r="AU199" s="341"/>
      <c r="AV199" s="341"/>
      <c r="AW199" s="341"/>
      <c r="AX199" s="341"/>
      <c r="AY199" s="341"/>
      <c r="AZ199" s="341"/>
      <c r="BA199" s="341"/>
      <c r="BB199" s="341"/>
      <c r="BC199" s="341"/>
      <c r="BD199" s="433"/>
      <c r="BE199" s="433"/>
      <c r="BF199" s="434"/>
      <c r="BG199" s="434"/>
      <c r="BH199" s="341"/>
      <c r="BI199" s="341"/>
      <c r="BJ199" s="341"/>
      <c r="BK199" s="428"/>
      <c r="BL199" s="428"/>
      <c r="BM199" s="425"/>
      <c r="BN199" s="425"/>
      <c r="BO199" s="425"/>
      <c r="BP199" s="341"/>
      <c r="BQ199" s="341"/>
      <c r="BR199" s="341"/>
      <c r="BS199" s="341"/>
      <c r="BT199" s="341"/>
      <c r="BU199" s="341"/>
      <c r="BV199" s="341"/>
      <c r="BW199" s="341"/>
      <c r="BX199" s="341"/>
      <c r="BY199" s="341"/>
      <c r="BZ199" s="341"/>
      <c r="CA199" s="341"/>
      <c r="CB199" s="341"/>
      <c r="CC199" s="341"/>
      <c r="CD199" s="430"/>
      <c r="CE199" s="341"/>
      <c r="CF199" s="341"/>
      <c r="CG199" s="341"/>
      <c r="CH199" s="341"/>
      <c r="CI199" s="341"/>
      <c r="CJ199" s="341"/>
      <c r="CK199" s="341"/>
      <c r="CL199" s="341"/>
      <c r="CM199" s="341"/>
      <c r="CN199" s="341"/>
      <c r="CO199" s="341"/>
      <c r="CP199" s="341"/>
      <c r="CQ199" s="341"/>
      <c r="CR199" s="341"/>
      <c r="CS199" s="341"/>
      <c r="CT199" s="341"/>
      <c r="CU199" s="341"/>
      <c r="CV199" s="341"/>
      <c r="CW199" s="341"/>
      <c r="CX199" s="341"/>
      <c r="CY199" s="341"/>
      <c r="CZ199" s="341"/>
      <c r="DA199" s="341"/>
      <c r="DB199" s="341"/>
      <c r="DC199" s="430"/>
      <c r="DD199" s="341"/>
      <c r="DE199" s="341"/>
      <c r="DF199" s="341"/>
      <c r="DG199" s="341"/>
      <c r="DH199" s="341"/>
      <c r="DI199" s="341"/>
      <c r="DJ199" s="341"/>
      <c r="DK199" s="341"/>
    </row>
    <row r="200" customFormat="false" ht="12.75" hidden="false" customHeight="false" outlineLevel="0" collapsed="false">
      <c r="A200" s="449" t="n">
        <v>42278</v>
      </c>
      <c r="B200" s="438" t="n">
        <v>0</v>
      </c>
      <c r="C200" s="438" t="n">
        <v>0</v>
      </c>
      <c r="D200" s="438" t="n">
        <v>0</v>
      </c>
      <c r="E200" s="438" t="n">
        <v>20.10130432</v>
      </c>
      <c r="F200" s="438" t="n">
        <f aca="false">SUM(B200:E200)</f>
        <v>20.10130432</v>
      </c>
      <c r="G200" s="450" t="n">
        <v>4.63</v>
      </c>
      <c r="H200" s="450" t="n">
        <v>4.608</v>
      </c>
      <c r="I200" s="448" t="n">
        <f aca="false">G200-H200</f>
        <v>0.0220000000000002</v>
      </c>
      <c r="J200" s="438" t="n">
        <f aca="false">I200*B200*10000</f>
        <v>0</v>
      </c>
      <c r="K200" s="438" t="n">
        <f aca="false">C200*I200*10000</f>
        <v>0</v>
      </c>
      <c r="L200" s="438" t="n">
        <f aca="false">I200*D200*10000</f>
        <v>0</v>
      </c>
      <c r="M200" s="438" t="n">
        <f aca="false">I200*E200*10000</f>
        <v>4422.28695040005</v>
      </c>
      <c r="N200" s="438" t="n">
        <f aca="false">SUM(J200:M200)</f>
        <v>4422.28695040005</v>
      </c>
      <c r="O200" s="451" t="n">
        <f aca="false">A200</f>
        <v>42278</v>
      </c>
      <c r="P200" s="341"/>
      <c r="Q200" s="341"/>
      <c r="R200" s="341"/>
      <c r="S200" s="428" t="n">
        <f aca="false">H199</f>
        <v>4.579</v>
      </c>
      <c r="T200" s="427" t="n">
        <f aca="false">G199-S200</f>
        <v>0.0220000000000002</v>
      </c>
      <c r="U200" s="425" t="n">
        <f aca="false">T200*F200</f>
        <v>0.442228695040005</v>
      </c>
      <c r="V200" s="341"/>
      <c r="W200" s="341"/>
      <c r="X200" s="341"/>
      <c r="Y200" s="425" t="n">
        <v>0</v>
      </c>
      <c r="Z200" s="425" t="n">
        <v>28019.5009</v>
      </c>
      <c r="AA200" s="419" t="n">
        <f aca="false">Y200-W200</f>
        <v>0</v>
      </c>
      <c r="AB200" s="419" t="n">
        <f aca="false">Z200-X200</f>
        <v>28019.5009</v>
      </c>
      <c r="AC200" s="419" t="n">
        <f aca="false">AA200+AB200</f>
        <v>28019.5009</v>
      </c>
      <c r="AD200" s="341"/>
      <c r="AE200" s="341"/>
      <c r="AF200" s="341"/>
      <c r="AG200" s="341"/>
      <c r="AH200" s="341"/>
      <c r="AI200" s="428"/>
      <c r="AJ200" s="428"/>
      <c r="AK200" s="341"/>
      <c r="AL200" s="341"/>
      <c r="AM200" s="341"/>
      <c r="AN200" s="341"/>
      <c r="AO200" s="341"/>
      <c r="AP200" s="341"/>
      <c r="AQ200" s="341"/>
      <c r="AR200" s="341"/>
      <c r="AS200" s="341"/>
      <c r="AT200" s="341"/>
      <c r="AU200" s="341"/>
      <c r="AV200" s="341"/>
      <c r="AW200" s="341"/>
      <c r="AX200" s="341"/>
      <c r="AY200" s="341"/>
      <c r="AZ200" s="341"/>
      <c r="BA200" s="341"/>
      <c r="BB200" s="341"/>
      <c r="BC200" s="341"/>
      <c r="BD200" s="433"/>
      <c r="BE200" s="433"/>
      <c r="BF200" s="434"/>
      <c r="BG200" s="434"/>
      <c r="BH200" s="341"/>
      <c r="BI200" s="341"/>
      <c r="BJ200" s="341"/>
      <c r="BK200" s="428"/>
      <c r="BL200" s="428"/>
      <c r="BM200" s="425"/>
      <c r="BN200" s="425"/>
      <c r="BO200" s="425"/>
      <c r="BP200" s="341"/>
      <c r="BQ200" s="341"/>
      <c r="BR200" s="341"/>
      <c r="BS200" s="341"/>
      <c r="BT200" s="341"/>
      <c r="BU200" s="341"/>
      <c r="BV200" s="341"/>
      <c r="BW200" s="341"/>
      <c r="BX200" s="341"/>
      <c r="BY200" s="341"/>
      <c r="BZ200" s="341"/>
      <c r="CA200" s="341"/>
      <c r="CB200" s="341"/>
      <c r="CC200" s="341"/>
      <c r="CD200" s="430"/>
      <c r="CE200" s="341"/>
      <c r="CF200" s="341"/>
      <c r="CG200" s="341"/>
      <c r="CH200" s="341"/>
      <c r="CI200" s="341"/>
      <c r="CJ200" s="341"/>
      <c r="CK200" s="341"/>
      <c r="CL200" s="341"/>
      <c r="CM200" s="341"/>
      <c r="CN200" s="341"/>
      <c r="CO200" s="341"/>
      <c r="CP200" s="341"/>
      <c r="CQ200" s="341"/>
      <c r="CR200" s="341"/>
      <c r="CS200" s="341"/>
      <c r="CT200" s="341"/>
      <c r="CU200" s="341"/>
      <c r="CV200" s="341"/>
      <c r="CW200" s="341"/>
      <c r="CX200" s="341"/>
      <c r="CY200" s="341"/>
      <c r="CZ200" s="341"/>
      <c r="DA200" s="341"/>
      <c r="DB200" s="341"/>
      <c r="DC200" s="430"/>
      <c r="DD200" s="341"/>
      <c r="DE200" s="341"/>
      <c r="DF200" s="341"/>
      <c r="DG200" s="341"/>
      <c r="DH200" s="341"/>
      <c r="DI200" s="341"/>
      <c r="DJ200" s="341"/>
      <c r="DK200" s="341"/>
    </row>
    <row r="201" customFormat="false" ht="12.75" hidden="false" customHeight="false" outlineLevel="0" collapsed="false">
      <c r="A201" s="449" t="n">
        <v>42309</v>
      </c>
      <c r="B201" s="438" t="n">
        <v>0</v>
      </c>
      <c r="C201" s="438" t="n">
        <v>0</v>
      </c>
      <c r="D201" s="438" t="n">
        <v>0</v>
      </c>
      <c r="E201" s="438" t="n">
        <v>18.95362287</v>
      </c>
      <c r="F201" s="438" t="n">
        <f aca="false">SUM(B201:E201)</f>
        <v>18.95362287</v>
      </c>
      <c r="G201" s="450" t="n">
        <v>4.77</v>
      </c>
      <c r="H201" s="450" t="n">
        <v>4.748</v>
      </c>
      <c r="I201" s="448" t="n">
        <f aca="false">G201-H201</f>
        <v>0.0219999999999994</v>
      </c>
      <c r="J201" s="438" t="n">
        <f aca="false">I201*B201*10000</f>
        <v>0</v>
      </c>
      <c r="K201" s="438" t="n">
        <f aca="false">C201*I201*10000</f>
        <v>0</v>
      </c>
      <c r="L201" s="438" t="n">
        <f aca="false">I201*D201*10000</f>
        <v>0</v>
      </c>
      <c r="M201" s="438" t="n">
        <f aca="false">I201*E201*10000</f>
        <v>4169.79703139988</v>
      </c>
      <c r="N201" s="438" t="n">
        <f aca="false">SUM(J201:M201)</f>
        <v>4169.79703139988</v>
      </c>
      <c r="O201" s="451" t="n">
        <f aca="false">A201</f>
        <v>42309</v>
      </c>
      <c r="P201" s="341"/>
      <c r="Q201" s="341"/>
      <c r="R201" s="341"/>
      <c r="S201" s="428" t="n">
        <f aca="false">H200</f>
        <v>4.608</v>
      </c>
      <c r="T201" s="427" t="n">
        <f aca="false">G200-S201</f>
        <v>0.0220000000000002</v>
      </c>
      <c r="U201" s="425" t="n">
        <f aca="false">T201*F201</f>
        <v>0.416979703140005</v>
      </c>
      <c r="V201" s="341"/>
      <c r="W201" s="341"/>
      <c r="X201" s="341"/>
      <c r="Y201" s="425" t="n">
        <v>0</v>
      </c>
      <c r="Z201" s="425" t="n">
        <v>28732.4218</v>
      </c>
      <c r="AA201" s="419" t="n">
        <f aca="false">Y201-W201</f>
        <v>0</v>
      </c>
      <c r="AB201" s="419" t="n">
        <f aca="false">Z201-X201</f>
        <v>28732.4218</v>
      </c>
      <c r="AC201" s="419" t="n">
        <f aca="false">AA201+AB201</f>
        <v>28732.4218</v>
      </c>
      <c r="AD201" s="341"/>
      <c r="AE201" s="341"/>
      <c r="AF201" s="341"/>
      <c r="AG201" s="341"/>
      <c r="AH201" s="341"/>
      <c r="AI201" s="428"/>
      <c r="AJ201" s="428"/>
      <c r="AK201" s="341"/>
      <c r="AL201" s="341"/>
      <c r="AM201" s="341"/>
      <c r="AN201" s="341"/>
      <c r="AO201" s="341"/>
      <c r="AP201" s="341"/>
      <c r="AQ201" s="341"/>
      <c r="AR201" s="341"/>
      <c r="AS201" s="341"/>
      <c r="AT201" s="341"/>
      <c r="AU201" s="341"/>
      <c r="AV201" s="341"/>
      <c r="AW201" s="341"/>
      <c r="AX201" s="341"/>
      <c r="AY201" s="341"/>
      <c r="AZ201" s="341"/>
      <c r="BA201" s="341"/>
      <c r="BB201" s="341"/>
      <c r="BC201" s="341"/>
      <c r="BD201" s="433"/>
      <c r="BE201" s="433"/>
      <c r="BF201" s="434"/>
      <c r="BG201" s="434"/>
      <c r="BH201" s="341"/>
      <c r="BI201" s="341"/>
      <c r="BJ201" s="341"/>
      <c r="BK201" s="428"/>
      <c r="BL201" s="428"/>
      <c r="BM201" s="425"/>
      <c r="BN201" s="425"/>
      <c r="BO201" s="425"/>
      <c r="BP201" s="341"/>
      <c r="BQ201" s="341"/>
      <c r="BR201" s="341"/>
      <c r="BS201" s="341"/>
      <c r="BT201" s="341"/>
      <c r="BU201" s="341"/>
      <c r="BV201" s="341"/>
      <c r="BW201" s="341"/>
      <c r="BX201" s="341"/>
      <c r="BY201" s="341"/>
      <c r="BZ201" s="341"/>
      <c r="CA201" s="341"/>
      <c r="CB201" s="341"/>
      <c r="CC201" s="341"/>
      <c r="CD201" s="430"/>
      <c r="CE201" s="341"/>
      <c r="CF201" s="341"/>
      <c r="CG201" s="341"/>
      <c r="CH201" s="341"/>
      <c r="CI201" s="341"/>
      <c r="CJ201" s="341"/>
      <c r="CK201" s="341"/>
      <c r="CL201" s="341"/>
      <c r="CM201" s="341"/>
      <c r="CN201" s="341"/>
      <c r="CO201" s="341"/>
      <c r="CP201" s="341"/>
      <c r="CQ201" s="341"/>
      <c r="CR201" s="341"/>
      <c r="CS201" s="341"/>
      <c r="CT201" s="341"/>
      <c r="CU201" s="341"/>
      <c r="CV201" s="341"/>
      <c r="CW201" s="341"/>
      <c r="CX201" s="341"/>
      <c r="CY201" s="341"/>
      <c r="CZ201" s="341"/>
      <c r="DA201" s="341"/>
      <c r="DB201" s="341"/>
      <c r="DC201" s="430"/>
      <c r="DD201" s="341"/>
      <c r="DE201" s="341"/>
      <c r="DF201" s="341"/>
      <c r="DG201" s="341"/>
      <c r="DH201" s="341"/>
      <c r="DI201" s="341"/>
      <c r="DJ201" s="341"/>
      <c r="DK201" s="341"/>
    </row>
    <row r="202" customFormat="false" ht="12.75" hidden="false" customHeight="false" outlineLevel="0" collapsed="false">
      <c r="A202" s="449" t="n">
        <v>42339</v>
      </c>
      <c r="B202" s="438" t="n">
        <v>0</v>
      </c>
      <c r="C202" s="438" t="n">
        <v>0</v>
      </c>
      <c r="D202" s="438" t="n">
        <v>0</v>
      </c>
      <c r="E202" s="438" t="n">
        <v>19.5247474</v>
      </c>
      <c r="F202" s="438" t="n">
        <f aca="false">SUM(B202:E202)</f>
        <v>19.5247474</v>
      </c>
      <c r="G202" s="450" t="n">
        <v>4.915</v>
      </c>
      <c r="H202" s="450" t="n">
        <v>4.893</v>
      </c>
      <c r="I202" s="448" t="n">
        <f aca="false">G202-H202</f>
        <v>0.0220000000000002</v>
      </c>
      <c r="J202" s="438" t="n">
        <f aca="false">I202*B202*10000</f>
        <v>0</v>
      </c>
      <c r="K202" s="438" t="n">
        <f aca="false">C202*I202*10000</f>
        <v>0</v>
      </c>
      <c r="L202" s="438" t="n">
        <f aca="false">I202*D202*10000</f>
        <v>0</v>
      </c>
      <c r="M202" s="438" t="n">
        <f aca="false">I202*E202*10000</f>
        <v>4295.44442800005</v>
      </c>
      <c r="N202" s="438" t="n">
        <f aca="false">SUM(J202:M202)</f>
        <v>4295.44442800005</v>
      </c>
      <c r="O202" s="451" t="n">
        <f aca="false">A202</f>
        <v>42339</v>
      </c>
      <c r="P202" s="341"/>
      <c r="Q202" s="341"/>
      <c r="R202" s="341"/>
      <c r="S202" s="428" t="n">
        <f aca="false">H201</f>
        <v>4.748</v>
      </c>
      <c r="T202" s="427" t="n">
        <f aca="false">G201-S202</f>
        <v>0.0219999999999994</v>
      </c>
      <c r="U202" s="425" t="n">
        <f aca="false">T202*F202</f>
        <v>0.429544442799987</v>
      </c>
      <c r="V202" s="341"/>
      <c r="W202" s="341"/>
      <c r="X202" s="341"/>
      <c r="Y202" s="425" t="n">
        <v>0</v>
      </c>
      <c r="Z202" s="425" t="n">
        <v>27586.0257</v>
      </c>
      <c r="AA202" s="419" t="n">
        <f aca="false">Y202-W202</f>
        <v>0</v>
      </c>
      <c r="AB202" s="419" t="n">
        <f aca="false">Z202-X202</f>
        <v>27586.0257</v>
      </c>
      <c r="AC202" s="419" t="n">
        <f aca="false">AA202+AB202</f>
        <v>27586.0257</v>
      </c>
      <c r="AD202" s="341"/>
      <c r="AE202" s="341"/>
      <c r="AF202" s="341"/>
      <c r="AG202" s="341"/>
      <c r="AH202" s="341"/>
      <c r="AI202" s="428"/>
      <c r="AJ202" s="428"/>
      <c r="AK202" s="341"/>
      <c r="AL202" s="341"/>
      <c r="AM202" s="341"/>
      <c r="AN202" s="341"/>
      <c r="AO202" s="341"/>
      <c r="AP202" s="341"/>
      <c r="AQ202" s="341"/>
      <c r="AR202" s="341"/>
      <c r="AS202" s="341"/>
      <c r="AT202" s="341"/>
      <c r="AU202" s="341"/>
      <c r="AV202" s="341"/>
      <c r="AW202" s="341"/>
      <c r="AX202" s="341"/>
      <c r="AY202" s="341"/>
      <c r="AZ202" s="341"/>
      <c r="BA202" s="341"/>
      <c r="BB202" s="341"/>
      <c r="BC202" s="341"/>
      <c r="BD202" s="433"/>
      <c r="BE202" s="433"/>
      <c r="BF202" s="434"/>
      <c r="BG202" s="434"/>
      <c r="BH202" s="341"/>
      <c r="BI202" s="341"/>
      <c r="BJ202" s="341"/>
      <c r="BK202" s="428"/>
      <c r="BL202" s="428"/>
      <c r="BM202" s="425"/>
      <c r="BN202" s="425"/>
      <c r="BO202" s="425"/>
      <c r="BP202" s="341"/>
      <c r="BQ202" s="341"/>
      <c r="BR202" s="341"/>
      <c r="BS202" s="341"/>
      <c r="BT202" s="341"/>
      <c r="BU202" s="341"/>
      <c r="BV202" s="341"/>
      <c r="BW202" s="341"/>
      <c r="BX202" s="341"/>
      <c r="BY202" s="341"/>
      <c r="BZ202" s="341"/>
      <c r="CA202" s="341"/>
      <c r="CB202" s="341"/>
      <c r="CC202" s="341"/>
      <c r="CD202" s="430"/>
      <c r="CE202" s="341"/>
      <c r="CF202" s="341"/>
      <c r="CG202" s="341"/>
      <c r="CH202" s="341"/>
      <c r="CI202" s="341"/>
      <c r="CJ202" s="341"/>
      <c r="CK202" s="341"/>
      <c r="CL202" s="341"/>
      <c r="CM202" s="341"/>
      <c r="CN202" s="341"/>
      <c r="CO202" s="341"/>
      <c r="CP202" s="341"/>
      <c r="CQ202" s="341"/>
      <c r="CR202" s="341"/>
      <c r="CS202" s="341"/>
      <c r="CT202" s="341"/>
      <c r="CU202" s="341"/>
      <c r="CV202" s="341"/>
      <c r="CW202" s="341"/>
      <c r="CX202" s="341"/>
      <c r="CY202" s="341"/>
      <c r="CZ202" s="341"/>
      <c r="DA202" s="341"/>
      <c r="DB202" s="341"/>
      <c r="DC202" s="430"/>
      <c r="DD202" s="341"/>
      <c r="DE202" s="341"/>
      <c r="DF202" s="341"/>
      <c r="DG202" s="341"/>
      <c r="DH202" s="341"/>
      <c r="DI202" s="341"/>
      <c r="DJ202" s="341"/>
      <c r="DK202" s="341"/>
    </row>
    <row r="203" customFormat="false" ht="12.75" hidden="false" customHeight="false" outlineLevel="0" collapsed="false">
      <c r="A203" s="449" t="n">
        <v>42370</v>
      </c>
      <c r="B203" s="438" t="n">
        <v>0</v>
      </c>
      <c r="C203" s="438" t="n">
        <v>0</v>
      </c>
      <c r="D203" s="438" t="n">
        <v>0</v>
      </c>
      <c r="E203" s="438" t="n">
        <v>7.05421458</v>
      </c>
      <c r="F203" s="438" t="n">
        <f aca="false">SUM(B203:E203)</f>
        <v>7.05421458</v>
      </c>
      <c r="G203" s="450" t="n">
        <v>5.035</v>
      </c>
      <c r="H203" s="450" t="n">
        <v>5.013</v>
      </c>
      <c r="I203" s="448" t="n">
        <f aca="false">G203-H203</f>
        <v>0.0220000000000002</v>
      </c>
      <c r="J203" s="438" t="n">
        <f aca="false">I203*B203*10000</f>
        <v>0</v>
      </c>
      <c r="K203" s="438" t="n">
        <f aca="false">C203*I203*10000</f>
        <v>0</v>
      </c>
      <c r="L203" s="438" t="n">
        <f aca="false">I203*D203*10000</f>
        <v>0</v>
      </c>
      <c r="M203" s="438" t="n">
        <f aca="false">I203*E203*10000</f>
        <v>1551.92720760002</v>
      </c>
      <c r="N203" s="438" t="n">
        <f aca="false">SUM(J203:M203)</f>
        <v>1551.92720760002</v>
      </c>
      <c r="O203" s="451" t="n">
        <f aca="false">A203</f>
        <v>42370</v>
      </c>
      <c r="P203" s="341"/>
      <c r="Q203" s="341"/>
      <c r="R203" s="341"/>
      <c r="S203" s="428" t="n">
        <f aca="false">H202</f>
        <v>4.893</v>
      </c>
      <c r="T203" s="427" t="n">
        <f aca="false">G202-S203</f>
        <v>0.0220000000000002</v>
      </c>
      <c r="U203" s="425" t="n">
        <f aca="false">T203*F203</f>
        <v>0.155192720760002</v>
      </c>
      <c r="V203" s="341"/>
      <c r="W203" s="341"/>
      <c r="X203" s="341"/>
      <c r="Y203" s="425" t="n">
        <v>0</v>
      </c>
      <c r="Z203" s="425" t="n">
        <v>28287.5222</v>
      </c>
      <c r="AA203" s="419" t="n">
        <f aca="false">Y203-W203</f>
        <v>0</v>
      </c>
      <c r="AB203" s="419" t="n">
        <f aca="false">Z203-X203</f>
        <v>28287.5222</v>
      </c>
      <c r="AC203" s="419" t="n">
        <f aca="false">AA203+AB203</f>
        <v>28287.5222</v>
      </c>
      <c r="AD203" s="341"/>
      <c r="AE203" s="341"/>
      <c r="AF203" s="341"/>
      <c r="AG203" s="341"/>
      <c r="AH203" s="341"/>
      <c r="AI203" s="428"/>
      <c r="AJ203" s="428"/>
      <c r="AK203" s="341"/>
      <c r="AL203" s="341"/>
      <c r="AM203" s="341"/>
      <c r="AN203" s="341"/>
      <c r="AO203" s="341"/>
      <c r="AP203" s="341"/>
      <c r="AQ203" s="341"/>
      <c r="AR203" s="341"/>
      <c r="AS203" s="341"/>
      <c r="AT203" s="341"/>
      <c r="AU203" s="341"/>
      <c r="AV203" s="341"/>
      <c r="AW203" s="341"/>
      <c r="AX203" s="341"/>
      <c r="AY203" s="341"/>
      <c r="AZ203" s="341"/>
      <c r="BA203" s="341"/>
      <c r="BB203" s="341"/>
      <c r="BC203" s="341"/>
      <c r="BD203" s="433"/>
      <c r="BE203" s="433"/>
      <c r="BF203" s="434"/>
      <c r="BG203" s="434"/>
      <c r="BH203" s="341"/>
      <c r="BI203" s="341"/>
      <c r="BJ203" s="341"/>
      <c r="BK203" s="428"/>
      <c r="BL203" s="428"/>
      <c r="BM203" s="425"/>
      <c r="BN203" s="425"/>
      <c r="BO203" s="425"/>
      <c r="BP203" s="341"/>
      <c r="BQ203" s="341"/>
      <c r="BR203" s="341"/>
      <c r="BS203" s="341"/>
      <c r="BT203" s="341"/>
      <c r="BU203" s="341"/>
      <c r="BV203" s="341"/>
      <c r="BW203" s="341"/>
      <c r="BX203" s="341"/>
      <c r="BY203" s="341"/>
      <c r="BZ203" s="341"/>
      <c r="CA203" s="341"/>
      <c r="CB203" s="341"/>
      <c r="CC203" s="341"/>
      <c r="CD203" s="430"/>
      <c r="CE203" s="341"/>
      <c r="CF203" s="341"/>
      <c r="CG203" s="341"/>
      <c r="CH203" s="341"/>
      <c r="CI203" s="341"/>
      <c r="CJ203" s="341"/>
      <c r="CK203" s="341"/>
      <c r="CL203" s="341"/>
      <c r="CM203" s="341"/>
      <c r="CN203" s="341"/>
      <c r="CO203" s="341"/>
      <c r="CP203" s="341"/>
      <c r="CQ203" s="341"/>
      <c r="CR203" s="341"/>
      <c r="CS203" s="341"/>
      <c r="CT203" s="341"/>
      <c r="CU203" s="341"/>
      <c r="CV203" s="341"/>
      <c r="CW203" s="341"/>
      <c r="CX203" s="341"/>
      <c r="CY203" s="341"/>
      <c r="CZ203" s="341"/>
      <c r="DA203" s="341"/>
      <c r="DB203" s="341"/>
      <c r="DC203" s="430"/>
      <c r="DD203" s="341"/>
      <c r="DE203" s="341"/>
      <c r="DF203" s="341"/>
      <c r="DG203" s="341"/>
      <c r="DH203" s="341"/>
      <c r="DI203" s="341"/>
      <c r="DJ203" s="341"/>
      <c r="DK203" s="341"/>
    </row>
    <row r="204" customFormat="false" ht="12.75" hidden="false" customHeight="false" outlineLevel="0" collapsed="false">
      <c r="A204" s="449" t="n">
        <v>42401</v>
      </c>
      <c r="B204" s="438" t="n">
        <v>0</v>
      </c>
      <c r="C204" s="438" t="n">
        <v>0</v>
      </c>
      <c r="D204" s="438" t="n">
        <v>0</v>
      </c>
      <c r="E204" s="438" t="n">
        <v>6.5669981</v>
      </c>
      <c r="F204" s="438" t="n">
        <f aca="false">SUM(B204:E204)</f>
        <v>6.5669981</v>
      </c>
      <c r="G204" s="450" t="n">
        <v>4.917</v>
      </c>
      <c r="H204" s="450" t="n">
        <v>4.895</v>
      </c>
      <c r="I204" s="448" t="n">
        <f aca="false">G204-H204</f>
        <v>0.0220000000000002</v>
      </c>
      <c r="J204" s="438" t="n">
        <f aca="false">I204*B204*10000</f>
        <v>0</v>
      </c>
      <c r="K204" s="438" t="n">
        <f aca="false">C204*I204*10000</f>
        <v>0</v>
      </c>
      <c r="L204" s="438" t="n">
        <f aca="false">I204*D204*10000</f>
        <v>0</v>
      </c>
      <c r="M204" s="438" t="n">
        <f aca="false">I204*E204*10000</f>
        <v>1444.73958200002</v>
      </c>
      <c r="N204" s="438" t="n">
        <f aca="false">SUM(J204:M204)</f>
        <v>1444.73958200002</v>
      </c>
      <c r="O204" s="451" t="n">
        <f aca="false">A204</f>
        <v>42401</v>
      </c>
      <c r="P204" s="341"/>
      <c r="Q204" s="341"/>
      <c r="R204" s="341"/>
      <c r="S204" s="428" t="n">
        <f aca="false">H203</f>
        <v>5.013</v>
      </c>
      <c r="T204" s="427" t="n">
        <f aca="false">G203-S204</f>
        <v>0.0220000000000002</v>
      </c>
      <c r="U204" s="425" t="n">
        <f aca="false">T204*F204</f>
        <v>0.144473958200002</v>
      </c>
      <c r="V204" s="341"/>
      <c r="W204" s="341"/>
      <c r="X204" s="341"/>
      <c r="Y204" s="425" t="n">
        <v>0</v>
      </c>
      <c r="Z204" s="425" t="n">
        <v>28063.7708</v>
      </c>
      <c r="AA204" s="419" t="n">
        <f aca="false">Y204-W204</f>
        <v>0</v>
      </c>
      <c r="AB204" s="419" t="n">
        <f aca="false">Z204-X204</f>
        <v>28063.7708</v>
      </c>
      <c r="AC204" s="419" t="n">
        <f aca="false">AA204+AB204</f>
        <v>28063.7708</v>
      </c>
      <c r="AD204" s="341"/>
      <c r="AE204" s="341"/>
      <c r="AF204" s="341"/>
      <c r="AG204" s="341"/>
      <c r="AH204" s="341"/>
      <c r="AI204" s="428"/>
      <c r="AJ204" s="428"/>
      <c r="AK204" s="341"/>
      <c r="AL204" s="341"/>
      <c r="AM204" s="341"/>
      <c r="AN204" s="341"/>
      <c r="AO204" s="341"/>
      <c r="AP204" s="341"/>
      <c r="AQ204" s="341"/>
      <c r="AR204" s="341"/>
      <c r="AS204" s="341"/>
      <c r="AT204" s="341"/>
      <c r="AU204" s="341"/>
      <c r="AV204" s="341"/>
      <c r="AW204" s="341"/>
      <c r="AX204" s="341"/>
      <c r="AY204" s="341"/>
      <c r="AZ204" s="341"/>
      <c r="BA204" s="341"/>
      <c r="BB204" s="341"/>
      <c r="BC204" s="341"/>
      <c r="BD204" s="433"/>
      <c r="BE204" s="433"/>
      <c r="BF204" s="434"/>
      <c r="BG204" s="434"/>
      <c r="BH204" s="341"/>
      <c r="BI204" s="341"/>
      <c r="BJ204" s="341"/>
      <c r="BK204" s="428"/>
      <c r="BL204" s="428"/>
      <c r="BM204" s="425"/>
      <c r="BN204" s="425"/>
      <c r="BO204" s="425"/>
      <c r="BP204" s="341"/>
      <c r="BQ204" s="341"/>
      <c r="BR204" s="341"/>
      <c r="BS204" s="341"/>
      <c r="BT204" s="341"/>
      <c r="BU204" s="341"/>
      <c r="BV204" s="341"/>
      <c r="BW204" s="341"/>
      <c r="BX204" s="341"/>
      <c r="BY204" s="341"/>
      <c r="BZ204" s="341"/>
      <c r="CA204" s="341"/>
      <c r="CB204" s="341"/>
      <c r="CC204" s="341"/>
      <c r="CD204" s="430"/>
      <c r="CE204" s="341"/>
      <c r="CF204" s="341"/>
      <c r="CG204" s="341"/>
      <c r="CH204" s="341"/>
      <c r="CI204" s="341"/>
      <c r="CJ204" s="341"/>
      <c r="CK204" s="341"/>
      <c r="CL204" s="341"/>
      <c r="CM204" s="341"/>
      <c r="CN204" s="341"/>
      <c r="CO204" s="341"/>
      <c r="CP204" s="341"/>
      <c r="CQ204" s="341"/>
      <c r="CR204" s="341"/>
      <c r="CS204" s="341"/>
      <c r="CT204" s="341"/>
      <c r="CU204" s="341"/>
      <c r="CV204" s="341"/>
      <c r="CW204" s="341"/>
      <c r="CX204" s="341"/>
      <c r="CY204" s="341"/>
      <c r="CZ204" s="341"/>
      <c r="DA204" s="341"/>
      <c r="DB204" s="341"/>
      <c r="DC204" s="430"/>
      <c r="DD204" s="341"/>
      <c r="DE204" s="341"/>
      <c r="DF204" s="341"/>
      <c r="DG204" s="341"/>
      <c r="DH204" s="341"/>
      <c r="DI204" s="341"/>
      <c r="DJ204" s="341"/>
      <c r="DK204" s="341"/>
    </row>
    <row r="205" customFormat="false" ht="12.75" hidden="false" customHeight="false" outlineLevel="0" collapsed="false">
      <c r="A205" s="449" t="n">
        <v>42430</v>
      </c>
      <c r="B205" s="438" t="n">
        <v>0</v>
      </c>
      <c r="C205" s="438" t="n">
        <v>0</v>
      </c>
      <c r="D205" s="438" t="n">
        <v>0</v>
      </c>
      <c r="E205" s="438" t="n">
        <v>6.39273882</v>
      </c>
      <c r="F205" s="438" t="n">
        <f aca="false">SUM(B205:E205)</f>
        <v>6.39273882</v>
      </c>
      <c r="G205" s="450" t="n">
        <v>4.784</v>
      </c>
      <c r="H205" s="450" t="n">
        <v>4.762</v>
      </c>
      <c r="I205" s="448" t="n">
        <f aca="false">G205-H205</f>
        <v>0.0220000000000002</v>
      </c>
      <c r="J205" s="438" t="n">
        <f aca="false">I205*B205*10000</f>
        <v>0</v>
      </c>
      <c r="K205" s="438" t="n">
        <f aca="false">C205*I205*10000</f>
        <v>0</v>
      </c>
      <c r="L205" s="438" t="n">
        <f aca="false">I205*D205*10000</f>
        <v>0</v>
      </c>
      <c r="M205" s="438" t="n">
        <f aca="false">I205*E205*10000</f>
        <v>1406.40254040002</v>
      </c>
      <c r="N205" s="438" t="n">
        <f aca="false">SUM(J205:M205)</f>
        <v>1406.40254040002</v>
      </c>
      <c r="O205" s="451" t="n">
        <f aca="false">A205</f>
        <v>42430</v>
      </c>
      <c r="P205" s="341"/>
      <c r="Q205" s="341"/>
      <c r="R205" s="341"/>
      <c r="S205" s="428" t="n">
        <f aca="false">H204</f>
        <v>4.895</v>
      </c>
      <c r="T205" s="427" t="n">
        <f aca="false">G204-S205</f>
        <v>0.0220000000000002</v>
      </c>
      <c r="U205" s="425" t="n">
        <f aca="false">T205*F205</f>
        <v>0.140640254040002</v>
      </c>
      <c r="V205" s="341"/>
      <c r="W205" s="341"/>
      <c r="X205" s="341"/>
      <c r="Y205" s="425" t="n">
        <v>0</v>
      </c>
      <c r="Z205" s="425" t="n">
        <v>26943.4711</v>
      </c>
      <c r="AA205" s="419" t="n">
        <f aca="false">Y205-W205</f>
        <v>0</v>
      </c>
      <c r="AB205" s="419" t="n">
        <f aca="false">Z205-X205</f>
        <v>26943.4711</v>
      </c>
      <c r="AC205" s="419" t="n">
        <f aca="false">AA205+AB205</f>
        <v>26943.4711</v>
      </c>
      <c r="AD205" s="341"/>
      <c r="AE205" s="341"/>
      <c r="AF205" s="341"/>
      <c r="AG205" s="341"/>
      <c r="AH205" s="341"/>
      <c r="AI205" s="428"/>
      <c r="AJ205" s="428"/>
      <c r="AK205" s="341"/>
      <c r="AL205" s="341"/>
      <c r="AM205" s="341"/>
      <c r="AN205" s="341"/>
      <c r="AO205" s="341"/>
      <c r="AP205" s="341"/>
      <c r="AQ205" s="341"/>
      <c r="AR205" s="341"/>
      <c r="AS205" s="341"/>
      <c r="AT205" s="341"/>
      <c r="AU205" s="341"/>
      <c r="AV205" s="341"/>
      <c r="AW205" s="341"/>
      <c r="AX205" s="341"/>
      <c r="AY205" s="341"/>
      <c r="AZ205" s="341"/>
      <c r="BA205" s="341"/>
      <c r="BB205" s="341"/>
      <c r="BC205" s="341"/>
      <c r="BD205" s="433"/>
      <c r="BE205" s="433"/>
      <c r="BF205" s="434"/>
      <c r="BG205" s="434"/>
      <c r="BH205" s="341"/>
      <c r="BI205" s="341"/>
      <c r="BJ205" s="341"/>
      <c r="BK205" s="428"/>
      <c r="BL205" s="428"/>
      <c r="BM205" s="425"/>
      <c r="BN205" s="425"/>
      <c r="BO205" s="425"/>
      <c r="BP205" s="341"/>
      <c r="BQ205" s="341"/>
      <c r="BR205" s="341"/>
      <c r="BS205" s="341"/>
      <c r="BT205" s="341"/>
      <c r="BU205" s="341"/>
      <c r="BV205" s="341"/>
      <c r="BW205" s="341"/>
      <c r="BX205" s="341"/>
      <c r="BY205" s="341"/>
      <c r="BZ205" s="341"/>
      <c r="CA205" s="341"/>
      <c r="CB205" s="341"/>
      <c r="CC205" s="341"/>
      <c r="CD205" s="430"/>
      <c r="CE205" s="341"/>
      <c r="CF205" s="341"/>
      <c r="CG205" s="341"/>
      <c r="CH205" s="341"/>
      <c r="CI205" s="341"/>
      <c r="CJ205" s="341"/>
      <c r="CK205" s="341"/>
      <c r="CL205" s="341"/>
      <c r="CM205" s="341"/>
      <c r="CN205" s="341"/>
      <c r="CO205" s="341"/>
      <c r="CP205" s="341"/>
      <c r="CQ205" s="341"/>
      <c r="CR205" s="341"/>
      <c r="CS205" s="341"/>
      <c r="CT205" s="341"/>
      <c r="CU205" s="341"/>
      <c r="CV205" s="341"/>
      <c r="CW205" s="341"/>
      <c r="CX205" s="341"/>
      <c r="CY205" s="341"/>
      <c r="CZ205" s="341"/>
      <c r="DA205" s="341"/>
      <c r="DB205" s="341"/>
      <c r="DC205" s="430"/>
      <c r="DD205" s="341"/>
      <c r="DE205" s="341"/>
      <c r="DF205" s="341"/>
      <c r="DG205" s="341"/>
      <c r="DH205" s="341"/>
      <c r="DI205" s="341"/>
      <c r="DJ205" s="341"/>
      <c r="DK205" s="341"/>
    </row>
    <row r="206" customFormat="false" ht="12.75" hidden="false" customHeight="false" outlineLevel="0" collapsed="false">
      <c r="A206" s="449" t="n">
        <v>42461</v>
      </c>
      <c r="B206" s="438" t="n">
        <v>0</v>
      </c>
      <c r="C206" s="438" t="n">
        <v>0</v>
      </c>
      <c r="D206" s="438" t="n">
        <v>0</v>
      </c>
      <c r="E206" s="438" t="n">
        <v>6.99875789</v>
      </c>
      <c r="F206" s="438" t="n">
        <f aca="false">SUM(B206:E206)</f>
        <v>6.99875789</v>
      </c>
      <c r="G206" s="450" t="n">
        <v>4.564</v>
      </c>
      <c r="H206" s="450" t="n">
        <v>4.542</v>
      </c>
      <c r="I206" s="448" t="n">
        <f aca="false">G206-H206</f>
        <v>0.0220000000000002</v>
      </c>
      <c r="J206" s="438" t="n">
        <f aca="false">I206*B206*10000</f>
        <v>0</v>
      </c>
      <c r="K206" s="438" t="n">
        <f aca="false">C206*I206*10000</f>
        <v>0</v>
      </c>
      <c r="L206" s="438" t="n">
        <f aca="false">I206*D206*10000</f>
        <v>0</v>
      </c>
      <c r="M206" s="438" t="n">
        <f aca="false">I206*E206*10000</f>
        <v>1539.72673580002</v>
      </c>
      <c r="N206" s="438" t="n">
        <f aca="false">SUM(J206:M206)</f>
        <v>1539.72673580002</v>
      </c>
      <c r="O206" s="451" t="n">
        <f aca="false">A206</f>
        <v>42461</v>
      </c>
      <c r="P206" s="425" t="n">
        <f aca="false">SUM(N195:N206)</f>
        <v>44192.4718664001</v>
      </c>
      <c r="Q206" s="341"/>
      <c r="R206" s="341"/>
      <c r="S206" s="428" t="n">
        <f aca="false">H205</f>
        <v>4.762</v>
      </c>
      <c r="T206" s="427" t="n">
        <f aca="false">G205-S206</f>
        <v>0.0220000000000002</v>
      </c>
      <c r="U206" s="425" t="n">
        <f aca="false">T206*F206</f>
        <v>0.153972673580002</v>
      </c>
      <c r="V206" s="425" t="n">
        <f aca="false">SUM(U195:U206)</f>
        <v>4.41924718664001</v>
      </c>
      <c r="W206" s="341"/>
      <c r="X206" s="341"/>
      <c r="Y206" s="425" t="n">
        <v>0</v>
      </c>
      <c r="Z206" s="425" t="n">
        <v>27628.0502</v>
      </c>
      <c r="AA206" s="419" t="n">
        <f aca="false">Y206-W206</f>
        <v>0</v>
      </c>
      <c r="AB206" s="419" t="n">
        <f aca="false">Z206-X206</f>
        <v>27628.0502</v>
      </c>
      <c r="AC206" s="419" t="n">
        <f aca="false">AA206+AB206</f>
        <v>27628.0502</v>
      </c>
      <c r="AD206" s="341"/>
      <c r="AE206" s="341"/>
      <c r="AF206" s="341"/>
      <c r="AG206" s="341"/>
      <c r="AH206" s="341"/>
      <c r="AI206" s="428"/>
      <c r="AJ206" s="428"/>
      <c r="AK206" s="341"/>
      <c r="AL206" s="341"/>
      <c r="AM206" s="341"/>
      <c r="AN206" s="341"/>
      <c r="AO206" s="341"/>
      <c r="AP206" s="341"/>
      <c r="AQ206" s="341"/>
      <c r="AR206" s="341"/>
      <c r="AS206" s="341"/>
      <c r="AT206" s="341"/>
      <c r="AU206" s="341"/>
      <c r="AV206" s="341"/>
      <c r="AW206" s="341"/>
      <c r="AX206" s="341"/>
      <c r="AY206" s="341"/>
      <c r="AZ206" s="341"/>
      <c r="BA206" s="341"/>
      <c r="BB206" s="341"/>
      <c r="BC206" s="341"/>
      <c r="BD206" s="433"/>
      <c r="BE206" s="433"/>
      <c r="BF206" s="434"/>
      <c r="BG206" s="434"/>
      <c r="BH206" s="341"/>
      <c r="BI206" s="341"/>
      <c r="BJ206" s="341"/>
      <c r="BK206" s="428"/>
      <c r="BL206" s="428"/>
      <c r="BM206" s="425"/>
      <c r="BN206" s="425"/>
      <c r="BO206" s="425"/>
      <c r="BP206" s="341"/>
      <c r="BQ206" s="341"/>
      <c r="BR206" s="341"/>
      <c r="BS206" s="341"/>
      <c r="BT206" s="341"/>
      <c r="BU206" s="341"/>
      <c r="BV206" s="341"/>
      <c r="BW206" s="341"/>
      <c r="BX206" s="341"/>
      <c r="BY206" s="341"/>
      <c r="BZ206" s="341"/>
      <c r="CA206" s="341"/>
      <c r="CB206" s="341"/>
      <c r="CC206" s="341"/>
      <c r="CD206" s="430"/>
      <c r="CE206" s="341"/>
      <c r="CF206" s="341"/>
      <c r="CG206" s="341"/>
      <c r="CH206" s="341"/>
      <c r="CI206" s="341"/>
      <c r="CJ206" s="341"/>
      <c r="CK206" s="341"/>
      <c r="CL206" s="341"/>
      <c r="CM206" s="341"/>
      <c r="CN206" s="341"/>
      <c r="CO206" s="341"/>
      <c r="CP206" s="341"/>
      <c r="CQ206" s="341"/>
      <c r="CR206" s="341"/>
      <c r="CS206" s="341"/>
      <c r="CT206" s="341"/>
      <c r="CU206" s="341"/>
      <c r="CV206" s="341"/>
      <c r="CW206" s="341"/>
      <c r="CX206" s="341"/>
      <c r="CY206" s="341"/>
      <c r="CZ206" s="341"/>
      <c r="DA206" s="341"/>
      <c r="DB206" s="341"/>
      <c r="DC206" s="430"/>
      <c r="DD206" s="341"/>
      <c r="DE206" s="341"/>
      <c r="DF206" s="341"/>
      <c r="DG206" s="341"/>
      <c r="DH206" s="341"/>
      <c r="DI206" s="341"/>
      <c r="DJ206" s="341"/>
      <c r="DK206" s="341"/>
    </row>
    <row r="207" customFormat="false" ht="12.75" hidden="false" customHeight="false" outlineLevel="0" collapsed="false">
      <c r="A207" s="449" t="n">
        <v>42491</v>
      </c>
      <c r="B207" s="438" t="n">
        <v>0</v>
      </c>
      <c r="C207" s="438" t="n">
        <v>0</v>
      </c>
      <c r="D207" s="438" t="n">
        <v>0</v>
      </c>
      <c r="E207" s="438" t="n">
        <v>7.58871986</v>
      </c>
      <c r="F207" s="438" t="n">
        <f aca="false">SUM(B207:E207)</f>
        <v>7.58871986</v>
      </c>
      <c r="G207" s="450" t="n">
        <v>4.554</v>
      </c>
      <c r="H207" s="450" t="n">
        <v>4.532</v>
      </c>
      <c r="I207" s="448" t="n">
        <f aca="false">G207-H207</f>
        <v>0.0220000000000002</v>
      </c>
      <c r="J207" s="438" t="n">
        <f aca="false">I207*B207*10000</f>
        <v>0</v>
      </c>
      <c r="K207" s="438" t="n">
        <f aca="false">C207*I207*10000</f>
        <v>0</v>
      </c>
      <c r="L207" s="438" t="n">
        <f aca="false">I207*D207*10000</f>
        <v>0</v>
      </c>
      <c r="M207" s="438" t="n">
        <f aca="false">I207*E207*10000</f>
        <v>1669.51836920002</v>
      </c>
      <c r="N207" s="438" t="n">
        <f aca="false">SUM(J207:M207)</f>
        <v>1669.51836920002</v>
      </c>
      <c r="O207" s="451" t="n">
        <f aca="false">A207</f>
        <v>42491</v>
      </c>
      <c r="P207" s="341"/>
      <c r="Q207" s="341"/>
      <c r="R207" s="341"/>
      <c r="S207" s="428" t="n">
        <f aca="false">H206</f>
        <v>4.542</v>
      </c>
      <c r="T207" s="427" t="n">
        <f aca="false">G206-S207</f>
        <v>0.0220000000000002</v>
      </c>
      <c r="U207" s="425" t="n">
        <f aca="false">T207*F207</f>
        <v>0.166951836920002</v>
      </c>
      <c r="V207" s="341"/>
      <c r="W207" s="341"/>
      <c r="X207" s="341"/>
      <c r="Y207" s="425" t="n">
        <v>0</v>
      </c>
      <c r="Z207" s="425" t="n">
        <v>26525.6827</v>
      </c>
      <c r="AA207" s="419" t="n">
        <f aca="false">Y207-W207</f>
        <v>0</v>
      </c>
      <c r="AB207" s="419" t="n">
        <f aca="false">Z207-X207</f>
        <v>26525.6827</v>
      </c>
      <c r="AC207" s="419" t="n">
        <f aca="false">AA207+AB207</f>
        <v>26525.6827</v>
      </c>
      <c r="AD207" s="341"/>
      <c r="AE207" s="341"/>
      <c r="AF207" s="341"/>
      <c r="AG207" s="341"/>
      <c r="AH207" s="341"/>
      <c r="AI207" s="428"/>
      <c r="AJ207" s="428"/>
      <c r="AK207" s="341"/>
      <c r="AL207" s="341"/>
      <c r="AM207" s="341"/>
      <c r="AN207" s="341"/>
      <c r="AO207" s="341"/>
      <c r="AP207" s="341"/>
      <c r="AQ207" s="341"/>
      <c r="AR207" s="341"/>
      <c r="AS207" s="341"/>
      <c r="AT207" s="341"/>
      <c r="AU207" s="341"/>
      <c r="AV207" s="341"/>
      <c r="AW207" s="341"/>
      <c r="AX207" s="341"/>
      <c r="AY207" s="341"/>
      <c r="AZ207" s="341"/>
      <c r="BA207" s="341"/>
      <c r="BB207" s="341"/>
      <c r="BC207" s="341"/>
      <c r="BD207" s="433"/>
      <c r="BE207" s="433"/>
      <c r="BF207" s="434"/>
      <c r="BG207" s="434"/>
      <c r="BH207" s="341"/>
      <c r="BI207" s="341"/>
      <c r="BJ207" s="341"/>
      <c r="BK207" s="428"/>
      <c r="BL207" s="428"/>
      <c r="BM207" s="425"/>
      <c r="BN207" s="425"/>
      <c r="BO207" s="425"/>
      <c r="BP207" s="341"/>
      <c r="BQ207" s="341"/>
      <c r="BR207" s="341"/>
      <c r="BS207" s="341"/>
      <c r="BT207" s="341"/>
      <c r="BU207" s="341"/>
      <c r="BV207" s="341"/>
      <c r="BW207" s="341"/>
      <c r="BX207" s="341"/>
      <c r="BY207" s="341"/>
      <c r="BZ207" s="341"/>
      <c r="CA207" s="341"/>
      <c r="CB207" s="341"/>
      <c r="CC207" s="341"/>
      <c r="CD207" s="430"/>
      <c r="CE207" s="341"/>
      <c r="CF207" s="341"/>
      <c r="CG207" s="341"/>
      <c r="CH207" s="341"/>
      <c r="CI207" s="341"/>
      <c r="CJ207" s="341"/>
      <c r="CK207" s="341"/>
      <c r="CL207" s="341"/>
      <c r="CM207" s="341"/>
      <c r="CN207" s="341"/>
      <c r="CO207" s="341"/>
      <c r="CP207" s="341"/>
      <c r="CQ207" s="341"/>
      <c r="CR207" s="341"/>
      <c r="CS207" s="341"/>
      <c r="CT207" s="341"/>
      <c r="CU207" s="341"/>
      <c r="CV207" s="341"/>
      <c r="CW207" s="341"/>
      <c r="CX207" s="341"/>
      <c r="CY207" s="341"/>
      <c r="CZ207" s="341"/>
      <c r="DA207" s="341"/>
      <c r="DB207" s="341"/>
      <c r="DC207" s="430"/>
      <c r="DD207" s="341"/>
      <c r="DE207" s="341"/>
      <c r="DF207" s="341"/>
      <c r="DG207" s="341"/>
      <c r="DH207" s="341"/>
      <c r="DI207" s="341"/>
      <c r="DJ207" s="341"/>
      <c r="DK207" s="341"/>
    </row>
    <row r="208" customFormat="false" ht="12.75" hidden="false" customHeight="false" outlineLevel="0" collapsed="false">
      <c r="A208" s="449" t="n">
        <v>42522</v>
      </c>
      <c r="B208" s="438" t="n">
        <v>0</v>
      </c>
      <c r="C208" s="438" t="n">
        <v>0</v>
      </c>
      <c r="D208" s="438" t="n">
        <v>0</v>
      </c>
      <c r="E208" s="438" t="n">
        <v>7.26432432</v>
      </c>
      <c r="F208" s="438" t="n">
        <f aca="false">SUM(B208:E208)</f>
        <v>7.26432432</v>
      </c>
      <c r="G208" s="450" t="n">
        <v>4.59</v>
      </c>
      <c r="H208" s="450" t="n">
        <v>4.568</v>
      </c>
      <c r="I208" s="448" t="n">
        <f aca="false">G208-H208</f>
        <v>0.0220000000000002</v>
      </c>
      <c r="J208" s="438" t="n">
        <f aca="false">I208*B208*10000</f>
        <v>0</v>
      </c>
      <c r="K208" s="438" t="n">
        <f aca="false">C208*I208*10000</f>
        <v>0</v>
      </c>
      <c r="L208" s="438" t="n">
        <f aca="false">I208*D208*10000</f>
        <v>0</v>
      </c>
      <c r="M208" s="438" t="n">
        <f aca="false">I208*E208*10000</f>
        <v>1598.15135040002</v>
      </c>
      <c r="N208" s="438" t="n">
        <f aca="false">SUM(J208:M208)</f>
        <v>1598.15135040002</v>
      </c>
      <c r="O208" s="451" t="n">
        <f aca="false">A208</f>
        <v>42522</v>
      </c>
      <c r="P208" s="341"/>
      <c r="Q208" s="341"/>
      <c r="R208" s="341"/>
      <c r="S208" s="428" t="n">
        <f aca="false">H207</f>
        <v>4.532</v>
      </c>
      <c r="T208" s="427" t="n">
        <f aca="false">G207-S208</f>
        <v>0.0220000000000002</v>
      </c>
      <c r="U208" s="425" t="n">
        <f aca="false">T208*F208</f>
        <v>0.159815135040002</v>
      </c>
      <c r="V208" s="341"/>
      <c r="W208" s="341"/>
      <c r="X208" s="341"/>
      <c r="Y208" s="425" t="n">
        <v>0</v>
      </c>
      <c r="Z208" s="425" t="n">
        <v>27200.2554</v>
      </c>
      <c r="AA208" s="419" t="n">
        <f aca="false">Y208-W208</f>
        <v>0</v>
      </c>
      <c r="AB208" s="419" t="n">
        <f aca="false">Z208-X208</f>
        <v>27200.2554</v>
      </c>
      <c r="AC208" s="419" t="n">
        <f aca="false">AA208+AB208</f>
        <v>27200.2554</v>
      </c>
      <c r="AD208" s="341"/>
      <c r="AE208" s="341"/>
      <c r="AF208" s="341"/>
      <c r="AG208" s="341"/>
      <c r="AH208" s="341"/>
      <c r="AI208" s="428"/>
      <c r="AJ208" s="428"/>
      <c r="AK208" s="341"/>
      <c r="AL208" s="341"/>
      <c r="AM208" s="341"/>
      <c r="AN208" s="341"/>
      <c r="AO208" s="341"/>
      <c r="AP208" s="341"/>
      <c r="AQ208" s="341"/>
      <c r="AR208" s="341"/>
      <c r="AS208" s="341"/>
      <c r="AT208" s="341"/>
      <c r="AU208" s="341"/>
      <c r="AV208" s="341"/>
      <c r="AW208" s="341"/>
      <c r="AX208" s="341"/>
      <c r="AY208" s="341"/>
      <c r="AZ208" s="341"/>
      <c r="BA208" s="341"/>
      <c r="BB208" s="341"/>
      <c r="BC208" s="341"/>
      <c r="BD208" s="433"/>
      <c r="BE208" s="433"/>
      <c r="BF208" s="434"/>
      <c r="BG208" s="434"/>
      <c r="BH208" s="341"/>
      <c r="BI208" s="341"/>
      <c r="BJ208" s="341"/>
      <c r="BK208" s="428"/>
      <c r="BL208" s="428"/>
      <c r="BM208" s="425"/>
      <c r="BN208" s="425"/>
      <c r="BO208" s="425"/>
      <c r="BP208" s="341"/>
      <c r="BQ208" s="341"/>
      <c r="BR208" s="341"/>
      <c r="BS208" s="341"/>
      <c r="BT208" s="341"/>
      <c r="BU208" s="341"/>
      <c r="BV208" s="341"/>
      <c r="BW208" s="341"/>
      <c r="BX208" s="341"/>
      <c r="BY208" s="341"/>
      <c r="BZ208" s="341"/>
      <c r="CA208" s="341"/>
      <c r="CB208" s="341"/>
      <c r="CC208" s="341"/>
      <c r="CD208" s="430"/>
      <c r="CE208" s="341"/>
      <c r="CF208" s="341"/>
      <c r="CG208" s="341"/>
      <c r="CH208" s="341"/>
      <c r="CI208" s="341"/>
      <c r="CJ208" s="341"/>
      <c r="CK208" s="341"/>
      <c r="CL208" s="341"/>
      <c r="CM208" s="341"/>
      <c r="CN208" s="341"/>
      <c r="CO208" s="341"/>
      <c r="CP208" s="341"/>
      <c r="CQ208" s="341"/>
      <c r="CR208" s="341"/>
      <c r="CS208" s="341"/>
      <c r="CT208" s="341"/>
      <c r="CU208" s="341"/>
      <c r="CV208" s="341"/>
      <c r="CW208" s="341"/>
      <c r="CX208" s="341"/>
      <c r="CY208" s="341"/>
      <c r="CZ208" s="341"/>
      <c r="DA208" s="341"/>
      <c r="DB208" s="341"/>
      <c r="DC208" s="430"/>
      <c r="DD208" s="341"/>
      <c r="DE208" s="341"/>
      <c r="DF208" s="341"/>
      <c r="DG208" s="341"/>
      <c r="DH208" s="341"/>
      <c r="DI208" s="341"/>
      <c r="DJ208" s="341"/>
      <c r="DK208" s="341"/>
    </row>
    <row r="209" customFormat="false" ht="12.75" hidden="false" customHeight="false" outlineLevel="0" collapsed="false">
      <c r="A209" s="449" t="n">
        <v>42552</v>
      </c>
      <c r="B209" s="438" t="n">
        <v>0</v>
      </c>
      <c r="C209" s="438" t="n">
        <v>0</v>
      </c>
      <c r="D209" s="438" t="n">
        <v>0</v>
      </c>
      <c r="E209" s="438" t="n">
        <v>7.41240689</v>
      </c>
      <c r="F209" s="438" t="n">
        <f aca="false">SUM(B209:E209)</f>
        <v>7.41240689</v>
      </c>
      <c r="G209" s="450" t="n">
        <v>4.64</v>
      </c>
      <c r="H209" s="450" t="n">
        <v>4.618</v>
      </c>
      <c r="I209" s="448" t="n">
        <f aca="false">G209-H209</f>
        <v>0.0219999999999994</v>
      </c>
      <c r="J209" s="438" t="n">
        <f aca="false">I209*B209*10000</f>
        <v>0</v>
      </c>
      <c r="K209" s="438" t="n">
        <f aca="false">C209*I209*10000</f>
        <v>0</v>
      </c>
      <c r="L209" s="438" t="n">
        <f aca="false">I209*D209*10000</f>
        <v>0</v>
      </c>
      <c r="M209" s="438" t="n">
        <f aca="false">I209*E209*10000</f>
        <v>1630.72951579995</v>
      </c>
      <c r="N209" s="438" t="n">
        <f aca="false">SUM(J209:M209)</f>
        <v>1630.72951579995</v>
      </c>
      <c r="O209" s="451" t="n">
        <f aca="false">A209</f>
        <v>42552</v>
      </c>
      <c r="P209" s="341"/>
      <c r="Q209" s="341"/>
      <c r="R209" s="341"/>
      <c r="S209" s="428" t="n">
        <f aca="false">H208</f>
        <v>4.568</v>
      </c>
      <c r="T209" s="427" t="n">
        <f aca="false">G208-S209</f>
        <v>0.0220000000000002</v>
      </c>
      <c r="U209" s="425" t="n">
        <f aca="false">T209*F209</f>
        <v>0.163072951580002</v>
      </c>
      <c r="V209" s="341"/>
      <c r="W209" s="341"/>
      <c r="X209" s="341"/>
      <c r="Y209" s="425" t="n">
        <v>0</v>
      </c>
      <c r="Z209" s="425" t="n">
        <v>24987.7766</v>
      </c>
      <c r="AA209" s="341" t="n">
        <f aca="false">Y209-W209</f>
        <v>0</v>
      </c>
      <c r="AB209" s="341" t="n">
        <f aca="false">Z209-X209</f>
        <v>24987.7766</v>
      </c>
      <c r="AC209" s="341" t="n">
        <f aca="false">AA209+AB209</f>
        <v>24987.7766</v>
      </c>
      <c r="AD209" s="341"/>
      <c r="AE209" s="341"/>
      <c r="AF209" s="341"/>
      <c r="AG209" s="341"/>
      <c r="AH209" s="341"/>
      <c r="AI209" s="428"/>
      <c r="AJ209" s="428"/>
      <c r="AK209" s="341"/>
      <c r="AL209" s="341"/>
      <c r="AM209" s="341"/>
      <c r="AN209" s="341"/>
      <c r="AO209" s="341"/>
      <c r="AP209" s="341"/>
      <c r="AQ209" s="341"/>
      <c r="AR209" s="341"/>
      <c r="AS209" s="341"/>
      <c r="AT209" s="341"/>
      <c r="AU209" s="341"/>
      <c r="AV209" s="341"/>
      <c r="AW209" s="341"/>
      <c r="AX209" s="341"/>
      <c r="AY209" s="341"/>
      <c r="AZ209" s="341"/>
      <c r="BA209" s="341"/>
      <c r="BB209" s="341"/>
      <c r="BC209" s="341"/>
      <c r="BD209" s="433"/>
      <c r="BE209" s="433"/>
      <c r="BF209" s="434"/>
      <c r="BG209" s="434"/>
      <c r="BH209" s="341"/>
      <c r="BI209" s="341"/>
      <c r="BJ209" s="341"/>
      <c r="BK209" s="428"/>
      <c r="BL209" s="428"/>
      <c r="BM209" s="425"/>
      <c r="BN209" s="425"/>
      <c r="BO209" s="425"/>
      <c r="BP209" s="341"/>
      <c r="BQ209" s="341"/>
      <c r="BR209" s="341"/>
      <c r="BS209" s="341"/>
      <c r="BT209" s="341"/>
      <c r="BU209" s="341"/>
      <c r="BV209" s="341"/>
      <c r="BW209" s="341"/>
      <c r="BX209" s="341"/>
      <c r="BY209" s="341"/>
      <c r="BZ209" s="341"/>
      <c r="CA209" s="341"/>
      <c r="CB209" s="341"/>
      <c r="CC209" s="341"/>
      <c r="CD209" s="430"/>
      <c r="CE209" s="341"/>
      <c r="CF209" s="341"/>
      <c r="CG209" s="341"/>
      <c r="CH209" s="341"/>
      <c r="CI209" s="341"/>
      <c r="CJ209" s="341"/>
      <c r="CK209" s="341"/>
      <c r="CL209" s="341"/>
      <c r="CM209" s="341"/>
      <c r="CN209" s="341"/>
      <c r="CO209" s="341"/>
      <c r="CP209" s="341"/>
      <c r="CQ209" s="341"/>
      <c r="CR209" s="341"/>
      <c r="CS209" s="341"/>
      <c r="CT209" s="341"/>
      <c r="CU209" s="341"/>
      <c r="CV209" s="341"/>
      <c r="CW209" s="341"/>
      <c r="CX209" s="341"/>
      <c r="CY209" s="341"/>
      <c r="CZ209" s="341"/>
      <c r="DA209" s="341"/>
      <c r="DB209" s="341"/>
      <c r="DC209" s="430"/>
      <c r="DD209" s="341"/>
      <c r="DE209" s="341"/>
      <c r="DF209" s="341"/>
      <c r="DG209" s="341"/>
      <c r="DH209" s="341"/>
      <c r="DI209" s="341"/>
      <c r="DJ209" s="341"/>
      <c r="DK209" s="341"/>
    </row>
    <row r="210" customFormat="false" ht="12.75" hidden="false" customHeight="false" outlineLevel="0" collapsed="false">
      <c r="A210" s="449" t="n">
        <v>42583</v>
      </c>
      <c r="B210" s="438" t="n">
        <v>0</v>
      </c>
      <c r="C210" s="438" t="n">
        <v>0</v>
      </c>
      <c r="D210" s="438" t="n">
        <v>0</v>
      </c>
      <c r="E210" s="438" t="n">
        <v>7.67953973</v>
      </c>
      <c r="F210" s="438" t="n">
        <f aca="false">SUM(B210:E210)</f>
        <v>7.67953973</v>
      </c>
      <c r="G210" s="450" t="n">
        <v>4.671</v>
      </c>
      <c r="H210" s="450" t="n">
        <v>4.649</v>
      </c>
      <c r="I210" s="448" t="n">
        <f aca="false">G210-H210</f>
        <v>0.0220000000000002</v>
      </c>
      <c r="J210" s="438" t="n">
        <f aca="false">I210*B210*10000</f>
        <v>0</v>
      </c>
      <c r="K210" s="438" t="n">
        <f aca="false">C210*I210*10000</f>
        <v>0</v>
      </c>
      <c r="L210" s="438" t="n">
        <f aca="false">I210*D210*10000</f>
        <v>0</v>
      </c>
      <c r="M210" s="438" t="n">
        <f aca="false">I210*E210*10000</f>
        <v>1689.49874060002</v>
      </c>
      <c r="N210" s="438" t="n">
        <f aca="false">SUM(J210:M210)</f>
        <v>1689.49874060002</v>
      </c>
      <c r="O210" s="451" t="n">
        <f aca="false">A210</f>
        <v>42583</v>
      </c>
      <c r="P210" s="341"/>
      <c r="Q210" s="341"/>
      <c r="R210" s="341"/>
      <c r="S210" s="428" t="n">
        <f aca="false">H209</f>
        <v>4.618</v>
      </c>
      <c r="T210" s="427" t="n">
        <f aca="false">G209-S210</f>
        <v>0.0219999999999994</v>
      </c>
      <c r="U210" s="425" t="n">
        <f aca="false">T210*F210</f>
        <v>0.168949874059995</v>
      </c>
      <c r="V210" s="341"/>
      <c r="W210" s="341"/>
      <c r="X210" s="341"/>
      <c r="Y210" s="425" t="n">
        <v>0</v>
      </c>
      <c r="Z210" s="425" t="n">
        <v>22390.9698</v>
      </c>
      <c r="AA210" s="341" t="n">
        <f aca="false">Y210-W210</f>
        <v>0</v>
      </c>
      <c r="AB210" s="341" t="n">
        <f aca="false">Z210-X210</f>
        <v>22390.9698</v>
      </c>
      <c r="AC210" s="341" t="n">
        <f aca="false">AA210+AB210</f>
        <v>22390.9698</v>
      </c>
      <c r="AD210" s="341"/>
      <c r="AE210" s="341"/>
      <c r="AF210" s="341"/>
      <c r="AG210" s="341"/>
      <c r="AH210" s="341"/>
      <c r="AI210" s="428"/>
      <c r="AJ210" s="428"/>
      <c r="AK210" s="341"/>
      <c r="AL210" s="341"/>
      <c r="AM210" s="341"/>
      <c r="AN210" s="341"/>
      <c r="AO210" s="341"/>
      <c r="AP210" s="341"/>
      <c r="AQ210" s="341"/>
      <c r="AR210" s="341"/>
      <c r="AS210" s="341"/>
      <c r="AT210" s="341"/>
      <c r="AU210" s="341"/>
      <c r="AV210" s="341"/>
      <c r="AW210" s="341"/>
      <c r="AX210" s="341"/>
      <c r="AY210" s="341"/>
      <c r="AZ210" s="341"/>
      <c r="BA210" s="341"/>
      <c r="BB210" s="341"/>
      <c r="BC210" s="341"/>
      <c r="BD210" s="433"/>
      <c r="BE210" s="433"/>
      <c r="BF210" s="434"/>
      <c r="BG210" s="434"/>
      <c r="BH210" s="341"/>
      <c r="BI210" s="341"/>
      <c r="BJ210" s="341"/>
      <c r="BK210" s="428"/>
      <c r="BL210" s="428"/>
      <c r="BM210" s="425"/>
      <c r="BN210" s="425"/>
      <c r="BO210" s="425"/>
      <c r="BP210" s="341"/>
      <c r="BQ210" s="341"/>
      <c r="BR210" s="341"/>
      <c r="BS210" s="341"/>
      <c r="BT210" s="341"/>
      <c r="BU210" s="341"/>
      <c r="BV210" s="341"/>
      <c r="BW210" s="341"/>
      <c r="BX210" s="341"/>
      <c r="BY210" s="341"/>
      <c r="BZ210" s="341"/>
      <c r="CA210" s="341"/>
      <c r="CB210" s="341"/>
      <c r="CC210" s="341"/>
      <c r="CD210" s="430"/>
      <c r="CE210" s="341"/>
      <c r="CF210" s="341"/>
      <c r="CG210" s="341"/>
      <c r="CH210" s="341"/>
      <c r="CI210" s="341"/>
      <c r="CJ210" s="341"/>
      <c r="CK210" s="341"/>
      <c r="CL210" s="341"/>
      <c r="CM210" s="341"/>
      <c r="CN210" s="341"/>
      <c r="CO210" s="341"/>
      <c r="CP210" s="341"/>
      <c r="CQ210" s="341"/>
      <c r="CR210" s="341"/>
      <c r="CS210" s="341"/>
      <c r="CT210" s="341"/>
      <c r="CU210" s="341"/>
      <c r="CV210" s="341"/>
      <c r="CW210" s="341"/>
      <c r="CX210" s="341"/>
      <c r="CY210" s="341"/>
      <c r="CZ210" s="341"/>
      <c r="DA210" s="341"/>
      <c r="DB210" s="341"/>
      <c r="DC210" s="430"/>
      <c r="DD210" s="341"/>
      <c r="DE210" s="341"/>
      <c r="DF210" s="341"/>
      <c r="DG210" s="341"/>
      <c r="DH210" s="341"/>
      <c r="DI210" s="341"/>
      <c r="DJ210" s="341"/>
      <c r="DK210" s="341"/>
    </row>
    <row r="211" customFormat="false" ht="12.75" hidden="false" customHeight="false" outlineLevel="0" collapsed="false">
      <c r="A211" s="449" t="n">
        <v>42614</v>
      </c>
      <c r="B211" s="438" t="n">
        <v>0</v>
      </c>
      <c r="C211" s="438" t="n">
        <v>0</v>
      </c>
      <c r="D211" s="438" t="n">
        <v>0</v>
      </c>
      <c r="E211" s="438" t="n">
        <v>7.49477458</v>
      </c>
      <c r="F211" s="438" t="n">
        <f aca="false">SUM(B211:E211)</f>
        <v>7.49477458</v>
      </c>
      <c r="G211" s="450" t="n">
        <v>4.686</v>
      </c>
      <c r="H211" s="450" t="n">
        <v>4.664</v>
      </c>
      <c r="I211" s="448" t="n">
        <f aca="false">G211-H211</f>
        <v>0.0220000000000002</v>
      </c>
      <c r="J211" s="438" t="n">
        <f aca="false">I211*B211*10000</f>
        <v>0</v>
      </c>
      <c r="K211" s="438" t="n">
        <f aca="false">C211*I211*10000</f>
        <v>0</v>
      </c>
      <c r="L211" s="438" t="n">
        <f aca="false">I211*D211*10000</f>
        <v>0</v>
      </c>
      <c r="M211" s="438" t="n">
        <f aca="false">I211*E211*10000</f>
        <v>1648.85040760002</v>
      </c>
      <c r="N211" s="438" t="n">
        <f aca="false">SUM(J211:M211)</f>
        <v>1648.85040760002</v>
      </c>
      <c r="O211" s="451" t="n">
        <f aca="false">A211</f>
        <v>42614</v>
      </c>
      <c r="P211" s="341"/>
      <c r="Q211" s="341"/>
      <c r="R211" s="341"/>
      <c r="S211" s="428" t="n">
        <f aca="false">H210</f>
        <v>4.649</v>
      </c>
      <c r="T211" s="427" t="n">
        <f aca="false">G210-S211</f>
        <v>0.0220000000000002</v>
      </c>
      <c r="U211" s="425" t="n">
        <f aca="false">T211*F211</f>
        <v>0.164885040760002</v>
      </c>
      <c r="V211" s="341"/>
      <c r="W211" s="341"/>
      <c r="X211" s="341"/>
      <c r="Y211" s="425" t="n">
        <v>0</v>
      </c>
      <c r="Z211" s="425" t="n">
        <v>24612.5688</v>
      </c>
      <c r="AA211" s="341" t="n">
        <f aca="false">Y211-W211</f>
        <v>0</v>
      </c>
      <c r="AB211" s="341" t="n">
        <f aca="false">Z211-X211</f>
        <v>24612.5688</v>
      </c>
      <c r="AC211" s="341" t="n">
        <f aca="false">AA211+AB211</f>
        <v>24612.5688</v>
      </c>
      <c r="AD211" s="341"/>
      <c r="AE211" s="341"/>
      <c r="AF211" s="341"/>
      <c r="AG211" s="341"/>
      <c r="AH211" s="341"/>
      <c r="AI211" s="428"/>
      <c r="AJ211" s="428"/>
      <c r="AK211" s="341"/>
      <c r="AL211" s="341"/>
      <c r="AM211" s="341"/>
      <c r="AN211" s="341"/>
      <c r="AO211" s="341"/>
      <c r="AP211" s="341"/>
      <c r="AQ211" s="341"/>
      <c r="AR211" s="341"/>
      <c r="AS211" s="341"/>
      <c r="AT211" s="341"/>
      <c r="AU211" s="341"/>
      <c r="AV211" s="341"/>
      <c r="AW211" s="341"/>
      <c r="AX211" s="341"/>
      <c r="AY211" s="341"/>
      <c r="AZ211" s="341"/>
      <c r="BA211" s="341"/>
      <c r="BB211" s="341"/>
      <c r="BC211" s="341"/>
      <c r="BD211" s="433"/>
      <c r="BE211" s="433"/>
      <c r="BF211" s="434"/>
      <c r="BG211" s="434"/>
      <c r="BH211" s="341"/>
      <c r="BI211" s="341"/>
      <c r="BJ211" s="341"/>
      <c r="BK211" s="428"/>
      <c r="BL211" s="428"/>
      <c r="BM211" s="425"/>
      <c r="BN211" s="425"/>
      <c r="BO211" s="425"/>
      <c r="BP211" s="341"/>
      <c r="BQ211" s="341"/>
      <c r="BR211" s="341"/>
      <c r="BS211" s="341"/>
      <c r="BT211" s="341"/>
      <c r="BU211" s="341"/>
      <c r="BV211" s="341"/>
      <c r="BW211" s="341"/>
      <c r="BX211" s="341"/>
      <c r="BY211" s="341"/>
      <c r="BZ211" s="341"/>
      <c r="CA211" s="341"/>
      <c r="CB211" s="341"/>
      <c r="CC211" s="341"/>
      <c r="CD211" s="430"/>
      <c r="CE211" s="341"/>
      <c r="CF211" s="341"/>
      <c r="CG211" s="341"/>
      <c r="CH211" s="341"/>
      <c r="CI211" s="341"/>
      <c r="CJ211" s="341"/>
      <c r="CK211" s="341"/>
      <c r="CL211" s="341"/>
      <c r="CM211" s="341"/>
      <c r="CN211" s="341"/>
      <c r="CO211" s="341"/>
      <c r="CP211" s="341"/>
      <c r="CQ211" s="341"/>
      <c r="CR211" s="341"/>
      <c r="CS211" s="341"/>
      <c r="CT211" s="341"/>
      <c r="CU211" s="341"/>
      <c r="CV211" s="341"/>
      <c r="CW211" s="341"/>
      <c r="CX211" s="341"/>
      <c r="CY211" s="341"/>
      <c r="CZ211" s="341"/>
      <c r="DA211" s="341"/>
      <c r="DB211" s="341"/>
      <c r="DC211" s="430"/>
      <c r="DD211" s="341"/>
      <c r="DE211" s="341"/>
      <c r="DF211" s="341"/>
      <c r="DG211" s="341"/>
      <c r="DH211" s="341"/>
      <c r="DI211" s="341"/>
      <c r="DJ211" s="341"/>
      <c r="DK211" s="341"/>
    </row>
    <row r="212" customFormat="false" ht="12.75" hidden="false" customHeight="false" outlineLevel="0" collapsed="false">
      <c r="A212" s="449" t="n">
        <v>42644</v>
      </c>
      <c r="B212" s="438" t="n">
        <v>0</v>
      </c>
      <c r="C212" s="438" t="n">
        <v>0</v>
      </c>
      <c r="D212" s="438" t="n">
        <v>0</v>
      </c>
      <c r="E212" s="438" t="n">
        <v>7.02270058</v>
      </c>
      <c r="F212" s="438" t="n">
        <f aca="false">SUM(B212:E212)</f>
        <v>7.02270058</v>
      </c>
      <c r="G212" s="450" t="n">
        <v>4.715</v>
      </c>
      <c r="H212" s="450" t="n">
        <v>4.693</v>
      </c>
      <c r="I212" s="448" t="n">
        <f aca="false">G212-H212</f>
        <v>0.0220000000000002</v>
      </c>
      <c r="J212" s="438" t="n">
        <f aca="false">I212*B212*10000</f>
        <v>0</v>
      </c>
      <c r="K212" s="438" t="n">
        <f aca="false">C212*I212*10000</f>
        <v>0</v>
      </c>
      <c r="L212" s="438" t="n">
        <f aca="false">I212*D212*10000</f>
        <v>0</v>
      </c>
      <c r="M212" s="438" t="n">
        <f aca="false">I212*E212*10000</f>
        <v>1544.99412760002</v>
      </c>
      <c r="N212" s="438" t="n">
        <f aca="false">SUM(J212:M212)</f>
        <v>1544.99412760002</v>
      </c>
      <c r="O212" s="451" t="n">
        <f aca="false">A212</f>
        <v>42644</v>
      </c>
      <c r="P212" s="341"/>
      <c r="Q212" s="433" t="n">
        <f aca="false">SUM(L212:L693)</f>
        <v>0</v>
      </c>
      <c r="R212" s="341"/>
      <c r="S212" s="428" t="n">
        <f aca="false">H211</f>
        <v>4.664</v>
      </c>
      <c r="T212" s="427" t="n">
        <f aca="false">G211-S212</f>
        <v>0.0220000000000002</v>
      </c>
      <c r="U212" s="425" t="n">
        <f aca="false">T212*F212</f>
        <v>0.154499412760002</v>
      </c>
      <c r="V212" s="341"/>
      <c r="W212" s="341"/>
      <c r="X212" s="341"/>
      <c r="Y212" s="425" t="n">
        <v>0</v>
      </c>
      <c r="Z212" s="425" t="n">
        <v>23629.7856</v>
      </c>
      <c r="AA212" s="341" t="n">
        <f aca="false">Y212-W212</f>
        <v>0</v>
      </c>
      <c r="AB212" s="341" t="n">
        <f aca="false">Z212-X212</f>
        <v>23629.7856</v>
      </c>
      <c r="AC212" s="341" t="n">
        <f aca="false">AA212+AB212</f>
        <v>23629.7856</v>
      </c>
      <c r="AD212" s="341"/>
      <c r="AE212" s="341"/>
      <c r="AF212" s="341"/>
      <c r="AG212" s="341"/>
      <c r="AH212" s="341"/>
      <c r="AI212" s="428"/>
      <c r="AJ212" s="428"/>
      <c r="AK212" s="341"/>
      <c r="AL212" s="341"/>
      <c r="AM212" s="341"/>
      <c r="AN212" s="341"/>
      <c r="AO212" s="341"/>
      <c r="AP212" s="341"/>
      <c r="AQ212" s="341"/>
      <c r="AR212" s="341"/>
      <c r="AS212" s="341"/>
      <c r="AT212" s="341"/>
      <c r="AU212" s="341"/>
      <c r="AV212" s="341"/>
      <c r="AW212" s="341"/>
      <c r="AX212" s="341"/>
      <c r="AY212" s="341"/>
      <c r="AZ212" s="341"/>
      <c r="BA212" s="341"/>
      <c r="BB212" s="341"/>
      <c r="BC212" s="341"/>
      <c r="BD212" s="433"/>
      <c r="BE212" s="433"/>
      <c r="BF212" s="434"/>
      <c r="BG212" s="434"/>
      <c r="BH212" s="341"/>
      <c r="BI212" s="341"/>
      <c r="BJ212" s="341"/>
      <c r="BK212" s="428"/>
      <c r="BL212" s="428"/>
      <c r="BM212" s="425"/>
      <c r="BN212" s="425"/>
      <c r="BO212" s="425"/>
      <c r="BP212" s="341"/>
      <c r="BQ212" s="341"/>
      <c r="BR212" s="341"/>
      <c r="BS212" s="341"/>
      <c r="BT212" s="341"/>
      <c r="BU212" s="341"/>
      <c r="BV212" s="341"/>
      <c r="BW212" s="341"/>
      <c r="BX212" s="341"/>
      <c r="BY212" s="341"/>
      <c r="BZ212" s="341"/>
      <c r="CA212" s="341"/>
      <c r="CB212" s="341"/>
      <c r="CC212" s="341"/>
      <c r="CD212" s="430"/>
      <c r="CE212" s="341"/>
      <c r="CF212" s="341"/>
      <c r="CG212" s="341"/>
      <c r="CH212" s="341"/>
      <c r="CI212" s="341"/>
      <c r="CJ212" s="341"/>
      <c r="CK212" s="341"/>
      <c r="CL212" s="341"/>
      <c r="CM212" s="341"/>
      <c r="CN212" s="341"/>
      <c r="CO212" s="341"/>
      <c r="CP212" s="341"/>
      <c r="CQ212" s="341"/>
      <c r="CR212" s="341"/>
      <c r="CS212" s="341"/>
      <c r="CT212" s="341"/>
      <c r="CU212" s="341"/>
      <c r="CV212" s="341"/>
      <c r="CW212" s="341"/>
      <c r="CX212" s="341"/>
      <c r="CY212" s="341"/>
      <c r="CZ212" s="341"/>
      <c r="DA212" s="341"/>
      <c r="DB212" s="341"/>
      <c r="DC212" s="430"/>
      <c r="DD212" s="341"/>
      <c r="DE212" s="341"/>
      <c r="DF212" s="341"/>
      <c r="DG212" s="341"/>
      <c r="DH212" s="341"/>
      <c r="DI212" s="341"/>
      <c r="DJ212" s="341"/>
      <c r="DK212" s="341"/>
    </row>
    <row r="213" customFormat="false" ht="12.75" hidden="false" customHeight="false" outlineLevel="0" collapsed="false">
      <c r="A213" s="449" t="n">
        <v>42675</v>
      </c>
      <c r="B213" s="438" t="n">
        <v>0</v>
      </c>
      <c r="C213" s="438" t="n">
        <v>0</v>
      </c>
      <c r="D213" s="438" t="n">
        <v>0</v>
      </c>
      <c r="E213" s="438" t="n">
        <v>6.39629002</v>
      </c>
      <c r="F213" s="438" t="n">
        <f aca="false">SUM(B213:E213)</f>
        <v>6.39629002</v>
      </c>
      <c r="G213" s="450" t="n">
        <v>4.855</v>
      </c>
      <c r="H213" s="450" t="n">
        <v>4.833</v>
      </c>
      <c r="I213" s="448" t="n">
        <f aca="false">G213-H213</f>
        <v>0.0220000000000002</v>
      </c>
      <c r="J213" s="438" t="n">
        <f aca="false">I213*B213*10000</f>
        <v>0</v>
      </c>
      <c r="K213" s="438" t="n">
        <f aca="false">C213*I213*10000</f>
        <v>0</v>
      </c>
      <c r="L213" s="438" t="n">
        <f aca="false">I213*D213*10000</f>
        <v>0</v>
      </c>
      <c r="M213" s="438" t="n">
        <f aca="false">I213*E213*10000</f>
        <v>1407.18380440002</v>
      </c>
      <c r="N213" s="438" t="n">
        <f aca="false">SUM(J213:M213)</f>
        <v>1407.18380440002</v>
      </c>
      <c r="O213" s="451" t="n">
        <f aca="false">A213</f>
        <v>42675</v>
      </c>
      <c r="P213" s="341"/>
      <c r="Q213" s="341"/>
      <c r="R213" s="341"/>
      <c r="S213" s="428" t="n">
        <f aca="false">H212</f>
        <v>4.693</v>
      </c>
      <c r="T213" s="427" t="n">
        <f aca="false">G212-S213</f>
        <v>0.0220000000000002</v>
      </c>
      <c r="U213" s="425" t="n">
        <f aca="false">T213*F213</f>
        <v>0.140718380440002</v>
      </c>
      <c r="V213" s="341"/>
      <c r="W213" s="341"/>
      <c r="X213" s="341"/>
      <c r="Y213" s="425" t="n">
        <v>0</v>
      </c>
      <c r="Z213" s="425" t="n">
        <v>24229.9292</v>
      </c>
      <c r="AA213" s="341" t="n">
        <f aca="false">Y213-W213</f>
        <v>0</v>
      </c>
      <c r="AB213" s="341" t="n">
        <f aca="false">Z213-X213</f>
        <v>24229.9292</v>
      </c>
      <c r="AC213" s="341" t="n">
        <f aca="false">AA213+AB213</f>
        <v>24229.9292</v>
      </c>
      <c r="AD213" s="341"/>
      <c r="AE213" s="341"/>
      <c r="AF213" s="341"/>
      <c r="AG213" s="341"/>
      <c r="AH213" s="341"/>
      <c r="AI213" s="428"/>
      <c r="AJ213" s="428"/>
      <c r="AK213" s="341"/>
      <c r="AL213" s="341"/>
      <c r="AM213" s="341"/>
      <c r="AN213" s="341"/>
      <c r="AO213" s="341"/>
      <c r="AP213" s="341"/>
      <c r="AQ213" s="341"/>
      <c r="AR213" s="341"/>
      <c r="AS213" s="341"/>
      <c r="AT213" s="341"/>
      <c r="AU213" s="341"/>
      <c r="AV213" s="341"/>
      <c r="AW213" s="341"/>
      <c r="AX213" s="341"/>
      <c r="AY213" s="341"/>
      <c r="AZ213" s="341"/>
      <c r="BA213" s="341"/>
      <c r="BB213" s="341"/>
      <c r="BC213" s="341"/>
      <c r="BD213" s="433"/>
      <c r="BE213" s="433"/>
      <c r="BF213" s="434"/>
      <c r="BG213" s="434"/>
      <c r="BH213" s="341"/>
      <c r="BI213" s="341"/>
      <c r="BJ213" s="341"/>
      <c r="BK213" s="428"/>
      <c r="BL213" s="428"/>
      <c r="BM213" s="425"/>
      <c r="BN213" s="425"/>
      <c r="BO213" s="425"/>
      <c r="BP213" s="341"/>
      <c r="BQ213" s="341"/>
      <c r="BR213" s="341"/>
      <c r="BS213" s="341"/>
      <c r="BT213" s="341"/>
      <c r="BU213" s="341"/>
      <c r="BV213" s="341"/>
      <c r="BW213" s="341"/>
      <c r="BX213" s="341"/>
      <c r="BY213" s="341"/>
      <c r="BZ213" s="341"/>
      <c r="CA213" s="341"/>
      <c r="CB213" s="341"/>
      <c r="CC213" s="341"/>
      <c r="CD213" s="430"/>
      <c r="CE213" s="341"/>
      <c r="CF213" s="341"/>
      <c r="CG213" s="341"/>
      <c r="CH213" s="341"/>
      <c r="CI213" s="341"/>
      <c r="CJ213" s="341"/>
      <c r="CK213" s="341"/>
      <c r="CL213" s="341"/>
      <c r="CM213" s="341"/>
      <c r="CN213" s="341"/>
      <c r="CO213" s="341"/>
      <c r="CP213" s="341"/>
      <c r="CQ213" s="341"/>
      <c r="CR213" s="341"/>
      <c r="CS213" s="341"/>
      <c r="CT213" s="341"/>
      <c r="CU213" s="341"/>
      <c r="CV213" s="341"/>
      <c r="CW213" s="341"/>
      <c r="CX213" s="341"/>
      <c r="CY213" s="341"/>
      <c r="CZ213" s="341"/>
      <c r="DA213" s="341"/>
      <c r="DB213" s="341"/>
      <c r="DC213" s="430"/>
      <c r="DD213" s="341"/>
      <c r="DE213" s="341"/>
      <c r="DF213" s="341"/>
      <c r="DG213" s="341"/>
      <c r="DH213" s="341"/>
      <c r="DI213" s="341"/>
      <c r="DJ213" s="341"/>
      <c r="DK213" s="341"/>
    </row>
    <row r="214" customFormat="false" ht="12.75" hidden="false" customHeight="false" outlineLevel="0" collapsed="false">
      <c r="A214" s="449" t="n">
        <v>42705</v>
      </c>
      <c r="B214" s="438" t="n">
        <v>0</v>
      </c>
      <c r="C214" s="438" t="n">
        <v>0</v>
      </c>
      <c r="D214" s="438" t="n">
        <v>0</v>
      </c>
      <c r="E214" s="438" t="n">
        <v>6.61844923</v>
      </c>
      <c r="F214" s="438" t="n">
        <f aca="false">SUM(B214:E214)</f>
        <v>6.61844923</v>
      </c>
      <c r="G214" s="450" t="n">
        <v>5</v>
      </c>
      <c r="H214" s="450" t="n">
        <v>4.978</v>
      </c>
      <c r="I214" s="448" t="n">
        <f aca="false">G214-H214</f>
        <v>0.0220000000000002</v>
      </c>
      <c r="J214" s="438" t="n">
        <f aca="false">I214*B214*10000</f>
        <v>0</v>
      </c>
      <c r="K214" s="438" t="n">
        <f aca="false">C214*I214*10000</f>
        <v>0</v>
      </c>
      <c r="L214" s="438" t="n">
        <f aca="false">I214*D214*10000</f>
        <v>0</v>
      </c>
      <c r="M214" s="438" t="n">
        <f aca="false">I214*E214*10000</f>
        <v>1456.05883060002</v>
      </c>
      <c r="N214" s="438" t="n">
        <f aca="false">SUM(J214:M214)</f>
        <v>1456.05883060002</v>
      </c>
      <c r="O214" s="451" t="n">
        <f aca="false">A214</f>
        <v>42705</v>
      </c>
      <c r="P214" s="341"/>
      <c r="Q214" s="341"/>
      <c r="R214" s="341"/>
      <c r="S214" s="428" t="n">
        <f aca="false">H213</f>
        <v>4.833</v>
      </c>
      <c r="T214" s="427" t="n">
        <f aca="false">G213-S214</f>
        <v>0.0220000000000002</v>
      </c>
      <c r="U214" s="425" t="n">
        <f aca="false">T214*F214</f>
        <v>0.145605883060002</v>
      </c>
      <c r="V214" s="341"/>
      <c r="W214" s="341"/>
      <c r="X214" s="341"/>
      <c r="Y214" s="425" t="n">
        <v>0</v>
      </c>
      <c r="Z214" s="425" t="n">
        <v>23262.1106</v>
      </c>
      <c r="AA214" s="341" t="n">
        <f aca="false">Y214-W214</f>
        <v>0</v>
      </c>
      <c r="AB214" s="341" t="n">
        <f aca="false">Z214-X214</f>
        <v>23262.1106</v>
      </c>
      <c r="AC214" s="341" t="n">
        <f aca="false">AA214+AB214</f>
        <v>23262.1106</v>
      </c>
      <c r="AD214" s="341"/>
      <c r="AE214" s="341"/>
      <c r="AF214" s="341"/>
      <c r="AG214" s="341"/>
      <c r="AH214" s="341"/>
      <c r="AI214" s="428"/>
      <c r="AJ214" s="428"/>
      <c r="AK214" s="341"/>
      <c r="AL214" s="341"/>
      <c r="AM214" s="341"/>
      <c r="AN214" s="341"/>
      <c r="AO214" s="341"/>
      <c r="AP214" s="341"/>
      <c r="AQ214" s="341"/>
      <c r="AR214" s="341"/>
      <c r="AS214" s="341"/>
      <c r="AT214" s="341"/>
      <c r="AU214" s="341"/>
      <c r="AV214" s="341"/>
      <c r="AW214" s="341"/>
      <c r="AX214" s="341"/>
      <c r="AY214" s="341"/>
      <c r="AZ214" s="341"/>
      <c r="BA214" s="341"/>
      <c r="BB214" s="341"/>
      <c r="BC214" s="341"/>
      <c r="BD214" s="433"/>
      <c r="BE214" s="433"/>
      <c r="BF214" s="434"/>
      <c r="BG214" s="434"/>
      <c r="BH214" s="341"/>
      <c r="BI214" s="341"/>
      <c r="BJ214" s="341"/>
      <c r="BK214" s="428"/>
      <c r="BL214" s="428"/>
      <c r="BM214" s="425"/>
      <c r="BN214" s="425"/>
      <c r="BO214" s="425"/>
      <c r="BP214" s="341"/>
      <c r="BQ214" s="341"/>
      <c r="BR214" s="341"/>
      <c r="BS214" s="341"/>
      <c r="BT214" s="341"/>
      <c r="BU214" s="341"/>
      <c r="BV214" s="341"/>
      <c r="BW214" s="341"/>
      <c r="BX214" s="341"/>
      <c r="BY214" s="341"/>
      <c r="BZ214" s="341"/>
      <c r="CA214" s="341"/>
      <c r="CB214" s="341"/>
      <c r="CC214" s="341"/>
      <c r="CD214" s="430"/>
      <c r="CE214" s="341"/>
      <c r="CF214" s="341"/>
      <c r="CG214" s="341"/>
      <c r="CH214" s="341"/>
      <c r="CI214" s="341"/>
      <c r="CJ214" s="341"/>
      <c r="CK214" s="341"/>
      <c r="CL214" s="341"/>
      <c r="CM214" s="341"/>
      <c r="CN214" s="341"/>
      <c r="CO214" s="341"/>
      <c r="CP214" s="341"/>
      <c r="CQ214" s="341"/>
      <c r="CR214" s="341"/>
      <c r="CS214" s="341"/>
      <c r="CT214" s="341"/>
      <c r="CU214" s="341"/>
      <c r="CV214" s="341"/>
      <c r="CW214" s="341"/>
      <c r="CX214" s="341"/>
      <c r="CY214" s="341"/>
      <c r="CZ214" s="341"/>
      <c r="DA214" s="341"/>
      <c r="DB214" s="341"/>
      <c r="DC214" s="430"/>
      <c r="DD214" s="341"/>
      <c r="DE214" s="341"/>
      <c r="DF214" s="341"/>
      <c r="DG214" s="341"/>
      <c r="DH214" s="341"/>
      <c r="DI214" s="341"/>
      <c r="DJ214" s="341"/>
      <c r="DK214" s="341"/>
    </row>
    <row r="215" customFormat="false" ht="12.75" hidden="false" customHeight="false" outlineLevel="0" collapsed="false">
      <c r="A215" s="449" t="n">
        <v>42736</v>
      </c>
      <c r="B215" s="438" t="n">
        <v>0</v>
      </c>
      <c r="C215" s="438" t="n">
        <v>0</v>
      </c>
      <c r="D215" s="438" t="n">
        <v>0</v>
      </c>
      <c r="E215" s="438" t="n">
        <v>6.57929469</v>
      </c>
      <c r="F215" s="438" t="n">
        <f aca="false">SUM(B215:E215)</f>
        <v>6.57929469</v>
      </c>
      <c r="G215" s="450" t="n">
        <v>5.12</v>
      </c>
      <c r="H215" s="450" t="n">
        <v>5.098</v>
      </c>
      <c r="I215" s="448" t="n">
        <f aca="false">G215-H215</f>
        <v>0.0220000000000002</v>
      </c>
      <c r="J215" s="438" t="n">
        <f aca="false">I215*B215*10000</f>
        <v>0</v>
      </c>
      <c r="K215" s="438" t="n">
        <f aca="false">C215*I215*10000</f>
        <v>0</v>
      </c>
      <c r="L215" s="438" t="n">
        <f aca="false">I215*D215*10000</f>
        <v>0</v>
      </c>
      <c r="M215" s="438" t="n">
        <f aca="false">I215*E215*10000</f>
        <v>1447.44483180002</v>
      </c>
      <c r="N215" s="438" t="n">
        <f aca="false">SUM(J215:M215)</f>
        <v>1447.44483180002</v>
      </c>
      <c r="O215" s="451" t="n">
        <f aca="false">A215</f>
        <v>42736</v>
      </c>
      <c r="P215" s="341"/>
      <c r="Q215" s="341"/>
      <c r="R215" s="341"/>
      <c r="S215" s="428" t="n">
        <f aca="false">H214</f>
        <v>4.978</v>
      </c>
      <c r="T215" s="427" t="n">
        <f aca="false">G214-S215</f>
        <v>0.0220000000000002</v>
      </c>
      <c r="U215" s="425" t="n">
        <f aca="false">T215*F215</f>
        <v>0.144744483180002</v>
      </c>
      <c r="V215" s="341"/>
      <c r="W215" s="341"/>
      <c r="X215" s="341"/>
      <c r="Y215" s="425" t="n">
        <v>0</v>
      </c>
      <c r="Z215" s="425" t="n">
        <v>23852.6068</v>
      </c>
      <c r="AA215" s="341" t="n">
        <f aca="false">Y215-W215</f>
        <v>0</v>
      </c>
      <c r="AB215" s="341" t="n">
        <f aca="false">Z215-X215</f>
        <v>23852.6068</v>
      </c>
      <c r="AC215" s="341" t="n">
        <f aca="false">AA215+AB215</f>
        <v>23852.6068</v>
      </c>
      <c r="AD215" s="341"/>
      <c r="AE215" s="341"/>
      <c r="AF215" s="341"/>
      <c r="AG215" s="341"/>
      <c r="AH215" s="341"/>
      <c r="AI215" s="428"/>
      <c r="AJ215" s="428"/>
      <c r="AK215" s="341"/>
      <c r="AL215" s="341"/>
      <c r="AM215" s="341"/>
      <c r="AN215" s="341"/>
      <c r="AO215" s="341"/>
      <c r="AP215" s="341"/>
      <c r="AQ215" s="341"/>
      <c r="AR215" s="341"/>
      <c r="AS215" s="341"/>
      <c r="AT215" s="341"/>
      <c r="AU215" s="341"/>
      <c r="AV215" s="341"/>
      <c r="AW215" s="341"/>
      <c r="AX215" s="341"/>
      <c r="AY215" s="341"/>
      <c r="AZ215" s="341"/>
      <c r="BA215" s="341"/>
      <c r="BB215" s="341"/>
      <c r="BC215" s="341"/>
      <c r="BD215" s="433"/>
      <c r="BE215" s="433"/>
      <c r="BF215" s="434"/>
      <c r="BG215" s="434"/>
      <c r="BH215" s="341"/>
      <c r="BI215" s="341"/>
      <c r="BJ215" s="341"/>
      <c r="BK215" s="428"/>
      <c r="BL215" s="428"/>
      <c r="BM215" s="425"/>
      <c r="BN215" s="425"/>
      <c r="BO215" s="425"/>
      <c r="BP215" s="341"/>
      <c r="BQ215" s="341"/>
      <c r="BR215" s="341"/>
      <c r="BS215" s="341"/>
      <c r="BT215" s="341"/>
      <c r="BU215" s="341"/>
      <c r="BV215" s="341"/>
      <c r="BW215" s="341"/>
      <c r="BX215" s="341"/>
      <c r="BY215" s="341"/>
      <c r="BZ215" s="341"/>
      <c r="CA215" s="341"/>
      <c r="CB215" s="341"/>
      <c r="CC215" s="341"/>
      <c r="CD215" s="430"/>
      <c r="CE215" s="341"/>
      <c r="CF215" s="341"/>
      <c r="CG215" s="341"/>
      <c r="CH215" s="341"/>
      <c r="CI215" s="341"/>
      <c r="CJ215" s="341"/>
      <c r="CK215" s="341"/>
      <c r="CL215" s="341"/>
      <c r="CM215" s="341"/>
      <c r="CN215" s="341"/>
      <c r="CO215" s="341"/>
      <c r="CP215" s="341"/>
      <c r="CQ215" s="341"/>
      <c r="CR215" s="341"/>
      <c r="CS215" s="341"/>
      <c r="CT215" s="341"/>
      <c r="CU215" s="341"/>
      <c r="CV215" s="341"/>
      <c r="CW215" s="341"/>
      <c r="CX215" s="341"/>
      <c r="CY215" s="341"/>
      <c r="CZ215" s="341"/>
      <c r="DA215" s="341"/>
      <c r="DB215" s="341"/>
      <c r="DC215" s="430"/>
      <c r="DD215" s="341"/>
      <c r="DE215" s="341"/>
      <c r="DF215" s="341"/>
      <c r="DG215" s="341"/>
      <c r="DH215" s="341"/>
      <c r="DI215" s="341"/>
      <c r="DJ215" s="341"/>
      <c r="DK215" s="341"/>
    </row>
    <row r="216" customFormat="false" ht="12.75" hidden="false" customHeight="false" outlineLevel="0" collapsed="false">
      <c r="A216" s="449" t="n">
        <v>42767</v>
      </c>
      <c r="B216" s="438" t="n">
        <v>0</v>
      </c>
      <c r="C216" s="438" t="n">
        <v>0</v>
      </c>
      <c r="D216" s="438" t="n">
        <v>0</v>
      </c>
      <c r="E216" s="438" t="n">
        <v>5.96423704</v>
      </c>
      <c r="F216" s="438" t="n">
        <f aca="false">SUM(B216:E216)</f>
        <v>5.96423704</v>
      </c>
      <c r="G216" s="450" t="n">
        <v>5.002</v>
      </c>
      <c r="H216" s="450" t="n">
        <v>4.98</v>
      </c>
      <c r="I216" s="448" t="n">
        <f aca="false">G216-H216</f>
        <v>0.0219999999999994</v>
      </c>
      <c r="J216" s="438" t="n">
        <f aca="false">I216*B216*10000</f>
        <v>0</v>
      </c>
      <c r="K216" s="438" t="n">
        <f aca="false">C216*I216*10000</f>
        <v>0</v>
      </c>
      <c r="L216" s="438" t="n">
        <f aca="false">I216*D216*10000</f>
        <v>0</v>
      </c>
      <c r="M216" s="438" t="n">
        <f aca="false">I216*E216*10000</f>
        <v>1312.13214879996</v>
      </c>
      <c r="N216" s="438" t="n">
        <f aca="false">SUM(J216:M216)</f>
        <v>1312.13214879996</v>
      </c>
      <c r="O216" s="451" t="n">
        <f aca="false">A216</f>
        <v>42767</v>
      </c>
      <c r="P216" s="341"/>
      <c r="Q216" s="341"/>
      <c r="R216" s="341"/>
      <c r="S216" s="428" t="n">
        <f aca="false">H215</f>
        <v>5.098</v>
      </c>
      <c r="T216" s="427" t="n">
        <f aca="false">G215-S216</f>
        <v>0.0220000000000002</v>
      </c>
      <c r="U216" s="425" t="n">
        <f aca="false">T216*F216</f>
        <v>0.131213214880001</v>
      </c>
      <c r="V216" s="341"/>
      <c r="W216" s="341"/>
      <c r="X216" s="341"/>
      <c r="Y216" s="425" t="n">
        <v>0</v>
      </c>
      <c r="Z216" s="425" t="n">
        <v>23662.869</v>
      </c>
      <c r="AA216" s="341" t="n">
        <f aca="false">Y216-W216</f>
        <v>0</v>
      </c>
      <c r="AB216" s="341" t="n">
        <f aca="false">Z216-X216</f>
        <v>23662.869</v>
      </c>
      <c r="AC216" s="341" t="n">
        <f aca="false">AA216+AB216</f>
        <v>23662.869</v>
      </c>
      <c r="AD216" s="341"/>
      <c r="AE216" s="341"/>
      <c r="AF216" s="341"/>
      <c r="AG216" s="341"/>
      <c r="AH216" s="341"/>
      <c r="AI216" s="428"/>
      <c r="AJ216" s="428"/>
      <c r="AK216" s="341"/>
      <c r="AL216" s="341"/>
      <c r="AM216" s="341"/>
      <c r="AN216" s="341"/>
      <c r="AO216" s="341"/>
      <c r="AP216" s="341"/>
      <c r="AQ216" s="341"/>
      <c r="AR216" s="341"/>
      <c r="AS216" s="341"/>
      <c r="AT216" s="341"/>
      <c r="AU216" s="341"/>
      <c r="AV216" s="341"/>
      <c r="AW216" s="341"/>
      <c r="AX216" s="341"/>
      <c r="AY216" s="341"/>
      <c r="AZ216" s="341"/>
      <c r="BA216" s="341"/>
      <c r="BB216" s="341"/>
      <c r="BC216" s="341"/>
      <c r="BD216" s="433"/>
      <c r="BE216" s="433"/>
      <c r="BF216" s="434"/>
      <c r="BG216" s="434"/>
      <c r="BH216" s="341"/>
      <c r="BI216" s="341"/>
      <c r="BJ216" s="341"/>
      <c r="BK216" s="428"/>
      <c r="BL216" s="428"/>
      <c r="BM216" s="425"/>
      <c r="BN216" s="425"/>
      <c r="BO216" s="425"/>
      <c r="BP216" s="341"/>
      <c r="BQ216" s="341"/>
      <c r="BR216" s="341"/>
      <c r="BS216" s="341"/>
      <c r="BT216" s="341"/>
      <c r="BU216" s="341"/>
      <c r="BV216" s="341"/>
      <c r="BW216" s="341"/>
      <c r="BX216" s="341"/>
      <c r="BY216" s="341"/>
      <c r="BZ216" s="341"/>
      <c r="CA216" s="341"/>
      <c r="CB216" s="341"/>
      <c r="CC216" s="341"/>
      <c r="CD216" s="430"/>
      <c r="CE216" s="341"/>
      <c r="CF216" s="341"/>
      <c r="CG216" s="341"/>
      <c r="CH216" s="341"/>
      <c r="CI216" s="341"/>
      <c r="CJ216" s="341"/>
      <c r="CK216" s="341"/>
      <c r="CL216" s="341"/>
      <c r="CM216" s="341"/>
      <c r="CN216" s="341"/>
      <c r="CO216" s="341"/>
      <c r="CP216" s="341"/>
      <c r="CQ216" s="341"/>
      <c r="CR216" s="341"/>
      <c r="CS216" s="341"/>
      <c r="CT216" s="341"/>
      <c r="CU216" s="341"/>
      <c r="CV216" s="341"/>
      <c r="CW216" s="341"/>
      <c r="CX216" s="341"/>
      <c r="CY216" s="341"/>
      <c r="CZ216" s="341"/>
      <c r="DA216" s="341"/>
      <c r="DB216" s="341"/>
      <c r="DC216" s="430"/>
      <c r="DD216" s="341"/>
      <c r="DE216" s="341"/>
      <c r="DF216" s="341"/>
      <c r="DG216" s="341"/>
      <c r="DH216" s="341"/>
      <c r="DI216" s="341"/>
      <c r="DJ216" s="341"/>
      <c r="DK216" s="341"/>
    </row>
    <row r="217" customFormat="false" ht="12.75" hidden="false" customHeight="false" outlineLevel="0" collapsed="false">
      <c r="A217" s="449" t="n">
        <v>42795</v>
      </c>
      <c r="B217" s="438" t="n">
        <v>0</v>
      </c>
      <c r="C217" s="438" t="n">
        <v>0</v>
      </c>
      <c r="D217" s="438" t="n">
        <v>0</v>
      </c>
      <c r="E217" s="438" t="n">
        <v>5.96273511</v>
      </c>
      <c r="F217" s="438" t="n">
        <f aca="false">SUM(B217:E217)</f>
        <v>5.96273511</v>
      </c>
      <c r="G217" s="450" t="n">
        <v>4.869</v>
      </c>
      <c r="H217" s="450" t="n">
        <v>4.847</v>
      </c>
      <c r="I217" s="448" t="n">
        <f aca="false">G217-H217</f>
        <v>0.0219999999999994</v>
      </c>
      <c r="J217" s="438" t="n">
        <f aca="false">I217*B217*10000</f>
        <v>0</v>
      </c>
      <c r="K217" s="438" t="n">
        <f aca="false">C217*I217*10000</f>
        <v>0</v>
      </c>
      <c r="L217" s="438" t="n">
        <f aca="false">I217*D217*10000</f>
        <v>0</v>
      </c>
      <c r="M217" s="438" t="n">
        <f aca="false">I217*E217*10000</f>
        <v>1311.80172419996</v>
      </c>
      <c r="N217" s="438" t="n">
        <f aca="false">SUM(J217:M217)</f>
        <v>1311.80172419996</v>
      </c>
      <c r="O217" s="451" t="n">
        <f aca="false">A217</f>
        <v>42795</v>
      </c>
      <c r="P217" s="341"/>
      <c r="Q217" s="341"/>
      <c r="R217" s="341"/>
      <c r="S217" s="428" t="n">
        <f aca="false">H216</f>
        <v>4.98</v>
      </c>
      <c r="T217" s="427" t="n">
        <f aca="false">G216-S217</f>
        <v>0.0219999999999994</v>
      </c>
      <c r="U217" s="425" t="n">
        <f aca="false">T217*F217</f>
        <v>0.131180172419996</v>
      </c>
      <c r="V217" s="341"/>
      <c r="W217" s="341"/>
      <c r="X217" s="341"/>
      <c r="Y217" s="425" t="n">
        <v>0</v>
      </c>
      <c r="Z217" s="425" t="n">
        <v>22717.2382</v>
      </c>
      <c r="AA217" s="341" t="n">
        <f aca="false">Y217-W217</f>
        <v>0</v>
      </c>
      <c r="AB217" s="341" t="n">
        <f aca="false">Z217-X217</f>
        <v>22717.2382</v>
      </c>
      <c r="AC217" s="341" t="n">
        <f aca="false">AA217+AB217</f>
        <v>22717.2382</v>
      </c>
      <c r="AD217" s="341"/>
      <c r="AE217" s="341"/>
      <c r="AF217" s="341"/>
      <c r="AG217" s="341"/>
      <c r="AH217" s="341"/>
      <c r="AI217" s="428"/>
      <c r="AJ217" s="428"/>
      <c r="AK217" s="341"/>
      <c r="AL217" s="341"/>
      <c r="AM217" s="341"/>
      <c r="AN217" s="341"/>
      <c r="AO217" s="341"/>
      <c r="AP217" s="341"/>
      <c r="AQ217" s="341"/>
      <c r="AR217" s="341"/>
      <c r="AS217" s="341"/>
      <c r="AT217" s="341"/>
      <c r="AU217" s="341"/>
      <c r="AV217" s="341"/>
      <c r="AW217" s="341"/>
      <c r="AX217" s="341"/>
      <c r="AY217" s="341"/>
      <c r="AZ217" s="341"/>
      <c r="BA217" s="341"/>
      <c r="BB217" s="341"/>
      <c r="BC217" s="341"/>
      <c r="BD217" s="433"/>
      <c r="BE217" s="433"/>
      <c r="BF217" s="434"/>
      <c r="BG217" s="434"/>
      <c r="BH217" s="341"/>
      <c r="BI217" s="341"/>
      <c r="BJ217" s="341"/>
      <c r="BK217" s="428"/>
      <c r="BL217" s="428"/>
      <c r="BM217" s="425"/>
      <c r="BN217" s="425"/>
      <c r="BO217" s="425"/>
      <c r="BP217" s="341"/>
      <c r="BQ217" s="341"/>
      <c r="BR217" s="341"/>
      <c r="BS217" s="341"/>
      <c r="BT217" s="341"/>
      <c r="BU217" s="341"/>
      <c r="BV217" s="341"/>
      <c r="BW217" s="341"/>
      <c r="BX217" s="341"/>
      <c r="BY217" s="341"/>
      <c r="BZ217" s="341"/>
      <c r="CA217" s="341"/>
      <c r="CB217" s="341"/>
      <c r="CC217" s="341"/>
      <c r="CD217" s="430"/>
      <c r="CE217" s="341"/>
      <c r="CF217" s="341"/>
      <c r="CG217" s="341"/>
      <c r="CH217" s="341"/>
      <c r="CI217" s="341"/>
      <c r="CJ217" s="341"/>
      <c r="CK217" s="341"/>
      <c r="CL217" s="341"/>
      <c r="CM217" s="341"/>
      <c r="CN217" s="341"/>
      <c r="CO217" s="341"/>
      <c r="CP217" s="341"/>
      <c r="CQ217" s="341"/>
      <c r="CR217" s="341"/>
      <c r="CS217" s="341"/>
      <c r="CT217" s="341"/>
      <c r="CU217" s="341"/>
      <c r="CV217" s="341"/>
      <c r="CW217" s="341"/>
      <c r="CX217" s="341"/>
      <c r="CY217" s="341"/>
      <c r="CZ217" s="341"/>
      <c r="DA217" s="341"/>
      <c r="DB217" s="341"/>
      <c r="DC217" s="430"/>
      <c r="DD217" s="341"/>
      <c r="DE217" s="341"/>
      <c r="DF217" s="341"/>
      <c r="DG217" s="341"/>
      <c r="DH217" s="341"/>
      <c r="DI217" s="341"/>
      <c r="DJ217" s="341"/>
      <c r="DK217" s="341"/>
    </row>
    <row r="218" customFormat="false" ht="12.75" hidden="false" customHeight="false" outlineLevel="0" collapsed="false">
      <c r="A218" s="449" t="n">
        <v>42826</v>
      </c>
      <c r="B218" s="438" t="n">
        <v>0</v>
      </c>
      <c r="C218" s="438" t="n">
        <v>0</v>
      </c>
      <c r="D218" s="438" t="n">
        <v>0</v>
      </c>
      <c r="E218" s="438" t="n">
        <v>6.52756136</v>
      </c>
      <c r="F218" s="438" t="n">
        <f aca="false">SUM(B218:E218)</f>
        <v>6.52756136</v>
      </c>
      <c r="G218" s="450" t="n">
        <v>4.649</v>
      </c>
      <c r="H218" s="450" t="n">
        <v>4.627</v>
      </c>
      <c r="I218" s="448" t="n">
        <f aca="false">G218-H218</f>
        <v>0.0220000000000002</v>
      </c>
      <c r="J218" s="438" t="n">
        <f aca="false">I218*B218*10000</f>
        <v>0</v>
      </c>
      <c r="K218" s="438" t="n">
        <f aca="false">C218*I218*10000</f>
        <v>0</v>
      </c>
      <c r="L218" s="438" t="n">
        <f aca="false">I218*D218*10000</f>
        <v>0</v>
      </c>
      <c r="M218" s="438" t="n">
        <f aca="false">I218*E218*10000</f>
        <v>1436.06349920002</v>
      </c>
      <c r="N218" s="438" t="n">
        <f aca="false">SUM(J218:M218)</f>
        <v>1436.06349920002</v>
      </c>
      <c r="O218" s="451" t="n">
        <f aca="false">A218</f>
        <v>42826</v>
      </c>
      <c r="P218" s="425" t="n">
        <f aca="false">SUM(N207:N218)</f>
        <v>18152.4273502</v>
      </c>
      <c r="Q218" s="341"/>
      <c r="R218" s="341"/>
      <c r="S218" s="428" t="n">
        <f aca="false">H217</f>
        <v>4.847</v>
      </c>
      <c r="T218" s="427" t="n">
        <f aca="false">G217-S218</f>
        <v>0.0219999999999994</v>
      </c>
      <c r="U218" s="425" t="n">
        <f aca="false">T218*F218</f>
        <v>0.143606349919996</v>
      </c>
      <c r="V218" s="425" t="n">
        <f aca="false">SUM(U207:U218)</f>
        <v>1.81524273502</v>
      </c>
      <c r="W218" s="341"/>
      <c r="X218" s="341"/>
      <c r="Y218" s="425" t="n">
        <v>0</v>
      </c>
      <c r="Z218" s="425" t="n">
        <v>23293.444</v>
      </c>
      <c r="AA218" s="341" t="n">
        <f aca="false">Y218-W218</f>
        <v>0</v>
      </c>
      <c r="AB218" s="341" t="n">
        <f aca="false">Z218-X218</f>
        <v>23293.444</v>
      </c>
      <c r="AC218" s="341" t="n">
        <f aca="false">AA218+AB218</f>
        <v>23293.444</v>
      </c>
      <c r="AD218" s="341"/>
      <c r="AE218" s="341"/>
      <c r="AF218" s="341"/>
      <c r="AG218" s="341"/>
      <c r="AH218" s="341"/>
      <c r="AI218" s="428"/>
      <c r="AJ218" s="428"/>
      <c r="AK218" s="341"/>
      <c r="AL218" s="341"/>
      <c r="AM218" s="341"/>
      <c r="AN218" s="341"/>
      <c r="AO218" s="341"/>
      <c r="AP218" s="341"/>
      <c r="AQ218" s="341"/>
      <c r="AR218" s="341"/>
      <c r="AS218" s="341"/>
      <c r="AT218" s="341"/>
      <c r="AU218" s="341"/>
      <c r="AV218" s="341"/>
      <c r="AW218" s="341"/>
      <c r="AX218" s="341"/>
      <c r="AY218" s="341"/>
      <c r="AZ218" s="341"/>
      <c r="BA218" s="341"/>
      <c r="BB218" s="341"/>
      <c r="BC218" s="341"/>
      <c r="BD218" s="433"/>
      <c r="BE218" s="433"/>
      <c r="BF218" s="434"/>
      <c r="BG218" s="434"/>
      <c r="BH218" s="341"/>
      <c r="BI218" s="341"/>
      <c r="BJ218" s="341"/>
      <c r="BK218" s="428"/>
      <c r="BL218" s="428"/>
      <c r="BM218" s="425"/>
      <c r="BN218" s="425"/>
      <c r="BO218" s="425"/>
      <c r="BP218" s="341"/>
      <c r="BQ218" s="341"/>
      <c r="BR218" s="341"/>
      <c r="BS218" s="341"/>
      <c r="BT218" s="341"/>
      <c r="BU218" s="341"/>
      <c r="BV218" s="341"/>
      <c r="BW218" s="341"/>
      <c r="BX218" s="341"/>
      <c r="BY218" s="341"/>
      <c r="BZ218" s="341"/>
      <c r="CA218" s="341"/>
      <c r="CB218" s="341"/>
      <c r="CC218" s="341"/>
      <c r="CD218" s="430"/>
      <c r="CE218" s="341"/>
      <c r="CF218" s="341"/>
      <c r="CG218" s="341"/>
      <c r="CH218" s="341"/>
      <c r="CI218" s="341"/>
      <c r="CJ218" s="341"/>
      <c r="CK218" s="341"/>
      <c r="CL218" s="341"/>
      <c r="CM218" s="341"/>
      <c r="CN218" s="341"/>
      <c r="CO218" s="341"/>
      <c r="CP218" s="341"/>
      <c r="CQ218" s="341"/>
      <c r="CR218" s="341"/>
      <c r="CS218" s="341"/>
      <c r="CT218" s="341"/>
      <c r="CU218" s="341"/>
      <c r="CV218" s="341"/>
      <c r="CW218" s="341"/>
      <c r="CX218" s="341"/>
      <c r="CY218" s="341"/>
      <c r="CZ218" s="341"/>
      <c r="DA218" s="341"/>
      <c r="DB218" s="341"/>
      <c r="DC218" s="430"/>
      <c r="DD218" s="341"/>
      <c r="DE218" s="341"/>
      <c r="DF218" s="341"/>
      <c r="DG218" s="341"/>
      <c r="DH218" s="341"/>
      <c r="DI218" s="341"/>
      <c r="DJ218" s="341"/>
      <c r="DK218" s="341"/>
    </row>
    <row r="219" customFormat="false" ht="12.75" hidden="false" customHeight="false" outlineLevel="0" collapsed="false">
      <c r="A219" s="449" t="n">
        <v>42856</v>
      </c>
      <c r="B219" s="438" t="n">
        <v>0</v>
      </c>
      <c r="C219" s="438" t="n">
        <v>0</v>
      </c>
      <c r="D219" s="438" t="n">
        <v>0</v>
      </c>
      <c r="E219" s="438" t="n">
        <v>7.07735327</v>
      </c>
      <c r="F219" s="438" t="n">
        <f aca="false">SUM(B219:E219)</f>
        <v>7.07735327</v>
      </c>
      <c r="G219" s="450" t="n">
        <v>4.639</v>
      </c>
      <c r="H219" s="450" t="n">
        <v>4.617</v>
      </c>
      <c r="I219" s="448" t="n">
        <f aca="false">G219-H219</f>
        <v>0.0220000000000002</v>
      </c>
      <c r="J219" s="438" t="n">
        <f aca="false">I219*B219*10000</f>
        <v>0</v>
      </c>
      <c r="K219" s="438" t="n">
        <f aca="false">C219*I219*10000</f>
        <v>0</v>
      </c>
      <c r="L219" s="438" t="n">
        <f aca="false">I219*D219*10000</f>
        <v>0</v>
      </c>
      <c r="M219" s="438" t="n">
        <f aca="false">I219*E219*10000</f>
        <v>1557.01771940002</v>
      </c>
      <c r="N219" s="438" t="n">
        <f aca="false">SUM(J219:M219)</f>
        <v>1557.01771940002</v>
      </c>
      <c r="O219" s="451" t="n">
        <f aca="false">A219</f>
        <v>42856</v>
      </c>
      <c r="P219" s="341"/>
      <c r="Q219" s="341"/>
      <c r="R219" s="341"/>
      <c r="S219" s="428" t="n">
        <f aca="false">H218</f>
        <v>4.627</v>
      </c>
      <c r="T219" s="427" t="n">
        <f aca="false">G218-S219</f>
        <v>0.0220000000000002</v>
      </c>
      <c r="U219" s="425" t="n">
        <f aca="false">T219*F219</f>
        <v>0.155701771940002</v>
      </c>
      <c r="V219" s="341"/>
      <c r="W219" s="341"/>
      <c r="X219" s="341"/>
      <c r="Y219" s="425" t="n">
        <v>0</v>
      </c>
      <c r="Z219" s="425" t="n">
        <v>22362.272</v>
      </c>
      <c r="AA219" s="341" t="n">
        <f aca="false">Y219-W219</f>
        <v>0</v>
      </c>
      <c r="AB219" s="341" t="n">
        <f aca="false">Z219-X219</f>
        <v>22362.272</v>
      </c>
      <c r="AC219" s="341" t="n">
        <f aca="false">AA219+AB219</f>
        <v>22362.272</v>
      </c>
      <c r="AD219" s="341"/>
      <c r="AE219" s="341"/>
      <c r="AF219" s="341"/>
      <c r="AG219" s="341"/>
      <c r="AH219" s="341"/>
      <c r="AI219" s="428"/>
      <c r="AJ219" s="428"/>
      <c r="AK219" s="341"/>
      <c r="AL219" s="341"/>
      <c r="AM219" s="341"/>
      <c r="AN219" s="341"/>
      <c r="AO219" s="341"/>
      <c r="AP219" s="341"/>
      <c r="AQ219" s="341"/>
      <c r="AR219" s="341"/>
      <c r="AS219" s="341"/>
      <c r="AT219" s="341"/>
      <c r="AU219" s="341"/>
      <c r="AV219" s="341"/>
      <c r="AW219" s="341"/>
      <c r="AX219" s="341"/>
      <c r="AY219" s="341"/>
      <c r="AZ219" s="341"/>
      <c r="BA219" s="341"/>
      <c r="BB219" s="341"/>
      <c r="BC219" s="341"/>
      <c r="BD219" s="433"/>
      <c r="BE219" s="433"/>
      <c r="BF219" s="434"/>
      <c r="BG219" s="434"/>
      <c r="BH219" s="341"/>
      <c r="BI219" s="341"/>
      <c r="BJ219" s="341"/>
      <c r="BK219" s="428"/>
      <c r="BL219" s="428"/>
      <c r="BM219" s="425"/>
      <c r="BN219" s="425"/>
      <c r="BO219" s="425"/>
      <c r="BP219" s="341"/>
      <c r="BQ219" s="341"/>
      <c r="BR219" s="341"/>
      <c r="BS219" s="341"/>
      <c r="BT219" s="341"/>
      <c r="BU219" s="341"/>
      <c r="BV219" s="341"/>
      <c r="BW219" s="341"/>
      <c r="BX219" s="341"/>
      <c r="BY219" s="341"/>
      <c r="BZ219" s="341"/>
      <c r="CA219" s="341"/>
      <c r="CB219" s="341"/>
      <c r="CC219" s="341"/>
      <c r="CD219" s="430"/>
      <c r="CE219" s="341"/>
      <c r="CF219" s="341"/>
      <c r="CG219" s="341"/>
      <c r="CH219" s="341"/>
      <c r="CI219" s="341"/>
      <c r="CJ219" s="341"/>
      <c r="CK219" s="341"/>
      <c r="CL219" s="341"/>
      <c r="CM219" s="341"/>
      <c r="CN219" s="341"/>
      <c r="CO219" s="341"/>
      <c r="CP219" s="341"/>
      <c r="CQ219" s="341"/>
      <c r="CR219" s="341"/>
      <c r="CS219" s="341"/>
      <c r="CT219" s="341"/>
      <c r="CU219" s="341"/>
      <c r="CV219" s="341"/>
      <c r="CW219" s="341"/>
      <c r="CX219" s="341"/>
      <c r="CY219" s="341"/>
      <c r="CZ219" s="341"/>
      <c r="DA219" s="341"/>
      <c r="DB219" s="341"/>
      <c r="DC219" s="430"/>
      <c r="DD219" s="341"/>
      <c r="DE219" s="341"/>
      <c r="DF219" s="341"/>
      <c r="DG219" s="341"/>
      <c r="DH219" s="341"/>
      <c r="DI219" s="341"/>
      <c r="DJ219" s="341"/>
      <c r="DK219" s="341"/>
    </row>
    <row r="220" customFormat="false" ht="12.75" hidden="false" customHeight="false" outlineLevel="0" collapsed="false">
      <c r="A220" s="449" t="n">
        <v>42887</v>
      </c>
      <c r="B220" s="438" t="n">
        <v>0</v>
      </c>
      <c r="C220" s="438" t="n">
        <v>0</v>
      </c>
      <c r="D220" s="438" t="n">
        <v>0</v>
      </c>
      <c r="E220" s="438" t="n">
        <v>6.77437166</v>
      </c>
      <c r="F220" s="438" t="n">
        <f aca="false">SUM(B220:E220)</f>
        <v>6.77437166</v>
      </c>
      <c r="G220" s="450" t="n">
        <v>4.675</v>
      </c>
      <c r="H220" s="450" t="n">
        <v>4.653</v>
      </c>
      <c r="I220" s="448" t="n">
        <f aca="false">G220-H220</f>
        <v>0.0220000000000002</v>
      </c>
      <c r="J220" s="438" t="n">
        <f aca="false">I220*B220*10000</f>
        <v>0</v>
      </c>
      <c r="K220" s="438" t="n">
        <f aca="false">C220*I220*10000</f>
        <v>0</v>
      </c>
      <c r="L220" s="438" t="n">
        <f aca="false">I220*D220*10000</f>
        <v>0</v>
      </c>
      <c r="M220" s="438" t="n">
        <f aca="false">I220*E220*10000</f>
        <v>1490.36176520002</v>
      </c>
      <c r="N220" s="438" t="n">
        <f aca="false">SUM(J220:M220)</f>
        <v>1490.36176520002</v>
      </c>
      <c r="O220" s="451" t="n">
        <f aca="false">A220</f>
        <v>42887</v>
      </c>
      <c r="P220" s="341"/>
      <c r="Q220" s="341"/>
      <c r="R220" s="341"/>
      <c r="S220" s="428" t="n">
        <f aca="false">H219</f>
        <v>4.617</v>
      </c>
      <c r="T220" s="427" t="n">
        <f aca="false">G219-S220</f>
        <v>0.0220000000000002</v>
      </c>
      <c r="U220" s="425" t="n">
        <f aca="false">T220*F220</f>
        <v>0.149036176520002</v>
      </c>
      <c r="V220" s="341"/>
      <c r="W220" s="341"/>
      <c r="X220" s="341"/>
      <c r="Y220" s="425" t="n">
        <v>0</v>
      </c>
      <c r="Z220" s="425" t="n">
        <v>22929.175</v>
      </c>
      <c r="AA220" s="341" t="n">
        <f aca="false">Y220-W220</f>
        <v>0</v>
      </c>
      <c r="AB220" s="341" t="n">
        <f aca="false">Z220-X220</f>
        <v>22929.175</v>
      </c>
      <c r="AC220" s="341" t="n">
        <f aca="false">AA220+AB220</f>
        <v>22929.175</v>
      </c>
      <c r="AD220" s="341"/>
      <c r="AE220" s="341"/>
      <c r="AF220" s="341"/>
      <c r="AG220" s="341"/>
      <c r="AH220" s="341"/>
      <c r="AI220" s="428"/>
      <c r="AJ220" s="428"/>
      <c r="AK220" s="341"/>
      <c r="AL220" s="341"/>
      <c r="AM220" s="341"/>
      <c r="AN220" s="341"/>
      <c r="AO220" s="341"/>
      <c r="AP220" s="341"/>
      <c r="AQ220" s="341"/>
      <c r="AR220" s="341"/>
      <c r="AS220" s="341"/>
      <c r="AT220" s="341"/>
      <c r="AU220" s="341"/>
      <c r="AV220" s="341"/>
      <c r="AW220" s="341"/>
      <c r="AX220" s="341"/>
      <c r="AY220" s="341"/>
      <c r="AZ220" s="341"/>
      <c r="BA220" s="341"/>
      <c r="BB220" s="341"/>
      <c r="BC220" s="341"/>
      <c r="BD220" s="433"/>
      <c r="BE220" s="433"/>
      <c r="BF220" s="434"/>
      <c r="BG220" s="434"/>
      <c r="BH220" s="341"/>
      <c r="BI220" s="341"/>
      <c r="BJ220" s="341"/>
      <c r="BK220" s="428"/>
      <c r="BL220" s="428"/>
      <c r="BM220" s="425"/>
      <c r="BN220" s="425"/>
      <c r="BO220" s="425"/>
      <c r="BP220" s="341"/>
      <c r="BQ220" s="341"/>
      <c r="BR220" s="341"/>
      <c r="BS220" s="341"/>
      <c r="BT220" s="341"/>
      <c r="BU220" s="341"/>
      <c r="BV220" s="341"/>
      <c r="BW220" s="341"/>
      <c r="BX220" s="341"/>
      <c r="BY220" s="341"/>
      <c r="BZ220" s="341"/>
      <c r="CA220" s="341"/>
      <c r="CB220" s="341"/>
      <c r="CC220" s="341"/>
      <c r="CD220" s="430"/>
      <c r="CE220" s="341"/>
      <c r="CF220" s="341"/>
      <c r="CG220" s="341"/>
      <c r="CH220" s="341"/>
      <c r="CI220" s="341"/>
      <c r="CJ220" s="341"/>
      <c r="CK220" s="341"/>
      <c r="CL220" s="341"/>
      <c r="CM220" s="341"/>
      <c r="CN220" s="341"/>
      <c r="CO220" s="341"/>
      <c r="CP220" s="341"/>
      <c r="CQ220" s="341"/>
      <c r="CR220" s="341"/>
      <c r="CS220" s="341"/>
      <c r="CT220" s="341"/>
      <c r="CU220" s="341"/>
      <c r="CV220" s="341"/>
      <c r="CW220" s="341"/>
      <c r="CX220" s="341"/>
      <c r="CY220" s="341"/>
      <c r="CZ220" s="341"/>
      <c r="DA220" s="341"/>
      <c r="DB220" s="341"/>
      <c r="DC220" s="430"/>
      <c r="DD220" s="341"/>
      <c r="DE220" s="341"/>
      <c r="DF220" s="341"/>
      <c r="DG220" s="341"/>
      <c r="DH220" s="341"/>
      <c r="DI220" s="341"/>
      <c r="DJ220" s="341"/>
      <c r="DK220" s="341"/>
    </row>
    <row r="221" customFormat="false" ht="12.75" hidden="false" customHeight="false" outlineLevel="0" collapsed="false">
      <c r="A221" s="449" t="n">
        <v>42917</v>
      </c>
      <c r="B221" s="438" t="n">
        <v>0</v>
      </c>
      <c r="C221" s="438" t="n">
        <v>0</v>
      </c>
      <c r="D221" s="438" t="n">
        <v>0</v>
      </c>
      <c r="E221" s="438" t="n">
        <v>6.91202669</v>
      </c>
      <c r="F221" s="438" t="n">
        <f aca="false">SUM(B221:E221)</f>
        <v>6.91202669</v>
      </c>
      <c r="G221" s="450" t="n">
        <v>4.725</v>
      </c>
      <c r="H221" s="450" t="n">
        <v>4.703</v>
      </c>
      <c r="I221" s="448" t="n">
        <f aca="false">G221-H221</f>
        <v>0.0219999999999994</v>
      </c>
      <c r="J221" s="438" t="n">
        <f aca="false">I221*B221*10000</f>
        <v>0</v>
      </c>
      <c r="K221" s="438" t="n">
        <f aca="false">C221*I221*10000</f>
        <v>0</v>
      </c>
      <c r="L221" s="438" t="n">
        <f aca="false">I221*D221*10000</f>
        <v>0</v>
      </c>
      <c r="M221" s="438" t="n">
        <f aca="false">I221*E221*10000</f>
        <v>1520.64587179996</v>
      </c>
      <c r="N221" s="438" t="n">
        <f aca="false">SUM(J221:M221)</f>
        <v>1520.64587179996</v>
      </c>
      <c r="O221" s="451" t="n">
        <f aca="false">A221</f>
        <v>42917</v>
      </c>
      <c r="P221" s="341"/>
      <c r="Q221" s="341"/>
      <c r="R221" s="341"/>
      <c r="S221" s="428" t="n">
        <f aca="false">H220</f>
        <v>4.653</v>
      </c>
      <c r="T221" s="427" t="n">
        <f aca="false">G220-S221</f>
        <v>0.0220000000000002</v>
      </c>
      <c r="U221" s="425" t="n">
        <f aca="false">T221*F221</f>
        <v>0.152064587180002</v>
      </c>
      <c r="V221" s="341"/>
      <c r="W221" s="341"/>
      <c r="X221" s="341"/>
      <c r="Y221" s="425" t="n">
        <v>0</v>
      </c>
      <c r="Z221" s="425" t="n">
        <v>22746.0124</v>
      </c>
      <c r="AA221" s="419" t="n">
        <f aca="false">Y221-W221</f>
        <v>0</v>
      </c>
      <c r="AB221" s="419" t="n">
        <f aca="false">Z221-X221</f>
        <v>22746.0124</v>
      </c>
      <c r="AC221" s="419" t="n">
        <f aca="false">AA221+AB221</f>
        <v>22746.0124</v>
      </c>
      <c r="AD221" s="341"/>
      <c r="AE221" s="341"/>
      <c r="AF221" s="341"/>
      <c r="AG221" s="341"/>
      <c r="AH221" s="341"/>
      <c r="AI221" s="428"/>
      <c r="AJ221" s="428"/>
      <c r="AK221" s="341"/>
      <c r="AL221" s="341"/>
      <c r="AM221" s="341"/>
      <c r="AN221" s="341"/>
      <c r="AO221" s="341"/>
      <c r="AP221" s="341"/>
      <c r="AQ221" s="341"/>
      <c r="AR221" s="341"/>
      <c r="AS221" s="341"/>
      <c r="AT221" s="341"/>
      <c r="AU221" s="341"/>
      <c r="AV221" s="341"/>
      <c r="AW221" s="341"/>
      <c r="AX221" s="341"/>
      <c r="AY221" s="341"/>
      <c r="AZ221" s="341"/>
      <c r="BA221" s="341"/>
      <c r="BB221" s="341"/>
      <c r="BC221" s="341"/>
      <c r="BD221" s="433"/>
      <c r="BE221" s="433"/>
      <c r="BF221" s="434"/>
      <c r="BG221" s="434"/>
      <c r="BH221" s="341"/>
      <c r="BI221" s="341"/>
      <c r="BJ221" s="341"/>
      <c r="BK221" s="428"/>
      <c r="BL221" s="428"/>
      <c r="BM221" s="425"/>
      <c r="BN221" s="425"/>
      <c r="BO221" s="425"/>
      <c r="BP221" s="341"/>
      <c r="BQ221" s="341"/>
      <c r="BR221" s="341"/>
      <c r="BS221" s="341"/>
      <c r="BT221" s="341"/>
      <c r="BU221" s="341"/>
      <c r="BV221" s="341"/>
      <c r="BW221" s="341"/>
      <c r="BX221" s="341"/>
      <c r="BY221" s="341"/>
      <c r="BZ221" s="341"/>
      <c r="CA221" s="341"/>
      <c r="CB221" s="341"/>
      <c r="CC221" s="341"/>
      <c r="CD221" s="430"/>
      <c r="CE221" s="341"/>
      <c r="CF221" s="341"/>
      <c r="CG221" s="341"/>
      <c r="CH221" s="341"/>
      <c r="CI221" s="341"/>
      <c r="CJ221" s="341"/>
      <c r="CK221" s="341"/>
      <c r="CL221" s="341"/>
      <c r="CM221" s="341"/>
      <c r="CN221" s="341"/>
      <c r="CO221" s="341"/>
      <c r="CP221" s="341"/>
      <c r="CQ221" s="341"/>
      <c r="CR221" s="341"/>
      <c r="CS221" s="341"/>
      <c r="CT221" s="341"/>
      <c r="CU221" s="341"/>
      <c r="CV221" s="341"/>
      <c r="CW221" s="341"/>
      <c r="CX221" s="341"/>
      <c r="CY221" s="341"/>
      <c r="CZ221" s="341"/>
      <c r="DA221" s="341"/>
      <c r="DB221" s="341"/>
      <c r="DC221" s="430"/>
      <c r="DD221" s="341"/>
      <c r="DE221" s="341"/>
      <c r="DF221" s="341"/>
      <c r="DG221" s="341"/>
      <c r="DH221" s="341"/>
      <c r="DI221" s="341"/>
      <c r="DJ221" s="341"/>
      <c r="DK221" s="341"/>
    </row>
    <row r="222" customFormat="false" ht="12.75" hidden="false" customHeight="false" outlineLevel="0" collapsed="false">
      <c r="A222" s="449" t="n">
        <v>42948</v>
      </c>
      <c r="B222" s="438" t="n">
        <v>0</v>
      </c>
      <c r="C222" s="438" t="n">
        <v>0</v>
      </c>
      <c r="D222" s="438" t="n">
        <v>0</v>
      </c>
      <c r="E222" s="438" t="n">
        <v>7.16065563</v>
      </c>
      <c r="F222" s="438" t="n">
        <f aca="false">SUM(B222:E222)</f>
        <v>7.16065563</v>
      </c>
      <c r="G222" s="450" t="n">
        <v>4.756</v>
      </c>
      <c r="H222" s="450" t="n">
        <v>4.734</v>
      </c>
      <c r="I222" s="448" t="n">
        <f aca="false">G222-H222</f>
        <v>0.0220000000000002</v>
      </c>
      <c r="J222" s="438" t="n">
        <f aca="false">I222*B222*10000</f>
        <v>0</v>
      </c>
      <c r="K222" s="438" t="n">
        <f aca="false">C222*I222*10000</f>
        <v>0</v>
      </c>
      <c r="L222" s="438" t="n">
        <f aca="false">I222*D222*10000</f>
        <v>0</v>
      </c>
      <c r="M222" s="438" t="n">
        <f aca="false">I222*E222*10000</f>
        <v>1575.34423860002</v>
      </c>
      <c r="N222" s="438" t="n">
        <f aca="false">SUM(J222:M222)</f>
        <v>1575.34423860002</v>
      </c>
      <c r="O222" s="451" t="n">
        <f aca="false">A222</f>
        <v>42948</v>
      </c>
      <c r="P222" s="341"/>
      <c r="Q222" s="341"/>
      <c r="R222" s="341"/>
      <c r="S222" s="428" t="n">
        <f aca="false">H221</f>
        <v>4.703</v>
      </c>
      <c r="T222" s="427" t="n">
        <f aca="false">G221-S222</f>
        <v>0.0219999999999994</v>
      </c>
      <c r="U222" s="425" t="n">
        <f aca="false">T222*F222</f>
        <v>0.157534423859995</v>
      </c>
      <c r="V222" s="341"/>
      <c r="W222" s="341"/>
      <c r="X222" s="341"/>
      <c r="Y222" s="425" t="n">
        <v>0</v>
      </c>
      <c r="Z222" s="425" t="n">
        <v>20380.5278</v>
      </c>
      <c r="AA222" s="419" t="n">
        <f aca="false">Y222-W222</f>
        <v>0</v>
      </c>
      <c r="AB222" s="419" t="n">
        <f aca="false">Z222-X222</f>
        <v>20380.5278</v>
      </c>
      <c r="AC222" s="419" t="n">
        <f aca="false">AA222+AB222</f>
        <v>20380.5278</v>
      </c>
      <c r="AD222" s="341"/>
      <c r="AE222" s="341"/>
      <c r="AF222" s="341"/>
      <c r="AG222" s="341"/>
      <c r="AH222" s="341"/>
      <c r="AI222" s="428"/>
      <c r="AJ222" s="428"/>
      <c r="AK222" s="341"/>
      <c r="AL222" s="341"/>
      <c r="AM222" s="341"/>
      <c r="AN222" s="341"/>
      <c r="AO222" s="341"/>
      <c r="AP222" s="341"/>
      <c r="AQ222" s="341"/>
      <c r="AR222" s="341"/>
      <c r="AS222" s="341"/>
      <c r="AT222" s="341"/>
      <c r="AU222" s="341"/>
      <c r="AV222" s="341"/>
      <c r="AW222" s="341"/>
      <c r="AX222" s="341"/>
      <c r="AY222" s="341"/>
      <c r="AZ222" s="341"/>
      <c r="BA222" s="341"/>
      <c r="BB222" s="341"/>
      <c r="BC222" s="341"/>
      <c r="BD222" s="433"/>
      <c r="BE222" s="433"/>
      <c r="BF222" s="434"/>
      <c r="BG222" s="434"/>
      <c r="BH222" s="341"/>
      <c r="BI222" s="341"/>
      <c r="BJ222" s="341"/>
      <c r="BK222" s="428"/>
      <c r="BL222" s="428"/>
      <c r="BM222" s="425"/>
      <c r="BN222" s="425"/>
      <c r="BO222" s="425"/>
      <c r="BP222" s="341"/>
      <c r="BQ222" s="341"/>
      <c r="BR222" s="341"/>
      <c r="BS222" s="341"/>
      <c r="BT222" s="341"/>
      <c r="BU222" s="341"/>
      <c r="BV222" s="341"/>
      <c r="BW222" s="341"/>
      <c r="BX222" s="341"/>
      <c r="BY222" s="341"/>
      <c r="BZ222" s="341"/>
      <c r="CA222" s="341"/>
      <c r="CB222" s="341"/>
      <c r="CC222" s="341"/>
      <c r="CD222" s="430"/>
      <c r="CE222" s="341"/>
      <c r="CF222" s="341"/>
      <c r="CG222" s="341"/>
      <c r="CH222" s="341"/>
      <c r="CI222" s="341"/>
      <c r="CJ222" s="341"/>
      <c r="CK222" s="341"/>
      <c r="CL222" s="341"/>
      <c r="CM222" s="341"/>
      <c r="CN222" s="341"/>
      <c r="CO222" s="341"/>
      <c r="CP222" s="341"/>
      <c r="CQ222" s="341"/>
      <c r="CR222" s="341"/>
      <c r="CS222" s="341"/>
      <c r="CT222" s="341"/>
      <c r="CU222" s="341"/>
      <c r="CV222" s="341"/>
      <c r="CW222" s="341"/>
      <c r="CX222" s="341"/>
      <c r="CY222" s="341"/>
      <c r="CZ222" s="341"/>
      <c r="DA222" s="341"/>
      <c r="DB222" s="341"/>
      <c r="DC222" s="430"/>
      <c r="DD222" s="341"/>
      <c r="DE222" s="341"/>
      <c r="DF222" s="341"/>
      <c r="DG222" s="341"/>
      <c r="DH222" s="341"/>
      <c r="DI222" s="341"/>
      <c r="DJ222" s="341"/>
      <c r="DK222" s="341"/>
    </row>
    <row r="223" customFormat="false" ht="12.75" hidden="false" customHeight="false" outlineLevel="0" collapsed="false">
      <c r="A223" s="449" t="n">
        <v>42979</v>
      </c>
      <c r="B223" s="438" t="n">
        <v>0</v>
      </c>
      <c r="C223" s="438" t="n">
        <v>0</v>
      </c>
      <c r="D223" s="438" t="n">
        <v>0</v>
      </c>
      <c r="E223" s="438" t="n">
        <v>6.98791502</v>
      </c>
      <c r="F223" s="438" t="n">
        <f aca="false">SUM(B223:E223)</f>
        <v>6.98791502</v>
      </c>
      <c r="G223" s="450" t="n">
        <v>4.771</v>
      </c>
      <c r="H223" s="450" t="n">
        <v>4.749</v>
      </c>
      <c r="I223" s="448" t="n">
        <f aca="false">G223-H223</f>
        <v>0.0220000000000002</v>
      </c>
      <c r="J223" s="438" t="n">
        <f aca="false">I223*B223*10000</f>
        <v>0</v>
      </c>
      <c r="K223" s="438" t="n">
        <f aca="false">C223*I223*10000</f>
        <v>0</v>
      </c>
      <c r="L223" s="438" t="n">
        <f aca="false">I223*D223*10000</f>
        <v>0</v>
      </c>
      <c r="M223" s="438" t="n">
        <f aca="false">I223*E223*10000</f>
        <v>1537.34130440002</v>
      </c>
      <c r="N223" s="438" t="n">
        <f aca="false">SUM(J223:M223)</f>
        <v>1537.34130440002</v>
      </c>
      <c r="O223" s="451" t="n">
        <f aca="false">A223</f>
        <v>42979</v>
      </c>
      <c r="P223" s="341"/>
      <c r="Q223" s="341"/>
      <c r="R223" s="341"/>
      <c r="S223" s="428" t="n">
        <f aca="false">H222</f>
        <v>4.734</v>
      </c>
      <c r="T223" s="427" t="n">
        <f aca="false">G222-S223</f>
        <v>0.0220000000000002</v>
      </c>
      <c r="U223" s="425" t="n">
        <f aca="false">T223*F223</f>
        <v>0.153734130440002</v>
      </c>
      <c r="V223" s="341"/>
      <c r="W223" s="341"/>
      <c r="X223" s="341"/>
      <c r="Y223" s="425" t="n">
        <v>0</v>
      </c>
      <c r="Z223" s="425" t="n">
        <v>22401.0192</v>
      </c>
      <c r="AA223" s="419" t="n">
        <f aca="false">Y223-W223</f>
        <v>0</v>
      </c>
      <c r="AB223" s="419" t="n">
        <f aca="false">Z223-X223</f>
        <v>22401.0192</v>
      </c>
      <c r="AC223" s="419" t="n">
        <f aca="false">AA223+AB223</f>
        <v>22401.0192</v>
      </c>
      <c r="AD223" s="341"/>
      <c r="AE223" s="341"/>
      <c r="AF223" s="341"/>
      <c r="AG223" s="341"/>
      <c r="AH223" s="341"/>
      <c r="AI223" s="428"/>
      <c r="AJ223" s="428"/>
      <c r="AK223" s="341"/>
      <c r="AL223" s="341"/>
      <c r="AM223" s="341"/>
      <c r="AN223" s="341"/>
      <c r="AO223" s="341"/>
      <c r="AP223" s="341"/>
      <c r="AQ223" s="341"/>
      <c r="AR223" s="341"/>
      <c r="AS223" s="341"/>
      <c r="AT223" s="341"/>
      <c r="AU223" s="341"/>
      <c r="AV223" s="341"/>
      <c r="AW223" s="341"/>
      <c r="AX223" s="341"/>
      <c r="AY223" s="341"/>
      <c r="AZ223" s="341"/>
      <c r="BA223" s="341"/>
      <c r="BB223" s="341"/>
      <c r="BC223" s="341"/>
      <c r="BD223" s="433"/>
      <c r="BE223" s="433"/>
      <c r="BF223" s="434"/>
      <c r="BG223" s="434"/>
      <c r="BH223" s="341"/>
      <c r="BI223" s="341"/>
      <c r="BJ223" s="341"/>
      <c r="BK223" s="428"/>
      <c r="BL223" s="428"/>
      <c r="BM223" s="425"/>
      <c r="BN223" s="425"/>
      <c r="BO223" s="425"/>
      <c r="BP223" s="341"/>
      <c r="BQ223" s="341"/>
      <c r="BR223" s="341"/>
      <c r="BS223" s="341"/>
      <c r="BT223" s="341"/>
      <c r="BU223" s="341"/>
      <c r="BV223" s="341"/>
      <c r="BW223" s="341"/>
      <c r="BX223" s="341"/>
      <c r="BY223" s="341"/>
      <c r="BZ223" s="341"/>
      <c r="CA223" s="341"/>
      <c r="CB223" s="341"/>
      <c r="CC223" s="341"/>
      <c r="CD223" s="430"/>
      <c r="CE223" s="341"/>
      <c r="CF223" s="341"/>
      <c r="CG223" s="341"/>
      <c r="CH223" s="341"/>
      <c r="CI223" s="341"/>
      <c r="CJ223" s="341"/>
      <c r="CK223" s="341"/>
      <c r="CL223" s="341"/>
      <c r="CM223" s="341"/>
      <c r="CN223" s="341"/>
      <c r="CO223" s="341"/>
      <c r="CP223" s="341"/>
      <c r="CQ223" s="341"/>
      <c r="CR223" s="341"/>
      <c r="CS223" s="341"/>
      <c r="CT223" s="341"/>
      <c r="CU223" s="341"/>
      <c r="CV223" s="341"/>
      <c r="CW223" s="341"/>
      <c r="CX223" s="341"/>
      <c r="CY223" s="341"/>
      <c r="CZ223" s="341"/>
      <c r="DA223" s="341"/>
      <c r="DB223" s="341"/>
      <c r="DC223" s="430"/>
      <c r="DD223" s="341"/>
      <c r="DE223" s="341"/>
      <c r="DF223" s="341"/>
      <c r="DG223" s="341"/>
      <c r="DH223" s="341"/>
      <c r="DI223" s="341"/>
      <c r="DJ223" s="341"/>
      <c r="DK223" s="341"/>
    </row>
    <row r="224" customFormat="false" ht="12.75" hidden="false" customHeight="false" outlineLevel="0" collapsed="false">
      <c r="A224" s="449" t="n">
        <v>43009</v>
      </c>
      <c r="B224" s="438" t="n">
        <v>0</v>
      </c>
      <c r="C224" s="438" t="n">
        <v>0</v>
      </c>
      <c r="D224" s="438" t="n">
        <v>0</v>
      </c>
      <c r="E224" s="438" t="n">
        <v>6.54734997</v>
      </c>
      <c r="F224" s="438" t="n">
        <f aca="false">SUM(B224:E224)</f>
        <v>6.54734997</v>
      </c>
      <c r="G224" s="450" t="n">
        <v>4.8</v>
      </c>
      <c r="H224" s="450" t="n">
        <v>4.778</v>
      </c>
      <c r="I224" s="448" t="n">
        <f aca="false">G224-H224</f>
        <v>0.0220000000000002</v>
      </c>
      <c r="J224" s="438" t="n">
        <f aca="false">I224*B224*10000</f>
        <v>0</v>
      </c>
      <c r="K224" s="438" t="n">
        <f aca="false">C224*I224*10000</f>
        <v>0</v>
      </c>
      <c r="L224" s="438" t="n">
        <f aca="false">I224*D224*10000</f>
        <v>0</v>
      </c>
      <c r="M224" s="438" t="n">
        <f aca="false">I224*E224*10000</f>
        <v>1440.41699340002</v>
      </c>
      <c r="N224" s="438" t="n">
        <f aca="false">SUM(J224:M224)</f>
        <v>1440.41699340002</v>
      </c>
      <c r="O224" s="451" t="n">
        <f aca="false">A224</f>
        <v>43009</v>
      </c>
      <c r="P224" s="341"/>
      <c r="Q224" s="341"/>
      <c r="R224" s="341"/>
      <c r="S224" s="428" t="n">
        <f aca="false">H223</f>
        <v>4.749</v>
      </c>
      <c r="T224" s="427" t="n">
        <f aca="false">G223-S224</f>
        <v>0.0220000000000002</v>
      </c>
      <c r="U224" s="425" t="n">
        <f aca="false">T224*F224</f>
        <v>0.144041699340002</v>
      </c>
      <c r="V224" s="341"/>
      <c r="W224" s="341"/>
      <c r="X224" s="341"/>
      <c r="Y224" s="425" t="n">
        <v>0</v>
      </c>
      <c r="Z224" s="425" t="n">
        <v>21504.8064</v>
      </c>
      <c r="AA224" s="419" t="n">
        <f aca="false">Y224-W224</f>
        <v>0</v>
      </c>
      <c r="AB224" s="419" t="n">
        <f aca="false">Z224-X224</f>
        <v>21504.8064</v>
      </c>
      <c r="AC224" s="419" t="n">
        <f aca="false">AA224+AB224</f>
        <v>21504.8064</v>
      </c>
      <c r="AD224" s="341"/>
      <c r="AE224" s="341"/>
      <c r="AF224" s="341"/>
      <c r="AG224" s="341"/>
      <c r="AH224" s="341"/>
      <c r="AI224" s="428"/>
      <c r="AJ224" s="428"/>
      <c r="AK224" s="341"/>
      <c r="AL224" s="341"/>
      <c r="AM224" s="341"/>
      <c r="AN224" s="341"/>
      <c r="AO224" s="341"/>
      <c r="AP224" s="341"/>
      <c r="AQ224" s="341"/>
      <c r="AR224" s="341"/>
      <c r="AS224" s="341"/>
      <c r="AT224" s="341"/>
      <c r="AU224" s="341"/>
      <c r="AV224" s="341"/>
      <c r="AW224" s="341"/>
      <c r="AX224" s="341"/>
      <c r="AY224" s="341"/>
      <c r="AZ224" s="341"/>
      <c r="BA224" s="341"/>
      <c r="BB224" s="341"/>
      <c r="BC224" s="341"/>
      <c r="BD224" s="433"/>
      <c r="BE224" s="433"/>
      <c r="BF224" s="434"/>
      <c r="BG224" s="434"/>
      <c r="BH224" s="341"/>
      <c r="BI224" s="341"/>
      <c r="BJ224" s="341"/>
      <c r="BK224" s="428"/>
      <c r="BL224" s="428"/>
      <c r="BM224" s="425"/>
      <c r="BN224" s="425"/>
      <c r="BO224" s="425"/>
      <c r="BP224" s="341"/>
      <c r="BQ224" s="341"/>
      <c r="BR224" s="341"/>
      <c r="BS224" s="341"/>
      <c r="BT224" s="341"/>
      <c r="BU224" s="341"/>
      <c r="BV224" s="341"/>
      <c r="BW224" s="341"/>
      <c r="BX224" s="341"/>
      <c r="BY224" s="341"/>
      <c r="BZ224" s="341"/>
      <c r="CA224" s="341"/>
      <c r="CB224" s="341"/>
      <c r="CC224" s="341"/>
      <c r="CD224" s="430"/>
      <c r="CE224" s="341"/>
      <c r="CF224" s="341"/>
      <c r="CG224" s="341"/>
      <c r="CH224" s="341"/>
      <c r="CI224" s="341"/>
      <c r="CJ224" s="341"/>
      <c r="CK224" s="341"/>
      <c r="CL224" s="341"/>
      <c r="CM224" s="341"/>
      <c r="CN224" s="341"/>
      <c r="CO224" s="341"/>
      <c r="CP224" s="341"/>
      <c r="CQ224" s="341"/>
      <c r="CR224" s="341"/>
      <c r="CS224" s="341"/>
      <c r="CT224" s="341"/>
      <c r="CU224" s="341"/>
      <c r="CV224" s="341"/>
      <c r="CW224" s="341"/>
      <c r="CX224" s="341"/>
      <c r="CY224" s="341"/>
      <c r="CZ224" s="341"/>
      <c r="DA224" s="341"/>
      <c r="DB224" s="341"/>
      <c r="DC224" s="430"/>
      <c r="DD224" s="341"/>
      <c r="DE224" s="341"/>
      <c r="DF224" s="341"/>
      <c r="DG224" s="341"/>
      <c r="DH224" s="341"/>
      <c r="DI224" s="341"/>
      <c r="DJ224" s="341"/>
      <c r="DK224" s="341"/>
    </row>
    <row r="225" customFormat="false" ht="12.75" hidden="false" customHeight="false" outlineLevel="0" collapsed="false">
      <c r="A225" s="449" t="n">
        <v>43040</v>
      </c>
      <c r="B225" s="438" t="n">
        <v>0</v>
      </c>
      <c r="C225" s="438" t="n">
        <v>0</v>
      </c>
      <c r="D225" s="438" t="n">
        <v>0</v>
      </c>
      <c r="E225" s="438" t="n">
        <v>2.51933309</v>
      </c>
      <c r="F225" s="438" t="n">
        <f aca="false">SUM(B225:E225)</f>
        <v>2.51933309</v>
      </c>
      <c r="G225" s="450" t="n">
        <v>4.94</v>
      </c>
      <c r="H225" s="450" t="n">
        <v>4.918</v>
      </c>
      <c r="I225" s="448" t="n">
        <f aca="false">G225-H225</f>
        <v>0.0220000000000002</v>
      </c>
      <c r="J225" s="438" t="n">
        <f aca="false">I225*B225*10000</f>
        <v>0</v>
      </c>
      <c r="K225" s="438" t="n">
        <f aca="false">C225*I225*10000</f>
        <v>0</v>
      </c>
      <c r="L225" s="438" t="n">
        <f aca="false">I225*D225*10000</f>
        <v>0</v>
      </c>
      <c r="M225" s="438" t="n">
        <f aca="false">I225*E225*10000</f>
        <v>554.253279800006</v>
      </c>
      <c r="N225" s="438" t="n">
        <f aca="false">SUM(J225:M225)</f>
        <v>554.253279800006</v>
      </c>
      <c r="O225" s="451" t="n">
        <f aca="false">A225</f>
        <v>43040</v>
      </c>
      <c r="P225" s="341"/>
      <c r="Q225" s="341"/>
      <c r="R225" s="341"/>
      <c r="S225" s="428" t="n">
        <f aca="false">H224</f>
        <v>4.778</v>
      </c>
      <c r="T225" s="427" t="n">
        <f aca="false">G224-S225</f>
        <v>0.0220000000000002</v>
      </c>
      <c r="U225" s="425" t="n">
        <f aca="false">T225*F225</f>
        <v>0.0554253279800006</v>
      </c>
      <c r="V225" s="341"/>
      <c r="W225" s="341"/>
      <c r="X225" s="341"/>
      <c r="Y225" s="425" t="n">
        <v>0</v>
      </c>
      <c r="Z225" s="425" t="n">
        <v>22049.2564</v>
      </c>
      <c r="AA225" s="419" t="n">
        <f aca="false">Y225-W225</f>
        <v>0</v>
      </c>
      <c r="AB225" s="419" t="n">
        <f aca="false">Z225-X225</f>
        <v>22049.2564</v>
      </c>
      <c r="AC225" s="419" t="n">
        <f aca="false">AA225+AB225</f>
        <v>22049.2564</v>
      </c>
      <c r="AD225" s="341"/>
      <c r="AE225" s="341"/>
      <c r="AF225" s="341"/>
      <c r="AG225" s="341"/>
      <c r="AH225" s="341"/>
      <c r="AI225" s="428"/>
      <c r="AJ225" s="428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433"/>
      <c r="BE225" s="433"/>
      <c r="BF225" s="434"/>
      <c r="BG225" s="434"/>
      <c r="BH225" s="341"/>
      <c r="BI225" s="341"/>
      <c r="BJ225" s="341"/>
      <c r="BK225" s="428"/>
      <c r="BL225" s="428"/>
      <c r="BM225" s="425"/>
      <c r="BN225" s="425"/>
      <c r="BO225" s="425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341"/>
      <c r="CB225" s="341"/>
      <c r="CC225" s="341"/>
      <c r="CD225" s="430"/>
      <c r="CE225" s="341"/>
      <c r="CF225" s="341"/>
      <c r="CG225" s="341"/>
      <c r="CH225" s="341"/>
      <c r="CI225" s="341"/>
      <c r="CJ225" s="341"/>
      <c r="CK225" s="341"/>
      <c r="CL225" s="341"/>
      <c r="CM225" s="341"/>
      <c r="CN225" s="341"/>
      <c r="CO225" s="341"/>
      <c r="CP225" s="341"/>
      <c r="CQ225" s="341"/>
      <c r="CR225" s="341"/>
      <c r="CS225" s="341"/>
      <c r="CT225" s="341"/>
      <c r="CU225" s="341"/>
      <c r="CV225" s="341"/>
      <c r="CW225" s="341"/>
      <c r="CX225" s="341"/>
      <c r="CY225" s="341"/>
      <c r="CZ225" s="341"/>
      <c r="DA225" s="341"/>
      <c r="DB225" s="341"/>
      <c r="DC225" s="430"/>
      <c r="DD225" s="341"/>
      <c r="DE225" s="341"/>
      <c r="DF225" s="341"/>
      <c r="DG225" s="341"/>
      <c r="DH225" s="341"/>
      <c r="DI225" s="341"/>
      <c r="DJ225" s="341"/>
      <c r="DK225" s="341"/>
    </row>
    <row r="226" customFormat="false" ht="12.75" hidden="false" customHeight="false" outlineLevel="0" collapsed="false">
      <c r="A226" s="449" t="n">
        <v>43070</v>
      </c>
      <c r="B226" s="438" t="n">
        <v>0</v>
      </c>
      <c r="C226" s="438" t="n">
        <v>0</v>
      </c>
      <c r="D226" s="438" t="n">
        <v>0</v>
      </c>
      <c r="E226" s="438" t="n">
        <v>2.58825421</v>
      </c>
      <c r="F226" s="438" t="n">
        <f aca="false">SUM(B226:E226)</f>
        <v>2.58825421</v>
      </c>
      <c r="G226" s="450" t="n">
        <v>5.085</v>
      </c>
      <c r="H226" s="450" t="n">
        <v>5.063</v>
      </c>
      <c r="I226" s="448" t="n">
        <f aca="false">G226-H226</f>
        <v>0.0220000000000002</v>
      </c>
      <c r="J226" s="438" t="n">
        <f aca="false">I226*B226*10000</f>
        <v>0</v>
      </c>
      <c r="K226" s="438" t="n">
        <f aca="false">C226*I226*10000</f>
        <v>0</v>
      </c>
      <c r="L226" s="438" t="n">
        <f aca="false">I226*D226*10000</f>
        <v>0</v>
      </c>
      <c r="M226" s="438" t="n">
        <f aca="false">I226*E226*10000</f>
        <v>569.415926200006</v>
      </c>
      <c r="N226" s="438" t="n">
        <f aca="false">SUM(J226:M226)</f>
        <v>569.415926200006</v>
      </c>
      <c r="O226" s="451" t="n">
        <f aca="false">A226</f>
        <v>43070</v>
      </c>
      <c r="P226" s="341"/>
      <c r="Q226" s="341"/>
      <c r="R226" s="341"/>
      <c r="S226" s="428" t="n">
        <f aca="false">H225</f>
        <v>4.918</v>
      </c>
      <c r="T226" s="427" t="n">
        <f aca="false">G225-S226</f>
        <v>0.0220000000000002</v>
      </c>
      <c r="U226" s="425" t="n">
        <f aca="false">T226*F226</f>
        <v>0.0569415926200006</v>
      </c>
      <c r="V226" s="341"/>
      <c r="W226" s="341"/>
      <c r="X226" s="341"/>
      <c r="Y226" s="425" t="n">
        <v>0</v>
      </c>
      <c r="Z226" s="425" t="n">
        <v>21166.8312</v>
      </c>
      <c r="AA226" s="419" t="n">
        <f aca="false">Y226-W226</f>
        <v>0</v>
      </c>
      <c r="AB226" s="419" t="n">
        <f aca="false">Z226-X226</f>
        <v>21166.8312</v>
      </c>
      <c r="AC226" s="419" t="n">
        <f aca="false">AA226+AB226</f>
        <v>21166.8312</v>
      </c>
      <c r="AD226" s="341"/>
      <c r="AE226" s="341"/>
      <c r="AF226" s="341"/>
      <c r="AG226" s="341"/>
      <c r="AH226" s="341"/>
      <c r="AI226" s="428"/>
      <c r="AJ226" s="428"/>
      <c r="AK226" s="341"/>
      <c r="AL226" s="341"/>
      <c r="AM226" s="341"/>
      <c r="AN226" s="341"/>
      <c r="AO226" s="341"/>
      <c r="AP226" s="341"/>
      <c r="AQ226" s="341"/>
      <c r="AR226" s="341"/>
      <c r="AS226" s="341"/>
      <c r="AT226" s="341"/>
      <c r="AU226" s="341"/>
      <c r="AV226" s="341"/>
      <c r="AW226" s="341"/>
      <c r="AX226" s="341"/>
      <c r="AY226" s="341"/>
      <c r="AZ226" s="341"/>
      <c r="BA226" s="341"/>
      <c r="BB226" s="341"/>
      <c r="BC226" s="341"/>
      <c r="BD226" s="433"/>
      <c r="BE226" s="433"/>
      <c r="BF226" s="434"/>
      <c r="BG226" s="434"/>
      <c r="BH226" s="341"/>
      <c r="BI226" s="341"/>
      <c r="BJ226" s="341"/>
      <c r="BK226" s="428"/>
      <c r="BL226" s="428"/>
      <c r="BM226" s="425"/>
      <c r="BN226" s="425"/>
      <c r="BO226" s="425"/>
      <c r="BP226" s="341"/>
      <c r="BQ226" s="341"/>
      <c r="BR226" s="341"/>
      <c r="BS226" s="341"/>
      <c r="BT226" s="341"/>
      <c r="BU226" s="341"/>
      <c r="BV226" s="341"/>
      <c r="BW226" s="341"/>
      <c r="BX226" s="341"/>
      <c r="BY226" s="341"/>
      <c r="BZ226" s="341"/>
      <c r="CA226" s="341"/>
      <c r="CB226" s="341"/>
      <c r="CC226" s="341"/>
      <c r="CD226" s="430"/>
      <c r="CE226" s="341"/>
      <c r="CF226" s="341"/>
      <c r="CG226" s="341"/>
      <c r="CH226" s="341"/>
      <c r="CI226" s="341"/>
      <c r="CJ226" s="341"/>
      <c r="CK226" s="341"/>
      <c r="CL226" s="341"/>
      <c r="CM226" s="341"/>
      <c r="CN226" s="341"/>
      <c r="CO226" s="341"/>
      <c r="CP226" s="341"/>
      <c r="CQ226" s="341"/>
      <c r="CR226" s="341"/>
      <c r="CS226" s="341"/>
      <c r="CT226" s="341"/>
      <c r="CU226" s="341"/>
      <c r="CV226" s="341"/>
      <c r="CW226" s="341"/>
      <c r="CX226" s="341"/>
      <c r="CY226" s="341"/>
      <c r="CZ226" s="341"/>
      <c r="DA226" s="341"/>
      <c r="DB226" s="341"/>
      <c r="DC226" s="430"/>
      <c r="DD226" s="341"/>
      <c r="DE226" s="341"/>
      <c r="DF226" s="341"/>
      <c r="DG226" s="341"/>
      <c r="DH226" s="341"/>
      <c r="DI226" s="341"/>
      <c r="DJ226" s="341"/>
      <c r="DK226" s="341"/>
    </row>
    <row r="227" customFormat="false" ht="12.75" hidden="false" customHeight="false" outlineLevel="0" collapsed="false">
      <c r="A227" s="449" t="n">
        <v>43101</v>
      </c>
      <c r="B227" s="438" t="n">
        <v>0</v>
      </c>
      <c r="C227" s="438" t="n">
        <v>0</v>
      </c>
      <c r="D227" s="438" t="n">
        <v>0</v>
      </c>
      <c r="E227" s="438" t="n">
        <v>2.57277301</v>
      </c>
      <c r="F227" s="438" t="n">
        <f aca="false">SUM(B227:E227)</f>
        <v>2.57277301</v>
      </c>
      <c r="G227" s="450" t="n">
        <v>5.205</v>
      </c>
      <c r="H227" s="450" t="n">
        <v>5.183</v>
      </c>
      <c r="I227" s="448" t="n">
        <f aca="false">G227-H227</f>
        <v>0.0220000000000002</v>
      </c>
      <c r="J227" s="438" t="n">
        <f aca="false">I227*B227*10000</f>
        <v>0</v>
      </c>
      <c r="K227" s="438" t="n">
        <f aca="false">C227*I227*10000</f>
        <v>0</v>
      </c>
      <c r="L227" s="438" t="n">
        <f aca="false">I227*D227*10000</f>
        <v>0</v>
      </c>
      <c r="M227" s="438" t="n">
        <f aca="false">I227*E227*10000</f>
        <v>566.010062200006</v>
      </c>
      <c r="N227" s="438" t="n">
        <f aca="false">SUM(J227:M227)</f>
        <v>566.010062200006</v>
      </c>
      <c r="O227" s="451" t="n">
        <f aca="false">A227</f>
        <v>43101</v>
      </c>
      <c r="P227" s="341"/>
      <c r="Q227" s="341"/>
      <c r="R227" s="341"/>
      <c r="S227" s="428" t="n">
        <f aca="false">H226</f>
        <v>5.063</v>
      </c>
      <c r="T227" s="427" t="n">
        <f aca="false">G226-S227</f>
        <v>0.0220000000000002</v>
      </c>
      <c r="U227" s="425" t="n">
        <f aca="false">T227*F227</f>
        <v>0.0566010062200006</v>
      </c>
      <c r="V227" s="341"/>
      <c r="W227" s="341"/>
      <c r="X227" s="341"/>
      <c r="Y227" s="425" t="n">
        <v>0</v>
      </c>
      <c r="Z227" s="425" t="n">
        <v>21702.4436</v>
      </c>
      <c r="AA227" s="419" t="n">
        <f aca="false">Y227-W227</f>
        <v>0</v>
      </c>
      <c r="AB227" s="419" t="n">
        <f aca="false">Z227-X227</f>
        <v>21702.4436</v>
      </c>
      <c r="AC227" s="419" t="n">
        <f aca="false">AA227+AB227</f>
        <v>21702.4436</v>
      </c>
      <c r="AD227" s="341"/>
      <c r="AE227" s="341"/>
      <c r="AF227" s="341"/>
      <c r="AG227" s="341"/>
      <c r="AH227" s="341"/>
      <c r="AI227" s="428"/>
      <c r="AJ227" s="428"/>
      <c r="AK227" s="341"/>
      <c r="AL227" s="341"/>
      <c r="AM227" s="341"/>
      <c r="AN227" s="341"/>
      <c r="AO227" s="341"/>
      <c r="AP227" s="341"/>
      <c r="AQ227" s="341"/>
      <c r="AR227" s="341"/>
      <c r="AS227" s="341"/>
      <c r="AT227" s="341"/>
      <c r="AU227" s="341"/>
      <c r="AV227" s="341"/>
      <c r="AW227" s="341"/>
      <c r="AX227" s="341"/>
      <c r="AY227" s="341"/>
      <c r="AZ227" s="341"/>
      <c r="BA227" s="341"/>
      <c r="BB227" s="341"/>
      <c r="BC227" s="341"/>
      <c r="BD227" s="433"/>
      <c r="BE227" s="433"/>
      <c r="BF227" s="434"/>
      <c r="BG227" s="434"/>
      <c r="BH227" s="341"/>
      <c r="BI227" s="341"/>
      <c r="BJ227" s="341"/>
      <c r="BK227" s="428"/>
      <c r="BL227" s="428"/>
      <c r="BM227" s="425"/>
      <c r="BN227" s="425"/>
      <c r="BO227" s="425"/>
      <c r="BP227" s="341"/>
      <c r="BQ227" s="341"/>
      <c r="BR227" s="341"/>
      <c r="BS227" s="341"/>
      <c r="BT227" s="341"/>
      <c r="BU227" s="341"/>
      <c r="BV227" s="341"/>
      <c r="BW227" s="341"/>
      <c r="BX227" s="341"/>
      <c r="BY227" s="341"/>
      <c r="BZ227" s="341"/>
      <c r="CA227" s="341"/>
      <c r="CB227" s="341"/>
      <c r="CC227" s="341"/>
      <c r="CD227" s="430"/>
      <c r="CE227" s="341"/>
      <c r="CF227" s="341"/>
      <c r="CG227" s="341"/>
      <c r="CH227" s="341"/>
      <c r="CI227" s="341"/>
      <c r="CJ227" s="341"/>
      <c r="CK227" s="341"/>
      <c r="CL227" s="341"/>
      <c r="CM227" s="341"/>
      <c r="CN227" s="341"/>
      <c r="CO227" s="341"/>
      <c r="CP227" s="341"/>
      <c r="CQ227" s="341"/>
      <c r="CR227" s="341"/>
      <c r="CS227" s="341"/>
      <c r="CT227" s="341"/>
      <c r="CU227" s="341"/>
      <c r="CV227" s="341"/>
      <c r="CW227" s="341"/>
      <c r="CX227" s="341"/>
      <c r="CY227" s="341"/>
      <c r="CZ227" s="341"/>
      <c r="DA227" s="341"/>
      <c r="DB227" s="341"/>
      <c r="DC227" s="430"/>
      <c r="DD227" s="341"/>
      <c r="DE227" s="341"/>
      <c r="DF227" s="341"/>
      <c r="DG227" s="341"/>
      <c r="DH227" s="341"/>
      <c r="DI227" s="341"/>
      <c r="DJ227" s="341"/>
      <c r="DK227" s="341"/>
    </row>
    <row r="228" customFormat="false" ht="12.75" hidden="false" customHeight="false" outlineLevel="0" collapsed="false">
      <c r="A228" s="449" t="n">
        <v>43132</v>
      </c>
      <c r="B228" s="438" t="n">
        <v>0</v>
      </c>
      <c r="C228" s="438" t="n">
        <v>0</v>
      </c>
      <c r="D228" s="438" t="n">
        <v>0</v>
      </c>
      <c r="E228" s="438" t="n">
        <v>2.3098827</v>
      </c>
      <c r="F228" s="438" t="n">
        <f aca="false">SUM(B228:E228)</f>
        <v>2.3098827</v>
      </c>
      <c r="G228" s="450" t="n">
        <v>5.087</v>
      </c>
      <c r="H228" s="450" t="n">
        <v>5.065</v>
      </c>
      <c r="I228" s="448" t="n">
        <f aca="false">G228-H228</f>
        <v>0.0219999999999994</v>
      </c>
      <c r="J228" s="438" t="n">
        <f aca="false">I228*B228*10000</f>
        <v>0</v>
      </c>
      <c r="K228" s="438" t="n">
        <f aca="false">C228*I228*10000</f>
        <v>0</v>
      </c>
      <c r="L228" s="438" t="n">
        <f aca="false">I228*D228*10000</f>
        <v>0</v>
      </c>
      <c r="M228" s="438" t="n">
        <f aca="false">I228*E228*10000</f>
        <v>508.174193999985</v>
      </c>
      <c r="N228" s="438" t="n">
        <f aca="false">SUM(J228:M228)</f>
        <v>508.174193999985</v>
      </c>
      <c r="O228" s="451" t="n">
        <f aca="false">A228</f>
        <v>43132</v>
      </c>
      <c r="P228" s="341"/>
      <c r="Q228" s="341"/>
      <c r="R228" s="341"/>
      <c r="S228" s="428" t="n">
        <f aca="false">H227</f>
        <v>5.183</v>
      </c>
      <c r="T228" s="427" t="n">
        <f aca="false">G227-S228</f>
        <v>0.0220000000000002</v>
      </c>
      <c r="U228" s="425" t="n">
        <f aca="false">T228*F228</f>
        <v>0.0508174194000006</v>
      </c>
      <c r="V228" s="341"/>
      <c r="W228" s="341"/>
      <c r="X228" s="341"/>
      <c r="Y228" s="425" t="n">
        <v>0</v>
      </c>
      <c r="Z228" s="425" t="n">
        <v>21528.0708</v>
      </c>
      <c r="AA228" s="419" t="n">
        <f aca="false">Y228-W228</f>
        <v>0</v>
      </c>
      <c r="AB228" s="419" t="n">
        <f aca="false">Z228-X228</f>
        <v>21528.0708</v>
      </c>
      <c r="AC228" s="419" t="n">
        <f aca="false">AA228+AB228</f>
        <v>21528.0708</v>
      </c>
      <c r="AD228" s="341"/>
      <c r="AE228" s="341"/>
      <c r="AF228" s="341"/>
      <c r="AG228" s="341"/>
      <c r="AH228" s="341"/>
      <c r="AI228" s="428"/>
      <c r="AJ228" s="428"/>
      <c r="AK228" s="341"/>
      <c r="AL228" s="341"/>
      <c r="AM228" s="341"/>
      <c r="AN228" s="341"/>
      <c r="AO228" s="341"/>
      <c r="AP228" s="341"/>
      <c r="AQ228" s="341"/>
      <c r="AR228" s="341"/>
      <c r="AS228" s="341"/>
      <c r="AT228" s="341"/>
      <c r="AU228" s="341"/>
      <c r="AV228" s="341"/>
      <c r="AW228" s="341"/>
      <c r="AX228" s="341"/>
      <c r="AY228" s="341"/>
      <c r="AZ228" s="341"/>
      <c r="BA228" s="341"/>
      <c r="BB228" s="341"/>
      <c r="BC228" s="341"/>
      <c r="BD228" s="433"/>
      <c r="BE228" s="433"/>
      <c r="BF228" s="434"/>
      <c r="BG228" s="434"/>
      <c r="BH228" s="341"/>
      <c r="BI228" s="341"/>
      <c r="BJ228" s="341"/>
      <c r="BK228" s="428"/>
      <c r="BL228" s="428"/>
      <c r="BM228" s="425"/>
      <c r="BN228" s="425"/>
      <c r="BO228" s="425"/>
      <c r="BP228" s="341"/>
      <c r="BQ228" s="341"/>
      <c r="BR228" s="341"/>
      <c r="BS228" s="341"/>
      <c r="BT228" s="341"/>
      <c r="BU228" s="341"/>
      <c r="BV228" s="341"/>
      <c r="BW228" s="341"/>
      <c r="BX228" s="341"/>
      <c r="BY228" s="341"/>
      <c r="BZ228" s="341"/>
      <c r="CA228" s="341"/>
      <c r="CB228" s="341"/>
      <c r="CC228" s="341"/>
      <c r="CD228" s="430"/>
      <c r="CE228" s="341"/>
      <c r="CF228" s="341"/>
      <c r="CG228" s="341"/>
      <c r="CH228" s="341"/>
      <c r="CI228" s="341"/>
      <c r="CJ228" s="341"/>
      <c r="CK228" s="341"/>
      <c r="CL228" s="341"/>
      <c r="CM228" s="341"/>
      <c r="CN228" s="341"/>
      <c r="CO228" s="341"/>
      <c r="CP228" s="341"/>
      <c r="CQ228" s="341"/>
      <c r="CR228" s="341"/>
      <c r="CS228" s="341"/>
      <c r="CT228" s="341"/>
      <c r="CU228" s="341"/>
      <c r="CV228" s="341"/>
      <c r="CW228" s="341"/>
      <c r="CX228" s="341"/>
      <c r="CY228" s="341"/>
      <c r="CZ228" s="341"/>
      <c r="DA228" s="341"/>
      <c r="DB228" s="341"/>
      <c r="DC228" s="430"/>
      <c r="DD228" s="341"/>
      <c r="DE228" s="341"/>
      <c r="DF228" s="341"/>
      <c r="DG228" s="341"/>
      <c r="DH228" s="341"/>
      <c r="DI228" s="341"/>
      <c r="DJ228" s="341"/>
      <c r="DK228" s="341"/>
    </row>
    <row r="229" customFormat="false" ht="12.75" hidden="false" customHeight="false" outlineLevel="0" collapsed="false">
      <c r="A229" s="449" t="n">
        <v>43160</v>
      </c>
      <c r="B229" s="438" t="n">
        <v>0</v>
      </c>
      <c r="C229" s="438" t="n">
        <v>0</v>
      </c>
      <c r="D229" s="438" t="n">
        <v>0</v>
      </c>
      <c r="E229" s="438" t="n">
        <v>2.54352492</v>
      </c>
      <c r="F229" s="438" t="n">
        <f aca="false">SUM(B229:E229)</f>
        <v>2.54352492</v>
      </c>
      <c r="G229" s="450" t="n">
        <v>4.954</v>
      </c>
      <c r="H229" s="450" t="n">
        <v>4.932</v>
      </c>
      <c r="I229" s="448" t="n">
        <f aca="false">G229-H229</f>
        <v>0.0219999999999994</v>
      </c>
      <c r="J229" s="438" t="n">
        <f aca="false">I229*B229*10000</f>
        <v>0</v>
      </c>
      <c r="K229" s="438" t="n">
        <f aca="false">C229*I229*10000</f>
        <v>0</v>
      </c>
      <c r="L229" s="438" t="n">
        <f aca="false">I229*D229*10000</f>
        <v>0</v>
      </c>
      <c r="M229" s="438" t="n">
        <f aca="false">I229*E229*10000</f>
        <v>559.575482399984</v>
      </c>
      <c r="N229" s="438" t="n">
        <f aca="false">SUM(J229:M229)</f>
        <v>559.575482399984</v>
      </c>
      <c r="O229" s="451" t="n">
        <f aca="false">A229</f>
        <v>43160</v>
      </c>
      <c r="P229" s="341"/>
      <c r="Q229" s="341"/>
      <c r="R229" s="341"/>
      <c r="S229" s="428" t="n">
        <f aca="false">H228</f>
        <v>5.065</v>
      </c>
      <c r="T229" s="427" t="n">
        <f aca="false">G228-S229</f>
        <v>0.0219999999999994</v>
      </c>
      <c r="U229" s="425" t="n">
        <f aca="false">T229*F229</f>
        <v>0.0559575482399984</v>
      </c>
      <c r="V229" s="341"/>
      <c r="W229" s="341"/>
      <c r="X229" s="341"/>
      <c r="Y229" s="425" t="n">
        <v>0</v>
      </c>
      <c r="Z229" s="425" t="n">
        <v>20666.0832</v>
      </c>
      <c r="AA229" s="419" t="n">
        <f aca="false">Y229-W229</f>
        <v>0</v>
      </c>
      <c r="AB229" s="419" t="n">
        <f aca="false">Z229-X229</f>
        <v>20666.0832</v>
      </c>
      <c r="AC229" s="419" t="n">
        <f aca="false">AA229+AB229</f>
        <v>20666.0832</v>
      </c>
      <c r="AD229" s="341"/>
      <c r="AE229" s="341"/>
      <c r="AF229" s="341"/>
      <c r="AG229" s="341"/>
      <c r="AH229" s="341"/>
      <c r="AI229" s="428"/>
      <c r="AJ229" s="428"/>
      <c r="AK229" s="341"/>
      <c r="AL229" s="341"/>
      <c r="AM229" s="341"/>
      <c r="AN229" s="341"/>
      <c r="AO229" s="341"/>
      <c r="AP229" s="341"/>
      <c r="AQ229" s="341"/>
      <c r="AR229" s="341"/>
      <c r="AS229" s="341"/>
      <c r="AT229" s="341"/>
      <c r="AU229" s="341"/>
      <c r="AV229" s="341"/>
      <c r="AW229" s="341"/>
      <c r="AX229" s="341"/>
      <c r="AY229" s="341"/>
      <c r="AZ229" s="341"/>
      <c r="BA229" s="341"/>
      <c r="BB229" s="341"/>
      <c r="BC229" s="341"/>
      <c r="BD229" s="433"/>
      <c r="BE229" s="433"/>
      <c r="BF229" s="434"/>
      <c r="BG229" s="434"/>
      <c r="BH229" s="341"/>
      <c r="BI229" s="341"/>
      <c r="BJ229" s="341"/>
      <c r="BK229" s="428"/>
      <c r="BL229" s="428"/>
      <c r="BM229" s="425"/>
      <c r="BN229" s="425"/>
      <c r="BO229" s="425"/>
      <c r="BP229" s="341"/>
      <c r="BQ229" s="341"/>
      <c r="BR229" s="341"/>
      <c r="BS229" s="341"/>
      <c r="BT229" s="341"/>
      <c r="BU229" s="341"/>
      <c r="BV229" s="341"/>
      <c r="BW229" s="341"/>
      <c r="BX229" s="341"/>
      <c r="BY229" s="341"/>
      <c r="BZ229" s="341"/>
      <c r="CA229" s="341"/>
      <c r="CB229" s="341"/>
      <c r="CC229" s="341"/>
      <c r="CD229" s="430"/>
      <c r="CE229" s="341"/>
      <c r="CF229" s="341"/>
      <c r="CG229" s="341"/>
      <c r="CH229" s="341"/>
      <c r="CI229" s="341"/>
      <c r="CJ229" s="341"/>
      <c r="CK229" s="341"/>
      <c r="CL229" s="341"/>
      <c r="CM229" s="341"/>
      <c r="CN229" s="341"/>
      <c r="CO229" s="341"/>
      <c r="CP229" s="341"/>
      <c r="CQ229" s="341"/>
      <c r="CR229" s="341"/>
      <c r="CS229" s="341"/>
      <c r="CT229" s="341"/>
      <c r="CU229" s="341"/>
      <c r="CV229" s="341"/>
      <c r="CW229" s="341"/>
      <c r="CX229" s="341"/>
      <c r="CY229" s="341"/>
      <c r="CZ229" s="341"/>
      <c r="DA229" s="341"/>
      <c r="DB229" s="341"/>
      <c r="DC229" s="430"/>
      <c r="DD229" s="341"/>
      <c r="DE229" s="341"/>
      <c r="DF229" s="341"/>
      <c r="DG229" s="341"/>
      <c r="DH229" s="341"/>
      <c r="DI229" s="341"/>
      <c r="DJ229" s="341"/>
      <c r="DK229" s="341"/>
    </row>
    <row r="230" customFormat="false" ht="12.75" hidden="false" customHeight="false" outlineLevel="0" collapsed="false">
      <c r="A230" s="449" t="n">
        <v>43191</v>
      </c>
      <c r="B230" s="438" t="n">
        <v>0</v>
      </c>
      <c r="C230" s="438" t="n">
        <v>0</v>
      </c>
      <c r="D230" s="438" t="n">
        <v>0</v>
      </c>
      <c r="E230" s="438" t="n">
        <v>3.2619437</v>
      </c>
      <c r="F230" s="438" t="n">
        <f aca="false">SUM(B230:E230)</f>
        <v>3.2619437</v>
      </c>
      <c r="G230" s="450" t="n">
        <v>4.734</v>
      </c>
      <c r="H230" s="450" t="n">
        <v>4.712</v>
      </c>
      <c r="I230" s="448" t="n">
        <f aca="false">G230-H230</f>
        <v>0.0220000000000002</v>
      </c>
      <c r="J230" s="438" t="n">
        <f aca="false">I230*B230*10000</f>
        <v>0</v>
      </c>
      <c r="K230" s="438" t="n">
        <f aca="false">C230*I230*10000</f>
        <v>0</v>
      </c>
      <c r="L230" s="438" t="n">
        <f aca="false">I230*D230*10000</f>
        <v>0</v>
      </c>
      <c r="M230" s="438" t="n">
        <f aca="false">I230*E230*10000</f>
        <v>717.627614000008</v>
      </c>
      <c r="N230" s="438" t="n">
        <f aca="false">SUM(J230:M230)</f>
        <v>717.627614000008</v>
      </c>
      <c r="O230" s="451" t="n">
        <f aca="false">A230</f>
        <v>43191</v>
      </c>
      <c r="P230" s="425" t="n">
        <f aca="false">SUM(N219:N230)</f>
        <v>12596.1844514</v>
      </c>
      <c r="Q230" s="341"/>
      <c r="R230" s="341"/>
      <c r="S230" s="428" t="n">
        <f aca="false">H229</f>
        <v>4.932</v>
      </c>
      <c r="T230" s="427" t="n">
        <f aca="false">G229-S230</f>
        <v>0.0219999999999994</v>
      </c>
      <c r="U230" s="425" t="n">
        <f aca="false">T230*F230</f>
        <v>0.0717627613999979</v>
      </c>
      <c r="V230" s="425" t="n">
        <f aca="false">SUM(U219:U230)</f>
        <v>1.25961844514</v>
      </c>
      <c r="W230" s="341"/>
      <c r="X230" s="341"/>
      <c r="Y230" s="425" t="n">
        <v>0</v>
      </c>
      <c r="Z230" s="425" t="n">
        <v>21188.6074</v>
      </c>
      <c r="AA230" s="419" t="n">
        <f aca="false">Y230-W230</f>
        <v>0</v>
      </c>
      <c r="AB230" s="419" t="n">
        <f aca="false">Z230-X230</f>
        <v>21188.6074</v>
      </c>
      <c r="AC230" s="419" t="n">
        <f aca="false">AA230+AB230</f>
        <v>21188.6074</v>
      </c>
      <c r="AD230" s="341"/>
      <c r="AE230" s="341"/>
      <c r="AF230" s="341"/>
      <c r="AG230" s="341"/>
      <c r="AH230" s="341"/>
      <c r="AI230" s="428"/>
      <c r="AJ230" s="428"/>
      <c r="AK230" s="341"/>
      <c r="AL230" s="341"/>
      <c r="AM230" s="341"/>
      <c r="AN230" s="341"/>
      <c r="AO230" s="341"/>
      <c r="AP230" s="341"/>
      <c r="AQ230" s="341"/>
      <c r="AR230" s="341"/>
      <c r="AS230" s="341"/>
      <c r="AT230" s="341"/>
      <c r="AU230" s="341"/>
      <c r="AV230" s="341"/>
      <c r="AW230" s="341"/>
      <c r="AX230" s="341"/>
      <c r="AY230" s="341"/>
      <c r="AZ230" s="341"/>
      <c r="BA230" s="341"/>
      <c r="BB230" s="341"/>
      <c r="BC230" s="341"/>
      <c r="BD230" s="433"/>
      <c r="BE230" s="433"/>
      <c r="BF230" s="434"/>
      <c r="BG230" s="434"/>
      <c r="BH230" s="341"/>
      <c r="BI230" s="341"/>
      <c r="BJ230" s="341"/>
      <c r="BK230" s="428"/>
      <c r="BL230" s="428"/>
      <c r="BM230" s="425"/>
      <c r="BN230" s="425"/>
      <c r="BO230" s="425"/>
      <c r="BP230" s="341"/>
      <c r="BQ230" s="341"/>
      <c r="BR230" s="341"/>
      <c r="BS230" s="341"/>
      <c r="BT230" s="341"/>
      <c r="BU230" s="341"/>
      <c r="BV230" s="341"/>
      <c r="BW230" s="341"/>
      <c r="BX230" s="341"/>
      <c r="BY230" s="341"/>
      <c r="BZ230" s="341"/>
      <c r="CA230" s="341"/>
      <c r="CB230" s="341"/>
      <c r="CC230" s="341"/>
      <c r="CD230" s="430"/>
      <c r="CE230" s="341"/>
      <c r="CF230" s="341"/>
      <c r="CG230" s="341"/>
      <c r="CH230" s="341"/>
      <c r="CI230" s="341"/>
      <c r="CJ230" s="341"/>
      <c r="CK230" s="341"/>
      <c r="CL230" s="341"/>
      <c r="CM230" s="341"/>
      <c r="CN230" s="341"/>
      <c r="CO230" s="341"/>
      <c r="CP230" s="341"/>
      <c r="CQ230" s="341"/>
      <c r="CR230" s="341"/>
      <c r="CS230" s="341"/>
      <c r="CT230" s="341"/>
      <c r="CU230" s="341"/>
      <c r="CV230" s="341"/>
      <c r="CW230" s="341"/>
      <c r="CX230" s="341"/>
      <c r="CY230" s="341"/>
      <c r="CZ230" s="341"/>
      <c r="DA230" s="341"/>
      <c r="DB230" s="341"/>
      <c r="DC230" s="430"/>
      <c r="DD230" s="341"/>
      <c r="DE230" s="341"/>
      <c r="DF230" s="341"/>
      <c r="DG230" s="341"/>
      <c r="DH230" s="341"/>
      <c r="DI230" s="341"/>
      <c r="DJ230" s="341"/>
      <c r="DK230" s="341"/>
    </row>
    <row r="231" customFormat="false" ht="12.75" hidden="false" customHeight="false" outlineLevel="0" collapsed="false">
      <c r="A231" s="449" t="n">
        <v>43221</v>
      </c>
      <c r="B231" s="438" t="n">
        <v>0</v>
      </c>
      <c r="C231" s="438" t="n">
        <v>0</v>
      </c>
      <c r="D231" s="438" t="n">
        <v>0</v>
      </c>
      <c r="E231" s="438" t="n">
        <v>3.79188721</v>
      </c>
      <c r="F231" s="438" t="n">
        <f aca="false">SUM(B231:E231)</f>
        <v>3.79188721</v>
      </c>
      <c r="G231" s="450" t="n">
        <v>4.724</v>
      </c>
      <c r="H231" s="450" t="n">
        <v>4.702</v>
      </c>
      <c r="I231" s="448" t="n">
        <f aca="false">G231-H231</f>
        <v>0.0220000000000002</v>
      </c>
      <c r="J231" s="438" t="n">
        <f aca="false">I231*B231*10000</f>
        <v>0</v>
      </c>
      <c r="K231" s="438" t="n">
        <f aca="false">C231*I231*10000</f>
        <v>0</v>
      </c>
      <c r="L231" s="438" t="n">
        <f aca="false">I231*D231*10000</f>
        <v>0</v>
      </c>
      <c r="M231" s="438" t="n">
        <f aca="false">I231*E231*10000</f>
        <v>834.215186200009</v>
      </c>
      <c r="N231" s="438" t="n">
        <f aca="false">SUM(J231:M231)</f>
        <v>834.215186200009</v>
      </c>
      <c r="O231" s="451" t="n">
        <f aca="false">A231</f>
        <v>43221</v>
      </c>
      <c r="P231" s="341"/>
      <c r="Q231" s="341"/>
      <c r="R231" s="341"/>
      <c r="S231" s="428" t="n">
        <f aca="false">H230</f>
        <v>4.712</v>
      </c>
      <c r="T231" s="427" t="n">
        <f aca="false">G230-S231</f>
        <v>0.0220000000000002</v>
      </c>
      <c r="U231" s="425" t="n">
        <f aca="false">T231*F231</f>
        <v>0.0834215186200009</v>
      </c>
      <c r="V231" s="341"/>
      <c r="W231" s="341"/>
      <c r="X231" s="341"/>
      <c r="Y231" s="425" t="n">
        <v>0</v>
      </c>
      <c r="Z231" s="425" t="n">
        <v>20339.9376</v>
      </c>
      <c r="AA231" s="419" t="n">
        <f aca="false">Y231-W231</f>
        <v>0</v>
      </c>
      <c r="AB231" s="419" t="n">
        <f aca="false">Z231-X231</f>
        <v>20339.9376</v>
      </c>
      <c r="AC231" s="419" t="n">
        <f aca="false">AA231+AB231</f>
        <v>20339.9376</v>
      </c>
      <c r="AD231" s="341"/>
      <c r="AE231" s="341"/>
      <c r="AF231" s="341"/>
      <c r="AG231" s="341"/>
      <c r="AH231" s="341"/>
      <c r="AI231" s="428"/>
      <c r="AJ231" s="428"/>
      <c r="AK231" s="341"/>
      <c r="AL231" s="341"/>
      <c r="AM231" s="341"/>
      <c r="AN231" s="341"/>
      <c r="AO231" s="341"/>
      <c r="AP231" s="341"/>
      <c r="AQ231" s="341"/>
      <c r="AR231" s="341"/>
      <c r="AS231" s="341"/>
      <c r="AT231" s="341"/>
      <c r="AU231" s="341"/>
      <c r="AV231" s="341"/>
      <c r="AW231" s="341"/>
      <c r="AX231" s="341"/>
      <c r="AY231" s="341"/>
      <c r="AZ231" s="341"/>
      <c r="BA231" s="341"/>
      <c r="BB231" s="341"/>
      <c r="BC231" s="341"/>
      <c r="BD231" s="433"/>
      <c r="BE231" s="433"/>
      <c r="BF231" s="434"/>
      <c r="BG231" s="434"/>
      <c r="BH231" s="341"/>
      <c r="BI231" s="341"/>
      <c r="BJ231" s="341"/>
      <c r="BK231" s="428"/>
      <c r="BL231" s="428"/>
      <c r="BM231" s="425"/>
      <c r="BN231" s="425"/>
      <c r="BO231" s="425"/>
      <c r="BP231" s="341"/>
      <c r="BQ231" s="341"/>
      <c r="BR231" s="341"/>
      <c r="BS231" s="341"/>
      <c r="BT231" s="341"/>
      <c r="BU231" s="341"/>
      <c r="BV231" s="341"/>
      <c r="BW231" s="341"/>
      <c r="BX231" s="341"/>
      <c r="BY231" s="341"/>
      <c r="BZ231" s="341"/>
      <c r="CA231" s="341"/>
      <c r="CB231" s="341"/>
      <c r="CC231" s="341"/>
      <c r="CD231" s="430"/>
      <c r="CE231" s="341"/>
      <c r="CF231" s="341"/>
      <c r="CG231" s="341"/>
      <c r="CH231" s="341"/>
      <c r="CI231" s="341"/>
      <c r="CJ231" s="341"/>
      <c r="CK231" s="341"/>
      <c r="CL231" s="341"/>
      <c r="CM231" s="341"/>
      <c r="CN231" s="341"/>
      <c r="CO231" s="341"/>
      <c r="CP231" s="341"/>
      <c r="CQ231" s="341"/>
      <c r="CR231" s="341"/>
      <c r="CS231" s="341"/>
      <c r="CT231" s="341"/>
      <c r="CU231" s="341"/>
      <c r="CV231" s="341"/>
      <c r="CW231" s="341"/>
      <c r="CX231" s="341"/>
      <c r="CY231" s="341"/>
      <c r="CZ231" s="341"/>
      <c r="DA231" s="341"/>
      <c r="DB231" s="341"/>
      <c r="DC231" s="430"/>
      <c r="DD231" s="341"/>
      <c r="DE231" s="341"/>
      <c r="DF231" s="341"/>
      <c r="DG231" s="341"/>
      <c r="DH231" s="341"/>
      <c r="DI231" s="341"/>
      <c r="DJ231" s="341"/>
      <c r="DK231" s="341"/>
    </row>
    <row r="232" customFormat="false" ht="12.75" hidden="false" customHeight="false" outlineLevel="0" collapsed="false">
      <c r="A232" s="449" t="n">
        <v>43252</v>
      </c>
      <c r="B232" s="438" t="n">
        <v>0</v>
      </c>
      <c r="C232" s="438" t="n">
        <v>0</v>
      </c>
      <c r="D232" s="438" t="n">
        <v>0</v>
      </c>
      <c r="E232" s="438" t="n">
        <v>4.02913176</v>
      </c>
      <c r="F232" s="438" t="n">
        <f aca="false">SUM(B232:E232)</f>
        <v>4.02913176</v>
      </c>
      <c r="G232" s="450" t="n">
        <v>4.76</v>
      </c>
      <c r="H232" s="450" t="n">
        <v>4.738</v>
      </c>
      <c r="I232" s="448" t="n">
        <f aca="false">G232-H232</f>
        <v>0.0219999999999994</v>
      </c>
      <c r="J232" s="438" t="n">
        <f aca="false">I232*B232*10000</f>
        <v>0</v>
      </c>
      <c r="K232" s="438" t="n">
        <f aca="false">C232*I232*10000</f>
        <v>0</v>
      </c>
      <c r="L232" s="438" t="n">
        <f aca="false">I232*D232*10000</f>
        <v>0</v>
      </c>
      <c r="M232" s="438" t="n">
        <f aca="false">I232*E232*10000</f>
        <v>886.408987199974</v>
      </c>
      <c r="N232" s="438" t="n">
        <f aca="false">SUM(J232:M232)</f>
        <v>886.408987199974</v>
      </c>
      <c r="O232" s="451" t="n">
        <f aca="false">A232</f>
        <v>43252</v>
      </c>
      <c r="P232" s="341"/>
      <c r="Q232" s="341"/>
      <c r="R232" s="341"/>
      <c r="S232" s="428" t="n">
        <f aca="false">H231</f>
        <v>4.702</v>
      </c>
      <c r="T232" s="427" t="n">
        <f aca="false">G231-S232</f>
        <v>0.0220000000000002</v>
      </c>
      <c r="U232" s="425" t="n">
        <f aca="false">T232*F232</f>
        <v>0.088640898720001</v>
      </c>
      <c r="V232" s="341"/>
      <c r="W232" s="341"/>
      <c r="X232" s="341"/>
      <c r="Y232" s="425" t="n">
        <v>0</v>
      </c>
      <c r="Z232" s="425" t="n">
        <v>20853.9406</v>
      </c>
      <c r="AA232" s="419" t="n">
        <f aca="false">Y232-W232</f>
        <v>0</v>
      </c>
      <c r="AB232" s="419" t="n">
        <f aca="false">Z232-X232</f>
        <v>20853.9406</v>
      </c>
      <c r="AC232" s="419" t="n">
        <f aca="false">AA232+AB232</f>
        <v>20853.9406</v>
      </c>
      <c r="AD232" s="341"/>
      <c r="AE232" s="341"/>
      <c r="AF232" s="341"/>
      <c r="AG232" s="341"/>
      <c r="AH232" s="341"/>
      <c r="AI232" s="428"/>
      <c r="AJ232" s="428"/>
      <c r="AK232" s="341"/>
      <c r="AL232" s="341"/>
      <c r="AM232" s="341"/>
      <c r="AN232" s="341"/>
      <c r="AO232" s="341"/>
      <c r="AP232" s="341"/>
      <c r="AQ232" s="341"/>
      <c r="AR232" s="341"/>
      <c r="AS232" s="341"/>
      <c r="AT232" s="341"/>
      <c r="AU232" s="341"/>
      <c r="AV232" s="341"/>
      <c r="AW232" s="341"/>
      <c r="AX232" s="341"/>
      <c r="AY232" s="341"/>
      <c r="AZ232" s="341"/>
      <c r="BA232" s="341"/>
      <c r="BB232" s="341"/>
      <c r="BC232" s="341"/>
      <c r="BD232" s="433"/>
      <c r="BE232" s="433"/>
      <c r="BF232" s="434"/>
      <c r="BG232" s="434"/>
      <c r="BH232" s="341"/>
      <c r="BI232" s="341"/>
      <c r="BJ232" s="341"/>
      <c r="BK232" s="428"/>
      <c r="BL232" s="428"/>
      <c r="BM232" s="425"/>
      <c r="BN232" s="425"/>
      <c r="BO232" s="425"/>
      <c r="BP232" s="341"/>
      <c r="BQ232" s="341"/>
      <c r="BR232" s="341"/>
      <c r="BS232" s="341"/>
      <c r="BT232" s="341"/>
      <c r="BU232" s="341"/>
      <c r="BV232" s="341"/>
      <c r="BW232" s="341"/>
      <c r="BX232" s="341"/>
      <c r="BY232" s="341"/>
      <c r="BZ232" s="341"/>
      <c r="CA232" s="341"/>
      <c r="CB232" s="341"/>
      <c r="CC232" s="341"/>
      <c r="CD232" s="430"/>
      <c r="CE232" s="341"/>
      <c r="CF232" s="341"/>
      <c r="CG232" s="341"/>
      <c r="CH232" s="341"/>
      <c r="CI232" s="341"/>
      <c r="CJ232" s="341"/>
      <c r="CK232" s="341"/>
      <c r="CL232" s="341"/>
      <c r="CM232" s="341"/>
      <c r="CN232" s="341"/>
      <c r="CO232" s="341"/>
      <c r="CP232" s="341"/>
      <c r="CQ232" s="341"/>
      <c r="CR232" s="341"/>
      <c r="CS232" s="341"/>
      <c r="CT232" s="341"/>
      <c r="CU232" s="341"/>
      <c r="CV232" s="341"/>
      <c r="CW232" s="341"/>
      <c r="CX232" s="341"/>
      <c r="CY232" s="341"/>
      <c r="CZ232" s="341"/>
      <c r="DA232" s="341"/>
      <c r="DB232" s="341"/>
      <c r="DC232" s="430"/>
      <c r="DD232" s="341"/>
      <c r="DE232" s="341"/>
      <c r="DF232" s="341"/>
      <c r="DG232" s="341"/>
      <c r="DH232" s="341"/>
      <c r="DI232" s="341"/>
      <c r="DJ232" s="341"/>
      <c r="DK232" s="341"/>
    </row>
    <row r="233" customFormat="false" ht="12.75" hidden="false" customHeight="false" outlineLevel="0" collapsed="false">
      <c r="A233" s="449" t="n">
        <v>43282</v>
      </c>
      <c r="B233" s="438" t="n">
        <v>0</v>
      </c>
      <c r="C233" s="438" t="n">
        <v>0</v>
      </c>
      <c r="D233" s="438" t="n">
        <v>0</v>
      </c>
      <c r="E233" s="438" t="n">
        <v>4.13920332</v>
      </c>
      <c r="F233" s="438" t="n">
        <f aca="false">SUM(B233:E233)</f>
        <v>4.13920332</v>
      </c>
      <c r="G233" s="450" t="n">
        <v>4.81</v>
      </c>
      <c r="H233" s="450" t="n">
        <v>4.788</v>
      </c>
      <c r="I233" s="448" t="n">
        <f aca="false">G233-H233</f>
        <v>0.0219999999999994</v>
      </c>
      <c r="J233" s="438" t="n">
        <f aca="false">I233*B233*10000</f>
        <v>0</v>
      </c>
      <c r="K233" s="438" t="n">
        <f aca="false">C233*I233*10000</f>
        <v>0</v>
      </c>
      <c r="L233" s="438" t="n">
        <f aca="false">I233*D233*10000</f>
        <v>0</v>
      </c>
      <c r="M233" s="438" t="n">
        <f aca="false">I233*E233*10000</f>
        <v>910.624730399973</v>
      </c>
      <c r="N233" s="438" t="n">
        <f aca="false">SUM(J233:M233)</f>
        <v>910.624730399973</v>
      </c>
      <c r="O233" s="451" t="n">
        <f aca="false">A233</f>
        <v>43282</v>
      </c>
      <c r="P233" s="341"/>
      <c r="Q233" s="341"/>
      <c r="R233" s="341"/>
      <c r="S233" s="428" t="n">
        <f aca="false">H232</f>
        <v>4.738</v>
      </c>
      <c r="T233" s="427" t="n">
        <f aca="false">G232-S233</f>
        <v>0.0219999999999994</v>
      </c>
      <c r="U233" s="425" t="n">
        <f aca="false">T233*F233</f>
        <v>0.0910624730399973</v>
      </c>
      <c r="V233" s="341"/>
      <c r="W233" s="341"/>
      <c r="X233" s="341"/>
      <c r="Y233" s="425" t="n">
        <v>0</v>
      </c>
      <c r="Z233" s="425" t="n">
        <v>20685.6854</v>
      </c>
      <c r="AA233" s="341" t="n">
        <f aca="false">Y233-W233</f>
        <v>0</v>
      </c>
      <c r="AB233" s="341" t="n">
        <f aca="false">Z233-X233</f>
        <v>20685.6854</v>
      </c>
      <c r="AC233" s="341" t="n">
        <f aca="false">AA233+AB233</f>
        <v>20685.6854</v>
      </c>
      <c r="AD233" s="341"/>
      <c r="AE233" s="341"/>
      <c r="AF233" s="341"/>
      <c r="AG233" s="341"/>
      <c r="AH233" s="341"/>
      <c r="AI233" s="428"/>
      <c r="AJ233" s="428"/>
      <c r="AK233" s="341"/>
      <c r="AL233" s="341"/>
      <c r="AM233" s="341"/>
      <c r="AN233" s="341"/>
      <c r="AO233" s="341"/>
      <c r="AP233" s="341"/>
      <c r="AQ233" s="341"/>
      <c r="AR233" s="341"/>
      <c r="AS233" s="341"/>
      <c r="AT233" s="341"/>
      <c r="AU233" s="341"/>
      <c r="AV233" s="341"/>
      <c r="AW233" s="341"/>
      <c r="AX233" s="341"/>
      <c r="AY233" s="341"/>
      <c r="AZ233" s="341"/>
      <c r="BA233" s="341"/>
      <c r="BB233" s="341"/>
      <c r="BC233" s="341"/>
      <c r="BD233" s="433"/>
      <c r="BE233" s="433"/>
      <c r="BF233" s="434"/>
      <c r="BG233" s="434"/>
      <c r="BH233" s="341"/>
      <c r="BI233" s="341"/>
      <c r="BJ233" s="341"/>
      <c r="BK233" s="428"/>
      <c r="BL233" s="428"/>
      <c r="BM233" s="425"/>
      <c r="BN233" s="425"/>
      <c r="BO233" s="425"/>
      <c r="BP233" s="341"/>
      <c r="BQ233" s="341"/>
      <c r="BR233" s="341"/>
      <c r="BS233" s="341"/>
      <c r="BT233" s="341"/>
      <c r="BU233" s="341"/>
      <c r="BV233" s="341"/>
      <c r="BW233" s="341"/>
      <c r="BX233" s="341"/>
      <c r="BY233" s="341"/>
      <c r="BZ233" s="341"/>
      <c r="CA233" s="341"/>
      <c r="CB233" s="341"/>
      <c r="CC233" s="341"/>
      <c r="CD233" s="430"/>
      <c r="CE233" s="341"/>
      <c r="CF233" s="341"/>
      <c r="CG233" s="341"/>
      <c r="CH233" s="341"/>
      <c r="CI233" s="341"/>
      <c r="CJ233" s="341"/>
      <c r="CK233" s="341"/>
      <c r="CL233" s="341"/>
      <c r="CM233" s="341"/>
      <c r="CN233" s="341"/>
      <c r="CO233" s="341"/>
      <c r="CP233" s="341"/>
      <c r="CQ233" s="341"/>
      <c r="CR233" s="341"/>
      <c r="CS233" s="341"/>
      <c r="CT233" s="341"/>
      <c r="CU233" s="341"/>
      <c r="CV233" s="341"/>
      <c r="CW233" s="341"/>
      <c r="CX233" s="341"/>
      <c r="CY233" s="341"/>
      <c r="CZ233" s="341"/>
      <c r="DA233" s="341"/>
      <c r="DB233" s="341"/>
      <c r="DC233" s="430"/>
      <c r="DD233" s="341"/>
      <c r="DE233" s="341"/>
      <c r="DF233" s="341"/>
      <c r="DG233" s="341"/>
      <c r="DH233" s="341"/>
      <c r="DI233" s="341"/>
      <c r="DJ233" s="341"/>
      <c r="DK233" s="341"/>
    </row>
    <row r="234" customFormat="false" ht="12.75" hidden="false" customHeight="false" outlineLevel="0" collapsed="false">
      <c r="A234" s="449" t="n">
        <v>43313</v>
      </c>
      <c r="B234" s="438" t="n">
        <v>0</v>
      </c>
      <c r="C234" s="438" t="n">
        <v>0</v>
      </c>
      <c r="D234" s="438" t="n">
        <v>0</v>
      </c>
      <c r="E234" s="438" t="n">
        <v>4.1142883</v>
      </c>
      <c r="F234" s="438" t="n">
        <f aca="false">SUM(B234:E234)</f>
        <v>4.1142883</v>
      </c>
      <c r="G234" s="450" t="n">
        <v>4.841</v>
      </c>
      <c r="H234" s="450" t="n">
        <v>4.819</v>
      </c>
      <c r="I234" s="448" t="n">
        <f aca="false">G234-H234</f>
        <v>0.0220000000000002</v>
      </c>
      <c r="J234" s="438" t="n">
        <f aca="false">I234*B234*10000</f>
        <v>0</v>
      </c>
      <c r="K234" s="438" t="n">
        <f aca="false">C234*I234*10000</f>
        <v>0</v>
      </c>
      <c r="L234" s="438" t="n">
        <f aca="false">I234*D234*10000</f>
        <v>0</v>
      </c>
      <c r="M234" s="438" t="n">
        <f aca="false">I234*E234*10000</f>
        <v>905.14342600001</v>
      </c>
      <c r="N234" s="438" t="n">
        <f aca="false">SUM(J234:M234)</f>
        <v>905.14342600001</v>
      </c>
      <c r="O234" s="451" t="n">
        <f aca="false">A234</f>
        <v>43313</v>
      </c>
      <c r="P234" s="341"/>
      <c r="Q234" s="341"/>
      <c r="R234" s="341"/>
      <c r="S234" s="428" t="n">
        <f aca="false">H233</f>
        <v>4.788</v>
      </c>
      <c r="T234" s="427" t="n">
        <f aca="false">G233-S234</f>
        <v>0.0219999999999994</v>
      </c>
      <c r="U234" s="425" t="n">
        <f aca="false">T234*F234</f>
        <v>0.0905143425999973</v>
      </c>
      <c r="V234" s="341"/>
      <c r="W234" s="341"/>
      <c r="X234" s="341"/>
      <c r="Y234" s="425" t="n">
        <v>0</v>
      </c>
      <c r="Z234" s="425" t="n">
        <v>19194.8634</v>
      </c>
      <c r="AA234" s="341" t="n">
        <f aca="false">Y234-W234</f>
        <v>0</v>
      </c>
      <c r="AB234" s="341" t="n">
        <f aca="false">Z234-X234</f>
        <v>19194.8634</v>
      </c>
      <c r="AC234" s="341" t="n">
        <f aca="false">AA234+AB234</f>
        <v>19194.8634</v>
      </c>
      <c r="AD234" s="341"/>
      <c r="AE234" s="341"/>
      <c r="AF234" s="341"/>
      <c r="AG234" s="341"/>
      <c r="AH234" s="341"/>
      <c r="AI234" s="428"/>
      <c r="AJ234" s="428"/>
      <c r="AK234" s="341"/>
      <c r="AL234" s="341"/>
      <c r="AM234" s="341"/>
      <c r="AN234" s="341"/>
      <c r="AO234" s="341"/>
      <c r="AP234" s="341"/>
      <c r="AQ234" s="341"/>
      <c r="AR234" s="341"/>
      <c r="AS234" s="341"/>
      <c r="AT234" s="341"/>
      <c r="AU234" s="341"/>
      <c r="AV234" s="341"/>
      <c r="AW234" s="341"/>
      <c r="AX234" s="341"/>
      <c r="AY234" s="341"/>
      <c r="AZ234" s="341"/>
      <c r="BA234" s="341"/>
      <c r="BB234" s="341"/>
      <c r="BC234" s="341"/>
      <c r="BD234" s="433"/>
      <c r="BE234" s="433"/>
      <c r="BF234" s="434"/>
      <c r="BG234" s="434"/>
      <c r="BH234" s="341"/>
      <c r="BI234" s="341"/>
      <c r="BJ234" s="341"/>
      <c r="BK234" s="428"/>
      <c r="BL234" s="428"/>
      <c r="BM234" s="425"/>
      <c r="BN234" s="425"/>
      <c r="BO234" s="425"/>
      <c r="BP234" s="341"/>
      <c r="BQ234" s="341"/>
      <c r="BR234" s="341"/>
      <c r="BS234" s="341"/>
      <c r="BT234" s="341"/>
      <c r="BU234" s="341"/>
      <c r="BV234" s="341"/>
      <c r="BW234" s="341"/>
      <c r="BX234" s="341"/>
      <c r="BY234" s="341"/>
      <c r="BZ234" s="341"/>
      <c r="CA234" s="341"/>
      <c r="CB234" s="341"/>
      <c r="CC234" s="341"/>
      <c r="CD234" s="430"/>
      <c r="CE234" s="341"/>
      <c r="CF234" s="341"/>
      <c r="CG234" s="341"/>
      <c r="CH234" s="341"/>
      <c r="CI234" s="341"/>
      <c r="CJ234" s="341"/>
      <c r="CK234" s="341"/>
      <c r="CL234" s="341"/>
      <c r="CM234" s="341"/>
      <c r="CN234" s="341"/>
      <c r="CO234" s="341"/>
      <c r="CP234" s="341"/>
      <c r="CQ234" s="341"/>
      <c r="CR234" s="341"/>
      <c r="CS234" s="341"/>
      <c r="CT234" s="341"/>
      <c r="CU234" s="341"/>
      <c r="CV234" s="341"/>
      <c r="CW234" s="341"/>
      <c r="CX234" s="341"/>
      <c r="CY234" s="341"/>
      <c r="CZ234" s="341"/>
      <c r="DA234" s="341"/>
      <c r="DB234" s="341"/>
      <c r="DC234" s="430"/>
      <c r="DD234" s="341"/>
      <c r="DE234" s="341"/>
      <c r="DF234" s="341"/>
      <c r="DG234" s="341"/>
      <c r="DH234" s="341"/>
      <c r="DI234" s="341"/>
      <c r="DJ234" s="341"/>
      <c r="DK234" s="341"/>
    </row>
    <row r="235" customFormat="false" ht="12.75" hidden="false" customHeight="false" outlineLevel="0" collapsed="false">
      <c r="A235" s="449" t="n">
        <v>43344</v>
      </c>
      <c r="B235" s="438" t="n">
        <v>0</v>
      </c>
      <c r="C235" s="438" t="n">
        <v>0</v>
      </c>
      <c r="D235" s="438" t="n">
        <v>0</v>
      </c>
      <c r="E235" s="438" t="n">
        <v>3.58274626</v>
      </c>
      <c r="F235" s="438" t="n">
        <f aca="false">SUM(B235:E235)</f>
        <v>3.58274626</v>
      </c>
      <c r="G235" s="450" t="n">
        <v>4.856</v>
      </c>
      <c r="H235" s="450" t="n">
        <v>4.834</v>
      </c>
      <c r="I235" s="448" t="n">
        <f aca="false">G235-H235</f>
        <v>0.0220000000000002</v>
      </c>
      <c r="J235" s="438" t="n">
        <f aca="false">I235*B235*10000</f>
        <v>0</v>
      </c>
      <c r="K235" s="438" t="n">
        <f aca="false">C235*I235*10000</f>
        <v>0</v>
      </c>
      <c r="L235" s="438" t="n">
        <f aca="false">I235*D235*10000</f>
        <v>0</v>
      </c>
      <c r="M235" s="438" t="n">
        <f aca="false">I235*E235*10000</f>
        <v>788.204177200009</v>
      </c>
      <c r="N235" s="438" t="n">
        <f aca="false">SUM(J235:M235)</f>
        <v>788.204177200009</v>
      </c>
      <c r="O235" s="451" t="n">
        <f aca="false">A235</f>
        <v>43344</v>
      </c>
      <c r="P235" s="341"/>
      <c r="Q235" s="341"/>
      <c r="R235" s="341"/>
      <c r="S235" s="428" t="n">
        <f aca="false">H234</f>
        <v>4.819</v>
      </c>
      <c r="T235" s="427" t="n">
        <f aca="false">G234-S235</f>
        <v>0.0220000000000002</v>
      </c>
      <c r="U235" s="425" t="n">
        <f aca="false">T235*F235</f>
        <v>0.0788204177200009</v>
      </c>
      <c r="V235" s="341"/>
      <c r="W235" s="341"/>
      <c r="X235" s="341"/>
      <c r="Y235" s="425" t="n">
        <v>0</v>
      </c>
      <c r="Z235" s="425" t="n">
        <v>20363.4802</v>
      </c>
      <c r="AA235" s="341" t="n">
        <f aca="false">Y235-W235</f>
        <v>0</v>
      </c>
      <c r="AB235" s="341" t="n">
        <f aca="false">Z235-X235</f>
        <v>20363.4802</v>
      </c>
      <c r="AC235" s="341" t="n">
        <f aca="false">AA235+AB235</f>
        <v>20363.4802</v>
      </c>
      <c r="AD235" s="341"/>
      <c r="AE235" s="341"/>
      <c r="AF235" s="341"/>
      <c r="AG235" s="341"/>
      <c r="AH235" s="341"/>
      <c r="AI235" s="428"/>
      <c r="AJ235" s="428"/>
      <c r="AK235" s="341"/>
      <c r="AL235" s="341"/>
      <c r="AM235" s="341"/>
      <c r="AN235" s="341"/>
      <c r="AO235" s="341"/>
      <c r="AP235" s="341"/>
      <c r="AQ235" s="341"/>
      <c r="AR235" s="341"/>
      <c r="AS235" s="341"/>
      <c r="AT235" s="341"/>
      <c r="AU235" s="341"/>
      <c r="AV235" s="341"/>
      <c r="AW235" s="341"/>
      <c r="AX235" s="341"/>
      <c r="AY235" s="341"/>
      <c r="AZ235" s="341"/>
      <c r="BA235" s="341"/>
      <c r="BB235" s="341"/>
      <c r="BC235" s="341"/>
      <c r="BD235" s="433"/>
      <c r="BE235" s="433"/>
      <c r="BF235" s="434"/>
      <c r="BG235" s="434"/>
      <c r="BH235" s="341"/>
      <c r="BI235" s="341"/>
      <c r="BJ235" s="341"/>
      <c r="BK235" s="428"/>
      <c r="BL235" s="428"/>
      <c r="BM235" s="425"/>
      <c r="BN235" s="425"/>
      <c r="BO235" s="425"/>
      <c r="BP235" s="341"/>
      <c r="BQ235" s="341"/>
      <c r="BR235" s="341"/>
      <c r="BS235" s="341"/>
      <c r="BT235" s="341"/>
      <c r="BU235" s="341"/>
      <c r="BV235" s="341"/>
      <c r="BW235" s="341"/>
      <c r="BX235" s="341"/>
      <c r="BY235" s="341"/>
      <c r="BZ235" s="341"/>
      <c r="CA235" s="341"/>
      <c r="CB235" s="341"/>
      <c r="CC235" s="341"/>
      <c r="CD235" s="430"/>
      <c r="CE235" s="341"/>
      <c r="CF235" s="341"/>
      <c r="CG235" s="341"/>
      <c r="CH235" s="341"/>
      <c r="CI235" s="341"/>
      <c r="CJ235" s="341"/>
      <c r="CK235" s="341"/>
      <c r="CL235" s="341"/>
      <c r="CM235" s="341"/>
      <c r="CN235" s="341"/>
      <c r="CO235" s="341"/>
      <c r="CP235" s="341"/>
      <c r="CQ235" s="341"/>
      <c r="CR235" s="341"/>
      <c r="CS235" s="341"/>
      <c r="CT235" s="341"/>
      <c r="CU235" s="341"/>
      <c r="CV235" s="341"/>
      <c r="CW235" s="341"/>
      <c r="CX235" s="341"/>
      <c r="CY235" s="341"/>
      <c r="CZ235" s="341"/>
      <c r="DA235" s="341"/>
      <c r="DB235" s="341"/>
      <c r="DC235" s="430"/>
      <c r="DD235" s="341"/>
      <c r="DE235" s="341"/>
      <c r="DF235" s="341"/>
      <c r="DG235" s="341"/>
      <c r="DH235" s="341"/>
      <c r="DI235" s="341"/>
      <c r="DJ235" s="341"/>
      <c r="DK235" s="341"/>
    </row>
    <row r="236" customFormat="false" ht="12.75" hidden="false" customHeight="false" outlineLevel="0" collapsed="false">
      <c r="A236" s="449" t="n">
        <v>43374</v>
      </c>
      <c r="B236" s="438" t="n">
        <v>0</v>
      </c>
      <c r="C236" s="438" t="n">
        <v>0</v>
      </c>
      <c r="D236" s="438" t="n">
        <v>0</v>
      </c>
      <c r="E236" s="438" t="n">
        <v>3.03878287</v>
      </c>
      <c r="F236" s="438" t="n">
        <f aca="false">SUM(B236:E236)</f>
        <v>3.03878287</v>
      </c>
      <c r="G236" s="450" t="n">
        <v>4.885</v>
      </c>
      <c r="H236" s="450" t="n">
        <v>4.863</v>
      </c>
      <c r="I236" s="448" t="n">
        <f aca="false">G236-H236</f>
        <v>0.0219999999999994</v>
      </c>
      <c r="J236" s="438" t="n">
        <f aca="false">I236*B236*10000</f>
        <v>0</v>
      </c>
      <c r="K236" s="438" t="n">
        <f aca="false">C236*I236*10000</f>
        <v>0</v>
      </c>
      <c r="L236" s="438" t="n">
        <f aca="false">I236*D236*10000</f>
        <v>0</v>
      </c>
      <c r="M236" s="438" t="n">
        <f aca="false">I236*E236*10000</f>
        <v>668.53223139998</v>
      </c>
      <c r="N236" s="438" t="n">
        <f aca="false">SUM(J236:M236)</f>
        <v>668.53223139998</v>
      </c>
      <c r="O236" s="451" t="n">
        <f aca="false">A236</f>
        <v>43374</v>
      </c>
      <c r="P236" s="341"/>
      <c r="Q236" s="341"/>
      <c r="R236" s="341"/>
      <c r="S236" s="428" t="n">
        <f aca="false">H235</f>
        <v>4.834</v>
      </c>
      <c r="T236" s="427" t="n">
        <f aca="false">G235-S236</f>
        <v>0.0220000000000002</v>
      </c>
      <c r="U236" s="425" t="n">
        <f aca="false">T236*F236</f>
        <v>0.0668532231400007</v>
      </c>
      <c r="V236" s="341"/>
      <c r="W236" s="341"/>
      <c r="X236" s="341"/>
      <c r="Y236" s="425" t="n">
        <v>0</v>
      </c>
      <c r="Z236" s="425" t="n">
        <v>19547.2022</v>
      </c>
      <c r="AA236" s="341" t="n">
        <f aca="false">Y236-W236</f>
        <v>0</v>
      </c>
      <c r="AB236" s="341" t="n">
        <f aca="false">Z236-X236</f>
        <v>19547.2022</v>
      </c>
      <c r="AC236" s="341" t="n">
        <f aca="false">AA236+AB236</f>
        <v>19547.2022</v>
      </c>
      <c r="AD236" s="341"/>
      <c r="AE236" s="341"/>
      <c r="AF236" s="341"/>
      <c r="AG236" s="341"/>
      <c r="AH236" s="341"/>
      <c r="AI236" s="428"/>
      <c r="AJ236" s="428"/>
      <c r="AK236" s="341"/>
      <c r="AL236" s="341"/>
      <c r="AM236" s="341"/>
      <c r="AN236" s="341"/>
      <c r="AO236" s="341"/>
      <c r="AP236" s="341"/>
      <c r="AQ236" s="341"/>
      <c r="AR236" s="341"/>
      <c r="AS236" s="341"/>
      <c r="AT236" s="341"/>
      <c r="AU236" s="341"/>
      <c r="AV236" s="341"/>
      <c r="AW236" s="341"/>
      <c r="AX236" s="341"/>
      <c r="AY236" s="341"/>
      <c r="AZ236" s="341"/>
      <c r="BA236" s="341"/>
      <c r="BB236" s="341"/>
      <c r="BC236" s="341"/>
      <c r="BD236" s="433"/>
      <c r="BE236" s="433"/>
      <c r="BF236" s="434"/>
      <c r="BG236" s="434"/>
      <c r="BH236" s="341"/>
      <c r="BI236" s="341"/>
      <c r="BJ236" s="341"/>
      <c r="BK236" s="428"/>
      <c r="BL236" s="428"/>
      <c r="BM236" s="425"/>
      <c r="BN236" s="425"/>
      <c r="BO236" s="425"/>
      <c r="BP236" s="341"/>
      <c r="BQ236" s="341"/>
      <c r="BR236" s="341"/>
      <c r="BS236" s="341"/>
      <c r="BT236" s="341"/>
      <c r="BU236" s="341"/>
      <c r="BV236" s="341"/>
      <c r="BW236" s="341"/>
      <c r="BX236" s="341"/>
      <c r="BY236" s="341"/>
      <c r="BZ236" s="341"/>
      <c r="CA236" s="341"/>
      <c r="CB236" s="341"/>
      <c r="CC236" s="341"/>
      <c r="CD236" s="430"/>
      <c r="CE236" s="341"/>
      <c r="CF236" s="341"/>
      <c r="CG236" s="341"/>
      <c r="CH236" s="341"/>
      <c r="CI236" s="341"/>
      <c r="CJ236" s="341"/>
      <c r="CK236" s="341"/>
      <c r="CL236" s="341"/>
      <c r="CM236" s="341"/>
      <c r="CN236" s="341"/>
      <c r="CO236" s="341"/>
      <c r="CP236" s="341"/>
      <c r="CQ236" s="341"/>
      <c r="CR236" s="341"/>
      <c r="CS236" s="341"/>
      <c r="CT236" s="341"/>
      <c r="CU236" s="341"/>
      <c r="CV236" s="341"/>
      <c r="CW236" s="341"/>
      <c r="CX236" s="341"/>
      <c r="CY236" s="341"/>
      <c r="CZ236" s="341"/>
      <c r="DA236" s="341"/>
      <c r="DB236" s="341"/>
      <c r="DC236" s="430"/>
      <c r="DD236" s="341"/>
      <c r="DE236" s="341"/>
      <c r="DF236" s="341"/>
      <c r="DG236" s="341"/>
      <c r="DH236" s="341"/>
      <c r="DI236" s="341"/>
      <c r="DJ236" s="341"/>
      <c r="DK236" s="341"/>
    </row>
    <row r="237" customFormat="false" ht="12.75" hidden="false" customHeight="false" outlineLevel="0" collapsed="false">
      <c r="A237" s="449" t="n">
        <v>43405</v>
      </c>
      <c r="B237" s="438" t="n">
        <v>0</v>
      </c>
      <c r="C237" s="438" t="n">
        <v>0</v>
      </c>
      <c r="D237" s="438" t="n">
        <v>0</v>
      </c>
      <c r="E237" s="438" t="n">
        <v>2.3468334</v>
      </c>
      <c r="F237" s="438" t="n">
        <f aca="false">SUM(B237:E237)</f>
        <v>2.3468334</v>
      </c>
      <c r="G237" s="450" t="n">
        <v>5.025</v>
      </c>
      <c r="H237" s="450" t="n">
        <v>5.003</v>
      </c>
      <c r="I237" s="448" t="n">
        <f aca="false">G237-H237</f>
        <v>0.0220000000000002</v>
      </c>
      <c r="J237" s="438" t="n">
        <f aca="false">I237*B237*10000</f>
        <v>0</v>
      </c>
      <c r="K237" s="438" t="n">
        <f aca="false">C237*I237*10000</f>
        <v>0</v>
      </c>
      <c r="L237" s="438" t="n">
        <f aca="false">I237*D237*10000</f>
        <v>0</v>
      </c>
      <c r="M237" s="438" t="n">
        <f aca="false">I237*E237*10000</f>
        <v>516.303348000006</v>
      </c>
      <c r="N237" s="438" t="n">
        <f aca="false">SUM(J237:M237)</f>
        <v>516.303348000006</v>
      </c>
      <c r="O237" s="451" t="n">
        <f aca="false">A237</f>
        <v>43405</v>
      </c>
      <c r="P237" s="341"/>
      <c r="Q237" s="341"/>
      <c r="R237" s="341"/>
      <c r="S237" s="428" t="n">
        <f aca="false">H236</f>
        <v>4.863</v>
      </c>
      <c r="T237" s="427" t="n">
        <f aca="false">G236-S237</f>
        <v>0.0219999999999994</v>
      </c>
      <c r="U237" s="425" t="n">
        <f aca="false">T237*F237</f>
        <v>0.0516303347999985</v>
      </c>
      <c r="V237" s="341"/>
      <c r="W237" s="341"/>
      <c r="X237" s="341"/>
      <c r="Y237" s="425" t="n">
        <v>0</v>
      </c>
      <c r="Z237" s="425" t="n">
        <v>20040.5232</v>
      </c>
      <c r="AA237" s="341" t="n">
        <f aca="false">Y237-W237</f>
        <v>0</v>
      </c>
      <c r="AB237" s="341" t="n">
        <f aca="false">Z237-X237</f>
        <v>20040.5232</v>
      </c>
      <c r="AC237" s="341" t="n">
        <f aca="false">AA237+AB237</f>
        <v>20040.5232</v>
      </c>
      <c r="AD237" s="341"/>
      <c r="AE237" s="341"/>
      <c r="AF237" s="341"/>
      <c r="AG237" s="341"/>
      <c r="AH237" s="341"/>
      <c r="AI237" s="428"/>
      <c r="AJ237" s="428"/>
      <c r="AK237" s="341"/>
      <c r="AL237" s="341"/>
      <c r="AM237" s="341"/>
      <c r="AN237" s="341"/>
      <c r="AO237" s="341"/>
      <c r="AP237" s="341"/>
      <c r="AQ237" s="341"/>
      <c r="AR237" s="341"/>
      <c r="AS237" s="341"/>
      <c r="AT237" s="341"/>
      <c r="AU237" s="341"/>
      <c r="AV237" s="341"/>
      <c r="AW237" s="341"/>
      <c r="AX237" s="341"/>
      <c r="AY237" s="341"/>
      <c r="AZ237" s="341"/>
      <c r="BA237" s="341"/>
      <c r="BB237" s="341"/>
      <c r="BC237" s="341"/>
      <c r="BD237" s="433"/>
      <c r="BE237" s="433"/>
      <c r="BF237" s="434"/>
      <c r="BG237" s="434"/>
      <c r="BH237" s="341"/>
      <c r="BI237" s="341"/>
      <c r="BJ237" s="341"/>
      <c r="BK237" s="428"/>
      <c r="BL237" s="428"/>
      <c r="BM237" s="425"/>
      <c r="BN237" s="425"/>
      <c r="BO237" s="425"/>
      <c r="BP237" s="341"/>
      <c r="BQ237" s="341"/>
      <c r="BR237" s="341"/>
      <c r="BS237" s="341"/>
      <c r="BT237" s="341"/>
      <c r="BU237" s="341"/>
      <c r="BV237" s="341"/>
      <c r="BW237" s="341"/>
      <c r="BX237" s="341"/>
      <c r="BY237" s="341"/>
      <c r="BZ237" s="341"/>
      <c r="CA237" s="341"/>
      <c r="CB237" s="341"/>
      <c r="CC237" s="341"/>
      <c r="CD237" s="430"/>
      <c r="CE237" s="341"/>
      <c r="CF237" s="341"/>
      <c r="CG237" s="341"/>
      <c r="CH237" s="341"/>
      <c r="CI237" s="341"/>
      <c r="CJ237" s="341"/>
      <c r="CK237" s="341"/>
      <c r="CL237" s="341"/>
      <c r="CM237" s="341"/>
      <c r="CN237" s="341"/>
      <c r="CO237" s="341"/>
      <c r="CP237" s="341"/>
      <c r="CQ237" s="341"/>
      <c r="CR237" s="341"/>
      <c r="CS237" s="341"/>
      <c r="CT237" s="341"/>
      <c r="CU237" s="341"/>
      <c r="CV237" s="341"/>
      <c r="CW237" s="341"/>
      <c r="CX237" s="341"/>
      <c r="CY237" s="341"/>
      <c r="CZ237" s="341"/>
      <c r="DA237" s="341"/>
      <c r="DB237" s="341"/>
      <c r="DC237" s="430"/>
      <c r="DD237" s="341"/>
      <c r="DE237" s="341"/>
      <c r="DF237" s="341"/>
      <c r="DG237" s="341"/>
      <c r="DH237" s="341"/>
      <c r="DI237" s="341"/>
      <c r="DJ237" s="341"/>
      <c r="DK237" s="341"/>
    </row>
    <row r="238" customFormat="false" ht="12.75" hidden="false" customHeight="false" outlineLevel="0" collapsed="false">
      <c r="A238" s="449" t="n">
        <v>43435</v>
      </c>
      <c r="B238" s="438" t="n">
        <v>0</v>
      </c>
      <c r="C238" s="438" t="n">
        <v>0</v>
      </c>
      <c r="D238" s="438" t="n">
        <v>0</v>
      </c>
      <c r="E238" s="438" t="n">
        <v>2.41088209</v>
      </c>
      <c r="F238" s="438" t="n">
        <f aca="false">SUM(B238:E238)</f>
        <v>2.41088209</v>
      </c>
      <c r="G238" s="450" t="n">
        <v>5.17</v>
      </c>
      <c r="H238" s="450" t="n">
        <v>5.148</v>
      </c>
      <c r="I238" s="448" t="n">
        <f aca="false">G238-H238</f>
        <v>0.0220000000000002</v>
      </c>
      <c r="J238" s="438" t="n">
        <f aca="false">I238*B238*10000</f>
        <v>0</v>
      </c>
      <c r="K238" s="438" t="n">
        <f aca="false">C238*I238*10000</f>
        <v>0</v>
      </c>
      <c r="L238" s="438" t="n">
        <f aca="false">I238*D238*10000</f>
        <v>0</v>
      </c>
      <c r="M238" s="438" t="n">
        <f aca="false">I238*E238*10000</f>
        <v>530.394059800006</v>
      </c>
      <c r="N238" s="438" t="n">
        <f aca="false">SUM(J238:M238)</f>
        <v>530.394059800006</v>
      </c>
      <c r="O238" s="451" t="n">
        <f aca="false">A238</f>
        <v>43435</v>
      </c>
      <c r="P238" s="341"/>
      <c r="Q238" s="341"/>
      <c r="R238" s="341"/>
      <c r="S238" s="428" t="n">
        <f aca="false">H237</f>
        <v>5.003</v>
      </c>
      <c r="T238" s="427" t="n">
        <f aca="false">G237-S238</f>
        <v>0.0220000000000002</v>
      </c>
      <c r="U238" s="425" t="n">
        <f aca="false">T238*F238</f>
        <v>0.0530394059800006</v>
      </c>
      <c r="V238" s="341"/>
      <c r="W238" s="341"/>
      <c r="X238" s="341"/>
      <c r="Y238" s="425" t="n">
        <v>0</v>
      </c>
      <c r="Z238" s="425" t="n">
        <v>19236.9294</v>
      </c>
      <c r="AA238" s="341" t="n">
        <f aca="false">Y238-W238</f>
        <v>0</v>
      </c>
      <c r="AB238" s="341" t="n">
        <f aca="false">Z238-X238</f>
        <v>19236.9294</v>
      </c>
      <c r="AC238" s="341" t="n">
        <f aca="false">AA238+AB238</f>
        <v>19236.9294</v>
      </c>
      <c r="AD238" s="341"/>
      <c r="AE238" s="341"/>
      <c r="AF238" s="341"/>
      <c r="AG238" s="341"/>
      <c r="AH238" s="341"/>
      <c r="AI238" s="428"/>
      <c r="AJ238" s="428"/>
      <c r="AK238" s="341"/>
      <c r="AL238" s="341"/>
      <c r="AM238" s="341"/>
      <c r="AN238" s="341"/>
      <c r="AO238" s="341"/>
      <c r="AP238" s="341"/>
      <c r="AQ238" s="341"/>
      <c r="AR238" s="341"/>
      <c r="AS238" s="341"/>
      <c r="AT238" s="341"/>
      <c r="AU238" s="341"/>
      <c r="AV238" s="341"/>
      <c r="AW238" s="341"/>
      <c r="AX238" s="341"/>
      <c r="AY238" s="341"/>
      <c r="AZ238" s="341"/>
      <c r="BA238" s="341"/>
      <c r="BB238" s="341"/>
      <c r="BC238" s="341"/>
      <c r="BD238" s="433"/>
      <c r="BE238" s="433"/>
      <c r="BF238" s="434"/>
      <c r="BG238" s="434"/>
      <c r="BH238" s="341"/>
      <c r="BI238" s="341"/>
      <c r="BJ238" s="341"/>
      <c r="BK238" s="428"/>
      <c r="BL238" s="428"/>
      <c r="BM238" s="425"/>
      <c r="BN238" s="425"/>
      <c r="BO238" s="425"/>
      <c r="BP238" s="341"/>
      <c r="BQ238" s="341"/>
      <c r="BR238" s="341"/>
      <c r="BS238" s="341"/>
      <c r="BT238" s="341"/>
      <c r="BU238" s="341"/>
      <c r="BV238" s="341"/>
      <c r="BW238" s="341"/>
      <c r="BX238" s="341"/>
      <c r="BY238" s="341"/>
      <c r="BZ238" s="341"/>
      <c r="CA238" s="341"/>
      <c r="CB238" s="341"/>
      <c r="CC238" s="341"/>
      <c r="CD238" s="430"/>
      <c r="CE238" s="341"/>
      <c r="CF238" s="341"/>
      <c r="CG238" s="341"/>
      <c r="CH238" s="341"/>
      <c r="CI238" s="341"/>
      <c r="CJ238" s="341"/>
      <c r="CK238" s="341"/>
      <c r="CL238" s="341"/>
      <c r="CM238" s="341"/>
      <c r="CN238" s="341"/>
      <c r="CO238" s="341"/>
      <c r="CP238" s="341"/>
      <c r="CQ238" s="341"/>
      <c r="CR238" s="341"/>
      <c r="CS238" s="341"/>
      <c r="CT238" s="341"/>
      <c r="CU238" s="341"/>
      <c r="CV238" s="341"/>
      <c r="CW238" s="341"/>
      <c r="CX238" s="341"/>
      <c r="CY238" s="341"/>
      <c r="CZ238" s="341"/>
      <c r="DA238" s="341"/>
      <c r="DB238" s="341"/>
      <c r="DC238" s="430"/>
      <c r="DD238" s="341"/>
      <c r="DE238" s="341"/>
      <c r="DF238" s="341"/>
      <c r="DG238" s="341"/>
      <c r="DH238" s="341"/>
      <c r="DI238" s="341"/>
      <c r="DJ238" s="341"/>
      <c r="DK238" s="341"/>
    </row>
    <row r="239" customFormat="false" ht="12.75" hidden="false" customHeight="false" outlineLevel="0" collapsed="false">
      <c r="A239" s="449" t="n">
        <v>43466</v>
      </c>
      <c r="B239" s="438" t="n">
        <v>0</v>
      </c>
      <c r="C239" s="438" t="n">
        <v>0</v>
      </c>
      <c r="D239" s="438" t="n">
        <v>0</v>
      </c>
      <c r="E239" s="438" t="n">
        <v>2.3963043</v>
      </c>
      <c r="F239" s="438" t="n">
        <f aca="false">SUM(B239:E239)</f>
        <v>2.3963043</v>
      </c>
      <c r="G239" s="450" t="n">
        <v>5.29</v>
      </c>
      <c r="H239" s="450" t="n">
        <v>5.268</v>
      </c>
      <c r="I239" s="448" t="n">
        <f aca="false">G239-H239</f>
        <v>0.0220000000000002</v>
      </c>
      <c r="J239" s="438" t="n">
        <f aca="false">I239*B239*10000</f>
        <v>0</v>
      </c>
      <c r="K239" s="438" t="n">
        <f aca="false">C239*I239*10000</f>
        <v>0</v>
      </c>
      <c r="L239" s="438" t="n">
        <f aca="false">I239*D239*10000</f>
        <v>0</v>
      </c>
      <c r="M239" s="438" t="n">
        <f aca="false">I239*E239*10000</f>
        <v>527.186946000006</v>
      </c>
      <c r="N239" s="438" t="n">
        <f aca="false">SUM(J239:M239)</f>
        <v>527.186946000006</v>
      </c>
      <c r="O239" s="451" t="n">
        <f aca="false">A239</f>
        <v>43466</v>
      </c>
      <c r="P239" s="341"/>
      <c r="Q239" s="341"/>
      <c r="R239" s="341"/>
      <c r="S239" s="428" t="n">
        <f aca="false">H238</f>
        <v>5.148</v>
      </c>
      <c r="T239" s="427" t="n">
        <f aca="false">G238-S239</f>
        <v>0.0220000000000002</v>
      </c>
      <c r="U239" s="425" t="n">
        <f aca="false">T239*F239</f>
        <v>0.0527186946000006</v>
      </c>
      <c r="V239" s="341"/>
      <c r="W239" s="341"/>
      <c r="X239" s="341"/>
      <c r="Y239" s="425" t="n">
        <v>0</v>
      </c>
      <c r="Z239" s="425" t="n">
        <v>19722.1624</v>
      </c>
      <c r="AA239" s="341" t="n">
        <f aca="false">Y239-W239</f>
        <v>0</v>
      </c>
      <c r="AB239" s="341" t="n">
        <f aca="false">Z239-X239</f>
        <v>19722.1624</v>
      </c>
      <c r="AC239" s="341" t="n">
        <f aca="false">AA239+AB239</f>
        <v>19722.1624</v>
      </c>
      <c r="AD239" s="341"/>
      <c r="AE239" s="341"/>
      <c r="AF239" s="341"/>
      <c r="AG239" s="341"/>
      <c r="AH239" s="341"/>
      <c r="AI239" s="428"/>
      <c r="AJ239" s="428"/>
      <c r="AK239" s="341"/>
      <c r="AL239" s="341"/>
      <c r="AM239" s="341"/>
      <c r="AN239" s="341"/>
      <c r="AO239" s="341"/>
      <c r="AP239" s="341"/>
      <c r="AQ239" s="341"/>
      <c r="AR239" s="341"/>
      <c r="AS239" s="341"/>
      <c r="AT239" s="341"/>
      <c r="AU239" s="341"/>
      <c r="AV239" s="341"/>
      <c r="AW239" s="341"/>
      <c r="AX239" s="341"/>
      <c r="AY239" s="341"/>
      <c r="AZ239" s="341"/>
      <c r="BA239" s="341"/>
      <c r="BB239" s="341"/>
      <c r="BC239" s="341"/>
      <c r="BD239" s="433"/>
      <c r="BE239" s="433"/>
      <c r="BF239" s="434"/>
      <c r="BG239" s="434"/>
      <c r="BH239" s="341"/>
      <c r="BI239" s="341"/>
      <c r="BJ239" s="341"/>
      <c r="BK239" s="428"/>
      <c r="BL239" s="428"/>
      <c r="BM239" s="425"/>
      <c r="BN239" s="425"/>
      <c r="BO239" s="425"/>
      <c r="BP239" s="341"/>
      <c r="BQ239" s="341"/>
      <c r="BR239" s="341"/>
      <c r="BS239" s="341"/>
      <c r="BT239" s="341"/>
      <c r="BU239" s="341"/>
      <c r="BV239" s="341"/>
      <c r="BW239" s="341"/>
      <c r="BX239" s="341"/>
      <c r="BY239" s="341"/>
      <c r="BZ239" s="341"/>
      <c r="CA239" s="341"/>
      <c r="CB239" s="341"/>
      <c r="CC239" s="341"/>
      <c r="CD239" s="430"/>
      <c r="CE239" s="341"/>
      <c r="CF239" s="341"/>
      <c r="CG239" s="341"/>
      <c r="CH239" s="341"/>
      <c r="CI239" s="341"/>
      <c r="CJ239" s="341"/>
      <c r="CK239" s="341"/>
      <c r="CL239" s="341"/>
      <c r="CM239" s="341"/>
      <c r="CN239" s="341"/>
      <c r="CO239" s="341"/>
      <c r="CP239" s="341"/>
      <c r="CQ239" s="341"/>
      <c r="CR239" s="341"/>
      <c r="CS239" s="341"/>
      <c r="CT239" s="341"/>
      <c r="CU239" s="341"/>
      <c r="CV239" s="341"/>
      <c r="CW239" s="341"/>
      <c r="CX239" s="341"/>
      <c r="CY239" s="341"/>
      <c r="CZ239" s="341"/>
      <c r="DA239" s="341"/>
      <c r="DB239" s="341"/>
      <c r="DC239" s="430"/>
      <c r="DD239" s="341"/>
      <c r="DE239" s="341"/>
      <c r="DF239" s="341"/>
      <c r="DG239" s="341"/>
      <c r="DH239" s="341"/>
      <c r="DI239" s="341"/>
      <c r="DJ239" s="341"/>
      <c r="DK239" s="341"/>
    </row>
    <row r="240" customFormat="false" ht="12.75" hidden="false" customHeight="false" outlineLevel="0" collapsed="false">
      <c r="A240" s="449" t="n">
        <v>43497</v>
      </c>
      <c r="B240" s="438" t="n">
        <v>0</v>
      </c>
      <c r="C240" s="438" t="n">
        <v>0</v>
      </c>
      <c r="D240" s="438" t="n">
        <v>0</v>
      </c>
      <c r="E240" s="438" t="n">
        <v>2.15130445</v>
      </c>
      <c r="F240" s="438" t="n">
        <f aca="false">SUM(B240:E240)</f>
        <v>2.15130445</v>
      </c>
      <c r="G240" s="450" t="n">
        <v>5.172</v>
      </c>
      <c r="H240" s="450" t="n">
        <v>5.15</v>
      </c>
      <c r="I240" s="448" t="n">
        <f aca="false">G240-H240</f>
        <v>0.0219999999999994</v>
      </c>
      <c r="J240" s="438" t="n">
        <f aca="false">I240*B240*10000</f>
        <v>0</v>
      </c>
      <c r="K240" s="438" t="n">
        <f aca="false">C240*I240*10000</f>
        <v>0</v>
      </c>
      <c r="L240" s="438" t="n">
        <f aca="false">I240*D240*10000</f>
        <v>0</v>
      </c>
      <c r="M240" s="438" t="n">
        <f aca="false">I240*E240*10000</f>
        <v>473.286978999986</v>
      </c>
      <c r="N240" s="438" t="n">
        <f aca="false">SUM(J240:M240)</f>
        <v>473.286978999986</v>
      </c>
      <c r="O240" s="451" t="n">
        <f aca="false">A240</f>
        <v>43497</v>
      </c>
      <c r="P240" s="341"/>
      <c r="Q240" s="341"/>
      <c r="R240" s="341"/>
      <c r="S240" s="428" t="n">
        <f aca="false">H239</f>
        <v>5.268</v>
      </c>
      <c r="T240" s="427" t="n">
        <f aca="false">G239-S240</f>
        <v>0.0220000000000002</v>
      </c>
      <c r="U240" s="425" t="n">
        <f aca="false">T240*F240</f>
        <v>0.0473286979000005</v>
      </c>
      <c r="V240" s="341"/>
      <c r="W240" s="341"/>
      <c r="X240" s="341"/>
      <c r="Y240" s="425" t="n">
        <v>0</v>
      </c>
      <c r="Z240" s="425" t="n">
        <v>19562.1176</v>
      </c>
      <c r="AA240" s="341" t="n">
        <f aca="false">Y240-W240</f>
        <v>0</v>
      </c>
      <c r="AB240" s="341" t="n">
        <f aca="false">Z240-X240</f>
        <v>19562.1176</v>
      </c>
      <c r="AC240" s="341" t="n">
        <f aca="false">AA240+AB240</f>
        <v>19562.1176</v>
      </c>
      <c r="AD240" s="341"/>
      <c r="AE240" s="341"/>
      <c r="AF240" s="341"/>
      <c r="AG240" s="341"/>
      <c r="AH240" s="341"/>
      <c r="AI240" s="428"/>
      <c r="AJ240" s="428"/>
      <c r="AK240" s="341"/>
      <c r="AL240" s="341"/>
      <c r="AM240" s="341"/>
      <c r="AN240" s="341"/>
      <c r="AO240" s="341"/>
      <c r="AP240" s="341"/>
      <c r="AQ240" s="341"/>
      <c r="AR240" s="341"/>
      <c r="AS240" s="341"/>
      <c r="AT240" s="341"/>
      <c r="AU240" s="341"/>
      <c r="AV240" s="341"/>
      <c r="AW240" s="341"/>
      <c r="AX240" s="341"/>
      <c r="AY240" s="341"/>
      <c r="AZ240" s="341"/>
      <c r="BA240" s="341"/>
      <c r="BB240" s="341"/>
      <c r="BC240" s="341"/>
      <c r="BD240" s="433"/>
      <c r="BE240" s="433"/>
      <c r="BF240" s="434"/>
      <c r="BG240" s="434"/>
      <c r="BH240" s="341"/>
      <c r="BI240" s="341"/>
      <c r="BJ240" s="341"/>
      <c r="BK240" s="428"/>
      <c r="BL240" s="428"/>
      <c r="BM240" s="425"/>
      <c r="BN240" s="425"/>
      <c r="BO240" s="425"/>
      <c r="BP240" s="341"/>
      <c r="BQ240" s="341"/>
      <c r="BR240" s="341"/>
      <c r="BS240" s="341"/>
      <c r="BT240" s="341"/>
      <c r="BU240" s="341"/>
      <c r="BV240" s="341"/>
      <c r="BW240" s="341"/>
      <c r="BX240" s="341"/>
      <c r="BY240" s="341"/>
      <c r="BZ240" s="341"/>
      <c r="CA240" s="341"/>
      <c r="CB240" s="341"/>
      <c r="CC240" s="341"/>
      <c r="CD240" s="430"/>
      <c r="CE240" s="341"/>
      <c r="CF240" s="341"/>
      <c r="CG240" s="341"/>
      <c r="CH240" s="341"/>
      <c r="CI240" s="341"/>
      <c r="CJ240" s="341"/>
      <c r="CK240" s="341"/>
      <c r="CL240" s="341"/>
      <c r="CM240" s="341"/>
      <c r="CN240" s="341"/>
      <c r="CO240" s="341"/>
      <c r="CP240" s="341"/>
      <c r="CQ240" s="341"/>
      <c r="CR240" s="341"/>
      <c r="CS240" s="341"/>
      <c r="CT240" s="341"/>
      <c r="CU240" s="341"/>
      <c r="CV240" s="341"/>
      <c r="CW240" s="341"/>
      <c r="CX240" s="341"/>
      <c r="CY240" s="341"/>
      <c r="CZ240" s="341"/>
      <c r="DA240" s="341"/>
      <c r="DB240" s="341"/>
      <c r="DC240" s="430"/>
      <c r="DD240" s="341"/>
      <c r="DE240" s="341"/>
      <c r="DF240" s="341"/>
      <c r="DG240" s="341"/>
      <c r="DH240" s="341"/>
      <c r="DI240" s="341"/>
      <c r="DJ240" s="341"/>
      <c r="DK240" s="341"/>
    </row>
    <row r="241" customFormat="false" ht="12.75" hidden="false" customHeight="false" outlineLevel="0" collapsed="false">
      <c r="A241" s="449" t="n">
        <v>43525</v>
      </c>
      <c r="B241" s="438" t="n">
        <v>0</v>
      </c>
      <c r="C241" s="438" t="n">
        <v>0</v>
      </c>
      <c r="D241" s="438" t="n">
        <v>0</v>
      </c>
      <c r="E241" s="438" t="n">
        <v>2.36876602</v>
      </c>
      <c r="F241" s="438" t="n">
        <f aca="false">SUM(B241:E241)</f>
        <v>2.36876602</v>
      </c>
      <c r="G241" s="450" t="n">
        <v>5.039</v>
      </c>
      <c r="H241" s="450" t="n">
        <v>5.017</v>
      </c>
      <c r="I241" s="448" t="n">
        <f aca="false">G241-H241</f>
        <v>0.0219999999999994</v>
      </c>
      <c r="J241" s="438" t="n">
        <f aca="false">I241*B241*10000</f>
        <v>0</v>
      </c>
      <c r="K241" s="438" t="n">
        <f aca="false">C241*I241*10000</f>
        <v>0</v>
      </c>
      <c r="L241" s="438" t="n">
        <f aca="false">I241*D241*10000</f>
        <v>0</v>
      </c>
      <c r="M241" s="438" t="n">
        <f aca="false">I241*E241*10000</f>
        <v>521.128524399985</v>
      </c>
      <c r="N241" s="438" t="n">
        <f aca="false">SUM(J241:M241)</f>
        <v>521.128524399985</v>
      </c>
      <c r="O241" s="451" t="n">
        <f aca="false">A241</f>
        <v>43525</v>
      </c>
      <c r="P241" s="341"/>
      <c r="Q241" s="341"/>
      <c r="R241" s="341"/>
      <c r="S241" s="428" t="n">
        <f aca="false">H240</f>
        <v>5.15</v>
      </c>
      <c r="T241" s="427" t="n">
        <f aca="false">G240-S241</f>
        <v>0.0219999999999994</v>
      </c>
      <c r="U241" s="425" t="n">
        <f aca="false">T241*F241</f>
        <v>0.0521128524399985</v>
      </c>
      <c r="V241" s="341"/>
      <c r="W241" s="341"/>
      <c r="X241" s="341"/>
      <c r="Y241" s="425" t="n">
        <v>0</v>
      </c>
      <c r="Z241" s="425" t="n">
        <v>18777.3276</v>
      </c>
      <c r="AA241" s="341" t="n">
        <f aca="false">Y241-W241</f>
        <v>0</v>
      </c>
      <c r="AB241" s="341" t="n">
        <f aca="false">Z241-X241</f>
        <v>18777.3276</v>
      </c>
      <c r="AC241" s="341" t="n">
        <f aca="false">AA241+AB241</f>
        <v>18777.3276</v>
      </c>
      <c r="AD241" s="341"/>
      <c r="AE241" s="341"/>
      <c r="AF241" s="341"/>
      <c r="AG241" s="341"/>
      <c r="AH241" s="341"/>
      <c r="AI241" s="428"/>
      <c r="AJ241" s="428"/>
      <c r="AK241" s="341"/>
      <c r="AL241" s="341"/>
      <c r="AM241" s="341"/>
      <c r="AN241" s="341"/>
      <c r="AO241" s="341"/>
      <c r="AP241" s="341"/>
      <c r="AQ241" s="341"/>
      <c r="AR241" s="341"/>
      <c r="AS241" s="341"/>
      <c r="AT241" s="341"/>
      <c r="AU241" s="341"/>
      <c r="AV241" s="341"/>
      <c r="AW241" s="341"/>
      <c r="AX241" s="341"/>
      <c r="AY241" s="341"/>
      <c r="AZ241" s="341"/>
      <c r="BA241" s="341"/>
      <c r="BB241" s="341"/>
      <c r="BC241" s="341"/>
      <c r="BD241" s="433"/>
      <c r="BE241" s="433"/>
      <c r="BF241" s="434"/>
      <c r="BG241" s="434"/>
      <c r="BH241" s="341"/>
      <c r="BI241" s="341"/>
      <c r="BJ241" s="341"/>
      <c r="BK241" s="428"/>
      <c r="BL241" s="428"/>
      <c r="BM241" s="425"/>
      <c r="BN241" s="425"/>
      <c r="BO241" s="425"/>
      <c r="BP241" s="341"/>
      <c r="BQ241" s="341"/>
      <c r="BR241" s="341"/>
      <c r="BS241" s="341"/>
      <c r="BT241" s="341"/>
      <c r="BU241" s="341"/>
      <c r="BV241" s="341"/>
      <c r="BW241" s="341"/>
      <c r="BX241" s="341"/>
      <c r="BY241" s="341"/>
      <c r="BZ241" s="341"/>
      <c r="CA241" s="341"/>
      <c r="CB241" s="341"/>
      <c r="CC241" s="341"/>
      <c r="CD241" s="430"/>
      <c r="CE241" s="341"/>
      <c r="CF241" s="341"/>
      <c r="CG241" s="341"/>
      <c r="CH241" s="341"/>
      <c r="CI241" s="341"/>
      <c r="CJ241" s="341"/>
      <c r="CK241" s="341"/>
      <c r="CL241" s="341"/>
      <c r="CM241" s="341"/>
      <c r="CN241" s="341"/>
      <c r="CO241" s="341"/>
      <c r="CP241" s="341"/>
      <c r="CQ241" s="341"/>
      <c r="CR241" s="341"/>
      <c r="CS241" s="341"/>
      <c r="CT241" s="341"/>
      <c r="CU241" s="341"/>
      <c r="CV241" s="341"/>
      <c r="CW241" s="341"/>
      <c r="CX241" s="341"/>
      <c r="CY241" s="341"/>
      <c r="CZ241" s="341"/>
      <c r="DA241" s="341"/>
      <c r="DB241" s="341"/>
      <c r="DC241" s="430"/>
      <c r="DD241" s="341"/>
      <c r="DE241" s="341"/>
      <c r="DF241" s="341"/>
      <c r="DG241" s="341"/>
      <c r="DH241" s="341"/>
      <c r="DI241" s="341"/>
      <c r="DJ241" s="341"/>
      <c r="DK241" s="341"/>
    </row>
    <row r="242" customFormat="false" ht="12.75" hidden="false" customHeight="false" outlineLevel="0" collapsed="false">
      <c r="A242" s="449" t="n">
        <v>43556</v>
      </c>
      <c r="B242" s="438" t="n">
        <v>0</v>
      </c>
      <c r="C242" s="438" t="n">
        <v>0</v>
      </c>
      <c r="D242" s="438" t="n">
        <v>0</v>
      </c>
      <c r="E242" s="438" t="n">
        <v>3.03762448</v>
      </c>
      <c r="F242" s="438" t="n">
        <f aca="false">SUM(B242:E242)</f>
        <v>3.03762448</v>
      </c>
      <c r="G242" s="450" t="n">
        <v>4.819</v>
      </c>
      <c r="H242" s="450" t="n">
        <v>4.797</v>
      </c>
      <c r="I242" s="448" t="n">
        <f aca="false">G242-H242</f>
        <v>0.0220000000000002</v>
      </c>
      <c r="J242" s="438" t="n">
        <f aca="false">I242*B242*10000</f>
        <v>0</v>
      </c>
      <c r="K242" s="438" t="n">
        <f aca="false">C242*I242*10000</f>
        <v>0</v>
      </c>
      <c r="L242" s="438" t="n">
        <f aca="false">I242*D242*10000</f>
        <v>0</v>
      </c>
      <c r="M242" s="438" t="n">
        <f aca="false">I242*E242*10000</f>
        <v>668.277385600007</v>
      </c>
      <c r="N242" s="438" t="n">
        <f aca="false">SUM(J242:M242)</f>
        <v>668.277385600007</v>
      </c>
      <c r="O242" s="451" t="n">
        <f aca="false">A242</f>
        <v>43556</v>
      </c>
      <c r="P242" s="425" t="n">
        <f aca="false">SUM(N231:N242)</f>
        <v>8229.70598119995</v>
      </c>
      <c r="Q242" s="341"/>
      <c r="R242" s="341"/>
      <c r="S242" s="428" t="n">
        <f aca="false">H241</f>
        <v>5.017</v>
      </c>
      <c r="T242" s="427" t="n">
        <f aca="false">G241-S242</f>
        <v>0.0219999999999994</v>
      </c>
      <c r="U242" s="425" t="n">
        <f aca="false">T242*F242</f>
        <v>0.066827738559998</v>
      </c>
      <c r="V242" s="425" t="n">
        <f aca="false">SUM(U231:U242)</f>
        <v>0.822970598119995</v>
      </c>
      <c r="W242" s="341"/>
      <c r="X242" s="341"/>
      <c r="Y242" s="425" t="n">
        <v>0</v>
      </c>
      <c r="Z242" s="425" t="n">
        <v>19250.5864</v>
      </c>
      <c r="AA242" s="341" t="n">
        <f aca="false">Y242-W242</f>
        <v>0</v>
      </c>
      <c r="AB242" s="341" t="n">
        <f aca="false">Z242-X242</f>
        <v>19250.5864</v>
      </c>
      <c r="AC242" s="341" t="n">
        <f aca="false">AA242+AB242</f>
        <v>19250.5864</v>
      </c>
      <c r="AD242" s="341"/>
      <c r="AE242" s="341"/>
      <c r="AF242" s="341"/>
      <c r="AG242" s="341"/>
      <c r="AH242" s="341"/>
      <c r="AI242" s="428"/>
      <c r="AJ242" s="428"/>
      <c r="AK242" s="341"/>
      <c r="AL242" s="341"/>
      <c r="AM242" s="341"/>
      <c r="AN242" s="341"/>
      <c r="AO242" s="341"/>
      <c r="AP242" s="341"/>
      <c r="AQ242" s="341"/>
      <c r="AR242" s="341"/>
      <c r="AS242" s="341"/>
      <c r="AT242" s="341"/>
      <c r="AU242" s="341"/>
      <c r="AV242" s="341"/>
      <c r="AW242" s="341"/>
      <c r="AX242" s="341"/>
      <c r="AY242" s="341"/>
      <c r="AZ242" s="341"/>
      <c r="BA242" s="341"/>
      <c r="BB242" s="341"/>
      <c r="BC242" s="341"/>
      <c r="BD242" s="433"/>
      <c r="BE242" s="433"/>
      <c r="BF242" s="434"/>
      <c r="BG242" s="434"/>
      <c r="BH242" s="341"/>
      <c r="BI242" s="341"/>
      <c r="BJ242" s="341"/>
      <c r="BK242" s="428"/>
      <c r="BL242" s="428"/>
      <c r="BM242" s="425"/>
      <c r="BN242" s="425"/>
      <c r="BO242" s="425"/>
      <c r="BP242" s="341"/>
      <c r="BQ242" s="341"/>
      <c r="BR242" s="341"/>
      <c r="BS242" s="341"/>
      <c r="BT242" s="341"/>
      <c r="BU242" s="341"/>
      <c r="BV242" s="341"/>
      <c r="BW242" s="341"/>
      <c r="BX242" s="341"/>
      <c r="BY242" s="341"/>
      <c r="BZ242" s="341"/>
      <c r="CA242" s="341"/>
      <c r="CB242" s="341"/>
      <c r="CC242" s="341"/>
      <c r="CD242" s="430"/>
      <c r="CE242" s="341"/>
      <c r="CF242" s="341"/>
      <c r="CG242" s="341"/>
      <c r="CH242" s="341"/>
      <c r="CI242" s="341"/>
      <c r="CJ242" s="341"/>
      <c r="CK242" s="341"/>
      <c r="CL242" s="341"/>
      <c r="CM242" s="341"/>
      <c r="CN242" s="341"/>
      <c r="CO242" s="341"/>
      <c r="CP242" s="341"/>
      <c r="CQ242" s="341"/>
      <c r="CR242" s="341"/>
      <c r="CS242" s="341"/>
      <c r="CT242" s="341"/>
      <c r="CU242" s="341"/>
      <c r="CV242" s="341"/>
      <c r="CW242" s="341"/>
      <c r="CX242" s="341"/>
      <c r="CY242" s="341"/>
      <c r="CZ242" s="341"/>
      <c r="DA242" s="341"/>
      <c r="DB242" s="341"/>
      <c r="DC242" s="430"/>
      <c r="DD242" s="341"/>
      <c r="DE242" s="341"/>
      <c r="DF242" s="341"/>
      <c r="DG242" s="341"/>
      <c r="DH242" s="341"/>
      <c r="DI242" s="341"/>
      <c r="DJ242" s="341"/>
      <c r="DK242" s="341"/>
    </row>
    <row r="243" customFormat="false" ht="12.75" hidden="false" customHeight="false" outlineLevel="0" collapsed="false">
      <c r="A243" s="449" t="n">
        <v>43586</v>
      </c>
      <c r="B243" s="438" t="n">
        <v>0</v>
      </c>
      <c r="C243" s="438" t="n">
        <v>0</v>
      </c>
      <c r="D243" s="438" t="n">
        <v>0</v>
      </c>
      <c r="E243" s="438" t="n">
        <v>3.53089994</v>
      </c>
      <c r="F243" s="438" t="n">
        <f aca="false">SUM(B243:E243)</f>
        <v>3.53089994</v>
      </c>
      <c r="G243" s="450" t="n">
        <v>4.809</v>
      </c>
      <c r="H243" s="450" t="n">
        <v>4.787</v>
      </c>
      <c r="I243" s="448" t="n">
        <f aca="false">G243-H243</f>
        <v>0.0220000000000002</v>
      </c>
      <c r="J243" s="438" t="n">
        <f aca="false">I243*B243*10000</f>
        <v>0</v>
      </c>
      <c r="K243" s="438" t="n">
        <f aca="false">C243*I243*10000</f>
        <v>0</v>
      </c>
      <c r="L243" s="438" t="n">
        <f aca="false">I243*D243*10000</f>
        <v>0</v>
      </c>
      <c r="M243" s="438" t="n">
        <f aca="false">I243*E243*10000</f>
        <v>776.797986800009</v>
      </c>
      <c r="N243" s="438" t="n">
        <f aca="false">SUM(J243:M243)</f>
        <v>776.797986800009</v>
      </c>
      <c r="O243" s="451" t="n">
        <f aca="false">A243</f>
        <v>43586</v>
      </c>
      <c r="P243" s="341"/>
      <c r="Q243" s="341"/>
      <c r="R243" s="341"/>
      <c r="S243" s="428" t="n">
        <f aca="false">H242</f>
        <v>4.797</v>
      </c>
      <c r="T243" s="427" t="n">
        <f aca="false">G242-S243</f>
        <v>0.0220000000000002</v>
      </c>
      <c r="U243" s="425" t="n">
        <f aca="false">T243*F243</f>
        <v>0.0776797986800009</v>
      </c>
      <c r="V243" s="341"/>
      <c r="W243" s="341"/>
      <c r="X243" s="341"/>
      <c r="Y243" s="425" t="n">
        <v>0</v>
      </c>
      <c r="Z243" s="425" t="n">
        <v>18478.0454</v>
      </c>
      <c r="AA243" s="341" t="n">
        <f aca="false">Y243-W243</f>
        <v>0</v>
      </c>
      <c r="AB243" s="341" t="n">
        <f aca="false">Z243-X243</f>
        <v>18478.0454</v>
      </c>
      <c r="AC243" s="341" t="n">
        <f aca="false">AA243+AB243</f>
        <v>18478.0454</v>
      </c>
      <c r="AD243" s="341"/>
      <c r="AE243" s="341"/>
      <c r="AF243" s="341"/>
      <c r="AG243" s="341"/>
      <c r="AH243" s="341"/>
      <c r="AI243" s="428"/>
      <c r="AJ243" s="428"/>
      <c r="AK243" s="341"/>
      <c r="AL243" s="341"/>
      <c r="AM243" s="341"/>
      <c r="AN243" s="341"/>
      <c r="AO243" s="341"/>
      <c r="AP243" s="341"/>
      <c r="AQ243" s="341"/>
      <c r="AR243" s="341"/>
      <c r="AS243" s="341"/>
      <c r="AT243" s="341"/>
      <c r="AU243" s="341"/>
      <c r="AV243" s="341"/>
      <c r="AW243" s="341"/>
      <c r="AX243" s="341"/>
      <c r="AY243" s="341"/>
      <c r="AZ243" s="341"/>
      <c r="BA243" s="341"/>
      <c r="BB243" s="341"/>
      <c r="BC243" s="341"/>
      <c r="BD243" s="433"/>
      <c r="BE243" s="433"/>
      <c r="BF243" s="434"/>
      <c r="BG243" s="434"/>
      <c r="BH243" s="341"/>
      <c r="BI243" s="341"/>
      <c r="BJ243" s="341"/>
      <c r="BK243" s="428"/>
      <c r="BL243" s="428"/>
      <c r="BM243" s="425"/>
      <c r="BN243" s="425"/>
      <c r="BO243" s="425"/>
      <c r="BP243" s="341"/>
      <c r="BQ243" s="341"/>
      <c r="BR243" s="341"/>
      <c r="BS243" s="341"/>
      <c r="BT243" s="341"/>
      <c r="BU243" s="341"/>
      <c r="BV243" s="341"/>
      <c r="BW243" s="341"/>
      <c r="BX243" s="341"/>
      <c r="BY243" s="341"/>
      <c r="BZ243" s="341"/>
      <c r="CA243" s="341"/>
      <c r="CB243" s="341"/>
      <c r="CC243" s="341"/>
      <c r="CD243" s="430"/>
      <c r="CE243" s="341"/>
      <c r="CF243" s="341"/>
      <c r="CG243" s="341"/>
      <c r="CH243" s="341"/>
      <c r="CI243" s="341"/>
      <c r="CJ243" s="341"/>
      <c r="CK243" s="341"/>
      <c r="CL243" s="341"/>
      <c r="CM243" s="341"/>
      <c r="CN243" s="341"/>
      <c r="CO243" s="341"/>
      <c r="CP243" s="341"/>
      <c r="CQ243" s="341"/>
      <c r="CR243" s="341"/>
      <c r="CS243" s="341"/>
      <c r="CT243" s="341"/>
      <c r="CU243" s="341"/>
      <c r="CV243" s="341"/>
      <c r="CW243" s="341"/>
      <c r="CX243" s="341"/>
      <c r="CY243" s="341"/>
      <c r="CZ243" s="341"/>
      <c r="DA243" s="341"/>
      <c r="DB243" s="341"/>
      <c r="DC243" s="430"/>
      <c r="DD243" s="341"/>
      <c r="DE243" s="341"/>
      <c r="DF243" s="341"/>
      <c r="DG243" s="341"/>
      <c r="DH243" s="341"/>
      <c r="DI243" s="341"/>
      <c r="DJ243" s="341"/>
      <c r="DK243" s="341"/>
    </row>
    <row r="244" customFormat="false" ht="12.75" hidden="false" customHeight="false" outlineLevel="0" collapsed="false">
      <c r="A244" s="449" t="n">
        <v>43617</v>
      </c>
      <c r="B244" s="438" t="n">
        <v>0</v>
      </c>
      <c r="C244" s="438" t="n">
        <v>0</v>
      </c>
      <c r="D244" s="438" t="n">
        <v>0</v>
      </c>
      <c r="E244" s="438" t="n">
        <v>3.75156889</v>
      </c>
      <c r="F244" s="438" t="n">
        <f aca="false">SUM(B244:E244)</f>
        <v>3.75156889</v>
      </c>
      <c r="G244" s="450" t="n">
        <v>4.845</v>
      </c>
      <c r="H244" s="450" t="n">
        <v>4.823</v>
      </c>
      <c r="I244" s="448" t="n">
        <f aca="false">G244-H244</f>
        <v>0.0219999999999994</v>
      </c>
      <c r="J244" s="438" t="n">
        <f aca="false">I244*B244*10000</f>
        <v>0</v>
      </c>
      <c r="K244" s="438" t="n">
        <f aca="false">C244*I244*10000</f>
        <v>0</v>
      </c>
      <c r="L244" s="438" t="n">
        <f aca="false">I244*D244*10000</f>
        <v>0</v>
      </c>
      <c r="M244" s="438" t="n">
        <f aca="false">I244*E244*10000</f>
        <v>825.345155799976</v>
      </c>
      <c r="N244" s="438" t="n">
        <f aca="false">SUM(J244:M244)</f>
        <v>825.345155799976</v>
      </c>
      <c r="O244" s="451" t="n">
        <f aca="false">A244</f>
        <v>43617</v>
      </c>
      <c r="P244" s="341"/>
      <c r="Q244" s="341"/>
      <c r="R244" s="341"/>
      <c r="S244" s="428" t="n">
        <f aca="false">H243</f>
        <v>4.787</v>
      </c>
      <c r="T244" s="427" t="n">
        <f aca="false">G243-S244</f>
        <v>0.0220000000000002</v>
      </c>
      <c r="U244" s="425" t="n">
        <f aca="false">T244*F244</f>
        <v>0.0825345155800009</v>
      </c>
      <c r="V244" s="341"/>
      <c r="W244" s="341"/>
      <c r="X244" s="341"/>
      <c r="Y244" s="425" t="n">
        <v>0</v>
      </c>
      <c r="Z244" s="425" t="n">
        <v>18943.514</v>
      </c>
      <c r="AA244" s="341" t="n">
        <f aca="false">Y244-W244</f>
        <v>0</v>
      </c>
      <c r="AB244" s="341" t="n">
        <f aca="false">Z244-X244</f>
        <v>18943.514</v>
      </c>
      <c r="AC244" s="341" t="n">
        <f aca="false">AA244+AB244</f>
        <v>18943.514</v>
      </c>
      <c r="AD244" s="341"/>
      <c r="AE244" s="341"/>
      <c r="AF244" s="341"/>
      <c r="AG244" s="341"/>
      <c r="AH244" s="341"/>
      <c r="AI244" s="428"/>
      <c r="AJ244" s="428"/>
      <c r="AK244" s="341"/>
      <c r="AL244" s="341"/>
      <c r="AM244" s="341"/>
      <c r="AN244" s="341"/>
      <c r="AO244" s="341"/>
      <c r="AP244" s="341"/>
      <c r="AQ244" s="341"/>
      <c r="AR244" s="341"/>
      <c r="AS244" s="341"/>
      <c r="AT244" s="341"/>
      <c r="AU244" s="341"/>
      <c r="AV244" s="341"/>
      <c r="AW244" s="341"/>
      <c r="AX244" s="341"/>
      <c r="AY244" s="341"/>
      <c r="AZ244" s="341"/>
      <c r="BA244" s="341"/>
      <c r="BB244" s="341"/>
      <c r="BC244" s="341"/>
      <c r="BD244" s="433"/>
      <c r="BE244" s="433"/>
      <c r="BF244" s="434"/>
      <c r="BG244" s="434"/>
      <c r="BH244" s="341"/>
      <c r="BI244" s="341"/>
      <c r="BJ244" s="341"/>
      <c r="BK244" s="428"/>
      <c r="BL244" s="428"/>
      <c r="BM244" s="425"/>
      <c r="BN244" s="425"/>
      <c r="BO244" s="425"/>
      <c r="BP244" s="341"/>
      <c r="BQ244" s="341"/>
      <c r="BR244" s="341"/>
      <c r="BS244" s="341"/>
      <c r="BT244" s="341"/>
      <c r="BU244" s="341"/>
      <c r="BV244" s="341"/>
      <c r="BW244" s="341"/>
      <c r="BX244" s="341"/>
      <c r="BY244" s="341"/>
      <c r="BZ244" s="341"/>
      <c r="CA244" s="341"/>
      <c r="CB244" s="341"/>
      <c r="CC244" s="341"/>
      <c r="CD244" s="430"/>
      <c r="CE244" s="341"/>
      <c r="CF244" s="341"/>
      <c r="CG244" s="341"/>
      <c r="CH244" s="341"/>
      <c r="CI244" s="341"/>
      <c r="CJ244" s="341"/>
      <c r="CK244" s="341"/>
      <c r="CL244" s="341"/>
      <c r="CM244" s="341"/>
      <c r="CN244" s="341"/>
      <c r="CO244" s="341"/>
      <c r="CP244" s="341"/>
      <c r="CQ244" s="341"/>
      <c r="CR244" s="341"/>
      <c r="CS244" s="341"/>
      <c r="CT244" s="341"/>
      <c r="CU244" s="341"/>
      <c r="CV244" s="341"/>
      <c r="CW244" s="341"/>
      <c r="CX244" s="341"/>
      <c r="CY244" s="341"/>
      <c r="CZ244" s="341"/>
      <c r="DA244" s="341"/>
      <c r="DB244" s="341"/>
      <c r="DC244" s="430"/>
      <c r="DD244" s="341"/>
      <c r="DE244" s="341"/>
      <c r="DF244" s="341"/>
      <c r="DG244" s="341"/>
      <c r="DH244" s="341"/>
      <c r="DI244" s="341"/>
      <c r="DJ244" s="341"/>
      <c r="DK244" s="341"/>
    </row>
    <row r="245" customFormat="false" ht="12.75" hidden="false" customHeight="false" outlineLevel="0" collapsed="false">
      <c r="A245" s="449" t="n">
        <v>43647</v>
      </c>
      <c r="B245" s="438" t="n">
        <v>0</v>
      </c>
      <c r="C245" s="438" t="n">
        <v>0</v>
      </c>
      <c r="D245" s="438" t="n">
        <v>0</v>
      </c>
      <c r="E245" s="438" t="n">
        <v>3.85381261</v>
      </c>
      <c r="F245" s="438" t="n">
        <f aca="false">SUM(B245:E245)</f>
        <v>3.85381261</v>
      </c>
      <c r="G245" s="450" t="n">
        <v>4.895</v>
      </c>
      <c r="H245" s="450" t="n">
        <v>4.873</v>
      </c>
      <c r="I245" s="448" t="n">
        <f aca="false">G245-H245</f>
        <v>0.0219999999999994</v>
      </c>
      <c r="J245" s="438" t="n">
        <f aca="false">I245*B245*10000</f>
        <v>0</v>
      </c>
      <c r="K245" s="438" t="n">
        <f aca="false">C245*I245*10000</f>
        <v>0</v>
      </c>
      <c r="L245" s="438" t="n">
        <f aca="false">I245*D245*10000</f>
        <v>0</v>
      </c>
      <c r="M245" s="438" t="n">
        <f aca="false">I245*E245*10000</f>
        <v>847.838774199975</v>
      </c>
      <c r="N245" s="438" t="n">
        <f aca="false">SUM(J245:M245)</f>
        <v>847.838774199975</v>
      </c>
      <c r="O245" s="451" t="n">
        <f aca="false">A245</f>
        <v>43647</v>
      </c>
      <c r="P245" s="341"/>
      <c r="Q245" s="341"/>
      <c r="R245" s="341"/>
      <c r="S245" s="428" t="n">
        <f aca="false">H244</f>
        <v>4.823</v>
      </c>
      <c r="T245" s="427" t="n">
        <f aca="false">G244-S245</f>
        <v>0.0219999999999994</v>
      </c>
      <c r="U245" s="425" t="n">
        <f aca="false">T245*F245</f>
        <v>0.0847838774199975</v>
      </c>
      <c r="V245" s="341"/>
      <c r="W245" s="341"/>
      <c r="X245" s="341"/>
      <c r="Y245" s="425" t="n">
        <v>0</v>
      </c>
      <c r="Z245" s="425" t="n">
        <v>18789.1526</v>
      </c>
      <c r="AA245" s="419" t="n">
        <f aca="false">Y245-W245</f>
        <v>0</v>
      </c>
      <c r="AB245" s="419" t="n">
        <f aca="false">Z245-X245</f>
        <v>18789.1526</v>
      </c>
      <c r="AC245" s="419" t="n">
        <f aca="false">AA245+AB245</f>
        <v>18789.1526</v>
      </c>
      <c r="AD245" s="341"/>
      <c r="AE245" s="341"/>
      <c r="AF245" s="341"/>
      <c r="AG245" s="341"/>
      <c r="AH245" s="341"/>
      <c r="AI245" s="428"/>
      <c r="AJ245" s="428"/>
      <c r="AK245" s="341"/>
      <c r="AL245" s="341"/>
      <c r="AM245" s="341"/>
      <c r="AN245" s="341"/>
      <c r="AO245" s="341"/>
      <c r="AP245" s="341"/>
      <c r="AQ245" s="341"/>
      <c r="AR245" s="341"/>
      <c r="AS245" s="341"/>
      <c r="AT245" s="341"/>
      <c r="AU245" s="341"/>
      <c r="AV245" s="341"/>
      <c r="AW245" s="341"/>
      <c r="AX245" s="341"/>
      <c r="AY245" s="341"/>
      <c r="AZ245" s="341"/>
      <c r="BA245" s="341"/>
      <c r="BB245" s="341"/>
      <c r="BC245" s="341"/>
      <c r="BD245" s="433"/>
      <c r="BE245" s="433"/>
      <c r="BF245" s="434"/>
      <c r="BG245" s="434"/>
      <c r="BH245" s="341"/>
      <c r="BI245" s="341"/>
      <c r="BJ245" s="341"/>
      <c r="BK245" s="428"/>
      <c r="BL245" s="428"/>
      <c r="BM245" s="425"/>
      <c r="BN245" s="425"/>
      <c r="BO245" s="425"/>
      <c r="BP245" s="341"/>
      <c r="BQ245" s="341"/>
      <c r="BR245" s="341"/>
      <c r="BS245" s="341"/>
      <c r="BT245" s="341"/>
      <c r="BU245" s="341"/>
      <c r="BV245" s="341"/>
      <c r="BW245" s="341"/>
      <c r="BX245" s="341"/>
      <c r="BY245" s="341"/>
      <c r="BZ245" s="341"/>
      <c r="CA245" s="341"/>
      <c r="CB245" s="341"/>
      <c r="CC245" s="341"/>
      <c r="CD245" s="430"/>
      <c r="CE245" s="341"/>
      <c r="CF245" s="341"/>
      <c r="CG245" s="341"/>
      <c r="CH245" s="341"/>
      <c r="CI245" s="341"/>
      <c r="CJ245" s="341"/>
      <c r="CK245" s="341"/>
      <c r="CL245" s="341"/>
      <c r="CM245" s="341"/>
      <c r="CN245" s="341"/>
      <c r="CO245" s="341"/>
      <c r="CP245" s="341"/>
      <c r="CQ245" s="341"/>
      <c r="CR245" s="341"/>
      <c r="CS245" s="341"/>
      <c r="CT245" s="341"/>
      <c r="CU245" s="341"/>
      <c r="CV245" s="341"/>
      <c r="CW245" s="341"/>
      <c r="CX245" s="341"/>
      <c r="CY245" s="341"/>
      <c r="CZ245" s="341"/>
      <c r="DA245" s="341"/>
      <c r="DB245" s="341"/>
      <c r="DC245" s="430"/>
      <c r="DD245" s="341"/>
      <c r="DE245" s="341"/>
      <c r="DF245" s="341"/>
      <c r="DG245" s="341"/>
      <c r="DH245" s="341"/>
      <c r="DI245" s="341"/>
      <c r="DJ245" s="341"/>
      <c r="DK245" s="341"/>
    </row>
    <row r="246" customFormat="false" ht="12.75" hidden="false" customHeight="false" outlineLevel="0" collapsed="false">
      <c r="A246" s="449" t="n">
        <v>43678</v>
      </c>
      <c r="B246" s="438" t="n">
        <v>0</v>
      </c>
      <c r="C246" s="438" t="n">
        <v>0</v>
      </c>
      <c r="D246" s="438" t="n">
        <v>0</v>
      </c>
      <c r="E246" s="438" t="n">
        <v>3.83036369</v>
      </c>
      <c r="F246" s="438" t="n">
        <f aca="false">SUM(B246:E246)</f>
        <v>3.83036369</v>
      </c>
      <c r="G246" s="450" t="n">
        <v>4.926</v>
      </c>
      <c r="H246" s="450" t="n">
        <v>4.904</v>
      </c>
      <c r="I246" s="448" t="n">
        <f aca="false">G246-H246</f>
        <v>0.0220000000000002</v>
      </c>
      <c r="J246" s="438" t="n">
        <f aca="false">I246*B246*10000</f>
        <v>0</v>
      </c>
      <c r="K246" s="438" t="n">
        <f aca="false">C246*I246*10000</f>
        <v>0</v>
      </c>
      <c r="L246" s="438" t="n">
        <f aca="false">I246*D246*10000</f>
        <v>0</v>
      </c>
      <c r="M246" s="438" t="n">
        <f aca="false">I246*E246*10000</f>
        <v>842.680011800009</v>
      </c>
      <c r="N246" s="438" t="n">
        <f aca="false">SUM(J246:M246)</f>
        <v>842.680011800009</v>
      </c>
      <c r="O246" s="451" t="n">
        <f aca="false">A246</f>
        <v>43678</v>
      </c>
      <c r="P246" s="341"/>
      <c r="Q246" s="341"/>
      <c r="R246" s="341"/>
      <c r="S246" s="428" t="n">
        <f aca="false">H245</f>
        <v>4.873</v>
      </c>
      <c r="T246" s="427" t="n">
        <f aca="false">G245-S246</f>
        <v>0.0219999999999994</v>
      </c>
      <c r="U246" s="425" t="n">
        <f aca="false">T246*F246</f>
        <v>0.0842680011799975</v>
      </c>
      <c r="V246" s="341"/>
      <c r="W246" s="341"/>
      <c r="X246" s="341"/>
      <c r="Y246" s="425" t="n">
        <v>0</v>
      </c>
      <c r="Z246" s="425" t="n">
        <v>16832.445</v>
      </c>
      <c r="AA246" s="419" t="n">
        <f aca="false">Y246-W246</f>
        <v>0</v>
      </c>
      <c r="AB246" s="419" t="n">
        <f aca="false">Z246-X246</f>
        <v>16832.445</v>
      </c>
      <c r="AC246" s="419" t="n">
        <f aca="false">AA246+AB246</f>
        <v>16832.445</v>
      </c>
      <c r="AD246" s="341"/>
      <c r="AE246" s="341"/>
      <c r="AF246" s="341"/>
      <c r="AG246" s="341"/>
      <c r="AH246" s="341"/>
      <c r="AI246" s="428"/>
      <c r="AJ246" s="428"/>
      <c r="AK246" s="341"/>
      <c r="AL246" s="341"/>
      <c r="AM246" s="341"/>
      <c r="AN246" s="341"/>
      <c r="AO246" s="341"/>
      <c r="AP246" s="341"/>
      <c r="AQ246" s="341"/>
      <c r="AR246" s="341"/>
      <c r="AS246" s="341"/>
      <c r="AT246" s="341"/>
      <c r="AU246" s="341"/>
      <c r="AV246" s="341"/>
      <c r="AW246" s="341"/>
      <c r="AX246" s="341"/>
      <c r="AY246" s="341"/>
      <c r="AZ246" s="341"/>
      <c r="BA246" s="341"/>
      <c r="BB246" s="341"/>
      <c r="BC246" s="341"/>
      <c r="BD246" s="433"/>
      <c r="BE246" s="433"/>
      <c r="BF246" s="434"/>
      <c r="BG246" s="434"/>
      <c r="BH246" s="341"/>
      <c r="BI246" s="341"/>
      <c r="BJ246" s="341"/>
      <c r="BK246" s="428"/>
      <c r="BL246" s="428"/>
      <c r="BM246" s="425"/>
      <c r="BN246" s="425"/>
      <c r="BO246" s="425"/>
      <c r="BP246" s="341"/>
      <c r="BQ246" s="341"/>
      <c r="BR246" s="341"/>
      <c r="BS246" s="341"/>
      <c r="BT246" s="341"/>
      <c r="BU246" s="341"/>
      <c r="BV246" s="341"/>
      <c r="BW246" s="341"/>
      <c r="BX246" s="341"/>
      <c r="BY246" s="341"/>
      <c r="BZ246" s="341"/>
      <c r="CA246" s="341"/>
      <c r="CB246" s="341"/>
      <c r="CC246" s="341"/>
      <c r="CD246" s="430"/>
      <c r="CE246" s="341"/>
      <c r="CF246" s="341"/>
      <c r="CG246" s="341"/>
      <c r="CH246" s="341"/>
      <c r="CI246" s="341"/>
      <c r="CJ246" s="341"/>
      <c r="CK246" s="341"/>
      <c r="CL246" s="341"/>
      <c r="CM246" s="341"/>
      <c r="CN246" s="341"/>
      <c r="CO246" s="341"/>
      <c r="CP246" s="341"/>
      <c r="CQ246" s="341"/>
      <c r="CR246" s="341"/>
      <c r="CS246" s="341"/>
      <c r="CT246" s="341"/>
      <c r="CU246" s="341"/>
      <c r="CV246" s="341"/>
      <c r="CW246" s="341"/>
      <c r="CX246" s="341"/>
      <c r="CY246" s="341"/>
      <c r="CZ246" s="341"/>
      <c r="DA246" s="341"/>
      <c r="DB246" s="341"/>
      <c r="DC246" s="430"/>
      <c r="DD246" s="341"/>
      <c r="DE246" s="341"/>
      <c r="DF246" s="341"/>
      <c r="DG246" s="341"/>
      <c r="DH246" s="341"/>
      <c r="DI246" s="341"/>
      <c r="DJ246" s="341"/>
      <c r="DK246" s="341"/>
    </row>
    <row r="247" customFormat="false" ht="12.75" hidden="false" customHeight="false" outlineLevel="0" collapsed="false">
      <c r="A247" s="449" t="n">
        <v>43709</v>
      </c>
      <c r="B247" s="438" t="n">
        <v>0</v>
      </c>
      <c r="C247" s="438" t="n">
        <v>0</v>
      </c>
      <c r="D247" s="438" t="n">
        <v>0</v>
      </c>
      <c r="E247" s="438" t="n">
        <v>3.33528386</v>
      </c>
      <c r="F247" s="438" t="n">
        <f aca="false">SUM(B247:E247)</f>
        <v>3.33528386</v>
      </c>
      <c r="G247" s="450" t="n">
        <v>4.941</v>
      </c>
      <c r="H247" s="450" t="n">
        <v>4.919</v>
      </c>
      <c r="I247" s="448" t="n">
        <f aca="false">G247-H247</f>
        <v>0.0220000000000002</v>
      </c>
      <c r="J247" s="438" t="n">
        <f aca="false">I247*B247*10000</f>
        <v>0</v>
      </c>
      <c r="K247" s="438" t="n">
        <f aca="false">C247*I247*10000</f>
        <v>0</v>
      </c>
      <c r="L247" s="438" t="n">
        <f aca="false">I247*D247*10000</f>
        <v>0</v>
      </c>
      <c r="M247" s="438" t="n">
        <f aca="false">I247*E247*10000</f>
        <v>733.762449200008</v>
      </c>
      <c r="N247" s="438" t="n">
        <f aca="false">SUM(J247:M247)</f>
        <v>733.762449200008</v>
      </c>
      <c r="O247" s="451" t="n">
        <f aca="false">A247</f>
        <v>43709</v>
      </c>
      <c r="P247" s="341"/>
      <c r="Q247" s="341"/>
      <c r="R247" s="341"/>
      <c r="S247" s="428" t="n">
        <f aca="false">H246</f>
        <v>4.904</v>
      </c>
      <c r="T247" s="427" t="n">
        <f aca="false">G246-S247</f>
        <v>0.0220000000000002</v>
      </c>
      <c r="U247" s="425" t="n">
        <f aca="false">T247*F247</f>
        <v>0.0733762449200008</v>
      </c>
      <c r="V247" s="341"/>
      <c r="W247" s="341"/>
      <c r="X247" s="341"/>
      <c r="Y247" s="425" t="n">
        <v>0</v>
      </c>
      <c r="Z247" s="425" t="n">
        <v>18498.4852</v>
      </c>
      <c r="AA247" s="419" t="n">
        <f aca="false">Y247-W247</f>
        <v>0</v>
      </c>
      <c r="AB247" s="419" t="n">
        <f aca="false">Z247-X247</f>
        <v>18498.4852</v>
      </c>
      <c r="AC247" s="419" t="n">
        <f aca="false">AA247+AB247</f>
        <v>18498.4852</v>
      </c>
      <c r="AD247" s="341"/>
      <c r="AE247" s="341"/>
      <c r="AF247" s="341"/>
      <c r="AG247" s="341"/>
      <c r="AH247" s="341"/>
      <c r="AI247" s="428"/>
      <c r="AJ247" s="428"/>
      <c r="AK247" s="341"/>
      <c r="AL247" s="341"/>
      <c r="AM247" s="341"/>
      <c r="AN247" s="341"/>
      <c r="AO247" s="341"/>
      <c r="AP247" s="341"/>
      <c r="AQ247" s="341"/>
      <c r="AR247" s="341"/>
      <c r="AS247" s="341"/>
      <c r="AT247" s="341"/>
      <c r="AU247" s="341"/>
      <c r="AV247" s="341"/>
      <c r="AW247" s="341"/>
      <c r="AX247" s="341"/>
      <c r="AY247" s="341"/>
      <c r="AZ247" s="341"/>
      <c r="BA247" s="341"/>
      <c r="BB247" s="341"/>
      <c r="BC247" s="341"/>
      <c r="BD247" s="433"/>
      <c r="BE247" s="433"/>
      <c r="BF247" s="434"/>
      <c r="BG247" s="434"/>
      <c r="BH247" s="341"/>
      <c r="BI247" s="341"/>
      <c r="BJ247" s="341"/>
      <c r="BK247" s="428"/>
      <c r="BL247" s="428"/>
      <c r="BM247" s="425"/>
      <c r="BN247" s="425"/>
      <c r="BO247" s="425"/>
      <c r="BP247" s="341"/>
      <c r="BQ247" s="341"/>
      <c r="BR247" s="341"/>
      <c r="BS247" s="341"/>
      <c r="BT247" s="341"/>
      <c r="BU247" s="341"/>
      <c r="BV247" s="341"/>
      <c r="BW247" s="341"/>
      <c r="BX247" s="341"/>
      <c r="BY247" s="341"/>
      <c r="BZ247" s="341"/>
      <c r="CA247" s="341"/>
      <c r="CB247" s="341"/>
      <c r="CC247" s="341"/>
      <c r="CD247" s="430"/>
      <c r="CE247" s="341"/>
      <c r="CF247" s="341"/>
      <c r="CG247" s="341"/>
      <c r="CH247" s="341"/>
      <c r="CI247" s="341"/>
      <c r="CJ247" s="341"/>
      <c r="CK247" s="341"/>
      <c r="CL247" s="341"/>
      <c r="CM247" s="341"/>
      <c r="CN247" s="341"/>
      <c r="CO247" s="341"/>
      <c r="CP247" s="341"/>
      <c r="CQ247" s="341"/>
      <c r="CR247" s="341"/>
      <c r="CS247" s="341"/>
      <c r="CT247" s="341"/>
      <c r="CU247" s="341"/>
      <c r="CV247" s="341"/>
      <c r="CW247" s="341"/>
      <c r="CX247" s="341"/>
      <c r="CY247" s="341"/>
      <c r="CZ247" s="341"/>
      <c r="DA247" s="341"/>
      <c r="DB247" s="341"/>
      <c r="DC247" s="430"/>
      <c r="DD247" s="341"/>
      <c r="DE247" s="341"/>
      <c r="DF247" s="341"/>
      <c r="DG247" s="341"/>
      <c r="DH247" s="341"/>
      <c r="DI247" s="341"/>
      <c r="DJ247" s="341"/>
      <c r="DK247" s="341"/>
    </row>
    <row r="248" customFormat="false" ht="12.75" hidden="false" customHeight="false" outlineLevel="0" collapsed="false">
      <c r="A248" s="449" t="n">
        <v>43739</v>
      </c>
      <c r="B248" s="438" t="n">
        <v>0</v>
      </c>
      <c r="C248" s="438" t="n">
        <v>0</v>
      </c>
      <c r="D248" s="438" t="n">
        <v>0</v>
      </c>
      <c r="E248" s="438" t="n">
        <v>2.82871244</v>
      </c>
      <c r="F248" s="438" t="n">
        <f aca="false">SUM(B248:E248)</f>
        <v>2.82871244</v>
      </c>
      <c r="G248" s="450" t="n">
        <v>4.97</v>
      </c>
      <c r="H248" s="450" t="n">
        <v>4.948</v>
      </c>
      <c r="I248" s="448" t="n">
        <f aca="false">G248-H248</f>
        <v>0.0219999999999994</v>
      </c>
      <c r="J248" s="438" t="n">
        <f aca="false">I248*B248*10000</f>
        <v>0</v>
      </c>
      <c r="K248" s="438" t="n">
        <f aca="false">C248*I248*10000</f>
        <v>0</v>
      </c>
      <c r="L248" s="438" t="n">
        <f aca="false">I248*D248*10000</f>
        <v>0</v>
      </c>
      <c r="M248" s="438" t="n">
        <f aca="false">I248*E248*10000</f>
        <v>622.316736799982</v>
      </c>
      <c r="N248" s="438" t="n">
        <f aca="false">SUM(J248:M248)</f>
        <v>622.316736799982</v>
      </c>
      <c r="O248" s="451" t="n">
        <f aca="false">A248</f>
        <v>43739</v>
      </c>
      <c r="P248" s="341"/>
      <c r="Q248" s="341"/>
      <c r="R248" s="341"/>
      <c r="S248" s="428" t="n">
        <f aca="false">H247</f>
        <v>4.919</v>
      </c>
      <c r="T248" s="427" t="n">
        <f aca="false">G247-S248</f>
        <v>0.0220000000000002</v>
      </c>
      <c r="U248" s="425" t="n">
        <f aca="false">T248*F248</f>
        <v>0.0622316736800007</v>
      </c>
      <c r="V248" s="341"/>
      <c r="W248" s="341"/>
      <c r="X248" s="341"/>
      <c r="Y248" s="425" t="n">
        <v>0</v>
      </c>
      <c r="Z248" s="425" t="n">
        <v>17755.534</v>
      </c>
      <c r="AA248" s="419" t="n">
        <f aca="false">Y248-W248</f>
        <v>0</v>
      </c>
      <c r="AB248" s="419" t="n">
        <f aca="false">Z248-X248</f>
        <v>17755.534</v>
      </c>
      <c r="AC248" s="419" t="n">
        <f aca="false">AA248+AB248</f>
        <v>17755.534</v>
      </c>
      <c r="AD248" s="341"/>
      <c r="AE248" s="341"/>
      <c r="AF248" s="341"/>
      <c r="AG248" s="341"/>
      <c r="AH248" s="341"/>
      <c r="AI248" s="428"/>
      <c r="AJ248" s="428"/>
      <c r="AK248" s="341"/>
      <c r="AL248" s="341"/>
      <c r="AM248" s="341"/>
      <c r="AN248" s="341"/>
      <c r="AO248" s="341"/>
      <c r="AP248" s="341"/>
      <c r="AQ248" s="341"/>
      <c r="AR248" s="341"/>
      <c r="AS248" s="341"/>
      <c r="AT248" s="341"/>
      <c r="AU248" s="341"/>
      <c r="AV248" s="341"/>
      <c r="AW248" s="341"/>
      <c r="AX248" s="341"/>
      <c r="AY248" s="341"/>
      <c r="AZ248" s="341"/>
      <c r="BA248" s="341"/>
      <c r="BB248" s="341"/>
      <c r="BC248" s="341"/>
      <c r="BD248" s="433"/>
      <c r="BE248" s="433"/>
      <c r="BF248" s="434"/>
      <c r="BG248" s="434"/>
      <c r="BH248" s="341"/>
      <c r="BI248" s="341"/>
      <c r="BJ248" s="341"/>
      <c r="BK248" s="428"/>
      <c r="BL248" s="428"/>
      <c r="BM248" s="425"/>
      <c r="BN248" s="425"/>
      <c r="BO248" s="425"/>
      <c r="BP248" s="341"/>
      <c r="BQ248" s="341"/>
      <c r="BR248" s="341"/>
      <c r="BS248" s="341"/>
      <c r="BT248" s="341"/>
      <c r="BU248" s="341"/>
      <c r="BV248" s="341"/>
      <c r="BW248" s="341"/>
      <c r="BX248" s="341"/>
      <c r="BY248" s="341"/>
      <c r="BZ248" s="341"/>
      <c r="CA248" s="341"/>
      <c r="CB248" s="341"/>
      <c r="CC248" s="341"/>
      <c r="CD248" s="430"/>
      <c r="CE248" s="341"/>
      <c r="CF248" s="341"/>
      <c r="CG248" s="341"/>
      <c r="CH248" s="341"/>
      <c r="CI248" s="341"/>
      <c r="CJ248" s="341"/>
      <c r="CK248" s="341"/>
      <c r="CL248" s="341"/>
      <c r="CM248" s="341"/>
      <c r="CN248" s="341"/>
      <c r="CO248" s="341"/>
      <c r="CP248" s="341"/>
      <c r="CQ248" s="341"/>
      <c r="CR248" s="341"/>
      <c r="CS248" s="341"/>
      <c r="CT248" s="341"/>
      <c r="CU248" s="341"/>
      <c r="CV248" s="341"/>
      <c r="CW248" s="341"/>
      <c r="CX248" s="341"/>
      <c r="CY248" s="341"/>
      <c r="CZ248" s="341"/>
      <c r="DA248" s="341"/>
      <c r="DB248" s="341"/>
      <c r="DC248" s="430"/>
      <c r="DD248" s="341"/>
      <c r="DE248" s="341"/>
      <c r="DF248" s="341"/>
      <c r="DG248" s="341"/>
      <c r="DH248" s="341"/>
      <c r="DI248" s="341"/>
      <c r="DJ248" s="341"/>
      <c r="DK248" s="341"/>
    </row>
    <row r="249" customFormat="false" ht="12.75" hidden="false" customHeight="false" outlineLevel="0" collapsed="false">
      <c r="A249" s="449" t="n">
        <v>43770</v>
      </c>
      <c r="B249" s="438" t="n">
        <v>0</v>
      </c>
      <c r="C249" s="438" t="n">
        <v>0</v>
      </c>
      <c r="D249" s="438" t="n">
        <v>0</v>
      </c>
      <c r="E249" s="438" t="n">
        <v>2.18445374</v>
      </c>
      <c r="F249" s="438" t="n">
        <f aca="false">SUM(B249:E249)</f>
        <v>2.18445374</v>
      </c>
      <c r="G249" s="450" t="n">
        <v>5.11</v>
      </c>
      <c r="H249" s="450" t="n">
        <v>5.088</v>
      </c>
      <c r="I249" s="448" t="n">
        <f aca="false">G249-H249</f>
        <v>0.0220000000000002</v>
      </c>
      <c r="J249" s="438" t="n">
        <f aca="false">I249*B249*10000</f>
        <v>0</v>
      </c>
      <c r="K249" s="438" t="n">
        <f aca="false">C249*I249*10000</f>
        <v>0</v>
      </c>
      <c r="L249" s="438" t="n">
        <f aca="false">I249*D249*10000</f>
        <v>0</v>
      </c>
      <c r="M249" s="438" t="n">
        <f aca="false">I249*E249*10000</f>
        <v>480.579822800005</v>
      </c>
      <c r="N249" s="438" t="n">
        <f aca="false">SUM(J249:M249)</f>
        <v>480.579822800005</v>
      </c>
      <c r="O249" s="451" t="n">
        <f aca="false">A249</f>
        <v>43770</v>
      </c>
      <c r="P249" s="341"/>
      <c r="Q249" s="341"/>
      <c r="R249" s="341"/>
      <c r="S249" s="428" t="n">
        <f aca="false">H248</f>
        <v>4.948</v>
      </c>
      <c r="T249" s="427" t="n">
        <f aca="false">G248-S249</f>
        <v>0.0219999999999994</v>
      </c>
      <c r="U249" s="425" t="n">
        <f aca="false">T249*F249</f>
        <v>0.0480579822799986</v>
      </c>
      <c r="V249" s="341"/>
      <c r="W249" s="341"/>
      <c r="X249" s="341"/>
      <c r="Y249" s="425" t="n">
        <v>0</v>
      </c>
      <c r="Z249" s="425" t="n">
        <v>18202.2148</v>
      </c>
      <c r="AA249" s="419" t="n">
        <f aca="false">Y249-W249</f>
        <v>0</v>
      </c>
      <c r="AB249" s="419" t="n">
        <f aca="false">Z249-X249</f>
        <v>18202.2148</v>
      </c>
      <c r="AC249" s="419" t="n">
        <f aca="false">AA249+AB249</f>
        <v>18202.2148</v>
      </c>
      <c r="AD249" s="341"/>
      <c r="AE249" s="341"/>
      <c r="AF249" s="341"/>
      <c r="AG249" s="341"/>
      <c r="AH249" s="341"/>
      <c r="AI249" s="428"/>
      <c r="AJ249" s="428"/>
      <c r="AK249" s="341"/>
      <c r="AL249" s="341"/>
      <c r="AM249" s="341"/>
      <c r="AN249" s="341"/>
      <c r="AO249" s="341"/>
      <c r="AP249" s="341"/>
      <c r="AQ249" s="341"/>
      <c r="AR249" s="341"/>
      <c r="AS249" s="341"/>
      <c r="AT249" s="341"/>
      <c r="AU249" s="341"/>
      <c r="AV249" s="341"/>
      <c r="AW249" s="341"/>
      <c r="AX249" s="341"/>
      <c r="AY249" s="341"/>
      <c r="AZ249" s="341"/>
      <c r="BA249" s="341"/>
      <c r="BB249" s="341"/>
      <c r="BC249" s="341"/>
      <c r="BD249" s="433"/>
      <c r="BE249" s="433"/>
      <c r="BF249" s="434"/>
      <c r="BG249" s="434"/>
      <c r="BH249" s="341"/>
      <c r="BI249" s="341"/>
      <c r="BJ249" s="341"/>
      <c r="BK249" s="428"/>
      <c r="BL249" s="428"/>
      <c r="BM249" s="425"/>
      <c r="BN249" s="425"/>
      <c r="BO249" s="425"/>
      <c r="BP249" s="341"/>
      <c r="BQ249" s="341"/>
      <c r="BR249" s="341"/>
      <c r="BS249" s="341"/>
      <c r="BT249" s="341"/>
      <c r="BU249" s="341"/>
      <c r="BV249" s="341"/>
      <c r="BW249" s="341"/>
      <c r="BX249" s="341"/>
      <c r="BY249" s="341"/>
      <c r="BZ249" s="341"/>
      <c r="CA249" s="341"/>
      <c r="CB249" s="341"/>
      <c r="CC249" s="341"/>
      <c r="CD249" s="430"/>
      <c r="CE249" s="341"/>
      <c r="CF249" s="341"/>
      <c r="CG249" s="341"/>
      <c r="CH249" s="341"/>
      <c r="CI249" s="341"/>
      <c r="CJ249" s="341"/>
      <c r="CK249" s="341"/>
      <c r="CL249" s="341"/>
      <c r="CM249" s="341"/>
      <c r="CN249" s="341"/>
      <c r="CO249" s="341"/>
      <c r="CP249" s="341"/>
      <c r="CQ249" s="341"/>
      <c r="CR249" s="341"/>
      <c r="CS249" s="341"/>
      <c r="CT249" s="341"/>
      <c r="CU249" s="341"/>
      <c r="CV249" s="341"/>
      <c r="CW249" s="341"/>
      <c r="CX249" s="341"/>
      <c r="CY249" s="341"/>
      <c r="CZ249" s="341"/>
      <c r="DA249" s="341"/>
      <c r="DB249" s="341"/>
      <c r="DC249" s="430"/>
      <c r="DD249" s="341"/>
      <c r="DE249" s="341"/>
      <c r="DF249" s="341"/>
      <c r="DG249" s="341"/>
      <c r="DH249" s="341"/>
      <c r="DI249" s="341"/>
      <c r="DJ249" s="341"/>
      <c r="DK249" s="341"/>
    </row>
    <row r="250" customFormat="false" ht="12.75" hidden="false" customHeight="false" outlineLevel="0" collapsed="false">
      <c r="A250" s="449" t="n">
        <v>43800</v>
      </c>
      <c r="B250" s="438" t="n">
        <v>0</v>
      </c>
      <c r="C250" s="438" t="n">
        <v>0</v>
      </c>
      <c r="D250" s="438" t="n">
        <v>0</v>
      </c>
      <c r="E250" s="438" t="n">
        <v>2.24392813</v>
      </c>
      <c r="F250" s="438" t="n">
        <f aca="false">SUM(B250:E250)</f>
        <v>2.24392813</v>
      </c>
      <c r="G250" s="450" t="n">
        <v>5.255</v>
      </c>
      <c r="H250" s="450" t="n">
        <v>5.233</v>
      </c>
      <c r="I250" s="448" t="n">
        <f aca="false">G250-H250</f>
        <v>0.0220000000000002</v>
      </c>
      <c r="J250" s="438" t="n">
        <f aca="false">I250*B250*10000</f>
        <v>0</v>
      </c>
      <c r="K250" s="438" t="n">
        <f aca="false">C250*I250*10000</f>
        <v>0</v>
      </c>
      <c r="L250" s="438" t="n">
        <f aca="false">I250*D250*10000</f>
        <v>0</v>
      </c>
      <c r="M250" s="438" t="n">
        <f aca="false">I250*E250*10000</f>
        <v>493.664188600005</v>
      </c>
      <c r="N250" s="438" t="n">
        <f aca="false">SUM(J250:M250)</f>
        <v>493.664188600005</v>
      </c>
      <c r="O250" s="451" t="n">
        <f aca="false">A250</f>
        <v>43800</v>
      </c>
      <c r="P250" s="341"/>
      <c r="Q250" s="341"/>
      <c r="R250" s="341"/>
      <c r="S250" s="428" t="n">
        <f aca="false">H249</f>
        <v>5.088</v>
      </c>
      <c r="T250" s="427" t="n">
        <f aca="false">G249-S250</f>
        <v>0.0220000000000002</v>
      </c>
      <c r="U250" s="425" t="n">
        <f aca="false">T250*F250</f>
        <v>0.0493664188600005</v>
      </c>
      <c r="V250" s="341"/>
      <c r="W250" s="341"/>
      <c r="X250" s="341"/>
      <c r="Y250" s="425" t="n">
        <v>0</v>
      </c>
      <c r="Z250" s="425" t="n">
        <v>17470.9274</v>
      </c>
      <c r="AA250" s="419" t="n">
        <f aca="false">Y250-W250</f>
        <v>0</v>
      </c>
      <c r="AB250" s="419" t="n">
        <f aca="false">Z250-X250</f>
        <v>17470.9274</v>
      </c>
      <c r="AC250" s="419" t="n">
        <f aca="false">AA250+AB250</f>
        <v>17470.9274</v>
      </c>
      <c r="AD250" s="341"/>
      <c r="AE250" s="341"/>
      <c r="AF250" s="341"/>
      <c r="AG250" s="341"/>
      <c r="AH250" s="341"/>
      <c r="AI250" s="428"/>
      <c r="AJ250" s="428"/>
      <c r="AK250" s="341"/>
      <c r="AL250" s="341"/>
      <c r="AM250" s="341"/>
      <c r="AN250" s="341"/>
      <c r="AO250" s="341"/>
      <c r="AP250" s="341"/>
      <c r="AQ250" s="341"/>
      <c r="AR250" s="341"/>
      <c r="AS250" s="341"/>
      <c r="AT250" s="341"/>
      <c r="AU250" s="341"/>
      <c r="AV250" s="341"/>
      <c r="AW250" s="341"/>
      <c r="AX250" s="341"/>
      <c r="AY250" s="341"/>
      <c r="AZ250" s="341"/>
      <c r="BA250" s="341"/>
      <c r="BB250" s="341"/>
      <c r="BC250" s="341"/>
      <c r="BD250" s="433"/>
      <c r="BE250" s="433"/>
      <c r="BF250" s="434"/>
      <c r="BG250" s="434"/>
      <c r="BH250" s="341"/>
      <c r="BI250" s="341"/>
      <c r="BJ250" s="341"/>
      <c r="BK250" s="428"/>
      <c r="BL250" s="428"/>
      <c r="BM250" s="425"/>
      <c r="BN250" s="425"/>
      <c r="BO250" s="425"/>
      <c r="BP250" s="341"/>
      <c r="BQ250" s="341"/>
      <c r="BR250" s="341"/>
      <c r="BS250" s="341"/>
      <c r="BT250" s="341"/>
      <c r="BU250" s="341"/>
      <c r="BV250" s="341"/>
      <c r="BW250" s="341"/>
      <c r="BX250" s="341"/>
      <c r="BY250" s="341"/>
      <c r="BZ250" s="341"/>
      <c r="CA250" s="341"/>
      <c r="CB250" s="341"/>
      <c r="CC250" s="341"/>
      <c r="CD250" s="430"/>
      <c r="CE250" s="341"/>
      <c r="CF250" s="341"/>
      <c r="CG250" s="341"/>
      <c r="CH250" s="341"/>
      <c r="CI250" s="341"/>
      <c r="CJ250" s="341"/>
      <c r="CK250" s="341"/>
      <c r="CL250" s="341"/>
      <c r="CM250" s="341"/>
      <c r="CN250" s="341"/>
      <c r="CO250" s="341"/>
      <c r="CP250" s="341"/>
      <c r="CQ250" s="341"/>
      <c r="CR250" s="341"/>
      <c r="CS250" s="341"/>
      <c r="CT250" s="341"/>
      <c r="CU250" s="341"/>
      <c r="CV250" s="341"/>
      <c r="CW250" s="341"/>
      <c r="CX250" s="341"/>
      <c r="CY250" s="341"/>
      <c r="CZ250" s="341"/>
      <c r="DA250" s="341"/>
      <c r="DB250" s="341"/>
      <c r="DC250" s="430"/>
      <c r="DD250" s="341"/>
      <c r="DE250" s="341"/>
      <c r="DF250" s="341"/>
      <c r="DG250" s="341"/>
      <c r="DH250" s="341"/>
      <c r="DI250" s="341"/>
      <c r="DJ250" s="341"/>
      <c r="DK250" s="341"/>
    </row>
    <row r="251" customFormat="false" ht="12.75" hidden="false" customHeight="false" outlineLevel="0" collapsed="false">
      <c r="A251" s="449" t="n">
        <v>43831</v>
      </c>
      <c r="B251" s="438" t="n">
        <v>0</v>
      </c>
      <c r="C251" s="438" t="n">
        <v>0</v>
      </c>
      <c r="D251" s="438" t="n">
        <v>0</v>
      </c>
      <c r="E251" s="438" t="n">
        <v>2.23021329</v>
      </c>
      <c r="F251" s="438" t="n">
        <f aca="false">SUM(B251:E251)</f>
        <v>2.23021329</v>
      </c>
      <c r="G251" s="450" t="n">
        <v>5.375</v>
      </c>
      <c r="H251" s="450" t="n">
        <v>5.353</v>
      </c>
      <c r="I251" s="448" t="n">
        <f aca="false">G251-H251</f>
        <v>0.0220000000000002</v>
      </c>
      <c r="J251" s="438" t="n">
        <f aca="false">I251*B251*10000</f>
        <v>0</v>
      </c>
      <c r="K251" s="438" t="n">
        <f aca="false">C251*I251*10000</f>
        <v>0</v>
      </c>
      <c r="L251" s="438" t="n">
        <f aca="false">I251*D251*10000</f>
        <v>0</v>
      </c>
      <c r="M251" s="438" t="n">
        <f aca="false">I251*E251*10000</f>
        <v>490.646923800005</v>
      </c>
      <c r="N251" s="438" t="n">
        <f aca="false">SUM(J251:M251)</f>
        <v>490.646923800005</v>
      </c>
      <c r="O251" s="451" t="n">
        <f aca="false">A251</f>
        <v>43831</v>
      </c>
      <c r="P251" s="341"/>
      <c r="Q251" s="341"/>
      <c r="R251" s="341"/>
      <c r="S251" s="428" t="n">
        <f aca="false">H250</f>
        <v>5.233</v>
      </c>
      <c r="T251" s="427" t="n">
        <f aca="false">G250-S251</f>
        <v>0.0220000000000002</v>
      </c>
      <c r="U251" s="425" t="n">
        <f aca="false">T251*F251</f>
        <v>0.0490646923800005</v>
      </c>
      <c r="V251" s="341"/>
      <c r="W251" s="341"/>
      <c r="X251" s="341"/>
      <c r="Y251" s="425" t="n">
        <v>0</v>
      </c>
      <c r="Z251" s="425" t="n">
        <v>17910.2168</v>
      </c>
      <c r="AA251" s="419" t="n">
        <f aca="false">Y251-W251</f>
        <v>0</v>
      </c>
      <c r="AB251" s="419" t="n">
        <f aca="false">Z251-X251</f>
        <v>17910.2168</v>
      </c>
      <c r="AC251" s="419" t="n">
        <f aca="false">AA251+AB251</f>
        <v>17910.2168</v>
      </c>
      <c r="AD251" s="341"/>
      <c r="AE251" s="341"/>
      <c r="AF251" s="341"/>
      <c r="AG251" s="341"/>
      <c r="AH251" s="341"/>
      <c r="AI251" s="428"/>
      <c r="AJ251" s="428"/>
      <c r="AK251" s="341"/>
      <c r="AL251" s="341"/>
      <c r="AM251" s="341"/>
      <c r="AN251" s="341"/>
      <c r="AO251" s="341"/>
      <c r="AP251" s="341"/>
      <c r="AQ251" s="341"/>
      <c r="AR251" s="341"/>
      <c r="AS251" s="341"/>
      <c r="AT251" s="341"/>
      <c r="AU251" s="341"/>
      <c r="AV251" s="341"/>
      <c r="AW251" s="341"/>
      <c r="AX251" s="341"/>
      <c r="AY251" s="341"/>
      <c r="AZ251" s="341"/>
      <c r="BA251" s="341"/>
      <c r="BB251" s="341"/>
      <c r="BC251" s="341"/>
      <c r="BD251" s="433"/>
      <c r="BE251" s="433"/>
      <c r="BF251" s="434"/>
      <c r="BG251" s="434"/>
      <c r="BH251" s="341"/>
      <c r="BI251" s="341"/>
      <c r="BJ251" s="341"/>
      <c r="BK251" s="428"/>
      <c r="BL251" s="428"/>
      <c r="BM251" s="425"/>
      <c r="BN251" s="425"/>
      <c r="BO251" s="425"/>
      <c r="BP251" s="341"/>
      <c r="BQ251" s="341"/>
      <c r="BR251" s="341"/>
      <c r="BS251" s="341"/>
      <c r="BT251" s="341"/>
      <c r="BU251" s="341"/>
      <c r="BV251" s="341"/>
      <c r="BW251" s="341"/>
      <c r="BX251" s="341"/>
      <c r="BY251" s="341"/>
      <c r="BZ251" s="341"/>
      <c r="CA251" s="341"/>
      <c r="CB251" s="341"/>
      <c r="CC251" s="341"/>
      <c r="CD251" s="430"/>
      <c r="CE251" s="341"/>
      <c r="CF251" s="341"/>
      <c r="CG251" s="341"/>
      <c r="CH251" s="341"/>
      <c r="CI251" s="341"/>
      <c r="CJ251" s="341"/>
      <c r="CK251" s="341"/>
      <c r="CL251" s="341"/>
      <c r="CM251" s="341"/>
      <c r="CN251" s="341"/>
      <c r="CO251" s="341"/>
      <c r="CP251" s="341"/>
      <c r="CQ251" s="341"/>
      <c r="CR251" s="341"/>
      <c r="CS251" s="341"/>
      <c r="CT251" s="341"/>
      <c r="CU251" s="341"/>
      <c r="CV251" s="341"/>
      <c r="CW251" s="341"/>
      <c r="CX251" s="341"/>
      <c r="CY251" s="341"/>
      <c r="CZ251" s="341"/>
      <c r="DA251" s="341"/>
      <c r="DB251" s="341"/>
      <c r="DC251" s="430"/>
      <c r="DD251" s="341"/>
      <c r="DE251" s="341"/>
      <c r="DF251" s="341"/>
      <c r="DG251" s="341"/>
      <c r="DH251" s="341"/>
      <c r="DI251" s="341"/>
      <c r="DJ251" s="341"/>
      <c r="DK251" s="341"/>
    </row>
    <row r="252" customFormat="false" ht="12.75" hidden="false" customHeight="false" outlineLevel="0" collapsed="false">
      <c r="A252" s="449" t="n">
        <v>43862</v>
      </c>
      <c r="B252" s="438" t="n">
        <v>0</v>
      </c>
      <c r="C252" s="438" t="n">
        <v>0</v>
      </c>
      <c r="D252" s="438" t="n">
        <v>0</v>
      </c>
      <c r="E252" s="438" t="n">
        <v>2.0735654</v>
      </c>
      <c r="F252" s="438" t="n">
        <f aca="false">SUM(B252:E252)</f>
        <v>2.0735654</v>
      </c>
      <c r="G252" s="450" t="n">
        <v>5.257</v>
      </c>
      <c r="H252" s="450" t="n">
        <v>5.235</v>
      </c>
      <c r="I252" s="448" t="n">
        <f aca="false">G252-H252</f>
        <v>0.0219999999999994</v>
      </c>
      <c r="J252" s="438" t="n">
        <f aca="false">I252*B252*10000</f>
        <v>0</v>
      </c>
      <c r="K252" s="438" t="n">
        <f aca="false">C252*I252*10000</f>
        <v>0</v>
      </c>
      <c r="L252" s="438" t="n">
        <f aca="false">I252*D252*10000</f>
        <v>0</v>
      </c>
      <c r="M252" s="438" t="n">
        <f aca="false">I252*E252*10000</f>
        <v>456.184387999987</v>
      </c>
      <c r="N252" s="438" t="n">
        <f aca="false">SUM(J252:M252)</f>
        <v>456.184387999987</v>
      </c>
      <c r="O252" s="451" t="n">
        <f aca="false">A252</f>
        <v>43862</v>
      </c>
      <c r="P252" s="341"/>
      <c r="Q252" s="341"/>
      <c r="R252" s="341"/>
      <c r="S252" s="428" t="n">
        <f aca="false">H251</f>
        <v>5.353</v>
      </c>
      <c r="T252" s="427" t="n">
        <f aca="false">G251-S252</f>
        <v>0.0220000000000002</v>
      </c>
      <c r="U252" s="425" t="n">
        <f aca="false">T252*F252</f>
        <v>0.0456184388000005</v>
      </c>
      <c r="V252" s="341"/>
      <c r="W252" s="341"/>
      <c r="X252" s="341"/>
      <c r="Y252" s="425" t="n">
        <v>0</v>
      </c>
      <c r="Z252" s="425" t="n">
        <v>17763.4434</v>
      </c>
      <c r="AA252" s="419" t="n">
        <f aca="false">Y252-W252</f>
        <v>0</v>
      </c>
      <c r="AB252" s="419" t="n">
        <f aca="false">Z252-X252</f>
        <v>17763.4434</v>
      </c>
      <c r="AC252" s="419" t="n">
        <f aca="false">AA252+AB252</f>
        <v>17763.4434</v>
      </c>
      <c r="AD252" s="341"/>
      <c r="AE252" s="341"/>
      <c r="AF252" s="341"/>
      <c r="AG252" s="341"/>
      <c r="AH252" s="341"/>
      <c r="AI252" s="428"/>
      <c r="AJ252" s="428"/>
      <c r="AK252" s="341"/>
      <c r="AL252" s="341"/>
      <c r="AM252" s="341"/>
      <c r="AN252" s="341"/>
      <c r="AO252" s="341"/>
      <c r="AP252" s="341"/>
      <c r="AQ252" s="341"/>
      <c r="AR252" s="341"/>
      <c r="AS252" s="341"/>
      <c r="AT252" s="341"/>
      <c r="AU252" s="341"/>
      <c r="AV252" s="341"/>
      <c r="AW252" s="341"/>
      <c r="AX252" s="341"/>
      <c r="AY252" s="341"/>
      <c r="AZ252" s="341"/>
      <c r="BA252" s="341"/>
      <c r="BB252" s="341"/>
      <c r="BC252" s="341"/>
      <c r="BD252" s="433"/>
      <c r="BE252" s="433"/>
      <c r="BF252" s="434"/>
      <c r="BG252" s="434"/>
      <c r="BH252" s="341"/>
      <c r="BI252" s="341"/>
      <c r="BJ252" s="341"/>
      <c r="BK252" s="428"/>
      <c r="BL252" s="428"/>
      <c r="BM252" s="425"/>
      <c r="BN252" s="425"/>
      <c r="BO252" s="425"/>
      <c r="BP252" s="341"/>
      <c r="BQ252" s="341"/>
      <c r="BR252" s="341"/>
      <c r="BS252" s="341"/>
      <c r="BT252" s="341"/>
      <c r="BU252" s="341"/>
      <c r="BV252" s="341"/>
      <c r="BW252" s="341"/>
      <c r="BX252" s="341"/>
      <c r="BY252" s="341"/>
      <c r="BZ252" s="341"/>
      <c r="CA252" s="341"/>
      <c r="CB252" s="341"/>
      <c r="CC252" s="341"/>
      <c r="CD252" s="430"/>
      <c r="CE252" s="341"/>
      <c r="CF252" s="341"/>
      <c r="CG252" s="341"/>
      <c r="CH252" s="341"/>
      <c r="CI252" s="341"/>
      <c r="CJ252" s="341"/>
      <c r="CK252" s="341"/>
      <c r="CL252" s="341"/>
      <c r="CM252" s="341"/>
      <c r="CN252" s="341"/>
      <c r="CO252" s="341"/>
      <c r="CP252" s="341"/>
      <c r="CQ252" s="341"/>
      <c r="CR252" s="341"/>
      <c r="CS252" s="341"/>
      <c r="CT252" s="341"/>
      <c r="CU252" s="341"/>
      <c r="CV252" s="341"/>
      <c r="CW252" s="341"/>
      <c r="CX252" s="341"/>
      <c r="CY252" s="341"/>
      <c r="CZ252" s="341"/>
      <c r="DA252" s="341"/>
      <c r="DB252" s="341"/>
      <c r="DC252" s="430"/>
      <c r="DD252" s="341"/>
      <c r="DE252" s="341"/>
      <c r="DF252" s="341"/>
      <c r="DG252" s="341"/>
      <c r="DH252" s="341"/>
      <c r="DI252" s="341"/>
      <c r="DJ252" s="341"/>
      <c r="DK252" s="341"/>
    </row>
    <row r="253" customFormat="false" ht="12.75" hidden="false" customHeight="false" outlineLevel="0" collapsed="false">
      <c r="A253" s="449" t="n">
        <v>43891</v>
      </c>
      <c r="B253" s="438" t="n">
        <v>0</v>
      </c>
      <c r="C253" s="438" t="n">
        <v>0</v>
      </c>
      <c r="D253" s="438" t="n">
        <v>0</v>
      </c>
      <c r="E253" s="438" t="n">
        <v>2.20387118</v>
      </c>
      <c r="F253" s="438" t="n">
        <f aca="false">SUM(B253:E253)</f>
        <v>2.20387118</v>
      </c>
      <c r="G253" s="450" t="n">
        <v>5.124</v>
      </c>
      <c r="H253" s="450" t="n">
        <v>5.102</v>
      </c>
      <c r="I253" s="448" t="n">
        <f aca="false">G253-H253</f>
        <v>0.0219999999999994</v>
      </c>
      <c r="J253" s="438" t="n">
        <f aca="false">I253*B253*10000</f>
        <v>0</v>
      </c>
      <c r="K253" s="438" t="n">
        <f aca="false">C253*I253*10000</f>
        <v>0</v>
      </c>
      <c r="L253" s="438" t="n">
        <f aca="false">I253*D253*10000</f>
        <v>0</v>
      </c>
      <c r="M253" s="438" t="n">
        <f aca="false">I253*E253*10000</f>
        <v>484.851659599986</v>
      </c>
      <c r="N253" s="438" t="n">
        <f aca="false">SUM(J253:M253)</f>
        <v>484.851659599986</v>
      </c>
      <c r="O253" s="451" t="n">
        <f aca="false">A253</f>
        <v>43891</v>
      </c>
      <c r="P253" s="341"/>
      <c r="Q253" s="341"/>
      <c r="R253" s="341"/>
      <c r="S253" s="428" t="n">
        <f aca="false">H252</f>
        <v>5.235</v>
      </c>
      <c r="T253" s="427" t="n">
        <f aca="false">G252-S253</f>
        <v>0.0219999999999994</v>
      </c>
      <c r="U253" s="425" t="n">
        <f aca="false">T253*F253</f>
        <v>0.0484851659599986</v>
      </c>
      <c r="V253" s="341"/>
      <c r="W253" s="341"/>
      <c r="X253" s="341"/>
      <c r="Y253" s="425" t="n">
        <v>0</v>
      </c>
      <c r="Z253" s="425" t="n">
        <v>17049.4374</v>
      </c>
      <c r="AA253" s="419" t="n">
        <f aca="false">Y253-W253</f>
        <v>0</v>
      </c>
      <c r="AB253" s="419" t="n">
        <f aca="false">Z253-X253</f>
        <v>17049.4374</v>
      </c>
      <c r="AC253" s="419" t="n">
        <f aca="false">AA253+AB253</f>
        <v>17049.4374</v>
      </c>
      <c r="AD253" s="341"/>
      <c r="AE253" s="341"/>
      <c r="AF253" s="341"/>
      <c r="AG253" s="341"/>
      <c r="AH253" s="341"/>
      <c r="AI253" s="428"/>
      <c r="AJ253" s="428"/>
      <c r="AK253" s="341"/>
      <c r="AL253" s="341"/>
      <c r="AM253" s="341"/>
      <c r="AN253" s="341"/>
      <c r="AO253" s="341"/>
      <c r="AP253" s="341"/>
      <c r="AQ253" s="341"/>
      <c r="AR253" s="341"/>
      <c r="AS253" s="341"/>
      <c r="AT253" s="341"/>
      <c r="AU253" s="341"/>
      <c r="AV253" s="341"/>
      <c r="AW253" s="341"/>
      <c r="AX253" s="341"/>
      <c r="AY253" s="341"/>
      <c r="AZ253" s="341"/>
      <c r="BA253" s="341"/>
      <c r="BB253" s="341"/>
      <c r="BC253" s="341"/>
      <c r="BD253" s="433"/>
      <c r="BE253" s="433"/>
      <c r="BF253" s="434"/>
      <c r="BG253" s="434"/>
      <c r="BH253" s="341"/>
      <c r="BI253" s="341"/>
      <c r="BJ253" s="341"/>
      <c r="BK253" s="428"/>
      <c r="BL253" s="428"/>
      <c r="BM253" s="425"/>
      <c r="BN253" s="425"/>
      <c r="BO253" s="425"/>
      <c r="BP253" s="341"/>
      <c r="BQ253" s="341"/>
      <c r="BR253" s="341"/>
      <c r="BS253" s="341"/>
      <c r="BT253" s="341"/>
      <c r="BU253" s="341"/>
      <c r="BV253" s="341"/>
      <c r="BW253" s="341"/>
      <c r="BX253" s="341"/>
      <c r="BY253" s="341"/>
      <c r="BZ253" s="341"/>
      <c r="CA253" s="341"/>
      <c r="CB253" s="341"/>
      <c r="CC253" s="341"/>
      <c r="CD253" s="430"/>
      <c r="CE253" s="341"/>
      <c r="CF253" s="341"/>
      <c r="CG253" s="341"/>
      <c r="CH253" s="341"/>
      <c r="CI253" s="341"/>
      <c r="CJ253" s="341"/>
      <c r="CK253" s="341"/>
      <c r="CL253" s="341"/>
      <c r="CM253" s="341"/>
      <c r="CN253" s="341"/>
      <c r="CO253" s="341"/>
      <c r="CP253" s="341"/>
      <c r="CQ253" s="341"/>
      <c r="CR253" s="341"/>
      <c r="CS253" s="341"/>
      <c r="CT253" s="341"/>
      <c r="CU253" s="341"/>
      <c r="CV253" s="341"/>
      <c r="CW253" s="341"/>
      <c r="CX253" s="341"/>
      <c r="CY253" s="341"/>
      <c r="CZ253" s="341"/>
      <c r="DA253" s="341"/>
      <c r="DB253" s="341"/>
      <c r="DC253" s="430"/>
      <c r="DD253" s="341"/>
      <c r="DE253" s="341"/>
      <c r="DF253" s="341"/>
      <c r="DG253" s="341"/>
      <c r="DH253" s="341"/>
      <c r="DI253" s="341"/>
      <c r="DJ253" s="341"/>
      <c r="DK253" s="341"/>
    </row>
    <row r="254" customFormat="false" ht="12.75" hidden="false" customHeight="false" outlineLevel="0" collapsed="false">
      <c r="A254" s="449" t="n">
        <v>43922</v>
      </c>
      <c r="B254" s="438" t="n">
        <v>0</v>
      </c>
      <c r="C254" s="438" t="n">
        <v>0</v>
      </c>
      <c r="D254" s="438" t="n">
        <v>0</v>
      </c>
      <c r="E254" s="438" t="n">
        <v>2.82598278</v>
      </c>
      <c r="F254" s="438" t="n">
        <f aca="false">SUM(B254:E254)</f>
        <v>2.82598278</v>
      </c>
      <c r="G254" s="450" t="n">
        <v>4.904</v>
      </c>
      <c r="H254" s="450" t="n">
        <v>4.882</v>
      </c>
      <c r="I254" s="448" t="n">
        <f aca="false">G254-H254</f>
        <v>0.0220000000000002</v>
      </c>
      <c r="J254" s="438" t="n">
        <f aca="false">I254*B254*10000</f>
        <v>0</v>
      </c>
      <c r="K254" s="438" t="n">
        <f aca="false">C254*I254*10000</f>
        <v>0</v>
      </c>
      <c r="L254" s="438" t="n">
        <f aca="false">I254*D254*10000</f>
        <v>0</v>
      </c>
      <c r="M254" s="438" t="n">
        <f aca="false">I254*E254*10000</f>
        <v>621.716211600007</v>
      </c>
      <c r="N254" s="438" t="n">
        <f aca="false">SUM(J254:M254)</f>
        <v>621.716211600007</v>
      </c>
      <c r="O254" s="451" t="n">
        <f aca="false">A254</f>
        <v>43922</v>
      </c>
      <c r="P254" s="425" t="n">
        <f aca="false">SUM(N243:N254)</f>
        <v>7676.38430899995</v>
      </c>
      <c r="Q254" s="341"/>
      <c r="R254" s="341"/>
      <c r="S254" s="428" t="n">
        <f aca="false">H253</f>
        <v>5.102</v>
      </c>
      <c r="T254" s="427" t="n">
        <f aca="false">G253-S254</f>
        <v>0.0219999999999994</v>
      </c>
      <c r="U254" s="425" t="n">
        <f aca="false">T254*F254</f>
        <v>0.0621716211599982</v>
      </c>
      <c r="V254" s="425" t="n">
        <f aca="false">SUM(U243:U254)</f>
        <v>0.767638430899995</v>
      </c>
      <c r="W254" s="341"/>
      <c r="X254" s="341"/>
      <c r="Y254" s="425" t="n">
        <v>0</v>
      </c>
      <c r="Z254" s="425" t="n">
        <v>17477.783</v>
      </c>
      <c r="AA254" s="419" t="n">
        <f aca="false">Y254-W254</f>
        <v>0</v>
      </c>
      <c r="AB254" s="419" t="n">
        <f aca="false">Z254-X254</f>
        <v>17477.783</v>
      </c>
      <c r="AC254" s="419" t="n">
        <f aca="false">AA254+AB254</f>
        <v>17477.783</v>
      </c>
      <c r="AD254" s="341"/>
      <c r="AE254" s="341"/>
      <c r="AF254" s="341"/>
      <c r="AG254" s="341"/>
      <c r="AH254" s="341"/>
      <c r="AI254" s="428"/>
      <c r="AJ254" s="428"/>
      <c r="AK254" s="341"/>
      <c r="AL254" s="341"/>
      <c r="AM254" s="341"/>
      <c r="AN254" s="341"/>
      <c r="AO254" s="341"/>
      <c r="AP254" s="341"/>
      <c r="AQ254" s="341"/>
      <c r="AR254" s="341"/>
      <c r="AS254" s="341"/>
      <c r="AT254" s="341"/>
      <c r="AU254" s="341"/>
      <c r="AV254" s="341"/>
      <c r="AW254" s="341"/>
      <c r="AX254" s="341"/>
      <c r="AY254" s="341"/>
      <c r="AZ254" s="341"/>
      <c r="BA254" s="341"/>
      <c r="BB254" s="341"/>
      <c r="BC254" s="341"/>
      <c r="BD254" s="433"/>
      <c r="BE254" s="433"/>
      <c r="BF254" s="434"/>
      <c r="BG254" s="434"/>
      <c r="BH254" s="341"/>
      <c r="BI254" s="341"/>
      <c r="BJ254" s="341"/>
      <c r="BK254" s="428"/>
      <c r="BL254" s="428"/>
      <c r="BM254" s="425"/>
      <c r="BN254" s="425"/>
      <c r="BO254" s="425"/>
      <c r="BP254" s="341"/>
      <c r="BQ254" s="341"/>
      <c r="BR254" s="341"/>
      <c r="BS254" s="341"/>
      <c r="BT254" s="341"/>
      <c r="BU254" s="341"/>
      <c r="BV254" s="341"/>
      <c r="BW254" s="341"/>
      <c r="BX254" s="341"/>
      <c r="BY254" s="341"/>
      <c r="BZ254" s="341"/>
      <c r="CA254" s="341"/>
      <c r="CB254" s="341"/>
      <c r="CC254" s="341"/>
      <c r="CD254" s="430"/>
      <c r="CE254" s="341"/>
      <c r="CF254" s="341"/>
      <c r="CG254" s="341"/>
      <c r="CH254" s="341"/>
      <c r="CI254" s="341"/>
      <c r="CJ254" s="341"/>
      <c r="CK254" s="341"/>
      <c r="CL254" s="341"/>
      <c r="CM254" s="341"/>
      <c r="CN254" s="341"/>
      <c r="CO254" s="341"/>
      <c r="CP254" s="341"/>
      <c r="CQ254" s="341"/>
      <c r="CR254" s="341"/>
      <c r="CS254" s="341"/>
      <c r="CT254" s="341"/>
      <c r="CU254" s="341"/>
      <c r="CV254" s="341"/>
      <c r="CW254" s="341"/>
      <c r="CX254" s="341"/>
      <c r="CY254" s="341"/>
      <c r="CZ254" s="341"/>
      <c r="DA254" s="341"/>
      <c r="DB254" s="341"/>
      <c r="DC254" s="430"/>
      <c r="DD254" s="341"/>
      <c r="DE254" s="341"/>
      <c r="DF254" s="341"/>
      <c r="DG254" s="341"/>
      <c r="DH254" s="341"/>
      <c r="DI254" s="341"/>
      <c r="DJ254" s="341"/>
      <c r="DK254" s="341"/>
    </row>
    <row r="255" customFormat="false" ht="12.75" hidden="false" customHeight="false" outlineLevel="0" collapsed="false">
      <c r="A255" s="449" t="n">
        <v>43952</v>
      </c>
      <c r="B255" s="438" t="n">
        <v>0</v>
      </c>
      <c r="C255" s="438" t="n">
        <v>0</v>
      </c>
      <c r="D255" s="438" t="n">
        <v>0</v>
      </c>
      <c r="E255" s="438" t="n">
        <v>3.28468061</v>
      </c>
      <c r="F255" s="438" t="n">
        <f aca="false">SUM(B255:E255)</f>
        <v>3.28468061</v>
      </c>
      <c r="G255" s="450" t="n">
        <v>4.894</v>
      </c>
      <c r="H255" s="450" t="n">
        <v>4.872</v>
      </c>
      <c r="I255" s="448" t="n">
        <f aca="false">G255-H255</f>
        <v>0.0220000000000002</v>
      </c>
      <c r="J255" s="438" t="n">
        <f aca="false">I255*B255*10000</f>
        <v>0</v>
      </c>
      <c r="K255" s="438" t="n">
        <f aca="false">C255*I255*10000</f>
        <v>0</v>
      </c>
      <c r="L255" s="438" t="n">
        <f aca="false">I255*D255*10000</f>
        <v>0</v>
      </c>
      <c r="M255" s="438" t="n">
        <f aca="false">I255*E255*10000</f>
        <v>722.629734200008</v>
      </c>
      <c r="N255" s="438" t="n">
        <f aca="false">SUM(J255:M255)</f>
        <v>722.629734200008</v>
      </c>
      <c r="O255" s="451" t="n">
        <f aca="false">A255</f>
        <v>43952</v>
      </c>
      <c r="P255" s="341"/>
      <c r="Q255" s="341"/>
      <c r="R255" s="341"/>
      <c r="S255" s="428" t="n">
        <f aca="false">H254</f>
        <v>4.882</v>
      </c>
      <c r="T255" s="427" t="n">
        <f aca="false">G254-S255</f>
        <v>0.0220000000000002</v>
      </c>
      <c r="U255" s="425" t="n">
        <f aca="false">T255*F255</f>
        <v>0.0722629734200008</v>
      </c>
      <c r="V255" s="341"/>
      <c r="W255" s="341"/>
      <c r="X255" s="341"/>
      <c r="Y255" s="425" t="n">
        <v>0</v>
      </c>
      <c r="Z255" s="425" t="n">
        <v>16775.0334</v>
      </c>
      <c r="AA255" s="419" t="n">
        <f aca="false">Y255-W255</f>
        <v>0</v>
      </c>
      <c r="AB255" s="419" t="n">
        <f aca="false">Z255-X255</f>
        <v>16775.0334</v>
      </c>
      <c r="AC255" s="419" t="n">
        <f aca="false">AA255+AB255</f>
        <v>16775.0334</v>
      </c>
      <c r="AD255" s="341"/>
      <c r="AE255" s="341"/>
      <c r="AF255" s="341"/>
      <c r="AG255" s="341"/>
      <c r="AH255" s="341"/>
      <c r="AI255" s="428"/>
      <c r="AJ255" s="428"/>
      <c r="AK255" s="341"/>
      <c r="AL255" s="341"/>
      <c r="AM255" s="341"/>
      <c r="AN255" s="341"/>
      <c r="AO255" s="341"/>
      <c r="AP255" s="341"/>
      <c r="AQ255" s="341"/>
      <c r="AR255" s="341"/>
      <c r="AS255" s="341"/>
      <c r="AT255" s="341"/>
      <c r="AU255" s="341"/>
      <c r="AV255" s="341"/>
      <c r="AW255" s="341"/>
      <c r="AX255" s="341"/>
      <c r="AY255" s="341"/>
      <c r="AZ255" s="341"/>
      <c r="BA255" s="341"/>
      <c r="BB255" s="341"/>
      <c r="BC255" s="341"/>
      <c r="BD255" s="433"/>
      <c r="BE255" s="433"/>
      <c r="BF255" s="434"/>
      <c r="BG255" s="434"/>
      <c r="BH255" s="341"/>
      <c r="BI255" s="341"/>
      <c r="BJ255" s="341"/>
      <c r="BK255" s="428"/>
      <c r="BL255" s="428"/>
      <c r="BM255" s="425"/>
      <c r="BN255" s="425"/>
      <c r="BO255" s="425"/>
      <c r="BP255" s="341"/>
      <c r="BQ255" s="341"/>
      <c r="BR255" s="341"/>
      <c r="BS255" s="341"/>
      <c r="BT255" s="341"/>
      <c r="BU255" s="341"/>
      <c r="BV255" s="341"/>
      <c r="BW255" s="341"/>
      <c r="BX255" s="341"/>
      <c r="BY255" s="341"/>
      <c r="BZ255" s="341"/>
      <c r="CA255" s="341"/>
      <c r="CB255" s="341"/>
      <c r="CC255" s="341"/>
      <c r="CD255" s="430"/>
      <c r="CE255" s="341"/>
      <c r="CF255" s="341"/>
      <c r="CG255" s="341"/>
      <c r="CH255" s="341"/>
      <c r="CI255" s="341"/>
      <c r="CJ255" s="341"/>
      <c r="CK255" s="341"/>
      <c r="CL255" s="341"/>
      <c r="CM255" s="341"/>
      <c r="CN255" s="341"/>
      <c r="CO255" s="341"/>
      <c r="CP255" s="341"/>
      <c r="CQ255" s="341"/>
      <c r="CR255" s="341"/>
      <c r="CS255" s="341"/>
      <c r="CT255" s="341"/>
      <c r="CU255" s="341"/>
      <c r="CV255" s="341"/>
      <c r="CW255" s="341"/>
      <c r="CX255" s="341"/>
      <c r="CY255" s="341"/>
      <c r="CZ255" s="341"/>
      <c r="DA255" s="341"/>
      <c r="DB255" s="341"/>
      <c r="DC255" s="430"/>
      <c r="DD255" s="341"/>
      <c r="DE255" s="341"/>
      <c r="DF255" s="341"/>
      <c r="DG255" s="341"/>
      <c r="DH255" s="341"/>
      <c r="DI255" s="341"/>
      <c r="DJ255" s="341"/>
      <c r="DK255" s="341"/>
    </row>
    <row r="256" customFormat="false" ht="12.75" hidden="false" customHeight="false" outlineLevel="0" collapsed="false">
      <c r="A256" s="449" t="n">
        <v>43983</v>
      </c>
      <c r="B256" s="438" t="n">
        <v>0</v>
      </c>
      <c r="C256" s="438" t="n">
        <v>0</v>
      </c>
      <c r="D256" s="438" t="n">
        <v>0</v>
      </c>
      <c r="E256" s="438" t="n">
        <v>3.48973178</v>
      </c>
      <c r="F256" s="438" t="n">
        <f aca="false">SUM(B256:E256)</f>
        <v>3.48973178</v>
      </c>
      <c r="G256" s="450" t="n">
        <v>4.93</v>
      </c>
      <c r="H256" s="450" t="n">
        <v>4.908</v>
      </c>
      <c r="I256" s="448" t="n">
        <f aca="false">G256-H256</f>
        <v>0.0219999999999994</v>
      </c>
      <c r="J256" s="438" t="n">
        <f aca="false">I256*B256*10000</f>
        <v>0</v>
      </c>
      <c r="K256" s="438" t="n">
        <f aca="false">C256*I256*10000</f>
        <v>0</v>
      </c>
      <c r="L256" s="438" t="n">
        <f aca="false">I256*D256*10000</f>
        <v>0</v>
      </c>
      <c r="M256" s="438" t="n">
        <f aca="false">I256*E256*10000</f>
        <v>767.740991599978</v>
      </c>
      <c r="N256" s="438" t="n">
        <f aca="false">SUM(J256:M256)</f>
        <v>767.740991599978</v>
      </c>
      <c r="O256" s="451" t="n">
        <f aca="false">A256</f>
        <v>43983</v>
      </c>
      <c r="P256" s="341"/>
      <c r="Q256" s="341"/>
      <c r="R256" s="341"/>
      <c r="S256" s="428" t="n">
        <f aca="false">H255</f>
        <v>4.872</v>
      </c>
      <c r="T256" s="427" t="n">
        <f aca="false">G255-S256</f>
        <v>0.0220000000000002</v>
      </c>
      <c r="U256" s="425" t="n">
        <f aca="false">T256*F256</f>
        <v>0.0767740991600008</v>
      </c>
      <c r="V256" s="341"/>
      <c r="W256" s="341"/>
      <c r="X256" s="341"/>
      <c r="Y256" s="425" t="n">
        <v>0</v>
      </c>
      <c r="Z256" s="425" t="n">
        <v>17196.2606</v>
      </c>
      <c r="AA256" s="419" t="n">
        <f aca="false">Y256-W256</f>
        <v>0</v>
      </c>
      <c r="AB256" s="419" t="n">
        <f aca="false">Z256-X256</f>
        <v>17196.2606</v>
      </c>
      <c r="AC256" s="419" t="n">
        <f aca="false">AA256+AB256</f>
        <v>17196.2606</v>
      </c>
      <c r="AD256" s="341"/>
      <c r="AE256" s="341"/>
      <c r="AF256" s="341"/>
      <c r="AG256" s="341"/>
      <c r="AH256" s="341"/>
      <c r="AI256" s="428"/>
      <c r="AJ256" s="428"/>
      <c r="AK256" s="341"/>
      <c r="AL256" s="341"/>
      <c r="AM256" s="341"/>
      <c r="AN256" s="341"/>
      <c r="AO256" s="341"/>
      <c r="AP256" s="341"/>
      <c r="AQ256" s="341"/>
      <c r="AR256" s="341"/>
      <c r="AS256" s="341"/>
      <c r="AT256" s="341"/>
      <c r="AU256" s="341"/>
      <c r="AV256" s="341"/>
      <c r="AW256" s="341"/>
      <c r="AX256" s="341"/>
      <c r="AY256" s="341"/>
      <c r="AZ256" s="341"/>
      <c r="BA256" s="341"/>
      <c r="BB256" s="341"/>
      <c r="BC256" s="341"/>
      <c r="BD256" s="433"/>
      <c r="BE256" s="433"/>
      <c r="BF256" s="434"/>
      <c r="BG256" s="434"/>
      <c r="BH256" s="341"/>
      <c r="BI256" s="341"/>
      <c r="BJ256" s="341"/>
      <c r="BK256" s="428"/>
      <c r="BL256" s="428"/>
      <c r="BM256" s="425"/>
      <c r="BN256" s="425"/>
      <c r="BO256" s="425"/>
      <c r="BP256" s="341"/>
      <c r="BQ256" s="341"/>
      <c r="BR256" s="341"/>
      <c r="BS256" s="341"/>
      <c r="BT256" s="341"/>
      <c r="BU256" s="341"/>
      <c r="BV256" s="341"/>
      <c r="BW256" s="341"/>
      <c r="BX256" s="341"/>
      <c r="BY256" s="341"/>
      <c r="BZ256" s="341"/>
      <c r="CA256" s="341"/>
      <c r="CB256" s="341"/>
      <c r="CC256" s="341"/>
      <c r="CD256" s="430"/>
      <c r="CE256" s="341"/>
      <c r="CF256" s="341"/>
      <c r="CG256" s="341"/>
      <c r="CH256" s="341"/>
      <c r="CI256" s="341"/>
      <c r="CJ256" s="341"/>
      <c r="CK256" s="341"/>
      <c r="CL256" s="341"/>
      <c r="CM256" s="341"/>
      <c r="CN256" s="341"/>
      <c r="CO256" s="341"/>
      <c r="CP256" s="341"/>
      <c r="CQ256" s="341"/>
      <c r="CR256" s="341"/>
      <c r="CS256" s="341"/>
      <c r="CT256" s="341"/>
      <c r="CU256" s="341"/>
      <c r="CV256" s="341"/>
      <c r="CW256" s="341"/>
      <c r="CX256" s="341"/>
      <c r="CY256" s="341"/>
      <c r="CZ256" s="341"/>
      <c r="DA256" s="341"/>
      <c r="DB256" s="341"/>
      <c r="DC256" s="430"/>
      <c r="DD256" s="341"/>
      <c r="DE256" s="341"/>
      <c r="DF256" s="341"/>
      <c r="DG256" s="341"/>
      <c r="DH256" s="341"/>
      <c r="DI256" s="341"/>
      <c r="DJ256" s="341"/>
      <c r="DK256" s="341"/>
    </row>
    <row r="257" customFormat="false" ht="12.75" hidden="false" customHeight="false" outlineLevel="0" collapsed="false">
      <c r="A257" s="449" t="n">
        <v>44013</v>
      </c>
      <c r="B257" s="438" t="n">
        <v>0</v>
      </c>
      <c r="C257" s="438" t="n">
        <v>0</v>
      </c>
      <c r="D257" s="438" t="n">
        <v>0</v>
      </c>
      <c r="E257" s="438" t="n">
        <v>3.58461095</v>
      </c>
      <c r="F257" s="438" t="n">
        <f aca="false">SUM(B257:E257)</f>
        <v>3.58461095</v>
      </c>
      <c r="G257" s="450" t="n">
        <v>4.98</v>
      </c>
      <c r="H257" s="450" t="n">
        <v>4.958</v>
      </c>
      <c r="I257" s="448" t="n">
        <f aca="false">G257-H257</f>
        <v>0.0220000000000002</v>
      </c>
      <c r="J257" s="438" t="n">
        <f aca="false">I257*B257*10000</f>
        <v>0</v>
      </c>
      <c r="K257" s="438" t="n">
        <f aca="false">C257*I257*10000</f>
        <v>0</v>
      </c>
      <c r="L257" s="438" t="n">
        <f aca="false">I257*D257*10000</f>
        <v>0</v>
      </c>
      <c r="M257" s="438" t="n">
        <f aca="false">I257*E257*10000</f>
        <v>788.614409000009</v>
      </c>
      <c r="N257" s="438" t="n">
        <f aca="false">SUM(J257:M257)</f>
        <v>788.614409000009</v>
      </c>
      <c r="O257" s="451" t="n">
        <f aca="false">A257</f>
        <v>44013</v>
      </c>
      <c r="P257" s="341"/>
      <c r="Q257" s="341"/>
      <c r="R257" s="341"/>
      <c r="S257" s="428" t="n">
        <f aca="false">H256</f>
        <v>4.908</v>
      </c>
      <c r="T257" s="427" t="n">
        <f aca="false">G256-S257</f>
        <v>0.0219999999999994</v>
      </c>
      <c r="U257" s="425" t="n">
        <f aca="false">T257*F257</f>
        <v>0.0788614408999977</v>
      </c>
      <c r="V257" s="341"/>
      <c r="W257" s="341"/>
      <c r="X257" s="341"/>
      <c r="Y257" s="425" t="n">
        <v>0</v>
      </c>
      <c r="Z257" s="425" t="n">
        <v>17054.7618</v>
      </c>
      <c r="AA257" s="341" t="n">
        <f aca="false">Y257-W257</f>
        <v>0</v>
      </c>
      <c r="AB257" s="341" t="n">
        <f aca="false">Z257-X257</f>
        <v>17054.7618</v>
      </c>
      <c r="AC257" s="341" t="n">
        <f aca="false">AA257+AB257</f>
        <v>17054.7618</v>
      </c>
      <c r="AD257" s="341"/>
      <c r="AE257" s="341"/>
      <c r="AF257" s="341"/>
      <c r="AG257" s="341"/>
      <c r="AH257" s="341"/>
      <c r="AI257" s="428"/>
      <c r="AJ257" s="428"/>
      <c r="AK257" s="341"/>
      <c r="AL257" s="341"/>
      <c r="AM257" s="341"/>
      <c r="AN257" s="341"/>
      <c r="AO257" s="341"/>
      <c r="AP257" s="341"/>
      <c r="AQ257" s="341"/>
      <c r="AR257" s="341"/>
      <c r="AS257" s="341"/>
      <c r="AT257" s="341"/>
      <c r="AU257" s="341"/>
      <c r="AV257" s="341"/>
      <c r="AW257" s="341"/>
      <c r="AX257" s="341"/>
      <c r="AY257" s="341"/>
      <c r="AZ257" s="341"/>
      <c r="BA257" s="341"/>
      <c r="BB257" s="341"/>
      <c r="BC257" s="341"/>
      <c r="BD257" s="433"/>
      <c r="BE257" s="433"/>
      <c r="BF257" s="434"/>
      <c r="BG257" s="434"/>
      <c r="BH257" s="341"/>
      <c r="BI257" s="341"/>
      <c r="BJ257" s="341"/>
      <c r="BK257" s="428"/>
      <c r="BL257" s="428"/>
      <c r="BM257" s="425"/>
      <c r="BN257" s="425"/>
      <c r="BO257" s="425"/>
      <c r="BP257" s="341"/>
      <c r="BQ257" s="341"/>
      <c r="BR257" s="341"/>
      <c r="BS257" s="341"/>
      <c r="BT257" s="341"/>
      <c r="BU257" s="341"/>
      <c r="BV257" s="341"/>
      <c r="BW257" s="341"/>
      <c r="BX257" s="341"/>
      <c r="BY257" s="341"/>
      <c r="BZ257" s="341"/>
      <c r="CA257" s="341"/>
      <c r="CB257" s="341"/>
      <c r="CC257" s="341"/>
      <c r="CD257" s="430"/>
      <c r="CE257" s="341"/>
      <c r="CF257" s="341"/>
      <c r="CG257" s="341"/>
      <c r="CH257" s="341"/>
      <c r="CI257" s="341"/>
      <c r="CJ257" s="341"/>
      <c r="CK257" s="341"/>
      <c r="CL257" s="341"/>
      <c r="CM257" s="341"/>
      <c r="CN257" s="341"/>
      <c r="CO257" s="341"/>
      <c r="CP257" s="341"/>
      <c r="CQ257" s="341"/>
      <c r="CR257" s="341"/>
      <c r="CS257" s="341"/>
      <c r="CT257" s="341"/>
      <c r="CU257" s="341"/>
      <c r="CV257" s="341"/>
      <c r="CW257" s="341"/>
      <c r="CX257" s="341"/>
      <c r="CY257" s="341"/>
      <c r="CZ257" s="341"/>
      <c r="DA257" s="341"/>
      <c r="DB257" s="341"/>
      <c r="DC257" s="430"/>
      <c r="DD257" s="341"/>
      <c r="DE257" s="341"/>
      <c r="DF257" s="341"/>
      <c r="DG257" s="341"/>
      <c r="DH257" s="341"/>
      <c r="DI257" s="341"/>
      <c r="DJ257" s="341"/>
      <c r="DK257" s="341"/>
    </row>
    <row r="258" customFormat="false" ht="12.75" hidden="false" customHeight="false" outlineLevel="0" collapsed="false">
      <c r="A258" s="449" t="n">
        <v>44044</v>
      </c>
      <c r="B258" s="438" t="n">
        <v>0</v>
      </c>
      <c r="C258" s="438" t="n">
        <v>0</v>
      </c>
      <c r="D258" s="438" t="n">
        <v>0</v>
      </c>
      <c r="E258" s="438" t="n">
        <v>3.56256531</v>
      </c>
      <c r="F258" s="438" t="n">
        <f aca="false">SUM(B258:E258)</f>
        <v>3.56256531</v>
      </c>
      <c r="G258" s="450" t="n">
        <v>5.011</v>
      </c>
      <c r="H258" s="450" t="n">
        <v>4.989</v>
      </c>
      <c r="I258" s="448" t="n">
        <f aca="false">G258-H258</f>
        <v>0.0220000000000002</v>
      </c>
      <c r="J258" s="438" t="n">
        <f aca="false">I258*B258*10000</f>
        <v>0</v>
      </c>
      <c r="K258" s="438" t="n">
        <f aca="false">C258*I258*10000</f>
        <v>0</v>
      </c>
      <c r="L258" s="438" t="n">
        <f aca="false">I258*D258*10000</f>
        <v>0</v>
      </c>
      <c r="M258" s="438" t="n">
        <f aca="false">I258*E258*10000</f>
        <v>783.764368200009</v>
      </c>
      <c r="N258" s="438" t="n">
        <f aca="false">SUM(J258:M258)</f>
        <v>783.764368200009</v>
      </c>
      <c r="O258" s="451" t="n">
        <f aca="false">A258</f>
        <v>44044</v>
      </c>
      <c r="P258" s="341"/>
      <c r="Q258" s="341"/>
      <c r="R258" s="341"/>
      <c r="S258" s="428" t="n">
        <f aca="false">H257</f>
        <v>4.958</v>
      </c>
      <c r="T258" s="427" t="n">
        <f aca="false">G257-S258</f>
        <v>0.0220000000000002</v>
      </c>
      <c r="U258" s="425" t="n">
        <f aca="false">T258*F258</f>
        <v>0.0783764368200009</v>
      </c>
      <c r="V258" s="341"/>
      <c r="W258" s="341"/>
      <c r="X258" s="341"/>
      <c r="Y258" s="425" t="n">
        <v>0</v>
      </c>
      <c r="Z258" s="425" t="n">
        <v>15277.4426</v>
      </c>
      <c r="AA258" s="341" t="n">
        <f aca="false">Y258-W258</f>
        <v>0</v>
      </c>
      <c r="AB258" s="341" t="n">
        <f aca="false">Z258-X258</f>
        <v>15277.4426</v>
      </c>
      <c r="AC258" s="341" t="n">
        <f aca="false">AA258+AB258</f>
        <v>15277.4426</v>
      </c>
      <c r="AD258" s="341"/>
      <c r="AE258" s="341"/>
      <c r="AF258" s="341"/>
      <c r="AG258" s="341"/>
      <c r="AH258" s="341"/>
      <c r="AI258" s="428"/>
      <c r="AJ258" s="428"/>
      <c r="AK258" s="341"/>
      <c r="AL258" s="341"/>
      <c r="AM258" s="341"/>
      <c r="AN258" s="341"/>
      <c r="AO258" s="341"/>
      <c r="AP258" s="341"/>
      <c r="AQ258" s="341"/>
      <c r="AR258" s="341"/>
      <c r="AS258" s="341"/>
      <c r="AT258" s="341"/>
      <c r="AU258" s="341"/>
      <c r="AV258" s="341"/>
      <c r="AW258" s="341"/>
      <c r="AX258" s="341"/>
      <c r="AY258" s="341"/>
      <c r="AZ258" s="341"/>
      <c r="BA258" s="341"/>
      <c r="BB258" s="341"/>
      <c r="BC258" s="341"/>
      <c r="BD258" s="433"/>
      <c r="BE258" s="433"/>
      <c r="BF258" s="434"/>
      <c r="BG258" s="434"/>
      <c r="BH258" s="341"/>
      <c r="BI258" s="341"/>
      <c r="BJ258" s="341"/>
      <c r="BK258" s="428"/>
      <c r="BL258" s="428"/>
      <c r="BM258" s="425"/>
      <c r="BN258" s="425"/>
      <c r="BO258" s="425"/>
      <c r="BP258" s="341"/>
      <c r="BQ258" s="341"/>
      <c r="BR258" s="341"/>
      <c r="BS258" s="341"/>
      <c r="BT258" s="341"/>
      <c r="BU258" s="341"/>
      <c r="BV258" s="341"/>
      <c r="BW258" s="341"/>
      <c r="BX258" s="341"/>
      <c r="BY258" s="341"/>
      <c r="BZ258" s="341"/>
      <c r="CA258" s="341"/>
      <c r="CB258" s="341"/>
      <c r="CC258" s="341"/>
      <c r="CD258" s="430"/>
      <c r="CE258" s="341"/>
      <c r="CF258" s="341"/>
      <c r="CG258" s="341"/>
      <c r="CH258" s="341"/>
      <c r="CI258" s="341"/>
      <c r="CJ258" s="341"/>
      <c r="CK258" s="341"/>
      <c r="CL258" s="341"/>
      <c r="CM258" s="341"/>
      <c r="CN258" s="341"/>
      <c r="CO258" s="341"/>
      <c r="CP258" s="341"/>
      <c r="CQ258" s="341"/>
      <c r="CR258" s="341"/>
      <c r="CS258" s="341"/>
      <c r="CT258" s="341"/>
      <c r="CU258" s="341"/>
      <c r="CV258" s="341"/>
      <c r="CW258" s="341"/>
      <c r="CX258" s="341"/>
      <c r="CY258" s="341"/>
      <c r="CZ258" s="341"/>
      <c r="DA258" s="341"/>
      <c r="DB258" s="341"/>
      <c r="DC258" s="430"/>
      <c r="DD258" s="341"/>
      <c r="DE258" s="341"/>
      <c r="DF258" s="341"/>
      <c r="DG258" s="341"/>
      <c r="DH258" s="341"/>
      <c r="DI258" s="341"/>
      <c r="DJ258" s="341"/>
      <c r="DK258" s="341"/>
    </row>
    <row r="259" customFormat="false" ht="12.75" hidden="false" customHeight="false" outlineLevel="0" collapsed="false">
      <c r="A259" s="449" t="n">
        <v>44075</v>
      </c>
      <c r="B259" s="438" t="n">
        <v>0</v>
      </c>
      <c r="C259" s="438" t="n">
        <v>0</v>
      </c>
      <c r="D259" s="438" t="n">
        <v>0</v>
      </c>
      <c r="E259" s="438" t="n">
        <v>3.10189443</v>
      </c>
      <c r="F259" s="438" t="n">
        <f aca="false">SUM(B259:E259)</f>
        <v>3.10189443</v>
      </c>
      <c r="G259" s="450" t="n">
        <v>5.026</v>
      </c>
      <c r="H259" s="450" t="n">
        <v>5.004</v>
      </c>
      <c r="I259" s="448" t="n">
        <f aca="false">G259-H259</f>
        <v>0.0220000000000002</v>
      </c>
      <c r="J259" s="438" t="n">
        <f aca="false">I259*B259*10000</f>
        <v>0</v>
      </c>
      <c r="K259" s="438" t="n">
        <f aca="false">C259*I259*10000</f>
        <v>0</v>
      </c>
      <c r="L259" s="438" t="n">
        <f aca="false">I259*D259*10000</f>
        <v>0</v>
      </c>
      <c r="M259" s="438" t="n">
        <f aca="false">I259*E259*10000</f>
        <v>682.416774600008</v>
      </c>
      <c r="N259" s="438" t="n">
        <f aca="false">SUM(J259:M259)</f>
        <v>682.416774600008</v>
      </c>
      <c r="O259" s="451" t="n">
        <f aca="false">A259</f>
        <v>44075</v>
      </c>
      <c r="P259" s="341"/>
      <c r="Q259" s="341"/>
      <c r="R259" s="341"/>
      <c r="S259" s="428" t="n">
        <f aca="false">H258</f>
        <v>4.989</v>
      </c>
      <c r="T259" s="427" t="n">
        <f aca="false">G258-S259</f>
        <v>0.0220000000000002</v>
      </c>
      <c r="U259" s="425" t="n">
        <f aca="false">T259*F259</f>
        <v>0.0682416774600008</v>
      </c>
      <c r="V259" s="341"/>
      <c r="W259" s="341"/>
      <c r="X259" s="341"/>
      <c r="Y259" s="425" t="n">
        <v>0</v>
      </c>
      <c r="Z259" s="425" t="n">
        <v>16788.3494</v>
      </c>
      <c r="AA259" s="341" t="n">
        <f aca="false">Y259-W259</f>
        <v>0</v>
      </c>
      <c r="AB259" s="341" t="n">
        <f aca="false">Z259-X259</f>
        <v>16788.3494</v>
      </c>
      <c r="AC259" s="341" t="n">
        <f aca="false">AA259+AB259</f>
        <v>16788.3494</v>
      </c>
      <c r="AD259" s="341"/>
      <c r="AE259" s="341"/>
      <c r="AF259" s="341"/>
      <c r="AG259" s="341"/>
      <c r="AH259" s="341"/>
      <c r="AI259" s="428"/>
      <c r="AJ259" s="428"/>
      <c r="AK259" s="341"/>
      <c r="AL259" s="341"/>
      <c r="AM259" s="341"/>
      <c r="AN259" s="341"/>
      <c r="AO259" s="341"/>
      <c r="AP259" s="341"/>
      <c r="AQ259" s="341"/>
      <c r="AR259" s="341"/>
      <c r="AS259" s="341"/>
      <c r="AT259" s="341"/>
      <c r="AU259" s="341"/>
      <c r="AV259" s="341"/>
      <c r="AW259" s="341"/>
      <c r="AX259" s="341"/>
      <c r="AY259" s="341"/>
      <c r="AZ259" s="341"/>
      <c r="BA259" s="341"/>
      <c r="BB259" s="341"/>
      <c r="BC259" s="341"/>
      <c r="BD259" s="433"/>
      <c r="BE259" s="433"/>
      <c r="BF259" s="434"/>
      <c r="BG259" s="434"/>
      <c r="BH259" s="341"/>
      <c r="BI259" s="341"/>
      <c r="BJ259" s="341"/>
      <c r="BK259" s="428"/>
      <c r="BL259" s="428"/>
      <c r="BM259" s="425"/>
      <c r="BN259" s="425"/>
      <c r="BO259" s="425"/>
      <c r="BP259" s="341"/>
      <c r="BQ259" s="341"/>
      <c r="BR259" s="341"/>
      <c r="BS259" s="341"/>
      <c r="BT259" s="341"/>
      <c r="BU259" s="341"/>
      <c r="BV259" s="341"/>
      <c r="BW259" s="341"/>
      <c r="BX259" s="341"/>
      <c r="BY259" s="341"/>
      <c r="BZ259" s="341"/>
      <c r="CA259" s="341"/>
      <c r="CB259" s="341"/>
      <c r="CC259" s="341"/>
      <c r="CD259" s="430"/>
      <c r="CE259" s="341"/>
      <c r="CF259" s="341"/>
      <c r="CG259" s="341"/>
      <c r="CH259" s="341"/>
      <c r="CI259" s="341"/>
      <c r="CJ259" s="341"/>
      <c r="CK259" s="341"/>
      <c r="CL259" s="341"/>
      <c r="CM259" s="341"/>
      <c r="CN259" s="341"/>
      <c r="CO259" s="341"/>
      <c r="CP259" s="341"/>
      <c r="CQ259" s="341"/>
      <c r="CR259" s="341"/>
      <c r="CS259" s="341"/>
      <c r="CT259" s="341"/>
      <c r="CU259" s="341"/>
      <c r="CV259" s="341"/>
      <c r="CW259" s="341"/>
      <c r="CX259" s="341"/>
      <c r="CY259" s="341"/>
      <c r="CZ259" s="341"/>
      <c r="DA259" s="341"/>
      <c r="DB259" s="341"/>
      <c r="DC259" s="430"/>
      <c r="DD259" s="341"/>
      <c r="DE259" s="341"/>
      <c r="DF259" s="341"/>
      <c r="DG259" s="341"/>
      <c r="DH259" s="341"/>
      <c r="DI259" s="341"/>
      <c r="DJ259" s="341"/>
      <c r="DK259" s="341"/>
    </row>
    <row r="260" customFormat="false" ht="12.75" hidden="false" customHeight="false" outlineLevel="0" collapsed="false">
      <c r="A260" s="449" t="n">
        <v>44105</v>
      </c>
      <c r="B260" s="438" t="n">
        <v>0</v>
      </c>
      <c r="C260" s="438" t="n">
        <v>0</v>
      </c>
      <c r="D260" s="438" t="n">
        <v>0</v>
      </c>
      <c r="E260" s="438" t="n">
        <v>2.63060308</v>
      </c>
      <c r="F260" s="438"/>
      <c r="G260" s="450" t="n">
        <v>5.055</v>
      </c>
      <c r="H260" s="450" t="n">
        <v>5.033</v>
      </c>
      <c r="I260" s="448" t="n">
        <f aca="false">G260-H260</f>
        <v>0.0219999999999994</v>
      </c>
      <c r="J260" s="438" t="n">
        <f aca="false">I260*B260*10000</f>
        <v>0</v>
      </c>
      <c r="K260" s="438" t="n">
        <f aca="false">C260*I260*10000</f>
        <v>0</v>
      </c>
      <c r="L260" s="438" t="n">
        <f aca="false">I260*D260*10000</f>
        <v>0</v>
      </c>
      <c r="M260" s="438" t="n">
        <f aca="false">I260*E260*10000</f>
        <v>578.732677599983</v>
      </c>
      <c r="N260" s="438" t="n">
        <f aca="false">SUM(J260:M260)</f>
        <v>578.732677599983</v>
      </c>
      <c r="O260" s="451" t="n">
        <f aca="false">A260</f>
        <v>44105</v>
      </c>
      <c r="P260" s="341"/>
      <c r="Q260" s="341"/>
      <c r="R260" s="341"/>
      <c r="S260" s="428" t="n">
        <f aca="false">H259</f>
        <v>5.004</v>
      </c>
      <c r="T260" s="427" t="n">
        <f aca="false">G259-S260</f>
        <v>0.0220000000000002</v>
      </c>
      <c r="U260" s="425" t="n">
        <f aca="false">T260*F260</f>
        <v>0</v>
      </c>
      <c r="V260" s="341"/>
      <c r="W260" s="341"/>
      <c r="X260" s="341"/>
      <c r="Y260" s="425" t="n">
        <v>0</v>
      </c>
      <c r="Z260" s="425" t="n">
        <v>16112.7834</v>
      </c>
      <c r="AA260" s="341" t="n">
        <f aca="false">Y260-W260</f>
        <v>0</v>
      </c>
      <c r="AB260" s="341" t="n">
        <f aca="false">Z260-X260</f>
        <v>16112.7834</v>
      </c>
      <c r="AC260" s="341" t="n">
        <f aca="false">AA260+AB260</f>
        <v>16112.7834</v>
      </c>
      <c r="AD260" s="341"/>
      <c r="AE260" s="341"/>
      <c r="AF260" s="341"/>
      <c r="AG260" s="341"/>
      <c r="AH260" s="341"/>
      <c r="AI260" s="428"/>
      <c r="AJ260" s="428"/>
      <c r="AK260" s="341"/>
      <c r="AL260" s="341"/>
      <c r="AM260" s="341"/>
      <c r="AN260" s="341"/>
      <c r="AO260" s="341"/>
      <c r="AP260" s="341"/>
      <c r="AQ260" s="341"/>
      <c r="AR260" s="341"/>
      <c r="AS260" s="341"/>
      <c r="AT260" s="341"/>
      <c r="AU260" s="341"/>
      <c r="AV260" s="341"/>
      <c r="AW260" s="341"/>
      <c r="AX260" s="341"/>
      <c r="AY260" s="341"/>
      <c r="AZ260" s="341"/>
      <c r="BA260" s="341"/>
      <c r="BB260" s="341"/>
      <c r="BC260" s="341"/>
      <c r="BD260" s="433"/>
      <c r="BE260" s="433"/>
      <c r="BF260" s="434"/>
      <c r="BG260" s="434"/>
      <c r="BH260" s="341"/>
      <c r="BI260" s="341"/>
      <c r="BJ260" s="341"/>
      <c r="BK260" s="428"/>
      <c r="BL260" s="428"/>
      <c r="BM260" s="425"/>
      <c r="BN260" s="425"/>
      <c r="BO260" s="425"/>
      <c r="BP260" s="341"/>
      <c r="BQ260" s="341"/>
      <c r="BR260" s="341"/>
      <c r="BS260" s="341"/>
      <c r="BT260" s="341"/>
      <c r="BU260" s="341"/>
      <c r="BV260" s="341"/>
      <c r="BW260" s="341"/>
      <c r="BX260" s="341"/>
      <c r="BY260" s="341"/>
      <c r="BZ260" s="341"/>
      <c r="CA260" s="341"/>
      <c r="CB260" s="341"/>
      <c r="CC260" s="341"/>
      <c r="CD260" s="430"/>
      <c r="CE260" s="341"/>
      <c r="CF260" s="341"/>
      <c r="CG260" s="341"/>
      <c r="CH260" s="341"/>
      <c r="CI260" s="341"/>
      <c r="CJ260" s="341"/>
      <c r="CK260" s="341"/>
      <c r="CL260" s="341"/>
      <c r="CM260" s="341"/>
      <c r="CN260" s="341"/>
      <c r="CO260" s="341"/>
      <c r="CP260" s="341"/>
      <c r="CQ260" s="341"/>
      <c r="CR260" s="341"/>
      <c r="CS260" s="341"/>
      <c r="CT260" s="341"/>
      <c r="CU260" s="341"/>
      <c r="CV260" s="341"/>
      <c r="CW260" s="341"/>
      <c r="CX260" s="341"/>
      <c r="CY260" s="341"/>
      <c r="CZ260" s="341"/>
      <c r="DA260" s="341"/>
      <c r="DB260" s="341"/>
      <c r="DC260" s="430"/>
      <c r="DD260" s="341"/>
      <c r="DE260" s="341"/>
      <c r="DF260" s="341"/>
      <c r="DG260" s="341"/>
      <c r="DH260" s="341"/>
      <c r="DI260" s="341"/>
      <c r="DJ260" s="341"/>
      <c r="DK260" s="341"/>
    </row>
    <row r="261" customFormat="false" ht="12.75" hidden="false" customHeight="false" outlineLevel="0" collapsed="false">
      <c r="A261" s="449" t="n">
        <v>44136</v>
      </c>
      <c r="B261" s="438" t="n">
        <v>0</v>
      </c>
      <c r="C261" s="438" t="n">
        <v>0</v>
      </c>
      <c r="D261" s="438" t="n">
        <v>0</v>
      </c>
      <c r="E261" s="438" t="n">
        <v>2.03133132</v>
      </c>
      <c r="F261" s="438"/>
      <c r="G261" s="450" t="n">
        <v>5.195</v>
      </c>
      <c r="H261" s="450" t="n">
        <v>5.173</v>
      </c>
      <c r="I261" s="448" t="n">
        <f aca="false">G261-H261</f>
        <v>0.0220000000000002</v>
      </c>
      <c r="J261" s="438" t="n">
        <f aca="false">I261*B261*10000</f>
        <v>0</v>
      </c>
      <c r="K261" s="438" t="n">
        <f aca="false">C261*I261*10000</f>
        <v>0</v>
      </c>
      <c r="L261" s="438" t="n">
        <f aca="false">I261*D261*10000</f>
        <v>0</v>
      </c>
      <c r="M261" s="438" t="n">
        <f aca="false">I261*E261*10000</f>
        <v>446.892890400005</v>
      </c>
      <c r="N261" s="438" t="n">
        <f aca="false">SUM(J261:M261)</f>
        <v>446.892890400005</v>
      </c>
      <c r="O261" s="451" t="n">
        <f aca="false">A261</f>
        <v>44136</v>
      </c>
      <c r="P261" s="341"/>
      <c r="Q261" s="341"/>
      <c r="R261" s="341"/>
      <c r="S261" s="428" t="n">
        <f aca="false">H260</f>
        <v>5.033</v>
      </c>
      <c r="T261" s="427" t="n">
        <f aca="false">G260-S261</f>
        <v>0.0219999999999994</v>
      </c>
      <c r="U261" s="425" t="n">
        <f aca="false">T261*F261</f>
        <v>0</v>
      </c>
      <c r="V261" s="341"/>
      <c r="W261" s="341"/>
      <c r="X261" s="341"/>
      <c r="Y261" s="425" t="n">
        <v>0</v>
      </c>
      <c r="Z261" s="425" t="n">
        <v>0</v>
      </c>
      <c r="AA261" s="341" t="n">
        <f aca="false">Y261-W261</f>
        <v>0</v>
      </c>
      <c r="AB261" s="341" t="n">
        <f aca="false">Z261-X261</f>
        <v>0</v>
      </c>
      <c r="AC261" s="341" t="n">
        <f aca="false">AA261+AB261</f>
        <v>0</v>
      </c>
      <c r="AD261" s="341"/>
      <c r="AE261" s="341"/>
      <c r="AF261" s="341"/>
      <c r="AG261" s="341"/>
      <c r="AH261" s="341"/>
      <c r="AI261" s="428"/>
      <c r="AJ261" s="428"/>
      <c r="AK261" s="341"/>
      <c r="AL261" s="341"/>
      <c r="AM261" s="341"/>
      <c r="AN261" s="341"/>
      <c r="AO261" s="341"/>
      <c r="AP261" s="341"/>
      <c r="AQ261" s="341"/>
      <c r="AR261" s="341"/>
      <c r="AS261" s="341"/>
      <c r="AT261" s="341"/>
      <c r="AU261" s="341"/>
      <c r="AV261" s="341"/>
      <c r="AW261" s="341"/>
      <c r="AX261" s="341"/>
      <c r="AY261" s="341"/>
      <c r="AZ261" s="341"/>
      <c r="BA261" s="341"/>
      <c r="BB261" s="341"/>
      <c r="BC261" s="341"/>
      <c r="BD261" s="433"/>
      <c r="BE261" s="433"/>
      <c r="BF261" s="434"/>
      <c r="BG261" s="434"/>
      <c r="BH261" s="341"/>
      <c r="BI261" s="341"/>
      <c r="BJ261" s="341"/>
      <c r="BK261" s="428"/>
      <c r="BL261" s="428"/>
      <c r="BM261" s="425"/>
      <c r="BN261" s="425"/>
      <c r="BO261" s="425"/>
      <c r="BP261" s="341"/>
      <c r="BQ261" s="341"/>
      <c r="BR261" s="341"/>
      <c r="BS261" s="341"/>
      <c r="BT261" s="341"/>
      <c r="BU261" s="341"/>
      <c r="BV261" s="341"/>
      <c r="BW261" s="341"/>
      <c r="BX261" s="341"/>
      <c r="BY261" s="341"/>
      <c r="BZ261" s="341"/>
      <c r="CA261" s="341"/>
      <c r="CB261" s="341"/>
      <c r="CC261" s="341"/>
      <c r="CD261" s="430"/>
      <c r="CE261" s="341"/>
      <c r="CF261" s="341"/>
      <c r="CG261" s="341"/>
      <c r="CH261" s="341"/>
      <c r="CI261" s="341"/>
      <c r="CJ261" s="341"/>
      <c r="CK261" s="341"/>
      <c r="CL261" s="341"/>
      <c r="CM261" s="341"/>
      <c r="CN261" s="341"/>
      <c r="CO261" s="341"/>
      <c r="CP261" s="341"/>
      <c r="CQ261" s="341"/>
      <c r="CR261" s="341"/>
      <c r="CS261" s="341"/>
      <c r="CT261" s="341"/>
      <c r="CU261" s="341"/>
      <c r="CV261" s="341"/>
      <c r="CW261" s="341"/>
      <c r="CX261" s="341"/>
      <c r="CY261" s="341"/>
      <c r="CZ261" s="341"/>
      <c r="DA261" s="341"/>
      <c r="DB261" s="341"/>
      <c r="DC261" s="430"/>
      <c r="DD261" s="341"/>
      <c r="DE261" s="341"/>
      <c r="DF261" s="341"/>
      <c r="DG261" s="341"/>
      <c r="DH261" s="341"/>
      <c r="DI261" s="341"/>
      <c r="DJ261" s="341"/>
      <c r="DK261" s="341"/>
    </row>
    <row r="262" customFormat="false" ht="12.75" hidden="false" customHeight="false" outlineLevel="0" collapsed="false">
      <c r="A262" s="449" t="n">
        <v>44166</v>
      </c>
      <c r="B262" s="438" t="n">
        <v>0</v>
      </c>
      <c r="C262" s="438" t="n">
        <v>0</v>
      </c>
      <c r="D262" s="438" t="n">
        <v>0</v>
      </c>
      <c r="E262" s="438" t="n">
        <v>2.08650376</v>
      </c>
      <c r="F262" s="438"/>
      <c r="G262" s="450" t="n">
        <v>5.34</v>
      </c>
      <c r="H262" s="450" t="n">
        <v>5.318</v>
      </c>
      <c r="I262" s="448" t="n">
        <f aca="false">G262-H262</f>
        <v>0.0220000000000002</v>
      </c>
      <c r="J262" s="438" t="n">
        <f aca="false">I262*B262*10000</f>
        <v>0</v>
      </c>
      <c r="K262" s="438" t="n">
        <f aca="false">C262*I262*10000</f>
        <v>0</v>
      </c>
      <c r="L262" s="438" t="n">
        <f aca="false">I262*D262*10000</f>
        <v>0</v>
      </c>
      <c r="M262" s="438" t="n">
        <f aca="false">I262*E262*10000</f>
        <v>459.030827200005</v>
      </c>
      <c r="N262" s="438" t="n">
        <f aca="false">SUM(J262:M262)</f>
        <v>459.030827200005</v>
      </c>
      <c r="O262" s="451" t="n">
        <f aca="false">A262</f>
        <v>44166</v>
      </c>
      <c r="P262" s="341"/>
      <c r="Q262" s="341"/>
      <c r="R262" s="341"/>
      <c r="S262" s="428" t="n">
        <f aca="false">H261</f>
        <v>5.173</v>
      </c>
      <c r="T262" s="427" t="n">
        <f aca="false">G261-S262</f>
        <v>0.0220000000000002</v>
      </c>
      <c r="U262" s="425" t="n">
        <f aca="false">T262*F262</f>
        <v>0</v>
      </c>
      <c r="V262" s="341"/>
      <c r="W262" s="341"/>
      <c r="X262" s="341"/>
      <c r="Y262" s="425" t="n">
        <v>0</v>
      </c>
      <c r="Z262" s="425" t="n">
        <v>0</v>
      </c>
      <c r="AA262" s="341" t="n">
        <f aca="false">Y262-W262</f>
        <v>0</v>
      </c>
      <c r="AB262" s="341" t="n">
        <f aca="false">Z262-X262</f>
        <v>0</v>
      </c>
      <c r="AC262" s="341" t="n">
        <f aca="false">AA262+AB262</f>
        <v>0</v>
      </c>
      <c r="AD262" s="341"/>
      <c r="AE262" s="341"/>
      <c r="AF262" s="341"/>
      <c r="AG262" s="341"/>
      <c r="AH262" s="341"/>
      <c r="AI262" s="428"/>
      <c r="AJ262" s="428"/>
      <c r="AK262" s="341"/>
      <c r="AL262" s="341"/>
      <c r="AM262" s="341"/>
      <c r="AN262" s="341"/>
      <c r="AO262" s="341"/>
      <c r="AP262" s="341"/>
      <c r="AQ262" s="341"/>
      <c r="AR262" s="341"/>
      <c r="AS262" s="341"/>
      <c r="AT262" s="341"/>
      <c r="AU262" s="341"/>
      <c r="AV262" s="341"/>
      <c r="AW262" s="341"/>
      <c r="AX262" s="341"/>
      <c r="AY262" s="341"/>
      <c r="AZ262" s="341"/>
      <c r="BA262" s="341"/>
      <c r="BB262" s="341"/>
      <c r="BC262" s="341"/>
      <c r="BD262" s="433"/>
      <c r="BE262" s="433"/>
      <c r="BF262" s="434"/>
      <c r="BG262" s="434"/>
      <c r="BH262" s="341"/>
      <c r="BI262" s="341"/>
      <c r="BJ262" s="341"/>
      <c r="BK262" s="428"/>
      <c r="BL262" s="428"/>
      <c r="BM262" s="425"/>
      <c r="BN262" s="425"/>
      <c r="BO262" s="425"/>
      <c r="BP262" s="341"/>
      <c r="BQ262" s="341"/>
      <c r="BR262" s="341"/>
      <c r="BS262" s="341"/>
      <c r="BT262" s="341"/>
      <c r="BU262" s="341"/>
      <c r="BV262" s="341"/>
      <c r="BW262" s="341"/>
      <c r="BX262" s="341"/>
      <c r="BY262" s="341"/>
      <c r="BZ262" s="341"/>
      <c r="CA262" s="341"/>
      <c r="CB262" s="341"/>
      <c r="CC262" s="341"/>
      <c r="CD262" s="430"/>
      <c r="CE262" s="341"/>
      <c r="CF262" s="341"/>
      <c r="CG262" s="341"/>
      <c r="CH262" s="341"/>
      <c r="CI262" s="341"/>
      <c r="CJ262" s="341"/>
      <c r="CK262" s="341"/>
      <c r="CL262" s="341"/>
      <c r="CM262" s="341"/>
      <c r="CN262" s="341"/>
      <c r="CO262" s="341"/>
      <c r="CP262" s="341"/>
      <c r="CQ262" s="341"/>
      <c r="CR262" s="341"/>
      <c r="CS262" s="341"/>
      <c r="CT262" s="341"/>
      <c r="CU262" s="341"/>
      <c r="CV262" s="341"/>
      <c r="CW262" s="341"/>
      <c r="CX262" s="341"/>
      <c r="CY262" s="341"/>
      <c r="CZ262" s="341"/>
      <c r="DA262" s="341"/>
      <c r="DB262" s="341"/>
      <c r="DC262" s="430"/>
      <c r="DD262" s="341"/>
      <c r="DE262" s="341"/>
      <c r="DF262" s="341"/>
      <c r="DG262" s="341"/>
      <c r="DH262" s="341"/>
      <c r="DI262" s="341"/>
      <c r="DJ262" s="341"/>
      <c r="DK262" s="341"/>
    </row>
    <row r="263" customFormat="false" ht="12.75" hidden="false" customHeight="false" outlineLevel="0" collapsed="false">
      <c r="A263" s="449" t="n">
        <v>44197</v>
      </c>
      <c r="B263" s="0" t="n">
        <v>0</v>
      </c>
      <c r="C263" s="0" t="n">
        <v>0</v>
      </c>
      <c r="D263" s="0" t="n">
        <v>0</v>
      </c>
      <c r="E263" s="0" t="n">
        <v>2.07361449</v>
      </c>
      <c r="F263" s="438"/>
      <c r="G263" s="450" t="n">
        <v>5.46</v>
      </c>
      <c r="H263" s="450" t="n">
        <v>5.438</v>
      </c>
      <c r="I263" s="448" t="n">
        <f aca="false">G263-H263</f>
        <v>0.0220000000000002</v>
      </c>
      <c r="J263" s="438" t="n">
        <f aca="false">I263*B263*10000</f>
        <v>0</v>
      </c>
      <c r="K263" s="438" t="n">
        <f aca="false">C263*I263*10000</f>
        <v>0</v>
      </c>
      <c r="L263" s="438" t="n">
        <f aca="false">I263*D263*10000</f>
        <v>0</v>
      </c>
      <c r="M263" s="438" t="n">
        <f aca="false">I263*E263*10000</f>
        <v>456.195187800005</v>
      </c>
      <c r="N263" s="438" t="n">
        <f aca="false">SUM(J263:M263)</f>
        <v>456.195187800005</v>
      </c>
      <c r="O263" s="451" t="n">
        <f aca="false">A263</f>
        <v>44197</v>
      </c>
      <c r="P263" s="341"/>
      <c r="Q263" s="341"/>
      <c r="R263" s="341"/>
      <c r="S263" s="428" t="n">
        <f aca="false">H262</f>
        <v>5.318</v>
      </c>
      <c r="T263" s="427" t="n">
        <f aca="false">G262-S263</f>
        <v>0.0220000000000002</v>
      </c>
      <c r="U263" s="425" t="n">
        <f aca="false">T263*F263</f>
        <v>0</v>
      </c>
      <c r="V263" s="341"/>
      <c r="W263" s="341"/>
      <c r="X263" s="341"/>
      <c r="Y263" s="425" t="n">
        <v>0</v>
      </c>
      <c r="Z263" s="425" t="n">
        <v>0</v>
      </c>
      <c r="AA263" s="341" t="n">
        <f aca="false">Y263-W263</f>
        <v>0</v>
      </c>
      <c r="AB263" s="341" t="n">
        <f aca="false">Z263-X263</f>
        <v>0</v>
      </c>
      <c r="AC263" s="341" t="n">
        <f aca="false">AA263+AB263</f>
        <v>0</v>
      </c>
      <c r="AD263" s="341"/>
      <c r="AE263" s="341"/>
      <c r="AF263" s="341"/>
      <c r="AG263" s="341"/>
      <c r="AH263" s="341"/>
      <c r="AI263" s="428"/>
      <c r="AJ263" s="428"/>
      <c r="AK263" s="341"/>
      <c r="AL263" s="341"/>
      <c r="AM263" s="341"/>
      <c r="AN263" s="341"/>
      <c r="AO263" s="341"/>
      <c r="AP263" s="341"/>
      <c r="AQ263" s="341"/>
      <c r="AR263" s="341"/>
      <c r="AS263" s="341"/>
      <c r="AT263" s="341"/>
      <c r="AU263" s="341"/>
      <c r="AV263" s="341"/>
      <c r="AW263" s="341"/>
      <c r="AX263" s="341"/>
      <c r="AY263" s="341"/>
      <c r="AZ263" s="341"/>
      <c r="BA263" s="341"/>
      <c r="BB263" s="341"/>
      <c r="BC263" s="341"/>
      <c r="BD263" s="433"/>
      <c r="BE263" s="433"/>
      <c r="BF263" s="434"/>
      <c r="BG263" s="434"/>
      <c r="BH263" s="341"/>
      <c r="BI263" s="341"/>
      <c r="BJ263" s="341"/>
      <c r="BK263" s="428"/>
      <c r="BL263" s="428"/>
      <c r="BM263" s="425"/>
      <c r="BN263" s="425"/>
      <c r="BO263" s="425"/>
      <c r="BP263" s="341"/>
      <c r="BQ263" s="341"/>
      <c r="BR263" s="341"/>
      <c r="BS263" s="341"/>
      <c r="BT263" s="341"/>
      <c r="BU263" s="341"/>
      <c r="BV263" s="341"/>
      <c r="BW263" s="341"/>
      <c r="BX263" s="341"/>
      <c r="BY263" s="341"/>
      <c r="BZ263" s="341"/>
      <c r="CA263" s="341"/>
      <c r="CB263" s="341"/>
      <c r="CC263" s="341"/>
      <c r="CD263" s="430"/>
      <c r="CE263" s="341"/>
      <c r="CF263" s="341"/>
      <c r="CG263" s="341"/>
      <c r="CH263" s="341"/>
      <c r="CI263" s="341"/>
      <c r="CJ263" s="341"/>
      <c r="CK263" s="341"/>
      <c r="CL263" s="341"/>
      <c r="CM263" s="341"/>
      <c r="CN263" s="341"/>
      <c r="CO263" s="341"/>
      <c r="CP263" s="341"/>
      <c r="CQ263" s="341"/>
      <c r="CR263" s="341"/>
      <c r="CS263" s="341"/>
      <c r="CT263" s="341"/>
      <c r="CU263" s="341"/>
      <c r="CV263" s="341"/>
      <c r="CW263" s="341"/>
      <c r="CX263" s="341"/>
      <c r="CY263" s="341"/>
      <c r="CZ263" s="341"/>
      <c r="DA263" s="341"/>
      <c r="DB263" s="341"/>
      <c r="DC263" s="430"/>
      <c r="DD263" s="341"/>
      <c r="DE263" s="341"/>
      <c r="DF263" s="341"/>
      <c r="DG263" s="341"/>
      <c r="DH263" s="341"/>
      <c r="DI263" s="341"/>
      <c r="DJ263" s="341"/>
      <c r="DK263" s="341"/>
    </row>
    <row r="264" customFormat="false" ht="12.75" hidden="false" customHeight="false" outlineLevel="0" collapsed="false">
      <c r="A264" s="449" t="n">
        <v>44228</v>
      </c>
      <c r="B264" s="0" t="n">
        <v>0</v>
      </c>
      <c r="C264" s="0" t="n">
        <v>0</v>
      </c>
      <c r="D264" s="0" t="n">
        <v>0</v>
      </c>
      <c r="E264" s="0" t="n">
        <v>1.86136174</v>
      </c>
      <c r="F264" s="438"/>
      <c r="G264" s="450" t="n">
        <v>5.342</v>
      </c>
      <c r="H264" s="450" t="n">
        <v>5.32</v>
      </c>
      <c r="I264" s="448" t="n">
        <f aca="false">G264-H264</f>
        <v>0.0219999999999994</v>
      </c>
      <c r="J264" s="438" t="n">
        <f aca="false">I264*B264*10000</f>
        <v>0</v>
      </c>
      <c r="K264" s="438" t="n">
        <f aca="false">C264*I264*10000</f>
        <v>0</v>
      </c>
      <c r="L264" s="438" t="n">
        <f aca="false">I264*D264*10000</f>
        <v>0</v>
      </c>
      <c r="M264" s="438" t="n">
        <f aca="false">I264*E264*10000</f>
        <v>409.499582799988</v>
      </c>
      <c r="N264" s="438" t="n">
        <f aca="false">SUM(J264:M264)</f>
        <v>409.499582799988</v>
      </c>
      <c r="O264" s="451" t="n">
        <f aca="false">A264</f>
        <v>44228</v>
      </c>
      <c r="P264" s="341"/>
      <c r="Q264" s="341"/>
      <c r="R264" s="341"/>
      <c r="S264" s="428" t="n">
        <f aca="false">H263</f>
        <v>5.438</v>
      </c>
      <c r="T264" s="427" t="n">
        <f aca="false">G263-S264</f>
        <v>0.0220000000000002</v>
      </c>
      <c r="U264" s="425" t="n">
        <f aca="false">T264*F264</f>
        <v>0</v>
      </c>
      <c r="V264" s="341"/>
      <c r="W264" s="341"/>
      <c r="X264" s="341"/>
      <c r="Y264" s="425" t="n">
        <v>0</v>
      </c>
      <c r="Z264" s="425" t="n">
        <v>0</v>
      </c>
      <c r="AA264" s="341" t="n">
        <f aca="false">Y264-W264</f>
        <v>0</v>
      </c>
      <c r="AB264" s="341" t="n">
        <f aca="false">Z264-X264</f>
        <v>0</v>
      </c>
      <c r="AC264" s="341" t="n">
        <f aca="false">AA264+AB264</f>
        <v>0</v>
      </c>
      <c r="AD264" s="341"/>
      <c r="AE264" s="341"/>
      <c r="AF264" s="341"/>
      <c r="AG264" s="341"/>
      <c r="AH264" s="341"/>
      <c r="AI264" s="428"/>
      <c r="AJ264" s="428"/>
      <c r="AK264" s="341"/>
      <c r="AL264" s="341"/>
      <c r="AM264" s="341"/>
      <c r="AN264" s="341"/>
      <c r="AO264" s="341"/>
      <c r="AP264" s="341"/>
      <c r="AQ264" s="341"/>
      <c r="AR264" s="341"/>
      <c r="AS264" s="341"/>
      <c r="AT264" s="341"/>
      <c r="AU264" s="341"/>
      <c r="AV264" s="341"/>
      <c r="AW264" s="341"/>
      <c r="AX264" s="341"/>
      <c r="AY264" s="341"/>
      <c r="AZ264" s="341"/>
      <c r="BA264" s="341"/>
      <c r="BB264" s="341"/>
      <c r="BC264" s="341"/>
      <c r="BD264" s="433"/>
      <c r="BE264" s="433"/>
      <c r="BF264" s="434"/>
      <c r="BG264" s="434"/>
      <c r="BH264" s="341"/>
      <c r="BI264" s="341"/>
      <c r="BJ264" s="341"/>
      <c r="BK264" s="428"/>
      <c r="BL264" s="428"/>
      <c r="BM264" s="425"/>
      <c r="BN264" s="425"/>
      <c r="BO264" s="425"/>
      <c r="BP264" s="341"/>
      <c r="BQ264" s="341"/>
      <c r="BR264" s="341"/>
      <c r="BS264" s="341"/>
      <c r="BT264" s="341"/>
      <c r="BU264" s="341"/>
      <c r="BV264" s="341"/>
      <c r="BW264" s="341"/>
      <c r="BX264" s="341"/>
      <c r="BY264" s="341"/>
      <c r="BZ264" s="341"/>
      <c r="CA264" s="341"/>
      <c r="CB264" s="341"/>
      <c r="CC264" s="341"/>
      <c r="CD264" s="430"/>
      <c r="CE264" s="341"/>
      <c r="CF264" s="341"/>
      <c r="CG264" s="341"/>
      <c r="CH264" s="341"/>
      <c r="CI264" s="341"/>
      <c r="CJ264" s="341"/>
      <c r="CK264" s="341"/>
      <c r="CL264" s="341"/>
      <c r="CM264" s="341"/>
      <c r="CN264" s="341"/>
      <c r="CO264" s="341"/>
      <c r="CP264" s="341"/>
      <c r="CQ264" s="341"/>
      <c r="CR264" s="341"/>
      <c r="CS264" s="341"/>
      <c r="CT264" s="341"/>
      <c r="CU264" s="341"/>
      <c r="CV264" s="341"/>
      <c r="CW264" s="341"/>
      <c r="CX264" s="341"/>
      <c r="CY264" s="341"/>
      <c r="CZ264" s="341"/>
      <c r="DA264" s="341"/>
      <c r="DB264" s="341"/>
      <c r="DC264" s="430"/>
      <c r="DD264" s="341"/>
      <c r="DE264" s="341"/>
      <c r="DF264" s="341"/>
      <c r="DG264" s="341"/>
      <c r="DH264" s="341"/>
      <c r="DI264" s="341"/>
      <c r="DJ264" s="341"/>
      <c r="DK264" s="341"/>
    </row>
    <row r="265" customFormat="false" ht="12.75" hidden="false" customHeight="false" outlineLevel="0" collapsed="false">
      <c r="A265" s="449" t="n">
        <v>44256</v>
      </c>
      <c r="B265" s="0" t="n">
        <v>0</v>
      </c>
      <c r="C265" s="0" t="n">
        <v>0</v>
      </c>
      <c r="D265" s="0" t="n">
        <v>0</v>
      </c>
      <c r="E265" s="0" t="n">
        <v>2.0492713</v>
      </c>
      <c r="F265" s="438"/>
      <c r="G265" s="450" t="n">
        <v>5.209</v>
      </c>
      <c r="H265" s="450" t="n">
        <v>5.187</v>
      </c>
      <c r="I265" s="448" t="n">
        <f aca="false">G265-H265</f>
        <v>0.0219999999999994</v>
      </c>
      <c r="J265" s="438" t="n">
        <f aca="false">I265*B265*10000</f>
        <v>0</v>
      </c>
      <c r="K265" s="438" t="n">
        <f aca="false">C265*I265*10000</f>
        <v>0</v>
      </c>
      <c r="L265" s="438" t="n">
        <f aca="false">I265*D265*10000</f>
        <v>0</v>
      </c>
      <c r="M265" s="438" t="n">
        <f aca="false">I265*E265*10000</f>
        <v>450.839685999987</v>
      </c>
      <c r="N265" s="438" t="n">
        <f aca="false">SUM(J265:M265)</f>
        <v>450.839685999987</v>
      </c>
      <c r="O265" s="451" t="n">
        <f aca="false">A265</f>
        <v>44256</v>
      </c>
      <c r="P265" s="341"/>
      <c r="Q265" s="341"/>
      <c r="R265" s="341"/>
      <c r="S265" s="428" t="n">
        <f aca="false">H264</f>
        <v>5.32</v>
      </c>
      <c r="T265" s="427" t="n">
        <f aca="false">G264-S265</f>
        <v>0.0219999999999994</v>
      </c>
      <c r="U265" s="425" t="n">
        <f aca="false">T265*F265</f>
        <v>0</v>
      </c>
      <c r="V265" s="341"/>
      <c r="W265" s="341"/>
      <c r="X265" s="341"/>
      <c r="Y265" s="425" t="n">
        <v>0</v>
      </c>
      <c r="Z265" s="425" t="n">
        <v>0</v>
      </c>
      <c r="AA265" s="341" t="n">
        <f aca="false">Y265-W265</f>
        <v>0</v>
      </c>
      <c r="AB265" s="341" t="n">
        <f aca="false">Z265-X265</f>
        <v>0</v>
      </c>
      <c r="AC265" s="341" t="n">
        <f aca="false">AA265+AB265</f>
        <v>0</v>
      </c>
      <c r="AD265" s="341"/>
      <c r="AE265" s="341"/>
      <c r="AF265" s="341"/>
      <c r="AG265" s="341"/>
      <c r="AH265" s="341"/>
      <c r="AI265" s="428"/>
      <c r="AJ265" s="428"/>
      <c r="AK265" s="341"/>
      <c r="AL265" s="341"/>
      <c r="AM265" s="341"/>
      <c r="AN265" s="341"/>
      <c r="AO265" s="341"/>
      <c r="AP265" s="341"/>
      <c r="AQ265" s="341"/>
      <c r="AR265" s="341"/>
      <c r="AS265" s="341"/>
      <c r="AT265" s="341"/>
      <c r="AU265" s="341"/>
      <c r="AV265" s="341"/>
      <c r="AW265" s="341"/>
      <c r="AX265" s="341"/>
      <c r="AY265" s="341"/>
      <c r="AZ265" s="341"/>
      <c r="BA265" s="341"/>
      <c r="BB265" s="341"/>
      <c r="BC265" s="341"/>
      <c r="BD265" s="433"/>
      <c r="BE265" s="433"/>
      <c r="BF265" s="434"/>
      <c r="BG265" s="434"/>
      <c r="BH265" s="341"/>
      <c r="BI265" s="341"/>
      <c r="BJ265" s="341"/>
      <c r="BK265" s="428"/>
      <c r="BL265" s="428"/>
      <c r="BM265" s="425"/>
      <c r="BN265" s="425"/>
      <c r="BO265" s="425"/>
      <c r="BP265" s="341"/>
      <c r="BQ265" s="341"/>
      <c r="BR265" s="341"/>
      <c r="BS265" s="341"/>
      <c r="BT265" s="341"/>
      <c r="BU265" s="341"/>
      <c r="BV265" s="341"/>
      <c r="BW265" s="341"/>
      <c r="BX265" s="341"/>
      <c r="BY265" s="341"/>
      <c r="BZ265" s="341"/>
      <c r="CA265" s="341"/>
      <c r="CB265" s="341"/>
      <c r="CC265" s="341"/>
      <c r="CD265" s="430"/>
      <c r="CE265" s="341"/>
      <c r="CF265" s="341"/>
      <c r="CG265" s="341"/>
      <c r="CH265" s="341"/>
      <c r="CI265" s="341"/>
      <c r="CJ265" s="341"/>
      <c r="CK265" s="341"/>
      <c r="CL265" s="341"/>
      <c r="CM265" s="341"/>
      <c r="CN265" s="341"/>
      <c r="CO265" s="341"/>
      <c r="CP265" s="341"/>
      <c r="CQ265" s="341"/>
      <c r="CR265" s="341"/>
      <c r="CS265" s="341"/>
      <c r="CT265" s="341"/>
      <c r="CU265" s="341"/>
      <c r="CV265" s="341"/>
      <c r="CW265" s="341"/>
      <c r="CX265" s="341"/>
      <c r="CY265" s="341"/>
      <c r="CZ265" s="341"/>
      <c r="DA265" s="341"/>
      <c r="DB265" s="341"/>
      <c r="DC265" s="430"/>
      <c r="DD265" s="341"/>
      <c r="DE265" s="341"/>
      <c r="DF265" s="341"/>
      <c r="DG265" s="341"/>
      <c r="DH265" s="341"/>
      <c r="DI265" s="341"/>
      <c r="DJ265" s="341"/>
      <c r="DK265" s="341"/>
    </row>
    <row r="266" customFormat="false" ht="12.75" hidden="false" customHeight="false" outlineLevel="0" collapsed="false">
      <c r="A266" s="449" t="n">
        <v>44287</v>
      </c>
      <c r="B266" s="0" t="n">
        <v>0</v>
      </c>
      <c r="C266" s="0" t="n">
        <v>0</v>
      </c>
      <c r="D266" s="0" t="n">
        <v>0</v>
      </c>
      <c r="E266" s="0" t="n">
        <v>2.62756963</v>
      </c>
      <c r="F266" s="438"/>
      <c r="G266" s="450" t="n">
        <v>4.989</v>
      </c>
      <c r="H266" s="450" t="n">
        <v>4.967</v>
      </c>
      <c r="I266" s="448" t="n">
        <f aca="false">G266-H266</f>
        <v>0.0220000000000002</v>
      </c>
      <c r="J266" s="438" t="n">
        <f aca="false">I266*B266*10000</f>
        <v>0</v>
      </c>
      <c r="K266" s="438" t="n">
        <f aca="false">C266*I266*10000</f>
        <v>0</v>
      </c>
      <c r="L266" s="438" t="n">
        <f aca="false">I266*D266*10000</f>
        <v>0</v>
      </c>
      <c r="M266" s="438" t="n">
        <f aca="false">I266*E266*10000</f>
        <v>578.065318600006</v>
      </c>
      <c r="N266" s="438" t="n">
        <f aca="false">SUM(J266:M266)</f>
        <v>578.065318600006</v>
      </c>
      <c r="O266" s="451" t="n">
        <f aca="false">A266</f>
        <v>44287</v>
      </c>
      <c r="P266" s="425" t="n">
        <f aca="false">SUM(N255:N266)</f>
        <v>7124.42244799999</v>
      </c>
      <c r="Q266" s="341"/>
      <c r="R266" s="341"/>
      <c r="S266" s="428" t="n">
        <f aca="false">H265</f>
        <v>5.187</v>
      </c>
      <c r="T266" s="427" t="n">
        <f aca="false">G265-S266</f>
        <v>0.0219999999999994</v>
      </c>
      <c r="U266" s="425" t="n">
        <f aca="false">T266*F266</f>
        <v>0</v>
      </c>
      <c r="V266" s="425" t="n">
        <f aca="false">SUM(U255:U266)</f>
        <v>0.374516627760001</v>
      </c>
      <c r="W266" s="341"/>
      <c r="X266" s="341"/>
      <c r="Y266" s="425" t="n">
        <v>0</v>
      </c>
      <c r="Z266" s="425" t="n">
        <v>0</v>
      </c>
      <c r="AA266" s="341" t="n">
        <f aca="false">Y266-W266</f>
        <v>0</v>
      </c>
      <c r="AB266" s="341" t="n">
        <f aca="false">Z266-X266</f>
        <v>0</v>
      </c>
      <c r="AC266" s="341" t="n">
        <f aca="false">AA266+AB266</f>
        <v>0</v>
      </c>
      <c r="AD266" s="341"/>
      <c r="AE266" s="341"/>
      <c r="AF266" s="341"/>
      <c r="AG266" s="341"/>
      <c r="AH266" s="341"/>
      <c r="AI266" s="428"/>
      <c r="AJ266" s="428"/>
      <c r="AK266" s="341"/>
      <c r="AL266" s="341"/>
      <c r="AM266" s="341"/>
      <c r="AN266" s="341"/>
      <c r="AO266" s="341"/>
      <c r="AP266" s="341"/>
      <c r="AQ266" s="341"/>
      <c r="AR266" s="341"/>
      <c r="AS266" s="341"/>
      <c r="AT266" s="341"/>
      <c r="AU266" s="341"/>
      <c r="AV266" s="341"/>
      <c r="AW266" s="341"/>
      <c r="AX266" s="341"/>
      <c r="AY266" s="341"/>
      <c r="AZ266" s="341"/>
      <c r="BA266" s="341"/>
      <c r="BB266" s="341"/>
      <c r="BC266" s="341"/>
      <c r="BD266" s="433"/>
      <c r="BE266" s="433"/>
      <c r="BF266" s="434"/>
      <c r="BG266" s="434"/>
      <c r="BH266" s="341"/>
      <c r="BI266" s="341"/>
      <c r="BJ266" s="341"/>
      <c r="BK266" s="341"/>
      <c r="BL266" s="341"/>
      <c r="BM266" s="425"/>
      <c r="BN266" s="425"/>
      <c r="BO266" s="425"/>
      <c r="BP266" s="341"/>
      <c r="BQ266" s="341"/>
      <c r="BR266" s="341"/>
      <c r="BS266" s="341"/>
      <c r="BT266" s="341"/>
      <c r="BU266" s="341"/>
      <c r="BV266" s="341"/>
      <c r="BW266" s="341"/>
      <c r="BX266" s="341"/>
      <c r="BY266" s="341"/>
      <c r="BZ266" s="341"/>
      <c r="CA266" s="341"/>
      <c r="CB266" s="341"/>
      <c r="CC266" s="341"/>
      <c r="CD266" s="430"/>
      <c r="CE266" s="341"/>
      <c r="CF266" s="341"/>
      <c r="CG266" s="341"/>
      <c r="CH266" s="341"/>
      <c r="CI266" s="341"/>
      <c r="CJ266" s="341"/>
      <c r="CK266" s="341"/>
      <c r="CL266" s="341"/>
      <c r="CM266" s="341"/>
      <c r="CN266" s="341"/>
      <c r="CO266" s="341"/>
      <c r="CP266" s="341"/>
      <c r="CQ266" s="341"/>
      <c r="CR266" s="341"/>
      <c r="CS266" s="341"/>
      <c r="CT266" s="341"/>
      <c r="CU266" s="341"/>
      <c r="CV266" s="341"/>
      <c r="CW266" s="341"/>
      <c r="CX266" s="341"/>
      <c r="CY266" s="341"/>
      <c r="CZ266" s="341"/>
      <c r="DA266" s="341"/>
      <c r="DB266" s="341"/>
      <c r="DC266" s="430"/>
      <c r="DD266" s="341"/>
      <c r="DE266" s="341"/>
      <c r="DF266" s="341"/>
      <c r="DG266" s="341"/>
      <c r="DH266" s="341"/>
      <c r="DI266" s="341"/>
      <c r="DJ266" s="341"/>
      <c r="DK266" s="341"/>
    </row>
    <row r="267" customFormat="false" ht="12.75" hidden="false" customHeight="false" outlineLevel="0" collapsed="false">
      <c r="A267" s="449" t="n">
        <v>44317</v>
      </c>
      <c r="B267" s="0" t="n">
        <v>0</v>
      </c>
      <c r="C267" s="0" t="n">
        <v>0</v>
      </c>
      <c r="D267" s="0" t="n">
        <v>0</v>
      </c>
      <c r="E267" s="0" t="n">
        <v>3.05386801</v>
      </c>
      <c r="F267" s="438"/>
      <c r="G267" s="450" t="n">
        <v>4.979</v>
      </c>
      <c r="H267" s="450" t="n">
        <v>4.957</v>
      </c>
      <c r="I267" s="448" t="n">
        <f aca="false">G267-H267</f>
        <v>0.0220000000000002</v>
      </c>
      <c r="J267" s="438" t="n">
        <f aca="false">I267*B267*10000</f>
        <v>0</v>
      </c>
      <c r="K267" s="438" t="n">
        <f aca="false">C267*I267*10000</f>
        <v>0</v>
      </c>
      <c r="L267" s="438" t="n">
        <f aca="false">I267*D267*10000</f>
        <v>0</v>
      </c>
      <c r="M267" s="438" t="n">
        <f aca="false">I267*E267*10000</f>
        <v>671.850962200007</v>
      </c>
      <c r="N267" s="438" t="n">
        <f aca="false">SUM(J267:M267)</f>
        <v>671.850962200007</v>
      </c>
      <c r="O267" s="451" t="n">
        <f aca="false">A267</f>
        <v>44317</v>
      </c>
      <c r="P267" s="341"/>
      <c r="Q267" s="341"/>
      <c r="R267" s="341"/>
      <c r="S267" s="428" t="n">
        <f aca="false">H266</f>
        <v>4.967</v>
      </c>
      <c r="T267" s="427" t="n">
        <f aca="false">G266-S267</f>
        <v>0.0220000000000002</v>
      </c>
      <c r="U267" s="425" t="n">
        <f aca="false">T267*F267</f>
        <v>0</v>
      </c>
      <c r="V267" s="341"/>
      <c r="W267" s="341"/>
      <c r="X267" s="341"/>
      <c r="Y267" s="425" t="n">
        <v>0</v>
      </c>
      <c r="Z267" s="425" t="n">
        <v>0</v>
      </c>
      <c r="AA267" s="341" t="n">
        <f aca="false">Y267-W267</f>
        <v>0</v>
      </c>
      <c r="AB267" s="341" t="n">
        <f aca="false">Z267-X267</f>
        <v>0</v>
      </c>
      <c r="AC267" s="341" t="n">
        <f aca="false">AA267+AB267</f>
        <v>0</v>
      </c>
      <c r="AD267" s="341"/>
      <c r="AE267" s="341"/>
      <c r="AF267" s="341"/>
      <c r="AG267" s="341"/>
      <c r="AH267" s="341"/>
      <c r="AI267" s="428"/>
      <c r="AJ267" s="428"/>
      <c r="AK267" s="341"/>
      <c r="AL267" s="341"/>
      <c r="AM267" s="341"/>
      <c r="AN267" s="341"/>
      <c r="AO267" s="341"/>
      <c r="AP267" s="341"/>
      <c r="AQ267" s="341"/>
      <c r="AR267" s="341"/>
      <c r="AS267" s="341"/>
      <c r="AT267" s="341"/>
      <c r="AU267" s="341"/>
      <c r="AV267" s="341"/>
      <c r="AW267" s="341"/>
      <c r="AX267" s="341"/>
      <c r="AY267" s="341"/>
      <c r="AZ267" s="341"/>
      <c r="BA267" s="341"/>
      <c r="BB267" s="341"/>
      <c r="BC267" s="341"/>
      <c r="BD267" s="433"/>
      <c r="BE267" s="433"/>
      <c r="BF267" s="434"/>
      <c r="BG267" s="434"/>
      <c r="BH267" s="341"/>
      <c r="BI267" s="341"/>
      <c r="BJ267" s="341"/>
      <c r="BK267" s="341"/>
      <c r="BL267" s="341"/>
      <c r="BM267" s="425"/>
      <c r="BN267" s="425"/>
      <c r="BO267" s="425"/>
      <c r="BP267" s="341"/>
      <c r="BQ267" s="341"/>
      <c r="BR267" s="341"/>
      <c r="BS267" s="341"/>
      <c r="BT267" s="341"/>
      <c r="BU267" s="341"/>
      <c r="BV267" s="341"/>
      <c r="BW267" s="341"/>
      <c r="BX267" s="341"/>
      <c r="BY267" s="341"/>
      <c r="BZ267" s="341"/>
      <c r="CA267" s="341"/>
      <c r="CB267" s="341"/>
      <c r="CC267" s="341"/>
      <c r="CD267" s="430"/>
      <c r="CE267" s="341"/>
      <c r="CF267" s="341"/>
      <c r="CG267" s="341"/>
      <c r="CH267" s="341"/>
      <c r="CI267" s="341"/>
      <c r="CJ267" s="341"/>
      <c r="CK267" s="341"/>
      <c r="CL267" s="341"/>
      <c r="CM267" s="341"/>
      <c r="CN267" s="341"/>
      <c r="CO267" s="341"/>
      <c r="CP267" s="341"/>
      <c r="CQ267" s="341"/>
      <c r="CR267" s="341"/>
      <c r="CS267" s="341"/>
      <c r="CT267" s="341"/>
      <c r="CU267" s="341"/>
      <c r="CV267" s="341"/>
      <c r="CW267" s="341"/>
      <c r="CX267" s="341"/>
      <c r="CY267" s="341"/>
      <c r="CZ267" s="341"/>
      <c r="DA267" s="341"/>
      <c r="DB267" s="341"/>
      <c r="DC267" s="430"/>
      <c r="DD267" s="341"/>
      <c r="DE267" s="341"/>
      <c r="DF267" s="341"/>
      <c r="DG267" s="341"/>
      <c r="DH267" s="341"/>
      <c r="DI267" s="341"/>
      <c r="DJ267" s="341"/>
      <c r="DK267" s="341"/>
    </row>
    <row r="268" customFormat="false" ht="12.75" hidden="false" customHeight="false" outlineLevel="0" collapsed="false">
      <c r="A268" s="449" t="n">
        <v>44348</v>
      </c>
      <c r="B268" s="0" t="n">
        <v>0</v>
      </c>
      <c r="C268" s="0" t="n">
        <v>0</v>
      </c>
      <c r="D268" s="0" t="n">
        <v>0</v>
      </c>
      <c r="E268" s="0" t="n">
        <v>3.24429724</v>
      </c>
      <c r="F268" s="438"/>
      <c r="G268" s="450" t="n">
        <v>5.015</v>
      </c>
      <c r="H268" s="450" t="n">
        <v>4.993</v>
      </c>
      <c r="I268" s="448" t="n">
        <f aca="false">G268-H268</f>
        <v>0.0219999999999994</v>
      </c>
      <c r="J268" s="438" t="n">
        <f aca="false">I268*B268*10000</f>
        <v>0</v>
      </c>
      <c r="K268" s="438" t="n">
        <f aca="false">C268*I268*10000</f>
        <v>0</v>
      </c>
      <c r="L268" s="438" t="n">
        <f aca="false">I268*D268*10000</f>
        <v>0</v>
      </c>
      <c r="M268" s="438" t="n">
        <f aca="false">I268*E268*10000</f>
        <v>713.745392799979</v>
      </c>
      <c r="N268" s="438" t="n">
        <f aca="false">SUM(J268:M268)</f>
        <v>713.745392799979</v>
      </c>
      <c r="O268" s="451" t="n">
        <f aca="false">A268</f>
        <v>44348</v>
      </c>
      <c r="P268" s="341"/>
      <c r="Q268" s="341"/>
      <c r="R268" s="341"/>
      <c r="S268" s="428" t="n">
        <f aca="false">H267</f>
        <v>4.957</v>
      </c>
      <c r="T268" s="427" t="n">
        <f aca="false">G267-S268</f>
        <v>0.0220000000000002</v>
      </c>
      <c r="U268" s="425" t="n">
        <f aca="false">T268*F268</f>
        <v>0</v>
      </c>
      <c r="V268" s="341"/>
      <c r="W268" s="341"/>
      <c r="X268" s="341"/>
      <c r="Y268" s="425" t="n">
        <v>0</v>
      </c>
      <c r="Z268" s="425" t="n">
        <v>0</v>
      </c>
      <c r="AA268" s="341" t="n">
        <f aca="false">Y268-W268</f>
        <v>0</v>
      </c>
      <c r="AB268" s="341" t="n">
        <f aca="false">Z268-X268</f>
        <v>0</v>
      </c>
      <c r="AC268" s="341" t="n">
        <f aca="false">AA268+AB268</f>
        <v>0</v>
      </c>
      <c r="AD268" s="341"/>
      <c r="AE268" s="341"/>
      <c r="AF268" s="341"/>
      <c r="AG268" s="341"/>
      <c r="AH268" s="341"/>
      <c r="AI268" s="428"/>
      <c r="AJ268" s="428"/>
      <c r="AK268" s="341"/>
      <c r="AL268" s="341"/>
      <c r="AM268" s="341"/>
      <c r="AN268" s="341"/>
      <c r="AO268" s="341"/>
      <c r="AP268" s="341"/>
      <c r="AQ268" s="341"/>
      <c r="AR268" s="341"/>
      <c r="AS268" s="341"/>
      <c r="AT268" s="341"/>
      <c r="AU268" s="341"/>
      <c r="AV268" s="341"/>
      <c r="AW268" s="341"/>
      <c r="AX268" s="341"/>
      <c r="AY268" s="341"/>
      <c r="AZ268" s="341"/>
      <c r="BA268" s="341"/>
      <c r="BB268" s="341"/>
      <c r="BC268" s="341"/>
      <c r="BD268" s="433"/>
      <c r="BE268" s="433"/>
      <c r="BF268" s="434"/>
      <c r="BG268" s="434"/>
      <c r="BH268" s="341"/>
      <c r="BI268" s="341"/>
      <c r="BJ268" s="341"/>
      <c r="BK268" s="341"/>
      <c r="BL268" s="341"/>
      <c r="BM268" s="425"/>
      <c r="BN268" s="425"/>
      <c r="BO268" s="425"/>
      <c r="BP268" s="341"/>
      <c r="BQ268" s="341"/>
      <c r="BR268" s="341"/>
      <c r="BS268" s="341"/>
      <c r="BT268" s="341"/>
      <c r="BU268" s="341"/>
      <c r="BV268" s="341"/>
      <c r="BW268" s="341"/>
      <c r="BX268" s="341"/>
      <c r="BY268" s="341"/>
      <c r="BZ268" s="341"/>
      <c r="CA268" s="341"/>
      <c r="CB268" s="341"/>
      <c r="CC268" s="341"/>
      <c r="CD268" s="430"/>
      <c r="CE268" s="341"/>
      <c r="CF268" s="341"/>
      <c r="CG268" s="341"/>
      <c r="CH268" s="341"/>
      <c r="CI268" s="341"/>
      <c r="CJ268" s="341"/>
      <c r="CK268" s="341"/>
      <c r="CL268" s="341"/>
      <c r="CM268" s="341"/>
      <c r="CN268" s="341"/>
      <c r="CO268" s="341"/>
      <c r="CP268" s="341"/>
      <c r="CQ268" s="341"/>
      <c r="CR268" s="341"/>
      <c r="CS268" s="341"/>
      <c r="CT268" s="341"/>
      <c r="CU268" s="341"/>
      <c r="CV268" s="341"/>
      <c r="CW268" s="341"/>
      <c r="CX268" s="341"/>
      <c r="CY268" s="341"/>
      <c r="CZ268" s="341"/>
      <c r="DA268" s="341"/>
      <c r="DB268" s="341"/>
      <c r="DC268" s="430"/>
      <c r="DD268" s="341"/>
      <c r="DE268" s="341"/>
      <c r="DF268" s="341"/>
      <c r="DG268" s="341"/>
      <c r="DH268" s="341"/>
      <c r="DI268" s="341"/>
      <c r="DJ268" s="341"/>
      <c r="DK268" s="341"/>
    </row>
    <row r="269" customFormat="false" ht="12.75" hidden="false" customHeight="false" outlineLevel="0" collapsed="false">
      <c r="A269" s="449" t="n">
        <v>44378</v>
      </c>
      <c r="B269" s="0" t="n">
        <v>0</v>
      </c>
      <c r="C269" s="0" t="n">
        <v>0</v>
      </c>
      <c r="D269" s="0" t="n">
        <v>0</v>
      </c>
      <c r="E269" s="0" t="n">
        <v>3.33229169</v>
      </c>
      <c r="F269" s="438"/>
      <c r="G269" s="450" t="n">
        <v>5.065</v>
      </c>
      <c r="H269" s="450" t="n">
        <v>5.043</v>
      </c>
      <c r="I269" s="448" t="n">
        <f aca="false">G269-H269</f>
        <v>0.0220000000000002</v>
      </c>
      <c r="J269" s="438" t="n">
        <f aca="false">I269*B269*10000</f>
        <v>0</v>
      </c>
      <c r="K269" s="438" t="n">
        <f aca="false">C269*I269*10000</f>
        <v>0</v>
      </c>
      <c r="L269" s="438" t="n">
        <f aca="false">I269*D269*10000</f>
        <v>0</v>
      </c>
      <c r="M269" s="438" t="n">
        <f aca="false">I269*E269*10000</f>
        <v>733.104171800008</v>
      </c>
      <c r="N269" s="438" t="n">
        <f aca="false">SUM(J269:M269)</f>
        <v>733.104171800008</v>
      </c>
      <c r="O269" s="451" t="n">
        <f aca="false">A269</f>
        <v>44378</v>
      </c>
      <c r="P269" s="341"/>
      <c r="Q269" s="341"/>
      <c r="R269" s="341"/>
      <c r="S269" s="428" t="n">
        <f aca="false">H268</f>
        <v>4.993</v>
      </c>
      <c r="T269" s="427" t="n">
        <f aca="false">G268-S269</f>
        <v>0.0219999999999994</v>
      </c>
      <c r="U269" s="425" t="n">
        <f aca="false">T269*F269</f>
        <v>0</v>
      </c>
      <c r="V269" s="341"/>
      <c r="W269" s="341"/>
      <c r="X269" s="341"/>
      <c r="Y269" s="425" t="n">
        <v>0</v>
      </c>
      <c r="Z269" s="425" t="n">
        <v>0</v>
      </c>
      <c r="AA269" s="341" t="n">
        <f aca="false">Y269-W269</f>
        <v>0</v>
      </c>
      <c r="AB269" s="341" t="n">
        <f aca="false">Z269-X269</f>
        <v>0</v>
      </c>
      <c r="AC269" s="341" t="n">
        <f aca="false">AA269+AB269</f>
        <v>0</v>
      </c>
      <c r="AD269" s="341"/>
      <c r="AE269" s="341"/>
      <c r="AF269" s="341"/>
      <c r="AG269" s="341"/>
      <c r="AH269" s="341"/>
      <c r="AI269" s="428"/>
      <c r="AJ269" s="428"/>
      <c r="AK269" s="341"/>
      <c r="AL269" s="341"/>
      <c r="AM269" s="341"/>
      <c r="AN269" s="341"/>
      <c r="AO269" s="341"/>
      <c r="AP269" s="341"/>
      <c r="AQ269" s="341"/>
      <c r="AR269" s="341"/>
      <c r="AS269" s="341"/>
      <c r="AT269" s="341"/>
      <c r="AU269" s="341"/>
      <c r="AV269" s="341"/>
      <c r="AW269" s="341"/>
      <c r="AX269" s="341"/>
      <c r="AY269" s="341"/>
      <c r="AZ269" s="341"/>
      <c r="BA269" s="341"/>
      <c r="BB269" s="341"/>
      <c r="BC269" s="341"/>
      <c r="BD269" s="433"/>
      <c r="BE269" s="433"/>
      <c r="BF269" s="434"/>
      <c r="BG269" s="434"/>
      <c r="BH269" s="341"/>
      <c r="BI269" s="341"/>
      <c r="BJ269" s="341"/>
      <c r="BK269" s="341"/>
      <c r="BL269" s="341"/>
      <c r="BM269" s="425"/>
      <c r="BN269" s="425"/>
      <c r="BO269" s="425"/>
      <c r="BP269" s="341"/>
      <c r="BQ269" s="341"/>
      <c r="BR269" s="341"/>
      <c r="BS269" s="341"/>
      <c r="BT269" s="341"/>
      <c r="BU269" s="341"/>
      <c r="BV269" s="341"/>
      <c r="BW269" s="341"/>
      <c r="BX269" s="341"/>
      <c r="BY269" s="341"/>
      <c r="BZ269" s="341"/>
      <c r="CA269" s="341"/>
      <c r="CB269" s="341"/>
      <c r="CC269" s="341"/>
      <c r="CD269" s="430"/>
      <c r="CE269" s="341"/>
      <c r="CF269" s="341"/>
      <c r="CG269" s="341"/>
      <c r="CH269" s="341"/>
      <c r="CI269" s="341"/>
      <c r="CJ269" s="341"/>
      <c r="CK269" s="341"/>
      <c r="CL269" s="341"/>
      <c r="CM269" s="341"/>
      <c r="CN269" s="341"/>
      <c r="CO269" s="341"/>
      <c r="CP269" s="341"/>
      <c r="CQ269" s="341"/>
      <c r="CR269" s="341"/>
      <c r="CS269" s="341"/>
      <c r="CT269" s="341"/>
      <c r="CU269" s="341"/>
      <c r="CV269" s="341"/>
      <c r="CW269" s="341"/>
      <c r="CX269" s="341"/>
      <c r="CY269" s="341"/>
      <c r="CZ269" s="341"/>
      <c r="DA269" s="341"/>
      <c r="DB269" s="341"/>
      <c r="DC269" s="430"/>
      <c r="DD269" s="341"/>
      <c r="DE269" s="341"/>
      <c r="DF269" s="341"/>
      <c r="DG269" s="341"/>
      <c r="DH269" s="341"/>
      <c r="DI269" s="341"/>
      <c r="DJ269" s="341"/>
      <c r="DK269" s="341"/>
    </row>
    <row r="270" customFormat="false" ht="12.75" hidden="false" customHeight="false" outlineLevel="0" collapsed="false">
      <c r="A270" s="449" t="n">
        <v>44409</v>
      </c>
      <c r="B270" s="0" t="n">
        <v>0</v>
      </c>
      <c r="C270" s="0" t="n">
        <v>0</v>
      </c>
      <c r="D270" s="0" t="n">
        <v>0</v>
      </c>
      <c r="E270" s="0" t="n">
        <v>3.31302067</v>
      </c>
      <c r="F270" s="438"/>
      <c r="G270" s="450" t="n">
        <v>5.096</v>
      </c>
      <c r="H270" s="450" t="n">
        <v>5.074</v>
      </c>
      <c r="I270" s="448" t="n">
        <f aca="false">G270-H270</f>
        <v>0.0220000000000002</v>
      </c>
      <c r="J270" s="438" t="n">
        <f aca="false">I270*B270*10000</f>
        <v>0</v>
      </c>
      <c r="K270" s="438" t="n">
        <f aca="false">C270*I270*10000</f>
        <v>0</v>
      </c>
      <c r="L270" s="438" t="n">
        <f aca="false">I270*D270*10000</f>
        <v>0</v>
      </c>
      <c r="M270" s="438" t="n">
        <f aca="false">I270*E270*10000</f>
        <v>728.864547400008</v>
      </c>
      <c r="N270" s="438" t="n">
        <f aca="false">SUM(J270:M270)</f>
        <v>728.864547400008</v>
      </c>
      <c r="O270" s="451" t="n">
        <f aca="false">A270</f>
        <v>44409</v>
      </c>
      <c r="P270" s="341"/>
      <c r="Q270" s="341"/>
      <c r="R270" s="341"/>
      <c r="S270" s="428" t="n">
        <f aca="false">H269</f>
        <v>5.043</v>
      </c>
      <c r="T270" s="427" t="n">
        <f aca="false">G269-S270</f>
        <v>0.0220000000000002</v>
      </c>
      <c r="U270" s="425" t="n">
        <f aca="false">T270*F270</f>
        <v>0</v>
      </c>
      <c r="V270" s="341"/>
      <c r="W270" s="341"/>
      <c r="X270" s="341"/>
      <c r="Y270" s="425" t="n">
        <v>0</v>
      </c>
      <c r="Z270" s="425" t="n">
        <v>0</v>
      </c>
      <c r="AA270" s="341" t="n">
        <f aca="false">Y270-W270</f>
        <v>0</v>
      </c>
      <c r="AB270" s="341" t="n">
        <f aca="false">Z270-X270</f>
        <v>0</v>
      </c>
      <c r="AC270" s="341" t="n">
        <f aca="false">AA270+AB270</f>
        <v>0</v>
      </c>
      <c r="AD270" s="341"/>
      <c r="AE270" s="341"/>
      <c r="AF270" s="341"/>
      <c r="AG270" s="341"/>
      <c r="AH270" s="341"/>
      <c r="AI270" s="428"/>
      <c r="AJ270" s="428"/>
      <c r="AK270" s="341"/>
      <c r="AL270" s="341"/>
      <c r="AM270" s="341"/>
      <c r="AN270" s="341"/>
      <c r="AO270" s="341"/>
      <c r="AP270" s="341"/>
      <c r="AQ270" s="341"/>
      <c r="AR270" s="341"/>
      <c r="AS270" s="341"/>
      <c r="AT270" s="341"/>
      <c r="AU270" s="341"/>
      <c r="AV270" s="341"/>
      <c r="AW270" s="341"/>
      <c r="AX270" s="341"/>
      <c r="AY270" s="341"/>
      <c r="AZ270" s="341"/>
      <c r="BA270" s="341"/>
      <c r="BB270" s="341"/>
      <c r="BC270" s="341"/>
      <c r="BD270" s="433"/>
      <c r="BE270" s="433"/>
      <c r="BF270" s="434"/>
      <c r="BG270" s="434"/>
      <c r="BH270" s="341"/>
      <c r="BI270" s="341"/>
      <c r="BJ270" s="341"/>
      <c r="BK270" s="341"/>
      <c r="BL270" s="341"/>
      <c r="BM270" s="425"/>
      <c r="BN270" s="425"/>
      <c r="BO270" s="425"/>
      <c r="BP270" s="341"/>
      <c r="BQ270" s="341"/>
      <c r="BR270" s="341"/>
      <c r="BS270" s="341"/>
      <c r="BT270" s="341"/>
      <c r="BU270" s="341"/>
      <c r="BV270" s="341"/>
      <c r="BW270" s="341"/>
      <c r="BX270" s="341"/>
      <c r="BY270" s="341"/>
      <c r="BZ270" s="341"/>
      <c r="CA270" s="341"/>
      <c r="CB270" s="341"/>
      <c r="CC270" s="341"/>
      <c r="CD270" s="430"/>
      <c r="CE270" s="341"/>
      <c r="CF270" s="341"/>
      <c r="CG270" s="341"/>
      <c r="CH270" s="341"/>
      <c r="CI270" s="341"/>
      <c r="CJ270" s="341"/>
      <c r="CK270" s="341"/>
      <c r="CL270" s="341"/>
      <c r="CM270" s="341"/>
      <c r="CN270" s="341"/>
      <c r="CO270" s="341"/>
      <c r="CP270" s="341"/>
      <c r="CQ270" s="341"/>
      <c r="CR270" s="341"/>
      <c r="CS270" s="341"/>
      <c r="CT270" s="341"/>
      <c r="CU270" s="341"/>
      <c r="CV270" s="341"/>
      <c r="CW270" s="341"/>
      <c r="CX270" s="341"/>
      <c r="CY270" s="341"/>
      <c r="CZ270" s="341"/>
      <c r="DA270" s="341"/>
      <c r="DB270" s="341"/>
      <c r="DC270" s="430"/>
      <c r="DD270" s="341"/>
      <c r="DE270" s="341"/>
      <c r="DF270" s="341"/>
      <c r="DG270" s="341"/>
      <c r="DH270" s="341"/>
      <c r="DI270" s="341"/>
      <c r="DJ270" s="341"/>
      <c r="DK270" s="341"/>
    </row>
    <row r="271" customFormat="false" ht="12.75" hidden="false" customHeight="false" outlineLevel="0" collapsed="false">
      <c r="A271" s="449" t="n">
        <v>44440</v>
      </c>
      <c r="B271" s="0" t="n">
        <v>0</v>
      </c>
      <c r="C271" s="0" t="n">
        <v>0</v>
      </c>
      <c r="D271" s="0" t="n">
        <v>0</v>
      </c>
      <c r="E271" s="0" t="n">
        <v>2.88648981</v>
      </c>
      <c r="F271" s="438"/>
      <c r="G271" s="450" t="n">
        <v>5.111</v>
      </c>
      <c r="H271" s="450" t="n">
        <v>5.089</v>
      </c>
      <c r="I271" s="448" t="n">
        <f aca="false">G271-H271</f>
        <v>0.0219999999999994</v>
      </c>
      <c r="J271" s="438" t="n">
        <f aca="false">I271*B271*10000</f>
        <v>0</v>
      </c>
      <c r="K271" s="438" t="n">
        <f aca="false">C271*I271*10000</f>
        <v>0</v>
      </c>
      <c r="L271" s="438" t="n">
        <f aca="false">I271*D271*10000</f>
        <v>0</v>
      </c>
      <c r="M271" s="438" t="n">
        <f aca="false">I271*E271*10000</f>
        <v>635.027758199981</v>
      </c>
      <c r="N271" s="438" t="n">
        <f aca="false">SUM(J271:M271)</f>
        <v>635.027758199981</v>
      </c>
      <c r="O271" s="451" t="n">
        <f aca="false">A271</f>
        <v>44440</v>
      </c>
      <c r="P271" s="341"/>
      <c r="Q271" s="341"/>
      <c r="R271" s="341"/>
      <c r="S271" s="428" t="n">
        <f aca="false">H270</f>
        <v>5.074</v>
      </c>
      <c r="T271" s="427" t="n">
        <f aca="false">G270-S271</f>
        <v>0.0220000000000002</v>
      </c>
      <c r="U271" s="425" t="n">
        <f aca="false">T271*F271</f>
        <v>0</v>
      </c>
      <c r="V271" s="341"/>
      <c r="W271" s="341"/>
      <c r="X271" s="341"/>
      <c r="Y271" s="425" t="n">
        <v>0</v>
      </c>
      <c r="Z271" s="425" t="n">
        <v>0</v>
      </c>
      <c r="AA271" s="341" t="n">
        <f aca="false">Y271-W271</f>
        <v>0</v>
      </c>
      <c r="AB271" s="341" t="n">
        <f aca="false">Z271-X271</f>
        <v>0</v>
      </c>
      <c r="AC271" s="341" t="n">
        <f aca="false">AA271+AB271</f>
        <v>0</v>
      </c>
      <c r="AD271" s="341"/>
      <c r="AE271" s="341"/>
      <c r="AF271" s="341"/>
      <c r="AG271" s="341"/>
      <c r="AH271" s="341"/>
      <c r="AI271" s="428"/>
      <c r="AJ271" s="428"/>
      <c r="AK271" s="341"/>
      <c r="AL271" s="341"/>
      <c r="AM271" s="341"/>
      <c r="AN271" s="341"/>
      <c r="AO271" s="341"/>
      <c r="AP271" s="341"/>
      <c r="AQ271" s="341"/>
      <c r="AR271" s="341"/>
      <c r="AS271" s="341"/>
      <c r="AT271" s="341"/>
      <c r="AU271" s="341"/>
      <c r="AV271" s="341"/>
      <c r="AW271" s="341"/>
      <c r="AX271" s="341"/>
      <c r="AY271" s="341"/>
      <c r="AZ271" s="341"/>
      <c r="BA271" s="341"/>
      <c r="BB271" s="341"/>
      <c r="BC271" s="341"/>
      <c r="BD271" s="433"/>
      <c r="BE271" s="433"/>
      <c r="BF271" s="434"/>
      <c r="BG271" s="434"/>
      <c r="BH271" s="341"/>
      <c r="BI271" s="341"/>
      <c r="BJ271" s="341"/>
      <c r="BK271" s="341"/>
      <c r="BL271" s="341"/>
      <c r="BM271" s="425"/>
      <c r="BN271" s="425"/>
      <c r="BO271" s="425"/>
      <c r="BP271" s="341"/>
      <c r="BQ271" s="341"/>
      <c r="BR271" s="341"/>
      <c r="BS271" s="341"/>
      <c r="BT271" s="341"/>
      <c r="BU271" s="341"/>
      <c r="BV271" s="341"/>
      <c r="BW271" s="341"/>
      <c r="BX271" s="341"/>
      <c r="BY271" s="341"/>
      <c r="BZ271" s="341"/>
      <c r="CA271" s="341"/>
      <c r="CB271" s="341"/>
      <c r="CC271" s="341"/>
      <c r="CD271" s="430"/>
      <c r="CE271" s="341"/>
      <c r="CF271" s="341"/>
      <c r="CG271" s="341"/>
      <c r="CH271" s="341"/>
      <c r="CI271" s="341"/>
      <c r="CJ271" s="341"/>
      <c r="CK271" s="341"/>
      <c r="CL271" s="341"/>
      <c r="CM271" s="341"/>
      <c r="CN271" s="341"/>
      <c r="CO271" s="341"/>
      <c r="CP271" s="341"/>
      <c r="CQ271" s="341"/>
      <c r="CR271" s="341"/>
      <c r="CS271" s="341"/>
      <c r="CT271" s="341"/>
      <c r="CU271" s="341"/>
      <c r="CV271" s="341"/>
      <c r="CW271" s="341"/>
      <c r="CX271" s="341"/>
      <c r="CY271" s="341"/>
      <c r="CZ271" s="341"/>
      <c r="DA271" s="341"/>
      <c r="DB271" s="341"/>
      <c r="DC271" s="430"/>
      <c r="DD271" s="341"/>
      <c r="DE271" s="341"/>
      <c r="DF271" s="341"/>
      <c r="DG271" s="341"/>
      <c r="DH271" s="341"/>
      <c r="DI271" s="341"/>
      <c r="DJ271" s="341"/>
      <c r="DK271" s="341"/>
    </row>
    <row r="272" customFormat="false" ht="12.75" hidden="false" customHeight="false" outlineLevel="0" collapsed="false">
      <c r="A272" s="449" t="n">
        <v>44470</v>
      </c>
      <c r="B272" s="0" t="n">
        <v>0</v>
      </c>
      <c r="C272" s="0" t="n">
        <v>0</v>
      </c>
      <c r="D272" s="0" t="n">
        <v>0</v>
      </c>
      <c r="E272" s="0" t="n">
        <v>2.4494774</v>
      </c>
      <c r="F272" s="438"/>
      <c r="G272" s="450" t="n">
        <v>5.14</v>
      </c>
      <c r="H272" s="450" t="n">
        <v>5.118</v>
      </c>
      <c r="I272" s="448" t="n">
        <f aca="false">G272-H272</f>
        <v>0.0219999999999994</v>
      </c>
      <c r="J272" s="438" t="n">
        <f aca="false">I272*B272*10000</f>
        <v>0</v>
      </c>
      <c r="K272" s="438" t="n">
        <f aca="false">C272*I272*10000</f>
        <v>0</v>
      </c>
      <c r="L272" s="438" t="n">
        <f aca="false">I272*D272*10000</f>
        <v>0</v>
      </c>
      <c r="M272" s="438" t="n">
        <f aca="false">I272*E272*10000</f>
        <v>538.885027999984</v>
      </c>
      <c r="N272" s="438" t="n">
        <f aca="false">SUM(J272:M272)</f>
        <v>538.885027999984</v>
      </c>
      <c r="O272" s="451" t="n">
        <f aca="false">A272</f>
        <v>44470</v>
      </c>
      <c r="P272" s="341"/>
      <c r="Q272" s="341"/>
      <c r="R272" s="341"/>
      <c r="S272" s="428" t="n">
        <f aca="false">H271</f>
        <v>5.089</v>
      </c>
      <c r="T272" s="427" t="n">
        <f aca="false">G271-S272</f>
        <v>0.0219999999999994</v>
      </c>
      <c r="U272" s="425" t="n">
        <f aca="false">T272*F272</f>
        <v>0</v>
      </c>
      <c r="V272" s="341"/>
      <c r="W272" s="341"/>
      <c r="X272" s="341"/>
      <c r="Y272" s="425" t="n">
        <v>0</v>
      </c>
      <c r="Z272" s="425" t="n">
        <v>0</v>
      </c>
      <c r="AA272" s="341" t="n">
        <f aca="false">Y272-W272</f>
        <v>0</v>
      </c>
      <c r="AB272" s="341" t="n">
        <f aca="false">Z272-X272</f>
        <v>0</v>
      </c>
      <c r="AC272" s="341" t="n">
        <f aca="false">AA272+AB272</f>
        <v>0</v>
      </c>
      <c r="AD272" s="341"/>
      <c r="AE272" s="341"/>
      <c r="AF272" s="341"/>
      <c r="AG272" s="341"/>
      <c r="AH272" s="341"/>
      <c r="AI272" s="428"/>
      <c r="AJ272" s="428"/>
      <c r="AK272" s="341"/>
      <c r="AL272" s="341"/>
      <c r="AM272" s="341"/>
      <c r="AN272" s="341"/>
      <c r="AO272" s="341"/>
      <c r="AP272" s="341"/>
      <c r="AQ272" s="341"/>
      <c r="AR272" s="341"/>
      <c r="AS272" s="341"/>
      <c r="AT272" s="341"/>
      <c r="AU272" s="341"/>
      <c r="AV272" s="341"/>
      <c r="AW272" s="341"/>
      <c r="AX272" s="341"/>
      <c r="AY272" s="341"/>
      <c r="AZ272" s="341"/>
      <c r="BA272" s="341"/>
      <c r="BB272" s="341"/>
      <c r="BC272" s="341"/>
      <c r="BD272" s="433"/>
      <c r="BE272" s="433"/>
      <c r="BF272" s="434"/>
      <c r="BG272" s="434"/>
      <c r="BH272" s="341"/>
      <c r="BI272" s="341"/>
      <c r="BJ272" s="341"/>
      <c r="BK272" s="341"/>
      <c r="BL272" s="341"/>
      <c r="BM272" s="425"/>
      <c r="BN272" s="425"/>
      <c r="BO272" s="425"/>
      <c r="BP272" s="341"/>
      <c r="BQ272" s="341"/>
      <c r="BR272" s="341"/>
      <c r="BS272" s="341"/>
      <c r="BT272" s="341"/>
      <c r="BU272" s="341"/>
      <c r="BV272" s="341"/>
      <c r="BW272" s="341"/>
      <c r="BX272" s="341"/>
      <c r="BY272" s="341"/>
      <c r="BZ272" s="341"/>
      <c r="CA272" s="341"/>
      <c r="CB272" s="341"/>
      <c r="CC272" s="341"/>
      <c r="CD272" s="430"/>
      <c r="CE272" s="341"/>
      <c r="CF272" s="341"/>
      <c r="CG272" s="341"/>
      <c r="CH272" s="341"/>
      <c r="CI272" s="341"/>
      <c r="CJ272" s="341"/>
      <c r="CK272" s="341"/>
      <c r="CL272" s="341"/>
      <c r="CM272" s="341"/>
      <c r="CN272" s="341"/>
      <c r="CO272" s="341"/>
      <c r="CP272" s="341"/>
      <c r="CQ272" s="341"/>
      <c r="CR272" s="341"/>
      <c r="CS272" s="341"/>
      <c r="CT272" s="341"/>
      <c r="CU272" s="341"/>
      <c r="CV272" s="341"/>
      <c r="CW272" s="341"/>
      <c r="CX272" s="341"/>
      <c r="CY272" s="341"/>
      <c r="CZ272" s="341"/>
      <c r="DA272" s="341"/>
      <c r="DB272" s="341"/>
      <c r="DC272" s="430"/>
      <c r="DD272" s="341"/>
      <c r="DE272" s="341"/>
      <c r="DF272" s="341"/>
      <c r="DG272" s="341"/>
      <c r="DH272" s="341"/>
      <c r="DI272" s="341"/>
      <c r="DJ272" s="341"/>
      <c r="DK272" s="341"/>
    </row>
    <row r="273" customFormat="false" ht="12.75" hidden="false" customHeight="false" outlineLevel="0" collapsed="false">
      <c r="A273" s="449" t="n">
        <v>44501</v>
      </c>
      <c r="B273" s="0" t="n">
        <v>0</v>
      </c>
      <c r="C273" s="0" t="n">
        <v>0</v>
      </c>
      <c r="D273" s="0" t="n">
        <v>0</v>
      </c>
      <c r="E273" s="0" t="n">
        <v>1.8927171</v>
      </c>
      <c r="F273" s="438"/>
      <c r="G273" s="450" t="n">
        <v>5.28</v>
      </c>
      <c r="H273" s="450" t="n">
        <v>5.258</v>
      </c>
      <c r="I273" s="448" t="n">
        <f aca="false">G273-H273</f>
        <v>0.0220000000000002</v>
      </c>
      <c r="J273" s="438" t="n">
        <f aca="false">I273*B273*10000</f>
        <v>0</v>
      </c>
      <c r="K273" s="438" t="n">
        <f aca="false">C273*I273*10000</f>
        <v>0</v>
      </c>
      <c r="L273" s="438" t="n">
        <f aca="false">I273*D273*10000</f>
        <v>0</v>
      </c>
      <c r="M273" s="438" t="n">
        <f aca="false">I273*E273*10000</f>
        <v>416.397762000005</v>
      </c>
      <c r="N273" s="438" t="n">
        <f aca="false">SUM(J273:M273)</f>
        <v>416.397762000005</v>
      </c>
      <c r="O273" s="451" t="n">
        <f aca="false">A273</f>
        <v>44501</v>
      </c>
      <c r="P273" s="341"/>
      <c r="Q273" s="341"/>
      <c r="R273" s="341"/>
      <c r="S273" s="428" t="n">
        <f aca="false">H272</f>
        <v>5.118</v>
      </c>
      <c r="T273" s="427" t="n">
        <f aca="false">G272-S273</f>
        <v>0.0219999999999994</v>
      </c>
      <c r="U273" s="425" t="n">
        <f aca="false">T273*F273</f>
        <v>0</v>
      </c>
      <c r="V273" s="341"/>
      <c r="W273" s="341"/>
      <c r="X273" s="341"/>
      <c r="Y273" s="425" t="n">
        <v>0</v>
      </c>
      <c r="Z273" s="425" t="n">
        <v>0</v>
      </c>
      <c r="AA273" s="341" t="n">
        <f aca="false">Y273-W273</f>
        <v>0</v>
      </c>
      <c r="AB273" s="341" t="n">
        <f aca="false">Z273-X273</f>
        <v>0</v>
      </c>
      <c r="AC273" s="341" t="n">
        <f aca="false">AA273+AB273</f>
        <v>0</v>
      </c>
      <c r="AD273" s="341"/>
      <c r="AE273" s="341"/>
      <c r="AF273" s="341"/>
      <c r="AG273" s="341"/>
      <c r="AH273" s="341"/>
      <c r="AI273" s="428"/>
      <c r="AJ273" s="428"/>
      <c r="AK273" s="341"/>
      <c r="AL273" s="341"/>
      <c r="AM273" s="341"/>
      <c r="AN273" s="341"/>
      <c r="AO273" s="341"/>
      <c r="AP273" s="341"/>
      <c r="AQ273" s="341"/>
      <c r="AR273" s="341"/>
      <c r="AS273" s="341"/>
      <c r="AT273" s="341"/>
      <c r="AU273" s="341"/>
      <c r="AV273" s="341"/>
      <c r="AW273" s="341"/>
      <c r="AX273" s="341"/>
      <c r="AY273" s="341"/>
      <c r="AZ273" s="341"/>
      <c r="BA273" s="341"/>
      <c r="BB273" s="341"/>
      <c r="BC273" s="341"/>
      <c r="BD273" s="433"/>
      <c r="BE273" s="433"/>
      <c r="BF273" s="434"/>
      <c r="BG273" s="434"/>
      <c r="BH273" s="341"/>
      <c r="BI273" s="341"/>
      <c r="BJ273" s="341"/>
      <c r="BK273" s="341"/>
      <c r="BL273" s="341"/>
      <c r="BM273" s="425"/>
      <c r="BN273" s="425"/>
      <c r="BO273" s="425"/>
      <c r="BP273" s="341"/>
      <c r="BQ273" s="341"/>
      <c r="BR273" s="341"/>
      <c r="BS273" s="341"/>
      <c r="BT273" s="341"/>
      <c r="BU273" s="341"/>
      <c r="BV273" s="341"/>
      <c r="BW273" s="341"/>
      <c r="BX273" s="341"/>
      <c r="BY273" s="341"/>
      <c r="BZ273" s="341"/>
      <c r="CA273" s="341"/>
      <c r="CB273" s="341"/>
      <c r="CC273" s="341"/>
      <c r="CD273" s="430"/>
      <c r="CE273" s="341"/>
      <c r="CF273" s="341"/>
      <c r="CG273" s="341"/>
      <c r="CH273" s="341"/>
      <c r="CI273" s="341"/>
      <c r="CJ273" s="341"/>
      <c r="CK273" s="341"/>
      <c r="CL273" s="341"/>
      <c r="CM273" s="341"/>
      <c r="CN273" s="341"/>
      <c r="CO273" s="341"/>
      <c r="CP273" s="341"/>
      <c r="CQ273" s="341"/>
      <c r="CR273" s="341"/>
      <c r="CS273" s="341"/>
      <c r="CT273" s="341"/>
      <c r="CU273" s="341"/>
      <c r="CV273" s="341"/>
      <c r="CW273" s="341"/>
      <c r="CX273" s="341"/>
      <c r="CY273" s="341"/>
      <c r="CZ273" s="341"/>
      <c r="DA273" s="341"/>
      <c r="DB273" s="341"/>
      <c r="DC273" s="430"/>
      <c r="DD273" s="341"/>
      <c r="DE273" s="341"/>
      <c r="DF273" s="341"/>
      <c r="DG273" s="341"/>
      <c r="DH273" s="341"/>
      <c r="DI273" s="341"/>
      <c r="DJ273" s="341"/>
      <c r="DK273" s="341"/>
    </row>
    <row r="274" customFormat="false" ht="12.75" hidden="false" customHeight="false" outlineLevel="0" collapsed="false">
      <c r="A274" s="449" t="n">
        <v>44531</v>
      </c>
      <c r="B274" s="0" t="n">
        <v>0</v>
      </c>
      <c r="C274" s="0" t="n">
        <v>0</v>
      </c>
      <c r="D274" s="0" t="n">
        <v>0</v>
      </c>
      <c r="E274" s="0" t="n">
        <v>1.94537875</v>
      </c>
      <c r="F274" s="438"/>
      <c r="G274" s="450" t="n">
        <v>5.425</v>
      </c>
      <c r="H274" s="450" t="n">
        <v>5.403</v>
      </c>
      <c r="I274" s="448" t="n">
        <f aca="false">G274-H274</f>
        <v>0.0220000000000002</v>
      </c>
      <c r="J274" s="438" t="n">
        <f aca="false">I274*B274*10000</f>
        <v>0</v>
      </c>
      <c r="K274" s="438" t="n">
        <f aca="false">C274*I274*10000</f>
        <v>0</v>
      </c>
      <c r="L274" s="438" t="n">
        <f aca="false">I274*D274*10000</f>
        <v>0</v>
      </c>
      <c r="M274" s="438" t="n">
        <f aca="false">I274*E274*10000</f>
        <v>427.983325000005</v>
      </c>
      <c r="N274" s="438" t="n">
        <f aca="false">SUM(J274:M274)</f>
        <v>427.983325000005</v>
      </c>
      <c r="O274" s="451" t="n">
        <f aca="false">A274</f>
        <v>44531</v>
      </c>
      <c r="P274" s="341"/>
      <c r="Q274" s="341"/>
      <c r="R274" s="341"/>
      <c r="S274" s="428" t="n">
        <f aca="false">H273</f>
        <v>5.258</v>
      </c>
      <c r="T274" s="427" t="n">
        <f aca="false">G273-S274</f>
        <v>0.0220000000000002</v>
      </c>
      <c r="U274" s="425" t="n">
        <f aca="false">T274*F274</f>
        <v>0</v>
      </c>
      <c r="V274" s="341"/>
      <c r="W274" s="341"/>
      <c r="X274" s="341"/>
      <c r="Y274" s="341"/>
      <c r="Z274" s="341"/>
      <c r="AA274" s="341"/>
      <c r="AB274" s="341"/>
      <c r="AC274" s="341"/>
      <c r="AD274" s="341"/>
      <c r="AE274" s="341"/>
      <c r="AF274" s="341"/>
      <c r="AG274" s="341"/>
      <c r="AH274" s="341"/>
      <c r="AI274" s="428"/>
      <c r="AJ274" s="428"/>
      <c r="AK274" s="341"/>
      <c r="AL274" s="341"/>
      <c r="AM274" s="341"/>
      <c r="AN274" s="341"/>
      <c r="AO274" s="341"/>
      <c r="AP274" s="341"/>
      <c r="AQ274" s="341"/>
      <c r="AR274" s="341"/>
      <c r="AS274" s="341"/>
      <c r="AT274" s="341"/>
      <c r="AU274" s="341"/>
      <c r="AV274" s="341"/>
      <c r="AW274" s="341"/>
      <c r="AX274" s="341"/>
      <c r="AY274" s="341"/>
      <c r="AZ274" s="341"/>
      <c r="BA274" s="341"/>
      <c r="BB274" s="341"/>
      <c r="BC274" s="341"/>
      <c r="BD274" s="433"/>
      <c r="BE274" s="433"/>
      <c r="BF274" s="434"/>
      <c r="BG274" s="434"/>
      <c r="BH274" s="341"/>
      <c r="BI274" s="341"/>
      <c r="BJ274" s="341"/>
      <c r="BK274" s="341"/>
      <c r="BL274" s="341"/>
      <c r="BM274" s="425"/>
      <c r="BN274" s="425"/>
      <c r="BO274" s="425"/>
      <c r="BP274" s="341"/>
      <c r="BQ274" s="341"/>
      <c r="BR274" s="341"/>
      <c r="BS274" s="341"/>
      <c r="BT274" s="341"/>
      <c r="BU274" s="341"/>
      <c r="BV274" s="341"/>
      <c r="BW274" s="341"/>
      <c r="BX274" s="341"/>
      <c r="BY274" s="341"/>
      <c r="BZ274" s="341"/>
      <c r="CA274" s="341"/>
      <c r="CB274" s="341"/>
      <c r="CC274" s="341"/>
      <c r="CD274" s="430"/>
      <c r="CE274" s="341"/>
      <c r="CF274" s="341"/>
      <c r="CG274" s="341"/>
      <c r="CH274" s="341"/>
      <c r="CI274" s="341"/>
      <c r="CJ274" s="341"/>
      <c r="CK274" s="341"/>
      <c r="CL274" s="341"/>
      <c r="CM274" s="341"/>
      <c r="CN274" s="341"/>
      <c r="CO274" s="341"/>
      <c r="CP274" s="341"/>
      <c r="CQ274" s="341"/>
      <c r="CR274" s="341"/>
      <c r="CS274" s="341"/>
      <c r="CT274" s="341"/>
      <c r="CU274" s="341"/>
      <c r="CV274" s="341"/>
      <c r="CW274" s="341"/>
      <c r="CX274" s="341"/>
      <c r="CY274" s="341"/>
      <c r="CZ274" s="341"/>
      <c r="DA274" s="341"/>
      <c r="DB274" s="341"/>
      <c r="DC274" s="430"/>
      <c r="DD274" s="341"/>
      <c r="DE274" s="341"/>
      <c r="DF274" s="341"/>
      <c r="DG274" s="341"/>
      <c r="DH274" s="341"/>
      <c r="DI274" s="341"/>
      <c r="DJ274" s="341"/>
      <c r="DK274" s="341"/>
    </row>
    <row r="275" customFormat="false" ht="12.75" hidden="false" customHeight="false" outlineLevel="0" collapsed="false">
      <c r="A275" s="449" t="n">
        <v>44562</v>
      </c>
      <c r="B275" s="0" t="n">
        <v>0</v>
      </c>
      <c r="C275" s="0" t="n">
        <v>0</v>
      </c>
      <c r="D275" s="0" t="n">
        <v>0</v>
      </c>
      <c r="E275" s="0" t="n">
        <v>1.9346614</v>
      </c>
      <c r="F275" s="438"/>
      <c r="G275" s="450" t="n">
        <v>5.545</v>
      </c>
      <c r="H275" s="450" t="n">
        <v>5.523</v>
      </c>
      <c r="I275" s="448" t="n">
        <f aca="false">G275-H275</f>
        <v>0.0220000000000002</v>
      </c>
      <c r="J275" s="438" t="n">
        <f aca="false">I275*B275*10000</f>
        <v>0</v>
      </c>
      <c r="K275" s="438" t="n">
        <f aca="false">C275*I275*10000</f>
        <v>0</v>
      </c>
      <c r="L275" s="438" t="n">
        <f aca="false">I275*D275*10000</f>
        <v>0</v>
      </c>
      <c r="M275" s="438" t="n">
        <f aca="false">I275*E275*10000</f>
        <v>425.625508000005</v>
      </c>
      <c r="N275" s="438" t="n">
        <f aca="false">SUM(J275:M275)</f>
        <v>425.625508000005</v>
      </c>
      <c r="O275" s="451" t="n">
        <f aca="false">A275</f>
        <v>44562</v>
      </c>
      <c r="P275" s="341"/>
      <c r="Q275" s="341"/>
      <c r="R275" s="341"/>
      <c r="S275" s="428" t="n">
        <f aca="false">H274</f>
        <v>5.403</v>
      </c>
      <c r="T275" s="427" t="n">
        <f aca="false">G274-S275</f>
        <v>0.0220000000000002</v>
      </c>
      <c r="U275" s="425" t="n">
        <f aca="false">T275*F275</f>
        <v>0</v>
      </c>
      <c r="V275" s="341"/>
      <c r="W275" s="341"/>
      <c r="X275" s="341"/>
      <c r="Y275" s="341"/>
      <c r="Z275" s="341"/>
      <c r="AA275" s="341"/>
      <c r="AB275" s="341"/>
      <c r="AC275" s="341"/>
      <c r="AD275" s="341"/>
      <c r="AE275" s="341"/>
      <c r="AF275" s="341"/>
      <c r="AG275" s="341"/>
      <c r="AH275" s="341"/>
      <c r="AI275" s="428"/>
      <c r="AJ275" s="428"/>
      <c r="AK275" s="341"/>
      <c r="AL275" s="341"/>
      <c r="AM275" s="341"/>
      <c r="AN275" s="341"/>
      <c r="AO275" s="341"/>
      <c r="AP275" s="341"/>
      <c r="AQ275" s="341"/>
      <c r="AR275" s="341"/>
      <c r="AS275" s="341"/>
      <c r="AT275" s="341"/>
      <c r="AU275" s="341"/>
      <c r="AV275" s="341"/>
      <c r="AW275" s="341"/>
      <c r="AX275" s="341"/>
      <c r="AY275" s="341"/>
      <c r="AZ275" s="341"/>
      <c r="BA275" s="341"/>
      <c r="BB275" s="341"/>
      <c r="BC275" s="341"/>
      <c r="BD275" s="433"/>
      <c r="BE275" s="433"/>
      <c r="BF275" s="434"/>
      <c r="BG275" s="434"/>
      <c r="BH275" s="341"/>
      <c r="BI275" s="341"/>
      <c r="BJ275" s="341"/>
      <c r="BK275" s="341"/>
      <c r="BL275" s="341"/>
      <c r="BM275" s="425"/>
      <c r="BN275" s="425"/>
      <c r="BO275" s="425"/>
      <c r="BP275" s="341"/>
      <c r="BQ275" s="341"/>
      <c r="BR275" s="341"/>
      <c r="BS275" s="341"/>
      <c r="BT275" s="341"/>
      <c r="BU275" s="341"/>
      <c r="BV275" s="341"/>
      <c r="BW275" s="341"/>
      <c r="BX275" s="341"/>
      <c r="BY275" s="341"/>
      <c r="BZ275" s="341"/>
      <c r="CA275" s="341"/>
      <c r="CB275" s="341"/>
      <c r="CC275" s="341"/>
      <c r="CD275" s="430"/>
      <c r="CE275" s="341"/>
      <c r="CF275" s="341"/>
      <c r="CG275" s="341"/>
      <c r="CH275" s="341"/>
      <c r="CI275" s="341"/>
      <c r="CJ275" s="341"/>
      <c r="CK275" s="341"/>
      <c r="CL275" s="341"/>
      <c r="CM275" s="341"/>
      <c r="CN275" s="341"/>
      <c r="CO275" s="341"/>
      <c r="CP275" s="341"/>
      <c r="CQ275" s="341"/>
      <c r="CR275" s="341"/>
      <c r="CS275" s="341"/>
      <c r="CT275" s="341"/>
      <c r="CU275" s="341"/>
      <c r="CV275" s="341"/>
      <c r="CW275" s="341"/>
      <c r="CX275" s="341"/>
      <c r="CY275" s="341"/>
      <c r="CZ275" s="341"/>
      <c r="DA275" s="341"/>
      <c r="DB275" s="341"/>
      <c r="DC275" s="430"/>
      <c r="DD275" s="341"/>
      <c r="DE275" s="341"/>
      <c r="DF275" s="341"/>
      <c r="DG275" s="341"/>
      <c r="DH275" s="341"/>
      <c r="DI275" s="341"/>
      <c r="DJ275" s="341"/>
      <c r="DK275" s="341"/>
    </row>
    <row r="276" customFormat="false" ht="12.75" hidden="false" customHeight="false" outlineLevel="0" collapsed="false">
      <c r="A276" s="449" t="n">
        <v>44593</v>
      </c>
      <c r="B276" s="0" t="n">
        <v>0</v>
      </c>
      <c r="C276" s="0" t="n">
        <v>0</v>
      </c>
      <c r="D276" s="0" t="n">
        <v>0</v>
      </c>
      <c r="E276" s="0" t="n">
        <v>1.73780997</v>
      </c>
      <c r="F276" s="438"/>
      <c r="G276" s="450" t="n">
        <v>5.427</v>
      </c>
      <c r="H276" s="450" t="n">
        <v>5.405</v>
      </c>
      <c r="I276" s="448" t="n">
        <f aca="false">G276-H276</f>
        <v>0.0219999999999994</v>
      </c>
      <c r="J276" s="438" t="n">
        <f aca="false">I276*B276*10000</f>
        <v>0</v>
      </c>
      <c r="K276" s="438" t="n">
        <f aca="false">C276*I276*10000</f>
        <v>0</v>
      </c>
      <c r="L276" s="438" t="n">
        <f aca="false">I276*D276*10000</f>
        <v>0</v>
      </c>
      <c r="M276" s="438" t="n">
        <f aca="false">I276*E276*10000</f>
        <v>382.318193399989</v>
      </c>
      <c r="N276" s="438" t="n">
        <f aca="false">SUM(J276:M276)</f>
        <v>382.318193399989</v>
      </c>
      <c r="O276" s="451" t="n">
        <f aca="false">A276</f>
        <v>44593</v>
      </c>
      <c r="P276" s="341"/>
      <c r="Q276" s="341"/>
      <c r="R276" s="341"/>
      <c r="S276" s="428" t="n">
        <f aca="false">H275</f>
        <v>5.523</v>
      </c>
      <c r="T276" s="427" t="n">
        <f aca="false">G275-S276</f>
        <v>0.0220000000000002</v>
      </c>
      <c r="U276" s="425" t="n">
        <f aca="false">T276*F276</f>
        <v>0</v>
      </c>
      <c r="V276" s="341"/>
      <c r="W276" s="341"/>
      <c r="X276" s="341"/>
      <c r="Y276" s="341"/>
      <c r="Z276" s="341"/>
      <c r="AA276" s="341"/>
      <c r="AB276" s="341"/>
      <c r="AC276" s="341"/>
      <c r="AD276" s="341"/>
      <c r="AE276" s="341"/>
      <c r="AF276" s="341"/>
      <c r="AG276" s="341"/>
      <c r="AH276" s="341"/>
      <c r="AI276" s="341"/>
      <c r="AJ276" s="341"/>
      <c r="AK276" s="341"/>
      <c r="AL276" s="341"/>
      <c r="AM276" s="341"/>
      <c r="AN276" s="341"/>
      <c r="AO276" s="341"/>
      <c r="AP276" s="341"/>
      <c r="AQ276" s="341"/>
      <c r="AR276" s="341"/>
      <c r="AS276" s="341"/>
      <c r="AT276" s="341"/>
      <c r="AU276" s="341"/>
      <c r="AV276" s="341"/>
      <c r="AW276" s="341"/>
      <c r="AX276" s="341"/>
      <c r="AY276" s="341"/>
      <c r="AZ276" s="341"/>
      <c r="BA276" s="341"/>
      <c r="BB276" s="341"/>
      <c r="BC276" s="341"/>
      <c r="BD276" s="433"/>
      <c r="BE276" s="433"/>
      <c r="BF276" s="434"/>
      <c r="BG276" s="434"/>
      <c r="BH276" s="341"/>
      <c r="BI276" s="341"/>
      <c r="BJ276" s="341"/>
      <c r="BK276" s="341"/>
      <c r="BL276" s="341"/>
      <c r="BM276" s="425"/>
      <c r="BN276" s="425"/>
      <c r="BO276" s="425"/>
      <c r="BP276" s="341"/>
      <c r="BQ276" s="341"/>
      <c r="BR276" s="341"/>
      <c r="BS276" s="341"/>
      <c r="BT276" s="341"/>
      <c r="BU276" s="341"/>
      <c r="BV276" s="341"/>
      <c r="BW276" s="341"/>
      <c r="BX276" s="341"/>
      <c r="BY276" s="341"/>
      <c r="BZ276" s="341"/>
      <c r="CA276" s="341"/>
      <c r="CB276" s="341"/>
      <c r="CC276" s="341"/>
      <c r="CD276" s="430"/>
      <c r="CE276" s="341"/>
      <c r="CF276" s="341"/>
      <c r="CG276" s="341"/>
      <c r="CH276" s="341"/>
      <c r="CI276" s="341"/>
      <c r="CJ276" s="341"/>
      <c r="CK276" s="341"/>
      <c r="CL276" s="341"/>
      <c r="CM276" s="341"/>
      <c r="CN276" s="341"/>
      <c r="CO276" s="341"/>
      <c r="CP276" s="341"/>
      <c r="CQ276" s="341"/>
      <c r="CR276" s="341"/>
      <c r="CS276" s="341"/>
      <c r="CT276" s="341"/>
      <c r="CU276" s="341"/>
      <c r="CV276" s="341"/>
      <c r="CW276" s="341"/>
      <c r="CX276" s="341"/>
      <c r="CY276" s="341"/>
      <c r="CZ276" s="341"/>
      <c r="DA276" s="341"/>
      <c r="DB276" s="341"/>
      <c r="DC276" s="430"/>
      <c r="DD276" s="341"/>
      <c r="DE276" s="341"/>
      <c r="DF276" s="341"/>
      <c r="DG276" s="341"/>
      <c r="DH276" s="341"/>
      <c r="DI276" s="341"/>
      <c r="DJ276" s="341"/>
      <c r="DK276" s="341"/>
    </row>
    <row r="277" customFormat="false" ht="12.75" hidden="false" customHeight="false" outlineLevel="0" collapsed="false">
      <c r="A277" s="449" t="n">
        <v>44621</v>
      </c>
      <c r="B277" s="0" t="n">
        <v>0</v>
      </c>
      <c r="C277" s="0" t="n">
        <v>0</v>
      </c>
      <c r="D277" s="0" t="n">
        <v>0</v>
      </c>
      <c r="E277" s="0" t="n">
        <v>1.91442892</v>
      </c>
      <c r="F277" s="438"/>
      <c r="G277" s="450" t="n">
        <v>5.294</v>
      </c>
      <c r="H277" s="450" t="n">
        <v>5.272</v>
      </c>
      <c r="I277" s="448" t="n">
        <f aca="false">G277-H277</f>
        <v>0.0219999999999994</v>
      </c>
      <c r="J277" s="438" t="n">
        <f aca="false">I277*B277*10000</f>
        <v>0</v>
      </c>
      <c r="K277" s="438" t="n">
        <f aca="false">C277*I277*10000</f>
        <v>0</v>
      </c>
      <c r="L277" s="438" t="n">
        <f aca="false">I277*D277*10000</f>
        <v>0</v>
      </c>
      <c r="M277" s="438" t="n">
        <f aca="false">I277*E277*10000</f>
        <v>421.174362399988</v>
      </c>
      <c r="N277" s="438" t="n">
        <f aca="false">SUM(J277:M277)</f>
        <v>421.174362399988</v>
      </c>
      <c r="O277" s="451" t="n">
        <f aca="false">A277</f>
        <v>44621</v>
      </c>
      <c r="P277" s="341"/>
      <c r="Q277" s="341"/>
      <c r="R277" s="341"/>
      <c r="S277" s="428" t="n">
        <f aca="false">H276</f>
        <v>5.405</v>
      </c>
      <c r="T277" s="427" t="n">
        <f aca="false">G276-S277</f>
        <v>0.0219999999999994</v>
      </c>
      <c r="U277" s="425" t="n">
        <f aca="false">T277*F277</f>
        <v>0</v>
      </c>
      <c r="V277" s="341"/>
      <c r="W277" s="341"/>
      <c r="X277" s="341"/>
      <c r="Y277" s="341"/>
      <c r="Z277" s="341"/>
      <c r="AA277" s="341"/>
      <c r="AB277" s="341"/>
      <c r="AC277" s="341"/>
      <c r="AD277" s="341"/>
      <c r="AE277" s="341"/>
      <c r="AF277" s="341"/>
      <c r="AG277" s="341"/>
      <c r="AH277" s="341"/>
      <c r="AI277" s="341"/>
      <c r="AJ277" s="341"/>
      <c r="AK277" s="341"/>
      <c r="AL277" s="341"/>
      <c r="AM277" s="341"/>
      <c r="AN277" s="341"/>
      <c r="AO277" s="341"/>
      <c r="AP277" s="341"/>
      <c r="AQ277" s="341"/>
      <c r="AR277" s="341"/>
      <c r="AS277" s="341"/>
      <c r="AT277" s="341"/>
      <c r="AU277" s="341"/>
      <c r="AV277" s="341"/>
      <c r="AW277" s="341"/>
      <c r="AX277" s="341"/>
      <c r="AY277" s="341"/>
      <c r="AZ277" s="341"/>
      <c r="BA277" s="341"/>
      <c r="BB277" s="341"/>
      <c r="BC277" s="341"/>
      <c r="BD277" s="433"/>
      <c r="BE277" s="433"/>
      <c r="BF277" s="434"/>
      <c r="BG277" s="434"/>
      <c r="BH277" s="341"/>
      <c r="BI277" s="341"/>
      <c r="BJ277" s="341"/>
      <c r="BK277" s="341"/>
      <c r="BL277" s="341"/>
      <c r="BM277" s="425"/>
      <c r="BN277" s="425"/>
      <c r="BO277" s="425"/>
      <c r="BP277" s="341"/>
      <c r="BQ277" s="341"/>
      <c r="BR277" s="341"/>
      <c r="BS277" s="341"/>
      <c r="BT277" s="341"/>
      <c r="BU277" s="341"/>
      <c r="BV277" s="341"/>
      <c r="BW277" s="341"/>
      <c r="BX277" s="341"/>
      <c r="BY277" s="341"/>
      <c r="BZ277" s="341"/>
      <c r="CA277" s="341"/>
      <c r="CB277" s="341"/>
      <c r="CC277" s="341"/>
      <c r="CD277" s="430"/>
      <c r="CE277" s="341"/>
      <c r="CF277" s="341"/>
      <c r="CG277" s="341"/>
      <c r="CH277" s="341"/>
      <c r="CI277" s="341"/>
      <c r="CJ277" s="341"/>
      <c r="CK277" s="341"/>
      <c r="CL277" s="341"/>
      <c r="CM277" s="341"/>
      <c r="CN277" s="341"/>
      <c r="CO277" s="341"/>
      <c r="CP277" s="341"/>
      <c r="CQ277" s="341"/>
      <c r="CR277" s="341"/>
      <c r="CS277" s="341"/>
      <c r="CT277" s="341"/>
      <c r="CU277" s="341"/>
      <c r="CV277" s="341"/>
      <c r="CW277" s="341"/>
      <c r="CX277" s="341"/>
      <c r="CY277" s="341"/>
      <c r="CZ277" s="341"/>
      <c r="DA277" s="341"/>
      <c r="DB277" s="341"/>
      <c r="DC277" s="430"/>
      <c r="DD277" s="341"/>
      <c r="DE277" s="341"/>
      <c r="DF277" s="341"/>
      <c r="DG277" s="341"/>
      <c r="DH277" s="341"/>
      <c r="DI277" s="341"/>
      <c r="DJ277" s="341"/>
      <c r="DK277" s="341"/>
    </row>
    <row r="278" customFormat="false" ht="12.75" hidden="false" customHeight="false" outlineLevel="0" collapsed="false">
      <c r="A278" s="449" t="n">
        <v>0</v>
      </c>
      <c r="B278" s="0" t="n">
        <v>0</v>
      </c>
      <c r="C278" s="0" t="n">
        <v>0</v>
      </c>
      <c r="D278" s="0" t="n">
        <v>0</v>
      </c>
      <c r="E278" s="0" t="n">
        <v>0</v>
      </c>
      <c r="F278" s="438"/>
      <c r="G278" s="450" t="n">
        <v>5.074</v>
      </c>
      <c r="H278" s="450" t="n">
        <v>5.052</v>
      </c>
      <c r="I278" s="448" t="n">
        <f aca="false">G278-H278</f>
        <v>0.0220000000000002</v>
      </c>
      <c r="J278" s="438" t="n">
        <f aca="false">I278*B278*10000</f>
        <v>0</v>
      </c>
      <c r="K278" s="438" t="n">
        <f aca="false">C278*I278*10000</f>
        <v>0</v>
      </c>
      <c r="L278" s="438" t="n">
        <f aca="false">I278*D278*10000</f>
        <v>0</v>
      </c>
      <c r="M278" s="438" t="n">
        <f aca="false">I278*E278*10000</f>
        <v>0</v>
      </c>
      <c r="N278" s="438" t="n">
        <f aca="false">SUM(J278:M278)</f>
        <v>0</v>
      </c>
      <c r="O278" s="451" t="n">
        <f aca="false">A278</f>
        <v>0</v>
      </c>
      <c r="P278" s="425" t="n">
        <f aca="false">SUM(N267:N278)</f>
        <v>6094.97701119996</v>
      </c>
      <c r="Q278" s="341"/>
      <c r="R278" s="341"/>
      <c r="S278" s="428" t="n">
        <f aca="false">H277</f>
        <v>5.272</v>
      </c>
      <c r="T278" s="427" t="n">
        <f aca="false">G277-S278</f>
        <v>0.0219999999999994</v>
      </c>
      <c r="U278" s="425" t="n">
        <f aca="false">T278*F278</f>
        <v>0</v>
      </c>
      <c r="V278" s="425" t="n">
        <f aca="false">SUM(U267:U278)</f>
        <v>0</v>
      </c>
      <c r="W278" s="341"/>
      <c r="X278" s="341"/>
      <c r="Y278" s="341"/>
      <c r="Z278" s="341"/>
      <c r="AA278" s="341"/>
      <c r="AB278" s="341"/>
      <c r="AC278" s="341"/>
      <c r="AD278" s="341"/>
      <c r="AE278" s="341"/>
      <c r="AF278" s="341"/>
      <c r="AG278" s="341"/>
      <c r="AH278" s="341"/>
      <c r="AI278" s="341"/>
      <c r="AJ278" s="341"/>
      <c r="AK278" s="341"/>
      <c r="AL278" s="341"/>
      <c r="AM278" s="341"/>
      <c r="AN278" s="341"/>
      <c r="AO278" s="341"/>
      <c r="AP278" s="341"/>
      <c r="AQ278" s="341"/>
      <c r="AR278" s="341"/>
      <c r="AS278" s="341"/>
      <c r="AT278" s="341"/>
      <c r="AU278" s="341"/>
      <c r="AV278" s="341"/>
      <c r="AW278" s="341"/>
      <c r="AX278" s="341"/>
      <c r="AY278" s="341"/>
      <c r="AZ278" s="341"/>
      <c r="BA278" s="341"/>
      <c r="BB278" s="341"/>
      <c r="BC278" s="341"/>
      <c r="BD278" s="433"/>
      <c r="BE278" s="433"/>
      <c r="BF278" s="434"/>
      <c r="BG278" s="434"/>
      <c r="BH278" s="341"/>
      <c r="BI278" s="341"/>
      <c r="BJ278" s="341"/>
      <c r="BK278" s="341"/>
      <c r="BL278" s="341"/>
      <c r="BM278" s="425"/>
      <c r="BN278" s="425"/>
      <c r="BO278" s="425"/>
      <c r="BP278" s="341"/>
      <c r="BQ278" s="341"/>
      <c r="BR278" s="341"/>
      <c r="BS278" s="341"/>
      <c r="BT278" s="341"/>
      <c r="BU278" s="341"/>
      <c r="BV278" s="341"/>
      <c r="BW278" s="341"/>
      <c r="BX278" s="341"/>
      <c r="BY278" s="341"/>
      <c r="BZ278" s="341"/>
      <c r="CA278" s="341"/>
      <c r="CB278" s="341"/>
      <c r="CC278" s="341"/>
      <c r="CD278" s="430"/>
      <c r="CE278" s="341"/>
      <c r="CF278" s="341"/>
      <c r="CG278" s="341"/>
      <c r="CH278" s="341"/>
      <c r="CI278" s="341"/>
      <c r="CJ278" s="341"/>
      <c r="CK278" s="341"/>
      <c r="CL278" s="341"/>
      <c r="CM278" s="341"/>
      <c r="CN278" s="341"/>
      <c r="CO278" s="341"/>
      <c r="CP278" s="341"/>
      <c r="CQ278" s="341"/>
      <c r="CR278" s="341"/>
      <c r="CS278" s="341"/>
      <c r="CT278" s="341"/>
      <c r="CU278" s="341"/>
      <c r="CV278" s="341"/>
      <c r="CW278" s="341"/>
      <c r="CX278" s="341"/>
      <c r="CY278" s="341"/>
      <c r="CZ278" s="341"/>
      <c r="DA278" s="341"/>
      <c r="DB278" s="341"/>
      <c r="DC278" s="430"/>
      <c r="DD278" s="341"/>
      <c r="DE278" s="341"/>
      <c r="DF278" s="341"/>
      <c r="DG278" s="341"/>
      <c r="DH278" s="341"/>
      <c r="DI278" s="341"/>
      <c r="DJ278" s="341"/>
      <c r="DK278" s="341"/>
    </row>
    <row r="279" customFormat="false" ht="12.75" hidden="false" customHeight="false" outlineLevel="0" collapsed="false">
      <c r="A279" s="449" t="n">
        <v>0</v>
      </c>
      <c r="B279" s="0" t="n">
        <v>0</v>
      </c>
      <c r="C279" s="0" t="n">
        <v>0</v>
      </c>
      <c r="D279" s="0" t="n">
        <v>0</v>
      </c>
      <c r="E279" s="0" t="n">
        <v>0</v>
      </c>
      <c r="F279" s="438"/>
      <c r="G279" s="450" t="n">
        <v>5.064</v>
      </c>
      <c r="H279" s="450" t="n">
        <v>5.042</v>
      </c>
      <c r="I279" s="448" t="n">
        <f aca="false">G279-H279</f>
        <v>0.0220000000000002</v>
      </c>
      <c r="J279" s="438" t="n">
        <f aca="false">I279*B279*10000</f>
        <v>0</v>
      </c>
      <c r="K279" s="438" t="n">
        <f aca="false">C279*I279*10000</f>
        <v>0</v>
      </c>
      <c r="L279" s="438" t="n">
        <f aca="false">I279*D279*10000</f>
        <v>0</v>
      </c>
      <c r="M279" s="438" t="n">
        <f aca="false">I279*E279*10000</f>
        <v>0</v>
      </c>
      <c r="N279" s="438" t="n">
        <f aca="false">SUM(J279:M279)</f>
        <v>0</v>
      </c>
      <c r="O279" s="451" t="n">
        <f aca="false">O254+31</f>
        <v>43953</v>
      </c>
      <c r="P279" s="341"/>
      <c r="Q279" s="341"/>
      <c r="R279" s="341"/>
      <c r="S279" s="428" t="n">
        <f aca="false">H278</f>
        <v>5.052</v>
      </c>
      <c r="T279" s="427" t="n">
        <f aca="false">G278-S279</f>
        <v>0.0220000000000002</v>
      </c>
      <c r="U279" s="425" t="n">
        <f aca="false">T279*F279</f>
        <v>0</v>
      </c>
      <c r="V279" s="341"/>
      <c r="W279" s="341"/>
      <c r="X279" s="341"/>
      <c r="Y279" s="341"/>
      <c r="Z279" s="341"/>
      <c r="AA279" s="341"/>
      <c r="AB279" s="341"/>
      <c r="AC279" s="341"/>
      <c r="AD279" s="341"/>
      <c r="AE279" s="341"/>
      <c r="AF279" s="341"/>
      <c r="AG279" s="341"/>
      <c r="AH279" s="341"/>
      <c r="AI279" s="341"/>
      <c r="AJ279" s="341"/>
      <c r="AK279" s="341"/>
      <c r="AL279" s="341"/>
      <c r="AM279" s="341"/>
      <c r="AN279" s="341"/>
      <c r="AO279" s="341"/>
      <c r="AP279" s="341"/>
      <c r="AQ279" s="341"/>
      <c r="AR279" s="341"/>
      <c r="AS279" s="341"/>
      <c r="AT279" s="341"/>
      <c r="AU279" s="341"/>
      <c r="AV279" s="341"/>
      <c r="AW279" s="341"/>
      <c r="AX279" s="341"/>
      <c r="AY279" s="341"/>
      <c r="AZ279" s="341"/>
      <c r="BA279" s="341"/>
      <c r="BB279" s="341"/>
      <c r="BC279" s="341"/>
      <c r="BD279" s="433"/>
      <c r="BE279" s="433"/>
      <c r="BF279" s="434"/>
      <c r="BG279" s="434"/>
      <c r="BH279" s="341"/>
      <c r="BI279" s="341"/>
      <c r="BJ279" s="341"/>
      <c r="BK279" s="341"/>
      <c r="BL279" s="341"/>
      <c r="BM279" s="425"/>
      <c r="BN279" s="425"/>
      <c r="BO279" s="425"/>
      <c r="BP279" s="341"/>
      <c r="BQ279" s="341"/>
      <c r="BR279" s="341"/>
      <c r="BS279" s="341"/>
      <c r="BT279" s="341"/>
      <c r="BU279" s="341"/>
      <c r="BV279" s="341"/>
      <c r="BW279" s="341"/>
      <c r="BX279" s="341"/>
      <c r="BY279" s="341"/>
      <c r="BZ279" s="341"/>
      <c r="CA279" s="341"/>
      <c r="CB279" s="341"/>
      <c r="CC279" s="341"/>
      <c r="CD279" s="430"/>
      <c r="CE279" s="341"/>
      <c r="CF279" s="341"/>
      <c r="CG279" s="341"/>
      <c r="CH279" s="341"/>
      <c r="CI279" s="341"/>
      <c r="CJ279" s="341"/>
      <c r="CK279" s="341"/>
      <c r="CL279" s="341"/>
      <c r="CM279" s="341"/>
      <c r="CN279" s="341"/>
      <c r="CO279" s="341"/>
      <c r="CP279" s="341"/>
      <c r="CQ279" s="341"/>
      <c r="CR279" s="341"/>
      <c r="CS279" s="341"/>
      <c r="CT279" s="341"/>
      <c r="CU279" s="341"/>
      <c r="CV279" s="341"/>
      <c r="CW279" s="341"/>
      <c r="CX279" s="341"/>
      <c r="CY279" s="341"/>
      <c r="CZ279" s="341"/>
      <c r="DA279" s="341"/>
      <c r="DB279" s="341"/>
      <c r="DC279" s="430"/>
      <c r="DD279" s="341"/>
      <c r="DE279" s="341"/>
      <c r="DF279" s="341"/>
      <c r="DG279" s="341"/>
      <c r="DH279" s="341"/>
      <c r="DI279" s="341"/>
      <c r="DJ279" s="341"/>
      <c r="DK279" s="341"/>
    </row>
    <row r="280" customFormat="false" ht="12.75" hidden="false" customHeight="false" outlineLevel="0" collapsed="false">
      <c r="A280" s="449" t="n">
        <v>0</v>
      </c>
      <c r="B280" s="0" t="n">
        <v>0</v>
      </c>
      <c r="C280" s="0" t="n">
        <v>0</v>
      </c>
      <c r="D280" s="0" t="n">
        <v>0</v>
      </c>
      <c r="E280" s="0" t="n">
        <v>0</v>
      </c>
      <c r="F280" s="438"/>
      <c r="G280" s="450" t="n">
        <v>5.1</v>
      </c>
      <c r="H280" s="450" t="n">
        <v>5.078</v>
      </c>
      <c r="I280" s="448" t="n">
        <f aca="false">G280-H280</f>
        <v>0.0219999999999994</v>
      </c>
      <c r="J280" s="438" t="n">
        <f aca="false">I280*B280*10000</f>
        <v>0</v>
      </c>
      <c r="K280" s="438" t="n">
        <f aca="false">C280*I280*10000</f>
        <v>0</v>
      </c>
      <c r="L280" s="438" t="n">
        <f aca="false">I280*D280*10000</f>
        <v>0</v>
      </c>
      <c r="M280" s="438" t="n">
        <f aca="false">I280*E280*10000</f>
        <v>0</v>
      </c>
      <c r="N280" s="438" t="n">
        <f aca="false">SUM(J280:M280)</f>
        <v>0</v>
      </c>
      <c r="O280" s="451" t="n">
        <f aca="false">A280</f>
        <v>0</v>
      </c>
      <c r="P280" s="341"/>
      <c r="Q280" s="341"/>
      <c r="R280" s="341"/>
      <c r="S280" s="428" t="n">
        <f aca="false">H279</f>
        <v>5.042</v>
      </c>
      <c r="T280" s="427" t="n">
        <f aca="false">G279-S280</f>
        <v>0.0220000000000002</v>
      </c>
      <c r="U280" s="425" t="n">
        <f aca="false">T280*F280</f>
        <v>0</v>
      </c>
      <c r="V280" s="341"/>
      <c r="W280" s="341"/>
      <c r="X280" s="341"/>
      <c r="Y280" s="341"/>
      <c r="Z280" s="341"/>
      <c r="AA280" s="341"/>
      <c r="AB280" s="341"/>
      <c r="AC280" s="341"/>
      <c r="AD280" s="341"/>
      <c r="AE280" s="341"/>
      <c r="AF280" s="341"/>
      <c r="AG280" s="341"/>
      <c r="AH280" s="341"/>
      <c r="AI280" s="341"/>
      <c r="AJ280" s="341"/>
      <c r="AK280" s="341"/>
      <c r="AL280" s="341"/>
      <c r="AM280" s="341"/>
      <c r="AN280" s="341"/>
      <c r="AO280" s="341"/>
      <c r="AP280" s="341"/>
      <c r="AQ280" s="341"/>
      <c r="AR280" s="341"/>
      <c r="AS280" s="341"/>
      <c r="AT280" s="341"/>
      <c r="AU280" s="341"/>
      <c r="AV280" s="341"/>
      <c r="AW280" s="341"/>
      <c r="AX280" s="341"/>
      <c r="AY280" s="341"/>
      <c r="AZ280" s="341"/>
      <c r="BA280" s="341"/>
      <c r="BB280" s="341"/>
      <c r="BC280" s="341"/>
      <c r="BD280" s="433"/>
      <c r="BE280" s="433"/>
      <c r="BF280" s="434"/>
      <c r="BG280" s="434"/>
      <c r="BH280" s="341"/>
      <c r="BI280" s="341"/>
      <c r="BJ280" s="341"/>
      <c r="BK280" s="341"/>
      <c r="BL280" s="341"/>
      <c r="BM280" s="341"/>
      <c r="BN280" s="341"/>
      <c r="BO280" s="341"/>
      <c r="BP280" s="341"/>
      <c r="BQ280" s="341"/>
      <c r="BR280" s="341"/>
      <c r="BS280" s="341"/>
      <c r="BT280" s="341"/>
      <c r="BU280" s="341"/>
      <c r="BV280" s="341"/>
      <c r="BW280" s="341"/>
      <c r="BX280" s="341"/>
      <c r="BY280" s="341"/>
      <c r="BZ280" s="341"/>
      <c r="CA280" s="341"/>
      <c r="CB280" s="341"/>
      <c r="CC280" s="341"/>
      <c r="CD280" s="430"/>
      <c r="CE280" s="341"/>
      <c r="CF280" s="341"/>
      <c r="CG280" s="341"/>
      <c r="CH280" s="341"/>
      <c r="CI280" s="341"/>
      <c r="CJ280" s="341"/>
      <c r="CK280" s="341"/>
      <c r="CL280" s="341"/>
      <c r="CM280" s="341"/>
      <c r="CN280" s="341"/>
      <c r="CO280" s="341"/>
      <c r="CP280" s="341"/>
      <c r="CQ280" s="341"/>
      <c r="CR280" s="341"/>
      <c r="CS280" s="341"/>
      <c r="CT280" s="341"/>
      <c r="CU280" s="341"/>
      <c r="CV280" s="341"/>
      <c r="CW280" s="341"/>
      <c r="CX280" s="341"/>
      <c r="CY280" s="341"/>
      <c r="CZ280" s="341"/>
      <c r="DA280" s="341"/>
      <c r="DB280" s="341"/>
      <c r="DC280" s="430"/>
      <c r="DD280" s="341"/>
      <c r="DE280" s="341"/>
      <c r="DF280" s="341"/>
      <c r="DG280" s="341"/>
      <c r="DH280" s="341"/>
      <c r="DI280" s="341"/>
      <c r="DJ280" s="341"/>
      <c r="DK280" s="341"/>
    </row>
    <row r="281" customFormat="false" ht="12.75" hidden="false" customHeight="false" outlineLevel="0" collapsed="false">
      <c r="A281" s="449" t="n">
        <v>0</v>
      </c>
      <c r="B281" s="0" t="n">
        <v>0</v>
      </c>
      <c r="C281" s="0" t="n">
        <v>0</v>
      </c>
      <c r="D281" s="0" t="n">
        <v>0</v>
      </c>
      <c r="E281" s="0" t="n">
        <v>0</v>
      </c>
      <c r="F281" s="438"/>
      <c r="G281" s="450" t="n">
        <v>5.15</v>
      </c>
      <c r="H281" s="450" t="n">
        <v>5.128</v>
      </c>
      <c r="I281" s="448" t="n">
        <f aca="false">G281-H281</f>
        <v>0.0220000000000002</v>
      </c>
      <c r="J281" s="438" t="n">
        <f aca="false">I281*B281*10000</f>
        <v>0</v>
      </c>
      <c r="K281" s="438" t="n">
        <f aca="false">C281*I281*10000</f>
        <v>0</v>
      </c>
      <c r="L281" s="438" t="n">
        <f aca="false">I281*D281*10000</f>
        <v>0</v>
      </c>
      <c r="M281" s="438" t="n">
        <f aca="false">I281*E281*10000</f>
        <v>0</v>
      </c>
      <c r="N281" s="438" t="n">
        <f aca="false">SUM(J281:M281)</f>
        <v>0</v>
      </c>
      <c r="O281" s="451" t="n">
        <f aca="false">A281</f>
        <v>0</v>
      </c>
      <c r="P281" s="341"/>
      <c r="Q281" s="341"/>
      <c r="R281" s="341"/>
      <c r="S281" s="428" t="n">
        <f aca="false">H280</f>
        <v>5.078</v>
      </c>
      <c r="T281" s="427" t="n">
        <f aca="false">G280-S281</f>
        <v>0.0219999999999994</v>
      </c>
      <c r="U281" s="341"/>
      <c r="V281" s="341"/>
      <c r="W281" s="341"/>
      <c r="X281" s="341"/>
      <c r="Y281" s="341"/>
      <c r="Z281" s="341"/>
      <c r="AA281" s="341"/>
      <c r="AB281" s="341"/>
      <c r="AC281" s="341"/>
      <c r="AD281" s="341"/>
      <c r="AE281" s="341"/>
      <c r="AF281" s="341"/>
      <c r="AG281" s="341"/>
      <c r="AH281" s="341"/>
      <c r="AI281" s="341"/>
      <c r="AJ281" s="341"/>
      <c r="AK281" s="341"/>
      <c r="AL281" s="341"/>
      <c r="AM281" s="341"/>
      <c r="AN281" s="341"/>
      <c r="AO281" s="341"/>
      <c r="AP281" s="341"/>
      <c r="AQ281" s="341"/>
      <c r="AR281" s="341"/>
      <c r="AS281" s="341"/>
      <c r="AT281" s="341"/>
      <c r="AU281" s="341"/>
      <c r="AV281" s="341"/>
      <c r="AW281" s="341"/>
      <c r="AX281" s="341"/>
      <c r="AY281" s="341"/>
      <c r="AZ281" s="341"/>
      <c r="BA281" s="341"/>
      <c r="BB281" s="341"/>
      <c r="BC281" s="341"/>
      <c r="BD281" s="433"/>
      <c r="BE281" s="433"/>
      <c r="BF281" s="434"/>
      <c r="BG281" s="434"/>
      <c r="BH281" s="341"/>
      <c r="BI281" s="341"/>
      <c r="BJ281" s="341"/>
      <c r="BK281" s="341"/>
      <c r="BL281" s="341"/>
      <c r="BM281" s="341"/>
      <c r="BN281" s="341"/>
      <c r="BO281" s="341"/>
      <c r="BP281" s="341"/>
      <c r="BQ281" s="341"/>
      <c r="BR281" s="341"/>
      <c r="BS281" s="341"/>
      <c r="BT281" s="341"/>
      <c r="BU281" s="341"/>
      <c r="BV281" s="341"/>
      <c r="BW281" s="341"/>
      <c r="BX281" s="341"/>
      <c r="BY281" s="341"/>
      <c r="BZ281" s="341"/>
      <c r="CA281" s="341"/>
      <c r="CB281" s="341"/>
      <c r="CC281" s="341"/>
      <c r="CD281" s="430"/>
      <c r="CE281" s="341"/>
      <c r="CF281" s="341"/>
      <c r="CG281" s="341"/>
      <c r="CH281" s="341"/>
      <c r="CI281" s="341"/>
      <c r="CJ281" s="341"/>
      <c r="CK281" s="341"/>
      <c r="CL281" s="341"/>
      <c r="CM281" s="341"/>
      <c r="CN281" s="341"/>
      <c r="CO281" s="341"/>
      <c r="CP281" s="341"/>
      <c r="CQ281" s="341"/>
      <c r="CR281" s="341"/>
      <c r="CS281" s="341"/>
      <c r="CT281" s="341"/>
      <c r="CU281" s="341"/>
      <c r="CV281" s="341"/>
      <c r="CW281" s="341"/>
      <c r="CX281" s="341"/>
      <c r="CY281" s="341"/>
      <c r="CZ281" s="341"/>
      <c r="DA281" s="341"/>
      <c r="DB281" s="341"/>
      <c r="DC281" s="430"/>
      <c r="DD281" s="341"/>
      <c r="DE281" s="341"/>
      <c r="DF281" s="341"/>
      <c r="DG281" s="341"/>
      <c r="DH281" s="341"/>
      <c r="DI281" s="341"/>
      <c r="DJ281" s="341"/>
      <c r="DK281" s="341"/>
    </row>
    <row r="282" customFormat="false" ht="12.75" hidden="false" customHeight="false" outlineLevel="0" collapsed="false">
      <c r="A282" s="449" t="n">
        <v>0</v>
      </c>
      <c r="B282" s="0" t="n">
        <v>0</v>
      </c>
      <c r="C282" s="0" t="n">
        <v>0</v>
      </c>
      <c r="D282" s="0" t="n">
        <v>0</v>
      </c>
      <c r="E282" s="0" t="n">
        <v>0</v>
      </c>
      <c r="F282" s="438"/>
      <c r="G282" s="450" t="n">
        <v>5.181</v>
      </c>
      <c r="H282" s="450" t="n">
        <v>5.159</v>
      </c>
      <c r="I282" s="448" t="n">
        <f aca="false">G282-H282</f>
        <v>0.0220000000000002</v>
      </c>
      <c r="J282" s="438" t="n">
        <f aca="false">I282*B282*10000</f>
        <v>0</v>
      </c>
      <c r="K282" s="438" t="n">
        <f aca="false">C282*I282*10000</f>
        <v>0</v>
      </c>
      <c r="L282" s="438" t="n">
        <f aca="false">I282*D282*10000</f>
        <v>0</v>
      </c>
      <c r="M282" s="438" t="n">
        <f aca="false">I282*E282*10000</f>
        <v>0</v>
      </c>
      <c r="N282" s="438" t="n">
        <f aca="false">SUM(J282:M282)</f>
        <v>0</v>
      </c>
      <c r="O282" s="451" t="n">
        <f aca="false">A282</f>
        <v>0</v>
      </c>
      <c r="P282" s="341"/>
      <c r="Q282" s="341"/>
      <c r="R282" s="341"/>
      <c r="S282" s="428" t="n">
        <f aca="false">H281</f>
        <v>5.128</v>
      </c>
      <c r="T282" s="427" t="n">
        <f aca="false">G281-S282</f>
        <v>0.0220000000000002</v>
      </c>
      <c r="U282" s="341"/>
      <c r="V282" s="341"/>
      <c r="W282" s="341"/>
      <c r="X282" s="341"/>
      <c r="Y282" s="341"/>
      <c r="Z282" s="341"/>
      <c r="AA282" s="341"/>
      <c r="AB282" s="341"/>
      <c r="AC282" s="341"/>
      <c r="AD282" s="341"/>
      <c r="AE282" s="341"/>
      <c r="AF282" s="341"/>
      <c r="AG282" s="341"/>
      <c r="AH282" s="341"/>
      <c r="AI282" s="341"/>
      <c r="AJ282" s="341"/>
      <c r="AK282" s="341"/>
      <c r="AL282" s="341"/>
      <c r="AM282" s="341"/>
      <c r="AN282" s="341"/>
      <c r="AO282" s="341"/>
      <c r="AP282" s="341"/>
      <c r="AQ282" s="341"/>
      <c r="AR282" s="341"/>
      <c r="AS282" s="341"/>
      <c r="AT282" s="341"/>
      <c r="AU282" s="341"/>
      <c r="AV282" s="341"/>
      <c r="AW282" s="341"/>
      <c r="AX282" s="341"/>
      <c r="AY282" s="341"/>
      <c r="AZ282" s="341"/>
      <c r="BA282" s="341"/>
      <c r="BB282" s="341"/>
      <c r="BC282" s="341"/>
      <c r="BD282" s="433"/>
      <c r="BE282" s="433"/>
      <c r="BF282" s="434"/>
      <c r="BG282" s="434"/>
      <c r="BH282" s="341"/>
      <c r="BI282" s="341"/>
      <c r="BJ282" s="341"/>
      <c r="BK282" s="341"/>
      <c r="BL282" s="341"/>
      <c r="BM282" s="341"/>
      <c r="BN282" s="341"/>
      <c r="BO282" s="341"/>
      <c r="BP282" s="341"/>
      <c r="BQ282" s="341"/>
      <c r="BR282" s="341"/>
      <c r="BS282" s="341"/>
      <c r="BT282" s="341"/>
      <c r="BU282" s="341"/>
      <c r="BV282" s="341"/>
      <c r="BW282" s="341"/>
      <c r="BX282" s="341"/>
      <c r="BY282" s="341"/>
      <c r="BZ282" s="341"/>
      <c r="CA282" s="341"/>
      <c r="CB282" s="341"/>
      <c r="CC282" s="341"/>
      <c r="CD282" s="430"/>
      <c r="CE282" s="341"/>
      <c r="CF282" s="341"/>
      <c r="CG282" s="341"/>
      <c r="CH282" s="341"/>
      <c r="CI282" s="341"/>
      <c r="CJ282" s="341"/>
      <c r="CK282" s="341"/>
      <c r="CL282" s="341"/>
      <c r="CM282" s="341"/>
      <c r="CN282" s="341"/>
      <c r="CO282" s="341"/>
      <c r="CP282" s="341"/>
      <c r="CQ282" s="341"/>
      <c r="CR282" s="341"/>
      <c r="CS282" s="341"/>
      <c r="CT282" s="341"/>
      <c r="CU282" s="341"/>
      <c r="CV282" s="341"/>
      <c r="CW282" s="341"/>
      <c r="CX282" s="341"/>
      <c r="CY282" s="341"/>
      <c r="CZ282" s="341"/>
      <c r="DA282" s="341"/>
      <c r="DB282" s="341"/>
      <c r="DC282" s="430"/>
      <c r="DD282" s="341"/>
      <c r="DE282" s="341"/>
      <c r="DF282" s="341"/>
      <c r="DG282" s="341"/>
      <c r="DH282" s="341"/>
      <c r="DI282" s="341"/>
      <c r="DJ282" s="341"/>
      <c r="DK282" s="341"/>
    </row>
    <row r="283" customFormat="false" ht="12.75" hidden="false" customHeight="false" outlineLevel="0" collapsed="false">
      <c r="A283" s="449" t="n">
        <v>0</v>
      </c>
      <c r="B283" s="0" t="n">
        <v>0</v>
      </c>
      <c r="C283" s="0" t="n">
        <v>0</v>
      </c>
      <c r="D283" s="0" t="n">
        <v>0</v>
      </c>
      <c r="E283" s="0" t="n">
        <v>0</v>
      </c>
      <c r="F283" s="438"/>
      <c r="G283" s="450" t="n">
        <v>5.196</v>
      </c>
      <c r="H283" s="450" t="n">
        <v>5.174</v>
      </c>
      <c r="I283" s="448" t="n">
        <f aca="false">G283-H283</f>
        <v>0.0219999999999994</v>
      </c>
      <c r="J283" s="438" t="n">
        <f aca="false">I283*B283*10000</f>
        <v>0</v>
      </c>
      <c r="K283" s="438" t="n">
        <f aca="false">C283*I283*10000</f>
        <v>0</v>
      </c>
      <c r="L283" s="438" t="n">
        <f aca="false">I283*D283*10000</f>
        <v>0</v>
      </c>
      <c r="M283" s="438" t="n">
        <f aca="false">I283*E283*10000</f>
        <v>0</v>
      </c>
      <c r="N283" s="438" t="n">
        <f aca="false">SUM(J283:M283)</f>
        <v>0</v>
      </c>
      <c r="O283" s="451" t="n">
        <f aca="false">A283</f>
        <v>0</v>
      </c>
      <c r="P283" s="341"/>
      <c r="Q283" s="341"/>
      <c r="R283" s="341"/>
      <c r="S283" s="428" t="n">
        <f aca="false">H282</f>
        <v>5.159</v>
      </c>
      <c r="T283" s="427" t="n">
        <f aca="false">G282-S283</f>
        <v>0.0220000000000002</v>
      </c>
      <c r="U283" s="341"/>
      <c r="V283" s="341"/>
      <c r="W283" s="341"/>
      <c r="X283" s="341"/>
      <c r="Y283" s="341"/>
      <c r="Z283" s="341"/>
      <c r="AA283" s="341"/>
      <c r="AB283" s="341"/>
      <c r="AC283" s="341"/>
      <c r="AD283" s="341"/>
      <c r="AE283" s="341"/>
      <c r="AF283" s="341"/>
      <c r="AG283" s="341"/>
      <c r="AH283" s="341"/>
      <c r="AI283" s="341"/>
      <c r="AJ283" s="341"/>
      <c r="AK283" s="341"/>
      <c r="AL283" s="341"/>
      <c r="AM283" s="341"/>
      <c r="AN283" s="341"/>
      <c r="AO283" s="341"/>
      <c r="AP283" s="341"/>
      <c r="AQ283" s="341"/>
      <c r="AR283" s="341"/>
      <c r="AS283" s="341"/>
      <c r="AT283" s="341"/>
      <c r="AU283" s="341"/>
      <c r="AV283" s="341"/>
      <c r="AW283" s="341"/>
      <c r="AX283" s="341"/>
      <c r="AY283" s="341"/>
      <c r="AZ283" s="341"/>
      <c r="BA283" s="341"/>
      <c r="BB283" s="341"/>
      <c r="BC283" s="341"/>
      <c r="BD283" s="433"/>
      <c r="BE283" s="433"/>
      <c r="BF283" s="434"/>
      <c r="BG283" s="434"/>
      <c r="BH283" s="341"/>
      <c r="BI283" s="341"/>
      <c r="BJ283" s="341"/>
      <c r="BK283" s="341"/>
      <c r="BL283" s="341"/>
      <c r="BM283" s="341"/>
      <c r="BN283" s="341"/>
      <c r="BO283" s="341"/>
      <c r="BP283" s="341"/>
      <c r="BQ283" s="341"/>
      <c r="BR283" s="341"/>
      <c r="BS283" s="341"/>
      <c r="BT283" s="341"/>
      <c r="BU283" s="341"/>
      <c r="BV283" s="341"/>
      <c r="BW283" s="341"/>
      <c r="BX283" s="341"/>
      <c r="BY283" s="341"/>
      <c r="BZ283" s="341"/>
      <c r="CA283" s="341"/>
      <c r="CB283" s="341"/>
      <c r="CC283" s="341"/>
      <c r="CD283" s="430"/>
      <c r="CE283" s="341"/>
      <c r="CF283" s="341"/>
      <c r="CG283" s="341"/>
      <c r="CH283" s="341"/>
      <c r="CI283" s="341"/>
      <c r="CJ283" s="341"/>
      <c r="CK283" s="341"/>
      <c r="CL283" s="341"/>
      <c r="CM283" s="341"/>
      <c r="CN283" s="341"/>
      <c r="CO283" s="341"/>
      <c r="CP283" s="341"/>
      <c r="CQ283" s="341"/>
      <c r="CR283" s="341"/>
      <c r="CS283" s="341"/>
      <c r="CT283" s="341"/>
      <c r="CU283" s="341"/>
      <c r="CV283" s="341"/>
      <c r="CW283" s="341"/>
      <c r="CX283" s="341"/>
      <c r="CY283" s="341"/>
      <c r="CZ283" s="341"/>
      <c r="DA283" s="341"/>
      <c r="DB283" s="341"/>
      <c r="DC283" s="430"/>
      <c r="DD283" s="341"/>
      <c r="DE283" s="341"/>
      <c r="DF283" s="341"/>
      <c r="DG283" s="341"/>
      <c r="DH283" s="341"/>
      <c r="DI283" s="341"/>
      <c r="DJ283" s="341"/>
      <c r="DK283" s="341"/>
    </row>
    <row r="284" customFormat="false" ht="12.75" hidden="false" customHeight="false" outlineLevel="0" collapsed="false">
      <c r="A284" s="449" t="n">
        <v>0</v>
      </c>
      <c r="B284" s="0" t="n">
        <v>0</v>
      </c>
      <c r="C284" s="0" t="n">
        <v>0</v>
      </c>
      <c r="D284" s="0" t="n">
        <v>0</v>
      </c>
      <c r="E284" s="0" t="n">
        <v>0</v>
      </c>
      <c r="F284" s="438"/>
      <c r="G284" s="450" t="n">
        <v>5.225</v>
      </c>
      <c r="H284" s="450" t="n">
        <v>5.203</v>
      </c>
      <c r="I284" s="448" t="n">
        <f aca="false">G284-H284</f>
        <v>0.0219999999999994</v>
      </c>
      <c r="J284" s="438" t="n">
        <f aca="false">I284*B284*10000</f>
        <v>0</v>
      </c>
      <c r="K284" s="438" t="n">
        <f aca="false">C284*I284*10000</f>
        <v>0</v>
      </c>
      <c r="L284" s="438" t="n">
        <f aca="false">I284*D284*10000</f>
        <v>0</v>
      </c>
      <c r="M284" s="438" t="n">
        <f aca="false">I284*E284*10000</f>
        <v>0</v>
      </c>
      <c r="N284" s="438" t="n">
        <f aca="false">SUM(J284:M284)</f>
        <v>0</v>
      </c>
      <c r="O284" s="451" t="n">
        <f aca="false">A284</f>
        <v>0</v>
      </c>
      <c r="P284" s="341"/>
      <c r="Q284" s="341"/>
      <c r="R284" s="341"/>
      <c r="S284" s="428" t="n">
        <f aca="false">H283</f>
        <v>5.174</v>
      </c>
      <c r="T284" s="427" t="n">
        <f aca="false">G283-S284</f>
        <v>0.0219999999999994</v>
      </c>
      <c r="U284" s="341"/>
      <c r="V284" s="341"/>
      <c r="W284" s="341"/>
      <c r="X284" s="341"/>
      <c r="Y284" s="341"/>
      <c r="Z284" s="341"/>
      <c r="AA284" s="341"/>
      <c r="AB284" s="341"/>
      <c r="AC284" s="341"/>
      <c r="AD284" s="341"/>
      <c r="AE284" s="341"/>
      <c r="AF284" s="341"/>
      <c r="AG284" s="341"/>
      <c r="AH284" s="341"/>
      <c r="AI284" s="341"/>
      <c r="AJ284" s="341"/>
      <c r="AK284" s="341"/>
      <c r="AL284" s="341"/>
      <c r="AM284" s="341"/>
      <c r="AN284" s="341"/>
      <c r="AO284" s="341"/>
      <c r="AP284" s="341"/>
      <c r="AQ284" s="341"/>
      <c r="AR284" s="341"/>
      <c r="AS284" s="341"/>
      <c r="AT284" s="341"/>
      <c r="AU284" s="341"/>
      <c r="AV284" s="341"/>
      <c r="AW284" s="341"/>
      <c r="AX284" s="341"/>
      <c r="AY284" s="341"/>
      <c r="AZ284" s="341"/>
      <c r="BA284" s="341"/>
      <c r="BB284" s="341"/>
      <c r="BC284" s="341"/>
      <c r="BD284" s="433"/>
      <c r="BE284" s="433"/>
      <c r="BF284" s="434"/>
      <c r="BG284" s="434"/>
      <c r="BH284" s="341"/>
      <c r="BI284" s="341"/>
      <c r="BJ284" s="341"/>
      <c r="BK284" s="341"/>
      <c r="BL284" s="341"/>
      <c r="BM284" s="341"/>
      <c r="BN284" s="341"/>
      <c r="BO284" s="341"/>
      <c r="BP284" s="341"/>
      <c r="BQ284" s="341"/>
      <c r="BR284" s="341"/>
      <c r="BS284" s="341"/>
      <c r="BT284" s="341"/>
      <c r="BU284" s="341"/>
      <c r="BV284" s="341"/>
      <c r="BW284" s="341"/>
      <c r="BX284" s="341"/>
      <c r="BY284" s="341"/>
      <c r="BZ284" s="341"/>
      <c r="CA284" s="341"/>
      <c r="CB284" s="341"/>
      <c r="CC284" s="341"/>
      <c r="CD284" s="430"/>
      <c r="CE284" s="341"/>
      <c r="CF284" s="341"/>
      <c r="CG284" s="341"/>
      <c r="CH284" s="341"/>
      <c r="CI284" s="341"/>
      <c r="CJ284" s="341"/>
      <c r="CK284" s="341"/>
      <c r="CL284" s="341"/>
      <c r="CM284" s="341"/>
      <c r="CN284" s="341"/>
      <c r="CO284" s="341"/>
      <c r="CP284" s="341"/>
      <c r="CQ284" s="341"/>
      <c r="CR284" s="341"/>
      <c r="CS284" s="341"/>
      <c r="CT284" s="341"/>
      <c r="CU284" s="341"/>
      <c r="CV284" s="341"/>
      <c r="CW284" s="341"/>
      <c r="CX284" s="341"/>
      <c r="CY284" s="341"/>
      <c r="CZ284" s="341"/>
      <c r="DA284" s="341"/>
      <c r="DB284" s="341"/>
      <c r="DC284" s="430"/>
      <c r="DD284" s="341"/>
      <c r="DE284" s="341"/>
      <c r="DF284" s="341"/>
      <c r="DG284" s="341"/>
      <c r="DH284" s="341"/>
      <c r="DI284" s="341"/>
      <c r="DJ284" s="341"/>
      <c r="DK284" s="341"/>
    </row>
    <row r="285" customFormat="false" ht="12.75" hidden="false" customHeight="false" outlineLevel="0" collapsed="false">
      <c r="A285" s="449" t="n">
        <v>0</v>
      </c>
      <c r="B285" s="0" t="n">
        <v>0</v>
      </c>
      <c r="C285" s="0" t="n">
        <v>0</v>
      </c>
      <c r="D285" s="0" t="n">
        <v>0</v>
      </c>
      <c r="E285" s="0" t="n">
        <v>0</v>
      </c>
      <c r="F285" s="438"/>
      <c r="G285" s="450" t="n">
        <v>5.365</v>
      </c>
      <c r="H285" s="450" t="n">
        <v>5.343</v>
      </c>
      <c r="I285" s="448" t="n">
        <f aca="false">G285-H285</f>
        <v>0.0220000000000002</v>
      </c>
      <c r="J285" s="438" t="n">
        <f aca="false">I285*B285*10000</f>
        <v>0</v>
      </c>
      <c r="K285" s="438" t="n">
        <f aca="false">C285*I285*10000</f>
        <v>0</v>
      </c>
      <c r="L285" s="438" t="n">
        <f aca="false">I285*D285*10000</f>
        <v>0</v>
      </c>
      <c r="M285" s="438" t="n">
        <f aca="false">I285*E285*10000</f>
        <v>0</v>
      </c>
      <c r="N285" s="438" t="n">
        <f aca="false">SUM(J285:M285)</f>
        <v>0</v>
      </c>
      <c r="O285" s="451" t="n">
        <f aca="false">A285</f>
        <v>0</v>
      </c>
      <c r="P285" s="341"/>
      <c r="Q285" s="341"/>
      <c r="R285" s="341"/>
      <c r="S285" s="428" t="n">
        <f aca="false">H284</f>
        <v>5.203</v>
      </c>
      <c r="T285" s="427" t="n">
        <f aca="false">G284-S285</f>
        <v>0.0219999999999994</v>
      </c>
      <c r="U285" s="341"/>
      <c r="V285" s="341"/>
      <c r="W285" s="341"/>
      <c r="X285" s="341"/>
      <c r="Y285" s="341"/>
      <c r="Z285" s="341"/>
      <c r="AA285" s="341"/>
      <c r="AB285" s="341"/>
      <c r="AC285" s="341"/>
      <c r="AD285" s="341"/>
      <c r="AE285" s="341"/>
      <c r="AF285" s="341"/>
      <c r="AG285" s="341"/>
      <c r="AH285" s="341"/>
      <c r="AI285" s="341"/>
      <c r="AJ285" s="341"/>
      <c r="AK285" s="341"/>
      <c r="AL285" s="341"/>
      <c r="AM285" s="341"/>
      <c r="AN285" s="341"/>
      <c r="AO285" s="341"/>
      <c r="AP285" s="341"/>
      <c r="AQ285" s="341"/>
      <c r="AR285" s="341"/>
      <c r="AS285" s="341"/>
      <c r="AT285" s="341"/>
      <c r="AU285" s="341"/>
      <c r="AV285" s="341"/>
      <c r="AW285" s="341"/>
      <c r="AX285" s="341"/>
      <c r="AY285" s="341"/>
      <c r="AZ285" s="341"/>
      <c r="BA285" s="341"/>
      <c r="BB285" s="341"/>
      <c r="BC285" s="341"/>
      <c r="BD285" s="433"/>
      <c r="BE285" s="433"/>
      <c r="BF285" s="434"/>
      <c r="BG285" s="434"/>
      <c r="BH285" s="341"/>
      <c r="BI285" s="341"/>
      <c r="BJ285" s="341"/>
      <c r="BK285" s="341"/>
      <c r="BL285" s="341"/>
      <c r="BM285" s="341"/>
      <c r="BN285" s="341"/>
      <c r="BO285" s="341"/>
      <c r="BP285" s="341"/>
      <c r="BQ285" s="341"/>
      <c r="BR285" s="341"/>
      <c r="BS285" s="341"/>
      <c r="BT285" s="341"/>
      <c r="BU285" s="341"/>
      <c r="BV285" s="341"/>
      <c r="BW285" s="341"/>
      <c r="BX285" s="341"/>
      <c r="BY285" s="341"/>
      <c r="BZ285" s="341"/>
      <c r="CA285" s="341"/>
      <c r="CB285" s="341"/>
      <c r="CC285" s="341"/>
      <c r="CD285" s="430"/>
      <c r="CE285" s="341"/>
      <c r="CF285" s="341"/>
      <c r="CG285" s="341"/>
      <c r="CH285" s="341"/>
      <c r="CI285" s="341"/>
      <c r="CJ285" s="341"/>
      <c r="CK285" s="341"/>
      <c r="CL285" s="341"/>
      <c r="CM285" s="341"/>
      <c r="CN285" s="341"/>
      <c r="CO285" s="341"/>
      <c r="CP285" s="341"/>
      <c r="CQ285" s="341"/>
      <c r="CR285" s="341"/>
      <c r="CS285" s="341"/>
      <c r="CT285" s="341"/>
      <c r="CU285" s="341"/>
      <c r="CV285" s="341"/>
      <c r="CW285" s="341"/>
      <c r="CX285" s="341"/>
      <c r="CY285" s="341"/>
      <c r="CZ285" s="341"/>
      <c r="DA285" s="341"/>
      <c r="DB285" s="341"/>
      <c r="DC285" s="430"/>
      <c r="DD285" s="341"/>
      <c r="DE285" s="341"/>
      <c r="DF285" s="341"/>
      <c r="DG285" s="341"/>
      <c r="DH285" s="341"/>
      <c r="DI285" s="341"/>
      <c r="DJ285" s="341"/>
      <c r="DK285" s="341"/>
    </row>
    <row r="286" customFormat="false" ht="12.75" hidden="false" customHeight="false" outlineLevel="0" collapsed="false">
      <c r="A286" s="449" t="n">
        <v>0</v>
      </c>
      <c r="B286" s="0" t="n">
        <v>0</v>
      </c>
      <c r="C286" s="0" t="n">
        <v>0</v>
      </c>
      <c r="D286" s="0" t="n">
        <v>0</v>
      </c>
      <c r="E286" s="0" t="n">
        <v>0</v>
      </c>
      <c r="F286" s="438"/>
      <c r="G286" s="450" t="n">
        <v>5.51</v>
      </c>
      <c r="H286" s="450" t="n">
        <v>5.488</v>
      </c>
      <c r="I286" s="448" t="n">
        <f aca="false">G286-H286</f>
        <v>0.0219999999999994</v>
      </c>
      <c r="J286" s="438" t="n">
        <f aca="false">I286*B286*10000</f>
        <v>0</v>
      </c>
      <c r="K286" s="438" t="n">
        <f aca="false">C286*I286*10000</f>
        <v>0</v>
      </c>
      <c r="L286" s="438" t="n">
        <f aca="false">I286*D286*10000</f>
        <v>0</v>
      </c>
      <c r="M286" s="438" t="n">
        <f aca="false">I286*E286*10000</f>
        <v>0</v>
      </c>
      <c r="N286" s="438" t="n">
        <f aca="false">SUM(J286:M286)</f>
        <v>0</v>
      </c>
      <c r="O286" s="451" t="n">
        <f aca="false">A286</f>
        <v>0</v>
      </c>
      <c r="P286" s="341"/>
      <c r="Q286" s="341"/>
      <c r="R286" s="341"/>
      <c r="S286" s="428" t="n">
        <f aca="false">H285</f>
        <v>5.343</v>
      </c>
      <c r="T286" s="427" t="n">
        <f aca="false">G285-S286</f>
        <v>0.0220000000000002</v>
      </c>
      <c r="U286" s="341"/>
      <c r="V286" s="341"/>
      <c r="W286" s="341"/>
      <c r="X286" s="341"/>
      <c r="Y286" s="341"/>
      <c r="Z286" s="341"/>
      <c r="AA286" s="341"/>
      <c r="AB286" s="341"/>
      <c r="AC286" s="341"/>
      <c r="AD286" s="341"/>
      <c r="AE286" s="341"/>
      <c r="AF286" s="341"/>
      <c r="AG286" s="341"/>
      <c r="AH286" s="341"/>
      <c r="AI286" s="341"/>
      <c r="AJ286" s="341"/>
      <c r="AK286" s="341"/>
      <c r="AL286" s="341"/>
      <c r="AM286" s="341"/>
      <c r="AN286" s="341"/>
      <c r="AO286" s="341"/>
      <c r="AP286" s="341"/>
      <c r="AQ286" s="341"/>
      <c r="AR286" s="341"/>
      <c r="AS286" s="341"/>
      <c r="AT286" s="341"/>
      <c r="AU286" s="341"/>
      <c r="AV286" s="341"/>
      <c r="AW286" s="341"/>
      <c r="AX286" s="341"/>
      <c r="AY286" s="341"/>
      <c r="AZ286" s="341"/>
      <c r="BA286" s="341"/>
      <c r="BB286" s="341"/>
      <c r="BC286" s="341"/>
      <c r="BD286" s="433"/>
      <c r="BE286" s="433"/>
      <c r="BF286" s="434"/>
      <c r="BG286" s="434"/>
      <c r="BH286" s="341"/>
      <c r="BI286" s="341"/>
      <c r="BJ286" s="341"/>
      <c r="BK286" s="341"/>
      <c r="BL286" s="341"/>
      <c r="BM286" s="341"/>
      <c r="BN286" s="341"/>
      <c r="BO286" s="341"/>
      <c r="BP286" s="341"/>
      <c r="BQ286" s="341"/>
      <c r="BR286" s="341"/>
      <c r="BS286" s="341"/>
      <c r="BT286" s="341"/>
      <c r="BU286" s="341"/>
      <c r="BV286" s="341"/>
      <c r="BW286" s="341"/>
      <c r="BX286" s="341"/>
      <c r="BY286" s="341"/>
      <c r="BZ286" s="341"/>
      <c r="CA286" s="341"/>
      <c r="CB286" s="341"/>
      <c r="CC286" s="341"/>
      <c r="CD286" s="430"/>
      <c r="CE286" s="341"/>
      <c r="CF286" s="341"/>
      <c r="CG286" s="341"/>
      <c r="CH286" s="341"/>
      <c r="CI286" s="341"/>
      <c r="CJ286" s="341"/>
      <c r="CK286" s="341"/>
      <c r="CL286" s="341"/>
      <c r="CM286" s="341"/>
      <c r="CN286" s="341"/>
      <c r="CO286" s="341"/>
      <c r="CP286" s="341"/>
      <c r="CQ286" s="341"/>
      <c r="CR286" s="341"/>
      <c r="CS286" s="341"/>
      <c r="CT286" s="341"/>
      <c r="CU286" s="341"/>
      <c r="CV286" s="341"/>
      <c r="CW286" s="341"/>
      <c r="CX286" s="341"/>
      <c r="CY286" s="341"/>
      <c r="CZ286" s="341"/>
      <c r="DA286" s="341"/>
      <c r="DB286" s="341"/>
      <c r="DC286" s="430"/>
      <c r="DD286" s="341"/>
      <c r="DE286" s="341"/>
      <c r="DF286" s="341"/>
      <c r="DG286" s="341"/>
      <c r="DH286" s="341"/>
      <c r="DI286" s="341"/>
      <c r="DJ286" s="341"/>
      <c r="DK286" s="341"/>
    </row>
    <row r="287" customFormat="false" ht="12.75" hidden="false" customHeight="false" outlineLevel="0" collapsed="false">
      <c r="A287" s="449" t="n">
        <v>0</v>
      </c>
      <c r="B287" s="0" t="n">
        <v>0</v>
      </c>
      <c r="C287" s="0" t="n">
        <v>0</v>
      </c>
      <c r="D287" s="0" t="n">
        <v>0</v>
      </c>
      <c r="E287" s="0" t="n">
        <v>0</v>
      </c>
      <c r="F287" s="438"/>
      <c r="G287" s="450" t="n">
        <v>5.63</v>
      </c>
      <c r="H287" s="450" t="n">
        <v>5.608</v>
      </c>
      <c r="I287" s="448" t="n">
        <f aca="false">G287-H287</f>
        <v>0.0220000000000002</v>
      </c>
      <c r="J287" s="438" t="n">
        <f aca="false">I287*B287*10000</f>
        <v>0</v>
      </c>
      <c r="K287" s="438" t="n">
        <f aca="false">C287*I287*10000</f>
        <v>0</v>
      </c>
      <c r="L287" s="438" t="n">
        <f aca="false">I287*D287*10000</f>
        <v>0</v>
      </c>
      <c r="M287" s="438" t="n">
        <f aca="false">I287*E287*10000</f>
        <v>0</v>
      </c>
      <c r="N287" s="438" t="n">
        <f aca="false">SUM(J287:M287)</f>
        <v>0</v>
      </c>
      <c r="O287" s="451" t="n">
        <f aca="false">A287</f>
        <v>0</v>
      </c>
      <c r="P287" s="341"/>
      <c r="Q287" s="341"/>
      <c r="R287" s="341"/>
      <c r="S287" s="428" t="n">
        <f aca="false">H286</f>
        <v>5.488</v>
      </c>
      <c r="T287" s="427" t="n">
        <f aca="false">G286-S287</f>
        <v>0.0219999999999994</v>
      </c>
      <c r="U287" s="341"/>
      <c r="V287" s="341"/>
      <c r="W287" s="341"/>
      <c r="X287" s="341"/>
      <c r="Y287" s="341"/>
      <c r="Z287" s="341"/>
      <c r="AA287" s="341"/>
      <c r="AB287" s="341"/>
      <c r="AC287" s="341"/>
      <c r="AD287" s="341"/>
      <c r="AE287" s="341"/>
      <c r="AF287" s="341"/>
      <c r="AG287" s="341"/>
      <c r="AH287" s="341"/>
      <c r="AI287" s="341"/>
      <c r="AJ287" s="341"/>
      <c r="AK287" s="341"/>
      <c r="AL287" s="341"/>
      <c r="AM287" s="341"/>
      <c r="AN287" s="341"/>
      <c r="AO287" s="341"/>
      <c r="AP287" s="341"/>
      <c r="AQ287" s="341"/>
      <c r="AR287" s="341"/>
      <c r="AS287" s="341"/>
      <c r="AT287" s="341"/>
      <c r="AU287" s="341"/>
      <c r="AV287" s="341"/>
      <c r="AW287" s="341"/>
      <c r="AX287" s="341"/>
      <c r="AY287" s="341"/>
      <c r="AZ287" s="341"/>
      <c r="BA287" s="341"/>
      <c r="BB287" s="341"/>
      <c r="BC287" s="341"/>
      <c r="BD287" s="433"/>
      <c r="BE287" s="433"/>
      <c r="BF287" s="434"/>
      <c r="BG287" s="434"/>
      <c r="BH287" s="341"/>
      <c r="BI287" s="341"/>
      <c r="BJ287" s="341"/>
      <c r="BK287" s="341"/>
      <c r="BL287" s="341"/>
      <c r="BM287" s="341"/>
      <c r="BN287" s="341"/>
      <c r="BO287" s="341"/>
      <c r="BP287" s="341"/>
      <c r="BQ287" s="341"/>
      <c r="BR287" s="341"/>
      <c r="BS287" s="341"/>
      <c r="BT287" s="341"/>
      <c r="BU287" s="341"/>
      <c r="BV287" s="341"/>
      <c r="BW287" s="341"/>
      <c r="BX287" s="341"/>
      <c r="BY287" s="341"/>
      <c r="BZ287" s="341"/>
      <c r="CA287" s="341"/>
      <c r="CB287" s="341"/>
      <c r="CC287" s="341"/>
      <c r="CD287" s="430"/>
      <c r="CE287" s="341"/>
      <c r="CF287" s="341"/>
      <c r="CG287" s="341"/>
      <c r="CH287" s="341"/>
      <c r="CI287" s="341"/>
      <c r="CJ287" s="341"/>
      <c r="CK287" s="341"/>
      <c r="CL287" s="341"/>
      <c r="CM287" s="341"/>
      <c r="CN287" s="341"/>
      <c r="CO287" s="341"/>
      <c r="CP287" s="341"/>
      <c r="CQ287" s="341"/>
      <c r="CR287" s="341"/>
      <c r="CS287" s="341"/>
      <c r="CT287" s="341"/>
      <c r="CU287" s="341"/>
      <c r="CV287" s="341"/>
      <c r="CW287" s="341"/>
      <c r="CX287" s="341"/>
      <c r="CY287" s="341"/>
      <c r="CZ287" s="341"/>
      <c r="DA287" s="341"/>
      <c r="DB287" s="341"/>
      <c r="DC287" s="430"/>
      <c r="DD287" s="341"/>
      <c r="DE287" s="341"/>
      <c r="DF287" s="341"/>
      <c r="DG287" s="341"/>
      <c r="DH287" s="341"/>
      <c r="DI287" s="341"/>
      <c r="DJ287" s="341"/>
      <c r="DK287" s="341"/>
    </row>
    <row r="288" customFormat="false" ht="12.75" hidden="false" customHeight="false" outlineLevel="0" collapsed="false">
      <c r="A288" s="449" t="n">
        <v>0</v>
      </c>
      <c r="B288" s="0" t="n">
        <v>0</v>
      </c>
      <c r="C288" s="0" t="n">
        <v>0</v>
      </c>
      <c r="D288" s="0" t="n">
        <v>0</v>
      </c>
      <c r="E288" s="0" t="n">
        <v>0</v>
      </c>
      <c r="F288" s="438"/>
      <c r="G288" s="450" t="n">
        <v>5.512</v>
      </c>
      <c r="H288" s="450" t="n">
        <v>5.49</v>
      </c>
      <c r="I288" s="448" t="n">
        <f aca="false">G288-H288</f>
        <v>0.0219999999999994</v>
      </c>
      <c r="J288" s="438" t="n">
        <f aca="false">I288*B288*10000</f>
        <v>0</v>
      </c>
      <c r="K288" s="438" t="n">
        <f aca="false">C288*I288*10000</f>
        <v>0</v>
      </c>
      <c r="L288" s="438" t="n">
        <f aca="false">I288*D288*10000</f>
        <v>0</v>
      </c>
      <c r="M288" s="438" t="n">
        <f aca="false">I288*E288*10000</f>
        <v>0</v>
      </c>
      <c r="N288" s="438" t="n">
        <f aca="false">SUM(J288:M288)</f>
        <v>0</v>
      </c>
      <c r="O288" s="451" t="n">
        <f aca="false">A288</f>
        <v>0</v>
      </c>
      <c r="P288" s="341"/>
      <c r="Q288" s="341"/>
      <c r="R288" s="341"/>
      <c r="S288" s="428" t="n">
        <f aca="false">H287</f>
        <v>5.608</v>
      </c>
      <c r="T288" s="427" t="n">
        <f aca="false">G287-S288</f>
        <v>0.0220000000000002</v>
      </c>
      <c r="U288" s="341"/>
      <c r="V288" s="341"/>
      <c r="W288" s="341"/>
      <c r="X288" s="341"/>
      <c r="Y288" s="341"/>
      <c r="Z288" s="341"/>
      <c r="AA288" s="341"/>
      <c r="AB288" s="341"/>
      <c r="AC288" s="341"/>
      <c r="AD288" s="341"/>
      <c r="AE288" s="341"/>
      <c r="AF288" s="341"/>
      <c r="AG288" s="341"/>
      <c r="AH288" s="341"/>
      <c r="AI288" s="341"/>
      <c r="AJ288" s="341"/>
      <c r="AK288" s="341"/>
      <c r="AL288" s="341"/>
      <c r="AM288" s="341"/>
      <c r="AN288" s="341"/>
      <c r="AO288" s="341"/>
      <c r="AP288" s="341"/>
      <c r="AQ288" s="341"/>
      <c r="AR288" s="341"/>
      <c r="AS288" s="341"/>
      <c r="AT288" s="341"/>
      <c r="AU288" s="341"/>
      <c r="AV288" s="341"/>
      <c r="AW288" s="341"/>
      <c r="AX288" s="341"/>
      <c r="AY288" s="341"/>
      <c r="AZ288" s="341"/>
      <c r="BA288" s="341"/>
      <c r="BB288" s="341"/>
      <c r="BC288" s="341"/>
      <c r="BD288" s="433"/>
      <c r="BE288" s="433"/>
      <c r="BF288" s="434"/>
      <c r="BG288" s="434"/>
      <c r="BH288" s="341"/>
      <c r="BI288" s="341"/>
      <c r="BJ288" s="341"/>
      <c r="BK288" s="341"/>
      <c r="BL288" s="341"/>
      <c r="BM288" s="341"/>
      <c r="BN288" s="341"/>
      <c r="BO288" s="341"/>
      <c r="BP288" s="341"/>
      <c r="BQ288" s="341"/>
      <c r="BR288" s="341"/>
      <c r="BS288" s="341"/>
      <c r="BT288" s="341"/>
      <c r="BU288" s="341"/>
      <c r="BV288" s="341"/>
      <c r="BW288" s="341"/>
      <c r="BX288" s="341"/>
      <c r="BY288" s="341"/>
      <c r="BZ288" s="341"/>
      <c r="CA288" s="341"/>
      <c r="CB288" s="341"/>
      <c r="CC288" s="341"/>
      <c r="CD288" s="430"/>
      <c r="CE288" s="341"/>
      <c r="CF288" s="341"/>
      <c r="CG288" s="341"/>
      <c r="CH288" s="341"/>
      <c r="CI288" s="341"/>
      <c r="CJ288" s="341"/>
      <c r="CK288" s="341"/>
      <c r="CL288" s="341"/>
      <c r="CM288" s="341"/>
      <c r="CN288" s="341"/>
      <c r="CO288" s="341"/>
      <c r="CP288" s="341"/>
      <c r="CQ288" s="341"/>
      <c r="CR288" s="341"/>
      <c r="CS288" s="341"/>
      <c r="CT288" s="341"/>
      <c r="CU288" s="341"/>
      <c r="CV288" s="341"/>
      <c r="CW288" s="341"/>
      <c r="CX288" s="341"/>
      <c r="CY288" s="341"/>
      <c r="CZ288" s="341"/>
      <c r="DA288" s="341"/>
      <c r="DB288" s="341"/>
      <c r="DC288" s="430"/>
      <c r="DD288" s="341"/>
      <c r="DE288" s="341"/>
      <c r="DF288" s="341"/>
      <c r="DG288" s="341"/>
      <c r="DH288" s="341"/>
      <c r="DI288" s="341"/>
      <c r="DJ288" s="341"/>
      <c r="DK288" s="341"/>
    </row>
    <row r="289" customFormat="false" ht="12.75" hidden="false" customHeight="false" outlineLevel="0" collapsed="false">
      <c r="A289" s="449" t="n">
        <v>0</v>
      </c>
      <c r="B289" s="0" t="n">
        <v>0</v>
      </c>
      <c r="C289" s="0" t="n">
        <v>0</v>
      </c>
      <c r="D289" s="0" t="n">
        <v>0</v>
      </c>
      <c r="E289" s="0" t="n">
        <v>0</v>
      </c>
      <c r="F289" s="438"/>
      <c r="G289" s="450" t="n">
        <v>5.379</v>
      </c>
      <c r="H289" s="450" t="n">
        <v>5.357</v>
      </c>
      <c r="I289" s="448" t="n">
        <f aca="false">G289-H289</f>
        <v>0.0219999999999994</v>
      </c>
      <c r="J289" s="438" t="n">
        <f aca="false">I289*B289*10000</f>
        <v>0</v>
      </c>
      <c r="K289" s="438" t="n">
        <f aca="false">C289*I289*10000</f>
        <v>0</v>
      </c>
      <c r="L289" s="438" t="n">
        <f aca="false">I289*D289*10000</f>
        <v>0</v>
      </c>
      <c r="M289" s="438" t="n">
        <f aca="false">I289*E289*10000</f>
        <v>0</v>
      </c>
      <c r="N289" s="438" t="n">
        <f aca="false">SUM(J289:M289)</f>
        <v>0</v>
      </c>
      <c r="O289" s="451" t="n">
        <f aca="false">A289</f>
        <v>0</v>
      </c>
      <c r="P289" s="341"/>
      <c r="Q289" s="341"/>
      <c r="R289" s="341"/>
      <c r="S289" s="428" t="n">
        <f aca="false">H288</f>
        <v>5.49</v>
      </c>
      <c r="T289" s="427" t="n">
        <f aca="false">G288-S289</f>
        <v>0.0219999999999994</v>
      </c>
      <c r="U289" s="341"/>
      <c r="V289" s="341"/>
      <c r="W289" s="341"/>
      <c r="X289" s="341"/>
      <c r="Y289" s="341"/>
      <c r="Z289" s="341"/>
      <c r="AA289" s="341"/>
      <c r="AB289" s="341"/>
      <c r="AC289" s="341"/>
      <c r="AD289" s="341"/>
      <c r="AE289" s="341"/>
      <c r="AF289" s="341"/>
      <c r="AG289" s="341"/>
      <c r="AH289" s="341"/>
      <c r="AI289" s="341"/>
      <c r="AJ289" s="341"/>
      <c r="AK289" s="341"/>
      <c r="AL289" s="341"/>
      <c r="AM289" s="341"/>
      <c r="AN289" s="341"/>
      <c r="AO289" s="341"/>
      <c r="AP289" s="341"/>
      <c r="AQ289" s="341"/>
      <c r="AR289" s="341"/>
      <c r="AS289" s="341"/>
      <c r="AT289" s="341"/>
      <c r="AU289" s="341"/>
      <c r="AV289" s="341"/>
      <c r="AW289" s="341"/>
      <c r="AX289" s="341"/>
      <c r="AY289" s="341"/>
      <c r="AZ289" s="341"/>
      <c r="BA289" s="341"/>
      <c r="BB289" s="341"/>
      <c r="BC289" s="341"/>
      <c r="BD289" s="433"/>
      <c r="BE289" s="433"/>
      <c r="BF289" s="434"/>
      <c r="BG289" s="434"/>
      <c r="BH289" s="341"/>
      <c r="BI289" s="341"/>
      <c r="BJ289" s="341"/>
      <c r="BK289" s="341"/>
      <c r="BL289" s="341"/>
      <c r="BM289" s="341"/>
      <c r="BN289" s="341"/>
      <c r="BO289" s="341"/>
      <c r="BP289" s="341"/>
      <c r="BQ289" s="341"/>
      <c r="BR289" s="341"/>
      <c r="BS289" s="341"/>
      <c r="BT289" s="341"/>
      <c r="BU289" s="341"/>
      <c r="BV289" s="341"/>
      <c r="BW289" s="341"/>
      <c r="BX289" s="341"/>
      <c r="BY289" s="341"/>
      <c r="BZ289" s="341"/>
      <c r="CA289" s="341"/>
      <c r="CB289" s="341"/>
      <c r="CC289" s="341"/>
      <c r="CD289" s="430"/>
      <c r="CE289" s="341"/>
      <c r="CF289" s="341"/>
      <c r="CG289" s="341"/>
      <c r="CH289" s="341"/>
      <c r="CI289" s="341"/>
      <c r="CJ289" s="341"/>
      <c r="CK289" s="341"/>
      <c r="CL289" s="341"/>
      <c r="CM289" s="341"/>
      <c r="CN289" s="341"/>
      <c r="CO289" s="341"/>
      <c r="CP289" s="341"/>
      <c r="CQ289" s="341"/>
      <c r="CR289" s="341"/>
      <c r="CS289" s="341"/>
      <c r="CT289" s="341"/>
      <c r="CU289" s="341"/>
      <c r="CV289" s="341"/>
      <c r="CW289" s="341"/>
      <c r="CX289" s="341"/>
      <c r="CY289" s="341"/>
      <c r="CZ289" s="341"/>
      <c r="DA289" s="341"/>
      <c r="DB289" s="341"/>
      <c r="DC289" s="430"/>
      <c r="DD289" s="341"/>
      <c r="DE289" s="341"/>
      <c r="DF289" s="341"/>
      <c r="DG289" s="341"/>
      <c r="DH289" s="341"/>
      <c r="DI289" s="341"/>
      <c r="DJ289" s="341"/>
      <c r="DK289" s="341"/>
    </row>
    <row r="290" customFormat="false" ht="12.75" hidden="false" customHeight="false" outlineLevel="0" collapsed="false">
      <c r="A290" s="449" t="n">
        <v>0</v>
      </c>
      <c r="B290" s="0" t="n">
        <v>0</v>
      </c>
      <c r="C290" s="0" t="n">
        <v>0</v>
      </c>
      <c r="D290" s="0" t="n">
        <v>0</v>
      </c>
      <c r="E290" s="0" t="n">
        <v>0</v>
      </c>
      <c r="F290" s="438"/>
      <c r="G290" s="450" t="n">
        <v>5.159</v>
      </c>
      <c r="H290" s="450" t="n">
        <v>5.137</v>
      </c>
      <c r="I290" s="448" t="n">
        <f aca="false">G290-H290</f>
        <v>0.0220000000000002</v>
      </c>
      <c r="J290" s="438" t="n">
        <f aca="false">I290*B290*10000</f>
        <v>0</v>
      </c>
      <c r="K290" s="438" t="n">
        <f aca="false">C290*I290*10000</f>
        <v>0</v>
      </c>
      <c r="L290" s="438" t="n">
        <f aca="false">I290*D290*10000</f>
        <v>0</v>
      </c>
      <c r="M290" s="438" t="n">
        <f aca="false">I290*E290*10000</f>
        <v>0</v>
      </c>
      <c r="N290" s="438" t="n">
        <f aca="false">SUM(J290:M290)</f>
        <v>0</v>
      </c>
      <c r="O290" s="451" t="n">
        <f aca="false">A290</f>
        <v>0</v>
      </c>
      <c r="P290" s="341"/>
      <c r="Q290" s="341"/>
      <c r="R290" s="341"/>
      <c r="S290" s="428" t="n">
        <f aca="false">H289</f>
        <v>5.357</v>
      </c>
      <c r="T290" s="427" t="n">
        <f aca="false">G289-S290</f>
        <v>0.0219999999999994</v>
      </c>
      <c r="U290" s="341"/>
      <c r="V290" s="341"/>
      <c r="W290" s="341"/>
      <c r="X290" s="341"/>
      <c r="Y290" s="341"/>
      <c r="Z290" s="341"/>
      <c r="AA290" s="341"/>
      <c r="AB290" s="341"/>
      <c r="AC290" s="341"/>
      <c r="AD290" s="341"/>
      <c r="AE290" s="341"/>
      <c r="AF290" s="341"/>
      <c r="AG290" s="341"/>
      <c r="AH290" s="341"/>
      <c r="AI290" s="341"/>
      <c r="AJ290" s="341"/>
      <c r="AK290" s="341"/>
      <c r="AL290" s="341"/>
      <c r="AM290" s="341"/>
      <c r="AN290" s="341"/>
      <c r="AO290" s="341"/>
      <c r="AP290" s="341"/>
      <c r="AQ290" s="341"/>
      <c r="AR290" s="341"/>
      <c r="AS290" s="341"/>
      <c r="AT290" s="341"/>
      <c r="AU290" s="341"/>
      <c r="AV290" s="341"/>
      <c r="AW290" s="341"/>
      <c r="AX290" s="341"/>
      <c r="AY290" s="341"/>
      <c r="AZ290" s="341"/>
      <c r="BA290" s="341"/>
      <c r="BB290" s="341"/>
      <c r="BC290" s="341"/>
      <c r="BD290" s="433"/>
      <c r="BE290" s="433"/>
      <c r="BF290" s="434"/>
      <c r="BG290" s="434"/>
      <c r="BH290" s="341"/>
      <c r="BI290" s="341"/>
      <c r="BJ290" s="341"/>
      <c r="BK290" s="341"/>
      <c r="BL290" s="341"/>
      <c r="BM290" s="341"/>
      <c r="BN290" s="341"/>
      <c r="BO290" s="341"/>
      <c r="BP290" s="341"/>
      <c r="BQ290" s="341"/>
      <c r="BR290" s="341"/>
      <c r="BS290" s="341"/>
      <c r="BT290" s="341"/>
      <c r="BU290" s="341"/>
      <c r="BV290" s="341"/>
      <c r="BW290" s="341"/>
      <c r="BX290" s="341"/>
      <c r="BY290" s="341"/>
      <c r="BZ290" s="341"/>
      <c r="CA290" s="341"/>
      <c r="CB290" s="341"/>
      <c r="CC290" s="341"/>
      <c r="CD290" s="430"/>
      <c r="CE290" s="341"/>
      <c r="CF290" s="341"/>
      <c r="CG290" s="341"/>
      <c r="CH290" s="341"/>
      <c r="CI290" s="341"/>
      <c r="CJ290" s="341"/>
      <c r="CK290" s="341"/>
      <c r="CL290" s="341"/>
      <c r="CM290" s="341"/>
      <c r="CN290" s="341"/>
      <c r="CO290" s="341"/>
      <c r="CP290" s="341"/>
      <c r="CQ290" s="341"/>
      <c r="CR290" s="341"/>
      <c r="CS290" s="341"/>
      <c r="CT290" s="341"/>
      <c r="CU290" s="341"/>
      <c r="CV290" s="341"/>
      <c r="CW290" s="341"/>
      <c r="CX290" s="341"/>
      <c r="CY290" s="341"/>
      <c r="CZ290" s="341"/>
      <c r="DA290" s="341"/>
      <c r="DB290" s="341"/>
      <c r="DC290" s="430"/>
      <c r="DD290" s="341"/>
      <c r="DE290" s="341"/>
      <c r="DF290" s="341"/>
      <c r="DG290" s="341"/>
      <c r="DH290" s="341"/>
      <c r="DI290" s="341"/>
      <c r="DJ290" s="341"/>
      <c r="DK290" s="341"/>
    </row>
    <row r="291" customFormat="false" ht="12.75" hidden="false" customHeight="false" outlineLevel="0" collapsed="false">
      <c r="A291" s="449" t="n">
        <v>0</v>
      </c>
      <c r="B291" s="0" t="n">
        <v>0</v>
      </c>
      <c r="C291" s="0" t="n">
        <v>0</v>
      </c>
      <c r="D291" s="0" t="n">
        <v>0</v>
      </c>
      <c r="E291" s="0" t="n">
        <v>0</v>
      </c>
      <c r="F291" s="438"/>
      <c r="G291" s="450" t="n">
        <v>5.149</v>
      </c>
      <c r="H291" s="450" t="n">
        <v>5.127</v>
      </c>
      <c r="I291" s="448" t="n">
        <f aca="false">G291-H291</f>
        <v>0.0220000000000002</v>
      </c>
      <c r="J291" s="438" t="n">
        <f aca="false">I291*B291*10000</f>
        <v>0</v>
      </c>
      <c r="K291" s="438" t="n">
        <f aca="false">C291*I291*10000</f>
        <v>0</v>
      </c>
      <c r="L291" s="438" t="n">
        <f aca="false">I291*D291*10000</f>
        <v>0</v>
      </c>
      <c r="M291" s="438" t="n">
        <f aca="false">I291*E291*10000</f>
        <v>0</v>
      </c>
      <c r="N291" s="438" t="n">
        <f aca="false">SUM(J291:M291)</f>
        <v>0</v>
      </c>
      <c r="O291" s="451" t="n">
        <f aca="false">A291</f>
        <v>0</v>
      </c>
      <c r="P291" s="341"/>
      <c r="Q291" s="341"/>
      <c r="R291" s="341"/>
      <c r="S291" s="428" t="n">
        <f aca="false">H290</f>
        <v>5.137</v>
      </c>
      <c r="T291" s="427" t="n">
        <f aca="false">G290-S291</f>
        <v>0.0220000000000002</v>
      </c>
      <c r="U291" s="341"/>
      <c r="V291" s="341"/>
      <c r="W291" s="341"/>
      <c r="X291" s="341"/>
      <c r="Y291" s="341"/>
      <c r="Z291" s="341"/>
      <c r="AA291" s="341"/>
      <c r="AB291" s="341"/>
      <c r="AC291" s="341"/>
      <c r="AD291" s="341"/>
      <c r="AE291" s="341"/>
      <c r="AF291" s="341"/>
      <c r="AG291" s="341"/>
      <c r="AH291" s="341"/>
      <c r="AI291" s="341"/>
      <c r="AJ291" s="341"/>
      <c r="AK291" s="341"/>
      <c r="AL291" s="341"/>
      <c r="AM291" s="341"/>
      <c r="AN291" s="341"/>
      <c r="AO291" s="341"/>
      <c r="AP291" s="341"/>
      <c r="AQ291" s="341"/>
      <c r="AR291" s="341"/>
      <c r="AS291" s="341"/>
      <c r="AT291" s="341"/>
      <c r="AU291" s="341"/>
      <c r="AV291" s="341"/>
      <c r="AW291" s="341"/>
      <c r="AX291" s="341"/>
      <c r="AY291" s="341"/>
      <c r="AZ291" s="341"/>
      <c r="BA291" s="341"/>
      <c r="BB291" s="341"/>
      <c r="BC291" s="341"/>
      <c r="BD291" s="433"/>
      <c r="BE291" s="433"/>
      <c r="BF291" s="434"/>
      <c r="BG291" s="434"/>
      <c r="BH291" s="341"/>
      <c r="BI291" s="341"/>
      <c r="BJ291" s="341"/>
      <c r="BK291" s="341"/>
      <c r="BL291" s="341"/>
      <c r="BM291" s="341"/>
      <c r="BN291" s="341"/>
      <c r="BO291" s="341"/>
      <c r="BP291" s="341"/>
      <c r="BQ291" s="341"/>
      <c r="BR291" s="341"/>
      <c r="BS291" s="341"/>
      <c r="BT291" s="341"/>
      <c r="BU291" s="341"/>
      <c r="BV291" s="341"/>
      <c r="BW291" s="341"/>
      <c r="BX291" s="341"/>
      <c r="BY291" s="341"/>
      <c r="BZ291" s="341"/>
      <c r="CA291" s="341"/>
      <c r="CB291" s="341"/>
      <c r="CC291" s="341"/>
      <c r="CD291" s="430"/>
      <c r="CE291" s="341"/>
      <c r="CF291" s="341"/>
      <c r="CG291" s="341"/>
      <c r="CH291" s="341"/>
      <c r="CI291" s="341"/>
      <c r="CJ291" s="341"/>
      <c r="CK291" s="341"/>
      <c r="CL291" s="341"/>
      <c r="CM291" s="341"/>
      <c r="CN291" s="341"/>
      <c r="CO291" s="341"/>
      <c r="CP291" s="341"/>
      <c r="CQ291" s="341"/>
      <c r="CR291" s="341"/>
      <c r="CS291" s="341"/>
      <c r="CT291" s="341"/>
      <c r="CU291" s="341"/>
      <c r="CV291" s="341"/>
      <c r="CW291" s="341"/>
      <c r="CX291" s="341"/>
      <c r="CY291" s="341"/>
      <c r="CZ291" s="341"/>
      <c r="DA291" s="341"/>
      <c r="DB291" s="341"/>
      <c r="DC291" s="430"/>
      <c r="DD291" s="341"/>
      <c r="DE291" s="341"/>
      <c r="DF291" s="341"/>
      <c r="DG291" s="341"/>
      <c r="DH291" s="341"/>
      <c r="DI291" s="341"/>
      <c r="DJ291" s="341"/>
      <c r="DK291" s="341"/>
    </row>
    <row r="292" customFormat="false" ht="12.75" hidden="false" customHeight="false" outlineLevel="0" collapsed="false">
      <c r="A292" s="449" t="n">
        <v>0</v>
      </c>
      <c r="B292" s="0" t="n">
        <v>0</v>
      </c>
      <c r="C292" s="0" t="n">
        <v>0</v>
      </c>
      <c r="D292" s="0" t="n">
        <v>0</v>
      </c>
      <c r="E292" s="0" t="n">
        <v>0</v>
      </c>
      <c r="F292" s="438"/>
      <c r="G292" s="450" t="n">
        <v>5.185</v>
      </c>
      <c r="H292" s="450" t="n">
        <v>5.163</v>
      </c>
      <c r="I292" s="448" t="n">
        <f aca="false">G292-H292</f>
        <v>0.0219999999999994</v>
      </c>
      <c r="J292" s="438" t="n">
        <f aca="false">I292*B292*10000</f>
        <v>0</v>
      </c>
      <c r="K292" s="438" t="n">
        <f aca="false">C292*I292*10000</f>
        <v>0</v>
      </c>
      <c r="L292" s="438" t="n">
        <f aca="false">I292*D292*10000</f>
        <v>0</v>
      </c>
      <c r="M292" s="438" t="n">
        <f aca="false">I292*E292*10000</f>
        <v>0</v>
      </c>
      <c r="N292" s="438" t="n">
        <f aca="false">SUM(J292:M292)</f>
        <v>0</v>
      </c>
      <c r="O292" s="451" t="n">
        <f aca="false">A292</f>
        <v>0</v>
      </c>
      <c r="P292" s="341"/>
      <c r="Q292" s="341"/>
      <c r="R292" s="341"/>
      <c r="S292" s="428" t="n">
        <f aca="false">H291</f>
        <v>5.127</v>
      </c>
      <c r="T292" s="427" t="n">
        <f aca="false">G291-S292</f>
        <v>0.0220000000000002</v>
      </c>
      <c r="U292" s="341"/>
      <c r="V292" s="341"/>
      <c r="W292" s="341"/>
      <c r="X292" s="341"/>
      <c r="Y292" s="341"/>
      <c r="Z292" s="341"/>
      <c r="AA292" s="341"/>
      <c r="AB292" s="341"/>
      <c r="AC292" s="341"/>
      <c r="AD292" s="341"/>
      <c r="AE292" s="341"/>
      <c r="AF292" s="341"/>
      <c r="AG292" s="341"/>
      <c r="AH292" s="341"/>
      <c r="AI292" s="341"/>
      <c r="AJ292" s="341"/>
      <c r="AK292" s="341"/>
      <c r="AL292" s="341"/>
      <c r="AM292" s="341"/>
      <c r="AN292" s="341"/>
      <c r="AO292" s="341"/>
      <c r="AP292" s="341"/>
      <c r="AQ292" s="341"/>
      <c r="AR292" s="341"/>
      <c r="AS292" s="341"/>
      <c r="AT292" s="341"/>
      <c r="AU292" s="341"/>
      <c r="AV292" s="341"/>
      <c r="AW292" s="341"/>
      <c r="AX292" s="341"/>
      <c r="AY292" s="341"/>
      <c r="AZ292" s="341"/>
      <c r="BA292" s="341"/>
      <c r="BB292" s="341"/>
      <c r="BC292" s="341"/>
      <c r="BD292" s="433"/>
      <c r="BE292" s="433"/>
      <c r="BF292" s="434"/>
      <c r="BG292" s="434"/>
      <c r="BH292" s="341"/>
      <c r="BI292" s="341"/>
      <c r="BJ292" s="341"/>
      <c r="BK292" s="341"/>
      <c r="BL292" s="341"/>
      <c r="BM292" s="341"/>
      <c r="BN292" s="341"/>
      <c r="BO292" s="341"/>
      <c r="BP292" s="341"/>
      <c r="BQ292" s="341"/>
      <c r="BR292" s="341"/>
      <c r="BS292" s="341"/>
      <c r="BT292" s="341"/>
      <c r="BU292" s="341"/>
      <c r="BV292" s="341"/>
      <c r="BW292" s="341"/>
      <c r="BX292" s="341"/>
      <c r="BY292" s="341"/>
      <c r="BZ292" s="341"/>
      <c r="CA292" s="341"/>
      <c r="CB292" s="341"/>
      <c r="CC292" s="341"/>
      <c r="CD292" s="430"/>
      <c r="CE292" s="341"/>
      <c r="CF292" s="341"/>
      <c r="CG292" s="341"/>
      <c r="CH292" s="341"/>
      <c r="CI292" s="341"/>
      <c r="CJ292" s="341"/>
      <c r="CK292" s="341"/>
      <c r="CL292" s="341"/>
      <c r="CM292" s="341"/>
      <c r="CN292" s="341"/>
      <c r="CO292" s="341"/>
      <c r="CP292" s="341"/>
      <c r="CQ292" s="341"/>
      <c r="CR292" s="341"/>
      <c r="CS292" s="341"/>
      <c r="CT292" s="341"/>
      <c r="CU292" s="341"/>
      <c r="CV292" s="341"/>
      <c r="CW292" s="341"/>
      <c r="CX292" s="341"/>
      <c r="CY292" s="341"/>
      <c r="CZ292" s="341"/>
      <c r="DA292" s="341"/>
      <c r="DB292" s="341"/>
      <c r="DC292" s="430"/>
      <c r="DD292" s="341"/>
      <c r="DE292" s="341"/>
      <c r="DF292" s="341"/>
      <c r="DG292" s="341"/>
      <c r="DH292" s="341"/>
      <c r="DI292" s="341"/>
      <c r="DJ292" s="341"/>
      <c r="DK292" s="341"/>
    </row>
    <row r="293" customFormat="false" ht="12.75" hidden="false" customHeight="false" outlineLevel="0" collapsed="false">
      <c r="A293" s="449" t="n">
        <v>0</v>
      </c>
      <c r="B293" s="0" t="n">
        <v>0</v>
      </c>
      <c r="C293" s="0" t="n">
        <v>0</v>
      </c>
      <c r="D293" s="0" t="n">
        <v>0</v>
      </c>
      <c r="E293" s="0" t="n">
        <v>0</v>
      </c>
      <c r="F293" s="438"/>
      <c r="G293" s="450" t="n">
        <v>5.235</v>
      </c>
      <c r="H293" s="450" t="n">
        <v>5.213</v>
      </c>
      <c r="I293" s="448" t="n">
        <f aca="false">G293-H293</f>
        <v>0.0220000000000002</v>
      </c>
      <c r="J293" s="438" t="n">
        <f aca="false">I293*B293*10000</f>
        <v>0</v>
      </c>
      <c r="K293" s="438" t="n">
        <f aca="false">C293*I293*10000</f>
        <v>0</v>
      </c>
      <c r="L293" s="438" t="n">
        <f aca="false">I293*D293*10000</f>
        <v>0</v>
      </c>
      <c r="M293" s="438" t="n">
        <f aca="false">I293*E293*10000</f>
        <v>0</v>
      </c>
      <c r="N293" s="438" t="n">
        <f aca="false">SUM(J293:M293)</f>
        <v>0</v>
      </c>
      <c r="O293" s="451" t="n">
        <f aca="false">A293</f>
        <v>0</v>
      </c>
      <c r="P293" s="425" t="n">
        <f aca="false">SUM(N282:N293)</f>
        <v>0</v>
      </c>
      <c r="Q293" s="341"/>
      <c r="R293" s="341"/>
      <c r="S293" s="428" t="n">
        <f aca="false">H292</f>
        <v>5.163</v>
      </c>
      <c r="T293" s="427" t="n">
        <f aca="false">G292-S293</f>
        <v>0.0219999999999994</v>
      </c>
      <c r="U293" s="341"/>
      <c r="V293" s="341"/>
      <c r="W293" s="341"/>
      <c r="X293" s="341"/>
      <c r="Y293" s="341"/>
      <c r="Z293" s="341"/>
      <c r="AA293" s="341"/>
      <c r="AB293" s="341"/>
      <c r="AC293" s="341"/>
      <c r="AD293" s="341"/>
      <c r="AE293" s="341"/>
      <c r="AF293" s="341"/>
      <c r="AG293" s="341"/>
      <c r="AH293" s="341"/>
      <c r="AI293" s="341"/>
      <c r="AJ293" s="341"/>
      <c r="AK293" s="341"/>
      <c r="AL293" s="341"/>
      <c r="AM293" s="341"/>
      <c r="AN293" s="341"/>
      <c r="AO293" s="341"/>
      <c r="AP293" s="341"/>
      <c r="AQ293" s="341"/>
      <c r="AR293" s="341"/>
      <c r="AS293" s="341"/>
      <c r="AT293" s="341"/>
      <c r="AU293" s="341"/>
      <c r="AV293" s="341"/>
      <c r="AW293" s="341"/>
      <c r="AX293" s="341"/>
      <c r="AY293" s="341"/>
      <c r="AZ293" s="341"/>
      <c r="BA293" s="341"/>
      <c r="BB293" s="341"/>
      <c r="BC293" s="341"/>
      <c r="BD293" s="433"/>
      <c r="BE293" s="433"/>
      <c r="BF293" s="434"/>
      <c r="BG293" s="434"/>
      <c r="BH293" s="341"/>
      <c r="BI293" s="341"/>
      <c r="BJ293" s="341"/>
      <c r="BK293" s="341"/>
      <c r="BL293" s="341"/>
      <c r="BM293" s="341"/>
      <c r="BN293" s="341"/>
      <c r="BO293" s="341"/>
      <c r="BP293" s="341"/>
      <c r="BQ293" s="341"/>
      <c r="BR293" s="341"/>
      <c r="BS293" s="341"/>
      <c r="BT293" s="341"/>
      <c r="BU293" s="341"/>
      <c r="BV293" s="341"/>
      <c r="BW293" s="341"/>
      <c r="BX293" s="341"/>
      <c r="BY293" s="341"/>
      <c r="BZ293" s="341"/>
      <c r="CA293" s="341"/>
      <c r="CB293" s="341"/>
      <c r="CC293" s="341"/>
      <c r="CD293" s="430"/>
      <c r="CE293" s="341"/>
      <c r="CF293" s="341"/>
      <c r="CG293" s="341"/>
      <c r="CH293" s="341"/>
      <c r="CI293" s="341"/>
      <c r="CJ293" s="341"/>
      <c r="CK293" s="341"/>
      <c r="CL293" s="341"/>
      <c r="CM293" s="341"/>
      <c r="CN293" s="341"/>
      <c r="CO293" s="341"/>
      <c r="CP293" s="341"/>
      <c r="CQ293" s="341"/>
      <c r="CR293" s="341"/>
      <c r="CS293" s="341"/>
      <c r="CT293" s="341"/>
      <c r="CU293" s="341"/>
      <c r="CV293" s="341"/>
      <c r="CW293" s="341"/>
      <c r="CX293" s="341"/>
      <c r="CY293" s="341"/>
      <c r="CZ293" s="341"/>
      <c r="DA293" s="341"/>
      <c r="DB293" s="341"/>
      <c r="DC293" s="430"/>
      <c r="DD293" s="341"/>
      <c r="DE293" s="341"/>
      <c r="DF293" s="341"/>
      <c r="DG293" s="341"/>
      <c r="DH293" s="341"/>
      <c r="DI293" s="341"/>
      <c r="DJ293" s="341"/>
      <c r="DK293" s="341"/>
    </row>
    <row r="294" customFormat="false" ht="12.75" hidden="false" customHeight="false" outlineLevel="0" collapsed="false">
      <c r="A294" s="449" t="n">
        <v>0</v>
      </c>
      <c r="B294" s="0" t="n">
        <v>0</v>
      </c>
      <c r="C294" s="0" t="n">
        <v>0</v>
      </c>
      <c r="D294" s="438" t="n">
        <v>0</v>
      </c>
      <c r="E294" s="438" t="n">
        <v>0</v>
      </c>
      <c r="F294" s="438"/>
      <c r="G294" s="450" t="n">
        <v>5.266</v>
      </c>
      <c r="H294" s="450" t="n">
        <v>5.244</v>
      </c>
      <c r="I294" s="448" t="n">
        <f aca="false">G294-H294</f>
        <v>0.0220000000000002</v>
      </c>
      <c r="J294" s="438" t="n">
        <f aca="false">I294*B294*10000</f>
        <v>0</v>
      </c>
      <c r="K294" s="438" t="n">
        <f aca="false">C294*I294*10000</f>
        <v>0</v>
      </c>
      <c r="L294" s="438" t="n">
        <f aca="false">I294*D294*10000</f>
        <v>0</v>
      </c>
      <c r="M294" s="438" t="n">
        <f aca="false">I294*E294*10000</f>
        <v>0</v>
      </c>
      <c r="N294" s="438" t="n">
        <f aca="false">SUM(J294:M294)</f>
        <v>0</v>
      </c>
      <c r="O294" s="451" t="n">
        <f aca="false">A294</f>
        <v>0</v>
      </c>
      <c r="P294" s="341"/>
      <c r="Q294" s="341"/>
      <c r="R294" s="341"/>
      <c r="S294" s="428" t="n">
        <f aca="false">H293</f>
        <v>5.213</v>
      </c>
      <c r="T294" s="427" t="n">
        <f aca="false">G293-S294</f>
        <v>0.0220000000000002</v>
      </c>
      <c r="U294" s="341"/>
      <c r="V294" s="341"/>
      <c r="W294" s="341"/>
      <c r="X294" s="341"/>
      <c r="Y294" s="341"/>
      <c r="Z294" s="341"/>
      <c r="AA294" s="341"/>
      <c r="AB294" s="341"/>
      <c r="AC294" s="341"/>
      <c r="AD294" s="341"/>
      <c r="AE294" s="341"/>
      <c r="AF294" s="341"/>
      <c r="AG294" s="341"/>
      <c r="AH294" s="341"/>
      <c r="AI294" s="341"/>
      <c r="AJ294" s="341"/>
      <c r="AK294" s="341"/>
      <c r="AL294" s="341"/>
      <c r="AM294" s="341"/>
      <c r="AN294" s="341"/>
      <c r="AO294" s="341"/>
      <c r="AP294" s="341"/>
      <c r="AQ294" s="341"/>
      <c r="AR294" s="341"/>
      <c r="AS294" s="341"/>
      <c r="AT294" s="341"/>
      <c r="AU294" s="341"/>
      <c r="AV294" s="341"/>
      <c r="AW294" s="341"/>
      <c r="AX294" s="341"/>
      <c r="AY294" s="341"/>
      <c r="AZ294" s="341"/>
      <c r="BA294" s="341"/>
      <c r="BB294" s="341"/>
      <c r="BC294" s="341"/>
      <c r="BD294" s="433"/>
      <c r="BE294" s="433"/>
      <c r="BF294" s="434"/>
      <c r="BG294" s="434"/>
      <c r="BH294" s="341"/>
      <c r="BI294" s="341"/>
      <c r="BJ294" s="341"/>
      <c r="BK294" s="341"/>
      <c r="BL294" s="341"/>
      <c r="BM294" s="341"/>
      <c r="BN294" s="341"/>
      <c r="BO294" s="341"/>
      <c r="BP294" s="341"/>
      <c r="BQ294" s="341"/>
      <c r="BR294" s="341"/>
      <c r="BS294" s="341"/>
      <c r="BT294" s="341"/>
      <c r="BU294" s="341"/>
      <c r="BV294" s="341"/>
      <c r="BW294" s="341"/>
      <c r="BX294" s="341"/>
      <c r="BY294" s="341"/>
      <c r="BZ294" s="341"/>
      <c r="CA294" s="341"/>
      <c r="CB294" s="341"/>
      <c r="CC294" s="341"/>
      <c r="CD294" s="430"/>
      <c r="CE294" s="341"/>
      <c r="CF294" s="341"/>
      <c r="CG294" s="341"/>
      <c r="CH294" s="341"/>
      <c r="CI294" s="341"/>
      <c r="CJ294" s="341"/>
      <c r="CK294" s="341"/>
      <c r="CL294" s="341"/>
      <c r="CM294" s="341"/>
      <c r="CN294" s="341"/>
      <c r="CO294" s="341"/>
      <c r="CP294" s="341"/>
      <c r="CQ294" s="341"/>
      <c r="CR294" s="341"/>
      <c r="CS294" s="341"/>
      <c r="CT294" s="341"/>
      <c r="CU294" s="341"/>
      <c r="CV294" s="341"/>
      <c r="CW294" s="341"/>
      <c r="CX294" s="341"/>
      <c r="CY294" s="341"/>
      <c r="CZ294" s="341"/>
      <c r="DA294" s="341"/>
      <c r="DB294" s="341"/>
      <c r="DC294" s="430"/>
      <c r="DD294" s="341"/>
      <c r="DE294" s="341"/>
      <c r="DF294" s="341"/>
      <c r="DG294" s="341"/>
      <c r="DH294" s="341"/>
      <c r="DI294" s="341"/>
      <c r="DJ294" s="341"/>
      <c r="DK294" s="341"/>
    </row>
    <row r="295" customFormat="false" ht="12.75" hidden="false" customHeight="false" outlineLevel="0" collapsed="false">
      <c r="A295" s="449" t="n">
        <v>0</v>
      </c>
      <c r="B295" s="0" t="n">
        <v>0</v>
      </c>
      <c r="C295" s="0" t="n">
        <v>0</v>
      </c>
      <c r="D295" s="438" t="n">
        <v>0</v>
      </c>
      <c r="E295" s="438" t="n">
        <v>0</v>
      </c>
      <c r="F295" s="438"/>
      <c r="G295" s="450" t="n">
        <v>5.281</v>
      </c>
      <c r="H295" s="450" t="n">
        <v>5.259</v>
      </c>
      <c r="I295" s="448" t="n">
        <f aca="false">G295-H295</f>
        <v>0.0219999999999994</v>
      </c>
      <c r="J295" s="438" t="n">
        <f aca="false">I295*B295*10000</f>
        <v>0</v>
      </c>
      <c r="K295" s="438" t="n">
        <f aca="false">C295*I295*10000</f>
        <v>0</v>
      </c>
      <c r="L295" s="438" t="n">
        <f aca="false">I295*D295*10000</f>
        <v>0</v>
      </c>
      <c r="M295" s="438" t="n">
        <f aca="false">I295*E295*10000</f>
        <v>0</v>
      </c>
      <c r="N295" s="438" t="n">
        <f aca="false">SUM(J295:M295)</f>
        <v>0</v>
      </c>
      <c r="O295" s="451" t="n">
        <f aca="false">A295</f>
        <v>0</v>
      </c>
      <c r="P295" s="341"/>
      <c r="Q295" s="341"/>
      <c r="R295" s="341"/>
      <c r="S295" s="428" t="n">
        <f aca="false">H294</f>
        <v>5.244</v>
      </c>
      <c r="T295" s="427" t="n">
        <f aca="false">G294-S295</f>
        <v>0.0220000000000002</v>
      </c>
      <c r="U295" s="341"/>
      <c r="V295" s="341"/>
      <c r="W295" s="341"/>
      <c r="X295" s="341"/>
      <c r="Y295" s="341"/>
      <c r="Z295" s="341"/>
      <c r="AA295" s="341"/>
      <c r="AB295" s="341"/>
      <c r="AC295" s="341"/>
      <c r="AD295" s="341"/>
      <c r="AE295" s="341"/>
      <c r="AF295" s="341"/>
      <c r="AG295" s="341"/>
      <c r="AH295" s="341"/>
      <c r="AI295" s="341"/>
      <c r="AJ295" s="341"/>
      <c r="AK295" s="341"/>
      <c r="AL295" s="341"/>
      <c r="AM295" s="341"/>
      <c r="AN295" s="341"/>
      <c r="AO295" s="341"/>
      <c r="AP295" s="341"/>
      <c r="AQ295" s="341"/>
      <c r="AR295" s="341"/>
      <c r="AS295" s="341"/>
      <c r="AT295" s="341"/>
      <c r="AU295" s="341"/>
      <c r="AV295" s="341"/>
      <c r="AW295" s="341"/>
      <c r="AX295" s="341"/>
      <c r="AY295" s="341"/>
      <c r="AZ295" s="341"/>
      <c r="BA295" s="341"/>
      <c r="BB295" s="341"/>
      <c r="BC295" s="341"/>
      <c r="BD295" s="433"/>
      <c r="BE295" s="433"/>
      <c r="BF295" s="434"/>
      <c r="BG295" s="434"/>
      <c r="BH295" s="341"/>
      <c r="BI295" s="341"/>
      <c r="BJ295" s="341"/>
      <c r="BK295" s="341"/>
      <c r="BL295" s="341"/>
      <c r="BM295" s="341"/>
      <c r="BN295" s="341"/>
      <c r="BO295" s="341"/>
      <c r="BP295" s="341"/>
      <c r="BQ295" s="341"/>
      <c r="BR295" s="341"/>
      <c r="BS295" s="341"/>
      <c r="BT295" s="341"/>
      <c r="BU295" s="341"/>
      <c r="BV295" s="341"/>
      <c r="BW295" s="341"/>
      <c r="BX295" s="341"/>
      <c r="BY295" s="341"/>
      <c r="BZ295" s="341"/>
      <c r="CA295" s="341"/>
      <c r="CB295" s="341"/>
      <c r="CC295" s="341"/>
      <c r="CD295" s="430"/>
      <c r="CE295" s="341"/>
      <c r="CF295" s="341"/>
      <c r="CG295" s="341"/>
      <c r="CH295" s="341"/>
      <c r="CI295" s="341"/>
      <c r="CJ295" s="341"/>
      <c r="CK295" s="341"/>
      <c r="CL295" s="341"/>
      <c r="CM295" s="341"/>
      <c r="CN295" s="341"/>
      <c r="CO295" s="341"/>
      <c r="CP295" s="341"/>
      <c r="CQ295" s="341"/>
      <c r="CR295" s="341"/>
      <c r="CS295" s="341"/>
      <c r="CT295" s="341"/>
      <c r="CU295" s="341"/>
      <c r="CV295" s="341"/>
      <c r="CW295" s="341"/>
      <c r="CX295" s="341"/>
      <c r="CY295" s="341"/>
      <c r="CZ295" s="341"/>
      <c r="DA295" s="341"/>
      <c r="DB295" s="341"/>
      <c r="DC295" s="430"/>
      <c r="DD295" s="341"/>
      <c r="DE295" s="341"/>
      <c r="DF295" s="341"/>
      <c r="DG295" s="341"/>
      <c r="DH295" s="341"/>
      <c r="DI295" s="341"/>
      <c r="DJ295" s="341"/>
      <c r="DK295" s="341"/>
    </row>
    <row r="296" customFormat="false" ht="12.75" hidden="false" customHeight="false" outlineLevel="0" collapsed="false">
      <c r="A296" s="449" t="n">
        <v>0</v>
      </c>
      <c r="B296" s="0" t="n">
        <v>0</v>
      </c>
      <c r="C296" s="0" t="n">
        <v>0</v>
      </c>
      <c r="D296" s="438" t="n">
        <v>0</v>
      </c>
      <c r="E296" s="438" t="n">
        <v>0</v>
      </c>
      <c r="F296" s="438"/>
      <c r="G296" s="450" t="n">
        <v>5.31</v>
      </c>
      <c r="H296" s="450" t="n">
        <v>5.288</v>
      </c>
      <c r="I296" s="448" t="n">
        <f aca="false">G296-H296</f>
        <v>0.0219999999999994</v>
      </c>
      <c r="J296" s="438" t="n">
        <f aca="false">I296*B296*10000</f>
        <v>0</v>
      </c>
      <c r="K296" s="438" t="n">
        <f aca="false">C296*I296*10000</f>
        <v>0</v>
      </c>
      <c r="L296" s="438" t="n">
        <f aca="false">I296*D296*10000</f>
        <v>0</v>
      </c>
      <c r="M296" s="438" t="n">
        <f aca="false">I296*E296*10000</f>
        <v>0</v>
      </c>
      <c r="N296" s="438" t="n">
        <f aca="false">SUM(J296:M296)</f>
        <v>0</v>
      </c>
      <c r="O296" s="451" t="n">
        <f aca="false">A296</f>
        <v>0</v>
      </c>
      <c r="P296" s="341"/>
      <c r="Q296" s="341"/>
      <c r="R296" s="341"/>
      <c r="S296" s="428" t="n">
        <f aca="false">H295</f>
        <v>5.259</v>
      </c>
      <c r="T296" s="427" t="n">
        <f aca="false">G295-S296</f>
        <v>0.0219999999999994</v>
      </c>
      <c r="U296" s="341"/>
      <c r="V296" s="341"/>
      <c r="W296" s="341"/>
      <c r="X296" s="341"/>
      <c r="Y296" s="341"/>
      <c r="Z296" s="341"/>
      <c r="AA296" s="341"/>
      <c r="AB296" s="341"/>
      <c r="AC296" s="341"/>
      <c r="AD296" s="341"/>
      <c r="AE296" s="341"/>
      <c r="AF296" s="341"/>
      <c r="AG296" s="341"/>
      <c r="AH296" s="341"/>
      <c r="AI296" s="341"/>
      <c r="AJ296" s="341"/>
      <c r="AK296" s="341"/>
      <c r="AL296" s="341"/>
      <c r="AM296" s="341"/>
      <c r="AN296" s="341"/>
      <c r="AO296" s="341"/>
      <c r="AP296" s="341"/>
      <c r="AQ296" s="341"/>
      <c r="AR296" s="341"/>
      <c r="AS296" s="341"/>
      <c r="AT296" s="341"/>
      <c r="AU296" s="341"/>
      <c r="AV296" s="341"/>
      <c r="AW296" s="341"/>
      <c r="AX296" s="341"/>
      <c r="AY296" s="341"/>
      <c r="AZ296" s="341"/>
      <c r="BA296" s="341"/>
      <c r="BB296" s="341"/>
      <c r="BC296" s="341"/>
      <c r="BD296" s="433"/>
      <c r="BE296" s="433"/>
      <c r="BF296" s="434"/>
      <c r="BG296" s="434"/>
      <c r="BH296" s="341"/>
      <c r="BI296" s="341"/>
      <c r="BJ296" s="341"/>
      <c r="BK296" s="341"/>
      <c r="BL296" s="341"/>
      <c r="BM296" s="341"/>
      <c r="BN296" s="341"/>
      <c r="BO296" s="341"/>
      <c r="BP296" s="341"/>
      <c r="BQ296" s="341"/>
      <c r="BR296" s="341"/>
      <c r="BS296" s="341"/>
      <c r="BT296" s="341"/>
      <c r="BU296" s="341"/>
      <c r="BV296" s="341"/>
      <c r="BW296" s="341"/>
      <c r="BX296" s="341"/>
      <c r="BY296" s="341"/>
      <c r="BZ296" s="341"/>
      <c r="CA296" s="341"/>
      <c r="CB296" s="341"/>
      <c r="CC296" s="341"/>
      <c r="CD296" s="430"/>
      <c r="CE296" s="341"/>
      <c r="CF296" s="341"/>
      <c r="CG296" s="341"/>
      <c r="CH296" s="341"/>
      <c r="CI296" s="341"/>
      <c r="CJ296" s="341"/>
      <c r="CK296" s="341"/>
      <c r="CL296" s="341"/>
      <c r="CM296" s="341"/>
      <c r="CN296" s="341"/>
      <c r="CO296" s="341"/>
      <c r="CP296" s="341"/>
      <c r="CQ296" s="341"/>
      <c r="CR296" s="341"/>
      <c r="CS296" s="341"/>
      <c r="CT296" s="341"/>
      <c r="CU296" s="341"/>
      <c r="CV296" s="341"/>
      <c r="CW296" s="341"/>
      <c r="CX296" s="341"/>
      <c r="CY296" s="341"/>
      <c r="CZ296" s="341"/>
      <c r="DA296" s="341"/>
      <c r="DB296" s="341"/>
      <c r="DC296" s="430"/>
      <c r="DD296" s="341"/>
      <c r="DE296" s="341"/>
      <c r="DF296" s="341"/>
      <c r="DG296" s="341"/>
      <c r="DH296" s="341"/>
      <c r="DI296" s="341"/>
      <c r="DJ296" s="341"/>
      <c r="DK296" s="341"/>
    </row>
    <row r="297" customFormat="false" ht="12.75" hidden="false" customHeight="false" outlineLevel="0" collapsed="false">
      <c r="A297" s="449" t="n">
        <v>0</v>
      </c>
      <c r="B297" s="0" t="n">
        <v>0</v>
      </c>
      <c r="C297" s="0" t="n">
        <v>0</v>
      </c>
      <c r="D297" s="438" t="n">
        <v>0</v>
      </c>
      <c r="E297" s="438" t="n">
        <v>0</v>
      </c>
      <c r="F297" s="438"/>
      <c r="G297" s="450" t="n">
        <v>5.45</v>
      </c>
      <c r="H297" s="450" t="n">
        <v>5.428</v>
      </c>
      <c r="I297" s="448" t="n">
        <f aca="false">G297-H297</f>
        <v>0.0220000000000002</v>
      </c>
      <c r="J297" s="438" t="n">
        <f aca="false">I297*B297*10000</f>
        <v>0</v>
      </c>
      <c r="K297" s="438" t="n">
        <f aca="false">C297*I297*10000</f>
        <v>0</v>
      </c>
      <c r="L297" s="438" t="n">
        <f aca="false">I297*D297*10000</f>
        <v>0</v>
      </c>
      <c r="M297" s="438" t="n">
        <f aca="false">I297*E297*10000</f>
        <v>0</v>
      </c>
      <c r="N297" s="438" t="n">
        <f aca="false">SUM(J297:M297)</f>
        <v>0</v>
      </c>
      <c r="O297" s="451" t="n">
        <f aca="false">A297</f>
        <v>0</v>
      </c>
      <c r="P297" s="341"/>
      <c r="Q297" s="341"/>
      <c r="R297" s="341"/>
      <c r="S297" s="428" t="n">
        <f aca="false">H296</f>
        <v>5.288</v>
      </c>
      <c r="T297" s="427" t="n">
        <f aca="false">G296-S297</f>
        <v>0.0219999999999994</v>
      </c>
      <c r="U297" s="341"/>
      <c r="V297" s="341"/>
      <c r="W297" s="341"/>
      <c r="X297" s="341"/>
      <c r="Y297" s="341"/>
      <c r="Z297" s="341"/>
      <c r="AA297" s="341"/>
      <c r="AB297" s="341"/>
      <c r="AC297" s="341"/>
      <c r="AD297" s="341"/>
      <c r="AE297" s="341"/>
      <c r="AF297" s="341"/>
      <c r="AG297" s="341"/>
      <c r="AH297" s="341"/>
      <c r="AI297" s="341"/>
      <c r="AJ297" s="341"/>
      <c r="AK297" s="341"/>
      <c r="AL297" s="341"/>
      <c r="AM297" s="341"/>
      <c r="AN297" s="341"/>
      <c r="AO297" s="341"/>
      <c r="AP297" s="341"/>
      <c r="AQ297" s="341"/>
      <c r="AR297" s="341"/>
      <c r="AS297" s="341"/>
      <c r="AT297" s="341"/>
      <c r="AU297" s="341"/>
      <c r="AV297" s="341"/>
      <c r="AW297" s="341"/>
      <c r="AX297" s="341"/>
      <c r="AY297" s="341"/>
      <c r="AZ297" s="341"/>
      <c r="BA297" s="341"/>
      <c r="BB297" s="341"/>
      <c r="BC297" s="341"/>
      <c r="BD297" s="433"/>
      <c r="BE297" s="433"/>
      <c r="BF297" s="434"/>
      <c r="BG297" s="434"/>
      <c r="BH297" s="341"/>
      <c r="BI297" s="341"/>
      <c r="BJ297" s="341"/>
      <c r="BK297" s="341"/>
      <c r="BL297" s="341"/>
      <c r="BM297" s="341"/>
      <c r="BN297" s="341"/>
      <c r="BO297" s="341"/>
      <c r="BP297" s="341"/>
      <c r="BQ297" s="341"/>
      <c r="BR297" s="341"/>
      <c r="BS297" s="341"/>
      <c r="BT297" s="341"/>
      <c r="BU297" s="341"/>
      <c r="BV297" s="341"/>
      <c r="BW297" s="341"/>
      <c r="BX297" s="341"/>
      <c r="BY297" s="341"/>
      <c r="BZ297" s="341"/>
      <c r="CA297" s="341"/>
      <c r="CB297" s="341"/>
      <c r="CC297" s="341"/>
      <c r="CD297" s="430"/>
      <c r="CE297" s="341"/>
      <c r="CF297" s="341"/>
      <c r="CG297" s="341"/>
      <c r="CH297" s="341"/>
      <c r="CI297" s="341"/>
      <c r="CJ297" s="341"/>
      <c r="CK297" s="341"/>
      <c r="CL297" s="341"/>
      <c r="CM297" s="341"/>
      <c r="CN297" s="341"/>
      <c r="CO297" s="341"/>
      <c r="CP297" s="341"/>
      <c r="CQ297" s="341"/>
      <c r="CR297" s="341"/>
      <c r="CS297" s="341"/>
      <c r="CT297" s="341"/>
      <c r="CU297" s="341"/>
      <c r="CV297" s="341"/>
      <c r="CW297" s="341"/>
      <c r="CX297" s="341"/>
      <c r="CY297" s="341"/>
      <c r="CZ297" s="341"/>
      <c r="DA297" s="341"/>
      <c r="DB297" s="341"/>
      <c r="DC297" s="430"/>
      <c r="DD297" s="341"/>
      <c r="DE297" s="341"/>
      <c r="DF297" s="341"/>
      <c r="DG297" s="341"/>
      <c r="DH297" s="341"/>
      <c r="DI297" s="341"/>
      <c r="DJ297" s="341"/>
      <c r="DK297" s="341"/>
    </row>
    <row r="298" customFormat="false" ht="12.75" hidden="false" customHeight="false" outlineLevel="0" collapsed="false">
      <c r="A298" s="449" t="n">
        <v>0</v>
      </c>
      <c r="B298" s="0" t="n">
        <v>0</v>
      </c>
      <c r="C298" s="0" t="n">
        <v>0</v>
      </c>
      <c r="D298" s="438" t="n">
        <v>0</v>
      </c>
      <c r="E298" s="438" t="n">
        <v>0</v>
      </c>
      <c r="F298" s="438"/>
      <c r="G298" s="450" t="n">
        <v>5.595</v>
      </c>
      <c r="H298" s="450" t="n">
        <v>5.573</v>
      </c>
      <c r="I298" s="448" t="n">
        <f aca="false">G298-H298</f>
        <v>0.0219999999999994</v>
      </c>
      <c r="J298" s="438" t="n">
        <f aca="false">I298*B298*10000</f>
        <v>0</v>
      </c>
      <c r="K298" s="438" t="n">
        <f aca="false">C298*I298*10000</f>
        <v>0</v>
      </c>
      <c r="L298" s="438" t="n">
        <f aca="false">I298*D298*10000</f>
        <v>0</v>
      </c>
      <c r="M298" s="438" t="n">
        <f aca="false">I298*E298*10000</f>
        <v>0</v>
      </c>
      <c r="N298" s="438" t="n">
        <f aca="false">SUM(J298:M298)</f>
        <v>0</v>
      </c>
      <c r="O298" s="451" t="n">
        <f aca="false">A298</f>
        <v>0</v>
      </c>
      <c r="P298" s="341"/>
      <c r="Q298" s="341"/>
      <c r="R298" s="341"/>
      <c r="S298" s="428" t="n">
        <f aca="false">H297</f>
        <v>5.428</v>
      </c>
      <c r="T298" s="427" t="n">
        <f aca="false">G297-S298</f>
        <v>0.0220000000000002</v>
      </c>
      <c r="U298" s="341"/>
      <c r="V298" s="341"/>
      <c r="W298" s="341"/>
      <c r="X298" s="341"/>
      <c r="Y298" s="341"/>
      <c r="Z298" s="341"/>
      <c r="AA298" s="341"/>
      <c r="AB298" s="341"/>
      <c r="AC298" s="341"/>
      <c r="AD298" s="341"/>
      <c r="AE298" s="341"/>
      <c r="AF298" s="341"/>
      <c r="AG298" s="341"/>
      <c r="AH298" s="341"/>
      <c r="AI298" s="341"/>
      <c r="AJ298" s="341"/>
      <c r="AK298" s="341"/>
      <c r="AL298" s="341"/>
      <c r="AM298" s="341"/>
      <c r="AN298" s="341"/>
      <c r="AO298" s="341"/>
      <c r="AP298" s="341"/>
      <c r="AQ298" s="341"/>
      <c r="AR298" s="341"/>
      <c r="AS298" s="341"/>
      <c r="AT298" s="341"/>
      <c r="AU298" s="341"/>
      <c r="AV298" s="341"/>
      <c r="AW298" s="341"/>
      <c r="AX298" s="341"/>
      <c r="AY298" s="341"/>
      <c r="AZ298" s="341"/>
      <c r="BA298" s="341"/>
      <c r="BB298" s="341"/>
      <c r="BC298" s="341"/>
      <c r="BD298" s="433"/>
      <c r="BE298" s="433"/>
      <c r="BF298" s="434"/>
      <c r="BG298" s="434"/>
      <c r="BH298" s="341"/>
      <c r="BI298" s="341"/>
      <c r="BJ298" s="341"/>
      <c r="BK298" s="341"/>
      <c r="BL298" s="341"/>
      <c r="BM298" s="341"/>
      <c r="BN298" s="341"/>
      <c r="BO298" s="341"/>
      <c r="BP298" s="341"/>
      <c r="BQ298" s="341"/>
      <c r="BR298" s="341"/>
      <c r="BS298" s="341"/>
      <c r="BT298" s="341"/>
      <c r="BU298" s="341"/>
      <c r="BV298" s="341"/>
      <c r="BW298" s="341"/>
      <c r="BX298" s="341"/>
      <c r="BY298" s="341"/>
      <c r="BZ298" s="341"/>
      <c r="CA298" s="341"/>
      <c r="CB298" s="341"/>
      <c r="CC298" s="341"/>
      <c r="CD298" s="430"/>
      <c r="CE298" s="341"/>
      <c r="CF298" s="341"/>
      <c r="CG298" s="341"/>
      <c r="CH298" s="341"/>
      <c r="CI298" s="341"/>
      <c r="CJ298" s="341"/>
      <c r="CK298" s="341"/>
      <c r="CL298" s="341"/>
      <c r="CM298" s="341"/>
      <c r="CN298" s="341"/>
      <c r="CO298" s="341"/>
      <c r="CP298" s="341"/>
      <c r="CQ298" s="341"/>
      <c r="CR298" s="341"/>
      <c r="CS298" s="341"/>
      <c r="CT298" s="341"/>
      <c r="CU298" s="341"/>
      <c r="CV298" s="341"/>
      <c r="CW298" s="341"/>
      <c r="CX298" s="341"/>
      <c r="CY298" s="341"/>
      <c r="CZ298" s="341"/>
      <c r="DA298" s="341"/>
      <c r="DB298" s="341"/>
      <c r="DC298" s="430"/>
      <c r="DD298" s="341"/>
      <c r="DE298" s="341"/>
      <c r="DF298" s="341"/>
      <c r="DG298" s="341"/>
      <c r="DH298" s="341"/>
      <c r="DI298" s="341"/>
      <c r="DJ298" s="341"/>
      <c r="DK298" s="341"/>
    </row>
    <row r="299" customFormat="false" ht="12.75" hidden="false" customHeight="false" outlineLevel="0" collapsed="false">
      <c r="A299" s="449" t="n">
        <v>0</v>
      </c>
      <c r="B299" s="0" t="n">
        <v>0</v>
      </c>
      <c r="C299" s="0" t="n">
        <v>0</v>
      </c>
      <c r="D299" s="438" t="n">
        <v>0</v>
      </c>
      <c r="E299" s="438" t="n">
        <v>0</v>
      </c>
      <c r="F299" s="438"/>
      <c r="G299" s="450" t="n">
        <v>5.715</v>
      </c>
      <c r="H299" s="450" t="n">
        <v>5.693</v>
      </c>
      <c r="I299" s="448" t="n">
        <f aca="false">G299-H299</f>
        <v>0.0220000000000002</v>
      </c>
      <c r="J299" s="438" t="n">
        <f aca="false">I299*B299*10000</f>
        <v>0</v>
      </c>
      <c r="K299" s="438" t="n">
        <f aca="false">C299*I299*10000</f>
        <v>0</v>
      </c>
      <c r="L299" s="438" t="n">
        <f aca="false">I299*D299*10000</f>
        <v>0</v>
      </c>
      <c r="M299" s="438" t="n">
        <f aca="false">I299*E299*10000</f>
        <v>0</v>
      </c>
      <c r="N299" s="438" t="n">
        <f aca="false">SUM(J299:M299)</f>
        <v>0</v>
      </c>
      <c r="O299" s="451" t="n">
        <f aca="false">A299</f>
        <v>0</v>
      </c>
      <c r="P299" s="341"/>
      <c r="Q299" s="341"/>
      <c r="R299" s="341"/>
      <c r="S299" s="428" t="n">
        <f aca="false">H298</f>
        <v>5.573</v>
      </c>
      <c r="T299" s="427" t="n">
        <f aca="false">G298-S299</f>
        <v>0.0219999999999994</v>
      </c>
      <c r="U299" s="341"/>
      <c r="V299" s="341"/>
      <c r="W299" s="341"/>
      <c r="X299" s="341"/>
      <c r="Y299" s="341"/>
      <c r="Z299" s="341"/>
      <c r="AA299" s="341"/>
      <c r="AB299" s="341"/>
      <c r="AC299" s="341"/>
      <c r="AD299" s="341"/>
      <c r="AE299" s="341"/>
      <c r="AF299" s="341"/>
      <c r="AG299" s="341"/>
      <c r="AH299" s="341"/>
      <c r="AI299" s="341"/>
      <c r="AJ299" s="341"/>
      <c r="AK299" s="341"/>
      <c r="AL299" s="341"/>
      <c r="AM299" s="341"/>
      <c r="AN299" s="341"/>
      <c r="AO299" s="341"/>
      <c r="AP299" s="341"/>
      <c r="AQ299" s="341"/>
      <c r="AR299" s="341"/>
      <c r="AS299" s="341"/>
      <c r="AT299" s="341"/>
      <c r="AU299" s="341"/>
      <c r="AV299" s="341"/>
      <c r="AW299" s="341"/>
      <c r="AX299" s="341"/>
      <c r="AY299" s="341"/>
      <c r="AZ299" s="341"/>
      <c r="BA299" s="341"/>
      <c r="BB299" s="341"/>
      <c r="BC299" s="341"/>
      <c r="BD299" s="433"/>
      <c r="BE299" s="433"/>
      <c r="BF299" s="434"/>
      <c r="BG299" s="434"/>
      <c r="BH299" s="341"/>
      <c r="BI299" s="341"/>
      <c r="BJ299" s="341"/>
      <c r="BK299" s="341"/>
      <c r="BL299" s="341"/>
      <c r="BM299" s="341"/>
      <c r="BN299" s="341"/>
      <c r="BO299" s="341"/>
      <c r="BP299" s="341"/>
      <c r="BQ299" s="341"/>
      <c r="BR299" s="341"/>
      <c r="BS299" s="341"/>
      <c r="BT299" s="341"/>
      <c r="BU299" s="341"/>
      <c r="BV299" s="341"/>
      <c r="BW299" s="341"/>
      <c r="BX299" s="341"/>
      <c r="BY299" s="341"/>
      <c r="BZ299" s="341"/>
      <c r="CA299" s="341"/>
      <c r="CB299" s="341"/>
      <c r="CC299" s="341"/>
      <c r="CD299" s="430"/>
      <c r="CE299" s="341"/>
      <c r="CF299" s="341"/>
      <c r="CG299" s="341"/>
      <c r="CH299" s="341"/>
      <c r="CI299" s="341"/>
      <c r="CJ299" s="341"/>
      <c r="CK299" s="341"/>
      <c r="CL299" s="341"/>
      <c r="CM299" s="341"/>
      <c r="CN299" s="341"/>
      <c r="CO299" s="341"/>
      <c r="CP299" s="341"/>
      <c r="CQ299" s="341"/>
      <c r="CR299" s="341"/>
      <c r="CS299" s="341"/>
      <c r="CT299" s="341"/>
      <c r="CU299" s="341"/>
      <c r="CV299" s="341"/>
      <c r="CW299" s="341"/>
      <c r="CX299" s="341"/>
      <c r="CY299" s="341"/>
      <c r="CZ299" s="341"/>
      <c r="DA299" s="341"/>
      <c r="DB299" s="341"/>
      <c r="DC299" s="430"/>
      <c r="DD299" s="341"/>
      <c r="DE299" s="341"/>
      <c r="DF299" s="341"/>
      <c r="DG299" s="341"/>
      <c r="DH299" s="341"/>
      <c r="DI299" s="341"/>
      <c r="DJ299" s="341"/>
      <c r="DK299" s="341"/>
    </row>
    <row r="300" customFormat="false" ht="12.75" hidden="false" customHeight="false" outlineLevel="0" collapsed="false">
      <c r="A300" s="449" t="n">
        <v>0</v>
      </c>
      <c r="B300" s="0" t="n">
        <v>0</v>
      </c>
      <c r="C300" s="0" t="n">
        <v>0</v>
      </c>
      <c r="D300" s="438" t="n">
        <v>0</v>
      </c>
      <c r="E300" s="438" t="n">
        <v>0</v>
      </c>
      <c r="F300" s="438"/>
      <c r="G300" s="450" t="n">
        <v>5.597</v>
      </c>
      <c r="H300" s="450" t="n">
        <v>5.575</v>
      </c>
      <c r="I300" s="448" t="n">
        <f aca="false">G300-H300</f>
        <v>0.0220000000000002</v>
      </c>
      <c r="J300" s="438" t="n">
        <f aca="false">I300*B300*10000</f>
        <v>0</v>
      </c>
      <c r="K300" s="438" t="n">
        <f aca="false">C300*I300*10000</f>
        <v>0</v>
      </c>
      <c r="L300" s="438" t="n">
        <f aca="false">I300*D300*10000</f>
        <v>0</v>
      </c>
      <c r="M300" s="438" t="n">
        <f aca="false">I300*E300*10000</f>
        <v>0</v>
      </c>
      <c r="N300" s="438" t="n">
        <f aca="false">SUM(J300:M300)</f>
        <v>0</v>
      </c>
      <c r="O300" s="451" t="n">
        <f aca="false">A300</f>
        <v>0</v>
      </c>
      <c r="P300" s="341"/>
      <c r="Q300" s="341"/>
      <c r="R300" s="341"/>
      <c r="S300" s="428" t="n">
        <f aca="false">H299</f>
        <v>5.693</v>
      </c>
      <c r="T300" s="427" t="n">
        <f aca="false">G299-S300</f>
        <v>0.0220000000000002</v>
      </c>
      <c r="U300" s="341"/>
      <c r="V300" s="341"/>
      <c r="W300" s="341"/>
      <c r="X300" s="341"/>
      <c r="Y300" s="341"/>
      <c r="Z300" s="341"/>
      <c r="AA300" s="341"/>
      <c r="AB300" s="341"/>
      <c r="AC300" s="341"/>
      <c r="AD300" s="341"/>
      <c r="AE300" s="341"/>
      <c r="AF300" s="341"/>
      <c r="AG300" s="341"/>
      <c r="AH300" s="341"/>
      <c r="AI300" s="341"/>
      <c r="AJ300" s="341"/>
      <c r="AK300" s="341"/>
      <c r="AL300" s="341"/>
      <c r="AM300" s="341"/>
      <c r="AN300" s="341"/>
      <c r="AO300" s="341"/>
      <c r="AP300" s="341"/>
      <c r="AQ300" s="341"/>
      <c r="AR300" s="341"/>
      <c r="AS300" s="341"/>
      <c r="AT300" s="341"/>
      <c r="AU300" s="341"/>
      <c r="AV300" s="341"/>
      <c r="AW300" s="341"/>
      <c r="AX300" s="341"/>
      <c r="AY300" s="341"/>
      <c r="AZ300" s="341"/>
      <c r="BA300" s="341"/>
      <c r="BB300" s="341"/>
      <c r="BC300" s="341"/>
      <c r="BD300" s="433"/>
      <c r="BE300" s="433"/>
      <c r="BF300" s="434"/>
      <c r="BG300" s="434"/>
      <c r="BH300" s="341"/>
      <c r="BI300" s="341"/>
      <c r="BJ300" s="341"/>
      <c r="BK300" s="341"/>
      <c r="BL300" s="341"/>
      <c r="BM300" s="341"/>
      <c r="BN300" s="341"/>
      <c r="BO300" s="341"/>
      <c r="BP300" s="341"/>
      <c r="BQ300" s="341"/>
      <c r="BR300" s="341"/>
      <c r="BS300" s="341"/>
      <c r="BT300" s="341"/>
      <c r="BU300" s="341"/>
      <c r="BV300" s="341"/>
      <c r="BW300" s="341"/>
      <c r="BX300" s="341"/>
      <c r="BY300" s="341"/>
      <c r="BZ300" s="341"/>
      <c r="CA300" s="341"/>
      <c r="CB300" s="341"/>
      <c r="CC300" s="341"/>
      <c r="CD300" s="430"/>
      <c r="CE300" s="341"/>
      <c r="CF300" s="341"/>
      <c r="CG300" s="341"/>
      <c r="CH300" s="341"/>
      <c r="CI300" s="341"/>
      <c r="CJ300" s="341"/>
      <c r="CK300" s="341"/>
      <c r="CL300" s="341"/>
      <c r="CM300" s="341"/>
      <c r="CN300" s="341"/>
      <c r="CO300" s="341"/>
      <c r="CP300" s="341"/>
      <c r="CQ300" s="341"/>
      <c r="CR300" s="341"/>
      <c r="CS300" s="341"/>
      <c r="CT300" s="341"/>
      <c r="CU300" s="341"/>
      <c r="CV300" s="341"/>
      <c r="CW300" s="341"/>
      <c r="CX300" s="341"/>
      <c r="CY300" s="341"/>
      <c r="CZ300" s="341"/>
      <c r="DA300" s="341"/>
      <c r="DB300" s="341"/>
      <c r="DC300" s="430"/>
      <c r="DD300" s="341"/>
      <c r="DE300" s="341"/>
      <c r="DF300" s="341"/>
      <c r="DG300" s="341"/>
      <c r="DH300" s="341"/>
      <c r="DI300" s="341"/>
      <c r="DJ300" s="341"/>
      <c r="DK300" s="341"/>
    </row>
    <row r="301" customFormat="false" ht="12.75" hidden="false" customHeight="false" outlineLevel="0" collapsed="false">
      <c r="A301" s="449" t="n">
        <v>0</v>
      </c>
      <c r="B301" s="0" t="n">
        <v>0</v>
      </c>
      <c r="C301" s="0" t="n">
        <v>0</v>
      </c>
      <c r="D301" s="438" t="n">
        <v>0</v>
      </c>
      <c r="E301" s="438" t="n">
        <v>0</v>
      </c>
      <c r="F301" s="438"/>
      <c r="G301" s="450" t="n">
        <v>5.464</v>
      </c>
      <c r="H301" s="450" t="n">
        <v>5.442</v>
      </c>
      <c r="I301" s="448" t="n">
        <f aca="false">G301-H301</f>
        <v>0.0220000000000002</v>
      </c>
      <c r="J301" s="438" t="n">
        <f aca="false">I301*B301*10000</f>
        <v>0</v>
      </c>
      <c r="K301" s="438" t="n">
        <f aca="false">C301*I301*10000</f>
        <v>0</v>
      </c>
      <c r="L301" s="438" t="n">
        <f aca="false">I301*D301*10000</f>
        <v>0</v>
      </c>
      <c r="M301" s="438" t="n">
        <f aca="false">I301*E301*10000</f>
        <v>0</v>
      </c>
      <c r="N301" s="438" t="n">
        <f aca="false">SUM(J301:M301)</f>
        <v>0</v>
      </c>
      <c r="O301" s="451" t="n">
        <f aca="false">A301</f>
        <v>0</v>
      </c>
      <c r="P301" s="341"/>
      <c r="Q301" s="341"/>
      <c r="R301" s="341"/>
      <c r="S301" s="428" t="n">
        <f aca="false">H300</f>
        <v>5.575</v>
      </c>
      <c r="T301" s="427" t="n">
        <f aca="false">G300-S301</f>
        <v>0.0220000000000002</v>
      </c>
      <c r="U301" s="341"/>
      <c r="V301" s="341"/>
      <c r="W301" s="341"/>
      <c r="X301" s="341"/>
      <c r="Y301" s="341"/>
      <c r="Z301" s="341"/>
      <c r="AA301" s="341"/>
      <c r="AB301" s="341"/>
      <c r="AC301" s="341"/>
      <c r="AD301" s="341"/>
      <c r="AE301" s="341"/>
      <c r="AF301" s="341"/>
      <c r="AG301" s="341"/>
      <c r="AH301" s="341"/>
      <c r="AI301" s="341"/>
      <c r="AJ301" s="341"/>
      <c r="AK301" s="341"/>
      <c r="AL301" s="341"/>
      <c r="AM301" s="341"/>
      <c r="AN301" s="341"/>
      <c r="AO301" s="341"/>
      <c r="AP301" s="341"/>
      <c r="AQ301" s="341"/>
      <c r="AR301" s="341"/>
      <c r="AS301" s="341"/>
      <c r="AT301" s="341"/>
      <c r="AU301" s="341"/>
      <c r="AV301" s="341"/>
      <c r="AW301" s="341"/>
      <c r="AX301" s="341"/>
      <c r="AY301" s="341"/>
      <c r="AZ301" s="341"/>
      <c r="BA301" s="341"/>
      <c r="BB301" s="341"/>
      <c r="BC301" s="341"/>
      <c r="BD301" s="433"/>
      <c r="BE301" s="433"/>
      <c r="BF301" s="434"/>
      <c r="BG301" s="434"/>
      <c r="BH301" s="341"/>
      <c r="BI301" s="341"/>
      <c r="BJ301" s="341"/>
      <c r="BK301" s="341"/>
      <c r="BL301" s="341"/>
      <c r="BM301" s="341"/>
      <c r="BN301" s="341"/>
      <c r="BO301" s="341"/>
      <c r="BP301" s="341"/>
      <c r="BQ301" s="341"/>
      <c r="BR301" s="341"/>
      <c r="BS301" s="341"/>
      <c r="BT301" s="341"/>
      <c r="BU301" s="341"/>
      <c r="BV301" s="341"/>
      <c r="BW301" s="341"/>
      <c r="BX301" s="341"/>
      <c r="BY301" s="341"/>
      <c r="BZ301" s="341"/>
      <c r="CA301" s="341"/>
      <c r="CB301" s="341"/>
      <c r="CC301" s="341"/>
      <c r="CD301" s="430"/>
      <c r="CE301" s="341"/>
      <c r="CF301" s="341"/>
      <c r="CG301" s="341"/>
      <c r="CH301" s="341"/>
      <c r="CI301" s="341"/>
      <c r="CJ301" s="341"/>
      <c r="CK301" s="341"/>
      <c r="CL301" s="341"/>
      <c r="CM301" s="341"/>
      <c r="CN301" s="341"/>
      <c r="CO301" s="341"/>
      <c r="CP301" s="341"/>
      <c r="CQ301" s="341"/>
      <c r="CR301" s="341"/>
      <c r="CS301" s="341"/>
      <c r="CT301" s="341"/>
      <c r="CU301" s="341"/>
      <c r="CV301" s="341"/>
      <c r="CW301" s="341"/>
      <c r="CX301" s="341"/>
      <c r="CY301" s="341"/>
      <c r="CZ301" s="341"/>
      <c r="DA301" s="341"/>
      <c r="DB301" s="341"/>
      <c r="DC301" s="430"/>
      <c r="DD301" s="341"/>
      <c r="DE301" s="341"/>
      <c r="DF301" s="341"/>
      <c r="DG301" s="341"/>
      <c r="DH301" s="341"/>
      <c r="DI301" s="341"/>
      <c r="DJ301" s="341"/>
      <c r="DK301" s="341"/>
    </row>
    <row r="302" customFormat="false" ht="12.75" hidden="false" customHeight="false" outlineLevel="0" collapsed="false">
      <c r="A302" s="449" t="n">
        <v>0</v>
      </c>
      <c r="B302" s="0" t="n">
        <v>0</v>
      </c>
      <c r="C302" s="0" t="n">
        <v>0</v>
      </c>
      <c r="D302" s="438" t="n">
        <v>0</v>
      </c>
      <c r="E302" s="438" t="n">
        <v>0</v>
      </c>
      <c r="F302" s="438"/>
      <c r="G302" s="450" t="n">
        <v>5.244</v>
      </c>
      <c r="H302" s="450" t="n">
        <v>5.222</v>
      </c>
      <c r="I302" s="448" t="n">
        <f aca="false">G302-H302</f>
        <v>0.0219999999999994</v>
      </c>
      <c r="J302" s="438" t="n">
        <f aca="false">I302*B302*10000</f>
        <v>0</v>
      </c>
      <c r="K302" s="438" t="n">
        <f aca="false">C302*I302*10000</f>
        <v>0</v>
      </c>
      <c r="L302" s="438" t="n">
        <f aca="false">I302*D302*10000</f>
        <v>0</v>
      </c>
      <c r="M302" s="438" t="n">
        <f aca="false">I302*E302*10000</f>
        <v>0</v>
      </c>
      <c r="N302" s="438" t="n">
        <f aca="false">SUM(J302:M302)</f>
        <v>0</v>
      </c>
      <c r="O302" s="451" t="n">
        <f aca="false">A302</f>
        <v>0</v>
      </c>
      <c r="P302" s="341"/>
      <c r="Q302" s="341"/>
      <c r="R302" s="341"/>
      <c r="S302" s="428" t="n">
        <f aca="false">H301</f>
        <v>5.442</v>
      </c>
      <c r="T302" s="427" t="n">
        <f aca="false">G301-S302</f>
        <v>0.0220000000000002</v>
      </c>
      <c r="U302" s="341"/>
      <c r="V302" s="341"/>
      <c r="W302" s="341"/>
      <c r="X302" s="341"/>
      <c r="Y302" s="341"/>
      <c r="Z302" s="341"/>
      <c r="AA302" s="341"/>
      <c r="AB302" s="341"/>
      <c r="AC302" s="341"/>
      <c r="AD302" s="341"/>
      <c r="AE302" s="341"/>
      <c r="AF302" s="341"/>
      <c r="AG302" s="341"/>
      <c r="AH302" s="341"/>
      <c r="AI302" s="341"/>
      <c r="AJ302" s="341"/>
      <c r="AK302" s="341"/>
      <c r="AL302" s="341"/>
      <c r="AM302" s="341"/>
      <c r="AN302" s="341"/>
      <c r="AO302" s="341"/>
      <c r="AP302" s="341"/>
      <c r="AQ302" s="341"/>
      <c r="AR302" s="341"/>
      <c r="AS302" s="341"/>
      <c r="AT302" s="341"/>
      <c r="AU302" s="341"/>
      <c r="AV302" s="341"/>
      <c r="AW302" s="341"/>
      <c r="AX302" s="341"/>
      <c r="AY302" s="341"/>
      <c r="AZ302" s="341"/>
      <c r="BA302" s="341"/>
      <c r="BB302" s="341"/>
      <c r="BC302" s="341"/>
      <c r="BD302" s="433"/>
      <c r="BE302" s="433"/>
      <c r="BF302" s="434"/>
      <c r="BG302" s="434"/>
      <c r="BH302" s="341"/>
      <c r="BI302" s="341"/>
      <c r="BJ302" s="341"/>
      <c r="BK302" s="341"/>
      <c r="BL302" s="341"/>
      <c r="BM302" s="341"/>
      <c r="BN302" s="341"/>
      <c r="BO302" s="341"/>
      <c r="BP302" s="341"/>
      <c r="BQ302" s="341"/>
      <c r="BR302" s="341"/>
      <c r="BS302" s="341"/>
      <c r="BT302" s="341"/>
      <c r="BU302" s="341"/>
      <c r="BV302" s="341"/>
      <c r="BW302" s="341"/>
      <c r="BX302" s="341"/>
      <c r="BY302" s="341"/>
      <c r="BZ302" s="341"/>
      <c r="CA302" s="341"/>
      <c r="CB302" s="341"/>
      <c r="CC302" s="341"/>
      <c r="CD302" s="430"/>
      <c r="CE302" s="341"/>
      <c r="CF302" s="341"/>
      <c r="CG302" s="341"/>
      <c r="CH302" s="341"/>
      <c r="CI302" s="341"/>
      <c r="CJ302" s="341"/>
      <c r="CK302" s="341"/>
      <c r="CL302" s="341"/>
      <c r="CM302" s="341"/>
      <c r="CN302" s="341"/>
      <c r="CO302" s="341"/>
      <c r="CP302" s="341"/>
      <c r="CQ302" s="341"/>
      <c r="CR302" s="341"/>
      <c r="CS302" s="341"/>
      <c r="CT302" s="341"/>
      <c r="CU302" s="341"/>
      <c r="CV302" s="341"/>
      <c r="CW302" s="341"/>
      <c r="CX302" s="341"/>
      <c r="CY302" s="341"/>
      <c r="CZ302" s="341"/>
      <c r="DA302" s="341"/>
      <c r="DB302" s="341"/>
      <c r="DC302" s="430"/>
      <c r="DD302" s="341"/>
      <c r="DE302" s="341"/>
      <c r="DF302" s="341"/>
      <c r="DG302" s="341"/>
      <c r="DH302" s="341"/>
      <c r="DI302" s="341"/>
      <c r="DJ302" s="341"/>
      <c r="DK302" s="341"/>
    </row>
    <row r="303" customFormat="false" ht="12.75" hidden="false" customHeight="false" outlineLevel="0" collapsed="false">
      <c r="A303" s="449" t="n">
        <v>0</v>
      </c>
      <c r="B303" s="0" t="n">
        <v>0</v>
      </c>
      <c r="C303" s="0" t="n">
        <v>0</v>
      </c>
      <c r="D303" s="438" t="n">
        <v>0</v>
      </c>
      <c r="E303" s="438" t="n">
        <v>0</v>
      </c>
      <c r="F303" s="438"/>
      <c r="G303" s="450" t="n">
        <v>5.234</v>
      </c>
      <c r="H303" s="450" t="n">
        <v>5.212</v>
      </c>
      <c r="I303" s="448" t="n">
        <f aca="false">G303-H303</f>
        <v>0.0220000000000002</v>
      </c>
      <c r="J303" s="438" t="n">
        <f aca="false">I303*B303*10000</f>
        <v>0</v>
      </c>
      <c r="K303" s="438" t="n">
        <f aca="false">C303*I303*10000</f>
        <v>0</v>
      </c>
      <c r="L303" s="438" t="n">
        <f aca="false">I303*D303*10000</f>
        <v>0</v>
      </c>
      <c r="M303" s="438" t="n">
        <f aca="false">I303*E303*10000</f>
        <v>0</v>
      </c>
      <c r="N303" s="438" t="n">
        <f aca="false">SUM(J303:M303)</f>
        <v>0</v>
      </c>
      <c r="O303" s="451" t="n">
        <f aca="false">A303</f>
        <v>0</v>
      </c>
      <c r="P303" s="341"/>
      <c r="Q303" s="341"/>
      <c r="R303" s="341"/>
      <c r="S303" s="428" t="n">
        <f aca="false">H302</f>
        <v>5.222</v>
      </c>
      <c r="T303" s="427" t="n">
        <f aca="false">G302-S303</f>
        <v>0.0219999999999994</v>
      </c>
      <c r="U303" s="341"/>
      <c r="V303" s="341"/>
      <c r="W303" s="341"/>
      <c r="X303" s="341"/>
      <c r="Y303" s="341"/>
      <c r="Z303" s="341"/>
      <c r="AA303" s="341"/>
      <c r="AB303" s="341"/>
      <c r="AC303" s="341"/>
      <c r="AD303" s="341"/>
      <c r="AE303" s="341"/>
      <c r="AF303" s="341"/>
      <c r="AG303" s="341"/>
      <c r="AH303" s="341"/>
      <c r="AI303" s="341"/>
      <c r="AJ303" s="341"/>
      <c r="AK303" s="341"/>
      <c r="AL303" s="341"/>
      <c r="AM303" s="341"/>
      <c r="AN303" s="341"/>
      <c r="AO303" s="341"/>
      <c r="AP303" s="341"/>
      <c r="AQ303" s="341"/>
      <c r="AR303" s="341"/>
      <c r="AS303" s="341"/>
      <c r="AT303" s="341"/>
      <c r="AU303" s="341"/>
      <c r="AV303" s="341"/>
      <c r="AW303" s="341"/>
      <c r="AX303" s="341"/>
      <c r="AY303" s="341"/>
      <c r="AZ303" s="341"/>
      <c r="BA303" s="341"/>
      <c r="BB303" s="341"/>
      <c r="BC303" s="341"/>
      <c r="BD303" s="433"/>
      <c r="BE303" s="433"/>
      <c r="BF303" s="434"/>
      <c r="BG303" s="434"/>
      <c r="BH303" s="341"/>
      <c r="BI303" s="341"/>
      <c r="BJ303" s="341"/>
      <c r="BK303" s="341"/>
      <c r="BL303" s="341"/>
      <c r="BM303" s="341"/>
      <c r="BN303" s="341"/>
      <c r="BO303" s="341"/>
      <c r="BP303" s="341"/>
      <c r="BQ303" s="341"/>
      <c r="BR303" s="341"/>
      <c r="BS303" s="341"/>
      <c r="BT303" s="341"/>
      <c r="BU303" s="341"/>
      <c r="BV303" s="341"/>
      <c r="BW303" s="341"/>
      <c r="BX303" s="341"/>
      <c r="BY303" s="341"/>
      <c r="BZ303" s="341"/>
      <c r="CA303" s="341"/>
      <c r="CB303" s="341"/>
      <c r="CC303" s="341"/>
      <c r="CD303" s="430"/>
      <c r="CE303" s="341"/>
      <c r="CF303" s="341"/>
      <c r="CG303" s="341"/>
      <c r="CH303" s="341"/>
      <c r="CI303" s="341"/>
      <c r="CJ303" s="341"/>
      <c r="CK303" s="341"/>
      <c r="CL303" s="341"/>
      <c r="CM303" s="341"/>
      <c r="CN303" s="341"/>
      <c r="CO303" s="341"/>
      <c r="CP303" s="341"/>
      <c r="CQ303" s="341"/>
      <c r="CR303" s="341"/>
      <c r="CS303" s="341"/>
      <c r="CT303" s="341"/>
      <c r="CU303" s="341"/>
      <c r="CV303" s="341"/>
      <c r="CW303" s="341"/>
      <c r="CX303" s="341"/>
      <c r="CY303" s="341"/>
      <c r="CZ303" s="341"/>
      <c r="DA303" s="341"/>
      <c r="DB303" s="341"/>
      <c r="DC303" s="430"/>
      <c r="DD303" s="341"/>
      <c r="DE303" s="341"/>
      <c r="DF303" s="341"/>
      <c r="DG303" s="341"/>
      <c r="DH303" s="341"/>
      <c r="DI303" s="341"/>
      <c r="DJ303" s="341"/>
      <c r="DK303" s="341"/>
    </row>
    <row r="304" customFormat="false" ht="12.75" hidden="false" customHeight="false" outlineLevel="0" collapsed="false">
      <c r="A304" s="449" t="n">
        <v>0</v>
      </c>
      <c r="B304" s="0" t="n">
        <v>0</v>
      </c>
      <c r="C304" s="0" t="n">
        <v>0</v>
      </c>
      <c r="D304" s="438" t="n">
        <v>0</v>
      </c>
      <c r="E304" s="438" t="n">
        <v>0</v>
      </c>
      <c r="F304" s="438"/>
      <c r="G304" s="450" t="n">
        <v>5.27</v>
      </c>
      <c r="H304" s="450" t="n">
        <v>5.248</v>
      </c>
      <c r="I304" s="448" t="n">
        <f aca="false">G304-H304</f>
        <v>0.0219999999999994</v>
      </c>
      <c r="J304" s="438" t="n">
        <f aca="false">I304*B304*10000</f>
        <v>0</v>
      </c>
      <c r="K304" s="438" t="n">
        <f aca="false">C304*I304*10000</f>
        <v>0</v>
      </c>
      <c r="L304" s="438" t="n">
        <f aca="false">I304*D304*10000</f>
        <v>0</v>
      </c>
      <c r="M304" s="438" t="n">
        <f aca="false">I304*E304*10000</f>
        <v>0</v>
      </c>
      <c r="N304" s="438" t="n">
        <f aca="false">SUM(J304:M304)</f>
        <v>0</v>
      </c>
      <c r="O304" s="451" t="n">
        <f aca="false">A304</f>
        <v>0</v>
      </c>
      <c r="P304" s="341"/>
      <c r="Q304" s="341"/>
      <c r="R304" s="341"/>
      <c r="S304" s="428" t="n">
        <f aca="false">H303</f>
        <v>5.212</v>
      </c>
      <c r="T304" s="427" t="n">
        <f aca="false">G303-S304</f>
        <v>0.0220000000000002</v>
      </c>
      <c r="U304" s="341"/>
      <c r="V304" s="341"/>
      <c r="W304" s="341"/>
      <c r="X304" s="341"/>
      <c r="Y304" s="341"/>
      <c r="Z304" s="341"/>
      <c r="AA304" s="341"/>
      <c r="AB304" s="341"/>
      <c r="AC304" s="341"/>
      <c r="AD304" s="341"/>
      <c r="AE304" s="341"/>
      <c r="AF304" s="341"/>
      <c r="AG304" s="341"/>
      <c r="AH304" s="341"/>
      <c r="AI304" s="341"/>
      <c r="AJ304" s="341"/>
      <c r="AK304" s="341"/>
      <c r="AL304" s="341"/>
      <c r="AM304" s="341"/>
      <c r="AN304" s="341"/>
      <c r="AO304" s="341"/>
      <c r="AP304" s="341"/>
      <c r="AQ304" s="341"/>
      <c r="AR304" s="341"/>
      <c r="AS304" s="341"/>
      <c r="AT304" s="341"/>
      <c r="AU304" s="341"/>
      <c r="AV304" s="341"/>
      <c r="AW304" s="341"/>
      <c r="AX304" s="341"/>
      <c r="AY304" s="341"/>
      <c r="AZ304" s="341"/>
      <c r="BA304" s="341"/>
      <c r="BB304" s="341"/>
      <c r="BC304" s="341"/>
      <c r="BD304" s="433"/>
      <c r="BE304" s="433"/>
      <c r="BF304" s="434"/>
      <c r="BG304" s="434"/>
      <c r="BH304" s="341"/>
      <c r="BI304" s="341"/>
      <c r="BJ304" s="341"/>
      <c r="BK304" s="341"/>
      <c r="BL304" s="341"/>
      <c r="BM304" s="341"/>
      <c r="BN304" s="341"/>
      <c r="BO304" s="341"/>
      <c r="BP304" s="341"/>
      <c r="BQ304" s="341"/>
      <c r="BR304" s="341"/>
      <c r="BS304" s="341"/>
      <c r="BT304" s="341"/>
      <c r="BU304" s="341"/>
      <c r="BV304" s="341"/>
      <c r="BW304" s="341"/>
      <c r="BX304" s="341"/>
      <c r="BY304" s="341"/>
      <c r="BZ304" s="341"/>
      <c r="CA304" s="341"/>
      <c r="CB304" s="341"/>
      <c r="CC304" s="341"/>
      <c r="CD304" s="430"/>
      <c r="CE304" s="341"/>
      <c r="CF304" s="341"/>
      <c r="CG304" s="341"/>
      <c r="CH304" s="341"/>
      <c r="CI304" s="341"/>
      <c r="CJ304" s="341"/>
      <c r="CK304" s="341"/>
      <c r="CL304" s="341"/>
      <c r="CM304" s="341"/>
      <c r="CN304" s="341"/>
      <c r="CO304" s="341"/>
      <c r="CP304" s="341"/>
      <c r="CQ304" s="341"/>
      <c r="CR304" s="341"/>
      <c r="CS304" s="341"/>
      <c r="CT304" s="341"/>
      <c r="CU304" s="341"/>
      <c r="CV304" s="341"/>
      <c r="CW304" s="341"/>
      <c r="CX304" s="341"/>
      <c r="CY304" s="341"/>
      <c r="CZ304" s="341"/>
      <c r="DA304" s="341"/>
      <c r="DB304" s="341"/>
      <c r="DC304" s="430"/>
      <c r="DD304" s="341"/>
      <c r="DE304" s="341"/>
      <c r="DF304" s="341"/>
      <c r="DG304" s="341"/>
      <c r="DH304" s="341"/>
      <c r="DI304" s="341"/>
      <c r="DJ304" s="341"/>
      <c r="DK304" s="341"/>
    </row>
    <row r="305" customFormat="false" ht="12.75" hidden="false" customHeight="false" outlineLevel="0" collapsed="false">
      <c r="A305" s="449" t="n">
        <v>0</v>
      </c>
      <c r="B305" s="0" t="n">
        <v>0</v>
      </c>
      <c r="C305" s="0" t="n">
        <v>0</v>
      </c>
      <c r="D305" s="438" t="n">
        <v>0</v>
      </c>
      <c r="E305" s="438" t="n">
        <v>0</v>
      </c>
      <c r="F305" s="438"/>
      <c r="G305" s="450" t="n">
        <v>5.32</v>
      </c>
      <c r="H305" s="450" t="n">
        <v>5.298</v>
      </c>
      <c r="I305" s="448" t="n">
        <f aca="false">G305-H305</f>
        <v>0.0220000000000002</v>
      </c>
      <c r="J305" s="438" t="n">
        <f aca="false">I305*B305*10000</f>
        <v>0</v>
      </c>
      <c r="K305" s="438" t="n">
        <f aca="false">C305*I305*10000</f>
        <v>0</v>
      </c>
      <c r="L305" s="438" t="n">
        <f aca="false">I305*D305*10000</f>
        <v>0</v>
      </c>
      <c r="M305" s="438" t="n">
        <f aca="false">I305*E305*10000</f>
        <v>0</v>
      </c>
      <c r="N305" s="438" t="n">
        <f aca="false">SUM(J305:M305)</f>
        <v>0</v>
      </c>
      <c r="O305" s="451" t="n">
        <f aca="false">A305</f>
        <v>0</v>
      </c>
      <c r="P305" s="425" t="n">
        <f aca="false">SUM(N294:N305)</f>
        <v>0</v>
      </c>
      <c r="Q305" s="341"/>
      <c r="R305" s="341"/>
      <c r="S305" s="428" t="n">
        <f aca="false">H304</f>
        <v>5.248</v>
      </c>
      <c r="T305" s="427" t="n">
        <f aca="false">G304-S305</f>
        <v>0.0219999999999994</v>
      </c>
      <c r="U305" s="341"/>
      <c r="V305" s="341"/>
      <c r="W305" s="341"/>
      <c r="X305" s="341"/>
      <c r="Y305" s="341"/>
      <c r="Z305" s="341"/>
      <c r="AA305" s="341"/>
      <c r="AB305" s="341"/>
      <c r="AC305" s="341"/>
      <c r="AD305" s="341"/>
      <c r="AE305" s="341"/>
      <c r="AF305" s="341"/>
      <c r="AG305" s="341"/>
      <c r="AH305" s="341"/>
      <c r="AI305" s="341"/>
      <c r="AJ305" s="341"/>
      <c r="AK305" s="341"/>
      <c r="AL305" s="341"/>
      <c r="AM305" s="341"/>
      <c r="AN305" s="341"/>
      <c r="AO305" s="341"/>
      <c r="AP305" s="341"/>
      <c r="AQ305" s="341"/>
      <c r="AR305" s="341"/>
      <c r="AS305" s="341"/>
      <c r="AT305" s="341"/>
      <c r="AU305" s="341"/>
      <c r="AV305" s="341"/>
      <c r="AW305" s="341"/>
      <c r="AX305" s="341"/>
      <c r="AY305" s="341"/>
      <c r="AZ305" s="341"/>
      <c r="BA305" s="341"/>
      <c r="BB305" s="341"/>
      <c r="BC305" s="341"/>
      <c r="BD305" s="433"/>
      <c r="BE305" s="433"/>
      <c r="BF305" s="434"/>
      <c r="BG305" s="434"/>
      <c r="BH305" s="341"/>
      <c r="BI305" s="341"/>
      <c r="BJ305" s="341"/>
      <c r="BK305" s="341"/>
      <c r="BL305" s="341"/>
      <c r="BM305" s="341"/>
      <c r="BN305" s="341"/>
      <c r="BO305" s="341"/>
      <c r="BP305" s="341"/>
      <c r="BQ305" s="341"/>
      <c r="BR305" s="341"/>
      <c r="BS305" s="341"/>
      <c r="BT305" s="341"/>
      <c r="BU305" s="341"/>
      <c r="BV305" s="341"/>
      <c r="BW305" s="341"/>
      <c r="BX305" s="341"/>
      <c r="BY305" s="341"/>
      <c r="BZ305" s="341"/>
      <c r="CA305" s="341"/>
      <c r="CB305" s="341"/>
      <c r="CC305" s="341"/>
      <c r="CD305" s="430"/>
      <c r="CE305" s="341"/>
      <c r="CF305" s="341"/>
      <c r="CG305" s="341"/>
      <c r="CH305" s="341"/>
      <c r="CI305" s="341"/>
      <c r="CJ305" s="341"/>
      <c r="CK305" s="341"/>
      <c r="CL305" s="341"/>
      <c r="CM305" s="341"/>
      <c r="CN305" s="341"/>
      <c r="CO305" s="341"/>
      <c r="CP305" s="341"/>
      <c r="CQ305" s="341"/>
      <c r="CR305" s="341"/>
      <c r="CS305" s="341"/>
      <c r="CT305" s="341"/>
      <c r="CU305" s="341"/>
      <c r="CV305" s="341"/>
      <c r="CW305" s="341"/>
      <c r="CX305" s="341"/>
      <c r="CY305" s="341"/>
      <c r="CZ305" s="341"/>
      <c r="DA305" s="341"/>
      <c r="DB305" s="341"/>
      <c r="DC305" s="430"/>
      <c r="DD305" s="341"/>
      <c r="DE305" s="341"/>
      <c r="DF305" s="341"/>
      <c r="DG305" s="341"/>
      <c r="DH305" s="341"/>
      <c r="DI305" s="341"/>
      <c r="DJ305" s="341"/>
      <c r="DK305" s="341"/>
    </row>
    <row r="306" customFormat="false" ht="12.75" hidden="false" customHeight="false" outlineLevel="0" collapsed="false">
      <c r="A306" s="449" t="n">
        <v>0</v>
      </c>
      <c r="B306" s="0" t="n">
        <v>0</v>
      </c>
      <c r="C306" s="0" t="n">
        <v>0</v>
      </c>
      <c r="D306" s="438" t="n">
        <v>0</v>
      </c>
      <c r="E306" s="438" t="n">
        <v>0</v>
      </c>
      <c r="F306" s="438"/>
      <c r="G306" s="450" t="n">
        <v>5.351</v>
      </c>
      <c r="H306" s="450" t="n">
        <v>5.329</v>
      </c>
      <c r="I306" s="448" t="n">
        <f aca="false">G306-H306</f>
        <v>0.0220000000000002</v>
      </c>
      <c r="J306" s="438" t="n">
        <f aca="false">I306*B306*10000</f>
        <v>0</v>
      </c>
      <c r="K306" s="438" t="n">
        <f aca="false">C306*I306*10000</f>
        <v>0</v>
      </c>
      <c r="L306" s="438" t="n">
        <f aca="false">I306*D306*10000</f>
        <v>0</v>
      </c>
      <c r="M306" s="438" t="n">
        <f aca="false">I306*E306*10000</f>
        <v>0</v>
      </c>
      <c r="N306" s="438" t="n">
        <f aca="false">SUM(J306:M306)</f>
        <v>0</v>
      </c>
      <c r="O306" s="451" t="n">
        <f aca="false">A306</f>
        <v>0</v>
      </c>
      <c r="P306" s="341"/>
      <c r="Q306" s="341"/>
      <c r="R306" s="341"/>
      <c r="S306" s="428" t="n">
        <f aca="false">H305</f>
        <v>5.298</v>
      </c>
      <c r="T306" s="427" t="n">
        <f aca="false">G305-S306</f>
        <v>0.0220000000000002</v>
      </c>
      <c r="U306" s="341"/>
      <c r="V306" s="341"/>
      <c r="W306" s="341"/>
      <c r="X306" s="341"/>
      <c r="Y306" s="341"/>
      <c r="Z306" s="341"/>
      <c r="AA306" s="341"/>
      <c r="AB306" s="341"/>
      <c r="AC306" s="341"/>
      <c r="AD306" s="341"/>
      <c r="AE306" s="341"/>
      <c r="AF306" s="341"/>
      <c r="AG306" s="341"/>
      <c r="AH306" s="341"/>
      <c r="AI306" s="341"/>
      <c r="AJ306" s="341"/>
      <c r="AK306" s="341"/>
      <c r="AL306" s="341"/>
      <c r="AM306" s="341"/>
      <c r="AN306" s="341"/>
      <c r="AO306" s="341"/>
      <c r="AP306" s="341"/>
      <c r="AQ306" s="341"/>
      <c r="AR306" s="341"/>
      <c r="AS306" s="341"/>
      <c r="AT306" s="341"/>
      <c r="AU306" s="341"/>
      <c r="AV306" s="341"/>
      <c r="AW306" s="341"/>
      <c r="AX306" s="341"/>
      <c r="AY306" s="341"/>
      <c r="AZ306" s="341"/>
      <c r="BA306" s="341"/>
      <c r="BB306" s="341"/>
      <c r="BC306" s="341"/>
      <c r="BD306" s="433"/>
      <c r="BE306" s="433"/>
      <c r="BF306" s="434"/>
      <c r="BG306" s="434"/>
      <c r="BH306" s="341"/>
      <c r="BI306" s="341"/>
      <c r="BJ306" s="341"/>
      <c r="BK306" s="341"/>
      <c r="BL306" s="341"/>
      <c r="BM306" s="341"/>
      <c r="BN306" s="341"/>
      <c r="BO306" s="341"/>
      <c r="BP306" s="341"/>
      <c r="BQ306" s="341"/>
      <c r="BR306" s="341"/>
      <c r="BS306" s="341"/>
      <c r="BT306" s="341"/>
      <c r="BU306" s="341"/>
      <c r="BV306" s="341"/>
      <c r="BW306" s="341"/>
      <c r="BX306" s="341"/>
      <c r="BY306" s="341"/>
      <c r="BZ306" s="341"/>
      <c r="CA306" s="341"/>
      <c r="CB306" s="341"/>
      <c r="CC306" s="341"/>
      <c r="CD306" s="430"/>
      <c r="CE306" s="341"/>
      <c r="CF306" s="341"/>
      <c r="CG306" s="341"/>
      <c r="CH306" s="341"/>
      <c r="CI306" s="341"/>
      <c r="CJ306" s="341"/>
      <c r="CK306" s="341"/>
      <c r="CL306" s="341"/>
      <c r="CM306" s="341"/>
      <c r="CN306" s="341"/>
      <c r="CO306" s="341"/>
      <c r="CP306" s="341"/>
      <c r="CQ306" s="341"/>
      <c r="CR306" s="341"/>
      <c r="CS306" s="341"/>
      <c r="CT306" s="341"/>
      <c r="CU306" s="341"/>
      <c r="CV306" s="341"/>
      <c r="CW306" s="341"/>
      <c r="CX306" s="341"/>
      <c r="CY306" s="341"/>
      <c r="CZ306" s="341"/>
      <c r="DA306" s="341"/>
      <c r="DB306" s="341"/>
      <c r="DC306" s="430"/>
      <c r="DD306" s="341"/>
      <c r="DE306" s="341"/>
      <c r="DF306" s="341"/>
      <c r="DG306" s="341"/>
      <c r="DH306" s="341"/>
      <c r="DI306" s="341"/>
      <c r="DJ306" s="341"/>
      <c r="DK306" s="341"/>
    </row>
    <row r="307" customFormat="false" ht="12.75" hidden="false" customHeight="false" outlineLevel="0" collapsed="false">
      <c r="A307" s="449" t="n">
        <v>0</v>
      </c>
      <c r="B307" s="0" t="n">
        <v>0</v>
      </c>
      <c r="C307" s="0" t="n">
        <v>0</v>
      </c>
      <c r="D307" s="438" t="n">
        <v>0</v>
      </c>
      <c r="E307" s="438" t="n">
        <v>0</v>
      </c>
      <c r="F307" s="438"/>
      <c r="G307" s="450" t="n">
        <v>5.366</v>
      </c>
      <c r="H307" s="450" t="n">
        <v>5.344</v>
      </c>
      <c r="I307" s="448" t="n">
        <f aca="false">G307-H307</f>
        <v>0.0219999999999994</v>
      </c>
      <c r="J307" s="438" t="n">
        <f aca="false">I307*B307*10000</f>
        <v>0</v>
      </c>
      <c r="K307" s="438" t="n">
        <f aca="false">C307*I307*10000</f>
        <v>0</v>
      </c>
      <c r="L307" s="438" t="n">
        <f aca="false">I307*D307*10000</f>
        <v>0</v>
      </c>
      <c r="M307" s="438" t="n">
        <f aca="false">I307*E307*10000</f>
        <v>0</v>
      </c>
      <c r="N307" s="438" t="n">
        <f aca="false">SUM(J307:M307)</f>
        <v>0</v>
      </c>
      <c r="O307" s="451" t="n">
        <f aca="false">A307</f>
        <v>0</v>
      </c>
      <c r="P307" s="341"/>
      <c r="Q307" s="341"/>
      <c r="R307" s="341"/>
      <c r="S307" s="428" t="n">
        <f aca="false">H306</f>
        <v>5.329</v>
      </c>
      <c r="T307" s="427" t="n">
        <f aca="false">G306-S307</f>
        <v>0.0220000000000002</v>
      </c>
      <c r="U307" s="341"/>
      <c r="V307" s="341"/>
      <c r="W307" s="341"/>
      <c r="X307" s="341"/>
      <c r="Y307" s="341"/>
      <c r="Z307" s="341"/>
      <c r="AA307" s="341"/>
      <c r="AB307" s="341"/>
      <c r="AC307" s="341"/>
      <c r="AD307" s="341"/>
      <c r="AE307" s="341"/>
      <c r="AF307" s="341"/>
      <c r="AG307" s="341"/>
      <c r="AH307" s="341"/>
      <c r="AI307" s="341"/>
      <c r="AJ307" s="341"/>
      <c r="AK307" s="341"/>
      <c r="AL307" s="341"/>
      <c r="AM307" s="341"/>
      <c r="AN307" s="341"/>
      <c r="AO307" s="341"/>
      <c r="AP307" s="341"/>
      <c r="AQ307" s="341"/>
      <c r="AR307" s="341"/>
      <c r="AS307" s="341"/>
      <c r="AT307" s="341"/>
      <c r="AU307" s="341"/>
      <c r="AV307" s="341"/>
      <c r="AW307" s="341"/>
      <c r="AX307" s="341"/>
      <c r="AY307" s="341"/>
      <c r="AZ307" s="341"/>
      <c r="BA307" s="341"/>
      <c r="BB307" s="341"/>
      <c r="BC307" s="341"/>
      <c r="BD307" s="433"/>
      <c r="BE307" s="433"/>
      <c r="BF307" s="434"/>
      <c r="BG307" s="434"/>
      <c r="BH307" s="341"/>
      <c r="BI307" s="341"/>
      <c r="BJ307" s="341"/>
      <c r="BK307" s="341"/>
      <c r="BL307" s="341"/>
      <c r="BM307" s="341"/>
      <c r="BN307" s="341"/>
      <c r="BO307" s="341"/>
      <c r="BP307" s="341"/>
      <c r="BQ307" s="341"/>
      <c r="BR307" s="341"/>
      <c r="BS307" s="341"/>
      <c r="BT307" s="341"/>
      <c r="BU307" s="341"/>
      <c r="BV307" s="341"/>
      <c r="BW307" s="341"/>
      <c r="BX307" s="341"/>
      <c r="BY307" s="341"/>
      <c r="BZ307" s="341"/>
      <c r="CA307" s="341"/>
      <c r="CB307" s="341"/>
      <c r="CC307" s="341"/>
      <c r="CD307" s="430"/>
      <c r="CE307" s="341"/>
      <c r="CF307" s="341"/>
      <c r="CG307" s="341"/>
      <c r="CH307" s="341"/>
      <c r="CI307" s="341"/>
      <c r="CJ307" s="341"/>
      <c r="CK307" s="341"/>
      <c r="CL307" s="341"/>
      <c r="CM307" s="341"/>
      <c r="CN307" s="341"/>
      <c r="CO307" s="341"/>
      <c r="CP307" s="341"/>
      <c r="CQ307" s="341"/>
      <c r="CR307" s="341"/>
      <c r="CS307" s="341"/>
      <c r="CT307" s="341"/>
      <c r="CU307" s="341"/>
      <c r="CV307" s="341"/>
      <c r="CW307" s="341"/>
      <c r="CX307" s="341"/>
      <c r="CY307" s="341"/>
      <c r="CZ307" s="341"/>
      <c r="DA307" s="341"/>
      <c r="DB307" s="341"/>
      <c r="DC307" s="430"/>
      <c r="DD307" s="341"/>
      <c r="DE307" s="341"/>
      <c r="DF307" s="341"/>
      <c r="DG307" s="341"/>
      <c r="DH307" s="341"/>
      <c r="DI307" s="341"/>
      <c r="DJ307" s="341"/>
      <c r="DK307" s="341"/>
    </row>
    <row r="308" customFormat="false" ht="12.75" hidden="false" customHeight="false" outlineLevel="0" collapsed="false">
      <c r="A308" s="449" t="n">
        <v>0</v>
      </c>
      <c r="B308" s="0" t="n">
        <v>0</v>
      </c>
      <c r="C308" s="0" t="n">
        <v>0</v>
      </c>
      <c r="D308" s="438" t="n">
        <v>0</v>
      </c>
      <c r="E308" s="438" t="n">
        <v>0</v>
      </c>
      <c r="F308" s="438"/>
      <c r="G308" s="450" t="n">
        <v>5.395</v>
      </c>
      <c r="H308" s="450" t="n">
        <v>5.373</v>
      </c>
      <c r="I308" s="448" t="n">
        <f aca="false">G308-H308</f>
        <v>0.0219999999999994</v>
      </c>
      <c r="J308" s="438" t="n">
        <f aca="false">I308*B308*10000</f>
        <v>0</v>
      </c>
      <c r="K308" s="438" t="n">
        <f aca="false">C308*I308*10000</f>
        <v>0</v>
      </c>
      <c r="L308" s="438" t="n">
        <f aca="false">I308*D308*10000</f>
        <v>0</v>
      </c>
      <c r="M308" s="438" t="n">
        <f aca="false">I308*E308*10000</f>
        <v>0</v>
      </c>
      <c r="N308" s="438" t="n">
        <f aca="false">SUM(J308:M308)</f>
        <v>0</v>
      </c>
      <c r="O308" s="451" t="n">
        <f aca="false">A308</f>
        <v>0</v>
      </c>
      <c r="P308" s="341"/>
      <c r="Q308" s="341"/>
      <c r="R308" s="341"/>
      <c r="S308" s="428" t="n">
        <f aca="false">H307</f>
        <v>5.344</v>
      </c>
      <c r="T308" s="427" t="n">
        <f aca="false">G307-S308</f>
        <v>0.0219999999999994</v>
      </c>
      <c r="U308" s="341"/>
      <c r="V308" s="341"/>
      <c r="W308" s="341"/>
      <c r="X308" s="341"/>
      <c r="Y308" s="341"/>
      <c r="Z308" s="341"/>
      <c r="AA308" s="341"/>
      <c r="AB308" s="341"/>
      <c r="AC308" s="341"/>
      <c r="AD308" s="341"/>
      <c r="AE308" s="341"/>
      <c r="AF308" s="341"/>
      <c r="AG308" s="341"/>
      <c r="AH308" s="341"/>
      <c r="AI308" s="341"/>
      <c r="AJ308" s="341"/>
      <c r="AK308" s="341"/>
      <c r="AL308" s="341"/>
      <c r="AM308" s="341"/>
      <c r="AN308" s="341"/>
      <c r="AO308" s="341"/>
      <c r="AP308" s="341"/>
      <c r="AQ308" s="341"/>
      <c r="AR308" s="341"/>
      <c r="AS308" s="341"/>
      <c r="AT308" s="341"/>
      <c r="AU308" s="341"/>
      <c r="AV308" s="341"/>
      <c r="AW308" s="341"/>
      <c r="AX308" s="341"/>
      <c r="AY308" s="341"/>
      <c r="AZ308" s="341"/>
      <c r="BA308" s="341"/>
      <c r="BB308" s="341"/>
      <c r="BC308" s="341"/>
      <c r="BD308" s="433"/>
      <c r="BE308" s="433"/>
      <c r="BF308" s="434"/>
      <c r="BG308" s="434"/>
      <c r="BH308" s="341"/>
      <c r="BI308" s="341"/>
      <c r="BJ308" s="341"/>
      <c r="BK308" s="341"/>
      <c r="BL308" s="341"/>
      <c r="BM308" s="341"/>
      <c r="BN308" s="341"/>
      <c r="BO308" s="341"/>
      <c r="BP308" s="341"/>
      <c r="BQ308" s="341"/>
      <c r="BR308" s="341"/>
      <c r="BS308" s="341"/>
      <c r="BT308" s="341"/>
      <c r="BU308" s="341"/>
      <c r="BV308" s="341"/>
      <c r="BW308" s="341"/>
      <c r="BX308" s="341"/>
      <c r="BY308" s="341"/>
      <c r="BZ308" s="341"/>
      <c r="CA308" s="341"/>
      <c r="CB308" s="341"/>
      <c r="CC308" s="341"/>
      <c r="CD308" s="430"/>
      <c r="CE308" s="341"/>
      <c r="CF308" s="341"/>
      <c r="CG308" s="341"/>
      <c r="CH308" s="341"/>
      <c r="CI308" s="341"/>
      <c r="CJ308" s="341"/>
      <c r="CK308" s="341"/>
      <c r="CL308" s="341"/>
      <c r="CM308" s="341"/>
      <c r="CN308" s="341"/>
      <c r="CO308" s="341"/>
      <c r="CP308" s="341"/>
      <c r="CQ308" s="341"/>
      <c r="CR308" s="341"/>
      <c r="CS308" s="341"/>
      <c r="CT308" s="341"/>
      <c r="CU308" s="341"/>
      <c r="CV308" s="341"/>
      <c r="CW308" s="341"/>
      <c r="CX308" s="341"/>
      <c r="CY308" s="341"/>
      <c r="CZ308" s="341"/>
      <c r="DA308" s="341"/>
      <c r="DB308" s="341"/>
      <c r="DC308" s="430"/>
      <c r="DD308" s="341"/>
      <c r="DE308" s="341"/>
      <c r="DF308" s="341"/>
      <c r="DG308" s="341"/>
      <c r="DH308" s="341"/>
      <c r="DI308" s="341"/>
      <c r="DJ308" s="341"/>
      <c r="DK308" s="341"/>
    </row>
    <row r="309" customFormat="false" ht="12.75" hidden="false" customHeight="false" outlineLevel="0" collapsed="false">
      <c r="A309" s="449" t="n">
        <v>0</v>
      </c>
      <c r="B309" s="0" t="n">
        <v>0</v>
      </c>
      <c r="C309" s="0" t="n">
        <v>0</v>
      </c>
      <c r="D309" s="438" t="n">
        <v>0</v>
      </c>
      <c r="E309" s="438" t="n">
        <v>0</v>
      </c>
      <c r="F309" s="438"/>
      <c r="G309" s="450" t="n">
        <v>5.535</v>
      </c>
      <c r="H309" s="450" t="n">
        <v>5.513</v>
      </c>
      <c r="I309" s="448" t="n">
        <f aca="false">G309-H309</f>
        <v>0.0220000000000002</v>
      </c>
      <c r="J309" s="438" t="n">
        <f aca="false">I309*B309*10000</f>
        <v>0</v>
      </c>
      <c r="K309" s="438" t="n">
        <f aca="false">C309*I309*10000</f>
        <v>0</v>
      </c>
      <c r="L309" s="438" t="n">
        <f aca="false">I309*D309*10000</f>
        <v>0</v>
      </c>
      <c r="M309" s="438" t="n">
        <f aca="false">I309*E309*10000</f>
        <v>0</v>
      </c>
      <c r="N309" s="438" t="n">
        <f aca="false">SUM(J309:M309)</f>
        <v>0</v>
      </c>
      <c r="O309" s="451" t="n">
        <f aca="false">A309</f>
        <v>0</v>
      </c>
      <c r="P309" s="341"/>
      <c r="Q309" s="341"/>
      <c r="R309" s="341"/>
      <c r="S309" s="428" t="n">
        <f aca="false">H308</f>
        <v>5.373</v>
      </c>
      <c r="T309" s="427" t="n">
        <f aca="false">G308-S309</f>
        <v>0.0219999999999994</v>
      </c>
      <c r="U309" s="341"/>
      <c r="V309" s="341"/>
      <c r="W309" s="341"/>
      <c r="X309" s="341"/>
      <c r="Y309" s="341"/>
      <c r="Z309" s="341"/>
      <c r="AA309" s="341"/>
      <c r="AB309" s="341"/>
      <c r="AC309" s="341"/>
      <c r="AD309" s="341"/>
      <c r="AE309" s="341"/>
      <c r="AF309" s="341"/>
      <c r="AG309" s="341"/>
      <c r="AH309" s="341"/>
      <c r="AI309" s="341"/>
      <c r="AJ309" s="341"/>
      <c r="AK309" s="341"/>
      <c r="AL309" s="341"/>
      <c r="AM309" s="341"/>
      <c r="AN309" s="341"/>
      <c r="AO309" s="341"/>
      <c r="AP309" s="341"/>
      <c r="AQ309" s="341"/>
      <c r="AR309" s="341"/>
      <c r="AS309" s="341"/>
      <c r="AT309" s="341"/>
      <c r="AU309" s="341"/>
      <c r="AV309" s="341"/>
      <c r="AW309" s="341"/>
      <c r="AX309" s="341"/>
      <c r="AY309" s="341"/>
      <c r="AZ309" s="341"/>
      <c r="BA309" s="341"/>
      <c r="BB309" s="341"/>
      <c r="BC309" s="341"/>
      <c r="BD309" s="433"/>
      <c r="BE309" s="433"/>
      <c r="BF309" s="434"/>
      <c r="BG309" s="434"/>
      <c r="BH309" s="341"/>
      <c r="BI309" s="341"/>
      <c r="BJ309" s="341"/>
      <c r="BK309" s="341"/>
      <c r="BL309" s="341"/>
      <c r="BM309" s="341"/>
      <c r="BN309" s="341"/>
      <c r="BO309" s="341"/>
      <c r="BP309" s="341"/>
      <c r="BQ309" s="341"/>
      <c r="BR309" s="341"/>
      <c r="BS309" s="341"/>
      <c r="BT309" s="341"/>
      <c r="BU309" s="341"/>
      <c r="BV309" s="341"/>
      <c r="BW309" s="341"/>
      <c r="BX309" s="341"/>
      <c r="BY309" s="341"/>
      <c r="BZ309" s="341"/>
      <c r="CA309" s="341"/>
      <c r="CB309" s="341"/>
      <c r="CC309" s="341"/>
      <c r="CD309" s="430"/>
      <c r="CE309" s="341"/>
      <c r="CF309" s="341"/>
      <c r="CG309" s="341"/>
      <c r="CH309" s="341"/>
      <c r="CI309" s="341"/>
      <c r="CJ309" s="341"/>
      <c r="CK309" s="341"/>
      <c r="CL309" s="341"/>
      <c r="CM309" s="341"/>
      <c r="CN309" s="341"/>
      <c r="CO309" s="341"/>
      <c r="CP309" s="341"/>
      <c r="CQ309" s="341"/>
      <c r="CR309" s="341"/>
      <c r="CS309" s="341"/>
      <c r="CT309" s="341"/>
      <c r="CU309" s="341"/>
      <c r="CV309" s="341"/>
      <c r="CW309" s="341"/>
      <c r="CX309" s="341"/>
      <c r="CY309" s="341"/>
      <c r="CZ309" s="341"/>
      <c r="DA309" s="341"/>
      <c r="DB309" s="341"/>
      <c r="DC309" s="430"/>
      <c r="DD309" s="341"/>
      <c r="DE309" s="341"/>
      <c r="DF309" s="341"/>
      <c r="DG309" s="341"/>
      <c r="DH309" s="341"/>
      <c r="DI309" s="341"/>
      <c r="DJ309" s="341"/>
      <c r="DK309" s="341"/>
    </row>
    <row r="310" customFormat="false" ht="12.75" hidden="false" customHeight="false" outlineLevel="0" collapsed="false">
      <c r="A310" s="449" t="n">
        <v>0</v>
      </c>
      <c r="B310" s="0" t="n">
        <v>0</v>
      </c>
      <c r="C310" s="0" t="n">
        <v>0</v>
      </c>
      <c r="D310" s="438" t="n">
        <v>0</v>
      </c>
      <c r="E310" s="438" t="n">
        <v>0</v>
      </c>
      <c r="F310" s="438"/>
      <c r="G310" s="450" t="n">
        <v>5.68</v>
      </c>
      <c r="H310" s="450" t="n">
        <v>5.658</v>
      </c>
      <c r="I310" s="448" t="n">
        <f aca="false">G310-H310</f>
        <v>0.0219999999999994</v>
      </c>
      <c r="J310" s="438" t="n">
        <f aca="false">I310*B310*10000</f>
        <v>0</v>
      </c>
      <c r="K310" s="438" t="n">
        <f aca="false">C310*I310*10000</f>
        <v>0</v>
      </c>
      <c r="L310" s="438" t="n">
        <f aca="false">I310*D310*10000</f>
        <v>0</v>
      </c>
      <c r="M310" s="438" t="n">
        <f aca="false">I310*E310*10000</f>
        <v>0</v>
      </c>
      <c r="N310" s="438" t="n">
        <f aca="false">SUM(J310:M310)</f>
        <v>0</v>
      </c>
      <c r="O310" s="451" t="n">
        <f aca="false">A310</f>
        <v>0</v>
      </c>
      <c r="P310" s="341"/>
      <c r="Q310" s="341"/>
      <c r="R310" s="341"/>
      <c r="S310" s="428" t="n">
        <f aca="false">H309</f>
        <v>5.513</v>
      </c>
      <c r="T310" s="427" t="n">
        <f aca="false">G309-S310</f>
        <v>0.0220000000000002</v>
      </c>
      <c r="U310" s="341"/>
      <c r="V310" s="341"/>
      <c r="W310" s="341"/>
      <c r="X310" s="341"/>
      <c r="Y310" s="341"/>
      <c r="Z310" s="341"/>
      <c r="AA310" s="341"/>
      <c r="AB310" s="341"/>
      <c r="AC310" s="341"/>
      <c r="AD310" s="341"/>
      <c r="AE310" s="341"/>
      <c r="AF310" s="341"/>
      <c r="AG310" s="341"/>
      <c r="AH310" s="341"/>
      <c r="AI310" s="341"/>
      <c r="AJ310" s="341"/>
      <c r="AK310" s="341"/>
      <c r="AL310" s="341"/>
      <c r="AM310" s="341"/>
      <c r="AN310" s="341"/>
      <c r="AO310" s="341"/>
      <c r="AP310" s="341"/>
      <c r="AQ310" s="341"/>
      <c r="AR310" s="341"/>
      <c r="AS310" s="341"/>
      <c r="AT310" s="341"/>
      <c r="AU310" s="341"/>
      <c r="AV310" s="341"/>
      <c r="AW310" s="341"/>
      <c r="AX310" s="341"/>
      <c r="AY310" s="341"/>
      <c r="AZ310" s="341"/>
      <c r="BA310" s="341"/>
      <c r="BB310" s="341"/>
      <c r="BC310" s="341"/>
      <c r="BD310" s="433"/>
      <c r="BE310" s="433"/>
      <c r="BF310" s="434"/>
      <c r="BG310" s="434"/>
      <c r="BH310" s="341"/>
      <c r="BI310" s="341"/>
      <c r="BJ310" s="341"/>
      <c r="BK310" s="341"/>
      <c r="BL310" s="341"/>
      <c r="BM310" s="341"/>
      <c r="BN310" s="341"/>
      <c r="BO310" s="341"/>
      <c r="BP310" s="341"/>
      <c r="BQ310" s="341"/>
      <c r="BR310" s="341"/>
      <c r="BS310" s="341"/>
      <c r="BT310" s="341"/>
      <c r="BU310" s="341"/>
      <c r="BV310" s="341"/>
      <c r="BW310" s="341"/>
      <c r="BX310" s="341"/>
      <c r="BY310" s="341"/>
      <c r="BZ310" s="341"/>
      <c r="CA310" s="341"/>
      <c r="CB310" s="341"/>
      <c r="CC310" s="341"/>
      <c r="CD310" s="430"/>
      <c r="CE310" s="341"/>
      <c r="CF310" s="341"/>
      <c r="CG310" s="341"/>
      <c r="CH310" s="341"/>
      <c r="CI310" s="341"/>
      <c r="CJ310" s="341"/>
      <c r="CK310" s="341"/>
      <c r="CL310" s="341"/>
      <c r="CM310" s="341"/>
      <c r="CN310" s="341"/>
      <c r="CO310" s="341"/>
      <c r="CP310" s="341"/>
      <c r="CQ310" s="341"/>
      <c r="CR310" s="341"/>
      <c r="CS310" s="341"/>
      <c r="CT310" s="341"/>
      <c r="CU310" s="341"/>
      <c r="CV310" s="341"/>
      <c r="CW310" s="341"/>
      <c r="CX310" s="341"/>
      <c r="CY310" s="341"/>
      <c r="CZ310" s="341"/>
      <c r="DA310" s="341"/>
      <c r="DB310" s="341"/>
      <c r="DC310" s="430"/>
      <c r="DD310" s="341"/>
      <c r="DE310" s="341"/>
      <c r="DF310" s="341"/>
      <c r="DG310" s="341"/>
      <c r="DH310" s="341"/>
      <c r="DI310" s="341"/>
      <c r="DJ310" s="341"/>
      <c r="DK310" s="341"/>
    </row>
    <row r="311" customFormat="false" ht="12.75" hidden="false" customHeight="false" outlineLevel="0" collapsed="false">
      <c r="A311" s="449" t="n">
        <v>0</v>
      </c>
      <c r="B311" s="0" t="n">
        <v>0</v>
      </c>
      <c r="C311" s="0" t="n">
        <v>0</v>
      </c>
      <c r="D311" s="438" t="n">
        <v>0</v>
      </c>
      <c r="E311" s="438" t="n">
        <v>0</v>
      </c>
      <c r="F311" s="438"/>
      <c r="G311" s="450"/>
      <c r="H311" s="450"/>
      <c r="I311" s="448" t="n">
        <f aca="false">G311-H311</f>
        <v>0</v>
      </c>
      <c r="J311" s="438" t="n">
        <f aca="false">I311*B311*10000</f>
        <v>0</v>
      </c>
      <c r="K311" s="438" t="n">
        <f aca="false">C311*I311*10000</f>
        <v>0</v>
      </c>
      <c r="L311" s="438" t="n">
        <f aca="false">I311*D311*10000</f>
        <v>0</v>
      </c>
      <c r="M311" s="438" t="n">
        <f aca="false">I311*E311*10000</f>
        <v>0</v>
      </c>
      <c r="N311" s="438" t="n">
        <f aca="false">SUM(J311:M311)</f>
        <v>0</v>
      </c>
      <c r="O311" s="451" t="n">
        <f aca="false">A311</f>
        <v>0</v>
      </c>
      <c r="P311" s="341"/>
      <c r="Q311" s="341"/>
      <c r="R311" s="341"/>
      <c r="S311" s="428" t="n">
        <f aca="false">H310</f>
        <v>5.658</v>
      </c>
      <c r="T311" s="427" t="n">
        <f aca="false">G310-S311</f>
        <v>0.0219999999999994</v>
      </c>
      <c r="U311" s="341"/>
      <c r="V311" s="341"/>
      <c r="W311" s="341"/>
      <c r="X311" s="341"/>
      <c r="Y311" s="341"/>
      <c r="Z311" s="341"/>
      <c r="AA311" s="341"/>
      <c r="AB311" s="341"/>
      <c r="AC311" s="341"/>
      <c r="AD311" s="341"/>
      <c r="AE311" s="341"/>
      <c r="AF311" s="341"/>
      <c r="AG311" s="341"/>
      <c r="AH311" s="341"/>
      <c r="AI311" s="341"/>
      <c r="AJ311" s="341"/>
      <c r="AK311" s="341"/>
      <c r="AL311" s="341"/>
      <c r="AM311" s="341"/>
      <c r="AN311" s="341"/>
      <c r="AO311" s="341"/>
      <c r="AP311" s="341"/>
      <c r="AQ311" s="341"/>
      <c r="AR311" s="341"/>
      <c r="AS311" s="341"/>
      <c r="AT311" s="341"/>
      <c r="AU311" s="341"/>
      <c r="AV311" s="341"/>
      <c r="AW311" s="341"/>
      <c r="AX311" s="341"/>
      <c r="AY311" s="341"/>
      <c r="AZ311" s="341"/>
      <c r="BA311" s="341"/>
      <c r="BB311" s="341"/>
      <c r="BC311" s="341"/>
      <c r="BD311" s="433"/>
      <c r="BE311" s="433"/>
      <c r="BF311" s="434"/>
      <c r="BG311" s="434"/>
      <c r="BH311" s="341"/>
      <c r="BI311" s="341"/>
      <c r="BJ311" s="341"/>
      <c r="BK311" s="341"/>
      <c r="BL311" s="341"/>
      <c r="BM311" s="341"/>
      <c r="BN311" s="341"/>
      <c r="BO311" s="341"/>
      <c r="BP311" s="341"/>
      <c r="BQ311" s="341"/>
      <c r="BR311" s="341"/>
      <c r="BS311" s="341"/>
      <c r="BT311" s="341"/>
      <c r="BU311" s="341"/>
      <c r="BV311" s="341"/>
      <c r="BW311" s="341"/>
      <c r="BX311" s="341"/>
      <c r="BY311" s="341"/>
      <c r="BZ311" s="341"/>
      <c r="CA311" s="341"/>
      <c r="CB311" s="341"/>
      <c r="CC311" s="341"/>
      <c r="CD311" s="430"/>
      <c r="CE311" s="341"/>
      <c r="CF311" s="341"/>
      <c r="CG311" s="341"/>
      <c r="CH311" s="341"/>
      <c r="CI311" s="341"/>
      <c r="CJ311" s="341"/>
      <c r="CK311" s="341"/>
      <c r="CL311" s="341"/>
      <c r="CM311" s="341"/>
      <c r="CN311" s="341"/>
      <c r="CO311" s="341"/>
      <c r="CP311" s="341"/>
      <c r="CQ311" s="341"/>
      <c r="CR311" s="341"/>
      <c r="CS311" s="341"/>
      <c r="CT311" s="341"/>
      <c r="CU311" s="341"/>
      <c r="CV311" s="341"/>
      <c r="CW311" s="341"/>
      <c r="CX311" s="341"/>
      <c r="CY311" s="341"/>
      <c r="CZ311" s="341"/>
      <c r="DA311" s="341"/>
      <c r="DB311" s="341"/>
      <c r="DC311" s="430"/>
      <c r="DD311" s="341"/>
      <c r="DE311" s="341"/>
      <c r="DF311" s="341"/>
      <c r="DG311" s="341"/>
      <c r="DH311" s="341"/>
      <c r="DI311" s="341"/>
      <c r="DJ311" s="341"/>
      <c r="DK311" s="341"/>
    </row>
    <row r="312" customFormat="false" ht="12.75" hidden="false" customHeight="false" outlineLevel="0" collapsed="false">
      <c r="A312" s="449" t="n">
        <v>0</v>
      </c>
      <c r="B312" s="0" t="n">
        <v>0</v>
      </c>
      <c r="C312" s="0" t="n">
        <v>0</v>
      </c>
      <c r="D312" s="438" t="n">
        <v>0</v>
      </c>
      <c r="E312" s="438" t="n">
        <v>0</v>
      </c>
      <c r="F312" s="438"/>
      <c r="G312" s="450"/>
      <c r="H312" s="450"/>
      <c r="I312" s="448" t="n">
        <f aca="false">G312-H312</f>
        <v>0</v>
      </c>
      <c r="J312" s="438" t="n">
        <f aca="false">I312*B312*10000</f>
        <v>0</v>
      </c>
      <c r="K312" s="438" t="n">
        <f aca="false">C312*I312*10000</f>
        <v>0</v>
      </c>
      <c r="L312" s="438" t="n">
        <f aca="false">I312*D312*10000</f>
        <v>0</v>
      </c>
      <c r="M312" s="438" t="n">
        <f aca="false">I312*E312*10000</f>
        <v>0</v>
      </c>
      <c r="N312" s="438" t="n">
        <f aca="false">SUM(J312:M312)</f>
        <v>0</v>
      </c>
      <c r="O312" s="451" t="n">
        <f aca="false">A312</f>
        <v>0</v>
      </c>
      <c r="P312" s="341"/>
      <c r="Q312" s="341"/>
      <c r="R312" s="341"/>
      <c r="S312" s="428" t="n">
        <f aca="false">H311</f>
        <v>0</v>
      </c>
      <c r="T312" s="427" t="n">
        <f aca="false">G311-S312</f>
        <v>0</v>
      </c>
      <c r="U312" s="341"/>
      <c r="V312" s="341"/>
      <c r="W312" s="341"/>
      <c r="X312" s="341"/>
      <c r="Y312" s="341"/>
      <c r="Z312" s="341"/>
      <c r="AA312" s="341"/>
      <c r="AB312" s="341"/>
      <c r="AC312" s="341"/>
      <c r="AD312" s="341"/>
      <c r="AE312" s="341"/>
      <c r="AF312" s="341"/>
      <c r="AG312" s="341"/>
      <c r="AH312" s="341"/>
      <c r="AI312" s="341"/>
      <c r="AJ312" s="341"/>
      <c r="AK312" s="341"/>
      <c r="AL312" s="341"/>
      <c r="AM312" s="341"/>
      <c r="AN312" s="341"/>
      <c r="AO312" s="341"/>
      <c r="AP312" s="341"/>
      <c r="AQ312" s="341"/>
      <c r="AR312" s="341"/>
      <c r="AS312" s="341"/>
      <c r="AT312" s="341"/>
      <c r="AU312" s="341"/>
      <c r="AV312" s="341"/>
      <c r="AW312" s="341"/>
      <c r="AX312" s="341"/>
      <c r="AY312" s="341"/>
      <c r="AZ312" s="341"/>
      <c r="BA312" s="341"/>
      <c r="BB312" s="341"/>
      <c r="BC312" s="341"/>
      <c r="BD312" s="433"/>
      <c r="BE312" s="433"/>
      <c r="BF312" s="434"/>
      <c r="BG312" s="434"/>
      <c r="BH312" s="341"/>
      <c r="BI312" s="341"/>
      <c r="BJ312" s="341"/>
      <c r="BK312" s="341"/>
      <c r="BL312" s="341"/>
      <c r="BM312" s="341"/>
      <c r="BN312" s="341"/>
      <c r="BO312" s="341"/>
      <c r="BP312" s="341"/>
      <c r="BQ312" s="341"/>
      <c r="BR312" s="341"/>
      <c r="BS312" s="341"/>
      <c r="BT312" s="341"/>
      <c r="BU312" s="341"/>
      <c r="BV312" s="341"/>
      <c r="BW312" s="341"/>
      <c r="BX312" s="341"/>
      <c r="BY312" s="341"/>
      <c r="BZ312" s="341"/>
      <c r="CA312" s="341"/>
      <c r="CB312" s="341"/>
      <c r="CC312" s="341"/>
      <c r="CD312" s="430"/>
      <c r="CE312" s="341"/>
      <c r="CF312" s="341"/>
      <c r="CG312" s="341"/>
      <c r="CH312" s="341"/>
      <c r="CI312" s="341"/>
      <c r="CJ312" s="341"/>
      <c r="CK312" s="341"/>
      <c r="CL312" s="341"/>
      <c r="CM312" s="341"/>
      <c r="CN312" s="341"/>
      <c r="CO312" s="341"/>
      <c r="CP312" s="341"/>
      <c r="CQ312" s="341"/>
      <c r="CR312" s="341"/>
      <c r="CS312" s="341"/>
      <c r="CT312" s="341"/>
      <c r="CU312" s="341"/>
      <c r="CV312" s="341"/>
      <c r="CW312" s="341"/>
      <c r="CX312" s="341"/>
      <c r="CY312" s="341"/>
      <c r="CZ312" s="341"/>
      <c r="DA312" s="341"/>
      <c r="DB312" s="341"/>
      <c r="DC312" s="430"/>
      <c r="DD312" s="341"/>
      <c r="DE312" s="341"/>
      <c r="DF312" s="341"/>
      <c r="DG312" s="341"/>
      <c r="DH312" s="341"/>
      <c r="DI312" s="341"/>
      <c r="DJ312" s="341"/>
      <c r="DK312" s="341"/>
    </row>
    <row r="313" customFormat="false" ht="12.75" hidden="false" customHeight="false" outlineLevel="0" collapsed="false">
      <c r="A313" s="449" t="n">
        <v>0</v>
      </c>
      <c r="B313" s="0" t="n">
        <v>0</v>
      </c>
      <c r="C313" s="0" t="n">
        <v>0</v>
      </c>
      <c r="D313" s="438" t="n">
        <v>0</v>
      </c>
      <c r="E313" s="438" t="n">
        <v>0</v>
      </c>
      <c r="F313" s="438"/>
      <c r="G313" s="450"/>
      <c r="H313" s="450"/>
      <c r="I313" s="448" t="n">
        <f aca="false">G313-H313</f>
        <v>0</v>
      </c>
      <c r="J313" s="438" t="n">
        <f aca="false">I313*B313*10000</f>
        <v>0</v>
      </c>
      <c r="K313" s="438" t="n">
        <f aca="false">C313*I313*10000</f>
        <v>0</v>
      </c>
      <c r="L313" s="438" t="n">
        <f aca="false">I313*D313*10000</f>
        <v>0</v>
      </c>
      <c r="M313" s="438" t="n">
        <f aca="false">I313*E313*10000</f>
        <v>0</v>
      </c>
      <c r="N313" s="438" t="n">
        <f aca="false">SUM(J313:M313)</f>
        <v>0</v>
      </c>
      <c r="O313" s="451" t="n">
        <f aca="false">A313</f>
        <v>0</v>
      </c>
      <c r="P313" s="341"/>
      <c r="Q313" s="341"/>
      <c r="R313" s="341"/>
      <c r="S313" s="428" t="n">
        <f aca="false">H312</f>
        <v>0</v>
      </c>
      <c r="T313" s="427" t="n">
        <f aca="false">G312-S313</f>
        <v>0</v>
      </c>
      <c r="U313" s="341"/>
      <c r="V313" s="341"/>
      <c r="W313" s="341"/>
      <c r="X313" s="341"/>
      <c r="Y313" s="341"/>
      <c r="Z313" s="341"/>
      <c r="AA313" s="341"/>
      <c r="AB313" s="341"/>
      <c r="AC313" s="341"/>
      <c r="AD313" s="341"/>
      <c r="AE313" s="341"/>
      <c r="AF313" s="341"/>
      <c r="AG313" s="341"/>
      <c r="AH313" s="341"/>
      <c r="AI313" s="341"/>
      <c r="AJ313" s="341"/>
      <c r="AK313" s="341"/>
      <c r="AL313" s="341"/>
      <c r="AM313" s="341"/>
      <c r="AN313" s="341"/>
      <c r="AO313" s="341"/>
      <c r="AP313" s="341"/>
      <c r="AQ313" s="341"/>
      <c r="AR313" s="341"/>
      <c r="AS313" s="341"/>
      <c r="AT313" s="341"/>
      <c r="AU313" s="341"/>
      <c r="AV313" s="341"/>
      <c r="AW313" s="341"/>
      <c r="AX313" s="341"/>
      <c r="AY313" s="341"/>
      <c r="AZ313" s="341"/>
      <c r="BA313" s="341"/>
      <c r="BB313" s="341"/>
      <c r="BC313" s="341"/>
      <c r="BD313" s="433"/>
      <c r="BE313" s="433"/>
      <c r="BF313" s="434"/>
      <c r="BG313" s="434"/>
      <c r="BH313" s="341"/>
      <c r="BI313" s="341"/>
      <c r="BJ313" s="341"/>
      <c r="BK313" s="341"/>
      <c r="BL313" s="341"/>
      <c r="BM313" s="341"/>
      <c r="BN313" s="341"/>
      <c r="BO313" s="341"/>
      <c r="BP313" s="341"/>
      <c r="BQ313" s="341"/>
      <c r="BR313" s="341"/>
      <c r="BS313" s="341"/>
      <c r="BT313" s="341"/>
      <c r="BU313" s="341"/>
      <c r="BV313" s="341"/>
      <c r="BW313" s="341"/>
      <c r="BX313" s="341"/>
      <c r="BY313" s="341"/>
      <c r="BZ313" s="341"/>
      <c r="CA313" s="341"/>
      <c r="CB313" s="341"/>
      <c r="CC313" s="341"/>
      <c r="CD313" s="430"/>
      <c r="CE313" s="341"/>
      <c r="CF313" s="341"/>
      <c r="CG313" s="341"/>
      <c r="CH313" s="341"/>
      <c r="CI313" s="341"/>
      <c r="CJ313" s="341"/>
      <c r="CK313" s="341"/>
      <c r="CL313" s="341"/>
      <c r="CM313" s="341"/>
      <c r="CN313" s="341"/>
      <c r="CO313" s="341"/>
      <c r="CP313" s="341"/>
      <c r="CQ313" s="341"/>
      <c r="CR313" s="341"/>
      <c r="CS313" s="341"/>
      <c r="CT313" s="341"/>
      <c r="CU313" s="341"/>
      <c r="CV313" s="341"/>
      <c r="CW313" s="341"/>
      <c r="CX313" s="341"/>
      <c r="CY313" s="341"/>
      <c r="CZ313" s="341"/>
      <c r="DA313" s="341"/>
      <c r="DB313" s="341"/>
      <c r="DC313" s="430"/>
      <c r="DD313" s="341"/>
      <c r="DE313" s="341"/>
      <c r="DF313" s="341"/>
      <c r="DG313" s="341"/>
      <c r="DH313" s="341"/>
      <c r="DI313" s="341"/>
      <c r="DJ313" s="341"/>
      <c r="DK313" s="341"/>
    </row>
    <row r="314" customFormat="false" ht="12.75" hidden="false" customHeight="false" outlineLevel="0" collapsed="false">
      <c r="A314" s="449" t="n">
        <v>0</v>
      </c>
      <c r="B314" s="0" t="n">
        <v>0</v>
      </c>
      <c r="C314" s="0" t="n">
        <v>0</v>
      </c>
      <c r="D314" s="438" t="n">
        <v>0</v>
      </c>
      <c r="E314" s="438" t="n">
        <v>0</v>
      </c>
      <c r="F314" s="438"/>
      <c r="G314" s="450"/>
      <c r="H314" s="450"/>
      <c r="I314" s="448" t="n">
        <f aca="false">G314-H314</f>
        <v>0</v>
      </c>
      <c r="J314" s="438" t="n">
        <f aca="false">I314*B314*10000</f>
        <v>0</v>
      </c>
      <c r="K314" s="438" t="n">
        <f aca="false">C314*I314*10000</f>
        <v>0</v>
      </c>
      <c r="L314" s="438" t="n">
        <f aca="false">I314*D314*10000</f>
        <v>0</v>
      </c>
      <c r="M314" s="438" t="n">
        <f aca="false">I314*E314*10000</f>
        <v>0</v>
      </c>
      <c r="N314" s="438" t="n">
        <f aca="false">SUM(J314:M314)</f>
        <v>0</v>
      </c>
      <c r="O314" s="451" t="n">
        <f aca="false">A314</f>
        <v>0</v>
      </c>
      <c r="P314" s="341"/>
      <c r="Q314" s="341"/>
      <c r="R314" s="341"/>
      <c r="S314" s="428" t="n">
        <f aca="false">H313</f>
        <v>0</v>
      </c>
      <c r="T314" s="427" t="n">
        <f aca="false">G313-S314</f>
        <v>0</v>
      </c>
      <c r="U314" s="341"/>
      <c r="V314" s="341"/>
      <c r="W314" s="341"/>
      <c r="X314" s="341"/>
      <c r="Y314" s="341"/>
      <c r="Z314" s="341"/>
      <c r="AA314" s="341"/>
      <c r="AB314" s="341"/>
      <c r="AC314" s="341"/>
      <c r="AD314" s="341"/>
      <c r="AE314" s="341"/>
      <c r="AF314" s="341"/>
      <c r="AG314" s="341"/>
      <c r="AH314" s="341"/>
      <c r="AI314" s="341"/>
      <c r="AJ314" s="341"/>
      <c r="AK314" s="341"/>
      <c r="AL314" s="341"/>
      <c r="AM314" s="341"/>
      <c r="AN314" s="341"/>
      <c r="AO314" s="341"/>
      <c r="AP314" s="341"/>
      <c r="AQ314" s="341"/>
      <c r="AR314" s="341"/>
      <c r="AS314" s="341"/>
      <c r="AT314" s="341"/>
      <c r="AU314" s="341"/>
      <c r="AV314" s="341"/>
      <c r="AW314" s="341"/>
      <c r="AX314" s="341"/>
      <c r="AY314" s="341"/>
      <c r="AZ314" s="341"/>
      <c r="BA314" s="341"/>
      <c r="BB314" s="341"/>
      <c r="BC314" s="341"/>
      <c r="BD314" s="433"/>
      <c r="BE314" s="433"/>
      <c r="BF314" s="434"/>
      <c r="BG314" s="434"/>
      <c r="BH314" s="341"/>
      <c r="BI314" s="341"/>
      <c r="BJ314" s="341"/>
      <c r="BK314" s="341"/>
      <c r="BL314" s="341"/>
      <c r="BM314" s="341"/>
      <c r="BN314" s="341"/>
      <c r="BO314" s="341"/>
      <c r="BP314" s="341"/>
      <c r="BQ314" s="341"/>
      <c r="BR314" s="341"/>
      <c r="BS314" s="341"/>
      <c r="BT314" s="341"/>
      <c r="BU314" s="341"/>
      <c r="BV314" s="341"/>
      <c r="BW314" s="341"/>
      <c r="BX314" s="341"/>
      <c r="BY314" s="341"/>
      <c r="BZ314" s="341"/>
      <c r="CA314" s="341"/>
      <c r="CB314" s="341"/>
      <c r="CC314" s="341"/>
      <c r="CD314" s="430"/>
      <c r="CE314" s="341"/>
      <c r="CF314" s="341"/>
      <c r="CG314" s="341"/>
      <c r="CH314" s="341"/>
      <c r="CI314" s="341"/>
      <c r="CJ314" s="341"/>
      <c r="CK314" s="341"/>
      <c r="CL314" s="341"/>
      <c r="CM314" s="341"/>
      <c r="CN314" s="341"/>
      <c r="CO314" s="341"/>
      <c r="CP314" s="341"/>
      <c r="CQ314" s="341"/>
      <c r="CR314" s="341"/>
      <c r="CS314" s="341"/>
      <c r="CT314" s="341"/>
      <c r="CU314" s="341"/>
      <c r="CV314" s="341"/>
      <c r="CW314" s="341"/>
      <c r="CX314" s="341"/>
      <c r="CY314" s="341"/>
      <c r="CZ314" s="341"/>
      <c r="DA314" s="341"/>
      <c r="DB314" s="341"/>
      <c r="DC314" s="430"/>
      <c r="DD314" s="341"/>
      <c r="DE314" s="341"/>
      <c r="DF314" s="341"/>
      <c r="DG314" s="341"/>
      <c r="DH314" s="341"/>
      <c r="DI314" s="341"/>
      <c r="DJ314" s="341"/>
      <c r="DK314" s="341"/>
    </row>
    <row r="315" customFormat="false" ht="12.75" hidden="false" customHeight="false" outlineLevel="0" collapsed="false">
      <c r="A315" s="449" t="n">
        <v>0</v>
      </c>
      <c r="B315" s="0" t="n">
        <v>0</v>
      </c>
      <c r="C315" s="0" t="n">
        <v>0</v>
      </c>
      <c r="D315" s="438" t="n">
        <v>0</v>
      </c>
      <c r="E315" s="438" t="n">
        <v>0</v>
      </c>
      <c r="F315" s="438"/>
      <c r="G315" s="450"/>
      <c r="H315" s="450"/>
      <c r="I315" s="448" t="n">
        <f aca="false">G315-H315</f>
        <v>0</v>
      </c>
      <c r="J315" s="438" t="n">
        <f aca="false">I315*B315*10000</f>
        <v>0</v>
      </c>
      <c r="K315" s="438" t="n">
        <f aca="false">C315*I315*10000</f>
        <v>0</v>
      </c>
      <c r="L315" s="438" t="n">
        <f aca="false">I315*D315*10000</f>
        <v>0</v>
      </c>
      <c r="M315" s="438" t="n">
        <f aca="false">I315*E315*10000</f>
        <v>0</v>
      </c>
      <c r="N315" s="438" t="n">
        <f aca="false">SUM(J315:M315)</f>
        <v>0</v>
      </c>
      <c r="O315" s="451" t="n">
        <f aca="false">A315</f>
        <v>0</v>
      </c>
      <c r="P315" s="341"/>
      <c r="Q315" s="341"/>
      <c r="R315" s="341"/>
      <c r="S315" s="428" t="n">
        <f aca="false">H314</f>
        <v>0</v>
      </c>
      <c r="T315" s="427" t="n">
        <f aca="false">G314-S315</f>
        <v>0</v>
      </c>
      <c r="U315" s="341"/>
      <c r="V315" s="341"/>
      <c r="W315" s="341"/>
      <c r="X315" s="341"/>
      <c r="Y315" s="341"/>
      <c r="Z315" s="341"/>
      <c r="AA315" s="341"/>
      <c r="AB315" s="341"/>
      <c r="AC315" s="341"/>
      <c r="AD315" s="341"/>
      <c r="AE315" s="341"/>
      <c r="AF315" s="341"/>
      <c r="AG315" s="341"/>
      <c r="AH315" s="341"/>
      <c r="AI315" s="341"/>
      <c r="AJ315" s="341"/>
      <c r="AK315" s="341"/>
      <c r="AL315" s="341"/>
      <c r="AM315" s="341"/>
      <c r="AN315" s="341"/>
      <c r="AO315" s="341"/>
      <c r="AP315" s="341"/>
      <c r="AQ315" s="341"/>
      <c r="AR315" s="341"/>
      <c r="AS315" s="341"/>
      <c r="AT315" s="341"/>
      <c r="AU315" s="341"/>
      <c r="AV315" s="341"/>
      <c r="AW315" s="341"/>
      <c r="AX315" s="341"/>
      <c r="AY315" s="341"/>
      <c r="AZ315" s="341"/>
      <c r="BA315" s="341"/>
      <c r="BB315" s="341"/>
      <c r="BC315" s="341"/>
      <c r="BD315" s="433"/>
      <c r="BE315" s="433"/>
      <c r="BF315" s="434"/>
      <c r="BG315" s="434"/>
      <c r="BH315" s="341"/>
      <c r="BI315" s="341"/>
      <c r="BJ315" s="341"/>
      <c r="BK315" s="341"/>
      <c r="BL315" s="341"/>
      <c r="BM315" s="341"/>
      <c r="BN315" s="341"/>
      <c r="BO315" s="341"/>
      <c r="BP315" s="341"/>
      <c r="BQ315" s="341"/>
      <c r="BR315" s="341"/>
      <c r="BS315" s="341"/>
      <c r="BT315" s="341"/>
      <c r="BU315" s="341"/>
      <c r="BV315" s="341"/>
      <c r="BW315" s="341"/>
      <c r="BX315" s="341"/>
      <c r="BY315" s="341"/>
      <c r="BZ315" s="341"/>
      <c r="CA315" s="341"/>
      <c r="CB315" s="341"/>
      <c r="CC315" s="341"/>
      <c r="CD315" s="430"/>
      <c r="CE315" s="341"/>
      <c r="CF315" s="341"/>
      <c r="CG315" s="341"/>
      <c r="CH315" s="341"/>
      <c r="CI315" s="341"/>
      <c r="CJ315" s="341"/>
      <c r="CK315" s="341"/>
      <c r="CL315" s="341"/>
      <c r="CM315" s="341"/>
      <c r="CN315" s="341"/>
      <c r="CO315" s="341"/>
      <c r="CP315" s="341"/>
      <c r="CQ315" s="341"/>
      <c r="CR315" s="341"/>
      <c r="CS315" s="341"/>
      <c r="CT315" s="341"/>
      <c r="CU315" s="341"/>
      <c r="CV315" s="341"/>
      <c r="CW315" s="341"/>
      <c r="CX315" s="341"/>
      <c r="CY315" s="341"/>
      <c r="CZ315" s="341"/>
      <c r="DA315" s="341"/>
      <c r="DB315" s="341"/>
      <c r="DC315" s="430"/>
      <c r="DD315" s="341"/>
      <c r="DE315" s="341"/>
      <c r="DF315" s="341"/>
      <c r="DG315" s="341"/>
      <c r="DH315" s="341"/>
      <c r="DI315" s="341"/>
      <c r="DJ315" s="341"/>
      <c r="DK315" s="341"/>
    </row>
    <row r="316" customFormat="false" ht="12.75" hidden="false" customHeight="false" outlineLevel="0" collapsed="false">
      <c r="A316" s="449" t="n">
        <v>0</v>
      </c>
      <c r="B316" s="0" t="n">
        <v>0</v>
      </c>
      <c r="C316" s="0" t="n">
        <v>0</v>
      </c>
      <c r="D316" s="438" t="n">
        <v>0</v>
      </c>
      <c r="E316" s="438" t="n">
        <v>0</v>
      </c>
      <c r="F316" s="438"/>
      <c r="G316" s="341"/>
      <c r="H316" s="341"/>
      <c r="I316" s="448" t="n">
        <f aca="false">G316-H316</f>
        <v>0</v>
      </c>
      <c r="J316" s="438" t="n">
        <f aca="false">I316*B316*10000</f>
        <v>0</v>
      </c>
      <c r="K316" s="438" t="n">
        <f aca="false">C316*I316*10000</f>
        <v>0</v>
      </c>
      <c r="L316" s="438" t="n">
        <f aca="false">I316*D316*10000</f>
        <v>0</v>
      </c>
      <c r="M316" s="438" t="n">
        <f aca="false">I316*E316*10000</f>
        <v>0</v>
      </c>
      <c r="N316" s="438" t="n">
        <f aca="false">SUM(J316:M316)</f>
        <v>0</v>
      </c>
      <c r="O316" s="451" t="n">
        <f aca="false">A316</f>
        <v>0</v>
      </c>
      <c r="P316" s="341"/>
      <c r="Q316" s="341"/>
      <c r="R316" s="341"/>
      <c r="S316" s="428" t="n">
        <f aca="false">H315</f>
        <v>0</v>
      </c>
      <c r="T316" s="427" t="n">
        <f aca="false">G315-S316</f>
        <v>0</v>
      </c>
      <c r="U316" s="341"/>
      <c r="V316" s="341"/>
      <c r="W316" s="341"/>
      <c r="X316" s="341"/>
      <c r="Y316" s="341"/>
      <c r="Z316" s="341"/>
      <c r="AA316" s="341"/>
      <c r="AB316" s="341"/>
      <c r="AC316" s="341"/>
      <c r="AD316" s="341"/>
      <c r="AE316" s="341"/>
      <c r="AF316" s="341"/>
      <c r="AG316" s="341"/>
      <c r="AH316" s="341"/>
      <c r="AI316" s="341"/>
      <c r="AJ316" s="341"/>
      <c r="AK316" s="341"/>
      <c r="AL316" s="341"/>
      <c r="AM316" s="341"/>
      <c r="AN316" s="341"/>
      <c r="AO316" s="341"/>
      <c r="AP316" s="341"/>
      <c r="AQ316" s="341"/>
      <c r="AR316" s="341"/>
      <c r="AS316" s="341"/>
      <c r="AT316" s="341"/>
      <c r="AU316" s="341"/>
      <c r="AV316" s="341"/>
      <c r="AW316" s="341"/>
      <c r="AX316" s="341"/>
      <c r="AY316" s="341"/>
      <c r="AZ316" s="341"/>
      <c r="BA316" s="341"/>
      <c r="BB316" s="341"/>
      <c r="BC316" s="341"/>
      <c r="BD316" s="433"/>
      <c r="BE316" s="433"/>
      <c r="BF316" s="434"/>
      <c r="BG316" s="434"/>
      <c r="BH316" s="341"/>
      <c r="BI316" s="341"/>
      <c r="BJ316" s="341"/>
      <c r="BK316" s="341"/>
      <c r="BL316" s="341"/>
      <c r="BM316" s="341"/>
      <c r="BN316" s="341"/>
      <c r="BO316" s="341"/>
      <c r="BP316" s="341"/>
      <c r="BQ316" s="341"/>
      <c r="BR316" s="341"/>
      <c r="BS316" s="341"/>
      <c r="BT316" s="341"/>
      <c r="BU316" s="341"/>
      <c r="BV316" s="341"/>
      <c r="BW316" s="341"/>
      <c r="BX316" s="341"/>
      <c r="BY316" s="341"/>
      <c r="BZ316" s="341"/>
      <c r="CA316" s="341"/>
      <c r="CB316" s="341"/>
      <c r="CC316" s="341"/>
      <c r="CD316" s="430"/>
      <c r="CE316" s="341"/>
      <c r="CF316" s="341"/>
      <c r="CG316" s="341"/>
      <c r="CH316" s="341"/>
      <c r="CI316" s="341"/>
      <c r="CJ316" s="341"/>
      <c r="CK316" s="341"/>
      <c r="CL316" s="341"/>
      <c r="CM316" s="341"/>
      <c r="CN316" s="341"/>
      <c r="CO316" s="341"/>
      <c r="CP316" s="341"/>
      <c r="CQ316" s="341"/>
      <c r="CR316" s="341"/>
      <c r="CS316" s="341"/>
      <c r="CT316" s="341"/>
      <c r="CU316" s="341"/>
      <c r="CV316" s="341"/>
      <c r="CW316" s="341"/>
      <c r="CX316" s="341"/>
      <c r="CY316" s="341"/>
      <c r="CZ316" s="341"/>
      <c r="DA316" s="341"/>
      <c r="DB316" s="341"/>
      <c r="DC316" s="430"/>
      <c r="DD316" s="341"/>
      <c r="DE316" s="341"/>
      <c r="DF316" s="341"/>
      <c r="DG316" s="341"/>
      <c r="DH316" s="341"/>
      <c r="DI316" s="341"/>
      <c r="DJ316" s="341"/>
      <c r="DK316" s="341"/>
    </row>
    <row r="317" customFormat="false" ht="12.75" hidden="false" customHeight="false" outlineLevel="0" collapsed="false">
      <c r="A317" s="449" t="n">
        <v>0</v>
      </c>
      <c r="B317" s="0" t="n">
        <v>0</v>
      </c>
      <c r="C317" s="0" t="n">
        <v>0</v>
      </c>
      <c r="D317" s="438" t="n">
        <v>0</v>
      </c>
      <c r="E317" s="438" t="n">
        <v>0</v>
      </c>
      <c r="F317" s="438"/>
      <c r="G317" s="450"/>
      <c r="H317" s="450"/>
      <c r="I317" s="448" t="n">
        <f aca="false">G317-H317</f>
        <v>0</v>
      </c>
      <c r="J317" s="438" t="n">
        <f aca="false">I317*B317*10000</f>
        <v>0</v>
      </c>
      <c r="K317" s="438" t="n">
        <f aca="false">C317*I317*10000</f>
        <v>0</v>
      </c>
      <c r="L317" s="438" t="n">
        <f aca="false">I317*D317*10000</f>
        <v>0</v>
      </c>
      <c r="M317" s="438" t="n">
        <f aca="false">I317*E317*10000</f>
        <v>0</v>
      </c>
      <c r="N317" s="438" t="n">
        <f aca="false">SUM(J317:M317)</f>
        <v>0</v>
      </c>
      <c r="O317" s="451" t="n">
        <f aca="false">A317</f>
        <v>0</v>
      </c>
      <c r="P317" s="425" t="n">
        <f aca="false">SUM(N306:N317)</f>
        <v>0</v>
      </c>
      <c r="Q317" s="341"/>
      <c r="R317" s="341"/>
      <c r="S317" s="428" t="n">
        <f aca="false">H316</f>
        <v>0</v>
      </c>
      <c r="T317" s="427" t="n">
        <f aca="false">G316-S317</f>
        <v>0</v>
      </c>
      <c r="U317" s="341"/>
      <c r="V317" s="341"/>
      <c r="W317" s="341"/>
      <c r="X317" s="341"/>
      <c r="Y317" s="341"/>
      <c r="Z317" s="341"/>
      <c r="AA317" s="341"/>
      <c r="AB317" s="341"/>
      <c r="AC317" s="341"/>
      <c r="AD317" s="341"/>
      <c r="AE317" s="341"/>
      <c r="AF317" s="341"/>
      <c r="AG317" s="341"/>
      <c r="AH317" s="341"/>
      <c r="AI317" s="341"/>
      <c r="AJ317" s="341"/>
      <c r="AK317" s="341"/>
      <c r="AL317" s="341"/>
      <c r="AM317" s="341"/>
      <c r="AN317" s="341"/>
      <c r="AO317" s="341"/>
      <c r="AP317" s="341"/>
      <c r="AQ317" s="341"/>
      <c r="AR317" s="341"/>
      <c r="AS317" s="341"/>
      <c r="AT317" s="341"/>
      <c r="AU317" s="341"/>
      <c r="AV317" s="341"/>
      <c r="AW317" s="341"/>
      <c r="AX317" s="341"/>
      <c r="AY317" s="341"/>
      <c r="AZ317" s="341"/>
      <c r="BA317" s="341"/>
      <c r="BB317" s="341"/>
      <c r="BC317" s="341"/>
      <c r="BD317" s="433"/>
      <c r="BE317" s="433"/>
      <c r="BF317" s="434"/>
      <c r="BG317" s="434"/>
      <c r="BH317" s="341"/>
      <c r="BI317" s="341"/>
      <c r="BJ317" s="341"/>
      <c r="BK317" s="341"/>
      <c r="BL317" s="341"/>
      <c r="BM317" s="341"/>
      <c r="BN317" s="341"/>
      <c r="BO317" s="341"/>
      <c r="BP317" s="341"/>
      <c r="BQ317" s="341"/>
      <c r="BR317" s="341"/>
      <c r="BS317" s="341"/>
      <c r="BT317" s="341"/>
      <c r="BU317" s="341"/>
      <c r="BV317" s="341"/>
      <c r="BW317" s="341"/>
      <c r="BX317" s="341"/>
      <c r="BY317" s="341"/>
      <c r="BZ317" s="341"/>
      <c r="CA317" s="341"/>
      <c r="CB317" s="341"/>
      <c r="CC317" s="341"/>
      <c r="CD317" s="430"/>
      <c r="CE317" s="341"/>
      <c r="CF317" s="341"/>
      <c r="CG317" s="341"/>
      <c r="CH317" s="341"/>
      <c r="CI317" s="341"/>
      <c r="CJ317" s="341"/>
      <c r="CK317" s="341"/>
      <c r="CL317" s="341"/>
      <c r="CM317" s="341"/>
      <c r="CN317" s="341"/>
      <c r="CO317" s="341"/>
      <c r="CP317" s="341"/>
      <c r="CQ317" s="341"/>
      <c r="CR317" s="341"/>
      <c r="CS317" s="341"/>
      <c r="CT317" s="341"/>
      <c r="CU317" s="341"/>
      <c r="CV317" s="341"/>
      <c r="CW317" s="341"/>
      <c r="CX317" s="341"/>
      <c r="CY317" s="341"/>
      <c r="CZ317" s="341"/>
      <c r="DA317" s="341"/>
      <c r="DB317" s="341"/>
      <c r="DC317" s="430"/>
      <c r="DD317" s="341"/>
      <c r="DE317" s="341"/>
      <c r="DF317" s="341"/>
      <c r="DG317" s="341"/>
      <c r="DH317" s="341"/>
      <c r="DI317" s="341"/>
      <c r="DJ317" s="341"/>
      <c r="DK317" s="341"/>
    </row>
    <row r="318" customFormat="false" ht="12.75" hidden="false" customHeight="false" outlineLevel="0" collapsed="false">
      <c r="A318" s="449" t="n">
        <v>0</v>
      </c>
      <c r="B318" s="0" t="n">
        <v>0</v>
      </c>
      <c r="C318" s="0" t="n">
        <v>0</v>
      </c>
      <c r="D318" s="438" t="n">
        <v>0</v>
      </c>
      <c r="E318" s="438" t="n">
        <v>0</v>
      </c>
      <c r="F318" s="438"/>
      <c r="G318" s="450"/>
      <c r="H318" s="450"/>
      <c r="I318" s="448" t="n">
        <f aca="false">G318-H318</f>
        <v>0</v>
      </c>
      <c r="J318" s="438" t="n">
        <f aca="false">I318*B318*10000</f>
        <v>0</v>
      </c>
      <c r="K318" s="438" t="n">
        <f aca="false">C318*I318*10000</f>
        <v>0</v>
      </c>
      <c r="L318" s="438" t="n">
        <f aca="false">I318*D318*10000</f>
        <v>0</v>
      </c>
      <c r="M318" s="438" t="n">
        <f aca="false">I318*E318*10000</f>
        <v>0</v>
      </c>
      <c r="N318" s="438" t="n">
        <f aca="false">SUM(J318:M318)</f>
        <v>0</v>
      </c>
      <c r="O318" s="451" t="n">
        <f aca="false">A318</f>
        <v>0</v>
      </c>
      <c r="P318" s="341"/>
      <c r="Q318" s="341"/>
      <c r="R318" s="341"/>
      <c r="S318" s="428" t="n">
        <f aca="false">H318</f>
        <v>0</v>
      </c>
      <c r="T318" s="427" t="n">
        <f aca="false">G318-S318</f>
        <v>0</v>
      </c>
      <c r="U318" s="341"/>
      <c r="V318" s="341"/>
      <c r="W318" s="341"/>
      <c r="X318" s="341"/>
      <c r="Y318" s="341"/>
      <c r="Z318" s="341"/>
      <c r="AA318" s="341"/>
      <c r="AB318" s="341"/>
      <c r="AC318" s="341"/>
      <c r="AD318" s="341"/>
      <c r="AE318" s="341"/>
      <c r="AF318" s="341"/>
      <c r="AG318" s="341"/>
      <c r="AH318" s="341"/>
      <c r="AI318" s="341"/>
      <c r="AJ318" s="341"/>
      <c r="AK318" s="341"/>
      <c r="AL318" s="341"/>
      <c r="AM318" s="341"/>
      <c r="AN318" s="341"/>
      <c r="AO318" s="341"/>
      <c r="AP318" s="341"/>
      <c r="AQ318" s="341"/>
      <c r="AR318" s="341"/>
      <c r="AS318" s="341"/>
      <c r="AT318" s="341"/>
      <c r="AU318" s="341"/>
      <c r="AV318" s="341"/>
      <c r="AW318" s="341"/>
      <c r="AX318" s="341"/>
      <c r="AY318" s="341"/>
      <c r="AZ318" s="341"/>
      <c r="BA318" s="341"/>
      <c r="BB318" s="341"/>
      <c r="BC318" s="341"/>
      <c r="BD318" s="433"/>
      <c r="BE318" s="433"/>
      <c r="BF318" s="434"/>
      <c r="BG318" s="434"/>
      <c r="BH318" s="341"/>
      <c r="BI318" s="341"/>
      <c r="BJ318" s="341"/>
      <c r="BK318" s="341"/>
      <c r="BL318" s="341"/>
      <c r="BM318" s="341"/>
      <c r="BN318" s="341"/>
      <c r="BO318" s="341"/>
      <c r="BP318" s="341"/>
      <c r="BQ318" s="341"/>
      <c r="BR318" s="341"/>
      <c r="BS318" s="341"/>
      <c r="BT318" s="341"/>
      <c r="BU318" s="341"/>
      <c r="BV318" s="341"/>
      <c r="BW318" s="341"/>
      <c r="BX318" s="341"/>
      <c r="BY318" s="341"/>
      <c r="BZ318" s="341"/>
      <c r="CA318" s="341"/>
      <c r="CB318" s="341"/>
      <c r="CC318" s="341"/>
      <c r="CD318" s="430"/>
      <c r="CE318" s="341"/>
      <c r="CF318" s="341"/>
      <c r="CG318" s="341"/>
      <c r="CH318" s="341"/>
      <c r="CI318" s="341"/>
      <c r="CJ318" s="341"/>
      <c r="CK318" s="341"/>
      <c r="CL318" s="341"/>
      <c r="CM318" s="341"/>
      <c r="CN318" s="341"/>
      <c r="CO318" s="341"/>
      <c r="CP318" s="341"/>
      <c r="CQ318" s="341"/>
      <c r="CR318" s="341"/>
      <c r="CS318" s="341"/>
      <c r="CT318" s="341"/>
      <c r="CU318" s="341"/>
      <c r="CV318" s="341"/>
      <c r="CW318" s="341"/>
      <c r="CX318" s="341"/>
      <c r="CY318" s="341"/>
      <c r="CZ318" s="341"/>
      <c r="DA318" s="341"/>
      <c r="DB318" s="341"/>
      <c r="DC318" s="430"/>
      <c r="DD318" s="341"/>
      <c r="DE318" s="341"/>
      <c r="DF318" s="341"/>
      <c r="DG318" s="341"/>
      <c r="DH318" s="341"/>
      <c r="DI318" s="341"/>
      <c r="DJ318" s="341"/>
      <c r="DK318" s="341"/>
    </row>
    <row r="319" customFormat="false" ht="12.75" hidden="false" customHeight="false" outlineLevel="0" collapsed="false">
      <c r="A319" s="449" t="n">
        <v>0</v>
      </c>
      <c r="B319" s="0" t="n">
        <v>0</v>
      </c>
      <c r="C319" s="0" t="n">
        <v>0</v>
      </c>
      <c r="D319" s="438" t="n">
        <v>0</v>
      </c>
      <c r="E319" s="438" t="n">
        <v>0</v>
      </c>
      <c r="F319" s="438"/>
      <c r="G319" s="450"/>
      <c r="H319" s="450"/>
      <c r="I319" s="448" t="n">
        <f aca="false">G319-H319</f>
        <v>0</v>
      </c>
      <c r="J319" s="438" t="n">
        <f aca="false">I319*B319*10000</f>
        <v>0</v>
      </c>
      <c r="K319" s="438" t="n">
        <f aca="false">C319*I319*10000</f>
        <v>0</v>
      </c>
      <c r="L319" s="438" t="n">
        <f aca="false">I319*D319*10000</f>
        <v>0</v>
      </c>
      <c r="M319" s="438" t="n">
        <f aca="false">I319*E319*10000</f>
        <v>0</v>
      </c>
      <c r="N319" s="438" t="n">
        <f aca="false">SUM(J319:M319)</f>
        <v>0</v>
      </c>
      <c r="O319" s="451" t="n">
        <f aca="false">A319</f>
        <v>0</v>
      </c>
      <c r="P319" s="341"/>
      <c r="Q319" s="341"/>
      <c r="R319" s="341"/>
      <c r="S319" s="428" t="n">
        <f aca="false">H319</f>
        <v>0</v>
      </c>
      <c r="T319" s="427" t="n">
        <f aca="false">G319-S319</f>
        <v>0</v>
      </c>
      <c r="U319" s="341"/>
      <c r="V319" s="341"/>
      <c r="W319" s="341"/>
      <c r="X319" s="341"/>
      <c r="Y319" s="341"/>
      <c r="Z319" s="341"/>
      <c r="AA319" s="341"/>
      <c r="AB319" s="341"/>
      <c r="AC319" s="341"/>
      <c r="AD319" s="341"/>
      <c r="AE319" s="341"/>
      <c r="AF319" s="341"/>
      <c r="AG319" s="341"/>
      <c r="AH319" s="341"/>
      <c r="AI319" s="341"/>
      <c r="AJ319" s="341"/>
      <c r="AK319" s="341"/>
      <c r="AL319" s="341"/>
      <c r="AM319" s="341"/>
      <c r="AN319" s="341"/>
      <c r="AO319" s="341"/>
      <c r="AP319" s="341"/>
      <c r="AQ319" s="341"/>
      <c r="AR319" s="341"/>
      <c r="AS319" s="341"/>
      <c r="AT319" s="341"/>
      <c r="AU319" s="341"/>
      <c r="AV319" s="341"/>
      <c r="AW319" s="341"/>
      <c r="AX319" s="341"/>
      <c r="AY319" s="341"/>
      <c r="AZ319" s="341"/>
      <c r="BA319" s="341"/>
      <c r="BB319" s="341"/>
      <c r="BC319" s="341"/>
      <c r="BD319" s="433"/>
      <c r="BE319" s="433"/>
      <c r="BF319" s="434"/>
      <c r="BG319" s="434"/>
      <c r="BH319" s="341"/>
      <c r="BI319" s="341"/>
      <c r="BJ319" s="341"/>
      <c r="BK319" s="341"/>
      <c r="BL319" s="341"/>
      <c r="BM319" s="341"/>
      <c r="BN319" s="341"/>
      <c r="BO319" s="341"/>
      <c r="BP319" s="341"/>
      <c r="BQ319" s="341"/>
      <c r="BR319" s="341"/>
      <c r="BS319" s="341"/>
      <c r="BT319" s="341"/>
      <c r="BU319" s="341"/>
      <c r="BV319" s="341"/>
      <c r="BW319" s="341"/>
      <c r="BX319" s="341"/>
      <c r="BY319" s="341"/>
      <c r="BZ319" s="341"/>
      <c r="CA319" s="341"/>
      <c r="CB319" s="341"/>
      <c r="CC319" s="341"/>
      <c r="CD319" s="430"/>
      <c r="CE319" s="341"/>
      <c r="CF319" s="341"/>
      <c r="CG319" s="341"/>
      <c r="CH319" s="341"/>
      <c r="CI319" s="341"/>
      <c r="CJ319" s="341"/>
      <c r="CK319" s="341"/>
      <c r="CL319" s="341"/>
      <c r="CM319" s="341"/>
      <c r="CN319" s="341"/>
      <c r="CO319" s="341"/>
      <c r="CP319" s="341"/>
      <c r="CQ319" s="341"/>
      <c r="CR319" s="341"/>
      <c r="CS319" s="341"/>
      <c r="CT319" s="341"/>
      <c r="CU319" s="341"/>
      <c r="CV319" s="341"/>
      <c r="CW319" s="341"/>
      <c r="CX319" s="341"/>
      <c r="CY319" s="341"/>
      <c r="CZ319" s="341"/>
      <c r="DA319" s="341"/>
      <c r="DB319" s="341"/>
      <c r="DC319" s="430"/>
      <c r="DD319" s="341"/>
      <c r="DE319" s="341"/>
      <c r="DF319" s="341"/>
      <c r="DG319" s="341"/>
      <c r="DH319" s="341"/>
      <c r="DI319" s="341"/>
      <c r="DJ319" s="341"/>
      <c r="DK319" s="341"/>
    </row>
    <row r="320" customFormat="false" ht="12.75" hidden="false" customHeight="false" outlineLevel="0" collapsed="false">
      <c r="A320" s="449" t="n">
        <v>0</v>
      </c>
      <c r="B320" s="0" t="n">
        <v>0</v>
      </c>
      <c r="C320" s="0" t="n">
        <v>0</v>
      </c>
      <c r="D320" s="438" t="n">
        <v>0</v>
      </c>
      <c r="E320" s="438" t="n">
        <v>0</v>
      </c>
      <c r="F320" s="438"/>
      <c r="G320" s="450"/>
      <c r="H320" s="450"/>
      <c r="I320" s="448" t="n">
        <f aca="false">G320-H320</f>
        <v>0</v>
      </c>
      <c r="J320" s="438" t="n">
        <f aca="false">I320*B320*10000</f>
        <v>0</v>
      </c>
      <c r="K320" s="438" t="n">
        <f aca="false">C320*I320*10000</f>
        <v>0</v>
      </c>
      <c r="L320" s="438" t="n">
        <f aca="false">I320*D320*10000</f>
        <v>0</v>
      </c>
      <c r="M320" s="438" t="n">
        <f aca="false">I320*E320*10000</f>
        <v>0</v>
      </c>
      <c r="N320" s="438" t="n">
        <f aca="false">SUM(J320:M320)</f>
        <v>0</v>
      </c>
      <c r="O320" s="451" t="n">
        <f aca="false">A320</f>
        <v>0</v>
      </c>
      <c r="P320" s="341"/>
      <c r="Q320" s="341"/>
      <c r="R320" s="341"/>
      <c r="S320" s="428" t="n">
        <f aca="false">H320</f>
        <v>0</v>
      </c>
      <c r="T320" s="427" t="n">
        <f aca="false">G320-S320</f>
        <v>0</v>
      </c>
      <c r="U320" s="341"/>
      <c r="V320" s="341"/>
      <c r="W320" s="341"/>
      <c r="X320" s="341"/>
      <c r="Y320" s="341"/>
      <c r="Z320" s="341"/>
      <c r="AA320" s="341"/>
      <c r="AB320" s="341"/>
      <c r="AC320" s="341"/>
      <c r="AD320" s="341"/>
      <c r="AE320" s="341"/>
      <c r="AF320" s="341"/>
      <c r="AG320" s="341"/>
      <c r="AH320" s="341"/>
      <c r="AI320" s="341"/>
      <c r="AJ320" s="341"/>
      <c r="AK320" s="341"/>
      <c r="AL320" s="341"/>
      <c r="AM320" s="341"/>
      <c r="AN320" s="341"/>
      <c r="AO320" s="341"/>
      <c r="AP320" s="341"/>
      <c r="AQ320" s="341"/>
      <c r="AR320" s="341"/>
      <c r="AS320" s="341"/>
      <c r="AT320" s="341"/>
      <c r="AU320" s="341"/>
      <c r="AV320" s="341"/>
      <c r="AW320" s="341"/>
      <c r="AX320" s="341"/>
      <c r="AY320" s="341"/>
      <c r="AZ320" s="341"/>
      <c r="BA320" s="341"/>
      <c r="BB320" s="341"/>
      <c r="BC320" s="341"/>
      <c r="BD320" s="433"/>
      <c r="BE320" s="433"/>
      <c r="BF320" s="434"/>
      <c r="BG320" s="434"/>
      <c r="BH320" s="341"/>
      <c r="BI320" s="341"/>
      <c r="BJ320" s="341"/>
      <c r="BK320" s="341"/>
      <c r="BL320" s="341"/>
      <c r="BM320" s="341"/>
      <c r="BN320" s="341"/>
      <c r="BO320" s="341"/>
      <c r="BP320" s="341"/>
      <c r="BQ320" s="341"/>
      <c r="BR320" s="341"/>
      <c r="BS320" s="341"/>
      <c r="BT320" s="341"/>
      <c r="BU320" s="341"/>
      <c r="BV320" s="341"/>
      <c r="BW320" s="341"/>
      <c r="BX320" s="341"/>
      <c r="BY320" s="341"/>
      <c r="BZ320" s="341"/>
      <c r="CA320" s="341"/>
      <c r="CB320" s="341"/>
      <c r="CC320" s="341"/>
      <c r="CD320" s="430"/>
      <c r="CE320" s="341"/>
      <c r="CF320" s="341"/>
      <c r="CG320" s="341"/>
      <c r="CH320" s="341"/>
      <c r="CI320" s="341"/>
      <c r="CJ320" s="341"/>
      <c r="CK320" s="341"/>
      <c r="CL320" s="341"/>
      <c r="CM320" s="341"/>
      <c r="CN320" s="341"/>
      <c r="CO320" s="341"/>
      <c r="CP320" s="341"/>
      <c r="CQ320" s="341"/>
      <c r="CR320" s="341"/>
      <c r="CS320" s="341"/>
      <c r="CT320" s="341"/>
      <c r="CU320" s="341"/>
      <c r="CV320" s="341"/>
      <c r="CW320" s="341"/>
      <c r="CX320" s="341"/>
      <c r="CY320" s="341"/>
      <c r="CZ320" s="341"/>
      <c r="DA320" s="341"/>
      <c r="DB320" s="341"/>
      <c r="DC320" s="430"/>
      <c r="DD320" s="341"/>
      <c r="DE320" s="341"/>
      <c r="DF320" s="341"/>
      <c r="DG320" s="341"/>
      <c r="DH320" s="341"/>
      <c r="DI320" s="341"/>
      <c r="DJ320" s="341"/>
      <c r="DK320" s="341"/>
    </row>
    <row r="321" customFormat="false" ht="12.75" hidden="false" customHeight="false" outlineLevel="0" collapsed="false">
      <c r="A321" s="449" t="n">
        <v>0</v>
      </c>
      <c r="B321" s="0" t="n">
        <v>0</v>
      </c>
      <c r="C321" s="0" t="n">
        <v>0</v>
      </c>
      <c r="D321" s="438" t="n">
        <v>0</v>
      </c>
      <c r="E321" s="438" t="n">
        <v>0</v>
      </c>
      <c r="F321" s="438"/>
      <c r="G321" s="450"/>
      <c r="H321" s="450"/>
      <c r="I321" s="448" t="n">
        <f aca="false">G321-H321</f>
        <v>0</v>
      </c>
      <c r="J321" s="438" t="n">
        <f aca="false">I321*B321*10000</f>
        <v>0</v>
      </c>
      <c r="K321" s="438" t="n">
        <f aca="false">C321*I321*10000</f>
        <v>0</v>
      </c>
      <c r="L321" s="438" t="n">
        <f aca="false">I321*D321*10000</f>
        <v>0</v>
      </c>
      <c r="M321" s="438" t="n">
        <f aca="false">I321*E321*10000</f>
        <v>0</v>
      </c>
      <c r="N321" s="438" t="n">
        <f aca="false">SUM(J321:M321)</f>
        <v>0</v>
      </c>
      <c r="O321" s="451" t="n">
        <f aca="false">A321</f>
        <v>0</v>
      </c>
      <c r="P321" s="341"/>
      <c r="Q321" s="341"/>
      <c r="R321" s="341"/>
      <c r="S321" s="428" t="n">
        <f aca="false">H321</f>
        <v>0</v>
      </c>
      <c r="T321" s="427" t="n">
        <f aca="false">G321-S321</f>
        <v>0</v>
      </c>
      <c r="U321" s="341"/>
      <c r="V321" s="341"/>
      <c r="W321" s="341"/>
      <c r="X321" s="341"/>
      <c r="Y321" s="341"/>
      <c r="Z321" s="341"/>
      <c r="AA321" s="341"/>
      <c r="AB321" s="341"/>
      <c r="AC321" s="341"/>
      <c r="AD321" s="341"/>
      <c r="AE321" s="341"/>
      <c r="AF321" s="341"/>
      <c r="AG321" s="341"/>
      <c r="AH321" s="341"/>
      <c r="AI321" s="341"/>
      <c r="AJ321" s="341"/>
      <c r="AK321" s="341"/>
      <c r="AL321" s="341"/>
      <c r="AM321" s="341"/>
      <c r="AN321" s="341"/>
      <c r="AO321" s="341"/>
      <c r="AP321" s="341"/>
      <c r="AQ321" s="341"/>
      <c r="AR321" s="341"/>
      <c r="AS321" s="341"/>
      <c r="AT321" s="341"/>
      <c r="AU321" s="341"/>
      <c r="AV321" s="341"/>
      <c r="AW321" s="341"/>
      <c r="AX321" s="341"/>
      <c r="AY321" s="341"/>
      <c r="AZ321" s="341"/>
      <c r="BA321" s="341"/>
      <c r="BB321" s="341"/>
      <c r="BC321" s="341"/>
      <c r="BD321" s="433"/>
      <c r="BE321" s="433"/>
      <c r="BF321" s="434"/>
      <c r="BG321" s="434"/>
      <c r="BH321" s="341"/>
      <c r="BI321" s="341"/>
      <c r="BJ321" s="341"/>
      <c r="BK321" s="341"/>
      <c r="BL321" s="341"/>
      <c r="BM321" s="341"/>
      <c r="BN321" s="341"/>
      <c r="BO321" s="341"/>
      <c r="BP321" s="341"/>
      <c r="BQ321" s="341"/>
      <c r="BR321" s="341"/>
      <c r="BS321" s="341"/>
      <c r="BT321" s="341"/>
      <c r="BU321" s="341"/>
      <c r="BV321" s="341"/>
      <c r="BW321" s="341"/>
      <c r="BX321" s="341"/>
      <c r="BY321" s="341"/>
      <c r="BZ321" s="341"/>
      <c r="CA321" s="341"/>
      <c r="CB321" s="341"/>
      <c r="CC321" s="341"/>
      <c r="CD321" s="430"/>
      <c r="CE321" s="341"/>
      <c r="CF321" s="341"/>
      <c r="CG321" s="341"/>
      <c r="CH321" s="341"/>
      <c r="CI321" s="341"/>
      <c r="CJ321" s="341"/>
      <c r="CK321" s="341"/>
      <c r="CL321" s="341"/>
      <c r="CM321" s="341"/>
      <c r="CN321" s="341"/>
      <c r="CO321" s="341"/>
      <c r="CP321" s="341"/>
      <c r="CQ321" s="341"/>
      <c r="CR321" s="341"/>
      <c r="CS321" s="341"/>
      <c r="CT321" s="341"/>
      <c r="CU321" s="341"/>
      <c r="CV321" s="341"/>
      <c r="CW321" s="341"/>
      <c r="CX321" s="341"/>
      <c r="CY321" s="341"/>
      <c r="CZ321" s="341"/>
      <c r="DA321" s="341"/>
      <c r="DB321" s="341"/>
      <c r="DC321" s="430"/>
      <c r="DD321" s="341"/>
      <c r="DE321" s="341"/>
      <c r="DF321" s="341"/>
      <c r="DG321" s="341"/>
      <c r="DH321" s="341"/>
      <c r="DI321" s="341"/>
      <c r="DJ321" s="341"/>
      <c r="DK321" s="341"/>
    </row>
    <row r="322" customFormat="false" ht="12.75" hidden="false" customHeight="false" outlineLevel="0" collapsed="false">
      <c r="A322" s="449" t="n">
        <v>0</v>
      </c>
      <c r="B322" s="0" t="n">
        <v>0</v>
      </c>
      <c r="C322" s="0" t="n">
        <v>0</v>
      </c>
      <c r="D322" s="438" t="n">
        <v>0</v>
      </c>
      <c r="E322" s="438" t="n">
        <v>0</v>
      </c>
      <c r="F322" s="438"/>
      <c r="G322" s="450"/>
      <c r="H322" s="450"/>
      <c r="I322" s="448" t="n">
        <f aca="false">G322-H322</f>
        <v>0</v>
      </c>
      <c r="J322" s="438" t="n">
        <f aca="false">I322*B322*10000</f>
        <v>0</v>
      </c>
      <c r="K322" s="438" t="n">
        <f aca="false">C322*I322*10000</f>
        <v>0</v>
      </c>
      <c r="L322" s="438" t="n">
        <f aca="false">I322*D322*10000</f>
        <v>0</v>
      </c>
      <c r="M322" s="438" t="n">
        <f aca="false">I322*E322*10000</f>
        <v>0</v>
      </c>
      <c r="N322" s="438" t="n">
        <f aca="false">SUM(J322:M322)</f>
        <v>0</v>
      </c>
      <c r="O322" s="451" t="n">
        <f aca="false">A322</f>
        <v>0</v>
      </c>
      <c r="P322" s="341"/>
      <c r="Q322" s="341"/>
      <c r="R322" s="341"/>
      <c r="S322" s="428" t="n">
        <f aca="false">H322</f>
        <v>0</v>
      </c>
      <c r="T322" s="427" t="n">
        <f aca="false">G322-S322</f>
        <v>0</v>
      </c>
      <c r="U322" s="341"/>
      <c r="V322" s="341"/>
      <c r="W322" s="341"/>
      <c r="X322" s="341"/>
      <c r="Y322" s="341"/>
      <c r="Z322" s="341"/>
      <c r="AA322" s="341"/>
      <c r="AB322" s="341"/>
      <c r="AC322" s="341"/>
      <c r="AD322" s="341"/>
      <c r="AE322" s="341"/>
      <c r="AF322" s="341"/>
      <c r="AG322" s="341"/>
      <c r="AH322" s="341"/>
      <c r="AI322" s="341"/>
      <c r="AJ322" s="341"/>
      <c r="AK322" s="341"/>
      <c r="AL322" s="341"/>
      <c r="AM322" s="341"/>
      <c r="AN322" s="341"/>
      <c r="AO322" s="341"/>
      <c r="AP322" s="341"/>
      <c r="AQ322" s="341"/>
      <c r="AR322" s="341"/>
      <c r="AS322" s="341"/>
      <c r="AT322" s="341"/>
      <c r="AU322" s="341"/>
      <c r="AV322" s="341"/>
      <c r="AW322" s="341"/>
      <c r="AX322" s="341"/>
      <c r="AY322" s="341"/>
      <c r="AZ322" s="341"/>
      <c r="BA322" s="341"/>
      <c r="BB322" s="341"/>
      <c r="BC322" s="341"/>
      <c r="BD322" s="433"/>
      <c r="BE322" s="433"/>
      <c r="BF322" s="434"/>
      <c r="BG322" s="434"/>
      <c r="BH322" s="341"/>
      <c r="BI322" s="341"/>
      <c r="BJ322" s="341"/>
      <c r="BK322" s="341"/>
      <c r="BL322" s="341"/>
      <c r="BM322" s="341"/>
      <c r="BN322" s="341"/>
      <c r="BO322" s="341"/>
      <c r="BP322" s="341"/>
      <c r="BQ322" s="341"/>
      <c r="BR322" s="341"/>
      <c r="BS322" s="341"/>
      <c r="BT322" s="341"/>
      <c r="BU322" s="341"/>
      <c r="BV322" s="341"/>
      <c r="BW322" s="341"/>
      <c r="BX322" s="341"/>
      <c r="BY322" s="341"/>
      <c r="BZ322" s="341"/>
      <c r="CA322" s="341"/>
      <c r="CB322" s="341"/>
      <c r="CC322" s="341"/>
      <c r="CD322" s="430"/>
      <c r="CE322" s="341"/>
      <c r="CF322" s="341"/>
      <c r="CG322" s="341"/>
      <c r="CH322" s="341"/>
      <c r="CI322" s="341"/>
      <c r="CJ322" s="341"/>
      <c r="CK322" s="341"/>
      <c r="CL322" s="341"/>
      <c r="CM322" s="341"/>
      <c r="CN322" s="341"/>
      <c r="CO322" s="341"/>
      <c r="CP322" s="341"/>
      <c r="CQ322" s="341"/>
      <c r="CR322" s="341"/>
      <c r="CS322" s="341"/>
      <c r="CT322" s="341"/>
      <c r="CU322" s="341"/>
      <c r="CV322" s="341"/>
      <c r="CW322" s="341"/>
      <c r="CX322" s="341"/>
      <c r="CY322" s="341"/>
      <c r="CZ322" s="341"/>
      <c r="DA322" s="341"/>
      <c r="DB322" s="341"/>
      <c r="DC322" s="430"/>
      <c r="DD322" s="341"/>
      <c r="DE322" s="341"/>
      <c r="DF322" s="341"/>
      <c r="DG322" s="341"/>
      <c r="DH322" s="341"/>
      <c r="DI322" s="341"/>
      <c r="DJ322" s="341"/>
      <c r="DK322" s="341"/>
    </row>
    <row r="323" customFormat="false" ht="12.75" hidden="false" customHeight="false" outlineLevel="0" collapsed="false">
      <c r="A323" s="449" t="n">
        <v>0</v>
      </c>
      <c r="B323" s="0" t="n">
        <v>0</v>
      </c>
      <c r="C323" s="0" t="n">
        <v>0</v>
      </c>
      <c r="D323" s="438" t="n">
        <v>0</v>
      </c>
      <c r="E323" s="438" t="n">
        <v>0</v>
      </c>
      <c r="F323" s="438"/>
      <c r="G323" s="450"/>
      <c r="H323" s="450"/>
      <c r="I323" s="448" t="n">
        <f aca="false">G323-H323</f>
        <v>0</v>
      </c>
      <c r="J323" s="438" t="n">
        <f aca="false">I323*B323*10000</f>
        <v>0</v>
      </c>
      <c r="K323" s="438" t="n">
        <f aca="false">C323*I323*10000</f>
        <v>0</v>
      </c>
      <c r="L323" s="438" t="n">
        <f aca="false">I323*D323*10000</f>
        <v>0</v>
      </c>
      <c r="M323" s="438" t="n">
        <f aca="false">I323*E323*10000</f>
        <v>0</v>
      </c>
      <c r="N323" s="438" t="n">
        <f aca="false">SUM(J323:M323)</f>
        <v>0</v>
      </c>
      <c r="O323" s="451" t="n">
        <f aca="false">A323</f>
        <v>0</v>
      </c>
      <c r="P323" s="341"/>
      <c r="Q323" s="341"/>
      <c r="R323" s="341"/>
      <c r="S323" s="428" t="n">
        <f aca="false">H323</f>
        <v>0</v>
      </c>
      <c r="T323" s="427" t="n">
        <f aca="false">G323-S323</f>
        <v>0</v>
      </c>
      <c r="U323" s="341"/>
      <c r="V323" s="341"/>
      <c r="W323" s="341"/>
      <c r="X323" s="341"/>
      <c r="Y323" s="341"/>
      <c r="Z323" s="341"/>
      <c r="AA323" s="341"/>
      <c r="AB323" s="341"/>
      <c r="AC323" s="341"/>
      <c r="AD323" s="341"/>
      <c r="AE323" s="341"/>
      <c r="AF323" s="341"/>
      <c r="AG323" s="341"/>
      <c r="AH323" s="341"/>
      <c r="AI323" s="341"/>
      <c r="AJ323" s="341"/>
      <c r="AK323" s="341"/>
      <c r="AL323" s="341"/>
      <c r="AM323" s="341"/>
      <c r="AN323" s="341"/>
      <c r="AO323" s="341"/>
      <c r="AP323" s="341"/>
      <c r="AQ323" s="341"/>
      <c r="AR323" s="341"/>
      <c r="AS323" s="341"/>
      <c r="AT323" s="341"/>
      <c r="AU323" s="341"/>
      <c r="AV323" s="341"/>
      <c r="AW323" s="341"/>
      <c r="AX323" s="341"/>
      <c r="AY323" s="341"/>
      <c r="AZ323" s="341"/>
      <c r="BA323" s="341"/>
      <c r="BB323" s="341"/>
      <c r="BC323" s="341"/>
      <c r="BD323" s="433"/>
      <c r="BE323" s="433"/>
      <c r="BF323" s="434"/>
      <c r="BG323" s="434"/>
      <c r="BH323" s="341"/>
      <c r="BI323" s="341"/>
      <c r="BJ323" s="341"/>
      <c r="BK323" s="341"/>
      <c r="BL323" s="341"/>
      <c r="BM323" s="341"/>
      <c r="BN323" s="341"/>
      <c r="BO323" s="341"/>
      <c r="BP323" s="341"/>
      <c r="BQ323" s="341"/>
      <c r="BR323" s="341"/>
      <c r="BS323" s="341"/>
      <c r="BT323" s="341"/>
      <c r="BU323" s="341"/>
      <c r="BV323" s="341"/>
      <c r="BW323" s="341"/>
      <c r="BX323" s="341"/>
      <c r="BY323" s="341"/>
      <c r="BZ323" s="341"/>
      <c r="CA323" s="341"/>
      <c r="CB323" s="341"/>
      <c r="CC323" s="341"/>
      <c r="CD323" s="430"/>
      <c r="CE323" s="341"/>
      <c r="CF323" s="341"/>
      <c r="CG323" s="341"/>
      <c r="CH323" s="341"/>
      <c r="CI323" s="341"/>
      <c r="CJ323" s="341"/>
      <c r="CK323" s="341"/>
      <c r="CL323" s="341"/>
      <c r="CM323" s="341"/>
      <c r="CN323" s="341"/>
      <c r="CO323" s="341"/>
      <c r="CP323" s="341"/>
      <c r="CQ323" s="341"/>
      <c r="CR323" s="341"/>
      <c r="CS323" s="341"/>
      <c r="CT323" s="341"/>
      <c r="CU323" s="341"/>
      <c r="CV323" s="341"/>
      <c r="CW323" s="341"/>
      <c r="CX323" s="341"/>
      <c r="CY323" s="341"/>
      <c r="CZ323" s="341"/>
      <c r="DA323" s="341"/>
      <c r="DB323" s="341"/>
      <c r="DC323" s="430"/>
      <c r="DD323" s="341"/>
      <c r="DE323" s="341"/>
      <c r="DF323" s="341"/>
      <c r="DG323" s="341"/>
      <c r="DH323" s="341"/>
      <c r="DI323" s="341"/>
      <c r="DJ323" s="341"/>
      <c r="DK323" s="341"/>
    </row>
    <row r="324" customFormat="false" ht="12.75" hidden="false" customHeight="false" outlineLevel="0" collapsed="false">
      <c r="A324" s="449" t="n">
        <v>0</v>
      </c>
      <c r="B324" s="0" t="n">
        <v>0</v>
      </c>
      <c r="C324" s="0" t="n">
        <v>0</v>
      </c>
      <c r="D324" s="438" t="n">
        <v>0</v>
      </c>
      <c r="E324" s="438" t="n">
        <v>0</v>
      </c>
      <c r="F324" s="438"/>
      <c r="G324" s="450"/>
      <c r="H324" s="450"/>
      <c r="I324" s="448" t="n">
        <f aca="false">G324-H324</f>
        <v>0</v>
      </c>
      <c r="J324" s="438" t="n">
        <f aca="false">I324*B324*10000</f>
        <v>0</v>
      </c>
      <c r="K324" s="438" t="n">
        <f aca="false">C324*I324*10000</f>
        <v>0</v>
      </c>
      <c r="L324" s="438" t="n">
        <f aca="false">I324*D324*10000</f>
        <v>0</v>
      </c>
      <c r="M324" s="438" t="n">
        <f aca="false">I324*E324*10000</f>
        <v>0</v>
      </c>
      <c r="N324" s="438" t="n">
        <f aca="false">SUM(J324:M324)</f>
        <v>0</v>
      </c>
      <c r="O324" s="451" t="n">
        <f aca="false">A324</f>
        <v>0</v>
      </c>
      <c r="P324" s="341"/>
      <c r="Q324" s="341"/>
      <c r="R324" s="341"/>
      <c r="S324" s="341"/>
      <c r="T324" s="427" t="n">
        <f aca="false">G324-S324</f>
        <v>0</v>
      </c>
      <c r="U324" s="341"/>
      <c r="V324" s="341"/>
      <c r="W324" s="341"/>
      <c r="X324" s="341"/>
      <c r="Y324" s="341"/>
      <c r="Z324" s="341"/>
      <c r="AA324" s="341"/>
      <c r="AB324" s="341"/>
      <c r="AC324" s="341"/>
      <c r="AD324" s="341"/>
      <c r="AE324" s="341"/>
      <c r="AF324" s="341"/>
      <c r="AG324" s="341"/>
      <c r="AH324" s="341"/>
      <c r="AI324" s="341"/>
      <c r="AJ324" s="341"/>
      <c r="AK324" s="341"/>
      <c r="AL324" s="341"/>
      <c r="AM324" s="341"/>
      <c r="AN324" s="341"/>
      <c r="AO324" s="341"/>
      <c r="AP324" s="341"/>
      <c r="AQ324" s="341"/>
      <c r="AR324" s="341"/>
      <c r="AS324" s="341"/>
      <c r="AT324" s="341"/>
      <c r="AU324" s="341"/>
      <c r="AV324" s="341"/>
      <c r="AW324" s="341"/>
      <c r="AX324" s="341"/>
      <c r="AY324" s="341"/>
      <c r="AZ324" s="341"/>
      <c r="BA324" s="341"/>
      <c r="BB324" s="341"/>
      <c r="BC324" s="341"/>
      <c r="BD324" s="433"/>
      <c r="BE324" s="433"/>
      <c r="BF324" s="434"/>
      <c r="BG324" s="434"/>
      <c r="BH324" s="341"/>
      <c r="BI324" s="341"/>
      <c r="BJ324" s="341"/>
      <c r="BK324" s="341"/>
      <c r="BL324" s="341"/>
      <c r="BM324" s="341"/>
      <c r="BN324" s="341"/>
      <c r="BO324" s="341"/>
      <c r="BP324" s="341"/>
      <c r="BQ324" s="341"/>
      <c r="BR324" s="341"/>
      <c r="BS324" s="341"/>
      <c r="BT324" s="341"/>
      <c r="BU324" s="341"/>
      <c r="BV324" s="341"/>
      <c r="BW324" s="341"/>
      <c r="BX324" s="341"/>
      <c r="BY324" s="341"/>
      <c r="BZ324" s="341"/>
      <c r="CA324" s="341"/>
      <c r="CB324" s="341"/>
      <c r="CC324" s="341"/>
      <c r="CD324" s="430"/>
      <c r="CE324" s="341"/>
      <c r="CF324" s="341"/>
      <c r="CG324" s="341"/>
      <c r="CH324" s="341"/>
      <c r="CI324" s="341"/>
      <c r="CJ324" s="341"/>
      <c r="CK324" s="341"/>
      <c r="CL324" s="341"/>
      <c r="CM324" s="341"/>
      <c r="CN324" s="341"/>
      <c r="CO324" s="341"/>
      <c r="CP324" s="341"/>
      <c r="CQ324" s="341"/>
      <c r="CR324" s="341"/>
      <c r="CS324" s="341"/>
      <c r="CT324" s="341"/>
      <c r="CU324" s="341"/>
      <c r="CV324" s="341"/>
      <c r="CW324" s="341"/>
      <c r="CX324" s="341"/>
      <c r="CY324" s="341"/>
      <c r="CZ324" s="341"/>
      <c r="DA324" s="341"/>
      <c r="DB324" s="341"/>
      <c r="DC324" s="430"/>
      <c r="DD324" s="341"/>
      <c r="DE324" s="341"/>
      <c r="DF324" s="341"/>
      <c r="DG324" s="341"/>
      <c r="DH324" s="341"/>
      <c r="DI324" s="341"/>
      <c r="DJ324" s="341"/>
      <c r="DK324" s="341"/>
    </row>
    <row r="325" customFormat="false" ht="12.75" hidden="false" customHeight="false" outlineLevel="0" collapsed="false">
      <c r="A325" s="449" t="n">
        <v>0</v>
      </c>
      <c r="B325" s="0" t="n">
        <v>0</v>
      </c>
      <c r="C325" s="0" t="n">
        <v>0</v>
      </c>
      <c r="D325" s="438" t="n">
        <v>0</v>
      </c>
      <c r="E325" s="438" t="n">
        <v>0</v>
      </c>
      <c r="F325" s="438"/>
      <c r="G325" s="450"/>
      <c r="H325" s="450"/>
      <c r="I325" s="448" t="n">
        <f aca="false">G325-H325</f>
        <v>0</v>
      </c>
      <c r="J325" s="438" t="n">
        <f aca="false">I325*B325*10000</f>
        <v>0</v>
      </c>
      <c r="K325" s="438" t="n">
        <f aca="false">C325*I325*10000</f>
        <v>0</v>
      </c>
      <c r="L325" s="438" t="n">
        <f aca="false">I325*D325*10000</f>
        <v>0</v>
      </c>
      <c r="M325" s="438" t="n">
        <f aca="false">I325*E325*10000</f>
        <v>0</v>
      </c>
      <c r="N325" s="438" t="n">
        <f aca="false">SUM(J325:M325)</f>
        <v>0</v>
      </c>
      <c r="O325" s="451" t="n">
        <f aca="false">A325</f>
        <v>0</v>
      </c>
      <c r="P325" s="341"/>
      <c r="Q325" s="341"/>
      <c r="R325" s="341"/>
      <c r="S325" s="341"/>
      <c r="T325" s="427" t="n">
        <f aca="false">G325-S325</f>
        <v>0</v>
      </c>
      <c r="U325" s="341"/>
      <c r="V325" s="341"/>
      <c r="W325" s="341"/>
      <c r="X325" s="341"/>
      <c r="Y325" s="341"/>
      <c r="Z325" s="341"/>
      <c r="AA325" s="341"/>
      <c r="AB325" s="341"/>
      <c r="AC325" s="341"/>
      <c r="AD325" s="341"/>
      <c r="AE325" s="341"/>
      <c r="AF325" s="341"/>
      <c r="AG325" s="341"/>
      <c r="AH325" s="341"/>
      <c r="AI325" s="341"/>
      <c r="AJ325" s="341"/>
      <c r="AK325" s="341"/>
      <c r="AL325" s="341"/>
      <c r="AM325" s="341"/>
      <c r="AN325" s="341"/>
      <c r="AO325" s="341"/>
      <c r="AP325" s="341"/>
      <c r="AQ325" s="341"/>
      <c r="AR325" s="341"/>
      <c r="AS325" s="341"/>
      <c r="AT325" s="341"/>
      <c r="AU325" s="341"/>
      <c r="AV325" s="341"/>
      <c r="AW325" s="341"/>
      <c r="AX325" s="341"/>
      <c r="AY325" s="341"/>
      <c r="AZ325" s="341"/>
      <c r="BA325" s="341"/>
      <c r="BB325" s="341"/>
      <c r="BC325" s="341"/>
      <c r="BD325" s="433"/>
      <c r="BE325" s="433"/>
      <c r="BF325" s="434"/>
      <c r="BG325" s="434"/>
      <c r="BH325" s="341"/>
      <c r="BI325" s="341"/>
      <c r="BJ325" s="341"/>
      <c r="BK325" s="341"/>
      <c r="BL325" s="341"/>
      <c r="BM325" s="341"/>
      <c r="BN325" s="341"/>
      <c r="BO325" s="341"/>
      <c r="BP325" s="341"/>
      <c r="BQ325" s="341"/>
      <c r="BR325" s="341"/>
      <c r="BS325" s="341"/>
      <c r="BT325" s="341"/>
      <c r="BU325" s="341"/>
      <c r="BV325" s="341"/>
      <c r="BW325" s="341"/>
      <c r="BX325" s="341"/>
      <c r="BY325" s="341"/>
      <c r="BZ325" s="341"/>
      <c r="CA325" s="341"/>
      <c r="CB325" s="341"/>
      <c r="CC325" s="341"/>
      <c r="CD325" s="430"/>
      <c r="CE325" s="341"/>
      <c r="CF325" s="341"/>
      <c r="CG325" s="341"/>
      <c r="CH325" s="341"/>
      <c r="CI325" s="341"/>
      <c r="CJ325" s="341"/>
      <c r="CK325" s="341"/>
      <c r="CL325" s="341"/>
      <c r="CM325" s="341"/>
      <c r="CN325" s="341"/>
      <c r="CO325" s="341"/>
      <c r="CP325" s="341"/>
      <c r="CQ325" s="341"/>
      <c r="CR325" s="341"/>
      <c r="CS325" s="341"/>
      <c r="CT325" s="341"/>
      <c r="CU325" s="341"/>
      <c r="CV325" s="341"/>
      <c r="CW325" s="341"/>
      <c r="CX325" s="341"/>
      <c r="CY325" s="341"/>
      <c r="CZ325" s="341"/>
      <c r="DA325" s="341"/>
      <c r="DB325" s="341"/>
      <c r="DC325" s="430"/>
      <c r="DD325" s="341"/>
      <c r="DE325" s="341"/>
      <c r="DF325" s="341"/>
      <c r="DG325" s="341"/>
      <c r="DH325" s="341"/>
      <c r="DI325" s="341"/>
      <c r="DJ325" s="341"/>
      <c r="DK325" s="341"/>
    </row>
    <row r="326" customFormat="false" ht="12.75" hidden="false" customHeight="false" outlineLevel="0" collapsed="false">
      <c r="A326" s="449" t="n">
        <v>0</v>
      </c>
      <c r="B326" s="0" t="n">
        <v>0</v>
      </c>
      <c r="C326" s="0" t="n">
        <v>0</v>
      </c>
      <c r="D326" s="438" t="n">
        <v>0</v>
      </c>
      <c r="E326" s="438" t="n">
        <v>0</v>
      </c>
      <c r="F326" s="438"/>
      <c r="G326" s="450"/>
      <c r="H326" s="450"/>
      <c r="I326" s="448" t="n">
        <f aca="false">G326-H326</f>
        <v>0</v>
      </c>
      <c r="J326" s="438" t="n">
        <f aca="false">I326*B326*10000</f>
        <v>0</v>
      </c>
      <c r="K326" s="438" t="n">
        <f aca="false">C326*I326*10000</f>
        <v>0</v>
      </c>
      <c r="L326" s="438" t="n">
        <f aca="false">I326*D326*10000</f>
        <v>0</v>
      </c>
      <c r="M326" s="438" t="n">
        <f aca="false">I326*E326*10000</f>
        <v>0</v>
      </c>
      <c r="N326" s="438" t="n">
        <f aca="false">SUM(J326:M326)</f>
        <v>0</v>
      </c>
      <c r="O326" s="451" t="n">
        <f aca="false">A326</f>
        <v>0</v>
      </c>
      <c r="P326" s="341"/>
      <c r="Q326" s="341"/>
      <c r="R326" s="341"/>
      <c r="S326" s="341"/>
      <c r="T326" s="427" t="n">
        <f aca="false">G326-S326</f>
        <v>0</v>
      </c>
      <c r="U326" s="341"/>
      <c r="V326" s="341"/>
      <c r="W326" s="341"/>
      <c r="X326" s="341"/>
      <c r="Y326" s="341"/>
      <c r="Z326" s="341"/>
      <c r="AA326" s="341"/>
      <c r="AB326" s="341"/>
      <c r="AC326" s="341"/>
      <c r="AD326" s="341"/>
      <c r="AE326" s="341"/>
      <c r="AF326" s="341"/>
      <c r="AG326" s="341"/>
      <c r="AH326" s="341"/>
      <c r="AI326" s="341"/>
      <c r="AJ326" s="341"/>
      <c r="AK326" s="341"/>
      <c r="AL326" s="341"/>
      <c r="AM326" s="341"/>
      <c r="AN326" s="341"/>
      <c r="AO326" s="341"/>
      <c r="AP326" s="341"/>
      <c r="AQ326" s="341"/>
      <c r="AR326" s="341"/>
      <c r="AS326" s="341"/>
      <c r="AT326" s="341"/>
      <c r="AU326" s="341"/>
      <c r="AV326" s="341"/>
      <c r="AW326" s="341"/>
      <c r="AX326" s="341"/>
      <c r="AY326" s="341"/>
      <c r="AZ326" s="341"/>
      <c r="BA326" s="341"/>
      <c r="BB326" s="341"/>
      <c r="BC326" s="341"/>
      <c r="BD326" s="433"/>
      <c r="BE326" s="433"/>
      <c r="BF326" s="434"/>
      <c r="BG326" s="434"/>
      <c r="BH326" s="341"/>
      <c r="BI326" s="341"/>
      <c r="BJ326" s="341"/>
      <c r="BK326" s="341"/>
      <c r="BL326" s="341"/>
      <c r="BM326" s="341"/>
      <c r="BN326" s="341"/>
      <c r="BO326" s="341"/>
      <c r="BP326" s="341"/>
      <c r="BQ326" s="341"/>
      <c r="BR326" s="341"/>
      <c r="BS326" s="341"/>
      <c r="BT326" s="341"/>
      <c r="BU326" s="341"/>
      <c r="BV326" s="341"/>
      <c r="BW326" s="341"/>
      <c r="BX326" s="341"/>
      <c r="BY326" s="341"/>
      <c r="BZ326" s="341"/>
      <c r="CA326" s="341"/>
      <c r="CB326" s="341"/>
      <c r="CC326" s="341"/>
      <c r="CD326" s="430"/>
      <c r="CE326" s="341"/>
      <c r="CF326" s="341"/>
      <c r="CG326" s="341"/>
      <c r="CH326" s="341"/>
      <c r="CI326" s="341"/>
      <c r="CJ326" s="341"/>
      <c r="CK326" s="341"/>
      <c r="CL326" s="341"/>
      <c r="CM326" s="341"/>
      <c r="CN326" s="341"/>
      <c r="CO326" s="341"/>
      <c r="CP326" s="341"/>
      <c r="CQ326" s="341"/>
      <c r="CR326" s="341"/>
      <c r="CS326" s="341"/>
      <c r="CT326" s="341"/>
      <c r="CU326" s="341"/>
      <c r="CV326" s="341"/>
      <c r="CW326" s="341"/>
      <c r="CX326" s="341"/>
      <c r="CY326" s="341"/>
      <c r="CZ326" s="341"/>
      <c r="DA326" s="341"/>
      <c r="DB326" s="341"/>
      <c r="DC326" s="430"/>
      <c r="DD326" s="341"/>
      <c r="DE326" s="341"/>
      <c r="DF326" s="341"/>
      <c r="DG326" s="341"/>
      <c r="DH326" s="341"/>
      <c r="DI326" s="341"/>
      <c r="DJ326" s="341"/>
      <c r="DK326" s="341"/>
    </row>
    <row r="327" customFormat="false" ht="12.75" hidden="false" customHeight="false" outlineLevel="0" collapsed="false">
      <c r="A327" s="449" t="n">
        <v>0</v>
      </c>
      <c r="B327" s="0" t="n">
        <v>0</v>
      </c>
      <c r="C327" s="0" t="n">
        <v>0</v>
      </c>
      <c r="D327" s="438" t="n">
        <v>0</v>
      </c>
      <c r="E327" s="438" t="n">
        <v>0</v>
      </c>
      <c r="F327" s="438"/>
      <c r="G327" s="450"/>
      <c r="H327" s="450"/>
      <c r="I327" s="448" t="n">
        <f aca="false">G327-H327</f>
        <v>0</v>
      </c>
      <c r="J327" s="438" t="n">
        <f aca="false">I327*B327*10000</f>
        <v>0</v>
      </c>
      <c r="K327" s="438" t="n">
        <f aca="false">C327*I327*10000</f>
        <v>0</v>
      </c>
      <c r="L327" s="438" t="n">
        <f aca="false">I327*D327*10000</f>
        <v>0</v>
      </c>
      <c r="M327" s="438" t="n">
        <f aca="false">I327*E327*10000</f>
        <v>0</v>
      </c>
      <c r="N327" s="438" t="n">
        <f aca="false">SUM(J327:M327)</f>
        <v>0</v>
      </c>
      <c r="O327" s="451" t="n">
        <f aca="false">A327</f>
        <v>0</v>
      </c>
      <c r="P327" s="341"/>
      <c r="Q327" s="341"/>
      <c r="R327" s="341"/>
      <c r="S327" s="341"/>
      <c r="T327" s="427" t="n">
        <f aca="false">G327-S327</f>
        <v>0</v>
      </c>
      <c r="U327" s="341"/>
      <c r="V327" s="341"/>
      <c r="W327" s="341"/>
      <c r="X327" s="341"/>
      <c r="Y327" s="341"/>
      <c r="Z327" s="341"/>
      <c r="AA327" s="341"/>
      <c r="AB327" s="341"/>
      <c r="AC327" s="341"/>
      <c r="AD327" s="341"/>
      <c r="AE327" s="341"/>
      <c r="AF327" s="341"/>
      <c r="AG327" s="341"/>
      <c r="AH327" s="341"/>
      <c r="AI327" s="341"/>
      <c r="AJ327" s="341"/>
      <c r="AK327" s="341"/>
      <c r="AL327" s="341"/>
      <c r="AM327" s="341"/>
      <c r="AN327" s="341"/>
      <c r="AO327" s="341"/>
      <c r="AP327" s="341"/>
      <c r="AQ327" s="341"/>
      <c r="AR327" s="341"/>
      <c r="AS327" s="341"/>
      <c r="AT327" s="341"/>
      <c r="AU327" s="341"/>
      <c r="AV327" s="341"/>
      <c r="AW327" s="341"/>
      <c r="AX327" s="341"/>
      <c r="AY327" s="341"/>
      <c r="AZ327" s="341"/>
      <c r="BA327" s="341"/>
      <c r="BB327" s="341"/>
      <c r="BC327" s="341"/>
      <c r="BD327" s="433"/>
      <c r="BE327" s="433"/>
      <c r="BF327" s="434"/>
      <c r="BG327" s="434"/>
      <c r="BH327" s="341"/>
      <c r="BI327" s="341"/>
      <c r="BJ327" s="341"/>
      <c r="BK327" s="341"/>
      <c r="BL327" s="341"/>
      <c r="BM327" s="341"/>
      <c r="BN327" s="341"/>
      <c r="BO327" s="341"/>
      <c r="BP327" s="341"/>
      <c r="BQ327" s="341"/>
      <c r="BR327" s="341"/>
      <c r="BS327" s="341"/>
      <c r="BT327" s="341"/>
      <c r="BU327" s="341"/>
      <c r="BV327" s="341"/>
      <c r="BW327" s="341"/>
      <c r="BX327" s="341"/>
      <c r="BY327" s="341"/>
      <c r="BZ327" s="341"/>
      <c r="CA327" s="341"/>
      <c r="CB327" s="341"/>
      <c r="CC327" s="341"/>
      <c r="CD327" s="430"/>
      <c r="CE327" s="341"/>
      <c r="CF327" s="341"/>
      <c r="CG327" s="341"/>
      <c r="CH327" s="341"/>
      <c r="CI327" s="341"/>
      <c r="CJ327" s="341"/>
      <c r="CK327" s="341"/>
      <c r="CL327" s="341"/>
      <c r="CM327" s="341"/>
      <c r="CN327" s="341"/>
      <c r="CO327" s="341"/>
      <c r="CP327" s="341"/>
      <c r="CQ327" s="341"/>
      <c r="CR327" s="341"/>
      <c r="CS327" s="341"/>
      <c r="CT327" s="341"/>
      <c r="CU327" s="341"/>
      <c r="CV327" s="341"/>
      <c r="CW327" s="341"/>
      <c r="CX327" s="341"/>
      <c r="CY327" s="341"/>
      <c r="CZ327" s="341"/>
      <c r="DA327" s="341"/>
      <c r="DB327" s="341"/>
      <c r="DC327" s="430"/>
      <c r="DD327" s="341"/>
      <c r="DE327" s="341"/>
      <c r="DF327" s="341"/>
      <c r="DG327" s="341"/>
      <c r="DH327" s="341"/>
      <c r="DI327" s="341"/>
      <c r="DJ327" s="341"/>
      <c r="DK327" s="341"/>
    </row>
    <row r="328" customFormat="false" ht="12.75" hidden="false" customHeight="false" outlineLevel="0" collapsed="false">
      <c r="A328" s="449" t="n">
        <v>0</v>
      </c>
      <c r="B328" s="0" t="n">
        <v>0</v>
      </c>
      <c r="C328" s="0" t="n">
        <v>0</v>
      </c>
      <c r="D328" s="438" t="n">
        <v>0</v>
      </c>
      <c r="E328" s="438" t="n">
        <v>0</v>
      </c>
      <c r="F328" s="438"/>
      <c r="G328" s="450"/>
      <c r="H328" s="450"/>
      <c r="I328" s="448" t="n">
        <f aca="false">G328-H328</f>
        <v>0</v>
      </c>
      <c r="J328" s="438" t="n">
        <f aca="false">I328*B328*10000</f>
        <v>0</v>
      </c>
      <c r="K328" s="438" t="n">
        <f aca="false">C328*I328*10000</f>
        <v>0</v>
      </c>
      <c r="L328" s="438" t="n">
        <f aca="false">I328*D328*10000</f>
        <v>0</v>
      </c>
      <c r="M328" s="438" t="n">
        <f aca="false">I328*E328*10000</f>
        <v>0</v>
      </c>
      <c r="N328" s="438" t="n">
        <f aca="false">SUM(J328:M328)</f>
        <v>0</v>
      </c>
      <c r="O328" s="451" t="n">
        <f aca="false">A328</f>
        <v>0</v>
      </c>
      <c r="P328" s="341"/>
      <c r="Q328" s="341"/>
      <c r="R328" s="341"/>
      <c r="S328" s="341"/>
      <c r="T328" s="427" t="n">
        <f aca="false">G328-S328</f>
        <v>0</v>
      </c>
      <c r="U328" s="341"/>
      <c r="V328" s="341"/>
      <c r="W328" s="341"/>
      <c r="X328" s="341"/>
      <c r="Y328" s="341"/>
      <c r="Z328" s="341"/>
      <c r="AA328" s="341"/>
      <c r="AB328" s="341"/>
      <c r="AC328" s="341"/>
      <c r="AD328" s="341"/>
      <c r="AE328" s="341"/>
      <c r="AF328" s="341"/>
      <c r="AG328" s="341"/>
      <c r="AH328" s="341"/>
      <c r="AI328" s="341"/>
      <c r="AJ328" s="341"/>
      <c r="AK328" s="341"/>
      <c r="AL328" s="341"/>
      <c r="AM328" s="341"/>
      <c r="AN328" s="341"/>
      <c r="AO328" s="341"/>
      <c r="AP328" s="341"/>
      <c r="AQ328" s="341"/>
      <c r="AR328" s="341"/>
      <c r="AS328" s="341"/>
      <c r="AT328" s="341"/>
      <c r="AU328" s="341"/>
      <c r="AV328" s="341"/>
      <c r="AW328" s="341"/>
      <c r="AX328" s="341"/>
      <c r="AY328" s="341"/>
      <c r="AZ328" s="341"/>
      <c r="BA328" s="341"/>
      <c r="BB328" s="341"/>
      <c r="BC328" s="341"/>
      <c r="BD328" s="433"/>
      <c r="BE328" s="433"/>
      <c r="BF328" s="434"/>
      <c r="BG328" s="434"/>
      <c r="BH328" s="341"/>
      <c r="BI328" s="341"/>
      <c r="BJ328" s="341"/>
      <c r="BK328" s="341"/>
      <c r="BL328" s="341"/>
      <c r="BM328" s="341"/>
      <c r="BN328" s="341"/>
      <c r="BO328" s="341"/>
      <c r="BP328" s="341"/>
      <c r="BQ328" s="341"/>
      <c r="BR328" s="341"/>
      <c r="BS328" s="341"/>
      <c r="BT328" s="341"/>
      <c r="BU328" s="341"/>
      <c r="BV328" s="341"/>
      <c r="BW328" s="341"/>
      <c r="BX328" s="341"/>
      <c r="BY328" s="341"/>
      <c r="BZ328" s="341"/>
      <c r="CA328" s="341"/>
      <c r="CB328" s="341"/>
      <c r="CC328" s="341"/>
      <c r="CD328" s="430"/>
      <c r="CE328" s="341"/>
      <c r="CF328" s="341"/>
      <c r="CG328" s="341"/>
      <c r="CH328" s="341"/>
      <c r="CI328" s="341"/>
      <c r="CJ328" s="341"/>
      <c r="CK328" s="341"/>
      <c r="CL328" s="341"/>
      <c r="CM328" s="341"/>
      <c r="CN328" s="341"/>
      <c r="CO328" s="341"/>
      <c r="CP328" s="341"/>
      <c r="CQ328" s="341"/>
      <c r="CR328" s="341"/>
      <c r="CS328" s="341"/>
      <c r="CT328" s="341"/>
      <c r="CU328" s="341"/>
      <c r="CV328" s="341"/>
      <c r="CW328" s="341"/>
      <c r="CX328" s="341"/>
      <c r="CY328" s="341"/>
      <c r="CZ328" s="341"/>
      <c r="DA328" s="341"/>
      <c r="DB328" s="341"/>
      <c r="DC328" s="430"/>
      <c r="DD328" s="341"/>
      <c r="DE328" s="341"/>
      <c r="DF328" s="341"/>
      <c r="DG328" s="341"/>
      <c r="DH328" s="341"/>
      <c r="DI328" s="341"/>
      <c r="DJ328" s="341"/>
      <c r="DK328" s="341"/>
    </row>
    <row r="329" customFormat="false" ht="12.75" hidden="false" customHeight="false" outlineLevel="0" collapsed="false">
      <c r="A329" s="449" t="n">
        <v>0</v>
      </c>
      <c r="B329" s="0" t="n">
        <v>0</v>
      </c>
      <c r="C329" s="0" t="n">
        <v>0</v>
      </c>
      <c r="D329" s="438" t="n">
        <v>0</v>
      </c>
      <c r="E329" s="438" t="n">
        <v>0</v>
      </c>
      <c r="F329" s="438"/>
      <c r="G329" s="450"/>
      <c r="H329" s="450"/>
      <c r="I329" s="448" t="n">
        <f aca="false">G329-H329</f>
        <v>0</v>
      </c>
      <c r="J329" s="438" t="n">
        <f aca="false">I329*B329*10000</f>
        <v>0</v>
      </c>
      <c r="K329" s="438" t="n">
        <f aca="false">C329*I329*10000</f>
        <v>0</v>
      </c>
      <c r="L329" s="438" t="n">
        <f aca="false">I329*D329*10000</f>
        <v>0</v>
      </c>
      <c r="M329" s="438" t="n">
        <f aca="false">I329*E329*10000</f>
        <v>0</v>
      </c>
      <c r="N329" s="438" t="n">
        <f aca="false">SUM(J329:M329)</f>
        <v>0</v>
      </c>
      <c r="O329" s="451" t="n">
        <f aca="false">A329</f>
        <v>0</v>
      </c>
      <c r="P329" s="425" t="n">
        <f aca="false">SUM(N318:N329)</f>
        <v>0</v>
      </c>
      <c r="Q329" s="341"/>
      <c r="R329" s="341"/>
      <c r="S329" s="341"/>
      <c r="T329" s="427" t="n">
        <f aca="false">G329-S329</f>
        <v>0</v>
      </c>
      <c r="U329" s="341"/>
      <c r="V329" s="341"/>
      <c r="W329" s="341"/>
      <c r="X329" s="341"/>
      <c r="Y329" s="341"/>
      <c r="Z329" s="341"/>
      <c r="AA329" s="341"/>
      <c r="AB329" s="341"/>
      <c r="AC329" s="341"/>
      <c r="AD329" s="341"/>
      <c r="AE329" s="341"/>
      <c r="AF329" s="341"/>
      <c r="AG329" s="341"/>
      <c r="AH329" s="341"/>
      <c r="AI329" s="341"/>
      <c r="AJ329" s="341"/>
      <c r="AK329" s="341"/>
      <c r="AL329" s="341"/>
      <c r="AM329" s="341"/>
      <c r="AN329" s="341"/>
      <c r="AO329" s="341"/>
      <c r="AP329" s="341"/>
      <c r="AQ329" s="341"/>
      <c r="AR329" s="341"/>
      <c r="AS329" s="341"/>
      <c r="AT329" s="341"/>
      <c r="AU329" s="341"/>
      <c r="AV329" s="341"/>
      <c r="AW329" s="341"/>
      <c r="AX329" s="341"/>
      <c r="AY329" s="341"/>
      <c r="AZ329" s="341"/>
      <c r="BA329" s="341"/>
      <c r="BB329" s="341"/>
      <c r="BC329" s="341"/>
      <c r="BD329" s="433"/>
      <c r="BE329" s="433"/>
      <c r="BF329" s="434"/>
      <c r="BG329" s="434"/>
      <c r="BH329" s="341"/>
      <c r="BI329" s="341"/>
      <c r="BJ329" s="341"/>
      <c r="BK329" s="341"/>
      <c r="BL329" s="341"/>
      <c r="BM329" s="341"/>
      <c r="BN329" s="341"/>
      <c r="BO329" s="341"/>
      <c r="BP329" s="341"/>
      <c r="BQ329" s="341"/>
      <c r="BR329" s="341"/>
      <c r="BS329" s="341"/>
      <c r="BT329" s="341"/>
      <c r="BU329" s="341"/>
      <c r="BV329" s="341"/>
      <c r="BW329" s="341"/>
      <c r="BX329" s="341"/>
      <c r="BY329" s="341"/>
      <c r="BZ329" s="341"/>
      <c r="CA329" s="341"/>
      <c r="CB329" s="341"/>
      <c r="CC329" s="341"/>
      <c r="CD329" s="430"/>
      <c r="CE329" s="341"/>
      <c r="CF329" s="341"/>
      <c r="CG329" s="341"/>
      <c r="CH329" s="341"/>
      <c r="CI329" s="341"/>
      <c r="CJ329" s="341"/>
      <c r="CK329" s="341"/>
      <c r="CL329" s="341"/>
      <c r="CM329" s="341"/>
      <c r="CN329" s="341"/>
      <c r="CO329" s="341"/>
      <c r="CP329" s="341"/>
      <c r="CQ329" s="341"/>
      <c r="CR329" s="341"/>
      <c r="CS329" s="341"/>
      <c r="CT329" s="341"/>
      <c r="CU329" s="341"/>
      <c r="CV329" s="341"/>
      <c r="CW329" s="341"/>
      <c r="CX329" s="341"/>
      <c r="CY329" s="341"/>
      <c r="CZ329" s="341"/>
      <c r="DA329" s="341"/>
      <c r="DB329" s="341"/>
      <c r="DC329" s="430"/>
      <c r="DD329" s="341"/>
      <c r="DE329" s="341"/>
      <c r="DF329" s="341"/>
      <c r="DG329" s="341"/>
      <c r="DH329" s="341"/>
      <c r="DI329" s="341"/>
      <c r="DJ329" s="341"/>
      <c r="DK329" s="341"/>
    </row>
    <row r="330" customFormat="false" ht="12.75" hidden="false" customHeight="false" outlineLevel="0" collapsed="false">
      <c r="A330" s="449" t="n">
        <v>0</v>
      </c>
      <c r="B330" s="0" t="n">
        <v>0</v>
      </c>
      <c r="C330" s="0" t="n">
        <v>0</v>
      </c>
      <c r="D330" s="438" t="n">
        <v>0</v>
      </c>
      <c r="E330" s="438" t="n">
        <v>0</v>
      </c>
      <c r="F330" s="438"/>
      <c r="G330" s="450"/>
      <c r="H330" s="450"/>
      <c r="I330" s="448" t="n">
        <f aca="false">G330-H330</f>
        <v>0</v>
      </c>
      <c r="J330" s="438" t="n">
        <f aca="false">I330*B330*10000</f>
        <v>0</v>
      </c>
      <c r="K330" s="438" t="n">
        <f aca="false">C330*I330*10000</f>
        <v>0</v>
      </c>
      <c r="L330" s="438" t="n">
        <f aca="false">I330*D330*10000</f>
        <v>0</v>
      </c>
      <c r="M330" s="438" t="n">
        <f aca="false">I330*E330*10000</f>
        <v>0</v>
      </c>
      <c r="N330" s="438" t="n">
        <f aca="false">SUM(J330:M330)</f>
        <v>0</v>
      </c>
      <c r="O330" s="451" t="n">
        <f aca="false">A330</f>
        <v>0</v>
      </c>
      <c r="P330" s="341"/>
      <c r="Q330" s="341"/>
      <c r="R330" s="341"/>
      <c r="S330" s="341"/>
      <c r="T330" s="427" t="n">
        <f aca="false">G330-S330</f>
        <v>0</v>
      </c>
      <c r="U330" s="341"/>
      <c r="V330" s="341"/>
      <c r="W330" s="341"/>
      <c r="X330" s="341"/>
      <c r="Y330" s="341"/>
      <c r="Z330" s="341"/>
      <c r="AA330" s="341"/>
      <c r="AB330" s="341"/>
      <c r="AC330" s="341"/>
      <c r="AD330" s="341"/>
      <c r="AE330" s="341"/>
      <c r="AF330" s="341"/>
      <c r="AG330" s="341"/>
      <c r="AH330" s="341"/>
      <c r="AI330" s="341"/>
      <c r="AJ330" s="341"/>
      <c r="AK330" s="341"/>
      <c r="AL330" s="341"/>
      <c r="AM330" s="341"/>
      <c r="AN330" s="341"/>
      <c r="AO330" s="341"/>
      <c r="AP330" s="341"/>
      <c r="AQ330" s="341"/>
      <c r="AR330" s="341"/>
      <c r="AS330" s="341"/>
      <c r="AT330" s="341"/>
      <c r="AU330" s="341"/>
      <c r="AV330" s="341"/>
      <c r="AW330" s="341"/>
      <c r="AX330" s="341"/>
      <c r="AY330" s="341"/>
      <c r="AZ330" s="341"/>
      <c r="BA330" s="341"/>
      <c r="BB330" s="341"/>
      <c r="BC330" s="341"/>
      <c r="BD330" s="433"/>
      <c r="BE330" s="433"/>
      <c r="BF330" s="434"/>
      <c r="BG330" s="434"/>
      <c r="BH330" s="341"/>
      <c r="BI330" s="341"/>
      <c r="BJ330" s="341"/>
      <c r="BK330" s="341"/>
      <c r="BL330" s="341"/>
      <c r="BM330" s="341"/>
      <c r="BN330" s="341"/>
      <c r="BO330" s="341"/>
      <c r="BP330" s="341"/>
      <c r="BQ330" s="341"/>
      <c r="BR330" s="341"/>
      <c r="BS330" s="341"/>
      <c r="BT330" s="341"/>
      <c r="BU330" s="341"/>
      <c r="BV330" s="341"/>
      <c r="BW330" s="341"/>
      <c r="BX330" s="341"/>
      <c r="BY330" s="341"/>
      <c r="BZ330" s="341"/>
      <c r="CA330" s="341"/>
      <c r="CB330" s="341"/>
      <c r="CC330" s="341"/>
      <c r="CD330" s="430"/>
      <c r="CE330" s="341"/>
      <c r="CF330" s="341"/>
      <c r="CG330" s="341"/>
      <c r="CH330" s="341"/>
      <c r="CI330" s="341"/>
      <c r="CJ330" s="341"/>
      <c r="CK330" s="341"/>
      <c r="CL330" s="341"/>
      <c r="CM330" s="341"/>
      <c r="CN330" s="341"/>
      <c r="CO330" s="341"/>
      <c r="CP330" s="341"/>
      <c r="CQ330" s="341"/>
      <c r="CR330" s="341"/>
      <c r="CS330" s="341"/>
      <c r="CT330" s="341"/>
      <c r="CU330" s="341"/>
      <c r="CV330" s="341"/>
      <c r="CW330" s="341"/>
      <c r="CX330" s="341"/>
      <c r="CY330" s="341"/>
      <c r="CZ330" s="341"/>
      <c r="DA330" s="341"/>
      <c r="DB330" s="341"/>
      <c r="DC330" s="430"/>
      <c r="DD330" s="341"/>
      <c r="DE330" s="341"/>
      <c r="DF330" s="341"/>
      <c r="DG330" s="341"/>
      <c r="DH330" s="341"/>
      <c r="DI330" s="341"/>
      <c r="DJ330" s="341"/>
      <c r="DK330" s="341"/>
    </row>
    <row r="331" customFormat="false" ht="12.75" hidden="false" customHeight="false" outlineLevel="0" collapsed="false">
      <c r="A331" s="449" t="n">
        <v>0</v>
      </c>
      <c r="B331" s="0" t="n">
        <v>0</v>
      </c>
      <c r="C331" s="0" t="n">
        <v>0</v>
      </c>
      <c r="D331" s="438" t="n">
        <v>0</v>
      </c>
      <c r="E331" s="438" t="n">
        <v>0</v>
      </c>
      <c r="F331" s="438"/>
      <c r="G331" s="450"/>
      <c r="H331" s="450"/>
      <c r="I331" s="448" t="n">
        <f aca="false">G331-H331</f>
        <v>0</v>
      </c>
      <c r="J331" s="438" t="n">
        <f aca="false">I331*B331*10000</f>
        <v>0</v>
      </c>
      <c r="K331" s="438" t="n">
        <f aca="false">C331*I331*10000</f>
        <v>0</v>
      </c>
      <c r="L331" s="438" t="n">
        <f aca="false">I331*D331*10000</f>
        <v>0</v>
      </c>
      <c r="M331" s="438" t="n">
        <f aca="false">I331*E331*10000</f>
        <v>0</v>
      </c>
      <c r="N331" s="438" t="n">
        <f aca="false">SUM(J331:M331)</f>
        <v>0</v>
      </c>
      <c r="O331" s="451" t="n">
        <f aca="false">A331</f>
        <v>0</v>
      </c>
      <c r="P331" s="341"/>
      <c r="Q331" s="341"/>
      <c r="R331" s="341"/>
      <c r="S331" s="341"/>
      <c r="T331" s="427" t="n">
        <f aca="false">G331-S331</f>
        <v>0</v>
      </c>
      <c r="U331" s="341"/>
      <c r="V331" s="341"/>
      <c r="W331" s="341"/>
      <c r="X331" s="341"/>
      <c r="Y331" s="341"/>
      <c r="Z331" s="341"/>
      <c r="AA331" s="341"/>
      <c r="AB331" s="341"/>
      <c r="AC331" s="341"/>
      <c r="AD331" s="341"/>
      <c r="AE331" s="341"/>
      <c r="AF331" s="341"/>
      <c r="AG331" s="341"/>
      <c r="AH331" s="341"/>
      <c r="AI331" s="341"/>
      <c r="AJ331" s="341"/>
      <c r="AK331" s="341"/>
      <c r="AL331" s="341"/>
      <c r="AM331" s="341"/>
      <c r="AN331" s="341"/>
      <c r="AO331" s="341"/>
      <c r="AP331" s="341"/>
      <c r="AQ331" s="341"/>
      <c r="AR331" s="341"/>
      <c r="AS331" s="341"/>
      <c r="AT331" s="341"/>
      <c r="AU331" s="341"/>
      <c r="AV331" s="341"/>
      <c r="AW331" s="341"/>
      <c r="AX331" s="341"/>
      <c r="AY331" s="341"/>
      <c r="AZ331" s="341"/>
      <c r="BA331" s="341"/>
      <c r="BB331" s="341"/>
      <c r="BC331" s="341"/>
      <c r="BD331" s="433"/>
      <c r="BE331" s="433"/>
      <c r="BF331" s="434"/>
      <c r="BG331" s="434"/>
      <c r="BH331" s="341"/>
      <c r="BI331" s="341"/>
      <c r="BJ331" s="341"/>
      <c r="BK331" s="341"/>
      <c r="BL331" s="341"/>
      <c r="BM331" s="341"/>
      <c r="BN331" s="341"/>
      <c r="BO331" s="341"/>
      <c r="BP331" s="341"/>
      <c r="BQ331" s="341"/>
      <c r="BR331" s="341"/>
      <c r="BS331" s="341"/>
      <c r="BT331" s="341"/>
      <c r="BU331" s="341"/>
      <c r="BV331" s="341"/>
      <c r="BW331" s="341"/>
      <c r="BX331" s="341"/>
      <c r="BY331" s="341"/>
      <c r="BZ331" s="341"/>
      <c r="CA331" s="341"/>
      <c r="CB331" s="341"/>
      <c r="CC331" s="341"/>
      <c r="CD331" s="430"/>
      <c r="CE331" s="341"/>
      <c r="CF331" s="341"/>
      <c r="CG331" s="341"/>
      <c r="CH331" s="341"/>
      <c r="CI331" s="341"/>
      <c r="CJ331" s="341"/>
      <c r="CK331" s="341"/>
      <c r="CL331" s="341"/>
      <c r="CM331" s="341"/>
      <c r="CN331" s="341"/>
      <c r="CO331" s="341"/>
      <c r="CP331" s="341"/>
      <c r="CQ331" s="341"/>
      <c r="CR331" s="341"/>
      <c r="CS331" s="341"/>
      <c r="CT331" s="341"/>
      <c r="CU331" s="341"/>
      <c r="CV331" s="341"/>
      <c r="CW331" s="341"/>
      <c r="CX331" s="341"/>
      <c r="CY331" s="341"/>
      <c r="CZ331" s="341"/>
      <c r="DA331" s="341"/>
      <c r="DB331" s="341"/>
      <c r="DC331" s="430"/>
      <c r="DD331" s="341"/>
      <c r="DE331" s="341"/>
      <c r="DF331" s="341"/>
      <c r="DG331" s="341"/>
      <c r="DH331" s="341"/>
      <c r="DI331" s="341"/>
      <c r="DJ331" s="341"/>
      <c r="DK331" s="341"/>
    </row>
    <row r="332" customFormat="false" ht="12.75" hidden="false" customHeight="false" outlineLevel="0" collapsed="false">
      <c r="A332" s="449" t="n">
        <v>0</v>
      </c>
      <c r="B332" s="0" t="n">
        <v>0</v>
      </c>
      <c r="C332" s="0" t="n">
        <v>0</v>
      </c>
      <c r="D332" s="438" t="n">
        <v>0</v>
      </c>
      <c r="E332" s="438" t="n">
        <v>0</v>
      </c>
      <c r="F332" s="438"/>
      <c r="G332" s="450"/>
      <c r="H332" s="450"/>
      <c r="I332" s="448" t="n">
        <f aca="false">G332-H332</f>
        <v>0</v>
      </c>
      <c r="J332" s="438" t="n">
        <f aca="false">I332*B332*10000</f>
        <v>0</v>
      </c>
      <c r="K332" s="438" t="n">
        <f aca="false">C332*I332*10000</f>
        <v>0</v>
      </c>
      <c r="L332" s="438" t="n">
        <f aca="false">I332*D332*10000</f>
        <v>0</v>
      </c>
      <c r="M332" s="438" t="n">
        <f aca="false">I332*E332*10000</f>
        <v>0</v>
      </c>
      <c r="N332" s="438" t="n">
        <f aca="false">SUM(J332:M332)</f>
        <v>0</v>
      </c>
      <c r="O332" s="451" t="n">
        <f aca="false">A332</f>
        <v>0</v>
      </c>
      <c r="P332" s="341"/>
      <c r="Q332" s="341"/>
      <c r="R332" s="341"/>
      <c r="S332" s="341"/>
      <c r="T332" s="427" t="n">
        <f aca="false">G332-S332</f>
        <v>0</v>
      </c>
      <c r="U332" s="341"/>
      <c r="V332" s="341"/>
      <c r="W332" s="341"/>
      <c r="X332" s="341"/>
      <c r="Y332" s="341"/>
      <c r="Z332" s="341"/>
      <c r="AA332" s="341"/>
      <c r="AB332" s="341"/>
      <c r="AC332" s="341"/>
      <c r="AD332" s="341"/>
      <c r="AE332" s="341"/>
      <c r="AF332" s="341"/>
      <c r="AG332" s="341"/>
      <c r="AH332" s="341"/>
      <c r="AI332" s="341"/>
      <c r="AJ332" s="341"/>
      <c r="AK332" s="341"/>
      <c r="AL332" s="341"/>
      <c r="AM332" s="341"/>
      <c r="AN332" s="341"/>
      <c r="AO332" s="341"/>
      <c r="AP332" s="341"/>
      <c r="AQ332" s="341"/>
      <c r="AR332" s="341"/>
      <c r="AS332" s="341"/>
      <c r="AT332" s="341"/>
      <c r="AU332" s="341"/>
      <c r="AV332" s="341"/>
      <c r="AW332" s="341"/>
      <c r="AX332" s="341"/>
      <c r="AY332" s="341"/>
      <c r="AZ332" s="341"/>
      <c r="BA332" s="341"/>
      <c r="BB332" s="341"/>
      <c r="BC332" s="341"/>
      <c r="BD332" s="433"/>
      <c r="BE332" s="433"/>
      <c r="BF332" s="434"/>
      <c r="BG332" s="434"/>
      <c r="BH332" s="341"/>
      <c r="BI332" s="341"/>
      <c r="BJ332" s="341"/>
      <c r="BK332" s="341"/>
      <c r="BL332" s="341"/>
      <c r="BM332" s="341"/>
      <c r="BN332" s="341"/>
      <c r="BO332" s="341"/>
      <c r="BP332" s="341"/>
      <c r="BQ332" s="341"/>
      <c r="BR332" s="341"/>
      <c r="BS332" s="341"/>
      <c r="BT332" s="341"/>
      <c r="BU332" s="341"/>
      <c r="BV332" s="341"/>
      <c r="BW332" s="341"/>
      <c r="BX332" s="341"/>
      <c r="BY332" s="341"/>
      <c r="BZ332" s="341"/>
      <c r="CA332" s="341"/>
      <c r="CB332" s="341"/>
      <c r="CC332" s="341"/>
      <c r="CD332" s="430"/>
      <c r="CE332" s="341"/>
      <c r="CF332" s="341"/>
      <c r="CG332" s="341"/>
      <c r="CH332" s="341"/>
      <c r="CI332" s="341"/>
      <c r="CJ332" s="341"/>
      <c r="CK332" s="341"/>
      <c r="CL332" s="341"/>
      <c r="CM332" s="341"/>
      <c r="CN332" s="341"/>
      <c r="CO332" s="341"/>
      <c r="CP332" s="341"/>
      <c r="CQ332" s="341"/>
      <c r="CR332" s="341"/>
      <c r="CS332" s="341"/>
      <c r="CT332" s="341"/>
      <c r="CU332" s="341"/>
      <c r="CV332" s="341"/>
      <c r="CW332" s="341"/>
      <c r="CX332" s="341"/>
      <c r="CY332" s="341"/>
      <c r="CZ332" s="341"/>
      <c r="DA332" s="341"/>
      <c r="DB332" s="341"/>
      <c r="DC332" s="430"/>
      <c r="DD332" s="341"/>
      <c r="DE332" s="341"/>
      <c r="DF332" s="341"/>
      <c r="DG332" s="341"/>
      <c r="DH332" s="341"/>
      <c r="DI332" s="341"/>
      <c r="DJ332" s="341"/>
      <c r="DK332" s="341"/>
    </row>
    <row r="333" customFormat="false" ht="12.75" hidden="false" customHeight="false" outlineLevel="0" collapsed="false">
      <c r="A333" s="449" t="n">
        <v>0</v>
      </c>
      <c r="B333" s="0" t="n">
        <v>0</v>
      </c>
      <c r="C333" s="0" t="n">
        <v>0</v>
      </c>
      <c r="D333" s="438" t="n">
        <v>0</v>
      </c>
      <c r="E333" s="438" t="n">
        <v>0</v>
      </c>
      <c r="F333" s="438"/>
      <c r="G333" s="450"/>
      <c r="H333" s="450"/>
      <c r="I333" s="448" t="n">
        <f aca="false">G333-H333</f>
        <v>0</v>
      </c>
      <c r="J333" s="438" t="n">
        <f aca="false">I333*B333*10000</f>
        <v>0</v>
      </c>
      <c r="K333" s="438" t="n">
        <f aca="false">C333*I333*10000</f>
        <v>0</v>
      </c>
      <c r="L333" s="438" t="n">
        <f aca="false">I333*D333*10000</f>
        <v>0</v>
      </c>
      <c r="M333" s="438" t="n">
        <f aca="false">I333*E333*10000</f>
        <v>0</v>
      </c>
      <c r="N333" s="438" t="n">
        <f aca="false">SUM(J333:M333)</f>
        <v>0</v>
      </c>
      <c r="O333" s="451" t="n">
        <f aca="false">A333</f>
        <v>0</v>
      </c>
      <c r="P333" s="341"/>
      <c r="Q333" s="341"/>
      <c r="R333" s="341"/>
      <c r="S333" s="341"/>
      <c r="T333" s="427" t="n">
        <f aca="false">G333-S333</f>
        <v>0</v>
      </c>
      <c r="U333" s="341"/>
      <c r="V333" s="341"/>
      <c r="W333" s="341"/>
      <c r="X333" s="341"/>
      <c r="Y333" s="341"/>
      <c r="Z333" s="341"/>
      <c r="AA333" s="341"/>
      <c r="AB333" s="341"/>
      <c r="AC333" s="341"/>
      <c r="AD333" s="341"/>
      <c r="AE333" s="341"/>
      <c r="AF333" s="341"/>
      <c r="AG333" s="341"/>
      <c r="AH333" s="341"/>
      <c r="AI333" s="341"/>
      <c r="AJ333" s="341"/>
      <c r="AK333" s="341"/>
      <c r="AL333" s="341"/>
      <c r="AM333" s="341"/>
      <c r="AN333" s="341"/>
      <c r="AO333" s="341"/>
      <c r="AP333" s="341"/>
      <c r="AQ333" s="341"/>
      <c r="AR333" s="341"/>
      <c r="AS333" s="341"/>
      <c r="AT333" s="341"/>
      <c r="AU333" s="341"/>
      <c r="AV333" s="341"/>
      <c r="AW333" s="341"/>
      <c r="AX333" s="341"/>
      <c r="AY333" s="341"/>
      <c r="AZ333" s="341"/>
      <c r="BA333" s="341"/>
      <c r="BB333" s="341"/>
      <c r="BC333" s="341"/>
      <c r="BD333" s="433"/>
      <c r="BE333" s="433"/>
      <c r="BF333" s="434"/>
      <c r="BG333" s="434"/>
      <c r="BH333" s="341"/>
      <c r="BI333" s="341"/>
      <c r="BJ333" s="341"/>
      <c r="BK333" s="341"/>
      <c r="BL333" s="341"/>
      <c r="BM333" s="341"/>
      <c r="BN333" s="341"/>
      <c r="BO333" s="341"/>
      <c r="BP333" s="341"/>
      <c r="BQ333" s="341"/>
      <c r="BR333" s="341"/>
      <c r="BS333" s="341"/>
      <c r="BT333" s="341"/>
      <c r="BU333" s="341"/>
      <c r="BV333" s="341"/>
      <c r="BW333" s="341"/>
      <c r="BX333" s="341"/>
      <c r="BY333" s="341"/>
      <c r="BZ333" s="341"/>
      <c r="CA333" s="341"/>
      <c r="CB333" s="341"/>
      <c r="CC333" s="341"/>
      <c r="CD333" s="430"/>
      <c r="CE333" s="341"/>
      <c r="CF333" s="341"/>
      <c r="CG333" s="341"/>
      <c r="CH333" s="341"/>
      <c r="CI333" s="341"/>
      <c r="CJ333" s="341"/>
      <c r="CK333" s="341"/>
      <c r="CL333" s="341"/>
      <c r="CM333" s="341"/>
      <c r="CN333" s="341"/>
      <c r="CO333" s="341"/>
      <c r="CP333" s="341"/>
      <c r="CQ333" s="341"/>
      <c r="CR333" s="341"/>
      <c r="CS333" s="341"/>
      <c r="CT333" s="341"/>
      <c r="CU333" s="341"/>
      <c r="CV333" s="341"/>
      <c r="CW333" s="341"/>
      <c r="CX333" s="341"/>
      <c r="CY333" s="341"/>
      <c r="CZ333" s="341"/>
      <c r="DA333" s="341"/>
      <c r="DB333" s="341"/>
      <c r="DC333" s="430"/>
      <c r="DD333" s="341"/>
      <c r="DE333" s="341"/>
      <c r="DF333" s="341"/>
      <c r="DG333" s="341"/>
      <c r="DH333" s="341"/>
      <c r="DI333" s="341"/>
      <c r="DJ333" s="341"/>
      <c r="DK333" s="341"/>
    </row>
    <row r="334" customFormat="false" ht="12.75" hidden="false" customHeight="false" outlineLevel="0" collapsed="false">
      <c r="A334" s="449" t="n">
        <v>0</v>
      </c>
      <c r="B334" s="0" t="n">
        <v>0</v>
      </c>
      <c r="C334" s="0" t="n">
        <v>0</v>
      </c>
      <c r="D334" s="438" t="n">
        <v>0</v>
      </c>
      <c r="E334" s="438" t="n">
        <v>0</v>
      </c>
      <c r="F334" s="438"/>
      <c r="G334" s="450"/>
      <c r="H334" s="450"/>
      <c r="I334" s="448" t="n">
        <f aca="false">G334-H334</f>
        <v>0</v>
      </c>
      <c r="J334" s="438" t="n">
        <f aca="false">I334*B334*10000</f>
        <v>0</v>
      </c>
      <c r="K334" s="438" t="n">
        <f aca="false">C334*I334*10000</f>
        <v>0</v>
      </c>
      <c r="L334" s="438" t="n">
        <f aca="false">I334*D334*10000</f>
        <v>0</v>
      </c>
      <c r="M334" s="438" t="n">
        <f aca="false">I334*E334*10000</f>
        <v>0</v>
      </c>
      <c r="N334" s="438" t="n">
        <f aca="false">SUM(J334:M334)</f>
        <v>0</v>
      </c>
      <c r="O334" s="451" t="n">
        <f aca="false">A334</f>
        <v>0</v>
      </c>
      <c r="P334" s="341"/>
      <c r="Q334" s="341"/>
      <c r="R334" s="341"/>
      <c r="S334" s="341"/>
      <c r="T334" s="427" t="n">
        <f aca="false">G334-S334</f>
        <v>0</v>
      </c>
      <c r="U334" s="341"/>
      <c r="V334" s="341"/>
      <c r="W334" s="341"/>
      <c r="X334" s="341"/>
      <c r="Y334" s="341"/>
      <c r="Z334" s="341"/>
      <c r="AA334" s="341"/>
      <c r="AB334" s="341"/>
      <c r="AC334" s="341"/>
      <c r="AD334" s="341"/>
      <c r="AE334" s="341"/>
      <c r="AF334" s="341"/>
      <c r="AG334" s="341"/>
      <c r="AH334" s="341"/>
      <c r="AI334" s="341"/>
      <c r="AJ334" s="341"/>
      <c r="AK334" s="341"/>
      <c r="AL334" s="341"/>
      <c r="AM334" s="341"/>
      <c r="AN334" s="341"/>
      <c r="AO334" s="341"/>
      <c r="AP334" s="341"/>
      <c r="AQ334" s="341"/>
      <c r="AR334" s="341"/>
      <c r="AS334" s="341"/>
      <c r="AT334" s="341"/>
      <c r="AU334" s="341"/>
      <c r="AV334" s="341"/>
      <c r="AW334" s="341"/>
      <c r="AX334" s="341"/>
      <c r="AY334" s="341"/>
      <c r="AZ334" s="341"/>
      <c r="BA334" s="341"/>
      <c r="BB334" s="341"/>
      <c r="BC334" s="341"/>
      <c r="BD334" s="433"/>
      <c r="BE334" s="433"/>
      <c r="BF334" s="434"/>
      <c r="BG334" s="434"/>
      <c r="BH334" s="341"/>
      <c r="BI334" s="341"/>
      <c r="BJ334" s="341"/>
      <c r="BK334" s="341"/>
      <c r="BL334" s="341"/>
      <c r="BM334" s="341"/>
      <c r="BN334" s="341"/>
      <c r="BO334" s="341"/>
      <c r="BP334" s="341"/>
      <c r="BQ334" s="341"/>
      <c r="BR334" s="341"/>
      <c r="BS334" s="341"/>
      <c r="BT334" s="341"/>
      <c r="BU334" s="341"/>
      <c r="BV334" s="341"/>
      <c r="BW334" s="341"/>
      <c r="BX334" s="341"/>
      <c r="BY334" s="341"/>
      <c r="BZ334" s="341"/>
      <c r="CA334" s="341"/>
      <c r="CB334" s="341"/>
      <c r="CC334" s="341"/>
      <c r="CD334" s="430"/>
      <c r="CE334" s="341"/>
      <c r="CF334" s="341"/>
      <c r="CG334" s="341"/>
      <c r="CH334" s="341"/>
      <c r="CI334" s="341"/>
      <c r="CJ334" s="341"/>
      <c r="CK334" s="341"/>
      <c r="CL334" s="341"/>
      <c r="CM334" s="341"/>
      <c r="CN334" s="341"/>
      <c r="CO334" s="341"/>
      <c r="CP334" s="341"/>
      <c r="CQ334" s="341"/>
      <c r="CR334" s="341"/>
      <c r="CS334" s="341"/>
      <c r="CT334" s="341"/>
      <c r="CU334" s="341"/>
      <c r="CV334" s="341"/>
      <c r="CW334" s="341"/>
      <c r="CX334" s="341"/>
      <c r="CY334" s="341"/>
      <c r="CZ334" s="341"/>
      <c r="DA334" s="341"/>
      <c r="DB334" s="341"/>
      <c r="DC334" s="430"/>
      <c r="DD334" s="341"/>
      <c r="DE334" s="341"/>
      <c r="DF334" s="341"/>
      <c r="DG334" s="341"/>
      <c r="DH334" s="341"/>
      <c r="DI334" s="341"/>
      <c r="DJ334" s="341"/>
      <c r="DK334" s="341"/>
    </row>
    <row r="335" customFormat="false" ht="12.75" hidden="false" customHeight="false" outlineLevel="0" collapsed="false">
      <c r="A335" s="449" t="n">
        <v>0</v>
      </c>
      <c r="B335" s="0" t="n">
        <v>0</v>
      </c>
      <c r="C335" s="0" t="n">
        <v>0</v>
      </c>
      <c r="D335" s="438" t="n">
        <v>0</v>
      </c>
      <c r="E335" s="438" t="n">
        <v>0</v>
      </c>
      <c r="F335" s="438"/>
      <c r="G335" s="450"/>
      <c r="H335" s="450"/>
      <c r="I335" s="448" t="n">
        <f aca="false">G335-H335</f>
        <v>0</v>
      </c>
      <c r="J335" s="438" t="n">
        <f aca="false">I335*B335*10000</f>
        <v>0</v>
      </c>
      <c r="K335" s="438" t="n">
        <f aca="false">C335*I335*10000</f>
        <v>0</v>
      </c>
      <c r="L335" s="438" t="n">
        <f aca="false">I335*D335*10000</f>
        <v>0</v>
      </c>
      <c r="M335" s="438" t="n">
        <f aca="false">I335*E335*10000</f>
        <v>0</v>
      </c>
      <c r="N335" s="438" t="n">
        <f aca="false">SUM(J335:M335)</f>
        <v>0</v>
      </c>
      <c r="O335" s="451" t="n">
        <f aca="false">A335</f>
        <v>0</v>
      </c>
      <c r="P335" s="341"/>
      <c r="Q335" s="341"/>
      <c r="R335" s="341"/>
      <c r="S335" s="341"/>
      <c r="T335" s="427" t="n">
        <f aca="false">G335-S335</f>
        <v>0</v>
      </c>
      <c r="U335" s="341"/>
      <c r="V335" s="341"/>
      <c r="W335" s="341"/>
      <c r="X335" s="341"/>
      <c r="Y335" s="341"/>
      <c r="Z335" s="341"/>
      <c r="AA335" s="341"/>
      <c r="AB335" s="341"/>
      <c r="AC335" s="341"/>
      <c r="AD335" s="341"/>
      <c r="AE335" s="341"/>
      <c r="AF335" s="341"/>
      <c r="AG335" s="341"/>
      <c r="AH335" s="341"/>
      <c r="AI335" s="341"/>
      <c r="AJ335" s="341"/>
      <c r="AK335" s="341"/>
      <c r="AL335" s="341"/>
      <c r="AM335" s="341"/>
      <c r="AN335" s="341"/>
      <c r="AO335" s="341"/>
      <c r="AP335" s="341"/>
      <c r="AQ335" s="341"/>
      <c r="AR335" s="341"/>
      <c r="AS335" s="341"/>
      <c r="AT335" s="341"/>
      <c r="AU335" s="341"/>
      <c r="AV335" s="341"/>
      <c r="AW335" s="341"/>
      <c r="AX335" s="341"/>
      <c r="AY335" s="341"/>
      <c r="AZ335" s="341"/>
      <c r="BA335" s="341"/>
      <c r="BB335" s="341"/>
      <c r="BC335" s="341"/>
      <c r="BD335" s="433"/>
      <c r="BE335" s="433"/>
      <c r="BF335" s="434"/>
      <c r="BG335" s="434"/>
      <c r="BH335" s="341"/>
      <c r="BI335" s="341"/>
      <c r="BJ335" s="341"/>
      <c r="BK335" s="341"/>
      <c r="BL335" s="341"/>
      <c r="BM335" s="341"/>
      <c r="BN335" s="341"/>
      <c r="BO335" s="341"/>
      <c r="BP335" s="341"/>
      <c r="BQ335" s="341"/>
      <c r="BR335" s="341"/>
      <c r="BS335" s="341"/>
      <c r="BT335" s="341"/>
      <c r="BU335" s="341"/>
      <c r="BV335" s="341"/>
      <c r="BW335" s="341"/>
      <c r="BX335" s="341"/>
      <c r="BY335" s="341"/>
      <c r="BZ335" s="341"/>
      <c r="CA335" s="341"/>
      <c r="CB335" s="341"/>
      <c r="CC335" s="341"/>
      <c r="CD335" s="430"/>
      <c r="CE335" s="341"/>
      <c r="CF335" s="341"/>
      <c r="CG335" s="341"/>
      <c r="CH335" s="341"/>
      <c r="CI335" s="341"/>
      <c r="CJ335" s="341"/>
      <c r="CK335" s="341"/>
      <c r="CL335" s="341"/>
      <c r="CM335" s="341"/>
      <c r="CN335" s="341"/>
      <c r="CO335" s="341"/>
      <c r="CP335" s="341"/>
      <c r="CQ335" s="341"/>
      <c r="CR335" s="341"/>
      <c r="CS335" s="341"/>
      <c r="CT335" s="341"/>
      <c r="CU335" s="341"/>
      <c r="CV335" s="341"/>
      <c r="CW335" s="341"/>
      <c r="CX335" s="341"/>
      <c r="CY335" s="341"/>
      <c r="CZ335" s="341"/>
      <c r="DA335" s="341"/>
      <c r="DB335" s="341"/>
      <c r="DC335" s="430"/>
      <c r="DD335" s="341"/>
      <c r="DE335" s="341"/>
      <c r="DF335" s="341"/>
      <c r="DG335" s="341"/>
      <c r="DH335" s="341"/>
      <c r="DI335" s="341"/>
      <c r="DJ335" s="341"/>
      <c r="DK335" s="341"/>
    </row>
    <row r="336" customFormat="false" ht="12.75" hidden="false" customHeight="false" outlineLevel="0" collapsed="false">
      <c r="A336" s="449" t="n">
        <v>0</v>
      </c>
      <c r="B336" s="0" t="n">
        <v>0</v>
      </c>
      <c r="C336" s="0" t="n">
        <v>0</v>
      </c>
      <c r="D336" s="438" t="n">
        <v>0</v>
      </c>
      <c r="E336" s="438" t="n">
        <v>0</v>
      </c>
      <c r="F336" s="438"/>
      <c r="G336" s="450"/>
      <c r="H336" s="450"/>
      <c r="I336" s="448" t="n">
        <f aca="false">G336-H336</f>
        <v>0</v>
      </c>
      <c r="J336" s="438" t="n">
        <f aca="false">I336*B336*10000</f>
        <v>0</v>
      </c>
      <c r="K336" s="438" t="n">
        <f aca="false">C336*I336*10000</f>
        <v>0</v>
      </c>
      <c r="L336" s="438" t="n">
        <f aca="false">I336*D336*10000</f>
        <v>0</v>
      </c>
      <c r="M336" s="438" t="n">
        <f aca="false">I336*E336*10000</f>
        <v>0</v>
      </c>
      <c r="N336" s="438" t="n">
        <f aca="false">SUM(J336:M336)</f>
        <v>0</v>
      </c>
      <c r="O336" s="451" t="n">
        <f aca="false">A336</f>
        <v>0</v>
      </c>
      <c r="P336" s="341"/>
      <c r="Q336" s="341"/>
      <c r="R336" s="341"/>
      <c r="S336" s="341"/>
      <c r="T336" s="427" t="n">
        <f aca="false">G336-S336</f>
        <v>0</v>
      </c>
      <c r="U336" s="341"/>
      <c r="V336" s="341"/>
      <c r="W336" s="341"/>
      <c r="X336" s="341"/>
      <c r="Y336" s="341"/>
      <c r="Z336" s="341"/>
      <c r="AA336" s="341"/>
      <c r="AB336" s="341"/>
      <c r="AC336" s="341"/>
      <c r="AD336" s="341"/>
      <c r="AE336" s="341"/>
      <c r="AF336" s="341"/>
      <c r="AG336" s="341"/>
      <c r="AH336" s="341"/>
      <c r="AI336" s="341"/>
      <c r="AJ336" s="341"/>
      <c r="AK336" s="341"/>
      <c r="AL336" s="341"/>
      <c r="AM336" s="341"/>
      <c r="AN336" s="341"/>
      <c r="AO336" s="341"/>
      <c r="AP336" s="341"/>
      <c r="AQ336" s="341"/>
      <c r="AR336" s="341"/>
      <c r="AS336" s="341"/>
      <c r="AT336" s="341"/>
      <c r="AU336" s="341"/>
      <c r="AV336" s="341"/>
      <c r="AW336" s="341"/>
      <c r="AX336" s="341"/>
      <c r="AY336" s="341"/>
      <c r="AZ336" s="341"/>
      <c r="BA336" s="341"/>
      <c r="BB336" s="341"/>
      <c r="BC336" s="341"/>
      <c r="BD336" s="433"/>
      <c r="BE336" s="433"/>
      <c r="BF336" s="434"/>
      <c r="BG336" s="434"/>
      <c r="BH336" s="341"/>
      <c r="BI336" s="341"/>
      <c r="BJ336" s="341"/>
      <c r="BK336" s="341"/>
      <c r="BL336" s="341"/>
      <c r="BM336" s="341"/>
      <c r="BN336" s="341"/>
      <c r="BO336" s="341"/>
      <c r="BP336" s="341"/>
      <c r="BQ336" s="341"/>
      <c r="BR336" s="341"/>
      <c r="BS336" s="341"/>
      <c r="BT336" s="341"/>
      <c r="BU336" s="341"/>
      <c r="BV336" s="341"/>
      <c r="BW336" s="341"/>
      <c r="BX336" s="341"/>
      <c r="BY336" s="341"/>
      <c r="BZ336" s="341"/>
      <c r="CA336" s="341"/>
      <c r="CB336" s="341"/>
      <c r="CC336" s="341"/>
      <c r="CD336" s="430"/>
      <c r="CE336" s="341"/>
      <c r="CF336" s="341"/>
      <c r="CG336" s="341"/>
      <c r="CH336" s="341"/>
      <c r="CI336" s="341"/>
      <c r="CJ336" s="341"/>
      <c r="CK336" s="341"/>
      <c r="CL336" s="341"/>
      <c r="CM336" s="341"/>
      <c r="CN336" s="341"/>
      <c r="CO336" s="341"/>
      <c r="CP336" s="341"/>
      <c r="CQ336" s="341"/>
      <c r="CR336" s="341"/>
      <c r="CS336" s="341"/>
      <c r="CT336" s="341"/>
      <c r="CU336" s="341"/>
      <c r="CV336" s="341"/>
      <c r="CW336" s="341"/>
      <c r="CX336" s="341"/>
      <c r="CY336" s="341"/>
      <c r="CZ336" s="341"/>
      <c r="DA336" s="341"/>
      <c r="DB336" s="341"/>
      <c r="DC336" s="430"/>
      <c r="DD336" s="341"/>
      <c r="DE336" s="341"/>
      <c r="DF336" s="341"/>
      <c r="DG336" s="341"/>
      <c r="DH336" s="341"/>
      <c r="DI336" s="341"/>
      <c r="DJ336" s="341"/>
      <c r="DK336" s="341"/>
    </row>
    <row r="337" customFormat="false" ht="12.75" hidden="false" customHeight="false" outlineLevel="0" collapsed="false">
      <c r="A337" s="449" t="n">
        <v>0</v>
      </c>
      <c r="B337" s="0" t="n">
        <v>0</v>
      </c>
      <c r="C337" s="0" t="n">
        <v>0</v>
      </c>
      <c r="D337" s="438" t="n">
        <v>0</v>
      </c>
      <c r="E337" s="438" t="n">
        <v>0</v>
      </c>
      <c r="F337" s="438"/>
      <c r="G337" s="450"/>
      <c r="H337" s="450"/>
      <c r="I337" s="448" t="n">
        <f aca="false">G337-H337</f>
        <v>0</v>
      </c>
      <c r="J337" s="438" t="n">
        <f aca="false">I337*B337*10000</f>
        <v>0</v>
      </c>
      <c r="K337" s="438" t="n">
        <f aca="false">C337*I337*10000</f>
        <v>0</v>
      </c>
      <c r="L337" s="438" t="n">
        <f aca="false">I337*D337*10000</f>
        <v>0</v>
      </c>
      <c r="M337" s="438" t="n">
        <f aca="false">I337*E337*10000</f>
        <v>0</v>
      </c>
      <c r="N337" s="438" t="n">
        <f aca="false">SUM(J337:M337)</f>
        <v>0</v>
      </c>
      <c r="O337" s="451" t="n">
        <f aca="false">A337</f>
        <v>0</v>
      </c>
      <c r="P337" s="341"/>
      <c r="Q337" s="341"/>
      <c r="R337" s="341"/>
      <c r="S337" s="341"/>
      <c r="T337" s="427" t="n">
        <f aca="false">G337-S337</f>
        <v>0</v>
      </c>
      <c r="U337" s="341"/>
      <c r="V337" s="341"/>
      <c r="W337" s="341"/>
      <c r="X337" s="341"/>
      <c r="Y337" s="341"/>
      <c r="Z337" s="341"/>
      <c r="AA337" s="341"/>
      <c r="AB337" s="341"/>
      <c r="AC337" s="341"/>
      <c r="AD337" s="341"/>
      <c r="AE337" s="341"/>
      <c r="AF337" s="341"/>
      <c r="AG337" s="341"/>
      <c r="AH337" s="341"/>
      <c r="AI337" s="341"/>
      <c r="AJ337" s="341"/>
      <c r="AK337" s="341"/>
      <c r="AL337" s="341"/>
      <c r="AM337" s="341"/>
      <c r="AN337" s="341"/>
      <c r="AO337" s="341"/>
      <c r="AP337" s="341"/>
      <c r="AQ337" s="341"/>
      <c r="AR337" s="341"/>
      <c r="AS337" s="341"/>
      <c r="AT337" s="341"/>
      <c r="AU337" s="341"/>
      <c r="AV337" s="341"/>
      <c r="AW337" s="341"/>
      <c r="AX337" s="341"/>
      <c r="AY337" s="341"/>
      <c r="AZ337" s="341"/>
      <c r="BA337" s="341"/>
      <c r="BB337" s="341"/>
      <c r="BC337" s="341"/>
      <c r="BD337" s="433"/>
      <c r="BE337" s="433"/>
      <c r="BF337" s="434"/>
      <c r="BG337" s="434"/>
      <c r="BH337" s="341"/>
      <c r="BI337" s="341"/>
      <c r="BJ337" s="341"/>
      <c r="BK337" s="341"/>
      <c r="BL337" s="341"/>
      <c r="BM337" s="341"/>
      <c r="BN337" s="341"/>
      <c r="BO337" s="341"/>
      <c r="BP337" s="341"/>
      <c r="BQ337" s="341"/>
      <c r="BR337" s="341"/>
      <c r="BS337" s="341"/>
      <c r="BT337" s="341"/>
      <c r="BU337" s="341"/>
      <c r="BV337" s="341"/>
      <c r="BW337" s="341"/>
      <c r="BX337" s="341"/>
      <c r="BY337" s="341"/>
      <c r="BZ337" s="341"/>
      <c r="CA337" s="341"/>
      <c r="CB337" s="341"/>
      <c r="CC337" s="341"/>
      <c r="CD337" s="430"/>
      <c r="CE337" s="341"/>
      <c r="CF337" s="341"/>
      <c r="CG337" s="341"/>
      <c r="CH337" s="341"/>
      <c r="CI337" s="341"/>
      <c r="CJ337" s="341"/>
      <c r="CK337" s="341"/>
      <c r="CL337" s="341"/>
      <c r="CM337" s="341"/>
      <c r="CN337" s="341"/>
      <c r="CO337" s="341"/>
      <c r="CP337" s="341"/>
      <c r="CQ337" s="341"/>
      <c r="CR337" s="341"/>
      <c r="CS337" s="341"/>
      <c r="CT337" s="341"/>
      <c r="CU337" s="341"/>
      <c r="CV337" s="341"/>
      <c r="CW337" s="341"/>
      <c r="CX337" s="341"/>
      <c r="CY337" s="341"/>
      <c r="CZ337" s="341"/>
      <c r="DA337" s="341"/>
      <c r="DB337" s="341"/>
      <c r="DC337" s="430"/>
      <c r="DD337" s="341"/>
      <c r="DE337" s="341"/>
      <c r="DF337" s="341"/>
      <c r="DG337" s="341"/>
      <c r="DH337" s="341"/>
      <c r="DI337" s="341"/>
      <c r="DJ337" s="341"/>
      <c r="DK337" s="341"/>
    </row>
    <row r="338" customFormat="false" ht="12.75" hidden="false" customHeight="false" outlineLevel="0" collapsed="false">
      <c r="A338" s="449" t="n">
        <v>0</v>
      </c>
      <c r="B338" s="0" t="n">
        <v>0</v>
      </c>
      <c r="C338" s="0" t="n">
        <v>0</v>
      </c>
      <c r="D338" s="438" t="n">
        <v>0</v>
      </c>
      <c r="E338" s="438" t="n">
        <v>0</v>
      </c>
      <c r="F338" s="438"/>
      <c r="G338" s="450"/>
      <c r="H338" s="450"/>
      <c r="I338" s="448" t="n">
        <f aca="false">G338-H338</f>
        <v>0</v>
      </c>
      <c r="J338" s="438" t="n">
        <f aca="false">I338*B338*10000</f>
        <v>0</v>
      </c>
      <c r="K338" s="438" t="n">
        <f aca="false">C338*I338*10000</f>
        <v>0</v>
      </c>
      <c r="L338" s="438" t="n">
        <f aca="false">I338*D338*10000</f>
        <v>0</v>
      </c>
      <c r="M338" s="438" t="n">
        <f aca="false">I338*E338*10000</f>
        <v>0</v>
      </c>
      <c r="N338" s="438" t="n">
        <f aca="false">SUM(J338:M338)</f>
        <v>0</v>
      </c>
      <c r="O338" s="451" t="n">
        <f aca="false">A338</f>
        <v>0</v>
      </c>
      <c r="P338" s="341"/>
      <c r="Q338" s="341"/>
      <c r="R338" s="341"/>
      <c r="S338" s="341"/>
      <c r="T338" s="427" t="n">
        <f aca="false">G338-S338</f>
        <v>0</v>
      </c>
      <c r="U338" s="341"/>
      <c r="V338" s="341"/>
      <c r="W338" s="341"/>
      <c r="X338" s="341"/>
      <c r="Y338" s="341"/>
      <c r="Z338" s="341"/>
      <c r="AA338" s="341"/>
      <c r="AB338" s="341"/>
      <c r="AC338" s="341"/>
      <c r="AD338" s="341"/>
      <c r="AE338" s="341"/>
      <c r="AF338" s="341"/>
      <c r="AG338" s="341"/>
      <c r="AH338" s="341"/>
      <c r="AI338" s="341"/>
      <c r="AJ338" s="341"/>
      <c r="AK338" s="341"/>
      <c r="AL338" s="341"/>
      <c r="AM338" s="341"/>
      <c r="AN338" s="341"/>
      <c r="AO338" s="341"/>
      <c r="AP338" s="341"/>
      <c r="AQ338" s="341"/>
      <c r="AR338" s="341"/>
      <c r="AS338" s="341"/>
      <c r="AT338" s="341"/>
      <c r="AU338" s="341"/>
      <c r="AV338" s="341"/>
      <c r="AW338" s="341"/>
      <c r="AX338" s="341"/>
      <c r="AY338" s="341"/>
      <c r="AZ338" s="341"/>
      <c r="BA338" s="341"/>
      <c r="BB338" s="341"/>
      <c r="BC338" s="341"/>
      <c r="BD338" s="433"/>
      <c r="BE338" s="433"/>
      <c r="BF338" s="434"/>
      <c r="BG338" s="434"/>
      <c r="BH338" s="341"/>
      <c r="BI338" s="341"/>
      <c r="BJ338" s="341"/>
      <c r="BK338" s="341"/>
      <c r="BL338" s="341"/>
      <c r="BM338" s="341"/>
      <c r="BN338" s="341"/>
      <c r="BO338" s="341"/>
      <c r="BP338" s="341"/>
      <c r="BQ338" s="341"/>
      <c r="BR338" s="341"/>
      <c r="BS338" s="341"/>
      <c r="BT338" s="341"/>
      <c r="BU338" s="341"/>
      <c r="BV338" s="341"/>
      <c r="BW338" s="341"/>
      <c r="BX338" s="341"/>
      <c r="BY338" s="341"/>
      <c r="BZ338" s="341"/>
      <c r="CA338" s="341"/>
      <c r="CB338" s="341"/>
      <c r="CC338" s="341"/>
      <c r="CD338" s="430"/>
      <c r="CE338" s="341"/>
      <c r="CF338" s="341"/>
      <c r="CG338" s="341"/>
      <c r="CH338" s="341"/>
      <c r="CI338" s="341"/>
      <c r="CJ338" s="341"/>
      <c r="CK338" s="341"/>
      <c r="CL338" s="341"/>
      <c r="CM338" s="341"/>
      <c r="CN338" s="341"/>
      <c r="CO338" s="341"/>
      <c r="CP338" s="341"/>
      <c r="CQ338" s="341"/>
      <c r="CR338" s="341"/>
      <c r="CS338" s="341"/>
      <c r="CT338" s="341"/>
      <c r="CU338" s="341"/>
      <c r="CV338" s="341"/>
      <c r="CW338" s="341"/>
      <c r="CX338" s="341"/>
      <c r="CY338" s="341"/>
      <c r="CZ338" s="341"/>
      <c r="DA338" s="341"/>
      <c r="DB338" s="341"/>
      <c r="DC338" s="430"/>
      <c r="DD338" s="341"/>
      <c r="DE338" s="341"/>
      <c r="DF338" s="341"/>
      <c r="DG338" s="341"/>
      <c r="DH338" s="341"/>
      <c r="DI338" s="341"/>
      <c r="DJ338" s="341"/>
      <c r="DK338" s="341"/>
    </row>
    <row r="339" customFormat="false" ht="12.75" hidden="false" customHeight="false" outlineLevel="0" collapsed="false">
      <c r="A339" s="449" t="n">
        <v>0</v>
      </c>
      <c r="B339" s="0" t="n">
        <v>0</v>
      </c>
      <c r="C339" s="0" t="n">
        <v>0</v>
      </c>
      <c r="D339" s="438" t="n">
        <v>0</v>
      </c>
      <c r="E339" s="438" t="n">
        <v>0</v>
      </c>
      <c r="F339" s="438"/>
      <c r="G339" s="450"/>
      <c r="H339" s="450"/>
      <c r="I339" s="448" t="n">
        <f aca="false">G339-H339</f>
        <v>0</v>
      </c>
      <c r="J339" s="438" t="n">
        <f aca="false">I339*B339*10000</f>
        <v>0</v>
      </c>
      <c r="K339" s="438" t="n">
        <f aca="false">C339*I339*10000</f>
        <v>0</v>
      </c>
      <c r="L339" s="438" t="n">
        <f aca="false">I339*D339*10000</f>
        <v>0</v>
      </c>
      <c r="M339" s="438" t="n">
        <f aca="false">I339*E339*10000</f>
        <v>0</v>
      </c>
      <c r="N339" s="438" t="n">
        <f aca="false">SUM(J339:M339)</f>
        <v>0</v>
      </c>
      <c r="O339" s="451" t="n">
        <f aca="false">A339</f>
        <v>0</v>
      </c>
      <c r="P339" s="341"/>
      <c r="Q339" s="341"/>
      <c r="R339" s="341"/>
      <c r="S339" s="341"/>
      <c r="T339" s="427" t="n">
        <f aca="false">G339-S339</f>
        <v>0</v>
      </c>
      <c r="U339" s="341"/>
      <c r="V339" s="341"/>
      <c r="W339" s="341"/>
      <c r="X339" s="341"/>
      <c r="Y339" s="341"/>
      <c r="Z339" s="341"/>
      <c r="AA339" s="341"/>
      <c r="AB339" s="341"/>
      <c r="AC339" s="341"/>
      <c r="AD339" s="341"/>
      <c r="AE339" s="341"/>
      <c r="AF339" s="341"/>
      <c r="AG339" s="341"/>
      <c r="AH339" s="341"/>
      <c r="AI339" s="341"/>
      <c r="AJ339" s="341"/>
      <c r="AK339" s="341"/>
      <c r="AL339" s="341"/>
      <c r="AM339" s="341"/>
      <c r="AN339" s="341"/>
      <c r="AO339" s="341"/>
      <c r="AP339" s="341"/>
      <c r="AQ339" s="341"/>
      <c r="AR339" s="341"/>
      <c r="AS339" s="341"/>
      <c r="AT339" s="341"/>
      <c r="AU339" s="341"/>
      <c r="AV339" s="341"/>
      <c r="AW339" s="341"/>
      <c r="AX339" s="341"/>
      <c r="AY339" s="341"/>
      <c r="AZ339" s="341"/>
      <c r="BA339" s="341"/>
      <c r="BB339" s="341"/>
      <c r="BC339" s="341"/>
      <c r="BD339" s="433"/>
      <c r="BE339" s="433"/>
      <c r="BF339" s="434"/>
      <c r="BG339" s="434"/>
      <c r="BH339" s="341"/>
      <c r="BI339" s="341"/>
      <c r="BJ339" s="341"/>
      <c r="BK339" s="341"/>
      <c r="BL339" s="341"/>
      <c r="BM339" s="341"/>
      <c r="BN339" s="341"/>
      <c r="BO339" s="341"/>
      <c r="BP339" s="341"/>
      <c r="BQ339" s="341"/>
      <c r="BR339" s="341"/>
      <c r="BS339" s="341"/>
      <c r="BT339" s="341"/>
      <c r="BU339" s="341"/>
      <c r="BV339" s="341"/>
      <c r="BW339" s="341"/>
      <c r="BX339" s="341"/>
      <c r="BY339" s="341"/>
      <c r="BZ339" s="341"/>
      <c r="CA339" s="341"/>
      <c r="CB339" s="341"/>
      <c r="CC339" s="341"/>
      <c r="CD339" s="430"/>
      <c r="CE339" s="341"/>
      <c r="CF339" s="341"/>
      <c r="CG339" s="341"/>
      <c r="CH339" s="341"/>
      <c r="CI339" s="341"/>
      <c r="CJ339" s="341"/>
      <c r="CK339" s="341"/>
      <c r="CL339" s="341"/>
      <c r="CM339" s="341"/>
      <c r="CN339" s="341"/>
      <c r="CO339" s="341"/>
      <c r="CP339" s="341"/>
      <c r="CQ339" s="341"/>
      <c r="CR339" s="341"/>
      <c r="CS339" s="341"/>
      <c r="CT339" s="341"/>
      <c r="CU339" s="341"/>
      <c r="CV339" s="341"/>
      <c r="CW339" s="341"/>
      <c r="CX339" s="341"/>
      <c r="CY339" s="341"/>
      <c r="CZ339" s="341"/>
      <c r="DA339" s="341"/>
      <c r="DB339" s="341"/>
      <c r="DC339" s="430"/>
      <c r="DD339" s="341"/>
      <c r="DE339" s="341"/>
      <c r="DF339" s="341"/>
      <c r="DG339" s="341"/>
      <c r="DH339" s="341"/>
      <c r="DI339" s="341"/>
      <c r="DJ339" s="341"/>
      <c r="DK339" s="341"/>
    </row>
    <row r="340" customFormat="false" ht="12.75" hidden="false" customHeight="false" outlineLevel="0" collapsed="false">
      <c r="A340" s="449" t="n">
        <v>0</v>
      </c>
      <c r="B340" s="0" t="n">
        <v>0</v>
      </c>
      <c r="C340" s="0" t="n">
        <v>0</v>
      </c>
      <c r="D340" s="438" t="n">
        <v>0</v>
      </c>
      <c r="E340" s="438" t="n">
        <v>0</v>
      </c>
      <c r="F340" s="438"/>
      <c r="G340" s="450"/>
      <c r="H340" s="450"/>
      <c r="I340" s="448" t="n">
        <f aca="false">G340-H340</f>
        <v>0</v>
      </c>
      <c r="J340" s="438" t="n">
        <f aca="false">I340*B340*10000</f>
        <v>0</v>
      </c>
      <c r="K340" s="438" t="n">
        <f aca="false">C340*I340*10000</f>
        <v>0</v>
      </c>
      <c r="L340" s="438" t="n">
        <f aca="false">I340*D340*10000</f>
        <v>0</v>
      </c>
      <c r="M340" s="438" t="n">
        <f aca="false">I340*E340*10000</f>
        <v>0</v>
      </c>
      <c r="N340" s="438" t="n">
        <f aca="false">SUM(J340:M340)</f>
        <v>0</v>
      </c>
      <c r="O340" s="451" t="n">
        <f aca="false">A340</f>
        <v>0</v>
      </c>
      <c r="P340" s="341"/>
      <c r="Q340" s="341"/>
      <c r="R340" s="341"/>
      <c r="S340" s="341"/>
      <c r="T340" s="427" t="n">
        <f aca="false">G340-S340</f>
        <v>0</v>
      </c>
      <c r="U340" s="341"/>
      <c r="V340" s="341"/>
      <c r="W340" s="341"/>
      <c r="X340" s="341"/>
      <c r="Y340" s="341"/>
      <c r="Z340" s="341"/>
      <c r="AA340" s="341"/>
      <c r="AB340" s="341"/>
      <c r="AC340" s="341"/>
      <c r="AD340" s="341"/>
      <c r="AE340" s="341"/>
      <c r="AF340" s="341"/>
      <c r="AG340" s="341"/>
      <c r="AH340" s="341"/>
      <c r="AI340" s="341"/>
      <c r="AJ340" s="341"/>
      <c r="AK340" s="341"/>
      <c r="AL340" s="341"/>
      <c r="AM340" s="341"/>
      <c r="AN340" s="341"/>
      <c r="AO340" s="341"/>
      <c r="AP340" s="341"/>
      <c r="AQ340" s="341"/>
      <c r="AR340" s="341"/>
      <c r="AS340" s="341"/>
      <c r="AT340" s="341"/>
      <c r="AU340" s="341"/>
      <c r="AV340" s="341"/>
      <c r="AW340" s="341"/>
      <c r="AX340" s="341"/>
      <c r="AY340" s="341"/>
      <c r="AZ340" s="341"/>
      <c r="BA340" s="341"/>
      <c r="BB340" s="341"/>
      <c r="BC340" s="341"/>
      <c r="BD340" s="433"/>
      <c r="BE340" s="433"/>
      <c r="BF340" s="434"/>
      <c r="BG340" s="434"/>
      <c r="BH340" s="341"/>
      <c r="BI340" s="341"/>
      <c r="BJ340" s="341"/>
      <c r="BK340" s="341"/>
      <c r="BL340" s="341"/>
      <c r="BM340" s="341"/>
      <c r="BN340" s="341"/>
      <c r="BO340" s="341"/>
      <c r="BP340" s="341"/>
      <c r="BQ340" s="341"/>
      <c r="BR340" s="341"/>
      <c r="BS340" s="341"/>
      <c r="BT340" s="341"/>
      <c r="BU340" s="341"/>
      <c r="BV340" s="341"/>
      <c r="BW340" s="341"/>
      <c r="BX340" s="341"/>
      <c r="BY340" s="341"/>
      <c r="BZ340" s="341"/>
      <c r="CA340" s="341"/>
      <c r="CB340" s="341"/>
      <c r="CC340" s="341"/>
      <c r="CD340" s="430"/>
      <c r="CE340" s="341"/>
      <c r="CF340" s="341"/>
      <c r="CG340" s="341"/>
      <c r="CH340" s="341"/>
      <c r="CI340" s="341"/>
      <c r="CJ340" s="341"/>
      <c r="CK340" s="341"/>
      <c r="CL340" s="341"/>
      <c r="CM340" s="341"/>
      <c r="CN340" s="341"/>
      <c r="CO340" s="341"/>
      <c r="CP340" s="341"/>
      <c r="CQ340" s="341"/>
      <c r="CR340" s="341"/>
      <c r="CS340" s="341"/>
      <c r="CT340" s="341"/>
      <c r="CU340" s="341"/>
      <c r="CV340" s="341"/>
      <c r="CW340" s="341"/>
      <c r="CX340" s="341"/>
      <c r="CY340" s="341"/>
      <c r="CZ340" s="341"/>
      <c r="DA340" s="341"/>
      <c r="DB340" s="341"/>
      <c r="DC340" s="430"/>
      <c r="DD340" s="341"/>
      <c r="DE340" s="341"/>
      <c r="DF340" s="341"/>
      <c r="DG340" s="341"/>
      <c r="DH340" s="341"/>
      <c r="DI340" s="341"/>
      <c r="DJ340" s="341"/>
      <c r="DK340" s="341"/>
    </row>
    <row r="341" customFormat="false" ht="12.75" hidden="false" customHeight="false" outlineLevel="0" collapsed="false">
      <c r="A341" s="449" t="n">
        <v>0</v>
      </c>
      <c r="B341" s="0" t="n">
        <v>0</v>
      </c>
      <c r="C341" s="0" t="n">
        <v>0</v>
      </c>
      <c r="D341" s="438" t="n">
        <v>0</v>
      </c>
      <c r="E341" s="438" t="n">
        <v>0</v>
      </c>
      <c r="F341" s="438"/>
      <c r="G341" s="450"/>
      <c r="H341" s="450"/>
      <c r="I341" s="448" t="n">
        <f aca="false">G341-H341</f>
        <v>0</v>
      </c>
      <c r="J341" s="438" t="n">
        <f aca="false">I341*B341*10000</f>
        <v>0</v>
      </c>
      <c r="K341" s="438" t="n">
        <f aca="false">C341*I341*10000</f>
        <v>0</v>
      </c>
      <c r="L341" s="438" t="n">
        <f aca="false">I341*D341*10000</f>
        <v>0</v>
      </c>
      <c r="M341" s="438" t="n">
        <f aca="false">I341*E341*10000</f>
        <v>0</v>
      </c>
      <c r="N341" s="438" t="n">
        <f aca="false">SUM(J341:M341)</f>
        <v>0</v>
      </c>
      <c r="O341" s="451" t="n">
        <f aca="false">A341</f>
        <v>0</v>
      </c>
      <c r="P341" s="425" t="n">
        <f aca="false">SUM(N330:N341)</f>
        <v>0</v>
      </c>
      <c r="Q341" s="341"/>
      <c r="R341" s="341"/>
      <c r="S341" s="341"/>
      <c r="T341" s="427" t="n">
        <f aca="false">G341-S341</f>
        <v>0</v>
      </c>
      <c r="U341" s="341"/>
      <c r="V341" s="341"/>
      <c r="W341" s="341"/>
      <c r="X341" s="341"/>
      <c r="Y341" s="341"/>
      <c r="Z341" s="341"/>
      <c r="AA341" s="341"/>
      <c r="AB341" s="341"/>
      <c r="AC341" s="341"/>
      <c r="AD341" s="341"/>
      <c r="AE341" s="341"/>
      <c r="AF341" s="341"/>
      <c r="AG341" s="341"/>
      <c r="AH341" s="341"/>
      <c r="AI341" s="341"/>
      <c r="AJ341" s="341"/>
      <c r="AK341" s="341"/>
      <c r="AL341" s="341"/>
      <c r="AM341" s="341"/>
      <c r="AN341" s="341"/>
      <c r="AO341" s="341"/>
      <c r="AP341" s="341"/>
      <c r="AQ341" s="341"/>
      <c r="AR341" s="341"/>
      <c r="AS341" s="341"/>
      <c r="AT341" s="341"/>
      <c r="AU341" s="341"/>
      <c r="AV341" s="341"/>
      <c r="AW341" s="341"/>
      <c r="AX341" s="341"/>
      <c r="AY341" s="341"/>
      <c r="AZ341" s="341"/>
      <c r="BA341" s="341"/>
      <c r="BB341" s="341"/>
      <c r="BC341" s="341"/>
      <c r="BD341" s="433"/>
      <c r="BE341" s="433"/>
      <c r="BF341" s="434"/>
      <c r="BG341" s="434"/>
      <c r="BH341" s="341"/>
      <c r="BI341" s="341"/>
      <c r="BJ341" s="341"/>
      <c r="BK341" s="341"/>
      <c r="BL341" s="341"/>
      <c r="BM341" s="341"/>
      <c r="BN341" s="341"/>
      <c r="BO341" s="341"/>
      <c r="BP341" s="341"/>
      <c r="BQ341" s="341"/>
      <c r="BR341" s="341"/>
      <c r="BS341" s="341"/>
      <c r="BT341" s="341"/>
      <c r="BU341" s="341"/>
      <c r="BV341" s="341"/>
      <c r="BW341" s="341"/>
      <c r="BX341" s="341"/>
      <c r="BY341" s="341"/>
      <c r="BZ341" s="341"/>
      <c r="CA341" s="341"/>
      <c r="CB341" s="341"/>
      <c r="CC341" s="341"/>
      <c r="CD341" s="430"/>
      <c r="CE341" s="341"/>
      <c r="CF341" s="341"/>
      <c r="CG341" s="341"/>
      <c r="CH341" s="341"/>
      <c r="CI341" s="341"/>
      <c r="CJ341" s="341"/>
      <c r="CK341" s="341"/>
      <c r="CL341" s="341"/>
      <c r="CM341" s="341"/>
      <c r="CN341" s="341"/>
      <c r="CO341" s="341"/>
      <c r="CP341" s="341"/>
      <c r="CQ341" s="341"/>
      <c r="CR341" s="341"/>
      <c r="CS341" s="341"/>
      <c r="CT341" s="341"/>
      <c r="CU341" s="341"/>
      <c r="CV341" s="341"/>
      <c r="CW341" s="341"/>
      <c r="CX341" s="341"/>
      <c r="CY341" s="341"/>
      <c r="CZ341" s="341"/>
      <c r="DA341" s="341"/>
      <c r="DB341" s="341"/>
      <c r="DC341" s="430"/>
      <c r="DD341" s="341"/>
      <c r="DE341" s="341"/>
      <c r="DF341" s="341"/>
      <c r="DG341" s="341"/>
      <c r="DH341" s="341"/>
      <c r="DI341" s="341"/>
      <c r="DJ341" s="341"/>
      <c r="DK341" s="341"/>
    </row>
    <row r="342" customFormat="false" ht="12.75" hidden="false" customHeight="false" outlineLevel="0" collapsed="false">
      <c r="A342" s="449" t="n">
        <v>0</v>
      </c>
      <c r="B342" s="0" t="n">
        <v>0</v>
      </c>
      <c r="C342" s="0" t="n">
        <v>0</v>
      </c>
      <c r="D342" s="438" t="n">
        <v>0</v>
      </c>
      <c r="E342" s="438" t="n">
        <v>0</v>
      </c>
      <c r="F342" s="438"/>
      <c r="G342" s="450"/>
      <c r="H342" s="450"/>
      <c r="I342" s="448" t="n">
        <f aca="false">G342-H342</f>
        <v>0</v>
      </c>
      <c r="J342" s="438" t="n">
        <f aca="false">I342*B342*10000</f>
        <v>0</v>
      </c>
      <c r="K342" s="438" t="n">
        <f aca="false">C342*I342*10000</f>
        <v>0</v>
      </c>
      <c r="L342" s="438" t="n">
        <f aca="false">I342*D342*10000</f>
        <v>0</v>
      </c>
      <c r="M342" s="438" t="n">
        <f aca="false">I342*E342*10000</f>
        <v>0</v>
      </c>
      <c r="N342" s="438" t="n">
        <f aca="false">SUM(J342:M342)</f>
        <v>0</v>
      </c>
      <c r="O342" s="451" t="n">
        <f aca="false">A342</f>
        <v>0</v>
      </c>
      <c r="P342" s="341"/>
      <c r="Q342" s="341"/>
      <c r="R342" s="341"/>
      <c r="S342" s="341"/>
      <c r="T342" s="427" t="n">
        <f aca="false">G342-S342</f>
        <v>0</v>
      </c>
      <c r="U342" s="341"/>
      <c r="V342" s="341"/>
      <c r="W342" s="341"/>
      <c r="X342" s="341"/>
      <c r="Y342" s="341"/>
      <c r="Z342" s="341"/>
      <c r="AA342" s="341"/>
      <c r="AB342" s="341"/>
      <c r="AC342" s="341"/>
      <c r="AD342" s="341"/>
      <c r="AE342" s="341"/>
      <c r="AF342" s="341"/>
      <c r="AG342" s="341"/>
      <c r="AH342" s="341"/>
      <c r="AI342" s="341"/>
      <c r="AJ342" s="341"/>
      <c r="AK342" s="341"/>
      <c r="AL342" s="341"/>
      <c r="AM342" s="341"/>
      <c r="AN342" s="341"/>
      <c r="AO342" s="341"/>
      <c r="AP342" s="341"/>
      <c r="AQ342" s="341"/>
      <c r="AR342" s="341"/>
      <c r="AS342" s="341"/>
      <c r="AT342" s="341"/>
      <c r="AU342" s="341"/>
      <c r="AV342" s="341"/>
      <c r="AW342" s="341"/>
      <c r="AX342" s="341"/>
      <c r="AY342" s="341"/>
      <c r="AZ342" s="341"/>
      <c r="BA342" s="341"/>
      <c r="BB342" s="341"/>
      <c r="BC342" s="341"/>
      <c r="BD342" s="433"/>
      <c r="BE342" s="433"/>
      <c r="BF342" s="434"/>
      <c r="BG342" s="434"/>
      <c r="BH342" s="341"/>
      <c r="BI342" s="341"/>
      <c r="BJ342" s="341"/>
      <c r="BK342" s="341"/>
      <c r="BL342" s="341"/>
      <c r="BM342" s="341"/>
      <c r="BN342" s="341"/>
      <c r="BO342" s="341"/>
      <c r="BP342" s="341"/>
      <c r="BQ342" s="341"/>
      <c r="BR342" s="341"/>
      <c r="BS342" s="341"/>
      <c r="BT342" s="341"/>
      <c r="BU342" s="341"/>
      <c r="BV342" s="341"/>
      <c r="BW342" s="341"/>
      <c r="BX342" s="341"/>
      <c r="BY342" s="341"/>
      <c r="BZ342" s="341"/>
      <c r="CA342" s="341"/>
      <c r="CB342" s="341"/>
      <c r="CC342" s="341"/>
      <c r="CD342" s="430"/>
      <c r="CE342" s="341"/>
      <c r="CF342" s="341"/>
      <c r="CG342" s="341"/>
      <c r="CH342" s="341"/>
      <c r="CI342" s="341"/>
      <c r="CJ342" s="341"/>
      <c r="CK342" s="341"/>
      <c r="CL342" s="341"/>
      <c r="CM342" s="341"/>
      <c r="CN342" s="341"/>
      <c r="CO342" s="341"/>
      <c r="CP342" s="341"/>
      <c r="CQ342" s="341"/>
      <c r="CR342" s="341"/>
      <c r="CS342" s="341"/>
      <c r="CT342" s="341"/>
      <c r="CU342" s="341"/>
      <c r="CV342" s="341"/>
      <c r="CW342" s="341"/>
      <c r="CX342" s="341"/>
      <c r="CY342" s="341"/>
      <c r="CZ342" s="341"/>
      <c r="DA342" s="341"/>
      <c r="DB342" s="341"/>
      <c r="DC342" s="430"/>
      <c r="DD342" s="341"/>
      <c r="DE342" s="341"/>
      <c r="DF342" s="341"/>
      <c r="DG342" s="341"/>
      <c r="DH342" s="341"/>
      <c r="DI342" s="341"/>
      <c r="DJ342" s="341"/>
      <c r="DK342" s="341"/>
    </row>
    <row r="343" customFormat="false" ht="12.75" hidden="false" customHeight="false" outlineLevel="0" collapsed="false">
      <c r="A343" s="449" t="n">
        <v>0</v>
      </c>
      <c r="B343" s="0" t="n">
        <v>0</v>
      </c>
      <c r="C343" s="0" t="n">
        <v>0</v>
      </c>
      <c r="D343" s="438" t="n">
        <v>0</v>
      </c>
      <c r="E343" s="438" t="n">
        <v>0</v>
      </c>
      <c r="F343" s="438"/>
      <c r="G343" s="450"/>
      <c r="H343" s="450"/>
      <c r="I343" s="448" t="n">
        <f aca="false">G343-H343</f>
        <v>0</v>
      </c>
      <c r="J343" s="438" t="n">
        <f aca="false">I343*B343*10000</f>
        <v>0</v>
      </c>
      <c r="K343" s="438" t="n">
        <f aca="false">C343*I343*10000</f>
        <v>0</v>
      </c>
      <c r="L343" s="438" t="n">
        <f aca="false">I343*D343*10000</f>
        <v>0</v>
      </c>
      <c r="M343" s="438" t="n">
        <f aca="false">I343*E343*10000</f>
        <v>0</v>
      </c>
      <c r="N343" s="438" t="n">
        <f aca="false">SUM(J343:M343)</f>
        <v>0</v>
      </c>
      <c r="O343" s="451" t="n">
        <f aca="false">A343</f>
        <v>0</v>
      </c>
      <c r="P343" s="341"/>
      <c r="Q343" s="341"/>
      <c r="R343" s="341"/>
      <c r="S343" s="341"/>
      <c r="T343" s="427" t="n">
        <f aca="false">G343-S343</f>
        <v>0</v>
      </c>
      <c r="U343" s="341"/>
      <c r="V343" s="341"/>
      <c r="W343" s="341"/>
      <c r="X343" s="341"/>
      <c r="Y343" s="341"/>
      <c r="Z343" s="341"/>
      <c r="AA343" s="341"/>
      <c r="AB343" s="341"/>
      <c r="AC343" s="341"/>
      <c r="AD343" s="341"/>
      <c r="AE343" s="341"/>
      <c r="AF343" s="341"/>
      <c r="AG343" s="341"/>
      <c r="AH343" s="341"/>
      <c r="AI343" s="341"/>
      <c r="AJ343" s="341"/>
      <c r="AK343" s="341"/>
      <c r="AL343" s="341"/>
      <c r="AM343" s="341"/>
      <c r="AN343" s="341"/>
      <c r="AO343" s="341"/>
      <c r="AP343" s="341"/>
      <c r="AQ343" s="341"/>
      <c r="AR343" s="341"/>
      <c r="AS343" s="341"/>
      <c r="AT343" s="341"/>
      <c r="AU343" s="341"/>
      <c r="AV343" s="341"/>
      <c r="AW343" s="341"/>
      <c r="AX343" s="341"/>
      <c r="AY343" s="341"/>
      <c r="AZ343" s="341"/>
      <c r="BA343" s="341"/>
      <c r="BB343" s="341"/>
      <c r="BC343" s="341"/>
      <c r="BD343" s="433"/>
      <c r="BE343" s="433"/>
      <c r="BF343" s="434"/>
      <c r="BG343" s="434"/>
      <c r="BH343" s="341"/>
      <c r="BI343" s="341"/>
      <c r="BJ343" s="341"/>
      <c r="BK343" s="341"/>
      <c r="BL343" s="341"/>
      <c r="BM343" s="341"/>
      <c r="BN343" s="341"/>
      <c r="BO343" s="341"/>
      <c r="BP343" s="341"/>
      <c r="BQ343" s="341"/>
      <c r="BR343" s="341"/>
      <c r="BS343" s="341"/>
      <c r="BT343" s="341"/>
      <c r="BU343" s="341"/>
      <c r="BV343" s="341"/>
      <c r="BW343" s="341"/>
      <c r="BX343" s="341"/>
      <c r="BY343" s="341"/>
      <c r="BZ343" s="341"/>
      <c r="CA343" s="341"/>
      <c r="CB343" s="341"/>
      <c r="CC343" s="341"/>
      <c r="CD343" s="430"/>
      <c r="CE343" s="341"/>
      <c r="CF343" s="341"/>
      <c r="CG343" s="341"/>
      <c r="CH343" s="341"/>
      <c r="CI343" s="341"/>
      <c r="CJ343" s="341"/>
      <c r="CK343" s="341"/>
      <c r="CL343" s="341"/>
      <c r="CM343" s="341"/>
      <c r="CN343" s="341"/>
      <c r="CO343" s="341"/>
      <c r="CP343" s="341"/>
      <c r="CQ343" s="341"/>
      <c r="CR343" s="341"/>
      <c r="CS343" s="341"/>
      <c r="CT343" s="341"/>
      <c r="CU343" s="341"/>
      <c r="CV343" s="341"/>
      <c r="CW343" s="341"/>
      <c r="CX343" s="341"/>
      <c r="CY343" s="341"/>
      <c r="CZ343" s="341"/>
      <c r="DA343" s="341"/>
      <c r="DB343" s="341"/>
      <c r="DC343" s="430"/>
      <c r="DD343" s="341"/>
      <c r="DE343" s="341"/>
      <c r="DF343" s="341"/>
      <c r="DG343" s="341"/>
      <c r="DH343" s="341"/>
      <c r="DI343" s="341"/>
      <c r="DJ343" s="341"/>
      <c r="DK343" s="341"/>
    </row>
    <row r="344" customFormat="false" ht="12.75" hidden="false" customHeight="false" outlineLevel="0" collapsed="false">
      <c r="A344" s="449" t="n">
        <v>0</v>
      </c>
      <c r="B344" s="0" t="n">
        <v>0</v>
      </c>
      <c r="C344" s="0" t="n">
        <v>0</v>
      </c>
      <c r="D344" s="438" t="n">
        <v>0</v>
      </c>
      <c r="E344" s="438" t="n">
        <v>0</v>
      </c>
      <c r="F344" s="438"/>
      <c r="G344" s="450"/>
      <c r="H344" s="450"/>
      <c r="I344" s="448" t="n">
        <f aca="false">G344-H344</f>
        <v>0</v>
      </c>
      <c r="J344" s="438" t="n">
        <f aca="false">I344*B344*10000</f>
        <v>0</v>
      </c>
      <c r="K344" s="438" t="n">
        <f aca="false">C344*I344*10000</f>
        <v>0</v>
      </c>
      <c r="L344" s="438" t="n">
        <f aca="false">I344*D344*10000</f>
        <v>0</v>
      </c>
      <c r="M344" s="438" t="n">
        <f aca="false">I344*E344*10000</f>
        <v>0</v>
      </c>
      <c r="N344" s="438" t="n">
        <f aca="false">SUM(J344:M344)</f>
        <v>0</v>
      </c>
      <c r="O344" s="451" t="n">
        <f aca="false">A344</f>
        <v>0</v>
      </c>
      <c r="P344" s="341"/>
      <c r="Q344" s="341"/>
      <c r="R344" s="341"/>
      <c r="S344" s="341"/>
      <c r="T344" s="427" t="n">
        <f aca="false">G344-S344</f>
        <v>0</v>
      </c>
      <c r="U344" s="341"/>
      <c r="V344" s="341"/>
      <c r="W344" s="341"/>
      <c r="X344" s="341"/>
      <c r="Y344" s="341"/>
      <c r="Z344" s="341"/>
      <c r="AA344" s="341"/>
      <c r="AB344" s="341"/>
      <c r="AC344" s="341"/>
      <c r="AD344" s="341"/>
      <c r="AE344" s="341"/>
      <c r="AF344" s="341"/>
      <c r="AG344" s="341"/>
      <c r="AH344" s="341"/>
      <c r="AI344" s="341"/>
      <c r="AJ344" s="341"/>
      <c r="AK344" s="341"/>
      <c r="AL344" s="341"/>
      <c r="AM344" s="341"/>
      <c r="AN344" s="341"/>
      <c r="AO344" s="341"/>
      <c r="AP344" s="341"/>
      <c r="AQ344" s="341"/>
      <c r="AR344" s="341"/>
      <c r="AS344" s="341"/>
      <c r="AT344" s="341"/>
      <c r="AU344" s="341"/>
      <c r="AV344" s="341"/>
      <c r="AW344" s="341"/>
      <c r="AX344" s="341"/>
      <c r="AY344" s="341"/>
      <c r="AZ344" s="341"/>
      <c r="BA344" s="341"/>
      <c r="BB344" s="341"/>
      <c r="BC344" s="341"/>
      <c r="BD344" s="433"/>
      <c r="BE344" s="433"/>
      <c r="BF344" s="434"/>
      <c r="BG344" s="434"/>
      <c r="BH344" s="341"/>
      <c r="BI344" s="341"/>
      <c r="BJ344" s="341"/>
      <c r="BK344" s="341"/>
      <c r="BL344" s="341"/>
      <c r="BM344" s="341"/>
      <c r="BN344" s="341"/>
      <c r="BO344" s="341"/>
      <c r="BP344" s="341"/>
      <c r="BQ344" s="341"/>
      <c r="BR344" s="341"/>
      <c r="BS344" s="341"/>
      <c r="BT344" s="341"/>
      <c r="BU344" s="341"/>
      <c r="BV344" s="341"/>
      <c r="BW344" s="341"/>
      <c r="BX344" s="341"/>
      <c r="BY344" s="341"/>
      <c r="BZ344" s="341"/>
      <c r="CA344" s="341"/>
      <c r="CB344" s="341"/>
      <c r="CC344" s="341"/>
      <c r="CD344" s="430"/>
      <c r="CE344" s="341"/>
      <c r="CF344" s="341"/>
      <c r="CG344" s="341"/>
      <c r="CH344" s="341"/>
      <c r="CI344" s="341"/>
      <c r="CJ344" s="341"/>
      <c r="CK344" s="341"/>
      <c r="CL344" s="341"/>
      <c r="CM344" s="341"/>
      <c r="CN344" s="341"/>
      <c r="CO344" s="341"/>
      <c r="CP344" s="341"/>
      <c r="CQ344" s="341"/>
      <c r="CR344" s="341"/>
      <c r="CS344" s="341"/>
      <c r="CT344" s="341"/>
      <c r="CU344" s="341"/>
      <c r="CV344" s="341"/>
      <c r="CW344" s="341"/>
      <c r="CX344" s="341"/>
      <c r="CY344" s="341"/>
      <c r="CZ344" s="341"/>
      <c r="DA344" s="341"/>
      <c r="DB344" s="341"/>
      <c r="DC344" s="430"/>
      <c r="DD344" s="341"/>
      <c r="DE344" s="341"/>
      <c r="DF344" s="341"/>
      <c r="DG344" s="341"/>
      <c r="DH344" s="341"/>
      <c r="DI344" s="341"/>
      <c r="DJ344" s="341"/>
      <c r="DK344" s="341"/>
    </row>
    <row r="345" customFormat="false" ht="12.75" hidden="false" customHeight="false" outlineLevel="0" collapsed="false">
      <c r="A345" s="449" t="n">
        <v>0</v>
      </c>
      <c r="B345" s="0" t="n">
        <v>0</v>
      </c>
      <c r="C345" s="0" t="n">
        <v>0</v>
      </c>
      <c r="D345" s="438" t="n">
        <v>0</v>
      </c>
      <c r="E345" s="438" t="n">
        <v>0</v>
      </c>
      <c r="F345" s="438"/>
      <c r="G345" s="450"/>
      <c r="H345" s="450"/>
      <c r="I345" s="448" t="n">
        <f aca="false">G345-H345</f>
        <v>0</v>
      </c>
      <c r="J345" s="438" t="n">
        <f aca="false">I345*B345*10000</f>
        <v>0</v>
      </c>
      <c r="K345" s="438" t="n">
        <f aca="false">C345*I345*10000</f>
        <v>0</v>
      </c>
      <c r="L345" s="438" t="n">
        <f aca="false">I345*D345*10000</f>
        <v>0</v>
      </c>
      <c r="M345" s="438" t="n">
        <f aca="false">I345*E345*10000</f>
        <v>0</v>
      </c>
      <c r="N345" s="438" t="n">
        <f aca="false">SUM(J345:M345)</f>
        <v>0</v>
      </c>
      <c r="O345" s="451" t="n">
        <f aca="false">A345</f>
        <v>0</v>
      </c>
      <c r="P345" s="341"/>
      <c r="Q345" s="341"/>
      <c r="R345" s="341"/>
      <c r="S345" s="341"/>
      <c r="T345" s="427" t="n">
        <f aca="false">G345-S345</f>
        <v>0</v>
      </c>
      <c r="U345" s="341"/>
      <c r="V345" s="341"/>
      <c r="W345" s="341"/>
      <c r="X345" s="341"/>
      <c r="Y345" s="341"/>
      <c r="Z345" s="341"/>
      <c r="AA345" s="341"/>
      <c r="AB345" s="341"/>
      <c r="AC345" s="341"/>
      <c r="AD345" s="341"/>
      <c r="AE345" s="341"/>
      <c r="AF345" s="341"/>
      <c r="AG345" s="341"/>
      <c r="AH345" s="341"/>
      <c r="AI345" s="341"/>
      <c r="AJ345" s="341"/>
      <c r="AK345" s="341"/>
      <c r="AL345" s="341"/>
      <c r="AM345" s="341"/>
      <c r="AN345" s="341"/>
      <c r="AO345" s="341"/>
      <c r="AP345" s="341"/>
      <c r="AQ345" s="341"/>
      <c r="AR345" s="341"/>
      <c r="AS345" s="341"/>
      <c r="AT345" s="341"/>
      <c r="AU345" s="341"/>
      <c r="AV345" s="341"/>
      <c r="AW345" s="341"/>
      <c r="AX345" s="341"/>
      <c r="AY345" s="341"/>
      <c r="AZ345" s="341"/>
      <c r="BA345" s="341"/>
      <c r="BB345" s="341"/>
      <c r="BC345" s="341"/>
      <c r="BD345" s="433"/>
      <c r="BE345" s="433"/>
      <c r="BF345" s="434"/>
      <c r="BG345" s="434"/>
      <c r="BH345" s="341"/>
      <c r="BI345" s="341"/>
      <c r="BJ345" s="341"/>
      <c r="BK345" s="341"/>
      <c r="BL345" s="341"/>
      <c r="BM345" s="341"/>
      <c r="BN345" s="341"/>
      <c r="BO345" s="341"/>
      <c r="BP345" s="341"/>
      <c r="BQ345" s="341"/>
      <c r="BR345" s="341"/>
      <c r="BS345" s="341"/>
      <c r="BT345" s="341"/>
      <c r="BU345" s="341"/>
      <c r="BV345" s="341"/>
      <c r="BW345" s="341"/>
      <c r="BX345" s="341"/>
      <c r="BY345" s="341"/>
      <c r="BZ345" s="341"/>
      <c r="CA345" s="341"/>
      <c r="CB345" s="341"/>
      <c r="CC345" s="341"/>
      <c r="CD345" s="430"/>
      <c r="CE345" s="341"/>
      <c r="CF345" s="341"/>
      <c r="CG345" s="341"/>
      <c r="CH345" s="341"/>
      <c r="CI345" s="341"/>
      <c r="CJ345" s="341"/>
      <c r="CK345" s="341"/>
      <c r="CL345" s="341"/>
      <c r="CM345" s="341"/>
      <c r="CN345" s="341"/>
      <c r="CO345" s="341"/>
      <c r="CP345" s="341"/>
      <c r="CQ345" s="341"/>
      <c r="CR345" s="341"/>
      <c r="CS345" s="341"/>
      <c r="CT345" s="341"/>
      <c r="CU345" s="341"/>
      <c r="CV345" s="341"/>
      <c r="CW345" s="341"/>
      <c r="CX345" s="341"/>
      <c r="CY345" s="341"/>
      <c r="CZ345" s="341"/>
      <c r="DA345" s="341"/>
      <c r="DB345" s="341"/>
      <c r="DC345" s="430"/>
      <c r="DD345" s="341"/>
      <c r="DE345" s="341"/>
      <c r="DF345" s="341"/>
      <c r="DG345" s="341"/>
      <c r="DH345" s="341"/>
      <c r="DI345" s="341"/>
      <c r="DJ345" s="341"/>
      <c r="DK345" s="341"/>
    </row>
    <row r="346" customFormat="false" ht="12.75" hidden="false" customHeight="false" outlineLevel="0" collapsed="false">
      <c r="A346" s="449" t="n">
        <v>0</v>
      </c>
      <c r="B346" s="0" t="n">
        <v>0</v>
      </c>
      <c r="C346" s="0" t="n">
        <v>0</v>
      </c>
      <c r="D346" s="438" t="n">
        <v>0</v>
      </c>
      <c r="E346" s="438" t="n">
        <v>0</v>
      </c>
      <c r="F346" s="438"/>
      <c r="G346" s="450"/>
      <c r="H346" s="450"/>
      <c r="I346" s="448" t="n">
        <f aca="false">G346-H346</f>
        <v>0</v>
      </c>
      <c r="J346" s="438" t="n">
        <f aca="false">I346*B346*10000</f>
        <v>0</v>
      </c>
      <c r="K346" s="438" t="n">
        <f aca="false">C346*I346*10000</f>
        <v>0</v>
      </c>
      <c r="L346" s="438" t="n">
        <f aca="false">I346*D346*10000</f>
        <v>0</v>
      </c>
      <c r="M346" s="438" t="n">
        <f aca="false">I346*E346*10000</f>
        <v>0</v>
      </c>
      <c r="N346" s="438" t="n">
        <f aca="false">SUM(J346:M346)</f>
        <v>0</v>
      </c>
      <c r="O346" s="451" t="n">
        <f aca="false">A346</f>
        <v>0</v>
      </c>
      <c r="P346" s="341"/>
      <c r="Q346" s="341"/>
      <c r="R346" s="341"/>
      <c r="S346" s="341"/>
      <c r="T346" s="427" t="n">
        <f aca="false">G346-S346</f>
        <v>0</v>
      </c>
      <c r="U346" s="341"/>
      <c r="V346" s="341"/>
      <c r="W346" s="341"/>
      <c r="X346" s="341"/>
      <c r="Y346" s="341"/>
      <c r="Z346" s="341"/>
      <c r="AA346" s="341"/>
      <c r="AB346" s="341"/>
      <c r="AC346" s="341"/>
      <c r="AD346" s="341"/>
      <c r="AE346" s="341"/>
      <c r="AF346" s="341"/>
      <c r="AG346" s="341"/>
      <c r="AH346" s="341"/>
      <c r="AI346" s="341"/>
      <c r="AJ346" s="341"/>
      <c r="AK346" s="341"/>
      <c r="AL346" s="341"/>
      <c r="AM346" s="341"/>
      <c r="AN346" s="341"/>
      <c r="AO346" s="341"/>
      <c r="AP346" s="341"/>
      <c r="AQ346" s="341"/>
      <c r="AR346" s="341"/>
      <c r="AS346" s="341"/>
      <c r="AT346" s="341"/>
      <c r="AU346" s="341"/>
      <c r="AV346" s="341"/>
      <c r="AW346" s="341"/>
      <c r="AX346" s="341"/>
      <c r="AY346" s="341"/>
      <c r="AZ346" s="341"/>
      <c r="BA346" s="341"/>
      <c r="BB346" s="341"/>
      <c r="BC346" s="341"/>
      <c r="BD346" s="433"/>
      <c r="BE346" s="433"/>
      <c r="BF346" s="434"/>
      <c r="BG346" s="434"/>
      <c r="BH346" s="341"/>
      <c r="BI346" s="341"/>
      <c r="BJ346" s="341"/>
      <c r="BK346" s="341"/>
      <c r="BL346" s="341"/>
      <c r="BM346" s="341"/>
      <c r="BN346" s="341"/>
      <c r="BO346" s="341"/>
      <c r="BP346" s="341"/>
      <c r="BQ346" s="341"/>
      <c r="BR346" s="341"/>
      <c r="BS346" s="341"/>
      <c r="BT346" s="341"/>
      <c r="BU346" s="341"/>
      <c r="BV346" s="341"/>
      <c r="BW346" s="341"/>
      <c r="BX346" s="341"/>
      <c r="BY346" s="341"/>
      <c r="BZ346" s="341"/>
      <c r="CA346" s="341"/>
      <c r="CB346" s="341"/>
      <c r="CC346" s="341"/>
      <c r="CD346" s="430"/>
      <c r="CE346" s="341"/>
      <c r="CF346" s="341"/>
      <c r="CG346" s="341"/>
      <c r="CH346" s="341"/>
      <c r="CI346" s="341"/>
      <c r="CJ346" s="341"/>
      <c r="CK346" s="341"/>
      <c r="CL346" s="341"/>
      <c r="CM346" s="341"/>
      <c r="CN346" s="341"/>
      <c r="CO346" s="341"/>
      <c r="CP346" s="341"/>
      <c r="CQ346" s="341"/>
      <c r="CR346" s="341"/>
      <c r="CS346" s="341"/>
      <c r="CT346" s="341"/>
      <c r="CU346" s="341"/>
      <c r="CV346" s="341"/>
      <c r="CW346" s="341"/>
      <c r="CX346" s="341"/>
      <c r="CY346" s="341"/>
      <c r="CZ346" s="341"/>
      <c r="DA346" s="341"/>
      <c r="DB346" s="341"/>
      <c r="DC346" s="430"/>
      <c r="DD346" s="341"/>
      <c r="DE346" s="341"/>
      <c r="DF346" s="341"/>
      <c r="DG346" s="341"/>
      <c r="DH346" s="341"/>
      <c r="DI346" s="341"/>
      <c r="DJ346" s="341"/>
      <c r="DK346" s="341"/>
    </row>
    <row r="347" customFormat="false" ht="12.75" hidden="false" customHeight="false" outlineLevel="0" collapsed="false">
      <c r="A347" s="449" t="n">
        <v>0</v>
      </c>
      <c r="B347" s="0" t="n">
        <v>0</v>
      </c>
      <c r="C347" s="0" t="n">
        <v>0</v>
      </c>
      <c r="D347" s="438" t="n">
        <v>0</v>
      </c>
      <c r="E347" s="438" t="n">
        <v>0</v>
      </c>
      <c r="F347" s="438"/>
      <c r="G347" s="450"/>
      <c r="H347" s="450"/>
      <c r="I347" s="448" t="n">
        <f aca="false">G347-H347</f>
        <v>0</v>
      </c>
      <c r="J347" s="438" t="n">
        <f aca="false">I347*B347*10000</f>
        <v>0</v>
      </c>
      <c r="K347" s="438" t="n">
        <f aca="false">C347*I347*10000</f>
        <v>0</v>
      </c>
      <c r="L347" s="438" t="n">
        <f aca="false">I347*D347*10000</f>
        <v>0</v>
      </c>
      <c r="M347" s="438" t="n">
        <f aca="false">I347*E347*10000</f>
        <v>0</v>
      </c>
      <c r="N347" s="438" t="n">
        <f aca="false">SUM(J347:M347)</f>
        <v>0</v>
      </c>
      <c r="O347" s="451" t="n">
        <f aca="false">A347</f>
        <v>0</v>
      </c>
      <c r="P347" s="341"/>
      <c r="Q347" s="341"/>
      <c r="R347" s="341"/>
      <c r="S347" s="341"/>
      <c r="T347" s="427" t="n">
        <f aca="false">G347-S347</f>
        <v>0</v>
      </c>
      <c r="U347" s="341"/>
      <c r="V347" s="341"/>
      <c r="W347" s="341"/>
      <c r="X347" s="341"/>
      <c r="Y347" s="341"/>
      <c r="Z347" s="341"/>
      <c r="AA347" s="341"/>
      <c r="AB347" s="341"/>
      <c r="AC347" s="341"/>
      <c r="AD347" s="341"/>
      <c r="AE347" s="341"/>
      <c r="AF347" s="341"/>
      <c r="AG347" s="341"/>
      <c r="AH347" s="341"/>
      <c r="AI347" s="341"/>
      <c r="AJ347" s="341"/>
      <c r="AK347" s="341"/>
      <c r="AL347" s="341"/>
      <c r="AM347" s="341"/>
      <c r="AN347" s="341"/>
      <c r="AO347" s="341"/>
      <c r="AP347" s="341"/>
      <c r="AQ347" s="341"/>
      <c r="AR347" s="341"/>
      <c r="AS347" s="341"/>
      <c r="AT347" s="341"/>
      <c r="AU347" s="341"/>
      <c r="AV347" s="341"/>
      <c r="AW347" s="341"/>
      <c r="AX347" s="341"/>
      <c r="AY347" s="341"/>
      <c r="AZ347" s="341"/>
      <c r="BA347" s="341"/>
      <c r="BB347" s="341"/>
      <c r="BC347" s="341"/>
      <c r="BD347" s="433"/>
      <c r="BE347" s="433"/>
      <c r="BF347" s="434"/>
      <c r="BG347" s="434"/>
      <c r="BH347" s="341"/>
      <c r="BI347" s="341"/>
      <c r="BJ347" s="341"/>
      <c r="BK347" s="341"/>
      <c r="BL347" s="341"/>
      <c r="BM347" s="341"/>
      <c r="BN347" s="341"/>
      <c r="BO347" s="341"/>
      <c r="BP347" s="341"/>
      <c r="BQ347" s="341"/>
      <c r="BR347" s="341"/>
      <c r="BS347" s="341"/>
      <c r="BT347" s="341"/>
      <c r="BU347" s="341"/>
      <c r="BV347" s="341"/>
      <c r="BW347" s="341"/>
      <c r="BX347" s="341"/>
      <c r="BY347" s="341"/>
      <c r="BZ347" s="341"/>
      <c r="CA347" s="341"/>
      <c r="CB347" s="341"/>
      <c r="CC347" s="341"/>
      <c r="CD347" s="430"/>
      <c r="CE347" s="341"/>
      <c r="CF347" s="341"/>
      <c r="CG347" s="341"/>
      <c r="CH347" s="341"/>
      <c r="CI347" s="341"/>
      <c r="CJ347" s="341"/>
      <c r="CK347" s="341"/>
      <c r="CL347" s="341"/>
      <c r="CM347" s="341"/>
      <c r="CN347" s="341"/>
      <c r="CO347" s="341"/>
      <c r="CP347" s="341"/>
      <c r="CQ347" s="341"/>
      <c r="CR347" s="341"/>
      <c r="CS347" s="341"/>
      <c r="CT347" s="341"/>
      <c r="CU347" s="341"/>
      <c r="CV347" s="341"/>
      <c r="CW347" s="341"/>
      <c r="CX347" s="341"/>
      <c r="CY347" s="341"/>
      <c r="CZ347" s="341"/>
      <c r="DA347" s="341"/>
      <c r="DB347" s="341"/>
      <c r="DC347" s="430"/>
      <c r="DD347" s="341"/>
      <c r="DE347" s="341"/>
      <c r="DF347" s="341"/>
      <c r="DG347" s="341"/>
      <c r="DH347" s="341"/>
      <c r="DI347" s="341"/>
      <c r="DJ347" s="341"/>
      <c r="DK347" s="341"/>
    </row>
    <row r="348" customFormat="false" ht="12.75" hidden="false" customHeight="false" outlineLevel="0" collapsed="false">
      <c r="A348" s="449" t="n">
        <v>0</v>
      </c>
      <c r="B348" s="0" t="n">
        <v>0</v>
      </c>
      <c r="C348" s="0" t="n">
        <v>0</v>
      </c>
      <c r="D348" s="438" t="n">
        <v>0</v>
      </c>
      <c r="E348" s="438" t="n">
        <v>0</v>
      </c>
      <c r="F348" s="438"/>
      <c r="G348" s="450"/>
      <c r="H348" s="450"/>
      <c r="I348" s="448" t="n">
        <f aca="false">G348-H348</f>
        <v>0</v>
      </c>
      <c r="J348" s="438" t="n">
        <f aca="false">I348*B348*10000</f>
        <v>0</v>
      </c>
      <c r="K348" s="438" t="n">
        <f aca="false">C348*I348*10000</f>
        <v>0</v>
      </c>
      <c r="L348" s="438" t="n">
        <f aca="false">I348*D348*10000</f>
        <v>0</v>
      </c>
      <c r="M348" s="438" t="n">
        <f aca="false">I348*E348*10000</f>
        <v>0</v>
      </c>
      <c r="N348" s="438" t="n">
        <f aca="false">SUM(J348:M348)</f>
        <v>0</v>
      </c>
      <c r="O348" s="451" t="n">
        <f aca="false">A348</f>
        <v>0</v>
      </c>
      <c r="P348" s="341"/>
      <c r="Q348" s="341"/>
      <c r="R348" s="341"/>
      <c r="S348" s="341"/>
      <c r="T348" s="427" t="n">
        <f aca="false">G348-S348</f>
        <v>0</v>
      </c>
      <c r="U348" s="341"/>
      <c r="V348" s="341"/>
      <c r="W348" s="341"/>
      <c r="X348" s="341"/>
      <c r="Y348" s="341"/>
      <c r="Z348" s="341"/>
      <c r="AA348" s="341"/>
      <c r="AB348" s="341"/>
      <c r="AC348" s="341"/>
      <c r="AD348" s="341"/>
      <c r="AE348" s="341"/>
      <c r="AF348" s="341"/>
      <c r="AG348" s="341"/>
      <c r="AH348" s="341"/>
      <c r="AI348" s="341"/>
      <c r="AJ348" s="341"/>
      <c r="AK348" s="341"/>
      <c r="AL348" s="341"/>
      <c r="AM348" s="341"/>
      <c r="AN348" s="341"/>
      <c r="AO348" s="341"/>
      <c r="AP348" s="341"/>
      <c r="AQ348" s="341"/>
      <c r="AR348" s="341"/>
      <c r="AS348" s="341"/>
      <c r="AT348" s="341"/>
      <c r="AU348" s="341"/>
      <c r="AV348" s="341"/>
      <c r="AW348" s="341"/>
      <c r="AX348" s="341"/>
      <c r="AY348" s="341"/>
      <c r="AZ348" s="341"/>
      <c r="BA348" s="341"/>
      <c r="BB348" s="341"/>
      <c r="BC348" s="341"/>
      <c r="BD348" s="433"/>
      <c r="BE348" s="433"/>
      <c r="BF348" s="434"/>
      <c r="BG348" s="434"/>
      <c r="BH348" s="341"/>
      <c r="BI348" s="341"/>
      <c r="BJ348" s="341"/>
      <c r="BK348" s="341"/>
      <c r="BL348" s="341"/>
      <c r="BM348" s="341"/>
      <c r="BN348" s="341"/>
      <c r="BO348" s="341"/>
      <c r="BP348" s="341"/>
      <c r="BQ348" s="341"/>
      <c r="BR348" s="341"/>
      <c r="BS348" s="341"/>
      <c r="BT348" s="341"/>
      <c r="BU348" s="341"/>
      <c r="BV348" s="341"/>
      <c r="BW348" s="341"/>
      <c r="BX348" s="341"/>
      <c r="BY348" s="341"/>
      <c r="BZ348" s="341"/>
      <c r="CA348" s="341"/>
      <c r="CB348" s="341"/>
      <c r="CC348" s="341"/>
      <c r="CD348" s="430"/>
      <c r="CE348" s="341"/>
      <c r="CF348" s="341"/>
      <c r="CG348" s="341"/>
      <c r="CH348" s="341"/>
      <c r="CI348" s="341"/>
      <c r="CJ348" s="341"/>
      <c r="CK348" s="341"/>
      <c r="CL348" s="341"/>
      <c r="CM348" s="341"/>
      <c r="CN348" s="341"/>
      <c r="CO348" s="341"/>
      <c r="CP348" s="341"/>
      <c r="CQ348" s="341"/>
      <c r="CR348" s="341"/>
      <c r="CS348" s="341"/>
      <c r="CT348" s="341"/>
      <c r="CU348" s="341"/>
      <c r="CV348" s="341"/>
      <c r="CW348" s="341"/>
      <c r="CX348" s="341"/>
      <c r="CY348" s="341"/>
      <c r="CZ348" s="341"/>
      <c r="DA348" s="341"/>
      <c r="DB348" s="341"/>
      <c r="DC348" s="430"/>
      <c r="DD348" s="341"/>
      <c r="DE348" s="341"/>
      <c r="DF348" s="341"/>
      <c r="DG348" s="341"/>
      <c r="DH348" s="341"/>
      <c r="DI348" s="341"/>
      <c r="DJ348" s="341"/>
      <c r="DK348" s="341"/>
    </row>
    <row r="349" customFormat="false" ht="12.75" hidden="false" customHeight="false" outlineLevel="0" collapsed="false">
      <c r="A349" s="449" t="n">
        <v>0</v>
      </c>
      <c r="B349" s="0" t="n">
        <v>0</v>
      </c>
      <c r="C349" s="0" t="n">
        <v>0</v>
      </c>
      <c r="D349" s="438" t="n">
        <v>0</v>
      </c>
      <c r="E349" s="438" t="n">
        <v>0</v>
      </c>
      <c r="F349" s="438"/>
      <c r="G349" s="450"/>
      <c r="H349" s="450"/>
      <c r="I349" s="448" t="n">
        <f aca="false">G349-H349</f>
        <v>0</v>
      </c>
      <c r="J349" s="438" t="n">
        <f aca="false">I349*B349*10000</f>
        <v>0</v>
      </c>
      <c r="K349" s="438" t="n">
        <f aca="false">C349*I349*10000</f>
        <v>0</v>
      </c>
      <c r="L349" s="438" t="n">
        <f aca="false">I349*D349*10000</f>
        <v>0</v>
      </c>
      <c r="M349" s="438" t="n">
        <f aca="false">I349*E349*10000</f>
        <v>0</v>
      </c>
      <c r="N349" s="438" t="n">
        <f aca="false">SUM(J349:M349)</f>
        <v>0</v>
      </c>
      <c r="O349" s="451" t="n">
        <f aca="false">A349</f>
        <v>0</v>
      </c>
      <c r="P349" s="341"/>
      <c r="Q349" s="341"/>
      <c r="R349" s="341"/>
      <c r="S349" s="341"/>
      <c r="T349" s="427" t="n">
        <f aca="false">G349-S349</f>
        <v>0</v>
      </c>
      <c r="U349" s="341"/>
      <c r="V349" s="341"/>
      <c r="W349" s="341"/>
      <c r="X349" s="341"/>
      <c r="Y349" s="341"/>
      <c r="Z349" s="341"/>
      <c r="AA349" s="341"/>
      <c r="AB349" s="341"/>
      <c r="AC349" s="341"/>
      <c r="AD349" s="341"/>
      <c r="AE349" s="341"/>
      <c r="AF349" s="341"/>
      <c r="AG349" s="341"/>
      <c r="AH349" s="341"/>
      <c r="AI349" s="341"/>
      <c r="AJ349" s="341"/>
      <c r="AK349" s="341"/>
      <c r="AL349" s="341"/>
      <c r="AM349" s="341"/>
      <c r="AN349" s="341"/>
      <c r="AO349" s="341"/>
      <c r="AP349" s="341"/>
      <c r="AQ349" s="341"/>
      <c r="AR349" s="341"/>
      <c r="AS349" s="341"/>
      <c r="AT349" s="341"/>
      <c r="AU349" s="341"/>
      <c r="AV349" s="341"/>
      <c r="AW349" s="341"/>
      <c r="AX349" s="341"/>
      <c r="AY349" s="341"/>
      <c r="AZ349" s="341"/>
      <c r="BA349" s="341"/>
      <c r="BB349" s="341"/>
      <c r="BC349" s="341"/>
      <c r="BD349" s="433"/>
      <c r="BE349" s="433"/>
      <c r="BF349" s="434"/>
      <c r="BG349" s="434"/>
      <c r="BH349" s="341"/>
      <c r="BI349" s="341"/>
      <c r="BJ349" s="341"/>
      <c r="BK349" s="341"/>
      <c r="BL349" s="341"/>
      <c r="BM349" s="341"/>
      <c r="BN349" s="341"/>
      <c r="BO349" s="341"/>
      <c r="BP349" s="341"/>
      <c r="BQ349" s="341"/>
      <c r="BR349" s="341"/>
      <c r="BS349" s="341"/>
      <c r="BT349" s="341"/>
      <c r="BU349" s="341"/>
      <c r="BV349" s="341"/>
      <c r="BW349" s="341"/>
      <c r="BX349" s="341"/>
      <c r="BY349" s="341"/>
      <c r="BZ349" s="341"/>
      <c r="CA349" s="341"/>
      <c r="CB349" s="341"/>
      <c r="CC349" s="341"/>
      <c r="CD349" s="430"/>
      <c r="CE349" s="341"/>
      <c r="CF349" s="341"/>
      <c r="CG349" s="341"/>
      <c r="CH349" s="341"/>
      <c r="CI349" s="341"/>
      <c r="CJ349" s="341"/>
      <c r="CK349" s="341"/>
      <c r="CL349" s="341"/>
      <c r="CM349" s="341"/>
      <c r="CN349" s="341"/>
      <c r="CO349" s="341"/>
      <c r="CP349" s="341"/>
      <c r="CQ349" s="341"/>
      <c r="CR349" s="341"/>
      <c r="CS349" s="341"/>
      <c r="CT349" s="341"/>
      <c r="CU349" s="341"/>
      <c r="CV349" s="341"/>
      <c r="CW349" s="341"/>
      <c r="CX349" s="341"/>
      <c r="CY349" s="341"/>
      <c r="CZ349" s="341"/>
      <c r="DA349" s="341"/>
      <c r="DB349" s="341"/>
      <c r="DC349" s="430"/>
      <c r="DD349" s="341"/>
      <c r="DE349" s="341"/>
      <c r="DF349" s="341"/>
      <c r="DG349" s="341"/>
      <c r="DH349" s="341"/>
      <c r="DI349" s="341"/>
      <c r="DJ349" s="341"/>
      <c r="DK349" s="341"/>
    </row>
    <row r="350" customFormat="false" ht="12.75" hidden="false" customHeight="false" outlineLevel="0" collapsed="false">
      <c r="A350" s="449" t="n">
        <v>0</v>
      </c>
      <c r="B350" s="0" t="n">
        <v>0</v>
      </c>
      <c r="C350" s="0" t="n">
        <v>0</v>
      </c>
      <c r="D350" s="438" t="n">
        <v>0</v>
      </c>
      <c r="E350" s="438" t="n">
        <v>0</v>
      </c>
      <c r="F350" s="438"/>
      <c r="G350" s="450"/>
      <c r="H350" s="450"/>
      <c r="I350" s="448" t="n">
        <f aca="false">G350-H350</f>
        <v>0</v>
      </c>
      <c r="J350" s="438" t="n">
        <f aca="false">I350*B350*10000</f>
        <v>0</v>
      </c>
      <c r="K350" s="438" t="n">
        <f aca="false">C350*I350*10000</f>
        <v>0</v>
      </c>
      <c r="L350" s="438" t="n">
        <f aca="false">I350*D350*10000</f>
        <v>0</v>
      </c>
      <c r="M350" s="438" t="n">
        <f aca="false">I350*E350*10000</f>
        <v>0</v>
      </c>
      <c r="N350" s="438" t="n">
        <f aca="false">SUM(J350:M350)</f>
        <v>0</v>
      </c>
      <c r="O350" s="451" t="n">
        <f aca="false">A350</f>
        <v>0</v>
      </c>
      <c r="P350" s="341"/>
      <c r="Q350" s="341"/>
      <c r="R350" s="341"/>
      <c r="S350" s="341"/>
      <c r="T350" s="427" t="n">
        <f aca="false">G350-S350</f>
        <v>0</v>
      </c>
      <c r="U350" s="341"/>
      <c r="V350" s="341"/>
      <c r="W350" s="341"/>
      <c r="X350" s="341"/>
      <c r="Y350" s="341"/>
      <c r="Z350" s="341"/>
      <c r="AA350" s="341"/>
      <c r="AB350" s="341"/>
      <c r="AC350" s="341"/>
      <c r="AD350" s="341"/>
      <c r="AE350" s="341"/>
      <c r="AF350" s="341"/>
      <c r="AG350" s="341"/>
      <c r="AH350" s="341"/>
      <c r="AI350" s="341"/>
      <c r="AJ350" s="341"/>
      <c r="AK350" s="341"/>
      <c r="AL350" s="341"/>
      <c r="AM350" s="341"/>
      <c r="AN350" s="341"/>
      <c r="AO350" s="341"/>
      <c r="AP350" s="341"/>
      <c r="AQ350" s="341"/>
      <c r="AR350" s="341"/>
      <c r="AS350" s="341"/>
      <c r="AT350" s="341"/>
      <c r="AU350" s="341"/>
      <c r="AV350" s="341"/>
      <c r="AW350" s="341"/>
      <c r="AX350" s="341"/>
      <c r="AY350" s="341"/>
      <c r="AZ350" s="341"/>
      <c r="BA350" s="341"/>
      <c r="BB350" s="341"/>
      <c r="BC350" s="341"/>
      <c r="BD350" s="433"/>
      <c r="BE350" s="433"/>
      <c r="BF350" s="434"/>
      <c r="BG350" s="434"/>
      <c r="BH350" s="341"/>
      <c r="BI350" s="341"/>
      <c r="BJ350" s="341"/>
      <c r="BK350" s="341"/>
      <c r="BL350" s="341"/>
      <c r="BM350" s="341"/>
      <c r="BN350" s="341"/>
      <c r="BO350" s="341"/>
      <c r="BP350" s="341"/>
      <c r="BQ350" s="341"/>
      <c r="BR350" s="341"/>
      <c r="BS350" s="341"/>
      <c r="BT350" s="341"/>
      <c r="BU350" s="341"/>
      <c r="BV350" s="341"/>
      <c r="BW350" s="341"/>
      <c r="BX350" s="341"/>
      <c r="BY350" s="341"/>
      <c r="BZ350" s="341"/>
      <c r="CA350" s="341"/>
      <c r="CB350" s="341"/>
      <c r="CC350" s="341"/>
      <c r="CD350" s="430"/>
      <c r="CE350" s="341"/>
      <c r="CF350" s="341"/>
      <c r="CG350" s="341"/>
      <c r="CH350" s="341"/>
      <c r="CI350" s="341"/>
      <c r="CJ350" s="341"/>
      <c r="CK350" s="341"/>
      <c r="CL350" s="341"/>
      <c r="CM350" s="341"/>
      <c r="CN350" s="341"/>
      <c r="CO350" s="341"/>
      <c r="CP350" s="341"/>
      <c r="CQ350" s="341"/>
      <c r="CR350" s="341"/>
      <c r="CS350" s="341"/>
      <c r="CT350" s="341"/>
      <c r="CU350" s="341"/>
      <c r="CV350" s="341"/>
      <c r="CW350" s="341"/>
      <c r="CX350" s="341"/>
      <c r="CY350" s="341"/>
      <c r="CZ350" s="341"/>
      <c r="DA350" s="341"/>
      <c r="DB350" s="341"/>
      <c r="DC350" s="430"/>
      <c r="DD350" s="341"/>
      <c r="DE350" s="341"/>
      <c r="DF350" s="341"/>
      <c r="DG350" s="341"/>
      <c r="DH350" s="341"/>
      <c r="DI350" s="341"/>
      <c r="DJ350" s="341"/>
      <c r="DK350" s="341"/>
    </row>
    <row r="351" customFormat="false" ht="12.75" hidden="false" customHeight="false" outlineLevel="0" collapsed="false">
      <c r="A351" s="449" t="n">
        <v>0</v>
      </c>
      <c r="B351" s="0" t="n">
        <v>0</v>
      </c>
      <c r="C351" s="0" t="n">
        <v>0</v>
      </c>
      <c r="D351" s="438" t="n">
        <v>0</v>
      </c>
      <c r="E351" s="438" t="n">
        <v>0</v>
      </c>
      <c r="F351" s="438"/>
      <c r="G351" s="450"/>
      <c r="H351" s="450"/>
      <c r="I351" s="448" t="n">
        <f aca="false">G351-H351</f>
        <v>0</v>
      </c>
      <c r="J351" s="438" t="n">
        <f aca="false">I351*B351*10000</f>
        <v>0</v>
      </c>
      <c r="K351" s="438" t="n">
        <f aca="false">C351*I351*10000</f>
        <v>0</v>
      </c>
      <c r="L351" s="438" t="n">
        <f aca="false">I351*D351*10000</f>
        <v>0</v>
      </c>
      <c r="M351" s="438" t="n">
        <f aca="false">I351*E351*10000</f>
        <v>0</v>
      </c>
      <c r="N351" s="438" t="n">
        <f aca="false">SUM(J351:M351)</f>
        <v>0</v>
      </c>
      <c r="O351" s="451" t="n">
        <f aca="false">A351</f>
        <v>0</v>
      </c>
      <c r="P351" s="341"/>
      <c r="Q351" s="341"/>
      <c r="R351" s="341"/>
      <c r="S351" s="341"/>
      <c r="T351" s="427" t="n">
        <f aca="false">G351-S351</f>
        <v>0</v>
      </c>
      <c r="U351" s="341"/>
      <c r="V351" s="341"/>
      <c r="W351" s="341"/>
      <c r="X351" s="341"/>
      <c r="Y351" s="341"/>
      <c r="Z351" s="341"/>
      <c r="AA351" s="341"/>
      <c r="AB351" s="341"/>
      <c r="AC351" s="341"/>
      <c r="AD351" s="341"/>
      <c r="AE351" s="341"/>
      <c r="AF351" s="341"/>
      <c r="AG351" s="341"/>
      <c r="AH351" s="341"/>
      <c r="AI351" s="341"/>
      <c r="AJ351" s="341"/>
      <c r="AK351" s="341"/>
      <c r="AL351" s="341"/>
      <c r="AM351" s="341"/>
      <c r="AN351" s="341"/>
      <c r="AO351" s="341"/>
      <c r="AP351" s="341"/>
      <c r="AQ351" s="341"/>
      <c r="AR351" s="341"/>
      <c r="AS351" s="341"/>
      <c r="AT351" s="341"/>
      <c r="AU351" s="341"/>
      <c r="AV351" s="341"/>
      <c r="AW351" s="341"/>
      <c r="AX351" s="341"/>
      <c r="AY351" s="341"/>
      <c r="AZ351" s="341"/>
      <c r="BA351" s="341"/>
      <c r="BB351" s="341"/>
      <c r="BC351" s="341"/>
      <c r="BD351" s="433"/>
      <c r="BE351" s="433"/>
      <c r="BF351" s="434"/>
      <c r="BG351" s="434"/>
      <c r="BH351" s="341"/>
      <c r="BI351" s="341"/>
      <c r="BJ351" s="341"/>
      <c r="BK351" s="341"/>
      <c r="BL351" s="341"/>
      <c r="BM351" s="341"/>
      <c r="BN351" s="341"/>
      <c r="BO351" s="341"/>
      <c r="BP351" s="341"/>
      <c r="BQ351" s="341"/>
      <c r="BR351" s="341"/>
      <c r="BS351" s="341"/>
      <c r="BT351" s="341"/>
      <c r="BU351" s="341"/>
      <c r="BV351" s="341"/>
      <c r="BW351" s="341"/>
      <c r="BX351" s="341"/>
      <c r="BY351" s="341"/>
      <c r="BZ351" s="341"/>
      <c r="CA351" s="341"/>
      <c r="CB351" s="341"/>
      <c r="CC351" s="341"/>
      <c r="CD351" s="430"/>
      <c r="CE351" s="341"/>
      <c r="CF351" s="341"/>
      <c r="CG351" s="341"/>
      <c r="CH351" s="341"/>
      <c r="CI351" s="341"/>
      <c r="CJ351" s="341"/>
      <c r="CK351" s="341"/>
      <c r="CL351" s="341"/>
      <c r="CM351" s="341"/>
      <c r="CN351" s="341"/>
      <c r="CO351" s="341"/>
      <c r="CP351" s="341"/>
      <c r="CQ351" s="341"/>
      <c r="CR351" s="341"/>
      <c r="CS351" s="341"/>
      <c r="CT351" s="341"/>
      <c r="CU351" s="341"/>
      <c r="CV351" s="341"/>
      <c r="CW351" s="341"/>
      <c r="CX351" s="341"/>
      <c r="CY351" s="341"/>
      <c r="CZ351" s="341"/>
      <c r="DA351" s="341"/>
      <c r="DB351" s="341"/>
      <c r="DC351" s="430"/>
      <c r="DD351" s="341"/>
      <c r="DE351" s="341"/>
      <c r="DF351" s="341"/>
      <c r="DG351" s="341"/>
      <c r="DH351" s="341"/>
      <c r="DI351" s="341"/>
      <c r="DJ351" s="341"/>
      <c r="DK351" s="341"/>
    </row>
    <row r="352" customFormat="false" ht="12.75" hidden="false" customHeight="false" outlineLevel="0" collapsed="false">
      <c r="A352" s="449" t="n">
        <v>0</v>
      </c>
      <c r="B352" s="0" t="n">
        <v>0</v>
      </c>
      <c r="C352" s="0" t="n">
        <v>0</v>
      </c>
      <c r="D352" s="438" t="n">
        <v>0</v>
      </c>
      <c r="E352" s="438" t="n">
        <v>0</v>
      </c>
      <c r="F352" s="438"/>
      <c r="G352" s="450"/>
      <c r="H352" s="450"/>
      <c r="I352" s="448" t="n">
        <f aca="false">G352-H352</f>
        <v>0</v>
      </c>
      <c r="J352" s="438" t="n">
        <f aca="false">I352*B352*10000</f>
        <v>0</v>
      </c>
      <c r="K352" s="438" t="n">
        <f aca="false">C352*I352*10000</f>
        <v>0</v>
      </c>
      <c r="L352" s="438" t="n">
        <f aca="false">I352*D352*10000</f>
        <v>0</v>
      </c>
      <c r="M352" s="438" t="n">
        <f aca="false">I352*E352*10000</f>
        <v>0</v>
      </c>
      <c r="N352" s="438" t="n">
        <f aca="false">SUM(J352:M352)</f>
        <v>0</v>
      </c>
      <c r="O352" s="451" t="n">
        <f aca="false">A352</f>
        <v>0</v>
      </c>
      <c r="P352" s="341"/>
      <c r="Q352" s="341"/>
      <c r="R352" s="341"/>
      <c r="S352" s="341"/>
      <c r="T352" s="427" t="n">
        <f aca="false">G352-S352</f>
        <v>0</v>
      </c>
      <c r="U352" s="341"/>
      <c r="V352" s="341"/>
      <c r="W352" s="341"/>
      <c r="X352" s="341"/>
      <c r="Y352" s="341"/>
      <c r="Z352" s="341"/>
      <c r="AA352" s="341"/>
      <c r="AB352" s="341"/>
      <c r="AC352" s="341"/>
      <c r="AD352" s="341"/>
      <c r="AE352" s="341"/>
      <c r="AF352" s="341"/>
      <c r="AG352" s="341"/>
      <c r="AH352" s="341"/>
      <c r="AI352" s="341"/>
      <c r="AJ352" s="341"/>
      <c r="AK352" s="341"/>
      <c r="AL352" s="341"/>
      <c r="AM352" s="341"/>
      <c r="AN352" s="341"/>
      <c r="AO352" s="341"/>
      <c r="AP352" s="341"/>
      <c r="AQ352" s="341"/>
      <c r="AR352" s="341"/>
      <c r="AS352" s="341"/>
      <c r="AT352" s="341"/>
      <c r="AU352" s="341"/>
      <c r="AV352" s="341"/>
      <c r="AW352" s="341"/>
      <c r="AX352" s="341"/>
      <c r="AY352" s="341"/>
      <c r="AZ352" s="341"/>
      <c r="BA352" s="341"/>
      <c r="BB352" s="341"/>
      <c r="BC352" s="341"/>
      <c r="BD352" s="433"/>
      <c r="BE352" s="433"/>
      <c r="BF352" s="434"/>
      <c r="BG352" s="434"/>
      <c r="BH352" s="341"/>
      <c r="BI352" s="341"/>
      <c r="BJ352" s="341"/>
      <c r="BK352" s="341"/>
      <c r="BL352" s="341"/>
      <c r="BM352" s="341"/>
      <c r="BN352" s="341"/>
      <c r="BO352" s="341"/>
      <c r="BP352" s="341"/>
      <c r="BQ352" s="341"/>
      <c r="BR352" s="341"/>
      <c r="BS352" s="341"/>
      <c r="BT352" s="341"/>
      <c r="BU352" s="341"/>
      <c r="BV352" s="341"/>
      <c r="BW352" s="341"/>
      <c r="BX352" s="341"/>
      <c r="BY352" s="341"/>
      <c r="BZ352" s="341"/>
      <c r="CA352" s="341"/>
      <c r="CB352" s="341"/>
      <c r="CC352" s="341"/>
      <c r="CD352" s="430"/>
      <c r="CE352" s="341"/>
      <c r="CF352" s="341"/>
      <c r="CG352" s="341"/>
      <c r="CH352" s="341"/>
      <c r="CI352" s="341"/>
      <c r="CJ352" s="341"/>
      <c r="CK352" s="341"/>
      <c r="CL352" s="341"/>
      <c r="CM352" s="341"/>
      <c r="CN352" s="341"/>
      <c r="CO352" s="341"/>
      <c r="CP352" s="341"/>
      <c r="CQ352" s="341"/>
      <c r="CR352" s="341"/>
      <c r="CS352" s="341"/>
      <c r="CT352" s="341"/>
      <c r="CU352" s="341"/>
      <c r="CV352" s="341"/>
      <c r="CW352" s="341"/>
      <c r="CX352" s="341"/>
      <c r="CY352" s="341"/>
      <c r="CZ352" s="341"/>
      <c r="DA352" s="341"/>
      <c r="DB352" s="341"/>
      <c r="DC352" s="430"/>
      <c r="DD352" s="341"/>
      <c r="DE352" s="341"/>
      <c r="DF352" s="341"/>
      <c r="DG352" s="341"/>
      <c r="DH352" s="341"/>
      <c r="DI352" s="341"/>
      <c r="DJ352" s="341"/>
      <c r="DK352" s="341"/>
    </row>
    <row r="353" customFormat="false" ht="12.75" hidden="false" customHeight="false" outlineLevel="0" collapsed="false">
      <c r="A353" s="449" t="n">
        <v>0</v>
      </c>
      <c r="B353" s="0" t="n">
        <v>0</v>
      </c>
      <c r="C353" s="0" t="n">
        <v>0</v>
      </c>
      <c r="D353" s="438" t="n">
        <v>0</v>
      </c>
      <c r="E353" s="438" t="n">
        <v>0</v>
      </c>
      <c r="F353" s="438"/>
      <c r="G353" s="450"/>
      <c r="H353" s="450"/>
      <c r="I353" s="448" t="n">
        <f aca="false">G353-H353</f>
        <v>0</v>
      </c>
      <c r="J353" s="438" t="n">
        <f aca="false">I353*B353*10000</f>
        <v>0</v>
      </c>
      <c r="K353" s="438" t="n">
        <f aca="false">C353*I353*10000</f>
        <v>0</v>
      </c>
      <c r="L353" s="438" t="n">
        <f aca="false">I353*D353*10000</f>
        <v>0</v>
      </c>
      <c r="M353" s="438" t="n">
        <f aca="false">I353*E353*10000</f>
        <v>0</v>
      </c>
      <c r="N353" s="438" t="n">
        <f aca="false">SUM(J353:M353)</f>
        <v>0</v>
      </c>
      <c r="O353" s="451" t="n">
        <f aca="false">A353</f>
        <v>0</v>
      </c>
      <c r="P353" s="425" t="n">
        <f aca="false">SUM(N342:N353)</f>
        <v>0</v>
      </c>
      <c r="Q353" s="341"/>
      <c r="R353" s="341"/>
      <c r="S353" s="341"/>
      <c r="T353" s="427" t="n">
        <f aca="false">G353-S353</f>
        <v>0</v>
      </c>
      <c r="U353" s="341"/>
      <c r="V353" s="341"/>
      <c r="W353" s="341"/>
      <c r="X353" s="341"/>
      <c r="Y353" s="341"/>
      <c r="Z353" s="341"/>
      <c r="AA353" s="341"/>
      <c r="AB353" s="341"/>
      <c r="AC353" s="341"/>
      <c r="AD353" s="341"/>
      <c r="AE353" s="341"/>
      <c r="AF353" s="341"/>
      <c r="AG353" s="341"/>
      <c r="AH353" s="341"/>
      <c r="AI353" s="341"/>
      <c r="AJ353" s="341"/>
      <c r="AK353" s="341"/>
      <c r="AL353" s="341"/>
      <c r="AM353" s="341"/>
      <c r="AN353" s="341"/>
      <c r="AO353" s="341"/>
      <c r="AP353" s="341"/>
      <c r="AQ353" s="341"/>
      <c r="AR353" s="341"/>
      <c r="AS353" s="341"/>
      <c r="AT353" s="341"/>
      <c r="AU353" s="341"/>
      <c r="AV353" s="341"/>
      <c r="AW353" s="341"/>
      <c r="AX353" s="341"/>
      <c r="AY353" s="341"/>
      <c r="AZ353" s="341"/>
      <c r="BA353" s="341"/>
      <c r="BB353" s="341"/>
      <c r="BC353" s="341"/>
      <c r="BD353" s="433"/>
      <c r="BE353" s="433"/>
      <c r="BF353" s="434"/>
      <c r="BG353" s="434"/>
      <c r="BH353" s="341"/>
      <c r="BI353" s="341"/>
      <c r="BJ353" s="341"/>
      <c r="BK353" s="341"/>
      <c r="BL353" s="341"/>
      <c r="BM353" s="341"/>
      <c r="BN353" s="341"/>
      <c r="BO353" s="341"/>
      <c r="BP353" s="341"/>
      <c r="BQ353" s="341"/>
      <c r="BR353" s="341"/>
      <c r="BS353" s="341"/>
      <c r="BT353" s="341"/>
      <c r="BU353" s="341"/>
      <c r="BV353" s="341"/>
      <c r="BW353" s="341"/>
      <c r="BX353" s="341"/>
      <c r="BY353" s="341"/>
      <c r="BZ353" s="341"/>
      <c r="CA353" s="341"/>
      <c r="CB353" s="341"/>
      <c r="CC353" s="341"/>
      <c r="CD353" s="430"/>
      <c r="CE353" s="341"/>
      <c r="CF353" s="341"/>
      <c r="CG353" s="341"/>
      <c r="CH353" s="341"/>
      <c r="CI353" s="341"/>
      <c r="CJ353" s="341"/>
      <c r="CK353" s="341"/>
      <c r="CL353" s="341"/>
      <c r="CM353" s="341"/>
      <c r="CN353" s="341"/>
      <c r="CO353" s="341"/>
      <c r="CP353" s="341"/>
      <c r="CQ353" s="341"/>
      <c r="CR353" s="341"/>
      <c r="CS353" s="341"/>
      <c r="CT353" s="341"/>
      <c r="CU353" s="341"/>
      <c r="CV353" s="341"/>
      <c r="CW353" s="341"/>
      <c r="CX353" s="341"/>
      <c r="CY353" s="341"/>
      <c r="CZ353" s="341"/>
      <c r="DA353" s="341"/>
      <c r="DB353" s="341"/>
      <c r="DC353" s="430"/>
      <c r="DD353" s="341"/>
      <c r="DE353" s="341"/>
      <c r="DF353" s="341"/>
      <c r="DG353" s="341"/>
      <c r="DH353" s="341"/>
      <c r="DI353" s="341"/>
      <c r="DJ353" s="341"/>
      <c r="DK353" s="341"/>
    </row>
    <row r="354" customFormat="false" ht="12.75" hidden="false" customHeight="false" outlineLevel="0" collapsed="false">
      <c r="A354" s="449" t="n">
        <v>0</v>
      </c>
      <c r="B354" s="0" t="n">
        <v>0</v>
      </c>
      <c r="C354" s="0" t="n">
        <v>0</v>
      </c>
      <c r="D354" s="438" t="n">
        <v>0</v>
      </c>
      <c r="E354" s="438" t="n">
        <v>0</v>
      </c>
      <c r="F354" s="438"/>
      <c r="G354" s="450"/>
      <c r="H354" s="450"/>
      <c r="I354" s="448" t="n">
        <f aca="false">G354-H354</f>
        <v>0</v>
      </c>
      <c r="J354" s="438" t="n">
        <f aca="false">I354*B354*10000</f>
        <v>0</v>
      </c>
      <c r="K354" s="438" t="n">
        <f aca="false">C354*I354*10000</f>
        <v>0</v>
      </c>
      <c r="L354" s="438" t="n">
        <f aca="false">I354*D354*10000</f>
        <v>0</v>
      </c>
      <c r="M354" s="438" t="n">
        <f aca="false">I354*E354*10000</f>
        <v>0</v>
      </c>
      <c r="N354" s="438" t="n">
        <f aca="false">SUM(J354:M354)</f>
        <v>0</v>
      </c>
      <c r="O354" s="451" t="n">
        <f aca="false">A354</f>
        <v>0</v>
      </c>
      <c r="P354" s="341"/>
      <c r="Q354" s="341"/>
      <c r="R354" s="341"/>
      <c r="S354" s="341"/>
      <c r="T354" s="427" t="n">
        <f aca="false">G354-S354</f>
        <v>0</v>
      </c>
      <c r="U354" s="341"/>
      <c r="V354" s="341"/>
      <c r="W354" s="341"/>
      <c r="X354" s="341"/>
      <c r="Y354" s="341"/>
      <c r="Z354" s="341"/>
      <c r="AA354" s="341"/>
      <c r="AB354" s="341"/>
      <c r="AC354" s="341"/>
      <c r="AD354" s="341"/>
      <c r="AE354" s="341"/>
      <c r="AF354" s="341"/>
      <c r="AG354" s="341"/>
      <c r="AH354" s="341"/>
      <c r="AI354" s="341"/>
      <c r="AJ354" s="341"/>
      <c r="AK354" s="341"/>
      <c r="AL354" s="341"/>
      <c r="AM354" s="341"/>
      <c r="AN354" s="341"/>
      <c r="AO354" s="341"/>
      <c r="AP354" s="341"/>
      <c r="AQ354" s="341"/>
      <c r="AR354" s="341"/>
      <c r="AS354" s="341"/>
      <c r="AT354" s="341"/>
      <c r="AU354" s="341"/>
      <c r="AV354" s="341"/>
      <c r="AW354" s="341"/>
      <c r="AX354" s="341"/>
      <c r="AY354" s="341"/>
      <c r="AZ354" s="341"/>
      <c r="BA354" s="341"/>
      <c r="BB354" s="341"/>
      <c r="BC354" s="341"/>
      <c r="BD354" s="433"/>
      <c r="BE354" s="433"/>
      <c r="BF354" s="434"/>
      <c r="BG354" s="434"/>
      <c r="BH354" s="341"/>
      <c r="BI354" s="341"/>
      <c r="BJ354" s="341"/>
      <c r="BK354" s="341"/>
      <c r="BL354" s="341"/>
      <c r="BM354" s="341"/>
      <c r="BN354" s="341"/>
      <c r="BO354" s="341"/>
      <c r="BP354" s="341"/>
      <c r="BQ354" s="341"/>
      <c r="BR354" s="341"/>
      <c r="BS354" s="341"/>
      <c r="BT354" s="341"/>
      <c r="BU354" s="341"/>
      <c r="BV354" s="341"/>
      <c r="BW354" s="341"/>
      <c r="BX354" s="341"/>
      <c r="BY354" s="341"/>
      <c r="BZ354" s="341"/>
      <c r="CA354" s="341"/>
      <c r="CB354" s="341"/>
      <c r="CC354" s="341"/>
      <c r="CD354" s="430"/>
      <c r="CE354" s="341"/>
      <c r="CF354" s="341"/>
      <c r="CG354" s="341"/>
      <c r="CH354" s="341"/>
      <c r="CI354" s="341"/>
      <c r="CJ354" s="341"/>
      <c r="CK354" s="341"/>
      <c r="CL354" s="341"/>
      <c r="CM354" s="341"/>
      <c r="CN354" s="341"/>
      <c r="CO354" s="341"/>
      <c r="CP354" s="341"/>
      <c r="CQ354" s="341"/>
      <c r="CR354" s="341"/>
      <c r="CS354" s="341"/>
      <c r="CT354" s="341"/>
      <c r="CU354" s="341"/>
      <c r="CV354" s="341"/>
      <c r="CW354" s="341"/>
      <c r="CX354" s="341"/>
      <c r="CY354" s="341"/>
      <c r="CZ354" s="341"/>
      <c r="DA354" s="341"/>
      <c r="DB354" s="341"/>
      <c r="DC354" s="430"/>
      <c r="DD354" s="341"/>
      <c r="DE354" s="341"/>
      <c r="DF354" s="341"/>
      <c r="DG354" s="341"/>
      <c r="DH354" s="341"/>
      <c r="DI354" s="341"/>
      <c r="DJ354" s="341"/>
      <c r="DK354" s="341"/>
    </row>
    <row r="355" customFormat="false" ht="12.75" hidden="false" customHeight="false" outlineLevel="0" collapsed="false">
      <c r="A355" s="449" t="n">
        <v>0</v>
      </c>
      <c r="B355" s="0" t="n">
        <v>0</v>
      </c>
      <c r="C355" s="0" t="n">
        <v>0</v>
      </c>
      <c r="D355" s="438" t="n">
        <v>0</v>
      </c>
      <c r="E355" s="438" t="n">
        <v>0</v>
      </c>
      <c r="F355" s="438"/>
      <c r="G355" s="450"/>
      <c r="H355" s="450"/>
      <c r="I355" s="448" t="n">
        <f aca="false">G355-H355</f>
        <v>0</v>
      </c>
      <c r="J355" s="438" t="n">
        <f aca="false">I355*B355*10000</f>
        <v>0</v>
      </c>
      <c r="K355" s="438" t="n">
        <f aca="false">C355*I355*10000</f>
        <v>0</v>
      </c>
      <c r="L355" s="438" t="n">
        <f aca="false">I355*D355*10000</f>
        <v>0</v>
      </c>
      <c r="M355" s="438" t="n">
        <f aca="false">I355*E355*10000</f>
        <v>0</v>
      </c>
      <c r="N355" s="438" t="n">
        <f aca="false">SUM(J355:M355)</f>
        <v>0</v>
      </c>
      <c r="O355" s="451"/>
      <c r="T355" s="453" t="n">
        <f aca="false">G355-S355</f>
        <v>0</v>
      </c>
      <c r="BD355" s="454"/>
      <c r="BE355" s="454"/>
      <c r="BF355" s="455"/>
      <c r="BG355" s="455"/>
      <c r="CD355" s="456"/>
      <c r="DC355" s="456"/>
    </row>
    <row r="356" customFormat="false" ht="12.75" hidden="false" customHeight="false" outlineLevel="0" collapsed="false">
      <c r="A356" s="449" t="n">
        <v>0</v>
      </c>
      <c r="B356" s="0" t="n">
        <v>0</v>
      </c>
      <c r="C356" s="0" t="n">
        <v>0</v>
      </c>
      <c r="D356" s="438" t="n">
        <v>0</v>
      </c>
      <c r="E356" s="438" t="n">
        <v>0</v>
      </c>
      <c r="F356" s="438"/>
      <c r="G356" s="450"/>
      <c r="H356" s="450"/>
      <c r="I356" s="448" t="n">
        <f aca="false">G356-H356</f>
        <v>0</v>
      </c>
      <c r="J356" s="438" t="n">
        <f aca="false">I356*B356*10000</f>
        <v>0</v>
      </c>
      <c r="K356" s="438" t="n">
        <f aca="false">C356*I356*10000</f>
        <v>0</v>
      </c>
      <c r="L356" s="438" t="n">
        <f aca="false">I356*D356*10000</f>
        <v>0</v>
      </c>
      <c r="M356" s="438" t="n">
        <f aca="false">I356*E356*10000</f>
        <v>0</v>
      </c>
      <c r="N356" s="438" t="n">
        <f aca="false">SUM(J356:M356)</f>
        <v>0</v>
      </c>
      <c r="O356" s="451"/>
      <c r="T356" s="453" t="n">
        <f aca="false">G356-S356</f>
        <v>0</v>
      </c>
      <c r="BD356" s="454"/>
      <c r="BE356" s="454"/>
      <c r="BF356" s="455"/>
      <c r="BG356" s="455"/>
      <c r="CD356" s="456"/>
      <c r="DC356" s="456"/>
    </row>
    <row r="357" customFormat="false" ht="12.75" hidden="false" customHeight="false" outlineLevel="0" collapsed="false">
      <c r="A357" s="449" t="n">
        <v>0</v>
      </c>
      <c r="B357" s="0" t="n">
        <v>0</v>
      </c>
      <c r="C357" s="0" t="n">
        <v>0</v>
      </c>
      <c r="D357" s="438" t="n">
        <v>0</v>
      </c>
      <c r="E357" s="438" t="n">
        <v>0</v>
      </c>
      <c r="F357" s="438"/>
      <c r="G357" s="450"/>
      <c r="H357" s="450"/>
      <c r="I357" s="448" t="n">
        <f aca="false">G357-H357</f>
        <v>0</v>
      </c>
      <c r="J357" s="438" t="n">
        <f aca="false">I357*B357*10000</f>
        <v>0</v>
      </c>
      <c r="K357" s="438" t="n">
        <f aca="false">C357*I357*10000</f>
        <v>0</v>
      </c>
      <c r="L357" s="438" t="n">
        <f aca="false">I357*D357*10000</f>
        <v>0</v>
      </c>
      <c r="M357" s="438" t="n">
        <f aca="false">I357*E357*10000</f>
        <v>0</v>
      </c>
      <c r="N357" s="438" t="n">
        <f aca="false">SUM(J357:M357)</f>
        <v>0</v>
      </c>
      <c r="O357" s="451"/>
      <c r="T357" s="453" t="n">
        <f aca="false">G357-S357</f>
        <v>0</v>
      </c>
      <c r="BD357" s="454"/>
      <c r="BE357" s="454"/>
      <c r="BF357" s="455"/>
      <c r="BG357" s="455"/>
      <c r="CD357" s="456"/>
      <c r="DC357" s="456"/>
    </row>
    <row r="358" customFormat="false" ht="12.75" hidden="false" customHeight="false" outlineLevel="0" collapsed="false">
      <c r="A358" s="449" t="n">
        <v>0</v>
      </c>
      <c r="B358" s="0" t="n">
        <v>0</v>
      </c>
      <c r="C358" s="0" t="n">
        <v>0</v>
      </c>
      <c r="D358" s="438" t="n">
        <v>0</v>
      </c>
      <c r="E358" s="438" t="n">
        <v>0</v>
      </c>
      <c r="F358" s="438"/>
      <c r="G358" s="450"/>
      <c r="H358" s="450"/>
      <c r="I358" s="448" t="n">
        <f aca="false">G358-H358</f>
        <v>0</v>
      </c>
      <c r="J358" s="438" t="n">
        <f aca="false">I358*B358*10000</f>
        <v>0</v>
      </c>
      <c r="K358" s="438" t="n">
        <f aca="false">C358*I358*10000</f>
        <v>0</v>
      </c>
      <c r="L358" s="438" t="n">
        <f aca="false">I358*D358*10000</f>
        <v>0</v>
      </c>
      <c r="M358" s="438" t="n">
        <f aca="false">I358*E358*10000</f>
        <v>0</v>
      </c>
      <c r="N358" s="438" t="n">
        <f aca="false">SUM(J358:M358)</f>
        <v>0</v>
      </c>
      <c r="O358" s="451"/>
      <c r="T358" s="453" t="n">
        <f aca="false">G358-S358</f>
        <v>0</v>
      </c>
      <c r="BD358" s="454"/>
      <c r="BE358" s="454"/>
      <c r="BF358" s="455"/>
      <c r="BG358" s="455"/>
      <c r="CD358" s="456"/>
      <c r="DC358" s="456"/>
    </row>
    <row r="359" customFormat="false" ht="12.75" hidden="false" customHeight="false" outlineLevel="0" collapsed="false">
      <c r="A359" s="449" t="n">
        <v>0</v>
      </c>
      <c r="B359" s="0" t="n">
        <v>0</v>
      </c>
      <c r="C359" s="0" t="n">
        <v>0</v>
      </c>
      <c r="D359" s="438" t="n">
        <v>0</v>
      </c>
      <c r="E359" s="438" t="n">
        <v>0</v>
      </c>
      <c r="F359" s="438"/>
      <c r="G359" s="450"/>
      <c r="H359" s="450"/>
      <c r="I359" s="448" t="n">
        <f aca="false">G359-H359</f>
        <v>0</v>
      </c>
      <c r="J359" s="438" t="n">
        <f aca="false">I359*B359*10000</f>
        <v>0</v>
      </c>
      <c r="K359" s="438" t="n">
        <f aca="false">C359*I359*10000</f>
        <v>0</v>
      </c>
      <c r="L359" s="438" t="n">
        <f aca="false">I359*D359*10000</f>
        <v>0</v>
      </c>
      <c r="M359" s="438" t="n">
        <f aca="false">I359*E359*10000</f>
        <v>0</v>
      </c>
      <c r="N359" s="438" t="n">
        <f aca="false">SUM(J359:M359)</f>
        <v>0</v>
      </c>
      <c r="O359" s="451"/>
      <c r="T359" s="453" t="n">
        <f aca="false">G359-S359</f>
        <v>0</v>
      </c>
      <c r="BD359" s="454"/>
      <c r="BE359" s="454"/>
      <c r="BF359" s="455"/>
      <c r="BG359" s="455"/>
      <c r="CD359" s="456"/>
      <c r="DC359" s="456"/>
    </row>
    <row r="360" customFormat="false" ht="12.75" hidden="false" customHeight="false" outlineLevel="0" collapsed="false">
      <c r="A360" s="449" t="n">
        <v>0</v>
      </c>
      <c r="B360" s="0" t="n">
        <v>0</v>
      </c>
      <c r="C360" s="0" t="n">
        <v>0</v>
      </c>
      <c r="D360" s="438" t="n">
        <v>0</v>
      </c>
      <c r="E360" s="438" t="n">
        <v>0</v>
      </c>
      <c r="F360" s="438"/>
      <c r="G360" s="450"/>
      <c r="H360" s="450"/>
      <c r="I360" s="448" t="n">
        <f aca="false">G360-H360</f>
        <v>0</v>
      </c>
      <c r="J360" s="438" t="n">
        <f aca="false">I360*B360*10000</f>
        <v>0</v>
      </c>
      <c r="K360" s="438" t="n">
        <f aca="false">C360*I360*10000</f>
        <v>0</v>
      </c>
      <c r="L360" s="438" t="n">
        <f aca="false">I360*D360*10000</f>
        <v>0</v>
      </c>
      <c r="M360" s="438" t="n">
        <f aca="false">I360*E360*10000</f>
        <v>0</v>
      </c>
      <c r="N360" s="438" t="n">
        <f aca="false">SUM(J360:M360)</f>
        <v>0</v>
      </c>
      <c r="O360" s="451"/>
      <c r="T360" s="453" t="n">
        <f aca="false">G360-S360</f>
        <v>0</v>
      </c>
      <c r="BD360" s="454"/>
      <c r="BE360" s="454"/>
      <c r="BF360" s="455"/>
      <c r="BG360" s="455"/>
      <c r="CD360" s="456"/>
      <c r="DC360" s="456"/>
    </row>
    <row r="361" customFormat="false" ht="12.75" hidden="false" customHeight="false" outlineLevel="0" collapsed="false">
      <c r="A361" s="449" t="n">
        <v>0</v>
      </c>
      <c r="B361" s="0" t="n">
        <v>0</v>
      </c>
      <c r="C361" s="0" t="n">
        <v>0</v>
      </c>
      <c r="D361" s="438" t="n">
        <v>0</v>
      </c>
      <c r="E361" s="438" t="n">
        <v>0</v>
      </c>
      <c r="F361" s="438"/>
      <c r="G361" s="450"/>
      <c r="H361" s="450"/>
      <c r="I361" s="448" t="n">
        <f aca="false">G361-H361</f>
        <v>0</v>
      </c>
      <c r="J361" s="438" t="n">
        <f aca="false">I361*B361*10000</f>
        <v>0</v>
      </c>
      <c r="K361" s="438" t="n">
        <f aca="false">C361*I361*10000</f>
        <v>0</v>
      </c>
      <c r="L361" s="438" t="n">
        <f aca="false">I361*D361*10000</f>
        <v>0</v>
      </c>
      <c r="M361" s="438" t="n">
        <f aca="false">I361*E361*10000</f>
        <v>0</v>
      </c>
      <c r="N361" s="438" t="n">
        <f aca="false">SUM(J361:M361)</f>
        <v>0</v>
      </c>
      <c r="O361" s="451"/>
      <c r="T361" s="453" t="n">
        <f aca="false">G361-S361</f>
        <v>0</v>
      </c>
      <c r="BD361" s="454"/>
      <c r="BE361" s="454"/>
      <c r="BF361" s="455"/>
      <c r="BG361" s="455"/>
      <c r="CD361" s="456"/>
    </row>
    <row r="362" customFormat="false" ht="12.75" hidden="false" customHeight="false" outlineLevel="0" collapsed="false">
      <c r="A362" s="449" t="n">
        <v>0</v>
      </c>
      <c r="B362" s="0" t="n">
        <v>0</v>
      </c>
      <c r="C362" s="0" t="n">
        <v>0</v>
      </c>
      <c r="D362" s="438" t="n">
        <v>0</v>
      </c>
      <c r="E362" s="438" t="n">
        <v>0</v>
      </c>
      <c r="F362" s="438"/>
      <c r="G362" s="450"/>
      <c r="H362" s="450"/>
      <c r="I362" s="448" t="n">
        <f aca="false">G362-H362</f>
        <v>0</v>
      </c>
      <c r="J362" s="438" t="n">
        <f aca="false">I362*B362*10000</f>
        <v>0</v>
      </c>
      <c r="K362" s="438" t="n">
        <f aca="false">C362*I362*10000</f>
        <v>0</v>
      </c>
      <c r="L362" s="438" t="n">
        <f aca="false">I362*D362*10000</f>
        <v>0</v>
      </c>
      <c r="M362" s="438" t="n">
        <f aca="false">I362*E362*10000</f>
        <v>0</v>
      </c>
      <c r="N362" s="438" t="n">
        <f aca="false">SUM(J362:M362)</f>
        <v>0</v>
      </c>
      <c r="O362" s="451"/>
      <c r="T362" s="453" t="n">
        <f aca="false">G362-S362</f>
        <v>0</v>
      </c>
      <c r="BD362" s="454"/>
      <c r="BE362" s="454"/>
      <c r="BF362" s="455"/>
      <c r="BG362" s="455"/>
      <c r="CD362" s="456"/>
    </row>
    <row r="363" customFormat="false" ht="12.75" hidden="false" customHeight="false" outlineLevel="0" collapsed="false">
      <c r="A363" s="449" t="n">
        <v>0</v>
      </c>
      <c r="B363" s="0" t="n">
        <v>0</v>
      </c>
      <c r="C363" s="0" t="n">
        <v>0</v>
      </c>
      <c r="D363" s="438" t="n">
        <v>0</v>
      </c>
      <c r="E363" s="438" t="n">
        <v>0</v>
      </c>
      <c r="F363" s="438"/>
      <c r="G363" s="450"/>
      <c r="H363" s="450"/>
      <c r="I363" s="448" t="n">
        <f aca="false">G363-H363</f>
        <v>0</v>
      </c>
      <c r="J363" s="438" t="n">
        <f aca="false">I363*B363*10000</f>
        <v>0</v>
      </c>
      <c r="K363" s="438" t="n">
        <f aca="false">C363*I363*10000</f>
        <v>0</v>
      </c>
      <c r="L363" s="438" t="n">
        <f aca="false">I363*D363*10000</f>
        <v>0</v>
      </c>
      <c r="M363" s="438" t="n">
        <f aca="false">I363*E363*10000</f>
        <v>0</v>
      </c>
      <c r="N363" s="438" t="n">
        <f aca="false">SUM(J363:M363)</f>
        <v>0</v>
      </c>
      <c r="O363" s="451"/>
      <c r="T363" s="453" t="n">
        <f aca="false">G363-S363</f>
        <v>0</v>
      </c>
      <c r="BD363" s="454"/>
      <c r="BE363" s="454"/>
      <c r="BF363" s="455"/>
      <c r="BG363" s="455"/>
      <c r="CD363" s="456"/>
    </row>
    <row r="364" customFormat="false" ht="12.75" hidden="false" customHeight="false" outlineLevel="0" collapsed="false">
      <c r="A364" s="449" t="n">
        <v>0</v>
      </c>
      <c r="B364" s="0" t="n">
        <v>0</v>
      </c>
      <c r="C364" s="0" t="n">
        <v>0</v>
      </c>
      <c r="D364" s="438" t="n">
        <v>0</v>
      </c>
      <c r="E364" s="438" t="n">
        <v>0</v>
      </c>
      <c r="F364" s="438"/>
      <c r="G364" s="450"/>
      <c r="H364" s="450"/>
      <c r="I364" s="448" t="n">
        <f aca="false">G364-H364</f>
        <v>0</v>
      </c>
      <c r="J364" s="438" t="n">
        <f aca="false">I364*B364*10000</f>
        <v>0</v>
      </c>
      <c r="K364" s="438" t="n">
        <f aca="false">C364*I364*10000</f>
        <v>0</v>
      </c>
      <c r="L364" s="438" t="n">
        <f aca="false">I364*D364*10000</f>
        <v>0</v>
      </c>
      <c r="M364" s="438" t="n">
        <f aca="false">I364*E364*10000</f>
        <v>0</v>
      </c>
      <c r="N364" s="438" t="n">
        <f aca="false">SUM(J364:M364)</f>
        <v>0</v>
      </c>
      <c r="O364" s="451"/>
      <c r="T364" s="453" t="n">
        <f aca="false">G364-S364</f>
        <v>0</v>
      </c>
      <c r="BD364" s="454"/>
      <c r="BE364" s="454"/>
      <c r="BF364" s="455"/>
      <c r="BG364" s="455"/>
      <c r="CD364" s="456"/>
    </row>
    <row r="365" customFormat="false" ht="12.75" hidden="false" customHeight="false" outlineLevel="0" collapsed="false">
      <c r="A365" s="449" t="n">
        <v>0</v>
      </c>
      <c r="B365" s="0" t="n">
        <v>0</v>
      </c>
      <c r="C365" s="0" t="n">
        <v>0</v>
      </c>
      <c r="D365" s="438" t="n">
        <v>0</v>
      </c>
      <c r="E365" s="438" t="n">
        <v>0</v>
      </c>
      <c r="F365" s="438"/>
      <c r="G365" s="450"/>
      <c r="H365" s="450"/>
      <c r="I365" s="448" t="n">
        <f aca="false">G365-H365</f>
        <v>0</v>
      </c>
      <c r="J365" s="438" t="n">
        <f aca="false">I365*B365*10000</f>
        <v>0</v>
      </c>
      <c r="K365" s="438" t="n">
        <f aca="false">C365*I365*10000</f>
        <v>0</v>
      </c>
      <c r="L365" s="438" t="n">
        <f aca="false">I365*D365*10000</f>
        <v>0</v>
      </c>
      <c r="M365" s="438" t="n">
        <f aca="false">I365*E365*10000</f>
        <v>0</v>
      </c>
      <c r="N365" s="438" t="n">
        <f aca="false">SUM(J365:M365)</f>
        <v>0</v>
      </c>
      <c r="O365" s="451"/>
      <c r="P365" s="438" t="n">
        <f aca="false">SUM(N354:N365)</f>
        <v>0</v>
      </c>
      <c r="T365" s="453" t="n">
        <f aca="false">G365-S365</f>
        <v>0</v>
      </c>
      <c r="BD365" s="454"/>
      <c r="BE365" s="454"/>
      <c r="BF365" s="455"/>
      <c r="BG365" s="455"/>
      <c r="CD365" s="456"/>
    </row>
    <row r="366" customFormat="false" ht="12.75" hidden="false" customHeight="false" outlineLevel="0" collapsed="false">
      <c r="A366" s="449" t="n">
        <v>0</v>
      </c>
      <c r="B366" s="0" t="n">
        <v>0</v>
      </c>
      <c r="C366" s="0" t="n">
        <v>0</v>
      </c>
      <c r="D366" s="438" t="n">
        <v>0</v>
      </c>
      <c r="E366" s="438" t="n">
        <v>0</v>
      </c>
      <c r="F366" s="438"/>
      <c r="G366" s="450"/>
      <c r="H366" s="450"/>
      <c r="I366" s="448" t="n">
        <f aca="false">G366-H366</f>
        <v>0</v>
      </c>
      <c r="J366" s="438" t="n">
        <f aca="false">I366*B366*10000</f>
        <v>0</v>
      </c>
      <c r="K366" s="438" t="n">
        <f aca="false">C366*I366*10000</f>
        <v>0</v>
      </c>
      <c r="L366" s="438" t="n">
        <f aca="false">I366*D366*10000</f>
        <v>0</v>
      </c>
      <c r="M366" s="438" t="n">
        <f aca="false">I366*E366*10000</f>
        <v>0</v>
      </c>
      <c r="N366" s="438" t="n">
        <f aca="false">SUM(J366:M366)</f>
        <v>0</v>
      </c>
      <c r="O366" s="451"/>
      <c r="T366" s="453" t="n">
        <f aca="false">G366-S366</f>
        <v>0</v>
      </c>
      <c r="BD366" s="454"/>
      <c r="BE366" s="454"/>
      <c r="BF366" s="455"/>
      <c r="BG366" s="455"/>
      <c r="CD366" s="456"/>
    </row>
    <row r="367" customFormat="false" ht="12.75" hidden="false" customHeight="false" outlineLevel="0" collapsed="false">
      <c r="A367" s="449" t="n">
        <v>0</v>
      </c>
      <c r="B367" s="0" t="n">
        <v>0</v>
      </c>
      <c r="C367" s="0" t="n">
        <v>0</v>
      </c>
      <c r="D367" s="438" t="n">
        <v>0</v>
      </c>
      <c r="E367" s="438" t="n">
        <v>0</v>
      </c>
      <c r="F367" s="438"/>
      <c r="G367" s="450"/>
      <c r="H367" s="450"/>
      <c r="I367" s="448" t="n">
        <f aca="false">G367-H367</f>
        <v>0</v>
      </c>
      <c r="J367" s="438" t="n">
        <f aca="false">I367*B367*10000</f>
        <v>0</v>
      </c>
      <c r="K367" s="438" t="n">
        <f aca="false">C367*I367*10000</f>
        <v>0</v>
      </c>
      <c r="L367" s="438" t="n">
        <f aca="false">I367*D367*10000</f>
        <v>0</v>
      </c>
      <c r="M367" s="438" t="n">
        <f aca="false">I367*E367*10000</f>
        <v>0</v>
      </c>
      <c r="N367" s="438" t="n">
        <f aca="false">SUM(J367:M367)</f>
        <v>0</v>
      </c>
      <c r="O367" s="451"/>
      <c r="T367" s="453" t="n">
        <f aca="false">G367-S367</f>
        <v>0</v>
      </c>
      <c r="BD367" s="454"/>
      <c r="BE367" s="454"/>
      <c r="BF367" s="455"/>
      <c r="BG367" s="455"/>
      <c r="CD367" s="456"/>
    </row>
    <row r="368" customFormat="false" ht="12.75" hidden="false" customHeight="false" outlineLevel="0" collapsed="false">
      <c r="A368" s="449" t="n">
        <v>0</v>
      </c>
      <c r="B368" s="0" t="n">
        <v>0</v>
      </c>
      <c r="C368" s="0" t="n">
        <v>0</v>
      </c>
      <c r="D368" s="438" t="n">
        <v>0</v>
      </c>
      <c r="E368" s="438" t="n">
        <v>0</v>
      </c>
      <c r="F368" s="438"/>
      <c r="G368" s="450"/>
      <c r="H368" s="450"/>
      <c r="I368" s="448" t="n">
        <f aca="false">G368-H368</f>
        <v>0</v>
      </c>
      <c r="J368" s="438" t="n">
        <f aca="false">I368*B368*10000</f>
        <v>0</v>
      </c>
      <c r="K368" s="438" t="n">
        <f aca="false">C368*I368*10000</f>
        <v>0</v>
      </c>
      <c r="L368" s="438" t="n">
        <f aca="false">I368*D368*10000</f>
        <v>0</v>
      </c>
      <c r="M368" s="438" t="n">
        <f aca="false">I368*E368*10000</f>
        <v>0</v>
      </c>
      <c r="N368" s="438" t="n">
        <f aca="false">SUM(J368:M368)</f>
        <v>0</v>
      </c>
      <c r="O368" s="451"/>
      <c r="T368" s="453" t="n">
        <f aca="false">G368-S368</f>
        <v>0</v>
      </c>
      <c r="BD368" s="454"/>
      <c r="BE368" s="454"/>
      <c r="BF368" s="455"/>
      <c r="BG368" s="455"/>
      <c r="CD368" s="456"/>
    </row>
    <row r="369" customFormat="false" ht="12.75" hidden="false" customHeight="false" outlineLevel="0" collapsed="false">
      <c r="A369" s="449" t="n">
        <v>0</v>
      </c>
      <c r="B369" s="0" t="n">
        <v>0</v>
      </c>
      <c r="C369" s="0" t="n">
        <v>0</v>
      </c>
      <c r="D369" s="438" t="n">
        <v>0</v>
      </c>
      <c r="E369" s="438" t="n">
        <v>0</v>
      </c>
      <c r="F369" s="438"/>
      <c r="G369" s="450"/>
      <c r="H369" s="450"/>
      <c r="I369" s="448" t="n">
        <f aca="false">G369-H369</f>
        <v>0</v>
      </c>
      <c r="J369" s="438" t="n">
        <f aca="false">I369*B369*10000</f>
        <v>0</v>
      </c>
      <c r="K369" s="438" t="n">
        <f aca="false">C369*I369*10000</f>
        <v>0</v>
      </c>
      <c r="L369" s="438" t="n">
        <f aca="false">I369*D369*10000</f>
        <v>0</v>
      </c>
      <c r="M369" s="438" t="n">
        <f aca="false">I369*E369*10000</f>
        <v>0</v>
      </c>
      <c r="N369" s="438" t="n">
        <f aca="false">SUM(J369:M369)</f>
        <v>0</v>
      </c>
      <c r="O369" s="451"/>
      <c r="T369" s="453" t="n">
        <f aca="false">G369-S369</f>
        <v>0</v>
      </c>
      <c r="BD369" s="454"/>
      <c r="BE369" s="454"/>
      <c r="BF369" s="455"/>
      <c r="BG369" s="455"/>
      <c r="CD369" s="456"/>
    </row>
    <row r="370" customFormat="false" ht="12.75" hidden="false" customHeight="false" outlineLevel="0" collapsed="false">
      <c r="A370" s="449" t="n">
        <v>0</v>
      </c>
      <c r="B370" s="0" t="n">
        <v>0</v>
      </c>
      <c r="C370" s="0" t="n">
        <v>0</v>
      </c>
      <c r="D370" s="438" t="n">
        <v>0</v>
      </c>
      <c r="E370" s="438" t="n">
        <v>0</v>
      </c>
      <c r="F370" s="438"/>
      <c r="G370" s="450"/>
      <c r="H370" s="450"/>
      <c r="I370" s="448" t="n">
        <f aca="false">G370-H370</f>
        <v>0</v>
      </c>
      <c r="J370" s="438" t="n">
        <f aca="false">I370*B370*10000</f>
        <v>0</v>
      </c>
      <c r="K370" s="438" t="n">
        <f aca="false">C370*I370*10000</f>
        <v>0</v>
      </c>
      <c r="L370" s="438" t="n">
        <f aca="false">I370*D370*10000</f>
        <v>0</v>
      </c>
      <c r="M370" s="438" t="n">
        <f aca="false">I370*E370*10000</f>
        <v>0</v>
      </c>
      <c r="N370" s="438" t="n">
        <f aca="false">SUM(J370:M370)</f>
        <v>0</v>
      </c>
      <c r="O370" s="451"/>
      <c r="T370" s="453" t="n">
        <f aca="false">G370-S370</f>
        <v>0</v>
      </c>
      <c r="BD370" s="454"/>
      <c r="BE370" s="454"/>
      <c r="BF370" s="455"/>
      <c r="BG370" s="455"/>
      <c r="CD370" s="456"/>
    </row>
    <row r="371" customFormat="false" ht="12.75" hidden="false" customHeight="false" outlineLevel="0" collapsed="false">
      <c r="A371" s="449" t="n">
        <v>0</v>
      </c>
      <c r="B371" s="0" t="n">
        <v>0</v>
      </c>
      <c r="C371" s="0" t="n">
        <v>0</v>
      </c>
      <c r="D371" s="438" t="n">
        <v>0</v>
      </c>
      <c r="E371" s="438" t="n">
        <v>0</v>
      </c>
      <c r="F371" s="438"/>
      <c r="G371" s="450"/>
      <c r="H371" s="450"/>
      <c r="I371" s="448" t="n">
        <f aca="false">G371-H371</f>
        <v>0</v>
      </c>
      <c r="J371" s="438" t="n">
        <f aca="false">I371*B371*10000</f>
        <v>0</v>
      </c>
      <c r="K371" s="438" t="n">
        <f aca="false">C371*I371*10000</f>
        <v>0</v>
      </c>
      <c r="L371" s="438" t="n">
        <f aca="false">I371*D371*10000</f>
        <v>0</v>
      </c>
      <c r="M371" s="438" t="n">
        <f aca="false">I371*E371*10000</f>
        <v>0</v>
      </c>
      <c r="N371" s="438" t="n">
        <f aca="false">SUM(J371:M371)</f>
        <v>0</v>
      </c>
      <c r="O371" s="451"/>
      <c r="T371" s="453" t="n">
        <f aca="false">G371-S371</f>
        <v>0</v>
      </c>
      <c r="BD371" s="454"/>
      <c r="BE371" s="454"/>
      <c r="BF371" s="455"/>
      <c r="BG371" s="455"/>
      <c r="CD371" s="456"/>
    </row>
    <row r="372" customFormat="false" ht="12.75" hidden="false" customHeight="false" outlineLevel="0" collapsed="false">
      <c r="A372" s="449" t="n">
        <v>0</v>
      </c>
      <c r="B372" s="0" t="n">
        <v>0</v>
      </c>
      <c r="C372" s="0" t="n">
        <v>0</v>
      </c>
      <c r="D372" s="438" t="n">
        <v>0</v>
      </c>
      <c r="E372" s="438" t="n">
        <v>0</v>
      </c>
      <c r="F372" s="438"/>
      <c r="G372" s="450"/>
      <c r="H372" s="450"/>
      <c r="I372" s="448" t="n">
        <f aca="false">G372-H372</f>
        <v>0</v>
      </c>
      <c r="J372" s="438" t="n">
        <f aca="false">I372*B372*10000</f>
        <v>0</v>
      </c>
      <c r="K372" s="438" t="n">
        <f aca="false">C372*I372*10000</f>
        <v>0</v>
      </c>
      <c r="L372" s="438" t="n">
        <f aca="false">I372*D372*10000</f>
        <v>0</v>
      </c>
      <c r="M372" s="438" t="n">
        <f aca="false">I372*E372*10000</f>
        <v>0</v>
      </c>
      <c r="N372" s="438" t="n">
        <f aca="false">SUM(J372:M372)</f>
        <v>0</v>
      </c>
      <c r="O372" s="451"/>
      <c r="T372" s="453" t="n">
        <f aca="false">G372-S372</f>
        <v>0</v>
      </c>
      <c r="BD372" s="454"/>
      <c r="BE372" s="454"/>
      <c r="BF372" s="455"/>
      <c r="BG372" s="455"/>
      <c r="CD372" s="456"/>
    </row>
    <row r="373" customFormat="false" ht="12.75" hidden="false" customHeight="false" outlineLevel="0" collapsed="false">
      <c r="A373" s="449" t="n">
        <v>0</v>
      </c>
      <c r="B373" s="0" t="n">
        <v>0</v>
      </c>
      <c r="C373" s="0" t="n">
        <v>0</v>
      </c>
      <c r="D373" s="438" t="n">
        <v>0</v>
      </c>
      <c r="E373" s="438" t="n">
        <v>0</v>
      </c>
      <c r="F373" s="438"/>
      <c r="G373" s="450"/>
      <c r="H373" s="450"/>
      <c r="I373" s="448" t="n">
        <f aca="false">G373-H373</f>
        <v>0</v>
      </c>
      <c r="J373" s="438" t="n">
        <f aca="false">I373*B373*10000</f>
        <v>0</v>
      </c>
      <c r="K373" s="438" t="n">
        <f aca="false">C373*I373*10000</f>
        <v>0</v>
      </c>
      <c r="L373" s="438" t="n">
        <f aca="false">I373*D373*10000</f>
        <v>0</v>
      </c>
      <c r="M373" s="438" t="n">
        <f aca="false">I373*E373*10000</f>
        <v>0</v>
      </c>
      <c r="N373" s="438" t="n">
        <f aca="false">SUM(J373:M373)</f>
        <v>0</v>
      </c>
      <c r="O373" s="451"/>
      <c r="T373" s="453" t="n">
        <f aca="false">G373-S373</f>
        <v>0</v>
      </c>
      <c r="BD373" s="454"/>
      <c r="BE373" s="454"/>
      <c r="CD373" s="456"/>
    </row>
    <row r="374" customFormat="false" ht="12.75" hidden="false" customHeight="false" outlineLevel="0" collapsed="false">
      <c r="A374" s="449" t="n">
        <v>0</v>
      </c>
      <c r="B374" s="0" t="n">
        <v>0</v>
      </c>
      <c r="C374" s="0" t="n">
        <v>0</v>
      </c>
      <c r="D374" s="438" t="n">
        <v>0</v>
      </c>
      <c r="E374" s="438" t="n">
        <v>0</v>
      </c>
      <c r="F374" s="438"/>
      <c r="G374" s="450"/>
      <c r="H374" s="450"/>
      <c r="I374" s="448" t="n">
        <f aca="false">G374-H374</f>
        <v>0</v>
      </c>
      <c r="J374" s="438" t="n">
        <f aca="false">I374*B374*10000</f>
        <v>0</v>
      </c>
      <c r="K374" s="438" t="n">
        <f aca="false">C374*I374*10000</f>
        <v>0</v>
      </c>
      <c r="L374" s="438" t="n">
        <f aca="false">I374*D374*10000</f>
        <v>0</v>
      </c>
      <c r="M374" s="438" t="n">
        <f aca="false">I374*E374*10000</f>
        <v>0</v>
      </c>
      <c r="N374" s="438" t="n">
        <f aca="false">SUM(J374:M374)</f>
        <v>0</v>
      </c>
      <c r="O374" s="451"/>
      <c r="BD374" s="454"/>
      <c r="BE374" s="454"/>
      <c r="CD374" s="456"/>
    </row>
    <row r="375" customFormat="false" ht="12.75" hidden="false" customHeight="false" outlineLevel="0" collapsed="false">
      <c r="A375" s="449" t="n">
        <v>0</v>
      </c>
      <c r="B375" s="0" t="n">
        <v>0</v>
      </c>
      <c r="C375" s="0" t="n">
        <v>0</v>
      </c>
      <c r="D375" s="438" t="n">
        <v>0</v>
      </c>
      <c r="E375" s="438" t="n">
        <v>0</v>
      </c>
      <c r="F375" s="438"/>
      <c r="G375" s="450"/>
      <c r="H375" s="450"/>
      <c r="I375" s="448" t="n">
        <f aca="false">G375-H375</f>
        <v>0</v>
      </c>
      <c r="J375" s="438" t="n">
        <f aca="false">I375*B375*10000</f>
        <v>0</v>
      </c>
      <c r="K375" s="438" t="n">
        <f aca="false">C375*I375*10000</f>
        <v>0</v>
      </c>
      <c r="L375" s="438" t="n">
        <f aca="false">I375*D375*10000</f>
        <v>0</v>
      </c>
      <c r="M375" s="438" t="n">
        <f aca="false">I375*E375*10000</f>
        <v>0</v>
      </c>
      <c r="N375" s="438" t="n">
        <f aca="false">SUM(J375:M375)</f>
        <v>0</v>
      </c>
      <c r="O375" s="451"/>
      <c r="BD375" s="454"/>
      <c r="BE375" s="454"/>
      <c r="CD375" s="456"/>
    </row>
    <row r="376" customFormat="false" ht="12.75" hidden="false" customHeight="false" outlineLevel="0" collapsed="false">
      <c r="A376" s="449" t="n">
        <v>0</v>
      </c>
      <c r="B376" s="0" t="n">
        <v>0</v>
      </c>
      <c r="C376" s="0" t="n">
        <v>0</v>
      </c>
      <c r="D376" s="438" t="n">
        <v>0</v>
      </c>
      <c r="E376" s="438" t="n">
        <v>0</v>
      </c>
      <c r="F376" s="438"/>
      <c r="G376" s="450"/>
      <c r="H376" s="450"/>
      <c r="I376" s="448" t="n">
        <f aca="false">G376-H376</f>
        <v>0</v>
      </c>
      <c r="J376" s="438" t="n">
        <f aca="false">I376*B376*10000</f>
        <v>0</v>
      </c>
      <c r="K376" s="438" t="n">
        <f aca="false">C376*I376*10000</f>
        <v>0</v>
      </c>
      <c r="L376" s="438" t="n">
        <f aca="false">I376*D376*10000</f>
        <v>0</v>
      </c>
      <c r="M376" s="438" t="n">
        <f aca="false">I376*E376*10000</f>
        <v>0</v>
      </c>
      <c r="N376" s="438" t="n">
        <f aca="false">SUM(J376:M376)</f>
        <v>0</v>
      </c>
      <c r="O376" s="451"/>
      <c r="BD376" s="454"/>
      <c r="BE376" s="454"/>
      <c r="CD376" s="456"/>
    </row>
    <row r="377" customFormat="false" ht="12.75" hidden="false" customHeight="false" outlineLevel="0" collapsed="false">
      <c r="A377" s="449" t="n">
        <v>0</v>
      </c>
      <c r="B377" s="0" t="n">
        <v>0</v>
      </c>
      <c r="C377" s="0" t="n">
        <v>0</v>
      </c>
      <c r="D377" s="438" t="n">
        <v>0</v>
      </c>
      <c r="E377" s="438" t="n">
        <v>0</v>
      </c>
      <c r="F377" s="438"/>
      <c r="G377" s="450"/>
      <c r="H377" s="450"/>
      <c r="I377" s="448" t="n">
        <f aca="false">G377-H377</f>
        <v>0</v>
      </c>
      <c r="J377" s="438" t="n">
        <f aca="false">I377*B377*10000</f>
        <v>0</v>
      </c>
      <c r="K377" s="438" t="n">
        <f aca="false">C377*I377*10000</f>
        <v>0</v>
      </c>
      <c r="L377" s="438" t="n">
        <f aca="false">I377*D377*10000</f>
        <v>0</v>
      </c>
      <c r="M377" s="438" t="n">
        <f aca="false">I377*E377*10000</f>
        <v>0</v>
      </c>
      <c r="N377" s="438" t="n">
        <f aca="false">SUM(J377:M377)</f>
        <v>0</v>
      </c>
      <c r="O377" s="451"/>
      <c r="P377" s="438" t="n">
        <f aca="false">SUM(N366:N377)</f>
        <v>0</v>
      </c>
      <c r="BD377" s="454"/>
      <c r="BE377" s="454"/>
      <c r="CD377" s="456"/>
    </row>
    <row r="378" customFormat="false" ht="12.75" hidden="false" customHeight="false" outlineLevel="0" collapsed="false">
      <c r="A378" s="449" t="n">
        <v>0</v>
      </c>
      <c r="B378" s="0" t="n">
        <v>0</v>
      </c>
      <c r="C378" s="0" t="n">
        <v>0</v>
      </c>
      <c r="D378" s="438" t="n">
        <v>0</v>
      </c>
      <c r="E378" s="438" t="n">
        <v>0</v>
      </c>
      <c r="F378" s="438"/>
      <c r="G378" s="450"/>
      <c r="H378" s="450"/>
      <c r="I378" s="448" t="n">
        <f aca="false">G378-H378</f>
        <v>0</v>
      </c>
      <c r="J378" s="438" t="n">
        <f aca="false">I378*B378*10000</f>
        <v>0</v>
      </c>
      <c r="K378" s="438" t="n">
        <f aca="false">C378*I378*10000</f>
        <v>0</v>
      </c>
      <c r="L378" s="438" t="n">
        <f aca="false">I378*D378*10000</f>
        <v>0</v>
      </c>
      <c r="M378" s="438" t="n">
        <f aca="false">I378*E378*10000</f>
        <v>0</v>
      </c>
      <c r="N378" s="438" t="n">
        <f aca="false">SUM(J378:M378)</f>
        <v>0</v>
      </c>
      <c r="O378" s="451"/>
      <c r="BD378" s="454"/>
      <c r="BE378" s="454"/>
      <c r="CD378" s="456"/>
    </row>
    <row r="379" customFormat="false" ht="12.75" hidden="false" customHeight="false" outlineLevel="0" collapsed="false">
      <c r="A379" s="449" t="n">
        <v>0</v>
      </c>
      <c r="B379" s="0" t="n">
        <v>0</v>
      </c>
      <c r="C379" s="0" t="n">
        <v>0</v>
      </c>
      <c r="D379" s="438" t="n">
        <v>0</v>
      </c>
      <c r="E379" s="438" t="n">
        <v>0</v>
      </c>
      <c r="F379" s="438"/>
      <c r="G379" s="450"/>
      <c r="H379" s="450"/>
      <c r="I379" s="448" t="n">
        <f aca="false">G379-H379</f>
        <v>0</v>
      </c>
      <c r="J379" s="438" t="n">
        <f aca="false">I379*B379*10000</f>
        <v>0</v>
      </c>
      <c r="K379" s="438" t="n">
        <f aca="false">C379*I379*10000</f>
        <v>0</v>
      </c>
      <c r="L379" s="438" t="n">
        <f aca="false">I379*D379*10000</f>
        <v>0</v>
      </c>
      <c r="M379" s="438" t="n">
        <f aca="false">I379*E379*10000</f>
        <v>0</v>
      </c>
      <c r="N379" s="438" t="n">
        <f aca="false">SUM(J379:M379)</f>
        <v>0</v>
      </c>
      <c r="O379" s="451"/>
      <c r="BD379" s="454"/>
      <c r="BE379" s="454"/>
      <c r="CD379" s="456"/>
    </row>
    <row r="380" customFormat="false" ht="12.75" hidden="false" customHeight="false" outlineLevel="0" collapsed="false">
      <c r="A380" s="449" t="n">
        <v>0</v>
      </c>
      <c r="B380" s="0" t="n">
        <v>0</v>
      </c>
      <c r="C380" s="0" t="n">
        <v>0</v>
      </c>
      <c r="D380" s="438" t="n">
        <v>0</v>
      </c>
      <c r="E380" s="438" t="n">
        <v>0</v>
      </c>
      <c r="F380" s="438"/>
      <c r="G380" s="450"/>
      <c r="H380" s="450"/>
      <c r="I380" s="448" t="n">
        <f aca="false">G380-H380</f>
        <v>0</v>
      </c>
      <c r="J380" s="438" t="n">
        <f aca="false">I380*B380*10000</f>
        <v>0</v>
      </c>
      <c r="K380" s="438" t="n">
        <f aca="false">C380*I380*10000</f>
        <v>0</v>
      </c>
      <c r="L380" s="438" t="n">
        <f aca="false">I380*D380*10000</f>
        <v>0</v>
      </c>
      <c r="M380" s="438" t="n">
        <f aca="false">I380*E380*10000</f>
        <v>0</v>
      </c>
      <c r="N380" s="438" t="n">
        <f aca="false">SUM(J380:M380)</f>
        <v>0</v>
      </c>
      <c r="O380" s="451"/>
      <c r="BD380" s="454"/>
      <c r="BE380" s="454"/>
      <c r="CD380" s="456"/>
    </row>
    <row r="381" customFormat="false" ht="12.75" hidden="false" customHeight="false" outlineLevel="0" collapsed="false">
      <c r="A381" s="449" t="n">
        <v>0</v>
      </c>
      <c r="B381" s="0" t="n">
        <v>0</v>
      </c>
      <c r="C381" s="0" t="n">
        <v>0</v>
      </c>
      <c r="D381" s="438" t="n">
        <v>0</v>
      </c>
      <c r="E381" s="438" t="n">
        <v>0</v>
      </c>
      <c r="F381" s="438"/>
      <c r="G381" s="450"/>
      <c r="H381" s="450"/>
      <c r="I381" s="448" t="n">
        <f aca="false">G381-H381</f>
        <v>0</v>
      </c>
      <c r="J381" s="438" t="n">
        <f aca="false">I381*B381*10000</f>
        <v>0</v>
      </c>
      <c r="K381" s="438" t="n">
        <f aca="false">C381*I381*10000</f>
        <v>0</v>
      </c>
      <c r="L381" s="438" t="n">
        <f aca="false">I381*D381*10000</f>
        <v>0</v>
      </c>
      <c r="M381" s="438" t="n">
        <f aca="false">I381*E381*10000</f>
        <v>0</v>
      </c>
      <c r="N381" s="438" t="n">
        <f aca="false">SUM(J381:M381)</f>
        <v>0</v>
      </c>
      <c r="O381" s="451"/>
      <c r="BD381" s="454"/>
      <c r="BE381" s="454"/>
      <c r="CD381" s="456"/>
    </row>
    <row r="382" customFormat="false" ht="12.75" hidden="false" customHeight="false" outlineLevel="0" collapsed="false">
      <c r="A382" s="449" t="n">
        <v>0</v>
      </c>
      <c r="B382" s="0" t="n">
        <v>0</v>
      </c>
      <c r="C382" s="0" t="n">
        <v>0</v>
      </c>
      <c r="D382" s="438" t="n">
        <v>0</v>
      </c>
      <c r="E382" s="438" t="n">
        <v>0</v>
      </c>
      <c r="F382" s="438"/>
      <c r="G382" s="450"/>
      <c r="H382" s="450"/>
      <c r="I382" s="448" t="n">
        <f aca="false">G382-H382</f>
        <v>0</v>
      </c>
      <c r="J382" s="438" t="n">
        <f aca="false">I382*B382*10000</f>
        <v>0</v>
      </c>
      <c r="K382" s="438" t="n">
        <f aca="false">C382*I382*10000</f>
        <v>0</v>
      </c>
      <c r="L382" s="438" t="n">
        <f aca="false">I382*D382*10000</f>
        <v>0</v>
      </c>
      <c r="M382" s="438" t="n">
        <f aca="false">I382*E382*10000</f>
        <v>0</v>
      </c>
      <c r="N382" s="438" t="n">
        <f aca="false">SUM(J382:M382)</f>
        <v>0</v>
      </c>
      <c r="O382" s="451"/>
      <c r="BD382" s="454"/>
      <c r="BE382" s="454"/>
      <c r="CD382" s="456"/>
    </row>
    <row r="383" customFormat="false" ht="12.75" hidden="false" customHeight="false" outlineLevel="0" collapsed="false">
      <c r="A383" s="449" t="n">
        <v>0</v>
      </c>
      <c r="B383" s="0" t="n">
        <v>0</v>
      </c>
      <c r="C383" s="0" t="n">
        <v>0</v>
      </c>
      <c r="D383" s="438" t="n">
        <v>0</v>
      </c>
      <c r="E383" s="438" t="n">
        <v>0</v>
      </c>
      <c r="F383" s="438"/>
      <c r="G383" s="450"/>
      <c r="H383" s="450"/>
      <c r="I383" s="448" t="n">
        <f aca="false">G383-H383</f>
        <v>0</v>
      </c>
      <c r="J383" s="438" t="n">
        <f aca="false">I383*B383*10000</f>
        <v>0</v>
      </c>
      <c r="K383" s="438" t="n">
        <f aca="false">C383*I383*10000</f>
        <v>0</v>
      </c>
      <c r="L383" s="438" t="n">
        <f aca="false">I383*D383*10000</f>
        <v>0</v>
      </c>
      <c r="M383" s="438" t="n">
        <f aca="false">I383*E383*10000</f>
        <v>0</v>
      </c>
      <c r="N383" s="438" t="n">
        <f aca="false">SUM(J383:M383)</f>
        <v>0</v>
      </c>
      <c r="O383" s="451"/>
      <c r="BD383" s="454"/>
      <c r="BE383" s="454"/>
      <c r="CD383" s="456"/>
    </row>
    <row r="384" customFormat="false" ht="12.75" hidden="false" customHeight="false" outlineLevel="0" collapsed="false">
      <c r="A384" s="449" t="n">
        <v>0</v>
      </c>
      <c r="B384" s="0" t="n">
        <v>0</v>
      </c>
      <c r="C384" s="0" t="n">
        <v>0</v>
      </c>
      <c r="D384" s="438" t="n">
        <v>0</v>
      </c>
      <c r="E384" s="438" t="n">
        <v>0</v>
      </c>
      <c r="F384" s="438"/>
      <c r="G384" s="450"/>
      <c r="H384" s="450"/>
      <c r="I384" s="448" t="n">
        <f aca="false">G384-H384</f>
        <v>0</v>
      </c>
      <c r="J384" s="438" t="n">
        <f aca="false">I384*B384*10000</f>
        <v>0</v>
      </c>
      <c r="K384" s="438" t="n">
        <f aca="false">C384*I384*10000</f>
        <v>0</v>
      </c>
      <c r="L384" s="438" t="n">
        <f aca="false">I384*D384*10000</f>
        <v>0</v>
      </c>
      <c r="M384" s="438" t="n">
        <f aca="false">I384*E384*10000</f>
        <v>0</v>
      </c>
      <c r="N384" s="438" t="n">
        <f aca="false">SUM(J384:M384)</f>
        <v>0</v>
      </c>
      <c r="O384" s="451"/>
      <c r="BD384" s="454"/>
      <c r="BE384" s="454"/>
      <c r="CD384" s="456"/>
    </row>
    <row r="385" customFormat="false" ht="12.75" hidden="false" customHeight="false" outlineLevel="0" collapsed="false">
      <c r="A385" s="449" t="n">
        <v>0</v>
      </c>
      <c r="B385" s="0" t="n">
        <v>0</v>
      </c>
      <c r="C385" s="0" t="n">
        <v>0</v>
      </c>
      <c r="D385" s="438" t="n">
        <v>0</v>
      </c>
      <c r="E385" s="438" t="n">
        <v>0</v>
      </c>
      <c r="F385" s="438"/>
      <c r="G385" s="450"/>
      <c r="H385" s="450"/>
      <c r="I385" s="448" t="n">
        <f aca="false">G385-H385</f>
        <v>0</v>
      </c>
      <c r="J385" s="438" t="n">
        <f aca="false">I385*B385*10000</f>
        <v>0</v>
      </c>
      <c r="K385" s="438" t="n">
        <f aca="false">C385*I385*10000</f>
        <v>0</v>
      </c>
      <c r="L385" s="438" t="n">
        <f aca="false">I385*D385*10000</f>
        <v>0</v>
      </c>
      <c r="M385" s="438" t="n">
        <f aca="false">I385*E385*10000</f>
        <v>0</v>
      </c>
      <c r="N385" s="438" t="n">
        <f aca="false">SUM(J385:M385)</f>
        <v>0</v>
      </c>
      <c r="O385" s="451"/>
      <c r="BD385" s="454"/>
      <c r="BE385" s="454"/>
      <c r="CD385" s="456"/>
    </row>
    <row r="386" customFormat="false" ht="12.75" hidden="false" customHeight="false" outlineLevel="0" collapsed="false">
      <c r="A386" s="449" t="n">
        <v>0</v>
      </c>
      <c r="B386" s="0" t="n">
        <v>0</v>
      </c>
      <c r="C386" s="0" t="n">
        <v>0</v>
      </c>
      <c r="D386" s="438" t="n">
        <v>0</v>
      </c>
      <c r="E386" s="438" t="n">
        <v>0</v>
      </c>
      <c r="F386" s="438"/>
      <c r="G386" s="450"/>
      <c r="H386" s="450"/>
      <c r="I386" s="448" t="n">
        <f aca="false">G386-H386</f>
        <v>0</v>
      </c>
      <c r="J386" s="438" t="n">
        <f aca="false">I386*B386*10000</f>
        <v>0</v>
      </c>
      <c r="K386" s="438" t="n">
        <f aca="false">C386*I386*10000</f>
        <v>0</v>
      </c>
      <c r="L386" s="438" t="n">
        <f aca="false">I386*D386*10000</f>
        <v>0</v>
      </c>
      <c r="M386" s="438" t="n">
        <f aca="false">I386*E386*10000</f>
        <v>0</v>
      </c>
      <c r="N386" s="438" t="n">
        <f aca="false">SUM(J386:M386)</f>
        <v>0</v>
      </c>
      <c r="O386" s="451"/>
      <c r="BD386" s="454"/>
      <c r="CD386" s="456"/>
    </row>
    <row r="387" customFormat="false" ht="12.75" hidden="false" customHeight="false" outlineLevel="0" collapsed="false">
      <c r="A387" s="449" t="n">
        <v>0</v>
      </c>
      <c r="B387" s="0" t="n">
        <v>0</v>
      </c>
      <c r="C387" s="0" t="n">
        <v>0</v>
      </c>
      <c r="D387" s="438" t="n">
        <v>0</v>
      </c>
      <c r="E387" s="438" t="n">
        <v>0</v>
      </c>
      <c r="F387" s="438"/>
      <c r="G387" s="450"/>
      <c r="H387" s="450"/>
      <c r="I387" s="448" t="n">
        <f aca="false">G387-H387</f>
        <v>0</v>
      </c>
      <c r="J387" s="438" t="n">
        <f aca="false">I387*B387*10000</f>
        <v>0</v>
      </c>
      <c r="K387" s="438" t="n">
        <f aca="false">C387*I387*10000</f>
        <v>0</v>
      </c>
      <c r="L387" s="438" t="n">
        <f aca="false">I387*D387*10000</f>
        <v>0</v>
      </c>
      <c r="M387" s="438" t="n">
        <f aca="false">I387*E387*10000</f>
        <v>0</v>
      </c>
      <c r="N387" s="438" t="n">
        <f aca="false">SUM(J387:M387)</f>
        <v>0</v>
      </c>
      <c r="O387" s="451"/>
      <c r="BD387" s="454"/>
      <c r="CD387" s="456"/>
    </row>
    <row r="388" customFormat="false" ht="12.75" hidden="false" customHeight="false" outlineLevel="0" collapsed="false">
      <c r="A388" s="449" t="n">
        <v>0</v>
      </c>
      <c r="B388" s="0" t="n">
        <v>0</v>
      </c>
      <c r="C388" s="0" t="n">
        <v>0</v>
      </c>
      <c r="D388" s="438" t="n">
        <v>0</v>
      </c>
      <c r="E388" s="438" t="n">
        <v>0</v>
      </c>
      <c r="F388" s="438"/>
      <c r="G388" s="450"/>
      <c r="H388" s="450"/>
      <c r="I388" s="448" t="n">
        <f aca="false">G388-H388</f>
        <v>0</v>
      </c>
      <c r="J388" s="438" t="n">
        <f aca="false">I388*B388*10000</f>
        <v>0</v>
      </c>
      <c r="K388" s="438" t="n">
        <f aca="false">C388*I388*10000</f>
        <v>0</v>
      </c>
      <c r="L388" s="438" t="n">
        <f aca="false">I388*D388*10000</f>
        <v>0</v>
      </c>
      <c r="M388" s="438" t="n">
        <f aca="false">I388*E388*10000</f>
        <v>0</v>
      </c>
      <c r="N388" s="438" t="n">
        <f aca="false">SUM(J388:M388)</f>
        <v>0</v>
      </c>
      <c r="O388" s="451"/>
      <c r="BD388" s="454"/>
      <c r="CD388" s="456"/>
    </row>
    <row r="389" customFormat="false" ht="12.75" hidden="false" customHeight="false" outlineLevel="0" collapsed="false">
      <c r="A389" s="449" t="n">
        <v>0</v>
      </c>
      <c r="B389" s="0" t="n">
        <v>0</v>
      </c>
      <c r="C389" s="0" t="n">
        <v>0</v>
      </c>
      <c r="D389" s="438" t="n">
        <v>0</v>
      </c>
      <c r="E389" s="438" t="n">
        <v>0</v>
      </c>
      <c r="F389" s="438"/>
      <c r="G389" s="450"/>
      <c r="H389" s="450"/>
      <c r="I389" s="448" t="n">
        <f aca="false">G389-H389</f>
        <v>0</v>
      </c>
      <c r="J389" s="438" t="n">
        <f aca="false">I389*B389*10000</f>
        <v>0</v>
      </c>
      <c r="K389" s="438" t="n">
        <f aca="false">C389*I389*10000</f>
        <v>0</v>
      </c>
      <c r="L389" s="438" t="n">
        <f aca="false">I389*D389*10000</f>
        <v>0</v>
      </c>
      <c r="M389" s="438" t="n">
        <f aca="false">I389*E389*10000</f>
        <v>0</v>
      </c>
      <c r="N389" s="438" t="n">
        <f aca="false">SUM(J389:M389)</f>
        <v>0</v>
      </c>
      <c r="O389" s="451"/>
      <c r="P389" s="438" t="n">
        <f aca="false">SUM(N378:N389)</f>
        <v>0</v>
      </c>
      <c r="BD389" s="454"/>
      <c r="CD389" s="456"/>
    </row>
    <row r="390" customFormat="false" ht="12.75" hidden="false" customHeight="false" outlineLevel="0" collapsed="false">
      <c r="A390" s="449" t="n">
        <v>0</v>
      </c>
      <c r="B390" s="0" t="n">
        <v>0</v>
      </c>
      <c r="C390" s="0" t="n">
        <v>0</v>
      </c>
      <c r="D390" s="438" t="n">
        <v>0</v>
      </c>
      <c r="E390" s="438" t="n">
        <v>0</v>
      </c>
      <c r="F390" s="438"/>
      <c r="G390" s="450"/>
      <c r="H390" s="450"/>
      <c r="I390" s="448" t="n">
        <f aca="false">G390-H390</f>
        <v>0</v>
      </c>
      <c r="J390" s="438" t="n">
        <f aca="false">I390*B390*10000</f>
        <v>0</v>
      </c>
      <c r="K390" s="438" t="n">
        <f aca="false">C390*I390*10000</f>
        <v>0</v>
      </c>
      <c r="L390" s="438" t="n">
        <f aca="false">I390*D390*10000</f>
        <v>0</v>
      </c>
      <c r="M390" s="438" t="n">
        <f aca="false">I390*E390*10000</f>
        <v>0</v>
      </c>
      <c r="N390" s="438" t="n">
        <f aca="false">SUM(J390:M390)</f>
        <v>0</v>
      </c>
      <c r="O390" s="451"/>
      <c r="BD390" s="454"/>
      <c r="CD390" s="456"/>
    </row>
    <row r="391" customFormat="false" ht="12.75" hidden="false" customHeight="false" outlineLevel="0" collapsed="false">
      <c r="A391" s="449" t="n">
        <v>0</v>
      </c>
      <c r="B391" s="0" t="n">
        <v>0</v>
      </c>
      <c r="C391" s="0" t="n">
        <v>0</v>
      </c>
      <c r="D391" s="438" t="n">
        <v>0</v>
      </c>
      <c r="E391" s="438" t="n">
        <v>0</v>
      </c>
      <c r="F391" s="438"/>
      <c r="G391" s="450"/>
      <c r="H391" s="450"/>
      <c r="I391" s="448" t="n">
        <f aca="false">G391-H391</f>
        <v>0</v>
      </c>
      <c r="J391" s="438" t="n">
        <f aca="false">I391*B391*10000</f>
        <v>0</v>
      </c>
      <c r="K391" s="438" t="n">
        <f aca="false">C391*I391*10000</f>
        <v>0</v>
      </c>
      <c r="L391" s="438" t="n">
        <f aca="false">I391*D391*10000</f>
        <v>0</v>
      </c>
      <c r="M391" s="438" t="n">
        <f aca="false">I391*E391*10000</f>
        <v>0</v>
      </c>
      <c r="N391" s="438" t="n">
        <f aca="false">SUM(J391:M391)</f>
        <v>0</v>
      </c>
      <c r="O391" s="451"/>
      <c r="BD391" s="454"/>
      <c r="CD391" s="456"/>
    </row>
    <row r="392" customFormat="false" ht="12.75" hidden="false" customHeight="false" outlineLevel="0" collapsed="false">
      <c r="A392" s="449" t="n">
        <v>0</v>
      </c>
      <c r="B392" s="0" t="n">
        <v>0</v>
      </c>
      <c r="C392" s="0" t="n">
        <v>0</v>
      </c>
      <c r="D392" s="438" t="n">
        <v>0</v>
      </c>
      <c r="E392" s="438" t="n">
        <v>0</v>
      </c>
      <c r="F392" s="438"/>
      <c r="G392" s="450"/>
      <c r="H392" s="450"/>
      <c r="I392" s="448" t="n">
        <f aca="false">G392-H392</f>
        <v>0</v>
      </c>
      <c r="J392" s="438" t="n">
        <f aca="false">I392*B392*10000</f>
        <v>0</v>
      </c>
      <c r="K392" s="438" t="n">
        <f aca="false">C392*I392*10000</f>
        <v>0</v>
      </c>
      <c r="L392" s="438" t="n">
        <f aca="false">I392*D392*10000</f>
        <v>0</v>
      </c>
      <c r="M392" s="438" t="n">
        <f aca="false">I392*E392*10000</f>
        <v>0</v>
      </c>
      <c r="N392" s="438" t="n">
        <f aca="false">SUM(J392:M392)</f>
        <v>0</v>
      </c>
      <c r="O392" s="451"/>
      <c r="BD392" s="454"/>
      <c r="CD392" s="456"/>
    </row>
    <row r="393" customFormat="false" ht="12.75" hidden="false" customHeight="false" outlineLevel="0" collapsed="false">
      <c r="A393" s="449" t="n">
        <v>0</v>
      </c>
      <c r="B393" s="0" t="n">
        <v>0</v>
      </c>
      <c r="C393" s="0" t="n">
        <v>0</v>
      </c>
      <c r="D393" s="438" t="n">
        <v>0</v>
      </c>
      <c r="E393" s="438" t="n">
        <v>0</v>
      </c>
      <c r="F393" s="438"/>
      <c r="G393" s="450"/>
      <c r="H393" s="450"/>
      <c r="I393" s="448" t="n">
        <f aca="false">G393-H393</f>
        <v>0</v>
      </c>
      <c r="J393" s="438" t="n">
        <f aca="false">I393*B393*10000</f>
        <v>0</v>
      </c>
      <c r="K393" s="438" t="n">
        <f aca="false">C393*I393*10000</f>
        <v>0</v>
      </c>
      <c r="L393" s="438" t="n">
        <f aca="false">I393*D393*10000</f>
        <v>0</v>
      </c>
      <c r="M393" s="438" t="n">
        <f aca="false">I393*E393*10000</f>
        <v>0</v>
      </c>
      <c r="N393" s="438" t="n">
        <f aca="false">SUM(J393:M393)</f>
        <v>0</v>
      </c>
      <c r="O393" s="451"/>
      <c r="BD393" s="454"/>
      <c r="CD393" s="456"/>
    </row>
    <row r="394" customFormat="false" ht="12.75" hidden="false" customHeight="false" outlineLevel="0" collapsed="false">
      <c r="A394" s="449" t="n">
        <v>0</v>
      </c>
      <c r="B394" s="0" t="n">
        <v>0</v>
      </c>
      <c r="C394" s="0" t="n">
        <v>0</v>
      </c>
      <c r="D394" s="438" t="n">
        <v>0</v>
      </c>
      <c r="E394" s="438" t="n">
        <v>0</v>
      </c>
      <c r="F394" s="438"/>
      <c r="G394" s="450"/>
      <c r="H394" s="450"/>
      <c r="I394" s="448" t="n">
        <f aca="false">G394-H394</f>
        <v>0</v>
      </c>
      <c r="J394" s="438" t="n">
        <f aca="false">I394*B394*10000</f>
        <v>0</v>
      </c>
      <c r="K394" s="438" t="n">
        <f aca="false">C394*I394*10000</f>
        <v>0</v>
      </c>
      <c r="L394" s="438" t="n">
        <f aca="false">I394*D394*10000</f>
        <v>0</v>
      </c>
      <c r="M394" s="438" t="n">
        <f aca="false">I394*E394*10000</f>
        <v>0</v>
      </c>
      <c r="N394" s="438" t="n">
        <f aca="false">SUM(J394:M394)</f>
        <v>0</v>
      </c>
      <c r="O394" s="451"/>
      <c r="BD394" s="454"/>
      <c r="CD394" s="456"/>
    </row>
    <row r="395" customFormat="false" ht="12.75" hidden="false" customHeight="false" outlineLevel="0" collapsed="false">
      <c r="A395" s="449" t="n">
        <v>0</v>
      </c>
      <c r="B395" s="0" t="n">
        <v>0</v>
      </c>
      <c r="C395" s="0" t="n">
        <v>0</v>
      </c>
      <c r="D395" s="438" t="n">
        <v>0</v>
      </c>
      <c r="E395" s="438" t="n">
        <v>0</v>
      </c>
      <c r="F395" s="438"/>
      <c r="G395" s="450"/>
      <c r="H395" s="450"/>
      <c r="I395" s="448" t="n">
        <f aca="false">G395-H395</f>
        <v>0</v>
      </c>
      <c r="J395" s="438" t="n">
        <f aca="false">I395*B395*10000</f>
        <v>0</v>
      </c>
      <c r="K395" s="438" t="n">
        <f aca="false">C395*I395*10000</f>
        <v>0</v>
      </c>
      <c r="L395" s="438" t="n">
        <f aca="false">I395*D395*10000</f>
        <v>0</v>
      </c>
      <c r="M395" s="438" t="n">
        <f aca="false">I395*E395*10000</f>
        <v>0</v>
      </c>
      <c r="N395" s="438" t="n">
        <f aca="false">SUM(J395:M395)</f>
        <v>0</v>
      </c>
      <c r="O395" s="451"/>
      <c r="BD395" s="454"/>
      <c r="CD395" s="456"/>
    </row>
    <row r="396" customFormat="false" ht="12.75" hidden="false" customHeight="false" outlineLevel="0" collapsed="false">
      <c r="A396" s="449" t="n">
        <v>0</v>
      </c>
      <c r="B396" s="0" t="n">
        <v>0</v>
      </c>
      <c r="C396" s="0" t="n">
        <v>0</v>
      </c>
      <c r="D396" s="438" t="n">
        <v>0</v>
      </c>
      <c r="E396" s="438" t="n">
        <v>0</v>
      </c>
      <c r="F396" s="438"/>
      <c r="G396" s="450"/>
      <c r="H396" s="450"/>
      <c r="I396" s="448" t="n">
        <f aca="false">G396-H396</f>
        <v>0</v>
      </c>
      <c r="J396" s="438" t="n">
        <f aca="false">I396*B396*10000</f>
        <v>0</v>
      </c>
      <c r="K396" s="438" t="n">
        <f aca="false">C396*I396*10000</f>
        <v>0</v>
      </c>
      <c r="L396" s="438" t="n">
        <f aca="false">I396*D396*10000</f>
        <v>0</v>
      </c>
      <c r="M396" s="438" t="n">
        <f aca="false">I396*E396*10000</f>
        <v>0</v>
      </c>
      <c r="N396" s="438" t="n">
        <f aca="false">SUM(J396:M396)</f>
        <v>0</v>
      </c>
      <c r="O396" s="451"/>
      <c r="BD396" s="454"/>
      <c r="CD396" s="456"/>
    </row>
    <row r="397" customFormat="false" ht="12.75" hidden="false" customHeight="false" outlineLevel="0" collapsed="false">
      <c r="A397" s="449" t="n">
        <v>0</v>
      </c>
      <c r="B397" s="0" t="n">
        <v>0</v>
      </c>
      <c r="C397" s="0" t="n">
        <v>0</v>
      </c>
      <c r="D397" s="438" t="n">
        <v>0</v>
      </c>
      <c r="E397" s="438" t="n">
        <v>0</v>
      </c>
      <c r="F397" s="438"/>
      <c r="G397" s="450"/>
      <c r="H397" s="450"/>
      <c r="I397" s="448" t="n">
        <f aca="false">G397-H397</f>
        <v>0</v>
      </c>
      <c r="J397" s="438" t="n">
        <f aca="false">I397*B397*10000</f>
        <v>0</v>
      </c>
      <c r="K397" s="438" t="n">
        <f aca="false">C397*I397*10000</f>
        <v>0</v>
      </c>
      <c r="L397" s="438" t="n">
        <f aca="false">I397*D397*10000</f>
        <v>0</v>
      </c>
      <c r="M397" s="438" t="n">
        <f aca="false">I397*E397*10000</f>
        <v>0</v>
      </c>
      <c r="N397" s="438" t="n">
        <f aca="false">SUM(J397:M397)</f>
        <v>0</v>
      </c>
      <c r="O397" s="451"/>
      <c r="BD397" s="454"/>
      <c r="CD397" s="456"/>
    </row>
    <row r="398" customFormat="false" ht="12.75" hidden="false" customHeight="false" outlineLevel="0" collapsed="false">
      <c r="A398" s="449" t="n">
        <v>0</v>
      </c>
      <c r="B398" s="0" t="n">
        <v>0</v>
      </c>
      <c r="C398" s="0" t="n">
        <v>0</v>
      </c>
      <c r="D398" s="438" t="n">
        <v>0</v>
      </c>
      <c r="E398" s="438" t="n">
        <v>0</v>
      </c>
      <c r="F398" s="438"/>
      <c r="G398" s="450"/>
      <c r="H398" s="450"/>
      <c r="I398" s="448" t="n">
        <f aca="false">G398-H398</f>
        <v>0</v>
      </c>
      <c r="J398" s="438" t="n">
        <f aca="false">I398*B398*10000</f>
        <v>0</v>
      </c>
      <c r="K398" s="438" t="n">
        <f aca="false">C398*I398*10000</f>
        <v>0</v>
      </c>
      <c r="L398" s="438" t="n">
        <f aca="false">I398*D398*10000</f>
        <v>0</v>
      </c>
      <c r="M398" s="438" t="n">
        <f aca="false">I398*E398*10000</f>
        <v>0</v>
      </c>
      <c r="N398" s="438" t="n">
        <f aca="false">SUM(J398:M398)</f>
        <v>0</v>
      </c>
      <c r="O398" s="451"/>
      <c r="BD398" s="454"/>
      <c r="CD398" s="456"/>
    </row>
    <row r="399" customFormat="false" ht="12.75" hidden="false" customHeight="false" outlineLevel="0" collapsed="false">
      <c r="A399" s="449" t="n">
        <v>0</v>
      </c>
      <c r="B399" s="0" t="n">
        <v>0</v>
      </c>
      <c r="C399" s="0" t="n">
        <v>0</v>
      </c>
      <c r="D399" s="438" t="n">
        <v>0</v>
      </c>
      <c r="E399" s="438" t="n">
        <v>0</v>
      </c>
      <c r="F399" s="438"/>
      <c r="G399" s="450"/>
      <c r="H399" s="450"/>
      <c r="I399" s="448" t="n">
        <f aca="false">G399-H399</f>
        <v>0</v>
      </c>
      <c r="J399" s="438" t="n">
        <f aca="false">I399*B399*10000</f>
        <v>0</v>
      </c>
      <c r="K399" s="438" t="n">
        <f aca="false">C399*I399*10000</f>
        <v>0</v>
      </c>
      <c r="L399" s="438" t="n">
        <f aca="false">I399*D399*10000</f>
        <v>0</v>
      </c>
      <c r="M399" s="438" t="n">
        <f aca="false">I399*E399*10000</f>
        <v>0</v>
      </c>
      <c r="N399" s="438" t="n">
        <f aca="false">SUM(J399:M399)</f>
        <v>0</v>
      </c>
      <c r="O399" s="451"/>
      <c r="BD399" s="454"/>
      <c r="CD399" s="456"/>
    </row>
    <row r="400" customFormat="false" ht="12.75" hidden="false" customHeight="false" outlineLevel="0" collapsed="false">
      <c r="A400" s="449" t="n">
        <v>0</v>
      </c>
      <c r="B400" s="0" t="n">
        <v>0</v>
      </c>
      <c r="C400" s="0" t="n">
        <v>0</v>
      </c>
      <c r="D400" s="438" t="n">
        <v>0</v>
      </c>
      <c r="E400" s="438" t="n">
        <v>0</v>
      </c>
      <c r="F400" s="438"/>
      <c r="G400" s="450"/>
      <c r="H400" s="450"/>
      <c r="I400" s="448" t="n">
        <f aca="false">G400-H400</f>
        <v>0</v>
      </c>
      <c r="J400" s="438" t="n">
        <f aca="false">I400*B400*10000</f>
        <v>0</v>
      </c>
      <c r="K400" s="438" t="n">
        <f aca="false">C400*I400*10000</f>
        <v>0</v>
      </c>
      <c r="L400" s="438" t="n">
        <f aca="false">I400*D400*10000</f>
        <v>0</v>
      </c>
      <c r="M400" s="438" t="n">
        <f aca="false">I400*E400*10000</f>
        <v>0</v>
      </c>
      <c r="N400" s="438" t="n">
        <f aca="false">SUM(J400:M400)</f>
        <v>0</v>
      </c>
      <c r="O400" s="451"/>
      <c r="BD400" s="454"/>
      <c r="CD400" s="456"/>
    </row>
    <row r="401" customFormat="false" ht="12.75" hidden="false" customHeight="false" outlineLevel="0" collapsed="false">
      <c r="A401" s="449" t="n">
        <v>0</v>
      </c>
      <c r="B401" s="0" t="n">
        <v>0</v>
      </c>
      <c r="C401" s="0" t="n">
        <v>0</v>
      </c>
      <c r="D401" s="438" t="n">
        <v>0</v>
      </c>
      <c r="E401" s="438" t="n">
        <v>0</v>
      </c>
      <c r="F401" s="438"/>
      <c r="G401" s="450"/>
      <c r="H401" s="450"/>
      <c r="I401" s="448" t="n">
        <f aca="false">G401-H401</f>
        <v>0</v>
      </c>
      <c r="J401" s="438" t="n">
        <f aca="false">I401*B401*10000</f>
        <v>0</v>
      </c>
      <c r="K401" s="438" t="n">
        <f aca="false">C401*I401*10000</f>
        <v>0</v>
      </c>
      <c r="L401" s="438" t="n">
        <f aca="false">I401*D401*10000</f>
        <v>0</v>
      </c>
      <c r="M401" s="438" t="n">
        <f aca="false">I401*E401*10000</f>
        <v>0</v>
      </c>
      <c r="N401" s="438" t="n">
        <f aca="false">SUM(J401:M401)</f>
        <v>0</v>
      </c>
      <c r="O401" s="451"/>
      <c r="P401" s="438" t="n">
        <f aca="false">SUM(N390:N401)</f>
        <v>0</v>
      </c>
      <c r="BD401" s="454"/>
      <c r="CD401" s="456"/>
    </row>
    <row r="402" customFormat="false" ht="12.75" hidden="false" customHeight="false" outlineLevel="0" collapsed="false">
      <c r="A402" s="449" t="n">
        <v>0</v>
      </c>
      <c r="B402" s="0" t="n">
        <v>0</v>
      </c>
      <c r="C402" s="0" t="n">
        <v>0</v>
      </c>
      <c r="D402" s="438" t="n">
        <v>0</v>
      </c>
      <c r="E402" s="438" t="n">
        <v>0</v>
      </c>
      <c r="F402" s="438"/>
      <c r="G402" s="450"/>
      <c r="H402" s="450"/>
      <c r="I402" s="448" t="n">
        <f aca="false">G402-H402</f>
        <v>0</v>
      </c>
      <c r="J402" s="438" t="n">
        <f aca="false">I402*B402*10000</f>
        <v>0</v>
      </c>
      <c r="K402" s="438" t="n">
        <f aca="false">C402*I402*10000</f>
        <v>0</v>
      </c>
      <c r="L402" s="438" t="n">
        <f aca="false">I402*D402*10000</f>
        <v>0</v>
      </c>
      <c r="M402" s="438" t="n">
        <f aca="false">I402*E402*10000</f>
        <v>0</v>
      </c>
      <c r="N402" s="438" t="n">
        <f aca="false">SUM(J402:M402)</f>
        <v>0</v>
      </c>
      <c r="O402" s="451"/>
      <c r="BD402" s="454"/>
      <c r="CD402" s="456"/>
    </row>
    <row r="403" customFormat="false" ht="12.75" hidden="false" customHeight="false" outlineLevel="0" collapsed="false">
      <c r="A403" s="449" t="n">
        <v>0</v>
      </c>
      <c r="B403" s="0" t="n">
        <v>0</v>
      </c>
      <c r="C403" s="0" t="n">
        <v>0</v>
      </c>
      <c r="D403" s="438" t="n">
        <v>0</v>
      </c>
      <c r="E403" s="438" t="n">
        <v>0</v>
      </c>
      <c r="F403" s="438"/>
      <c r="G403" s="450"/>
      <c r="H403" s="450"/>
      <c r="I403" s="448" t="n">
        <f aca="false">G403-H403</f>
        <v>0</v>
      </c>
      <c r="J403" s="438" t="n">
        <f aca="false">I403*B403*10000</f>
        <v>0</v>
      </c>
      <c r="K403" s="438" t="n">
        <f aca="false">C403*I403*10000</f>
        <v>0</v>
      </c>
      <c r="L403" s="438" t="n">
        <f aca="false">I403*D403*10000</f>
        <v>0</v>
      </c>
      <c r="M403" s="438" t="n">
        <f aca="false">I403*E403*10000</f>
        <v>0</v>
      </c>
      <c r="N403" s="438" t="n">
        <f aca="false">SUM(J403:M403)</f>
        <v>0</v>
      </c>
      <c r="O403" s="451"/>
      <c r="BD403" s="454"/>
      <c r="CD403" s="456"/>
    </row>
    <row r="404" customFormat="false" ht="12.75" hidden="false" customHeight="false" outlineLevel="0" collapsed="false">
      <c r="A404" s="449" t="n">
        <v>0</v>
      </c>
      <c r="B404" s="0" t="n">
        <v>0</v>
      </c>
      <c r="C404" s="0" t="n">
        <v>0</v>
      </c>
      <c r="D404" s="438" t="n">
        <v>0</v>
      </c>
      <c r="E404" s="438" t="n">
        <v>0</v>
      </c>
      <c r="F404" s="438"/>
      <c r="G404" s="450"/>
      <c r="H404" s="450"/>
      <c r="I404" s="448" t="n">
        <f aca="false">G404-H404</f>
        <v>0</v>
      </c>
      <c r="J404" s="438" t="n">
        <f aca="false">I404*B404*10000</f>
        <v>0</v>
      </c>
      <c r="K404" s="438" t="n">
        <f aca="false">C404*I404*10000</f>
        <v>0</v>
      </c>
      <c r="L404" s="438" t="n">
        <f aca="false">I404*D404*10000</f>
        <v>0</v>
      </c>
      <c r="M404" s="438" t="n">
        <f aca="false">I404*E404*10000</f>
        <v>0</v>
      </c>
      <c r="N404" s="438" t="n">
        <f aca="false">SUM(J404:M404)</f>
        <v>0</v>
      </c>
      <c r="O404" s="451"/>
      <c r="BD404" s="454"/>
      <c r="CD404" s="456"/>
    </row>
    <row r="405" customFormat="false" ht="12.75" hidden="false" customHeight="false" outlineLevel="0" collapsed="false">
      <c r="A405" s="449" t="n">
        <v>0</v>
      </c>
      <c r="B405" s="0" t="n">
        <v>0</v>
      </c>
      <c r="C405" s="0" t="n">
        <v>0</v>
      </c>
      <c r="D405" s="438" t="n">
        <v>0</v>
      </c>
      <c r="E405" s="438" t="n">
        <v>0</v>
      </c>
      <c r="F405" s="438"/>
      <c r="G405" s="450"/>
      <c r="H405" s="450"/>
      <c r="I405" s="448" t="n">
        <f aca="false">G405-H405</f>
        <v>0</v>
      </c>
      <c r="J405" s="438" t="n">
        <f aca="false">I405*B405*10000</f>
        <v>0</v>
      </c>
      <c r="K405" s="438" t="n">
        <f aca="false">C405*I405*10000</f>
        <v>0</v>
      </c>
      <c r="L405" s="438" t="n">
        <f aca="false">I405*D405*10000</f>
        <v>0</v>
      </c>
      <c r="M405" s="438" t="n">
        <f aca="false">I405*E405*10000</f>
        <v>0</v>
      </c>
      <c r="N405" s="438" t="n">
        <f aca="false">SUM(J405:M405)</f>
        <v>0</v>
      </c>
      <c r="O405" s="451"/>
      <c r="BD405" s="454"/>
      <c r="CD405" s="456"/>
    </row>
    <row r="406" customFormat="false" ht="12.75" hidden="false" customHeight="false" outlineLevel="0" collapsed="false">
      <c r="A406" s="449" t="n">
        <v>0</v>
      </c>
      <c r="B406" s="0" t="n">
        <v>0</v>
      </c>
      <c r="C406" s="0" t="n">
        <v>0</v>
      </c>
      <c r="D406" s="438" t="n">
        <v>0</v>
      </c>
      <c r="E406" s="438" t="n">
        <v>0</v>
      </c>
      <c r="F406" s="438"/>
      <c r="G406" s="450"/>
      <c r="H406" s="450"/>
      <c r="I406" s="448" t="n">
        <f aca="false">G406-H406</f>
        <v>0</v>
      </c>
      <c r="J406" s="438" t="n">
        <f aca="false">I406*B406*10000</f>
        <v>0</v>
      </c>
      <c r="K406" s="438" t="n">
        <f aca="false">C406*I406*10000</f>
        <v>0</v>
      </c>
      <c r="L406" s="438" t="n">
        <f aca="false">I406*D406*10000</f>
        <v>0</v>
      </c>
      <c r="M406" s="438" t="n">
        <f aca="false">I406*E406*10000</f>
        <v>0</v>
      </c>
      <c r="N406" s="438" t="n">
        <f aca="false">SUM(J406:M406)</f>
        <v>0</v>
      </c>
      <c r="O406" s="451"/>
      <c r="BD406" s="454"/>
      <c r="CD406" s="456"/>
    </row>
    <row r="407" customFormat="false" ht="12.75" hidden="false" customHeight="false" outlineLevel="0" collapsed="false">
      <c r="A407" s="449" t="n">
        <v>0</v>
      </c>
      <c r="B407" s="0" t="n">
        <v>0</v>
      </c>
      <c r="C407" s="0" t="n">
        <v>0</v>
      </c>
      <c r="D407" s="438" t="n">
        <v>0</v>
      </c>
      <c r="E407" s="438" t="n">
        <v>0</v>
      </c>
      <c r="F407" s="438"/>
      <c r="G407" s="450"/>
      <c r="H407" s="450"/>
      <c r="I407" s="448" t="n">
        <f aca="false">G407-H407</f>
        <v>0</v>
      </c>
      <c r="J407" s="438" t="n">
        <f aca="false">I407*B407*10000</f>
        <v>0</v>
      </c>
      <c r="K407" s="438" t="n">
        <f aca="false">C407*I407*10000</f>
        <v>0</v>
      </c>
      <c r="L407" s="438" t="n">
        <f aca="false">I407*D407*10000</f>
        <v>0</v>
      </c>
      <c r="M407" s="438" t="n">
        <f aca="false">I407*E407*10000</f>
        <v>0</v>
      </c>
      <c r="N407" s="438" t="n">
        <f aca="false">SUM(J407:M407)</f>
        <v>0</v>
      </c>
      <c r="O407" s="451"/>
      <c r="BD407" s="454"/>
      <c r="CD407" s="456"/>
    </row>
    <row r="408" customFormat="false" ht="12.75" hidden="false" customHeight="false" outlineLevel="0" collapsed="false">
      <c r="A408" s="449" t="n">
        <v>0</v>
      </c>
      <c r="B408" s="0" t="n">
        <v>0</v>
      </c>
      <c r="C408" s="0" t="n">
        <v>0</v>
      </c>
      <c r="D408" s="438" t="n">
        <v>0</v>
      </c>
      <c r="E408" s="438" t="n">
        <v>0</v>
      </c>
      <c r="F408" s="438"/>
      <c r="G408" s="450"/>
      <c r="H408" s="450"/>
      <c r="I408" s="448" t="n">
        <f aca="false">G408-H408</f>
        <v>0</v>
      </c>
      <c r="J408" s="438" t="n">
        <f aca="false">I408*B408*10000</f>
        <v>0</v>
      </c>
      <c r="K408" s="438" t="n">
        <f aca="false">C408*I408*10000</f>
        <v>0</v>
      </c>
      <c r="L408" s="438" t="n">
        <f aca="false">I408*D408*10000</f>
        <v>0</v>
      </c>
      <c r="M408" s="438" t="n">
        <f aca="false">I408*E408*10000</f>
        <v>0</v>
      </c>
      <c r="N408" s="438" t="n">
        <f aca="false">SUM(J408:M408)</f>
        <v>0</v>
      </c>
      <c r="O408" s="451"/>
      <c r="AS408" s="0" t="n">
        <f aca="false">L422+M422</f>
        <v>0</v>
      </c>
      <c r="BD408" s="454" t="n">
        <f aca="false">IF(1/((1+BF408/2)^(2*(A409-$G$8)/365.25))&gt;1,1,1/((1+BF408/2)^(2*(A409-$G$8)/365.25)))</f>
        <v>1</v>
      </c>
      <c r="CD408" s="456" t="e">
        <f aca="false">IF(VALUE(MID(CC408,8,1))=1,DATEVALUE(LEFT(CC408,7)&amp;RIGHT(CC408,2)),DATEVALUE(CC408))</f>
        <v>#VALUE!</v>
      </c>
    </row>
    <row r="409" customFormat="false" ht="12.75" hidden="false" customHeight="false" outlineLevel="0" collapsed="false">
      <c r="A409" s="449" t="n">
        <v>0</v>
      </c>
      <c r="B409" s="0" t="n">
        <v>0</v>
      </c>
      <c r="C409" s="0" t="n">
        <v>0</v>
      </c>
      <c r="D409" s="438" t="n">
        <v>0</v>
      </c>
      <c r="E409" s="438" t="n">
        <v>0</v>
      </c>
      <c r="F409" s="438"/>
      <c r="G409" s="450"/>
      <c r="H409" s="450"/>
      <c r="I409" s="448" t="n">
        <f aca="false">G409-H409</f>
        <v>0</v>
      </c>
      <c r="J409" s="438" t="n">
        <f aca="false">I409*B409*10000</f>
        <v>0</v>
      </c>
      <c r="K409" s="438" t="n">
        <f aca="false">C409*I409*10000</f>
        <v>0</v>
      </c>
      <c r="L409" s="438" t="n">
        <f aca="false">I409*D409*10000</f>
        <v>0</v>
      </c>
      <c r="M409" s="438" t="n">
        <f aca="false">I409*E409*10000</f>
        <v>0</v>
      </c>
      <c r="N409" s="438" t="n">
        <f aca="false">SUM(J409:M409)</f>
        <v>0</v>
      </c>
      <c r="O409" s="451"/>
      <c r="AS409" s="0" t="n">
        <f aca="false">L423+M423</f>
        <v>0</v>
      </c>
      <c r="BD409" s="454" t="n">
        <f aca="false">IF(1/((1+BF409/2)^(2*(A410-$G$8)/365.25))&gt;1,1,1/((1+BF409/2)^(2*(A410-$G$8)/365.25)))</f>
        <v>1</v>
      </c>
      <c r="CD409" s="456" t="e">
        <f aca="false">IF(VALUE(MID(CC409,8,1))=1,DATEVALUE(LEFT(CC409,7)&amp;RIGHT(CC409,2)),DATEVALUE(CC409))</f>
        <v>#VALUE!</v>
      </c>
    </row>
    <row r="410" customFormat="false" ht="12.75" hidden="false" customHeight="false" outlineLevel="0" collapsed="false">
      <c r="A410" s="449" t="n">
        <v>0</v>
      </c>
      <c r="B410" s="0" t="n">
        <v>0</v>
      </c>
      <c r="C410" s="0" t="n">
        <v>0</v>
      </c>
      <c r="D410" s="438" t="n">
        <v>0</v>
      </c>
      <c r="E410" s="438" t="n">
        <v>0</v>
      </c>
      <c r="F410" s="438"/>
      <c r="G410" s="450"/>
      <c r="H410" s="450"/>
      <c r="I410" s="448" t="n">
        <f aca="false">G410-H410</f>
        <v>0</v>
      </c>
      <c r="J410" s="438" t="n">
        <f aca="false">I410*B410*10000</f>
        <v>0</v>
      </c>
      <c r="K410" s="438" t="n">
        <f aca="false">C410*I410*10000</f>
        <v>0</v>
      </c>
      <c r="L410" s="438" t="n">
        <f aca="false">I410*D410*10000</f>
        <v>0</v>
      </c>
      <c r="M410" s="438" t="n">
        <f aca="false">I410*E410*10000</f>
        <v>0</v>
      </c>
      <c r="N410" s="438" t="n">
        <f aca="false">SUM(J410:M410)</f>
        <v>0</v>
      </c>
      <c r="O410" s="451"/>
      <c r="AS410" s="0" t="n">
        <f aca="false">L424+M424</f>
        <v>0</v>
      </c>
      <c r="BD410" s="454" t="n">
        <f aca="false">IF(1/((1+BF410/2)^(2*(A411-$G$8)/365.25))&gt;1,1,1/((1+BF410/2)^(2*(A411-$G$8)/365.25)))</f>
        <v>1</v>
      </c>
      <c r="CD410" s="456" t="e">
        <f aca="false">IF(VALUE(MID(CC410,8,1))=1,DATEVALUE(LEFT(CC410,7)&amp;RIGHT(CC410,2)),DATEVALUE(CC410))</f>
        <v>#VALUE!</v>
      </c>
    </row>
    <row r="411" customFormat="false" ht="12.75" hidden="false" customHeight="false" outlineLevel="0" collapsed="false">
      <c r="A411" s="449" t="n">
        <v>0</v>
      </c>
      <c r="B411" s="0" t="n">
        <v>0</v>
      </c>
      <c r="C411" s="0" t="n">
        <v>0</v>
      </c>
      <c r="D411" s="438" t="n">
        <v>0</v>
      </c>
      <c r="E411" s="438" t="n">
        <v>0</v>
      </c>
      <c r="F411" s="438"/>
      <c r="G411" s="450"/>
      <c r="H411" s="450"/>
      <c r="I411" s="448" t="n">
        <f aca="false">G411-H411</f>
        <v>0</v>
      </c>
      <c r="J411" s="438" t="n">
        <f aca="false">I411*B411*10000</f>
        <v>0</v>
      </c>
      <c r="K411" s="438" t="n">
        <f aca="false">C411*I411*10000</f>
        <v>0</v>
      </c>
      <c r="L411" s="438" t="n">
        <f aca="false">I411*D411*10000</f>
        <v>0</v>
      </c>
      <c r="M411" s="438" t="n">
        <f aca="false">I411*E411*10000</f>
        <v>0</v>
      </c>
      <c r="N411" s="438" t="n">
        <f aca="false">SUM(J411:M411)</f>
        <v>0</v>
      </c>
      <c r="O411" s="451"/>
      <c r="AS411" s="0" t="n">
        <f aca="false">L425+M425</f>
        <v>0</v>
      </c>
      <c r="CD411" s="456" t="e">
        <f aca="false">IF(VALUE(MID(CC411,8,1))=1,DATEVALUE(LEFT(CC411,7)&amp;RIGHT(CC411,2)),DATEVALUE(CC411))</f>
        <v>#VALUE!</v>
      </c>
    </row>
    <row r="412" customFormat="false" ht="12.75" hidden="false" customHeight="false" outlineLevel="0" collapsed="false">
      <c r="A412" s="449" t="n">
        <v>0</v>
      </c>
      <c r="B412" s="0" t="n">
        <v>0</v>
      </c>
      <c r="C412" s="0" t="n">
        <v>0</v>
      </c>
      <c r="D412" s="438" t="n">
        <v>0</v>
      </c>
      <c r="E412" s="438" t="n">
        <v>0</v>
      </c>
      <c r="F412" s="438"/>
      <c r="G412" s="450"/>
      <c r="H412" s="450"/>
      <c r="I412" s="448" t="n">
        <f aca="false">G412-H412</f>
        <v>0</v>
      </c>
      <c r="J412" s="438" t="n">
        <f aca="false">I412*B412*10000</f>
        <v>0</v>
      </c>
      <c r="K412" s="438" t="n">
        <f aca="false">C412*I412*10000</f>
        <v>0</v>
      </c>
      <c r="L412" s="438" t="n">
        <f aca="false">I412*D412*10000</f>
        <v>0</v>
      </c>
      <c r="M412" s="438" t="n">
        <f aca="false">I412*E412*10000</f>
        <v>0</v>
      </c>
      <c r="N412" s="438" t="n">
        <f aca="false">SUM(J412:M412)</f>
        <v>0</v>
      </c>
      <c r="O412" s="451"/>
      <c r="AS412" s="0" t="n">
        <f aca="false">L426+M426</f>
        <v>0</v>
      </c>
      <c r="CD412" s="456" t="e">
        <f aca="false">IF(VALUE(MID(CC412,8,1))=1,DATEVALUE(LEFT(CC412,7)&amp;RIGHT(CC412,2)),DATEVALUE(CC412))</f>
        <v>#VALUE!</v>
      </c>
    </row>
    <row r="413" customFormat="false" ht="12.75" hidden="false" customHeight="false" outlineLevel="0" collapsed="false">
      <c r="A413" s="449" t="n">
        <v>0</v>
      </c>
      <c r="B413" s="0" t="n">
        <v>0</v>
      </c>
      <c r="C413" s="0" t="n">
        <v>0</v>
      </c>
      <c r="D413" s="438" t="n">
        <v>0</v>
      </c>
      <c r="E413" s="438" t="n">
        <v>0</v>
      </c>
      <c r="F413" s="438"/>
      <c r="G413" s="450"/>
      <c r="H413" s="450"/>
      <c r="I413" s="448" t="n">
        <f aca="false">G413-H413</f>
        <v>0</v>
      </c>
      <c r="J413" s="438" t="n">
        <f aca="false">I413*B413*10000</f>
        <v>0</v>
      </c>
      <c r="K413" s="438" t="n">
        <f aca="false">C413*I413*10000</f>
        <v>0</v>
      </c>
      <c r="L413" s="438" t="n">
        <f aca="false">I413*D413*10000</f>
        <v>0</v>
      </c>
      <c r="M413" s="438" t="n">
        <f aca="false">I413*E413*10000</f>
        <v>0</v>
      </c>
      <c r="N413" s="438" t="n">
        <f aca="false">SUM(J413:M413)</f>
        <v>0</v>
      </c>
      <c r="O413" s="451"/>
      <c r="P413" s="438" t="n">
        <f aca="false">SUM(N402:N413)</f>
        <v>0</v>
      </c>
      <c r="AS413" s="0" t="n">
        <f aca="false">L427+M427</f>
        <v>0</v>
      </c>
      <c r="CD413" s="456" t="e">
        <f aca="false">IF(VALUE(MID(CC413,8,1))=1,DATEVALUE(LEFT(CC413,7)&amp;RIGHT(CC413,2)),DATEVALUE(CC413))</f>
        <v>#VALUE!</v>
      </c>
    </row>
    <row r="414" customFormat="false" ht="12.75" hidden="false" customHeight="false" outlineLevel="0" collapsed="false">
      <c r="A414" s="449" t="n">
        <v>0</v>
      </c>
      <c r="B414" s="0" t="n">
        <v>0</v>
      </c>
      <c r="C414" s="0" t="n">
        <v>0</v>
      </c>
      <c r="D414" s="438" t="n">
        <v>0</v>
      </c>
      <c r="E414" s="438" t="n">
        <v>0</v>
      </c>
      <c r="F414" s="438"/>
      <c r="G414" s="450"/>
      <c r="H414" s="450"/>
      <c r="I414" s="448" t="n">
        <f aca="false">G414-H414</f>
        <v>0</v>
      </c>
      <c r="J414" s="438" t="n">
        <f aca="false">I414*B414*10000</f>
        <v>0</v>
      </c>
      <c r="K414" s="438" t="n">
        <f aca="false">C414*I414*10000</f>
        <v>0</v>
      </c>
      <c r="L414" s="438" t="n">
        <f aca="false">I414*D414*10000</f>
        <v>0</v>
      </c>
      <c r="M414" s="438" t="n">
        <f aca="false">I414*E414*10000</f>
        <v>0</v>
      </c>
      <c r="N414" s="438" t="n">
        <f aca="false">SUM(J414:M414)</f>
        <v>0</v>
      </c>
      <c r="O414" s="451"/>
      <c r="AS414" s="0" t="n">
        <f aca="false">L428+M428</f>
        <v>0</v>
      </c>
      <c r="CD414" s="456" t="e">
        <f aca="false">IF(VALUE(MID(CC414,8,1))=1,DATEVALUE(LEFT(CC414,7)&amp;RIGHT(CC414,2)),DATEVALUE(CC414))</f>
        <v>#VALUE!</v>
      </c>
    </row>
    <row r="415" customFormat="false" ht="12.75" hidden="false" customHeight="false" outlineLevel="0" collapsed="false">
      <c r="A415" s="449" t="n">
        <v>0</v>
      </c>
      <c r="B415" s="0" t="n">
        <v>0</v>
      </c>
      <c r="C415" s="0" t="n">
        <v>0</v>
      </c>
      <c r="D415" s="438" t="n">
        <v>0</v>
      </c>
      <c r="E415" s="438" t="n">
        <v>0</v>
      </c>
      <c r="F415" s="438"/>
      <c r="G415" s="450"/>
      <c r="H415" s="450"/>
      <c r="I415" s="448" t="n">
        <f aca="false">G415-H415</f>
        <v>0</v>
      </c>
      <c r="J415" s="438" t="n">
        <f aca="false">I415*B415*10000</f>
        <v>0</v>
      </c>
      <c r="K415" s="438" t="n">
        <f aca="false">C415*I415*10000</f>
        <v>0</v>
      </c>
      <c r="L415" s="438" t="n">
        <f aca="false">I415*D415*10000</f>
        <v>0</v>
      </c>
      <c r="M415" s="438" t="n">
        <f aca="false">I415*E415*10000</f>
        <v>0</v>
      </c>
      <c r="N415" s="438" t="n">
        <f aca="false">SUM(J415:M415)</f>
        <v>0</v>
      </c>
      <c r="O415" s="451"/>
      <c r="AS415" s="0" t="n">
        <f aca="false">L429+M429</f>
        <v>0</v>
      </c>
      <c r="CD415" s="456" t="e">
        <f aca="false">IF(VALUE(MID(CC415,8,1))=1,DATEVALUE(LEFT(CC415,7)&amp;RIGHT(CC415,2)),DATEVALUE(CC415))</f>
        <v>#VALUE!</v>
      </c>
    </row>
    <row r="416" customFormat="false" ht="12.75" hidden="false" customHeight="false" outlineLevel="0" collapsed="false">
      <c r="A416" s="449" t="n">
        <v>0</v>
      </c>
      <c r="B416" s="0" t="n">
        <v>0</v>
      </c>
      <c r="C416" s="0" t="n">
        <v>0</v>
      </c>
      <c r="D416" s="438" t="n">
        <v>0</v>
      </c>
      <c r="E416" s="438" t="n">
        <v>0</v>
      </c>
      <c r="F416" s="438"/>
      <c r="G416" s="450"/>
      <c r="H416" s="450"/>
      <c r="I416" s="448" t="n">
        <f aca="false">G416-H416</f>
        <v>0</v>
      </c>
      <c r="J416" s="438" t="n">
        <f aca="false">I416*B416*10000</f>
        <v>0</v>
      </c>
      <c r="K416" s="438" t="n">
        <f aca="false">C416*I416*10000</f>
        <v>0</v>
      </c>
      <c r="L416" s="438" t="n">
        <f aca="false">I416*D416*10000</f>
        <v>0</v>
      </c>
      <c r="M416" s="438" t="n">
        <f aca="false">I416*E416*10000</f>
        <v>0</v>
      </c>
      <c r="N416" s="438" t="n">
        <f aca="false">SUM(J416:M416)</f>
        <v>0</v>
      </c>
      <c r="O416" s="451"/>
      <c r="AS416" s="0" t="n">
        <f aca="false">L430+M430</f>
        <v>0</v>
      </c>
      <c r="CD416" s="456" t="e">
        <f aca="false">IF(VALUE(MID(CC416,8,1))=1,DATEVALUE(LEFT(CC416,7)&amp;RIGHT(CC416,2)),DATEVALUE(CC416))</f>
        <v>#VALUE!</v>
      </c>
    </row>
    <row r="417" customFormat="false" ht="12.75" hidden="false" customHeight="false" outlineLevel="0" collapsed="false">
      <c r="A417" s="449" t="n">
        <v>0</v>
      </c>
      <c r="B417" s="0" t="n">
        <v>0</v>
      </c>
      <c r="C417" s="0" t="n">
        <v>0</v>
      </c>
      <c r="D417" s="438" t="n">
        <v>0</v>
      </c>
      <c r="E417" s="438" t="n">
        <v>0</v>
      </c>
      <c r="F417" s="438"/>
      <c r="G417" s="450"/>
      <c r="H417" s="450"/>
      <c r="I417" s="448" t="n">
        <f aca="false">G417-H417</f>
        <v>0</v>
      </c>
      <c r="J417" s="438" t="n">
        <f aca="false">I417*B417*10000</f>
        <v>0</v>
      </c>
      <c r="K417" s="438" t="n">
        <f aca="false">C417*I417*10000</f>
        <v>0</v>
      </c>
      <c r="L417" s="438" t="n">
        <f aca="false">I417*D417*10000</f>
        <v>0</v>
      </c>
      <c r="M417" s="438" t="n">
        <f aca="false">I417*E417*10000</f>
        <v>0</v>
      </c>
      <c r="N417" s="438" t="n">
        <f aca="false">SUM(J417:M417)</f>
        <v>0</v>
      </c>
      <c r="O417" s="451"/>
      <c r="AS417" s="0" t="n">
        <f aca="false">L431+M431</f>
        <v>0</v>
      </c>
      <c r="CD417" s="456" t="e">
        <f aca="false">IF(VALUE(MID(CC417,8,1))=1,DATEVALUE(LEFT(CC417,7)&amp;RIGHT(CC417,2)),DATEVALUE(CC417))</f>
        <v>#VALUE!</v>
      </c>
    </row>
    <row r="418" customFormat="false" ht="12.75" hidden="false" customHeight="false" outlineLevel="0" collapsed="false">
      <c r="A418" s="449" t="n">
        <v>0</v>
      </c>
      <c r="B418" s="0" t="n">
        <v>0</v>
      </c>
      <c r="C418" s="0" t="n">
        <v>0</v>
      </c>
      <c r="D418" s="438" t="n">
        <v>0</v>
      </c>
      <c r="E418" s="438" t="n">
        <v>0</v>
      </c>
      <c r="F418" s="438"/>
      <c r="G418" s="450"/>
      <c r="H418" s="450"/>
      <c r="I418" s="448" t="n">
        <f aca="false">G418-H418</f>
        <v>0</v>
      </c>
      <c r="J418" s="438" t="n">
        <f aca="false">I418*B418*10000</f>
        <v>0</v>
      </c>
      <c r="K418" s="438" t="n">
        <f aca="false">C418*I418*10000</f>
        <v>0</v>
      </c>
      <c r="L418" s="438" t="n">
        <f aca="false">I418*D418*10000</f>
        <v>0</v>
      </c>
      <c r="M418" s="438" t="n">
        <f aca="false">I418*E418*10000</f>
        <v>0</v>
      </c>
      <c r="N418" s="438" t="n">
        <f aca="false">SUM(J418:M418)</f>
        <v>0</v>
      </c>
      <c r="O418" s="451"/>
      <c r="AS418" s="0" t="n">
        <f aca="false">L432+M432</f>
        <v>0</v>
      </c>
      <c r="CD418" s="456" t="e">
        <f aca="false">IF(VALUE(MID(CC418,8,1))=1,DATEVALUE(LEFT(CC418,7)&amp;RIGHT(CC418,2)),DATEVALUE(CC418))</f>
        <v>#VALUE!</v>
      </c>
    </row>
    <row r="419" customFormat="false" ht="12.75" hidden="false" customHeight="false" outlineLevel="0" collapsed="false">
      <c r="A419" s="449" t="n">
        <v>0</v>
      </c>
      <c r="B419" s="0" t="n">
        <v>0</v>
      </c>
      <c r="C419" s="0" t="n">
        <v>0</v>
      </c>
      <c r="D419" s="438" t="n">
        <v>0</v>
      </c>
      <c r="E419" s="438" t="n">
        <v>0</v>
      </c>
      <c r="F419" s="438"/>
      <c r="G419" s="450"/>
      <c r="H419" s="450"/>
      <c r="I419" s="448" t="n">
        <f aca="false">G419-H419</f>
        <v>0</v>
      </c>
      <c r="J419" s="438" t="n">
        <f aca="false">I419*B419*10000</f>
        <v>0</v>
      </c>
      <c r="K419" s="438" t="n">
        <f aca="false">C419*I419*10000</f>
        <v>0</v>
      </c>
      <c r="L419" s="438" t="n">
        <f aca="false">I419*D419*10000</f>
        <v>0</v>
      </c>
      <c r="M419" s="438" t="n">
        <f aca="false">I419*E419*10000</f>
        <v>0</v>
      </c>
      <c r="N419" s="438" t="n">
        <f aca="false">SUM(J419:M419)</f>
        <v>0</v>
      </c>
      <c r="O419" s="451"/>
      <c r="AS419" s="0" t="n">
        <f aca="false">L433+M433</f>
        <v>0</v>
      </c>
      <c r="CD419" s="456" t="e">
        <f aca="false">IF(VALUE(MID(CC419,8,1))=1,DATEVALUE(LEFT(CC419,7)&amp;RIGHT(CC419,2)),DATEVALUE(CC419))</f>
        <v>#VALUE!</v>
      </c>
    </row>
    <row r="420" customFormat="false" ht="12.75" hidden="false" customHeight="false" outlineLevel="0" collapsed="false">
      <c r="A420" s="449" t="n">
        <v>0</v>
      </c>
      <c r="B420" s="0" t="n">
        <v>0</v>
      </c>
      <c r="C420" s="0" t="n">
        <v>0</v>
      </c>
      <c r="D420" s="438" t="n">
        <v>0</v>
      </c>
      <c r="E420" s="438" t="n">
        <v>0</v>
      </c>
      <c r="F420" s="438"/>
      <c r="G420" s="450"/>
      <c r="H420" s="450"/>
      <c r="I420" s="448" t="n">
        <f aca="false">G420-H420</f>
        <v>0</v>
      </c>
      <c r="J420" s="438" t="n">
        <f aca="false">I420*B420*10000</f>
        <v>0</v>
      </c>
      <c r="K420" s="438" t="n">
        <f aca="false">C420*I420*10000</f>
        <v>0</v>
      </c>
      <c r="L420" s="438" t="n">
        <f aca="false">I420*D420*10000</f>
        <v>0</v>
      </c>
      <c r="M420" s="438" t="n">
        <f aca="false">I420*E420*10000</f>
        <v>0</v>
      </c>
      <c r="N420" s="438" t="n">
        <f aca="false">SUM(J420:M420)</f>
        <v>0</v>
      </c>
      <c r="O420" s="451"/>
      <c r="AS420" s="0" t="n">
        <f aca="false">L434+M434</f>
        <v>0</v>
      </c>
      <c r="CD420" s="456" t="e">
        <f aca="false">IF(VALUE(MID(CC420,8,1))=1,DATEVALUE(LEFT(CC420,7)&amp;RIGHT(CC420,2)),DATEVALUE(CC420))</f>
        <v>#VALUE!</v>
      </c>
    </row>
    <row r="421" customFormat="false" ht="12.75" hidden="false" customHeight="false" outlineLevel="0" collapsed="false">
      <c r="A421" s="449" t="n">
        <v>0</v>
      </c>
      <c r="B421" s="0" t="n">
        <v>0</v>
      </c>
      <c r="C421" s="0" t="n">
        <v>0</v>
      </c>
      <c r="D421" s="438" t="n">
        <v>0</v>
      </c>
      <c r="E421" s="438" t="n">
        <v>0</v>
      </c>
      <c r="F421" s="438"/>
      <c r="G421" s="450"/>
      <c r="H421" s="450"/>
      <c r="I421" s="448" t="n">
        <f aca="false">G421-H421</f>
        <v>0</v>
      </c>
      <c r="J421" s="438" t="n">
        <f aca="false">I421*B421*10000</f>
        <v>0</v>
      </c>
      <c r="K421" s="438" t="n">
        <f aca="false">C421*I421*10000</f>
        <v>0</v>
      </c>
      <c r="L421" s="438" t="n">
        <f aca="false">I421*D421*10000</f>
        <v>0</v>
      </c>
      <c r="M421" s="438" t="n">
        <f aca="false">I421*E421*10000</f>
        <v>0</v>
      </c>
      <c r="N421" s="438" t="n">
        <f aca="false">SUM(J421:M421)</f>
        <v>0</v>
      </c>
      <c r="O421" s="451"/>
      <c r="AS421" s="0" t="n">
        <f aca="false">L435+M435</f>
        <v>0</v>
      </c>
      <c r="CD421" s="456" t="e">
        <f aca="false">IF(VALUE(MID(CC421,8,1))=1,DATEVALUE(LEFT(CC421,7)&amp;RIGHT(CC421,2)),DATEVALUE(CC421))</f>
        <v>#VALUE!</v>
      </c>
    </row>
    <row r="422" customFormat="false" ht="12.75" hidden="false" customHeight="false" outlineLevel="0" collapsed="false">
      <c r="A422" s="449" t="n">
        <v>0</v>
      </c>
      <c r="B422" s="0" t="n">
        <v>0</v>
      </c>
      <c r="C422" s="0" t="n">
        <v>0</v>
      </c>
      <c r="D422" s="438" t="n">
        <v>0</v>
      </c>
      <c r="E422" s="438" t="n">
        <v>0</v>
      </c>
      <c r="F422" s="438"/>
      <c r="G422" s="450"/>
      <c r="H422" s="450"/>
      <c r="I422" s="448" t="n">
        <f aca="false">G422-H422</f>
        <v>0</v>
      </c>
      <c r="J422" s="438" t="n">
        <f aca="false">I422*B422*10000</f>
        <v>0</v>
      </c>
      <c r="K422" s="438" t="n">
        <f aca="false">C422*I422*10000</f>
        <v>0</v>
      </c>
      <c r="L422" s="438" t="n">
        <f aca="false">I422*D422*10000</f>
        <v>0</v>
      </c>
      <c r="M422" s="438" t="n">
        <f aca="false">I422*E422*10000</f>
        <v>0</v>
      </c>
      <c r="N422" s="438" t="n">
        <f aca="false">SUM(J422:M422)</f>
        <v>0</v>
      </c>
      <c r="O422" s="451"/>
      <c r="AS422" s="0" t="n">
        <f aca="false">L436+M436</f>
        <v>0</v>
      </c>
      <c r="CD422" s="456" t="e">
        <f aca="false">IF(VALUE(MID(CC422,8,1))=1,DATEVALUE(LEFT(CC422,7)&amp;RIGHT(CC422,2)),DATEVALUE(CC422))</f>
        <v>#VALUE!</v>
      </c>
    </row>
    <row r="423" customFormat="false" ht="12.75" hidden="false" customHeight="false" outlineLevel="0" collapsed="false">
      <c r="A423" s="449" t="n">
        <v>0</v>
      </c>
      <c r="B423" s="0" t="n">
        <v>0</v>
      </c>
      <c r="C423" s="0" t="n">
        <v>0</v>
      </c>
      <c r="D423" s="438" t="n">
        <v>0</v>
      </c>
      <c r="E423" s="438" t="n">
        <v>0</v>
      </c>
      <c r="F423" s="438"/>
      <c r="G423" s="450"/>
      <c r="H423" s="450"/>
      <c r="I423" s="448" t="n">
        <f aca="false">G423-H423</f>
        <v>0</v>
      </c>
      <c r="J423" s="438" t="n">
        <f aca="false">I423*B423*10000</f>
        <v>0</v>
      </c>
      <c r="K423" s="438" t="n">
        <f aca="false">C423*I423*10000</f>
        <v>0</v>
      </c>
      <c r="L423" s="438" t="n">
        <f aca="false">I423*D423*10000</f>
        <v>0</v>
      </c>
      <c r="M423" s="438" t="n">
        <f aca="false">I423*E423*10000</f>
        <v>0</v>
      </c>
      <c r="N423" s="438" t="n">
        <f aca="false">SUM(J423:M423)</f>
        <v>0</v>
      </c>
      <c r="O423" s="451"/>
      <c r="AS423" s="0" t="n">
        <f aca="false">L437+M437</f>
        <v>0</v>
      </c>
      <c r="CD423" s="456" t="e">
        <f aca="false">IF(VALUE(MID(CC423,8,1))=1,DATEVALUE(LEFT(CC423,7)&amp;RIGHT(CC423,2)),DATEVALUE(CC423))</f>
        <v>#VALUE!</v>
      </c>
    </row>
    <row r="424" customFormat="false" ht="12.75" hidden="false" customHeight="false" outlineLevel="0" collapsed="false">
      <c r="A424" s="449" t="n">
        <v>0</v>
      </c>
      <c r="B424" s="0" t="n">
        <v>0</v>
      </c>
      <c r="C424" s="0" t="n">
        <v>0</v>
      </c>
      <c r="D424" s="438" t="n">
        <v>0</v>
      </c>
      <c r="E424" s="438" t="n">
        <v>0</v>
      </c>
      <c r="F424" s="438"/>
      <c r="G424" s="450"/>
      <c r="H424" s="450"/>
      <c r="I424" s="448" t="n">
        <f aca="false">G424-H424</f>
        <v>0</v>
      </c>
      <c r="J424" s="438" t="n">
        <f aca="false">I424*B424*10000</f>
        <v>0</v>
      </c>
      <c r="K424" s="438" t="n">
        <f aca="false">C424*I424*10000</f>
        <v>0</v>
      </c>
      <c r="L424" s="438" t="n">
        <f aca="false">I424*D424*10000</f>
        <v>0</v>
      </c>
      <c r="M424" s="438" t="n">
        <f aca="false">I424*E424*10000</f>
        <v>0</v>
      </c>
      <c r="N424" s="438" t="n">
        <f aca="false">SUM(J424:M424)</f>
        <v>0</v>
      </c>
      <c r="O424" s="451"/>
      <c r="AS424" s="0" t="n">
        <f aca="false">L438+M438</f>
        <v>0</v>
      </c>
      <c r="CD424" s="456" t="e">
        <f aca="false">IF(VALUE(MID(CC424,8,1))=1,DATEVALUE(LEFT(CC424,7)&amp;RIGHT(CC424,2)),DATEVALUE(CC424))</f>
        <v>#VALUE!</v>
      </c>
    </row>
    <row r="425" customFormat="false" ht="12.75" hidden="false" customHeight="false" outlineLevel="0" collapsed="false">
      <c r="A425" s="449" t="n">
        <v>0</v>
      </c>
      <c r="B425" s="0" t="n">
        <v>0</v>
      </c>
      <c r="C425" s="0" t="n">
        <v>0</v>
      </c>
      <c r="D425" s="438" t="n">
        <v>0</v>
      </c>
      <c r="E425" s="438" t="n">
        <v>0</v>
      </c>
      <c r="F425" s="438"/>
      <c r="G425" s="450"/>
      <c r="H425" s="450"/>
      <c r="I425" s="448" t="n">
        <f aca="false">G425-H425</f>
        <v>0</v>
      </c>
      <c r="J425" s="438" t="n">
        <f aca="false">I425*B425*10000</f>
        <v>0</v>
      </c>
      <c r="K425" s="438" t="n">
        <f aca="false">C425*I425*10000</f>
        <v>0</v>
      </c>
      <c r="L425" s="438" t="n">
        <f aca="false">I425*D425*10000</f>
        <v>0</v>
      </c>
      <c r="M425" s="438" t="n">
        <f aca="false">I425*E425*10000</f>
        <v>0</v>
      </c>
      <c r="N425" s="438" t="n">
        <f aca="false">SUM(J425:M425)</f>
        <v>0</v>
      </c>
      <c r="O425" s="451"/>
      <c r="AS425" s="0" t="n">
        <f aca="false">L439+M439</f>
        <v>0</v>
      </c>
      <c r="CD425" s="456" t="e">
        <f aca="false">IF(VALUE(MID(CC425,8,1))=1,DATEVALUE(LEFT(CC425,7)&amp;RIGHT(CC425,2)),DATEVALUE(CC425))</f>
        <v>#VALUE!</v>
      </c>
    </row>
    <row r="426" customFormat="false" ht="12.75" hidden="false" customHeight="false" outlineLevel="0" collapsed="false">
      <c r="A426" s="449" t="n">
        <v>0</v>
      </c>
      <c r="B426" s="0" t="n">
        <v>0</v>
      </c>
      <c r="C426" s="0" t="n">
        <v>0</v>
      </c>
      <c r="D426" s="438" t="n">
        <v>0</v>
      </c>
      <c r="E426" s="438" t="n">
        <v>0</v>
      </c>
      <c r="F426" s="438"/>
      <c r="G426" s="450"/>
      <c r="H426" s="450"/>
      <c r="I426" s="448" t="n">
        <f aca="false">G426-H426</f>
        <v>0</v>
      </c>
      <c r="J426" s="438" t="n">
        <f aca="false">I426*B426*10000</f>
        <v>0</v>
      </c>
      <c r="K426" s="438" t="n">
        <f aca="false">C426*I426*10000</f>
        <v>0</v>
      </c>
      <c r="L426" s="438" t="n">
        <f aca="false">I426*D426*10000</f>
        <v>0</v>
      </c>
      <c r="M426" s="438" t="n">
        <f aca="false">I426*E426*10000</f>
        <v>0</v>
      </c>
      <c r="N426" s="438" t="n">
        <f aca="false">SUM(J426:M426)</f>
        <v>0</v>
      </c>
      <c r="O426" s="451"/>
      <c r="AS426" s="0" t="n">
        <f aca="false">L440+M440</f>
        <v>0</v>
      </c>
      <c r="CD426" s="456" t="e">
        <f aca="false">IF(VALUE(MID(CC426,8,1))=1,DATEVALUE(LEFT(CC426,7)&amp;RIGHT(CC426,2)),DATEVALUE(CC426))</f>
        <v>#VALUE!</v>
      </c>
    </row>
    <row r="427" customFormat="false" ht="12.75" hidden="false" customHeight="false" outlineLevel="0" collapsed="false">
      <c r="A427" s="449" t="n">
        <v>0</v>
      </c>
      <c r="B427" s="0" t="n">
        <v>0</v>
      </c>
      <c r="C427" s="0" t="n">
        <v>0</v>
      </c>
      <c r="D427" s="438" t="n">
        <v>0</v>
      </c>
      <c r="E427" s="438" t="n">
        <v>0</v>
      </c>
      <c r="F427" s="438"/>
      <c r="G427" s="450"/>
      <c r="H427" s="450"/>
      <c r="I427" s="448" t="n">
        <f aca="false">G427-H427</f>
        <v>0</v>
      </c>
      <c r="J427" s="438" t="n">
        <f aca="false">I427*B427*10000</f>
        <v>0</v>
      </c>
      <c r="K427" s="438" t="n">
        <f aca="false">C427*I427*10000</f>
        <v>0</v>
      </c>
      <c r="L427" s="438" t="n">
        <f aca="false">I427*D427*10000</f>
        <v>0</v>
      </c>
      <c r="M427" s="438" t="n">
        <f aca="false">I427*E427*10000</f>
        <v>0</v>
      </c>
      <c r="N427" s="438" t="n">
        <f aca="false">SUM(J427:M427)</f>
        <v>0</v>
      </c>
      <c r="O427" s="451"/>
      <c r="AS427" s="0" t="n">
        <f aca="false">L441+M441</f>
        <v>0</v>
      </c>
      <c r="CD427" s="456" t="e">
        <f aca="false">IF(VALUE(MID(CC427,8,1))=1,DATEVALUE(LEFT(CC427,7)&amp;RIGHT(CC427,2)),DATEVALUE(CC427))</f>
        <v>#VALUE!</v>
      </c>
    </row>
    <row r="428" customFormat="false" ht="12.75" hidden="false" customHeight="false" outlineLevel="0" collapsed="false">
      <c r="A428" s="449" t="n">
        <v>0</v>
      </c>
      <c r="B428" s="0" t="n">
        <v>0</v>
      </c>
      <c r="C428" s="0" t="n">
        <v>0</v>
      </c>
      <c r="D428" s="438" t="n">
        <v>0</v>
      </c>
      <c r="E428" s="438" t="n">
        <v>0</v>
      </c>
      <c r="F428" s="438"/>
      <c r="G428" s="450"/>
      <c r="H428" s="450"/>
      <c r="I428" s="448" t="n">
        <f aca="false">G428-H428</f>
        <v>0</v>
      </c>
      <c r="J428" s="438" t="n">
        <f aca="false">I428*B428*10000</f>
        <v>0</v>
      </c>
      <c r="K428" s="438" t="n">
        <f aca="false">C428*I428*10000</f>
        <v>0</v>
      </c>
      <c r="L428" s="438" t="n">
        <f aca="false">I428*D428*10000</f>
        <v>0</v>
      </c>
      <c r="M428" s="438" t="n">
        <f aca="false">I428*E428*10000</f>
        <v>0</v>
      </c>
      <c r="N428" s="438" t="n">
        <f aca="false">SUM(J428:M428)</f>
        <v>0</v>
      </c>
      <c r="O428" s="451"/>
      <c r="AS428" s="0" t="n">
        <f aca="false">L442+M442</f>
        <v>0</v>
      </c>
      <c r="CD428" s="456" t="e">
        <f aca="false">IF(VALUE(MID(CC428,8,1))=1,DATEVALUE(LEFT(CC428,7)&amp;RIGHT(CC428,2)),DATEVALUE(CC428))</f>
        <v>#VALUE!</v>
      </c>
    </row>
    <row r="429" customFormat="false" ht="12.75" hidden="false" customHeight="false" outlineLevel="0" collapsed="false">
      <c r="A429" s="449" t="n">
        <v>0</v>
      </c>
      <c r="B429" s="0" t="n">
        <v>0</v>
      </c>
      <c r="C429" s="0" t="n">
        <v>0</v>
      </c>
      <c r="D429" s="438" t="n">
        <v>0</v>
      </c>
      <c r="E429" s="438" t="n">
        <v>0</v>
      </c>
      <c r="F429" s="438"/>
      <c r="G429" s="450"/>
      <c r="H429" s="450"/>
      <c r="I429" s="448" t="n">
        <f aca="false">G429-H429</f>
        <v>0</v>
      </c>
      <c r="J429" s="438" t="n">
        <f aca="false">I429*B429*10000</f>
        <v>0</v>
      </c>
      <c r="K429" s="438" t="n">
        <f aca="false">C429*I429*10000</f>
        <v>0</v>
      </c>
      <c r="L429" s="438" t="n">
        <f aca="false">I429*D429*10000</f>
        <v>0</v>
      </c>
      <c r="M429" s="438" t="n">
        <f aca="false">I429*E429*10000</f>
        <v>0</v>
      </c>
      <c r="N429" s="438" t="n">
        <f aca="false">SUM(J429:M429)</f>
        <v>0</v>
      </c>
      <c r="O429" s="451"/>
      <c r="AS429" s="0" t="n">
        <f aca="false">L443+M443</f>
        <v>0</v>
      </c>
      <c r="CD429" s="456" t="e">
        <f aca="false">IF(VALUE(MID(CC429,8,1))=1,DATEVALUE(LEFT(CC429,7)&amp;RIGHT(CC429,2)),DATEVALUE(CC429))</f>
        <v>#VALUE!</v>
      </c>
    </row>
    <row r="430" customFormat="false" ht="12.75" hidden="false" customHeight="false" outlineLevel="0" collapsed="false">
      <c r="A430" s="449" t="n">
        <v>0</v>
      </c>
      <c r="B430" s="0" t="n">
        <v>0</v>
      </c>
      <c r="C430" s="0" t="n">
        <v>0</v>
      </c>
      <c r="D430" s="438" t="n">
        <v>0</v>
      </c>
      <c r="E430" s="438" t="n">
        <v>0</v>
      </c>
      <c r="F430" s="438"/>
      <c r="G430" s="450"/>
      <c r="H430" s="450"/>
      <c r="I430" s="448" t="n">
        <f aca="false">G430-H430</f>
        <v>0</v>
      </c>
      <c r="J430" s="438" t="n">
        <f aca="false">I430*B430*10000</f>
        <v>0</v>
      </c>
      <c r="K430" s="438" t="n">
        <f aca="false">C430*I430*10000</f>
        <v>0</v>
      </c>
      <c r="L430" s="438" t="n">
        <f aca="false">I430*D430*10000</f>
        <v>0</v>
      </c>
      <c r="M430" s="438" t="n">
        <f aca="false">I430*E430*10000</f>
        <v>0</v>
      </c>
      <c r="N430" s="438" t="n">
        <f aca="false">SUM(J430:M430)</f>
        <v>0</v>
      </c>
      <c r="O430" s="451"/>
      <c r="AS430" s="0" t="n">
        <f aca="false">L444+M444</f>
        <v>0</v>
      </c>
      <c r="CD430" s="456" t="e">
        <f aca="false">IF(VALUE(MID(CC430,8,1))=1,DATEVALUE(LEFT(CC430,7)&amp;RIGHT(CC430,2)),DATEVALUE(CC430))</f>
        <v>#VALUE!</v>
      </c>
    </row>
    <row r="431" customFormat="false" ht="12.75" hidden="false" customHeight="false" outlineLevel="0" collapsed="false">
      <c r="A431" s="449" t="n">
        <v>0</v>
      </c>
      <c r="B431" s="0" t="n">
        <v>0</v>
      </c>
      <c r="C431" s="0" t="n">
        <v>0</v>
      </c>
      <c r="D431" s="438" t="n">
        <v>0</v>
      </c>
      <c r="E431" s="438" t="n">
        <v>0</v>
      </c>
      <c r="F431" s="438"/>
      <c r="G431" s="450"/>
      <c r="H431" s="450"/>
      <c r="I431" s="448" t="n">
        <f aca="false">G431-H431</f>
        <v>0</v>
      </c>
      <c r="J431" s="438" t="n">
        <f aca="false">I431*B431*10000</f>
        <v>0</v>
      </c>
      <c r="K431" s="438" t="n">
        <f aca="false">C431*I431*10000</f>
        <v>0</v>
      </c>
      <c r="L431" s="438" t="n">
        <f aca="false">I431*D431*10000</f>
        <v>0</v>
      </c>
      <c r="M431" s="438" t="n">
        <f aca="false">I431*E431*10000</f>
        <v>0</v>
      </c>
      <c r="N431" s="438" t="n">
        <f aca="false">SUM(J431:M431)</f>
        <v>0</v>
      </c>
      <c r="O431" s="451"/>
      <c r="AS431" s="0" t="n">
        <f aca="false">L445+M445</f>
        <v>0</v>
      </c>
      <c r="CD431" s="456" t="e">
        <f aca="false">IF(VALUE(MID(CC431,8,1))=1,DATEVALUE(LEFT(CC431,7)&amp;RIGHT(CC431,2)),DATEVALUE(CC431))</f>
        <v>#VALUE!</v>
      </c>
    </row>
    <row r="432" customFormat="false" ht="12.75" hidden="false" customHeight="false" outlineLevel="0" collapsed="false">
      <c r="A432" s="449" t="n">
        <v>0</v>
      </c>
      <c r="B432" s="0" t="n">
        <v>0</v>
      </c>
      <c r="C432" s="0" t="n">
        <v>0</v>
      </c>
      <c r="D432" s="438" t="n">
        <v>0</v>
      </c>
      <c r="E432" s="438" t="n">
        <v>0</v>
      </c>
      <c r="F432" s="438"/>
      <c r="G432" s="450"/>
      <c r="H432" s="450"/>
      <c r="I432" s="448" t="n">
        <f aca="false">G432-H432</f>
        <v>0</v>
      </c>
      <c r="J432" s="438" t="n">
        <f aca="false">I432*B432*10000</f>
        <v>0</v>
      </c>
      <c r="K432" s="438" t="n">
        <f aca="false">C432*I432*10000</f>
        <v>0</v>
      </c>
      <c r="L432" s="438" t="n">
        <f aca="false">I432*D432*10000</f>
        <v>0</v>
      </c>
      <c r="M432" s="438" t="n">
        <f aca="false">I432*E432*10000</f>
        <v>0</v>
      </c>
      <c r="N432" s="438" t="n">
        <f aca="false">SUM(J432:M432)</f>
        <v>0</v>
      </c>
      <c r="O432" s="451"/>
      <c r="AS432" s="0" t="n">
        <f aca="false">L446+M446</f>
        <v>0</v>
      </c>
      <c r="CD432" s="456" t="e">
        <f aca="false">IF(VALUE(MID(CC432,8,1))=1,DATEVALUE(LEFT(CC432,7)&amp;RIGHT(CC432,2)),DATEVALUE(CC432))</f>
        <v>#VALUE!</v>
      </c>
    </row>
    <row r="433" customFormat="false" ht="12.75" hidden="false" customHeight="false" outlineLevel="0" collapsed="false">
      <c r="A433" s="449" t="n">
        <v>0</v>
      </c>
      <c r="B433" s="0" t="n">
        <v>0</v>
      </c>
      <c r="C433" s="0" t="n">
        <v>0</v>
      </c>
      <c r="D433" s="438" t="n">
        <v>0</v>
      </c>
      <c r="E433" s="438" t="n">
        <v>0</v>
      </c>
      <c r="F433" s="438"/>
      <c r="G433" s="450"/>
      <c r="H433" s="450"/>
      <c r="I433" s="448" t="n">
        <f aca="false">G433-H433</f>
        <v>0</v>
      </c>
      <c r="J433" s="438" t="n">
        <f aca="false">I433*B433*10000</f>
        <v>0</v>
      </c>
      <c r="K433" s="438" t="n">
        <f aca="false">C433*I433*10000</f>
        <v>0</v>
      </c>
      <c r="L433" s="438" t="n">
        <f aca="false">I433*D433*10000</f>
        <v>0</v>
      </c>
      <c r="M433" s="438" t="n">
        <f aca="false">I433*E433*10000</f>
        <v>0</v>
      </c>
      <c r="N433" s="438" t="n">
        <f aca="false">SUM(J433:M433)</f>
        <v>0</v>
      </c>
      <c r="O433" s="451"/>
      <c r="AS433" s="0" t="n">
        <f aca="false">L447+M447</f>
        <v>0</v>
      </c>
      <c r="CD433" s="456" t="e">
        <f aca="false">IF(VALUE(MID(CC433,8,1))=1,DATEVALUE(LEFT(CC433,7)&amp;RIGHT(CC433,2)),DATEVALUE(CC433))</f>
        <v>#VALUE!</v>
      </c>
    </row>
    <row r="434" customFormat="false" ht="12.75" hidden="false" customHeight="false" outlineLevel="0" collapsed="false">
      <c r="A434" s="449" t="n">
        <v>0</v>
      </c>
      <c r="B434" s="0" t="n">
        <v>0</v>
      </c>
      <c r="C434" s="0" t="n">
        <v>0</v>
      </c>
      <c r="D434" s="438" t="n">
        <v>0</v>
      </c>
      <c r="E434" s="438" t="n">
        <v>0</v>
      </c>
      <c r="F434" s="438"/>
      <c r="G434" s="450"/>
      <c r="H434" s="450"/>
      <c r="I434" s="448" t="n">
        <f aca="false">G434-H434</f>
        <v>0</v>
      </c>
      <c r="J434" s="438" t="n">
        <f aca="false">I434*B434*10000</f>
        <v>0</v>
      </c>
      <c r="K434" s="438" t="n">
        <f aca="false">C434*I434*10000</f>
        <v>0</v>
      </c>
      <c r="L434" s="438" t="n">
        <f aca="false">I434*D434*10000</f>
        <v>0</v>
      </c>
      <c r="M434" s="438" t="n">
        <f aca="false">I434*E434*10000</f>
        <v>0</v>
      </c>
      <c r="N434" s="438" t="n">
        <f aca="false">SUM(J434:M434)</f>
        <v>0</v>
      </c>
      <c r="O434" s="451"/>
      <c r="AS434" s="0" t="n">
        <f aca="false">L448+M448</f>
        <v>0</v>
      </c>
      <c r="CD434" s="456" t="e">
        <f aca="false">IF(VALUE(MID(CC434,8,1))=1,DATEVALUE(LEFT(CC434,7)&amp;RIGHT(CC434,2)),DATEVALUE(CC434))</f>
        <v>#VALUE!</v>
      </c>
    </row>
    <row r="435" customFormat="false" ht="12.75" hidden="false" customHeight="false" outlineLevel="0" collapsed="false">
      <c r="A435" s="449" t="n">
        <v>0</v>
      </c>
      <c r="B435" s="0" t="n">
        <v>0</v>
      </c>
      <c r="C435" s="0" t="n">
        <v>0</v>
      </c>
      <c r="D435" s="438" t="n">
        <v>0</v>
      </c>
      <c r="E435" s="438" t="n">
        <v>0</v>
      </c>
      <c r="F435" s="438"/>
      <c r="G435" s="450"/>
      <c r="H435" s="450"/>
      <c r="I435" s="448" t="n">
        <f aca="false">G435-H435</f>
        <v>0</v>
      </c>
      <c r="J435" s="438" t="n">
        <f aca="false">I435*B435*10000</f>
        <v>0</v>
      </c>
      <c r="K435" s="438" t="n">
        <f aca="false">C435*I435*10000</f>
        <v>0</v>
      </c>
      <c r="L435" s="438" t="n">
        <f aca="false">I435*D435*10000</f>
        <v>0</v>
      </c>
      <c r="M435" s="438" t="n">
        <f aca="false">I435*E435*10000</f>
        <v>0</v>
      </c>
      <c r="N435" s="438" t="n">
        <f aca="false">SUM(J435:M435)</f>
        <v>0</v>
      </c>
      <c r="O435" s="451"/>
      <c r="AS435" s="0" t="n">
        <f aca="false">L449+M449</f>
        <v>0</v>
      </c>
      <c r="CD435" s="456" t="e">
        <f aca="false">IF(VALUE(MID(CC435,8,1))=1,DATEVALUE(LEFT(CC435,7)&amp;RIGHT(CC435,2)),DATEVALUE(CC435))</f>
        <v>#VALUE!</v>
      </c>
    </row>
    <row r="436" customFormat="false" ht="12.75" hidden="false" customHeight="false" outlineLevel="0" collapsed="false">
      <c r="A436" s="449" t="n">
        <v>0</v>
      </c>
      <c r="B436" s="0" t="n">
        <v>0</v>
      </c>
      <c r="C436" s="0" t="n">
        <v>0</v>
      </c>
      <c r="D436" s="438" t="n">
        <v>0</v>
      </c>
      <c r="E436" s="438" t="n">
        <v>0</v>
      </c>
      <c r="F436" s="438"/>
      <c r="G436" s="450"/>
      <c r="H436" s="450"/>
      <c r="I436" s="448" t="n">
        <f aca="false">G436-H436</f>
        <v>0</v>
      </c>
      <c r="J436" s="438" t="n">
        <f aca="false">I436*B436*10000</f>
        <v>0</v>
      </c>
      <c r="K436" s="438" t="n">
        <f aca="false">C436*I436*10000</f>
        <v>0</v>
      </c>
      <c r="L436" s="438" t="n">
        <f aca="false">I436*D436*10000</f>
        <v>0</v>
      </c>
      <c r="M436" s="438" t="n">
        <f aca="false">I436*E436*10000</f>
        <v>0</v>
      </c>
      <c r="N436" s="438" t="n">
        <f aca="false">SUM(J436:M436)</f>
        <v>0</v>
      </c>
      <c r="O436" s="451"/>
      <c r="AS436" s="0" t="n">
        <f aca="false">L450+M450</f>
        <v>0</v>
      </c>
      <c r="CD436" s="456" t="e">
        <f aca="false">IF(VALUE(MID(CC436,8,1))=1,DATEVALUE(LEFT(CC436,7)&amp;RIGHT(CC436,2)),DATEVALUE(CC436))</f>
        <v>#VALUE!</v>
      </c>
    </row>
    <row r="437" customFormat="false" ht="12.75" hidden="false" customHeight="false" outlineLevel="0" collapsed="false">
      <c r="A437" s="449" t="n">
        <v>0</v>
      </c>
      <c r="B437" s="0" t="n">
        <v>0</v>
      </c>
      <c r="C437" s="0" t="n">
        <v>0</v>
      </c>
      <c r="D437" s="438" t="n">
        <v>0</v>
      </c>
      <c r="E437" s="438" t="n">
        <v>0</v>
      </c>
      <c r="F437" s="438"/>
      <c r="G437" s="450"/>
      <c r="H437" s="450"/>
      <c r="I437" s="448" t="n">
        <f aca="false">G437-H437</f>
        <v>0</v>
      </c>
      <c r="J437" s="438" t="n">
        <f aca="false">I437*B437*10000</f>
        <v>0</v>
      </c>
      <c r="K437" s="438" t="n">
        <f aca="false">C437*I437*10000</f>
        <v>0</v>
      </c>
      <c r="L437" s="438" t="n">
        <f aca="false">I437*D437*10000</f>
        <v>0</v>
      </c>
      <c r="M437" s="438" t="n">
        <f aca="false">I437*E437*10000</f>
        <v>0</v>
      </c>
      <c r="N437" s="438" t="n">
        <f aca="false">SUM(J437:M437)</f>
        <v>0</v>
      </c>
      <c r="O437" s="451"/>
      <c r="AS437" s="0" t="n">
        <f aca="false">L451+M451</f>
        <v>0</v>
      </c>
      <c r="CD437" s="456" t="e">
        <f aca="false">IF(VALUE(MID(CC437,8,1))=1,DATEVALUE(LEFT(CC437,7)&amp;RIGHT(CC437,2)),DATEVALUE(CC437))</f>
        <v>#VALUE!</v>
      </c>
    </row>
    <row r="438" customFormat="false" ht="12.75" hidden="false" customHeight="false" outlineLevel="0" collapsed="false">
      <c r="A438" s="449" t="n">
        <v>0</v>
      </c>
      <c r="B438" s="0" t="n">
        <v>0</v>
      </c>
      <c r="C438" s="0" t="n">
        <v>0</v>
      </c>
      <c r="D438" s="438" t="n">
        <v>0</v>
      </c>
      <c r="E438" s="438" t="n">
        <v>0</v>
      </c>
      <c r="F438" s="438"/>
      <c r="G438" s="450"/>
      <c r="H438" s="450"/>
      <c r="I438" s="448" t="n">
        <f aca="false">G438-H438</f>
        <v>0</v>
      </c>
      <c r="J438" s="438" t="n">
        <f aca="false">I438*B438*10000</f>
        <v>0</v>
      </c>
      <c r="K438" s="438" t="n">
        <f aca="false">C438*I438*10000</f>
        <v>0</v>
      </c>
      <c r="L438" s="438" t="n">
        <f aca="false">I438*D438*10000</f>
        <v>0</v>
      </c>
      <c r="M438" s="438" t="n">
        <f aca="false">I438*E438*10000</f>
        <v>0</v>
      </c>
      <c r="N438" s="438" t="n">
        <f aca="false">SUM(J438:M438)</f>
        <v>0</v>
      </c>
      <c r="O438" s="451"/>
      <c r="AS438" s="0" t="n">
        <f aca="false">L452+M452</f>
        <v>0</v>
      </c>
      <c r="CD438" s="456" t="e">
        <f aca="false">IF(VALUE(MID(CC438,8,1))=1,DATEVALUE(LEFT(CC438,7)&amp;RIGHT(CC438,2)),DATEVALUE(CC438))</f>
        <v>#VALUE!</v>
      </c>
    </row>
    <row r="439" customFormat="false" ht="12.75" hidden="false" customHeight="false" outlineLevel="0" collapsed="false">
      <c r="A439" s="449" t="n">
        <v>0</v>
      </c>
      <c r="B439" s="0" t="n">
        <v>0</v>
      </c>
      <c r="C439" s="0" t="n">
        <v>0</v>
      </c>
      <c r="D439" s="438" t="n">
        <v>0</v>
      </c>
      <c r="E439" s="438" t="n">
        <v>0</v>
      </c>
      <c r="F439" s="438"/>
      <c r="G439" s="450"/>
      <c r="H439" s="450"/>
      <c r="I439" s="448" t="n">
        <f aca="false">G439-H439</f>
        <v>0</v>
      </c>
      <c r="J439" s="438" t="n">
        <f aca="false">I439*B439*10000</f>
        <v>0</v>
      </c>
      <c r="K439" s="438" t="n">
        <f aca="false">C439*I439*10000</f>
        <v>0</v>
      </c>
      <c r="L439" s="438" t="n">
        <f aca="false">I439*D439*10000</f>
        <v>0</v>
      </c>
      <c r="M439" s="438" t="n">
        <f aca="false">I439*E439*10000</f>
        <v>0</v>
      </c>
      <c r="N439" s="438" t="n">
        <f aca="false">SUM(J439:M439)</f>
        <v>0</v>
      </c>
      <c r="O439" s="451"/>
      <c r="AS439" s="0" t="n">
        <f aca="false">L453+M453</f>
        <v>0</v>
      </c>
      <c r="CD439" s="456" t="e">
        <f aca="false">IF(VALUE(MID(CC439,8,1))=1,DATEVALUE(LEFT(CC439,7)&amp;RIGHT(CC439,2)),DATEVALUE(CC439))</f>
        <v>#VALUE!</v>
      </c>
    </row>
    <row r="440" customFormat="false" ht="12.75" hidden="false" customHeight="false" outlineLevel="0" collapsed="false">
      <c r="A440" s="449" t="n">
        <v>0</v>
      </c>
      <c r="B440" s="0" t="n">
        <v>0</v>
      </c>
      <c r="C440" s="0" t="n">
        <v>0</v>
      </c>
      <c r="D440" s="438" t="n">
        <v>0</v>
      </c>
      <c r="E440" s="438" t="n">
        <v>0</v>
      </c>
      <c r="F440" s="438"/>
      <c r="G440" s="450"/>
      <c r="H440" s="450"/>
      <c r="I440" s="448" t="n">
        <f aca="false">G440-H440</f>
        <v>0</v>
      </c>
      <c r="J440" s="438" t="n">
        <f aca="false">I440*B440*10000</f>
        <v>0</v>
      </c>
      <c r="K440" s="438" t="n">
        <f aca="false">C440*I440*10000</f>
        <v>0</v>
      </c>
      <c r="L440" s="438" t="n">
        <f aca="false">I440*D440*10000</f>
        <v>0</v>
      </c>
      <c r="M440" s="438" t="n">
        <f aca="false">I440*E440*10000</f>
        <v>0</v>
      </c>
      <c r="N440" s="438" t="n">
        <f aca="false">SUM(J440:M440)</f>
        <v>0</v>
      </c>
      <c r="O440" s="451"/>
      <c r="AS440" s="0" t="n">
        <f aca="false">L454+M454</f>
        <v>0</v>
      </c>
      <c r="CD440" s="456" t="e">
        <f aca="false">IF(VALUE(MID(CC440,8,1))=1,DATEVALUE(LEFT(CC440,7)&amp;RIGHT(CC440,2)),DATEVALUE(CC440))</f>
        <v>#VALUE!</v>
      </c>
    </row>
    <row r="441" customFormat="false" ht="12.75" hidden="false" customHeight="false" outlineLevel="0" collapsed="false">
      <c r="A441" s="449" t="n">
        <v>0</v>
      </c>
      <c r="B441" s="0" t="n">
        <v>0</v>
      </c>
      <c r="C441" s="0" t="n">
        <v>0</v>
      </c>
      <c r="D441" s="438" t="n">
        <v>0</v>
      </c>
      <c r="E441" s="438" t="n">
        <v>0</v>
      </c>
      <c r="F441" s="438"/>
      <c r="G441" s="450"/>
      <c r="H441" s="450"/>
      <c r="I441" s="448" t="n">
        <f aca="false">G441-H441</f>
        <v>0</v>
      </c>
      <c r="J441" s="438" t="n">
        <f aca="false">I441*B441*10000</f>
        <v>0</v>
      </c>
      <c r="K441" s="438" t="n">
        <f aca="false">C441*I441*10000</f>
        <v>0</v>
      </c>
      <c r="L441" s="438" t="n">
        <f aca="false">I441*D441*10000</f>
        <v>0</v>
      </c>
      <c r="M441" s="438" t="n">
        <f aca="false">I441*E441*10000</f>
        <v>0</v>
      </c>
      <c r="N441" s="438" t="n">
        <f aca="false">SUM(J441:M441)</f>
        <v>0</v>
      </c>
      <c r="O441" s="451"/>
      <c r="AS441" s="0" t="n">
        <f aca="false">L455+M455</f>
        <v>0</v>
      </c>
      <c r="CD441" s="456" t="e">
        <f aca="false">IF(VALUE(MID(CC441,8,1))=1,DATEVALUE(LEFT(CC441,7)&amp;RIGHT(CC441,2)),DATEVALUE(CC441))</f>
        <v>#VALUE!</v>
      </c>
    </row>
    <row r="442" customFormat="false" ht="12.75" hidden="false" customHeight="false" outlineLevel="0" collapsed="false">
      <c r="A442" s="449" t="n">
        <v>0</v>
      </c>
      <c r="B442" s="0" t="n">
        <v>0</v>
      </c>
      <c r="C442" s="0" t="n">
        <v>0</v>
      </c>
      <c r="D442" s="438" t="n">
        <v>0</v>
      </c>
      <c r="E442" s="438" t="n">
        <v>0</v>
      </c>
      <c r="F442" s="438"/>
      <c r="G442" s="450"/>
      <c r="H442" s="450"/>
      <c r="I442" s="448" t="n">
        <f aca="false">G442-H442</f>
        <v>0</v>
      </c>
      <c r="J442" s="438" t="n">
        <f aca="false">I442*B442*10000</f>
        <v>0</v>
      </c>
      <c r="K442" s="438" t="n">
        <f aca="false">C442*I442*10000</f>
        <v>0</v>
      </c>
      <c r="L442" s="438" t="n">
        <f aca="false">I442*D442*10000</f>
        <v>0</v>
      </c>
      <c r="M442" s="438" t="n">
        <f aca="false">I442*E442*10000</f>
        <v>0</v>
      </c>
      <c r="N442" s="438" t="n">
        <f aca="false">SUM(J442:M442)</f>
        <v>0</v>
      </c>
      <c r="O442" s="457"/>
      <c r="AS442" s="0" t="n">
        <f aca="false">L456+M456</f>
        <v>0</v>
      </c>
      <c r="CD442" s="456" t="e">
        <f aca="false">IF(VALUE(MID(CC442,8,1))=1,DATEVALUE(LEFT(CC442,7)&amp;RIGHT(CC442,2)),DATEVALUE(CC442))</f>
        <v>#VALUE!</v>
      </c>
    </row>
    <row r="443" customFormat="false" ht="12.75" hidden="false" customHeight="false" outlineLevel="0" collapsed="false">
      <c r="A443" s="449" t="n">
        <v>0</v>
      </c>
      <c r="B443" s="0" t="n">
        <v>0</v>
      </c>
      <c r="C443" s="0" t="n">
        <v>0</v>
      </c>
      <c r="D443" s="438" t="n">
        <v>0</v>
      </c>
      <c r="E443" s="438" t="n">
        <v>0</v>
      </c>
      <c r="F443" s="438"/>
      <c r="G443" s="450"/>
      <c r="H443" s="450"/>
      <c r="I443" s="448" t="n">
        <f aca="false">G443-H443</f>
        <v>0</v>
      </c>
      <c r="J443" s="438" t="n">
        <f aca="false">I443*B443*10000</f>
        <v>0</v>
      </c>
      <c r="K443" s="438" t="n">
        <f aca="false">C443*I443*10000</f>
        <v>0</v>
      </c>
      <c r="L443" s="438" t="n">
        <f aca="false">I443*D443*10000</f>
        <v>0</v>
      </c>
      <c r="M443" s="438" t="n">
        <f aca="false">I443*E443*10000</f>
        <v>0</v>
      </c>
      <c r="N443" s="438" t="n">
        <f aca="false">SUM(J443:M443)</f>
        <v>0</v>
      </c>
      <c r="O443" s="457"/>
      <c r="AS443" s="0" t="n">
        <f aca="false">L457+M457</f>
        <v>0</v>
      </c>
      <c r="CD443" s="456" t="e">
        <f aca="false">IF(VALUE(MID(CC443,8,1))=1,DATEVALUE(LEFT(CC443,7)&amp;RIGHT(CC443,2)),DATEVALUE(CC443))</f>
        <v>#VALUE!</v>
      </c>
    </row>
    <row r="444" customFormat="false" ht="12.75" hidden="false" customHeight="false" outlineLevel="0" collapsed="false">
      <c r="A444" s="449" t="n">
        <v>0</v>
      </c>
      <c r="B444" s="0" t="n">
        <v>0</v>
      </c>
      <c r="C444" s="0" t="n">
        <v>0</v>
      </c>
      <c r="D444" s="438" t="n">
        <v>0</v>
      </c>
      <c r="E444" s="438" t="n">
        <v>0</v>
      </c>
      <c r="F444" s="438"/>
      <c r="G444" s="450"/>
      <c r="H444" s="450"/>
      <c r="I444" s="448" t="n">
        <f aca="false">G444-H444</f>
        <v>0</v>
      </c>
      <c r="J444" s="438" t="n">
        <f aca="false">I444*B444*10000</f>
        <v>0</v>
      </c>
      <c r="K444" s="438" t="n">
        <f aca="false">C444*I444*10000</f>
        <v>0</v>
      </c>
      <c r="L444" s="438" t="n">
        <f aca="false">I444*D444*10000</f>
        <v>0</v>
      </c>
      <c r="M444" s="438" t="n">
        <f aca="false">I444*E444*10000</f>
        <v>0</v>
      </c>
      <c r="N444" s="438" t="n">
        <f aca="false">SUM(J444:M444)</f>
        <v>0</v>
      </c>
      <c r="O444" s="457"/>
      <c r="AS444" s="0" t="n">
        <f aca="false">L458+M458</f>
        <v>0</v>
      </c>
      <c r="CD444" s="456" t="e">
        <f aca="false">IF(VALUE(MID(CC444,8,1))=1,DATEVALUE(LEFT(CC444,7)&amp;RIGHT(CC444,2)),DATEVALUE(CC444))</f>
        <v>#VALUE!</v>
      </c>
    </row>
    <row r="445" customFormat="false" ht="12.75" hidden="false" customHeight="false" outlineLevel="0" collapsed="false">
      <c r="A445" s="449" t="n">
        <v>0</v>
      </c>
      <c r="B445" s="0" t="n">
        <v>0</v>
      </c>
      <c r="C445" s="0" t="n">
        <v>0</v>
      </c>
      <c r="D445" s="438" t="n">
        <v>0</v>
      </c>
      <c r="E445" s="438" t="n">
        <v>0</v>
      </c>
      <c r="F445" s="438"/>
      <c r="G445" s="450"/>
      <c r="H445" s="450"/>
      <c r="I445" s="448" t="n">
        <f aca="false">G445-H445</f>
        <v>0</v>
      </c>
      <c r="J445" s="438" t="n">
        <f aca="false">I445*B445*10000</f>
        <v>0</v>
      </c>
      <c r="K445" s="438" t="n">
        <f aca="false">C445*I445*10000</f>
        <v>0</v>
      </c>
      <c r="L445" s="438" t="n">
        <f aca="false">I445*D445*10000</f>
        <v>0</v>
      </c>
      <c r="M445" s="438" t="n">
        <f aca="false">I445*E445*10000</f>
        <v>0</v>
      </c>
      <c r="N445" s="438" t="n">
        <f aca="false">SUM(J445:M445)</f>
        <v>0</v>
      </c>
      <c r="O445" s="457"/>
      <c r="AS445" s="0" t="n">
        <f aca="false">L459+M459</f>
        <v>0</v>
      </c>
      <c r="CD445" s="456" t="e">
        <f aca="false">IF(VALUE(MID(CC445,8,1))=1,DATEVALUE(LEFT(CC445,7)&amp;RIGHT(CC445,2)),DATEVALUE(CC445))</f>
        <v>#VALUE!</v>
      </c>
    </row>
    <row r="446" customFormat="false" ht="12.75" hidden="false" customHeight="false" outlineLevel="0" collapsed="false">
      <c r="A446" s="449" t="n">
        <v>0</v>
      </c>
      <c r="B446" s="0" t="n">
        <v>0</v>
      </c>
      <c r="C446" s="0" t="n">
        <v>0</v>
      </c>
      <c r="D446" s="438" t="n">
        <v>0</v>
      </c>
      <c r="E446" s="438" t="n">
        <v>0</v>
      </c>
      <c r="F446" s="438"/>
      <c r="G446" s="450"/>
      <c r="H446" s="450"/>
      <c r="I446" s="448" t="n">
        <f aca="false">G446-H446</f>
        <v>0</v>
      </c>
      <c r="J446" s="438" t="n">
        <f aca="false">I446*B446*10000</f>
        <v>0</v>
      </c>
      <c r="K446" s="438" t="n">
        <f aca="false">C446*I446*10000</f>
        <v>0</v>
      </c>
      <c r="L446" s="438" t="n">
        <f aca="false">I446*D446*10000</f>
        <v>0</v>
      </c>
      <c r="M446" s="438" t="n">
        <f aca="false">I446*E446*10000</f>
        <v>0</v>
      </c>
      <c r="N446" s="438" t="n">
        <f aca="false">SUM(J446:M446)</f>
        <v>0</v>
      </c>
      <c r="O446" s="457"/>
      <c r="AS446" s="0" t="n">
        <f aca="false">L460+M460</f>
        <v>0</v>
      </c>
      <c r="CD446" s="456" t="e">
        <f aca="false">IF(VALUE(MID(CC446,8,1))=1,DATEVALUE(LEFT(CC446,7)&amp;RIGHT(CC446,2)),DATEVALUE(CC446))</f>
        <v>#VALUE!</v>
      </c>
    </row>
    <row r="447" customFormat="false" ht="12.75" hidden="false" customHeight="false" outlineLevel="0" collapsed="false">
      <c r="A447" s="449" t="n">
        <v>0</v>
      </c>
      <c r="B447" s="0" t="n">
        <v>0</v>
      </c>
      <c r="C447" s="0" t="n">
        <v>0</v>
      </c>
      <c r="D447" s="438" t="n">
        <v>0</v>
      </c>
      <c r="E447" s="438" t="n">
        <v>0</v>
      </c>
      <c r="F447" s="438"/>
      <c r="G447" s="450"/>
      <c r="H447" s="450"/>
      <c r="I447" s="448" t="n">
        <f aca="false">G447-H447</f>
        <v>0</v>
      </c>
      <c r="J447" s="438" t="n">
        <f aca="false">I447*B447*10000</f>
        <v>0</v>
      </c>
      <c r="K447" s="438" t="n">
        <f aca="false">C447*I447*10000</f>
        <v>0</v>
      </c>
      <c r="L447" s="438" t="n">
        <f aca="false">I447*D447*10000</f>
        <v>0</v>
      </c>
      <c r="M447" s="438" t="n">
        <f aca="false">I447*E447*10000</f>
        <v>0</v>
      </c>
      <c r="N447" s="438" t="n">
        <f aca="false">SUM(J447:M447)</f>
        <v>0</v>
      </c>
      <c r="O447" s="457"/>
      <c r="AS447" s="0" t="n">
        <f aca="false">L461+M461</f>
        <v>0</v>
      </c>
      <c r="CD447" s="456" t="e">
        <f aca="false">IF(VALUE(MID(CC447,8,1))=1,DATEVALUE(LEFT(CC447,7)&amp;RIGHT(CC447,2)),DATEVALUE(CC447))</f>
        <v>#VALUE!</v>
      </c>
    </row>
    <row r="448" customFormat="false" ht="12.75" hidden="false" customHeight="false" outlineLevel="0" collapsed="false">
      <c r="A448" s="449" t="n">
        <v>0</v>
      </c>
      <c r="B448" s="0" t="n">
        <v>0</v>
      </c>
      <c r="C448" s="0" t="n">
        <v>0</v>
      </c>
      <c r="D448" s="438" t="n">
        <v>0</v>
      </c>
      <c r="E448" s="438" t="n">
        <v>0</v>
      </c>
      <c r="F448" s="438"/>
      <c r="G448" s="450"/>
      <c r="H448" s="450"/>
      <c r="I448" s="448" t="n">
        <f aca="false">G448-H448</f>
        <v>0</v>
      </c>
      <c r="J448" s="438" t="n">
        <f aca="false">I448*B448*10000</f>
        <v>0</v>
      </c>
      <c r="K448" s="438" t="n">
        <f aca="false">C448*I448*10000</f>
        <v>0</v>
      </c>
      <c r="L448" s="438" t="n">
        <f aca="false">I448*D448*10000</f>
        <v>0</v>
      </c>
      <c r="M448" s="438" t="n">
        <f aca="false">I448*E448*10000</f>
        <v>0</v>
      </c>
      <c r="N448" s="438" t="n">
        <f aca="false">SUM(J448:M448)</f>
        <v>0</v>
      </c>
      <c r="O448" s="457"/>
      <c r="AS448" s="0" t="n">
        <f aca="false">L462+M462</f>
        <v>0</v>
      </c>
      <c r="CD448" s="456" t="e">
        <f aca="false">IF(VALUE(MID(CC448,8,1))=1,DATEVALUE(LEFT(CC448,7)&amp;RIGHT(CC448,2)),DATEVALUE(CC448))</f>
        <v>#VALUE!</v>
      </c>
    </row>
    <row r="449" customFormat="false" ht="12.75" hidden="false" customHeight="false" outlineLevel="0" collapsed="false">
      <c r="A449" s="449" t="n">
        <v>0</v>
      </c>
      <c r="B449" s="0" t="n">
        <v>0</v>
      </c>
      <c r="C449" s="0" t="n">
        <v>0</v>
      </c>
      <c r="D449" s="438" t="n">
        <v>0</v>
      </c>
      <c r="E449" s="438" t="n">
        <v>0</v>
      </c>
      <c r="F449" s="438"/>
      <c r="G449" s="450"/>
      <c r="H449" s="450"/>
      <c r="I449" s="448" t="n">
        <f aca="false">G449-H449</f>
        <v>0</v>
      </c>
      <c r="J449" s="438" t="n">
        <f aca="false">I449*B449*10000</f>
        <v>0</v>
      </c>
      <c r="K449" s="438" t="n">
        <f aca="false">C449*I449*10000</f>
        <v>0</v>
      </c>
      <c r="L449" s="438" t="n">
        <f aca="false">I449*D449*10000</f>
        <v>0</v>
      </c>
      <c r="M449" s="438" t="n">
        <f aca="false">I449*E449*10000</f>
        <v>0</v>
      </c>
      <c r="N449" s="438" t="n">
        <f aca="false">SUM(J449:M449)</f>
        <v>0</v>
      </c>
      <c r="O449" s="457"/>
      <c r="AS449" s="0" t="n">
        <f aca="false">L463+M463</f>
        <v>0</v>
      </c>
      <c r="CD449" s="456" t="e">
        <f aca="false">IF(VALUE(MID(CC449,8,1))=1,DATEVALUE(LEFT(CC449,7)&amp;RIGHT(CC449,2)),DATEVALUE(CC449))</f>
        <v>#VALUE!</v>
      </c>
    </row>
    <row r="450" customFormat="false" ht="12.75" hidden="false" customHeight="false" outlineLevel="0" collapsed="false">
      <c r="A450" s="449" t="n">
        <v>0</v>
      </c>
      <c r="B450" s="0" t="n">
        <v>0</v>
      </c>
      <c r="C450" s="0" t="n">
        <v>0</v>
      </c>
      <c r="D450" s="438" t="n">
        <v>0</v>
      </c>
      <c r="E450" s="438" t="n">
        <v>0</v>
      </c>
      <c r="F450" s="438"/>
      <c r="G450" s="450"/>
      <c r="H450" s="450"/>
      <c r="I450" s="448" t="n">
        <f aca="false">G450-H450</f>
        <v>0</v>
      </c>
      <c r="J450" s="438" t="n">
        <f aca="false">I450*B450*10000</f>
        <v>0</v>
      </c>
      <c r="K450" s="438" t="n">
        <f aca="false">C450*I450*10000</f>
        <v>0</v>
      </c>
      <c r="L450" s="438" t="n">
        <f aca="false">I450*D450*10000</f>
        <v>0</v>
      </c>
      <c r="M450" s="438" t="n">
        <f aca="false">I450*E450*10000</f>
        <v>0</v>
      </c>
      <c r="N450" s="438" t="n">
        <f aca="false">SUM(J450:M450)</f>
        <v>0</v>
      </c>
      <c r="O450" s="457"/>
      <c r="AS450" s="0" t="n">
        <f aca="false">L464+M464</f>
        <v>0</v>
      </c>
      <c r="CD450" s="456" t="e">
        <f aca="false">IF(VALUE(MID(CC450,8,1))=1,DATEVALUE(LEFT(CC450,7)&amp;RIGHT(CC450,2)),DATEVALUE(CC450))</f>
        <v>#VALUE!</v>
      </c>
    </row>
    <row r="451" customFormat="false" ht="12.75" hidden="false" customHeight="false" outlineLevel="0" collapsed="false">
      <c r="A451" s="449" t="n">
        <v>0</v>
      </c>
      <c r="B451" s="0" t="n">
        <v>0</v>
      </c>
      <c r="C451" s="0" t="n">
        <v>0</v>
      </c>
      <c r="D451" s="438" t="n">
        <v>0</v>
      </c>
      <c r="E451" s="438" t="n">
        <v>0</v>
      </c>
      <c r="F451" s="438"/>
      <c r="G451" s="450"/>
      <c r="H451" s="450"/>
      <c r="I451" s="448" t="n">
        <f aca="false">G451-H451</f>
        <v>0</v>
      </c>
      <c r="J451" s="438" t="n">
        <f aca="false">I451*B451*10000</f>
        <v>0</v>
      </c>
      <c r="K451" s="438" t="n">
        <f aca="false">C451*I451*10000</f>
        <v>0</v>
      </c>
      <c r="L451" s="438" t="n">
        <f aca="false">I451*D451*10000</f>
        <v>0</v>
      </c>
      <c r="M451" s="438" t="n">
        <f aca="false">I451*E451*10000</f>
        <v>0</v>
      </c>
      <c r="N451" s="438" t="n">
        <f aca="false">SUM(J451:M451)</f>
        <v>0</v>
      </c>
      <c r="O451" s="457"/>
      <c r="AS451" s="0" t="n">
        <f aca="false">L465+M465</f>
        <v>0</v>
      </c>
      <c r="CD451" s="456" t="e">
        <f aca="false">IF(VALUE(MID(CC451,8,1))=1,DATEVALUE(LEFT(CC451,7)&amp;RIGHT(CC451,2)),DATEVALUE(CC451))</f>
        <v>#VALUE!</v>
      </c>
    </row>
    <row r="452" customFormat="false" ht="12.75" hidden="false" customHeight="false" outlineLevel="0" collapsed="false">
      <c r="A452" s="449" t="n">
        <v>0</v>
      </c>
      <c r="B452" s="0" t="n">
        <v>0</v>
      </c>
      <c r="C452" s="0" t="n">
        <v>0</v>
      </c>
      <c r="D452" s="438" t="n">
        <v>0</v>
      </c>
      <c r="E452" s="438" t="n">
        <v>0</v>
      </c>
      <c r="F452" s="438"/>
      <c r="G452" s="450"/>
      <c r="H452" s="450"/>
      <c r="I452" s="448" t="n">
        <f aca="false">G452-H452</f>
        <v>0</v>
      </c>
      <c r="J452" s="438" t="n">
        <f aca="false">I452*B452*10000</f>
        <v>0</v>
      </c>
      <c r="K452" s="438" t="n">
        <f aca="false">C452*I452*10000</f>
        <v>0</v>
      </c>
      <c r="L452" s="438" t="n">
        <f aca="false">I452*D452*10000</f>
        <v>0</v>
      </c>
      <c r="M452" s="438" t="n">
        <f aca="false">I452*E452*10000</f>
        <v>0</v>
      </c>
      <c r="N452" s="438" t="n">
        <f aca="false">SUM(J452:M452)</f>
        <v>0</v>
      </c>
      <c r="O452" s="457"/>
      <c r="AS452" s="0" t="n">
        <f aca="false">L466+M466</f>
        <v>0</v>
      </c>
      <c r="CD452" s="456" t="e">
        <f aca="false">IF(VALUE(MID(CC452,8,1))=1,DATEVALUE(LEFT(CC452,7)&amp;RIGHT(CC452,2)),DATEVALUE(CC452))</f>
        <v>#VALUE!</v>
      </c>
    </row>
    <row r="453" customFormat="false" ht="12.75" hidden="false" customHeight="false" outlineLevel="0" collapsed="false">
      <c r="A453" s="449" t="n">
        <v>0</v>
      </c>
      <c r="B453" s="0" t="n">
        <v>0</v>
      </c>
      <c r="C453" s="0" t="n">
        <v>0</v>
      </c>
      <c r="D453" s="438" t="n">
        <v>0</v>
      </c>
      <c r="E453" s="438" t="n">
        <v>0</v>
      </c>
      <c r="F453" s="438"/>
      <c r="G453" s="450"/>
      <c r="H453" s="450"/>
      <c r="I453" s="448" t="n">
        <f aca="false">G453-H453</f>
        <v>0</v>
      </c>
      <c r="J453" s="438" t="n">
        <f aca="false">I453*B453*10000</f>
        <v>0</v>
      </c>
      <c r="K453" s="438" t="n">
        <f aca="false">C453*I453*10000</f>
        <v>0</v>
      </c>
      <c r="L453" s="438" t="n">
        <f aca="false">I453*D453*10000</f>
        <v>0</v>
      </c>
      <c r="M453" s="438" t="n">
        <f aca="false">I453*E453*10000</f>
        <v>0</v>
      </c>
      <c r="N453" s="438" t="n">
        <f aca="false">SUM(J453:M453)</f>
        <v>0</v>
      </c>
      <c r="O453" s="457"/>
      <c r="AS453" s="0" t="n">
        <f aca="false">L467+M467</f>
        <v>0</v>
      </c>
      <c r="CD453" s="456" t="e">
        <f aca="false">IF(VALUE(MID(CC453,8,1))=1,DATEVALUE(LEFT(CC453,7)&amp;RIGHT(CC453,2)),DATEVALUE(CC453))</f>
        <v>#VALUE!</v>
      </c>
    </row>
    <row r="454" customFormat="false" ht="12.75" hidden="false" customHeight="false" outlineLevel="0" collapsed="false">
      <c r="A454" s="449" t="n">
        <v>0</v>
      </c>
      <c r="B454" s="0" t="n">
        <v>0</v>
      </c>
      <c r="C454" s="0" t="n">
        <v>0</v>
      </c>
      <c r="D454" s="438" t="n">
        <v>0</v>
      </c>
      <c r="E454" s="438" t="n">
        <v>0</v>
      </c>
      <c r="F454" s="438"/>
      <c r="G454" s="450"/>
      <c r="H454" s="450"/>
      <c r="I454" s="448" t="n">
        <f aca="false">G454-H454</f>
        <v>0</v>
      </c>
      <c r="J454" s="438" t="n">
        <f aca="false">I454*B454*10000</f>
        <v>0</v>
      </c>
      <c r="K454" s="438" t="n">
        <f aca="false">C454*I454*10000</f>
        <v>0</v>
      </c>
      <c r="L454" s="438" t="n">
        <f aca="false">I454*D454*10000</f>
        <v>0</v>
      </c>
      <c r="M454" s="438" t="n">
        <f aca="false">I454*E454*10000</f>
        <v>0</v>
      </c>
      <c r="N454" s="438" t="n">
        <f aca="false">SUM(J454:M454)</f>
        <v>0</v>
      </c>
      <c r="O454" s="457"/>
      <c r="AS454" s="0" t="n">
        <f aca="false">L468+M468</f>
        <v>0</v>
      </c>
      <c r="CD454" s="456" t="e">
        <f aca="false">IF(VALUE(MID(CC454,8,1))=1,DATEVALUE(LEFT(CC454,7)&amp;RIGHT(CC454,2)),DATEVALUE(CC454))</f>
        <v>#VALUE!</v>
      </c>
    </row>
    <row r="455" customFormat="false" ht="12.75" hidden="false" customHeight="false" outlineLevel="0" collapsed="false">
      <c r="A455" s="449" t="n">
        <v>0</v>
      </c>
      <c r="B455" s="0" t="n">
        <v>0</v>
      </c>
      <c r="C455" s="0" t="n">
        <v>0</v>
      </c>
      <c r="D455" s="438" t="n">
        <v>0</v>
      </c>
      <c r="E455" s="438" t="n">
        <v>0</v>
      </c>
      <c r="F455" s="438"/>
      <c r="G455" s="450"/>
      <c r="H455" s="450"/>
      <c r="I455" s="448" t="n">
        <f aca="false">G455-H455</f>
        <v>0</v>
      </c>
      <c r="J455" s="438" t="n">
        <f aca="false">I455*B455*10000</f>
        <v>0</v>
      </c>
      <c r="K455" s="438" t="n">
        <f aca="false">C455*I455*10000</f>
        <v>0</v>
      </c>
      <c r="L455" s="438" t="n">
        <f aca="false">I455*D455*10000</f>
        <v>0</v>
      </c>
      <c r="M455" s="438" t="n">
        <f aca="false">I455*E455*10000</f>
        <v>0</v>
      </c>
      <c r="N455" s="438" t="n">
        <f aca="false">SUM(J455:M455)</f>
        <v>0</v>
      </c>
      <c r="O455" s="457"/>
      <c r="AS455" s="0" t="n">
        <f aca="false">L469+M469</f>
        <v>0</v>
      </c>
      <c r="CD455" s="456" t="e">
        <f aca="false">IF(VALUE(MID(CC455,8,1))=1,DATEVALUE(LEFT(CC455,7)&amp;RIGHT(CC455,2)),DATEVALUE(CC455))</f>
        <v>#VALUE!</v>
      </c>
    </row>
    <row r="456" customFormat="false" ht="12.75" hidden="false" customHeight="false" outlineLevel="0" collapsed="false">
      <c r="A456" s="449" t="n">
        <v>0</v>
      </c>
      <c r="B456" s="0" t="n">
        <v>0</v>
      </c>
      <c r="C456" s="0" t="n">
        <v>0</v>
      </c>
      <c r="D456" s="438" t="n">
        <v>0</v>
      </c>
      <c r="E456" s="438" t="n">
        <v>0</v>
      </c>
      <c r="F456" s="438"/>
      <c r="G456" s="450"/>
      <c r="H456" s="450"/>
      <c r="I456" s="448" t="n">
        <f aca="false">G456-H456</f>
        <v>0</v>
      </c>
      <c r="J456" s="438" t="n">
        <f aca="false">I456*B456*10000</f>
        <v>0</v>
      </c>
      <c r="K456" s="438" t="n">
        <f aca="false">C456*I456*10000</f>
        <v>0</v>
      </c>
      <c r="L456" s="438" t="n">
        <f aca="false">I456*D456*10000</f>
        <v>0</v>
      </c>
      <c r="M456" s="438" t="n">
        <f aca="false">I456*E456*10000</f>
        <v>0</v>
      </c>
      <c r="N456" s="438" t="n">
        <f aca="false">SUM(J456:M456)</f>
        <v>0</v>
      </c>
      <c r="O456" s="457"/>
      <c r="AS456" s="0" t="n">
        <f aca="false">L470+M470</f>
        <v>0</v>
      </c>
      <c r="CD456" s="456" t="e">
        <f aca="false">IF(VALUE(MID(CC456,8,1))=1,DATEVALUE(LEFT(CC456,7)&amp;RIGHT(CC456,2)),DATEVALUE(CC456))</f>
        <v>#VALUE!</v>
      </c>
    </row>
    <row r="457" customFormat="false" ht="12.75" hidden="false" customHeight="false" outlineLevel="0" collapsed="false">
      <c r="A457" s="449" t="n">
        <v>0</v>
      </c>
      <c r="B457" s="0" t="n">
        <v>0</v>
      </c>
      <c r="C457" s="0" t="n">
        <v>0</v>
      </c>
      <c r="D457" s="438" t="n">
        <v>0</v>
      </c>
      <c r="E457" s="438" t="n">
        <v>0</v>
      </c>
      <c r="F457" s="438"/>
      <c r="G457" s="450"/>
      <c r="H457" s="450"/>
      <c r="I457" s="448" t="n">
        <f aca="false">G457-H457</f>
        <v>0</v>
      </c>
      <c r="J457" s="438" t="n">
        <f aca="false">I457*B457*10000</f>
        <v>0</v>
      </c>
      <c r="K457" s="438" t="n">
        <f aca="false">C457*I457*10000</f>
        <v>0</v>
      </c>
      <c r="L457" s="438" t="n">
        <f aca="false">I457*D457*10000</f>
        <v>0</v>
      </c>
      <c r="M457" s="438" t="n">
        <f aca="false">I457*E457*10000</f>
        <v>0</v>
      </c>
      <c r="N457" s="438" t="n">
        <f aca="false">SUM(J457:M457)</f>
        <v>0</v>
      </c>
      <c r="O457" s="457"/>
      <c r="AS457" s="0" t="n">
        <f aca="false">L471+M471</f>
        <v>0</v>
      </c>
      <c r="CD457" s="456" t="e">
        <f aca="false">IF(VALUE(MID(CC457,8,1))=1,DATEVALUE(LEFT(CC457,7)&amp;RIGHT(CC457,2)),DATEVALUE(CC457))</f>
        <v>#VALUE!</v>
      </c>
    </row>
    <row r="458" customFormat="false" ht="12.75" hidden="false" customHeight="false" outlineLevel="0" collapsed="false">
      <c r="A458" s="449" t="n">
        <v>0</v>
      </c>
      <c r="B458" s="0" t="n">
        <v>0</v>
      </c>
      <c r="C458" s="0" t="n">
        <v>0</v>
      </c>
      <c r="D458" s="438" t="n">
        <v>0</v>
      </c>
      <c r="E458" s="438" t="n">
        <v>0</v>
      </c>
      <c r="F458" s="438"/>
      <c r="G458" s="450"/>
      <c r="H458" s="450"/>
      <c r="I458" s="448" t="n">
        <f aca="false">G458-H458</f>
        <v>0</v>
      </c>
      <c r="J458" s="438" t="n">
        <f aca="false">I458*B458*10000</f>
        <v>0</v>
      </c>
      <c r="K458" s="438" t="n">
        <f aca="false">C458*I458*10000</f>
        <v>0</v>
      </c>
      <c r="L458" s="438" t="n">
        <f aca="false">I458*D458*10000</f>
        <v>0</v>
      </c>
      <c r="M458" s="438" t="n">
        <f aca="false">I458*E458*10000</f>
        <v>0</v>
      </c>
      <c r="N458" s="438" t="n">
        <f aca="false">SUM(J458:M458)</f>
        <v>0</v>
      </c>
      <c r="O458" s="457"/>
      <c r="AS458" s="0" t="n">
        <f aca="false">L472+M472</f>
        <v>0</v>
      </c>
      <c r="CD458" s="456" t="e">
        <f aca="false">IF(VALUE(MID(CC458,8,1))=1,DATEVALUE(LEFT(CC458,7)&amp;RIGHT(CC458,2)),DATEVALUE(CC458))</f>
        <v>#VALUE!</v>
      </c>
    </row>
    <row r="459" customFormat="false" ht="12.75" hidden="false" customHeight="false" outlineLevel="0" collapsed="false">
      <c r="A459" s="449" t="n">
        <v>0</v>
      </c>
      <c r="B459" s="0" t="n">
        <v>0</v>
      </c>
      <c r="C459" s="0" t="n">
        <v>0</v>
      </c>
      <c r="D459" s="438" t="n">
        <v>0</v>
      </c>
      <c r="E459" s="438" t="n">
        <v>0</v>
      </c>
      <c r="F459" s="438"/>
      <c r="G459" s="450"/>
      <c r="H459" s="450"/>
      <c r="I459" s="448" t="n">
        <f aca="false">G459-H459</f>
        <v>0</v>
      </c>
      <c r="J459" s="438" t="n">
        <f aca="false">I459*B459*10000</f>
        <v>0</v>
      </c>
      <c r="K459" s="438" t="n">
        <f aca="false">C459*I459*10000</f>
        <v>0</v>
      </c>
      <c r="L459" s="438" t="n">
        <f aca="false">I459*D459*10000</f>
        <v>0</v>
      </c>
      <c r="M459" s="438" t="n">
        <f aca="false">I459*E459*10000</f>
        <v>0</v>
      </c>
      <c r="N459" s="438" t="n">
        <f aca="false">SUM(J459:M459)</f>
        <v>0</v>
      </c>
      <c r="O459" s="457"/>
      <c r="AS459" s="0" t="n">
        <f aca="false">L473+M473</f>
        <v>0</v>
      </c>
      <c r="CD459" s="456" t="e">
        <f aca="false">IF(VALUE(MID(CC459,8,1))=1,DATEVALUE(LEFT(CC459,7)&amp;RIGHT(CC459,2)),DATEVALUE(CC459))</f>
        <v>#VALUE!</v>
      </c>
    </row>
    <row r="460" customFormat="false" ht="12.75" hidden="false" customHeight="false" outlineLevel="0" collapsed="false">
      <c r="A460" s="449" t="n">
        <v>0</v>
      </c>
      <c r="B460" s="0" t="n">
        <v>0</v>
      </c>
      <c r="C460" s="0" t="n">
        <v>0</v>
      </c>
      <c r="D460" s="438" t="n">
        <v>0</v>
      </c>
      <c r="E460" s="438" t="n">
        <v>0</v>
      </c>
      <c r="F460" s="438"/>
      <c r="G460" s="450"/>
      <c r="H460" s="450"/>
      <c r="I460" s="448" t="n">
        <f aca="false">G460-H460</f>
        <v>0</v>
      </c>
      <c r="J460" s="438" t="n">
        <f aca="false">I460*B460*10000</f>
        <v>0</v>
      </c>
      <c r="K460" s="438" t="n">
        <f aca="false">C460*I460*10000</f>
        <v>0</v>
      </c>
      <c r="L460" s="438" t="n">
        <f aca="false">I460*D460*10000</f>
        <v>0</v>
      </c>
      <c r="M460" s="438" t="n">
        <f aca="false">I460*E460*10000</f>
        <v>0</v>
      </c>
      <c r="N460" s="438" t="n">
        <f aca="false">SUM(J460:M460)</f>
        <v>0</v>
      </c>
      <c r="O460" s="457"/>
      <c r="AS460" s="0" t="n">
        <f aca="false">L474+M474</f>
        <v>0</v>
      </c>
      <c r="CD460" s="456" t="e">
        <f aca="false">IF(VALUE(MID(CC460,8,1))=1,DATEVALUE(LEFT(CC460,7)&amp;RIGHT(CC460,2)),DATEVALUE(CC460))</f>
        <v>#VALUE!</v>
      </c>
    </row>
    <row r="461" customFormat="false" ht="12.75" hidden="false" customHeight="false" outlineLevel="0" collapsed="false">
      <c r="A461" s="449" t="n">
        <v>0</v>
      </c>
      <c r="B461" s="0" t="n">
        <v>0</v>
      </c>
      <c r="C461" s="0" t="n">
        <v>0</v>
      </c>
      <c r="D461" s="438" t="n">
        <v>0</v>
      </c>
      <c r="E461" s="438" t="n">
        <v>0</v>
      </c>
      <c r="F461" s="438"/>
      <c r="G461" s="450"/>
      <c r="H461" s="450"/>
      <c r="I461" s="448" t="n">
        <f aca="false">G461-H461</f>
        <v>0</v>
      </c>
      <c r="J461" s="438" t="n">
        <f aca="false">I461*B461*10000</f>
        <v>0</v>
      </c>
      <c r="K461" s="438" t="n">
        <f aca="false">C461*I461*10000</f>
        <v>0</v>
      </c>
      <c r="L461" s="438" t="n">
        <f aca="false">I461*D461*10000</f>
        <v>0</v>
      </c>
      <c r="M461" s="438" t="n">
        <f aca="false">I461*E461*10000</f>
        <v>0</v>
      </c>
      <c r="N461" s="438" t="n">
        <f aca="false">SUM(J461:M461)</f>
        <v>0</v>
      </c>
      <c r="O461" s="457"/>
      <c r="AS461" s="0" t="n">
        <f aca="false">L475+M475</f>
        <v>0</v>
      </c>
      <c r="CD461" s="456" t="e">
        <f aca="false">IF(VALUE(MID(CC461,8,1))=1,DATEVALUE(LEFT(CC461,7)&amp;RIGHT(CC461,2)),DATEVALUE(CC461))</f>
        <v>#VALUE!</v>
      </c>
    </row>
    <row r="462" customFormat="false" ht="12.75" hidden="false" customHeight="false" outlineLevel="0" collapsed="false">
      <c r="A462" s="449" t="n">
        <v>0</v>
      </c>
      <c r="B462" s="0" t="n">
        <v>0</v>
      </c>
      <c r="C462" s="0" t="n">
        <v>0</v>
      </c>
      <c r="D462" s="438" t="n">
        <v>0</v>
      </c>
      <c r="E462" s="438" t="n">
        <v>0</v>
      </c>
      <c r="F462" s="438"/>
      <c r="G462" s="450"/>
      <c r="H462" s="450"/>
      <c r="I462" s="448" t="n">
        <f aca="false">G462-H462</f>
        <v>0</v>
      </c>
      <c r="J462" s="438" t="n">
        <f aca="false">I462*B462*10000</f>
        <v>0</v>
      </c>
      <c r="K462" s="438" t="n">
        <f aca="false">C462*I462*10000</f>
        <v>0</v>
      </c>
      <c r="L462" s="438" t="n">
        <f aca="false">I462*D462*10000</f>
        <v>0</v>
      </c>
      <c r="M462" s="438" t="n">
        <f aca="false">I462*E462*10000</f>
        <v>0</v>
      </c>
      <c r="N462" s="438" t="n">
        <f aca="false">SUM(J462:M462)</f>
        <v>0</v>
      </c>
      <c r="O462" s="457"/>
      <c r="AS462" s="0" t="n">
        <f aca="false">L476+M476</f>
        <v>0</v>
      </c>
      <c r="CD462" s="456" t="e">
        <f aca="false">IF(VALUE(MID(CC462,8,1))=1,DATEVALUE(LEFT(CC462,7)&amp;RIGHT(CC462,2)),DATEVALUE(CC462))</f>
        <v>#VALUE!</v>
      </c>
    </row>
    <row r="463" customFormat="false" ht="12.75" hidden="false" customHeight="false" outlineLevel="0" collapsed="false">
      <c r="A463" s="449" t="n">
        <v>0</v>
      </c>
      <c r="B463" s="0" t="n">
        <v>0</v>
      </c>
      <c r="C463" s="0" t="n">
        <v>0</v>
      </c>
      <c r="D463" s="438" t="n">
        <v>0</v>
      </c>
      <c r="E463" s="438" t="n">
        <v>0</v>
      </c>
      <c r="F463" s="438"/>
      <c r="G463" s="450"/>
      <c r="H463" s="450"/>
      <c r="I463" s="448" t="n">
        <f aca="false">G463-H463</f>
        <v>0</v>
      </c>
      <c r="J463" s="438" t="n">
        <f aca="false">I463*B463*10000</f>
        <v>0</v>
      </c>
      <c r="K463" s="438" t="n">
        <f aca="false">C463*I463*10000</f>
        <v>0</v>
      </c>
      <c r="L463" s="438" t="n">
        <f aca="false">I463*D463*10000</f>
        <v>0</v>
      </c>
      <c r="M463" s="438" t="n">
        <f aca="false">I463*E463*10000</f>
        <v>0</v>
      </c>
      <c r="N463" s="438" t="n">
        <f aca="false">SUM(J463:M463)</f>
        <v>0</v>
      </c>
      <c r="O463" s="457"/>
      <c r="AS463" s="0" t="n">
        <f aca="false">L477+M477</f>
        <v>0</v>
      </c>
      <c r="CD463" s="456" t="e">
        <f aca="false">IF(VALUE(MID(CC463,8,1))=1,DATEVALUE(LEFT(CC463,7)&amp;RIGHT(CC463,2)),DATEVALUE(CC463))</f>
        <v>#VALUE!</v>
      </c>
    </row>
    <row r="464" customFormat="false" ht="12.75" hidden="false" customHeight="false" outlineLevel="0" collapsed="false">
      <c r="A464" s="449" t="n">
        <v>0</v>
      </c>
      <c r="B464" s="0" t="n">
        <v>0</v>
      </c>
      <c r="C464" s="0" t="n">
        <v>0</v>
      </c>
      <c r="D464" s="438" t="n">
        <v>0</v>
      </c>
      <c r="E464" s="438" t="n">
        <v>0</v>
      </c>
      <c r="F464" s="438"/>
      <c r="G464" s="450"/>
      <c r="H464" s="450"/>
      <c r="I464" s="448" t="n">
        <f aca="false">G464-H464</f>
        <v>0</v>
      </c>
      <c r="J464" s="438" t="n">
        <f aca="false">I464*B464*10000</f>
        <v>0</v>
      </c>
      <c r="K464" s="438" t="n">
        <f aca="false">C464*I464*10000</f>
        <v>0</v>
      </c>
      <c r="L464" s="438" t="n">
        <f aca="false">I464*D464*10000</f>
        <v>0</v>
      </c>
      <c r="M464" s="438" t="n">
        <f aca="false">I464*E464*10000</f>
        <v>0</v>
      </c>
      <c r="N464" s="438" t="n">
        <f aca="false">SUM(J464:M464)</f>
        <v>0</v>
      </c>
      <c r="O464" s="457"/>
      <c r="AS464" s="0" t="n">
        <f aca="false">L478+M478</f>
        <v>0</v>
      </c>
      <c r="CD464" s="456" t="e">
        <f aca="false">IF(VALUE(MID(CC464,8,1))=1,DATEVALUE(LEFT(CC464,7)&amp;RIGHT(CC464,2)),DATEVALUE(CC464))</f>
        <v>#VALUE!</v>
      </c>
    </row>
    <row r="465" customFormat="false" ht="12.75" hidden="false" customHeight="false" outlineLevel="0" collapsed="false">
      <c r="A465" s="449" t="n">
        <v>0</v>
      </c>
      <c r="B465" s="0" t="n">
        <v>0</v>
      </c>
      <c r="C465" s="0" t="n">
        <v>0</v>
      </c>
      <c r="D465" s="438" t="n">
        <v>0</v>
      </c>
      <c r="E465" s="438" t="n">
        <v>0</v>
      </c>
      <c r="F465" s="438"/>
      <c r="G465" s="450"/>
      <c r="H465" s="450"/>
      <c r="I465" s="448" t="n">
        <f aca="false">G465-H465</f>
        <v>0</v>
      </c>
      <c r="J465" s="438" t="n">
        <f aca="false">I465*B465*10000</f>
        <v>0</v>
      </c>
      <c r="K465" s="438" t="n">
        <f aca="false">C465*I465*10000</f>
        <v>0</v>
      </c>
      <c r="L465" s="438" t="n">
        <f aca="false">I465*D465*10000</f>
        <v>0</v>
      </c>
      <c r="M465" s="438" t="n">
        <f aca="false">I465*E465*10000</f>
        <v>0</v>
      </c>
      <c r="N465" s="438" t="n">
        <f aca="false">SUM(J465:M465)</f>
        <v>0</v>
      </c>
      <c r="O465" s="457"/>
      <c r="AS465" s="0" t="n">
        <f aca="false">L479+M479</f>
        <v>0</v>
      </c>
      <c r="CD465" s="456" t="e">
        <f aca="false">IF(VALUE(MID(CC465,8,1))=1,DATEVALUE(LEFT(CC465,7)&amp;RIGHT(CC465,2)),DATEVALUE(CC465))</f>
        <v>#VALUE!</v>
      </c>
    </row>
    <row r="466" customFormat="false" ht="12.75" hidden="false" customHeight="false" outlineLevel="0" collapsed="false">
      <c r="A466" s="449" t="n">
        <v>0</v>
      </c>
      <c r="B466" s="0" t="n">
        <v>0</v>
      </c>
      <c r="C466" s="0" t="n">
        <v>0</v>
      </c>
      <c r="D466" s="438" t="n">
        <v>0</v>
      </c>
      <c r="E466" s="438" t="n">
        <v>0</v>
      </c>
      <c r="F466" s="438"/>
      <c r="G466" s="450"/>
      <c r="H466" s="450"/>
      <c r="I466" s="448" t="n">
        <f aca="false">G466-H466</f>
        <v>0</v>
      </c>
      <c r="J466" s="438" t="n">
        <f aca="false">I466*B466*10000</f>
        <v>0</v>
      </c>
      <c r="K466" s="438" t="n">
        <f aca="false">C466*I466*10000</f>
        <v>0</v>
      </c>
      <c r="L466" s="438" t="n">
        <f aca="false">I466*D466*10000</f>
        <v>0</v>
      </c>
      <c r="M466" s="438" t="n">
        <f aca="false">I466*E466*10000</f>
        <v>0</v>
      </c>
      <c r="N466" s="438" t="n">
        <f aca="false">SUM(J466:M466)</f>
        <v>0</v>
      </c>
      <c r="O466" s="457"/>
      <c r="AS466" s="0" t="n">
        <f aca="false">L480+M480</f>
        <v>0</v>
      </c>
      <c r="CD466" s="456" t="e">
        <f aca="false">IF(VALUE(MID(CC466,8,1))=1,DATEVALUE(LEFT(CC466,7)&amp;RIGHT(CC466,2)),DATEVALUE(CC466))</f>
        <v>#VALUE!</v>
      </c>
    </row>
    <row r="467" customFormat="false" ht="12.75" hidden="false" customHeight="false" outlineLevel="0" collapsed="false">
      <c r="A467" s="449" t="n">
        <v>0</v>
      </c>
      <c r="B467" s="0" t="n">
        <v>0</v>
      </c>
      <c r="C467" s="0" t="n">
        <v>0</v>
      </c>
      <c r="D467" s="438" t="n">
        <v>0</v>
      </c>
      <c r="E467" s="438" t="n">
        <v>0</v>
      </c>
      <c r="F467" s="438"/>
      <c r="G467" s="450"/>
      <c r="H467" s="450"/>
      <c r="I467" s="448" t="n">
        <f aca="false">G467-H467</f>
        <v>0</v>
      </c>
      <c r="J467" s="438" t="n">
        <f aca="false">I467*B467*10000</f>
        <v>0</v>
      </c>
      <c r="K467" s="438" t="n">
        <f aca="false">C467*I467*10000</f>
        <v>0</v>
      </c>
      <c r="L467" s="438" t="n">
        <f aca="false">I467*D467*10000</f>
        <v>0</v>
      </c>
      <c r="M467" s="438" t="n">
        <f aca="false">I467*E467*10000</f>
        <v>0</v>
      </c>
      <c r="N467" s="438" t="n">
        <f aca="false">SUM(J467:M467)</f>
        <v>0</v>
      </c>
      <c r="O467" s="457"/>
      <c r="AS467" s="0" t="n">
        <f aca="false">L481+M481</f>
        <v>0</v>
      </c>
      <c r="CD467" s="456" t="e">
        <f aca="false">IF(VALUE(MID(CC467,8,1))=1,DATEVALUE(LEFT(CC467,7)&amp;RIGHT(CC467,2)),DATEVALUE(CC467))</f>
        <v>#VALUE!</v>
      </c>
    </row>
    <row r="468" customFormat="false" ht="12.75" hidden="false" customHeight="false" outlineLevel="0" collapsed="false">
      <c r="A468" s="449" t="n">
        <v>0</v>
      </c>
      <c r="B468" s="0" t="n">
        <v>0</v>
      </c>
      <c r="C468" s="0" t="n">
        <v>0</v>
      </c>
      <c r="D468" s="438" t="n">
        <v>0</v>
      </c>
      <c r="E468" s="438" t="n">
        <v>0</v>
      </c>
      <c r="F468" s="438"/>
      <c r="G468" s="450"/>
      <c r="H468" s="450"/>
      <c r="I468" s="448" t="n">
        <f aca="false">G468-H468</f>
        <v>0</v>
      </c>
      <c r="J468" s="438" t="n">
        <f aca="false">I468*B468*10000</f>
        <v>0</v>
      </c>
      <c r="K468" s="438" t="n">
        <f aca="false">C468*I468*10000</f>
        <v>0</v>
      </c>
      <c r="L468" s="438" t="n">
        <f aca="false">I468*D468*10000</f>
        <v>0</v>
      </c>
      <c r="M468" s="438" t="n">
        <f aca="false">I468*E468*10000</f>
        <v>0</v>
      </c>
      <c r="N468" s="438" t="n">
        <f aca="false">SUM(J468:M468)</f>
        <v>0</v>
      </c>
      <c r="O468" s="457"/>
      <c r="AS468" s="0" t="n">
        <f aca="false">L482+M482</f>
        <v>0</v>
      </c>
      <c r="CD468" s="456" t="e">
        <f aca="false">IF(VALUE(MID(CC468,8,1))=1,DATEVALUE(LEFT(CC468,7)&amp;RIGHT(CC468,2)),DATEVALUE(CC468))</f>
        <v>#VALUE!</v>
      </c>
    </row>
    <row r="469" customFormat="false" ht="12.75" hidden="false" customHeight="false" outlineLevel="0" collapsed="false">
      <c r="A469" s="449" t="n">
        <v>0</v>
      </c>
      <c r="B469" s="0" t="n">
        <v>0</v>
      </c>
      <c r="C469" s="0" t="n">
        <v>0</v>
      </c>
      <c r="D469" s="438" t="n">
        <v>0</v>
      </c>
      <c r="E469" s="438" t="n">
        <v>0</v>
      </c>
      <c r="F469" s="438"/>
      <c r="G469" s="450"/>
      <c r="H469" s="450"/>
      <c r="I469" s="448" t="n">
        <f aca="false">G469-H469</f>
        <v>0</v>
      </c>
      <c r="J469" s="438" t="n">
        <f aca="false">I469*B469*10000</f>
        <v>0</v>
      </c>
      <c r="K469" s="438" t="n">
        <f aca="false">C469*I469*10000</f>
        <v>0</v>
      </c>
      <c r="L469" s="438" t="n">
        <f aca="false">I469*D469*10000</f>
        <v>0</v>
      </c>
      <c r="M469" s="438" t="n">
        <f aca="false">I469*E469*10000</f>
        <v>0</v>
      </c>
      <c r="N469" s="438" t="n">
        <f aca="false">SUM(J469:M469)</f>
        <v>0</v>
      </c>
      <c r="O469" s="457"/>
      <c r="AS469" s="0" t="n">
        <f aca="false">L483+M483</f>
        <v>0</v>
      </c>
      <c r="CD469" s="456" t="e">
        <f aca="false">IF(VALUE(MID(CC469,8,1))=1,DATEVALUE(LEFT(CC469,7)&amp;RIGHT(CC469,2)),DATEVALUE(CC469))</f>
        <v>#VALUE!</v>
      </c>
    </row>
    <row r="470" customFormat="false" ht="12.75" hidden="false" customHeight="false" outlineLevel="0" collapsed="false">
      <c r="A470" s="449" t="n">
        <v>0</v>
      </c>
      <c r="B470" s="0" t="n">
        <v>0</v>
      </c>
      <c r="C470" s="0" t="n">
        <v>0</v>
      </c>
      <c r="D470" s="438" t="n">
        <v>0</v>
      </c>
      <c r="E470" s="438" t="n">
        <v>0</v>
      </c>
      <c r="F470" s="438"/>
      <c r="G470" s="450"/>
      <c r="H470" s="450"/>
      <c r="I470" s="448" t="n">
        <f aca="false">G470-H470</f>
        <v>0</v>
      </c>
      <c r="J470" s="438" t="n">
        <f aca="false">I470*B470*10000</f>
        <v>0</v>
      </c>
      <c r="K470" s="438" t="n">
        <f aca="false">C470*I470*10000</f>
        <v>0</v>
      </c>
      <c r="L470" s="438" t="n">
        <f aca="false">I470*D470*10000</f>
        <v>0</v>
      </c>
      <c r="M470" s="438" t="n">
        <f aca="false">I470*E470*10000</f>
        <v>0</v>
      </c>
      <c r="N470" s="438" t="n">
        <f aca="false">SUM(J470:M470)</f>
        <v>0</v>
      </c>
      <c r="O470" s="457"/>
      <c r="AS470" s="0" t="n">
        <f aca="false">L484+M484</f>
        <v>0</v>
      </c>
      <c r="CD470" s="456" t="e">
        <f aca="false">IF(VALUE(MID(CC470,8,1))=1,DATEVALUE(LEFT(CC470,7)&amp;RIGHT(CC470,2)),DATEVALUE(CC470))</f>
        <v>#VALUE!</v>
      </c>
    </row>
    <row r="471" customFormat="false" ht="12.75" hidden="false" customHeight="false" outlineLevel="0" collapsed="false">
      <c r="A471" s="449" t="n">
        <v>0</v>
      </c>
      <c r="B471" s="0" t="n">
        <v>0</v>
      </c>
      <c r="C471" s="0" t="n">
        <v>0</v>
      </c>
      <c r="D471" s="438" t="n">
        <v>0</v>
      </c>
      <c r="E471" s="438" t="n">
        <v>0</v>
      </c>
      <c r="F471" s="438"/>
      <c r="G471" s="450"/>
      <c r="H471" s="450"/>
      <c r="I471" s="448" t="n">
        <f aca="false">G471-H471</f>
        <v>0</v>
      </c>
      <c r="J471" s="438" t="n">
        <f aca="false">I471*B471*10000</f>
        <v>0</v>
      </c>
      <c r="K471" s="438" t="n">
        <f aca="false">C471*I471*10000</f>
        <v>0</v>
      </c>
      <c r="L471" s="438" t="n">
        <f aca="false">I471*D471*10000</f>
        <v>0</v>
      </c>
      <c r="M471" s="438" t="n">
        <f aca="false">I471*E471*10000</f>
        <v>0</v>
      </c>
      <c r="N471" s="438" t="n">
        <f aca="false">SUM(J471:M471)</f>
        <v>0</v>
      </c>
      <c r="O471" s="457"/>
      <c r="AS471" s="0" t="n">
        <f aca="false">L485+M485</f>
        <v>0</v>
      </c>
      <c r="CD471" s="456" t="e">
        <f aca="false">IF(VALUE(MID(CC471,8,1))=1,DATEVALUE(LEFT(CC471,7)&amp;RIGHT(CC471,2)),DATEVALUE(CC471))</f>
        <v>#VALUE!</v>
      </c>
    </row>
    <row r="472" customFormat="false" ht="12.75" hidden="false" customHeight="false" outlineLevel="0" collapsed="false">
      <c r="A472" s="449" t="n">
        <v>0</v>
      </c>
      <c r="B472" s="0" t="n">
        <v>0</v>
      </c>
      <c r="C472" s="0" t="n">
        <v>0</v>
      </c>
      <c r="D472" s="438" t="n">
        <v>0</v>
      </c>
      <c r="E472" s="438" t="n">
        <v>0</v>
      </c>
      <c r="F472" s="438"/>
      <c r="G472" s="450"/>
      <c r="H472" s="450"/>
      <c r="I472" s="448" t="n">
        <f aca="false">G472-H472</f>
        <v>0</v>
      </c>
      <c r="J472" s="438" t="n">
        <f aca="false">I472*B472*10000</f>
        <v>0</v>
      </c>
      <c r="K472" s="438" t="n">
        <f aca="false">C472*I472*10000</f>
        <v>0</v>
      </c>
      <c r="L472" s="438" t="n">
        <f aca="false">I472*D472*10000</f>
        <v>0</v>
      </c>
      <c r="M472" s="438" t="n">
        <f aca="false">I472*E472*10000</f>
        <v>0</v>
      </c>
      <c r="N472" s="438" t="n">
        <f aca="false">SUM(J472:M472)</f>
        <v>0</v>
      </c>
      <c r="O472" s="457"/>
      <c r="AS472" s="0" t="n">
        <f aca="false">L486+M486</f>
        <v>0</v>
      </c>
      <c r="CD472" s="456" t="e">
        <f aca="false">IF(VALUE(MID(CC472,8,1))=1,DATEVALUE(LEFT(CC472,7)&amp;RIGHT(CC472,2)),DATEVALUE(CC472))</f>
        <v>#VALUE!</v>
      </c>
    </row>
    <row r="473" customFormat="false" ht="12.75" hidden="false" customHeight="false" outlineLevel="0" collapsed="false">
      <c r="A473" s="449" t="n">
        <v>0</v>
      </c>
      <c r="B473" s="0" t="n">
        <v>0</v>
      </c>
      <c r="C473" s="0" t="n">
        <v>0</v>
      </c>
      <c r="D473" s="438" t="n">
        <v>0</v>
      </c>
      <c r="E473" s="438" t="n">
        <v>0</v>
      </c>
      <c r="F473" s="438"/>
      <c r="G473" s="450"/>
      <c r="H473" s="450"/>
      <c r="I473" s="448" t="n">
        <f aca="false">G473-H473</f>
        <v>0</v>
      </c>
      <c r="J473" s="438" t="n">
        <f aca="false">I473*B473*10000</f>
        <v>0</v>
      </c>
      <c r="K473" s="438" t="n">
        <f aca="false">C473*I473*10000</f>
        <v>0</v>
      </c>
      <c r="L473" s="438" t="n">
        <f aca="false">I473*D473*10000</f>
        <v>0</v>
      </c>
      <c r="M473" s="438" t="n">
        <f aca="false">I473*E473*10000</f>
        <v>0</v>
      </c>
      <c r="N473" s="438" t="n">
        <f aca="false">SUM(J473:M473)</f>
        <v>0</v>
      </c>
      <c r="O473" s="457"/>
      <c r="AS473" s="0" t="n">
        <f aca="false">L487+M487</f>
        <v>0</v>
      </c>
      <c r="CD473" s="456" t="e">
        <f aca="false">IF(VALUE(MID(CC473,8,1))=1,DATEVALUE(LEFT(CC473,7)&amp;RIGHT(CC473,2)),DATEVALUE(CC473))</f>
        <v>#VALUE!</v>
      </c>
    </row>
    <row r="474" customFormat="false" ht="12.75" hidden="false" customHeight="false" outlineLevel="0" collapsed="false">
      <c r="A474" s="449" t="n">
        <v>0</v>
      </c>
      <c r="B474" s="0" t="n">
        <v>0</v>
      </c>
      <c r="C474" s="0" t="n">
        <v>0</v>
      </c>
      <c r="D474" s="438" t="n">
        <v>0</v>
      </c>
      <c r="E474" s="438" t="n">
        <v>0</v>
      </c>
      <c r="F474" s="438"/>
      <c r="G474" s="450"/>
      <c r="H474" s="450"/>
      <c r="I474" s="448" t="n">
        <f aca="false">G474-H474</f>
        <v>0</v>
      </c>
      <c r="J474" s="438" t="n">
        <f aca="false">I474*B474*10000</f>
        <v>0</v>
      </c>
      <c r="K474" s="438" t="n">
        <f aca="false">C474*I474*10000</f>
        <v>0</v>
      </c>
      <c r="L474" s="438" t="n">
        <f aca="false">I474*D474*10000</f>
        <v>0</v>
      </c>
      <c r="M474" s="438" t="n">
        <f aca="false">I474*E474*10000</f>
        <v>0</v>
      </c>
      <c r="N474" s="438" t="n">
        <f aca="false">SUM(J474:M474)</f>
        <v>0</v>
      </c>
      <c r="O474" s="457"/>
      <c r="AS474" s="0" t="n">
        <f aca="false">L488+M488</f>
        <v>0</v>
      </c>
      <c r="CD474" s="456" t="e">
        <f aca="false">IF(VALUE(MID(CC474,8,1))=1,DATEVALUE(LEFT(CC474,7)&amp;RIGHT(CC474,2)),DATEVALUE(CC474))</f>
        <v>#VALUE!</v>
      </c>
    </row>
    <row r="475" customFormat="false" ht="12.75" hidden="false" customHeight="false" outlineLevel="0" collapsed="false">
      <c r="A475" s="449" t="n">
        <v>0</v>
      </c>
      <c r="B475" s="0" t="n">
        <v>0</v>
      </c>
      <c r="C475" s="0" t="n">
        <v>0</v>
      </c>
      <c r="D475" s="438" t="n">
        <v>0</v>
      </c>
      <c r="E475" s="438" t="n">
        <v>0</v>
      </c>
      <c r="F475" s="438"/>
      <c r="G475" s="450"/>
      <c r="H475" s="450"/>
      <c r="I475" s="448" t="n">
        <f aca="false">G475-H475</f>
        <v>0</v>
      </c>
      <c r="J475" s="438" t="n">
        <f aca="false">I475*B475*10000</f>
        <v>0</v>
      </c>
      <c r="K475" s="438" t="n">
        <f aca="false">C475*I475*10000</f>
        <v>0</v>
      </c>
      <c r="L475" s="438" t="n">
        <f aca="false">I475*D475*10000</f>
        <v>0</v>
      </c>
      <c r="M475" s="438" t="n">
        <f aca="false">I475*E475*10000</f>
        <v>0</v>
      </c>
      <c r="N475" s="438" t="n">
        <f aca="false">SUM(J475:M475)</f>
        <v>0</v>
      </c>
      <c r="O475" s="457"/>
      <c r="AS475" s="0" t="n">
        <f aca="false">L489+M489</f>
        <v>0</v>
      </c>
      <c r="CD475" s="456" t="e">
        <f aca="false">IF(VALUE(MID(CC475,8,1))=1,DATEVALUE(LEFT(CC475,7)&amp;RIGHT(CC475,2)),DATEVALUE(CC475))</f>
        <v>#VALUE!</v>
      </c>
    </row>
    <row r="476" customFormat="false" ht="12.75" hidden="false" customHeight="false" outlineLevel="0" collapsed="false">
      <c r="A476" s="449" t="n">
        <v>0</v>
      </c>
      <c r="B476" s="0" t="n">
        <v>0</v>
      </c>
      <c r="C476" s="0" t="n">
        <v>0</v>
      </c>
      <c r="D476" s="438" t="n">
        <v>0</v>
      </c>
      <c r="E476" s="438" t="n">
        <v>0</v>
      </c>
      <c r="F476" s="438"/>
      <c r="G476" s="450"/>
      <c r="H476" s="450"/>
      <c r="I476" s="448" t="n">
        <f aca="false">G476-H476</f>
        <v>0</v>
      </c>
      <c r="J476" s="438" t="n">
        <f aca="false">I476*B476*10000</f>
        <v>0</v>
      </c>
      <c r="K476" s="438" t="n">
        <f aca="false">C476*I476*10000</f>
        <v>0</v>
      </c>
      <c r="L476" s="438" t="n">
        <f aca="false">I476*D476*10000</f>
        <v>0</v>
      </c>
      <c r="M476" s="438" t="n">
        <f aca="false">I476*E476*10000</f>
        <v>0</v>
      </c>
      <c r="N476" s="438" t="n">
        <f aca="false">SUM(J476:M476)</f>
        <v>0</v>
      </c>
      <c r="O476" s="457"/>
      <c r="AS476" s="0" t="n">
        <f aca="false">L490+M490</f>
        <v>0</v>
      </c>
      <c r="CD476" s="456" t="e">
        <f aca="false">IF(VALUE(MID(CC476,8,1))=1,DATEVALUE(LEFT(CC476,7)&amp;RIGHT(CC476,2)),DATEVALUE(CC476))</f>
        <v>#VALUE!</v>
      </c>
    </row>
    <row r="477" customFormat="false" ht="12.75" hidden="false" customHeight="false" outlineLevel="0" collapsed="false">
      <c r="A477" s="449" t="n">
        <v>0</v>
      </c>
      <c r="B477" s="0" t="n">
        <v>0</v>
      </c>
      <c r="C477" s="0" t="n">
        <v>0</v>
      </c>
      <c r="D477" s="438" t="n">
        <v>0</v>
      </c>
      <c r="E477" s="438" t="n">
        <v>0</v>
      </c>
      <c r="F477" s="438"/>
      <c r="G477" s="450"/>
      <c r="H477" s="450"/>
      <c r="I477" s="448" t="n">
        <f aca="false">G477-H477</f>
        <v>0</v>
      </c>
      <c r="J477" s="438" t="n">
        <f aca="false">I477*B477*10000</f>
        <v>0</v>
      </c>
      <c r="K477" s="438" t="n">
        <f aca="false">C477*I477*10000</f>
        <v>0</v>
      </c>
      <c r="L477" s="438" t="n">
        <f aca="false">I477*D477*10000</f>
        <v>0</v>
      </c>
      <c r="M477" s="438" t="n">
        <f aca="false">I477*E477*10000</f>
        <v>0</v>
      </c>
      <c r="N477" s="438" t="n">
        <f aca="false">SUM(J477:M477)</f>
        <v>0</v>
      </c>
      <c r="O477" s="457"/>
      <c r="AS477" s="0" t="n">
        <f aca="false">L491+M491</f>
        <v>0</v>
      </c>
      <c r="CD477" s="456" t="e">
        <f aca="false">IF(VALUE(MID(CC477,8,1))=1,DATEVALUE(LEFT(CC477,7)&amp;RIGHT(CC477,2)),DATEVALUE(CC477))</f>
        <v>#VALUE!</v>
      </c>
    </row>
    <row r="478" customFormat="false" ht="12.75" hidden="false" customHeight="false" outlineLevel="0" collapsed="false">
      <c r="A478" s="449" t="n">
        <v>0</v>
      </c>
      <c r="B478" s="0" t="n">
        <v>0</v>
      </c>
      <c r="C478" s="0" t="n">
        <v>0</v>
      </c>
      <c r="D478" s="438" t="n">
        <v>0</v>
      </c>
      <c r="E478" s="438" t="n">
        <v>0</v>
      </c>
      <c r="F478" s="438"/>
      <c r="G478" s="450"/>
      <c r="H478" s="450"/>
      <c r="I478" s="448" t="n">
        <f aca="false">G478-H478</f>
        <v>0</v>
      </c>
      <c r="J478" s="438" t="n">
        <f aca="false">I478*B478*10000</f>
        <v>0</v>
      </c>
      <c r="K478" s="438" t="n">
        <f aca="false">C478*I478*10000</f>
        <v>0</v>
      </c>
      <c r="L478" s="438" t="n">
        <f aca="false">I478*D478*10000</f>
        <v>0</v>
      </c>
      <c r="M478" s="438" t="n">
        <f aca="false">I478*E478*10000</f>
        <v>0</v>
      </c>
      <c r="N478" s="438" t="n">
        <f aca="false">SUM(J478:M478)</f>
        <v>0</v>
      </c>
      <c r="O478" s="457"/>
      <c r="AS478" s="0" t="n">
        <f aca="false">L492+M492</f>
        <v>0</v>
      </c>
      <c r="CD478" s="456" t="e">
        <f aca="false">IF(VALUE(MID(CC478,8,1))=1,DATEVALUE(LEFT(CC478,7)&amp;RIGHT(CC478,2)),DATEVALUE(CC478))</f>
        <v>#VALUE!</v>
      </c>
    </row>
    <row r="479" customFormat="false" ht="12.75" hidden="false" customHeight="false" outlineLevel="0" collapsed="false">
      <c r="A479" s="449" t="n">
        <v>0</v>
      </c>
      <c r="B479" s="0" t="n">
        <v>0</v>
      </c>
      <c r="C479" s="0" t="n">
        <v>0</v>
      </c>
      <c r="D479" s="438" t="n">
        <v>0</v>
      </c>
      <c r="E479" s="438" t="n">
        <v>0</v>
      </c>
      <c r="F479" s="438"/>
      <c r="G479" s="450"/>
      <c r="H479" s="450"/>
      <c r="I479" s="448" t="n">
        <f aca="false">G479-H479</f>
        <v>0</v>
      </c>
      <c r="J479" s="438" t="n">
        <f aca="false">I479*B479*10000</f>
        <v>0</v>
      </c>
      <c r="K479" s="438" t="n">
        <f aca="false">C479*I479*10000</f>
        <v>0</v>
      </c>
      <c r="L479" s="438" t="n">
        <f aca="false">I479*D479*10000</f>
        <v>0</v>
      </c>
      <c r="M479" s="438" t="n">
        <f aca="false">I479*E479*10000</f>
        <v>0</v>
      </c>
      <c r="N479" s="438" t="n">
        <f aca="false">SUM(J479:M479)</f>
        <v>0</v>
      </c>
      <c r="O479" s="457"/>
      <c r="AS479" s="0" t="n">
        <f aca="false">L493+M493</f>
        <v>0</v>
      </c>
      <c r="CD479" s="456" t="e">
        <f aca="false">IF(VALUE(MID(CC479,8,1))=1,DATEVALUE(LEFT(CC479,7)&amp;RIGHT(CC479,2)),DATEVALUE(CC479))</f>
        <v>#VALUE!</v>
      </c>
    </row>
    <row r="480" customFormat="false" ht="12.75" hidden="false" customHeight="false" outlineLevel="0" collapsed="false">
      <c r="A480" s="449" t="n">
        <v>0</v>
      </c>
      <c r="B480" s="0" t="n">
        <v>0</v>
      </c>
      <c r="C480" s="0" t="n">
        <v>0</v>
      </c>
      <c r="D480" s="438" t="n">
        <v>0</v>
      </c>
      <c r="E480" s="438" t="n">
        <v>0</v>
      </c>
      <c r="F480" s="438"/>
      <c r="G480" s="450"/>
      <c r="H480" s="450"/>
      <c r="I480" s="448" t="n">
        <f aca="false">G480-H480</f>
        <v>0</v>
      </c>
      <c r="J480" s="438" t="n">
        <f aca="false">I480*B480*10000</f>
        <v>0</v>
      </c>
      <c r="K480" s="438" t="n">
        <f aca="false">C480*I480*10000</f>
        <v>0</v>
      </c>
      <c r="L480" s="438" t="n">
        <f aca="false">I480*D480*10000</f>
        <v>0</v>
      </c>
      <c r="M480" s="438" t="n">
        <f aca="false">I480*E480*10000</f>
        <v>0</v>
      </c>
      <c r="N480" s="438" t="n">
        <f aca="false">SUM(J480:M480)</f>
        <v>0</v>
      </c>
      <c r="O480" s="457"/>
      <c r="AS480" s="0" t="n">
        <f aca="false">L494+M494</f>
        <v>0</v>
      </c>
      <c r="CD480" s="456" t="e">
        <f aca="false">IF(VALUE(MID(CC480,8,1))=1,DATEVALUE(LEFT(CC480,7)&amp;RIGHT(CC480,2)),DATEVALUE(CC480))</f>
        <v>#VALUE!</v>
      </c>
    </row>
    <row r="481" customFormat="false" ht="12.75" hidden="false" customHeight="false" outlineLevel="0" collapsed="false">
      <c r="A481" s="449" t="n">
        <v>0</v>
      </c>
      <c r="B481" s="0" t="n">
        <v>0</v>
      </c>
      <c r="C481" s="0" t="n">
        <v>0</v>
      </c>
      <c r="D481" s="438" t="n">
        <v>0</v>
      </c>
      <c r="E481" s="438" t="n">
        <v>0</v>
      </c>
      <c r="F481" s="438"/>
      <c r="G481" s="450"/>
      <c r="H481" s="450"/>
      <c r="I481" s="448" t="n">
        <f aca="false">G481-H481</f>
        <v>0</v>
      </c>
      <c r="J481" s="438" t="n">
        <f aca="false">I481*B481*10000</f>
        <v>0</v>
      </c>
      <c r="K481" s="438" t="n">
        <f aca="false">C481*I481*10000</f>
        <v>0</v>
      </c>
      <c r="L481" s="438" t="n">
        <f aca="false">I481*D481*10000</f>
        <v>0</v>
      </c>
      <c r="M481" s="438" t="n">
        <f aca="false">I481*E481*10000</f>
        <v>0</v>
      </c>
      <c r="N481" s="438" t="n">
        <f aca="false">SUM(J481:M481)</f>
        <v>0</v>
      </c>
      <c r="O481" s="457"/>
      <c r="AS481" s="0" t="n">
        <f aca="false">L495+M495</f>
        <v>0</v>
      </c>
      <c r="CD481" s="456" t="e">
        <f aca="false">IF(VALUE(MID(CC481,8,1))=1,DATEVALUE(LEFT(CC481,7)&amp;RIGHT(CC481,2)),DATEVALUE(CC481))</f>
        <v>#VALUE!</v>
      </c>
    </row>
    <row r="482" customFormat="false" ht="12.75" hidden="false" customHeight="false" outlineLevel="0" collapsed="false">
      <c r="A482" s="449" t="n">
        <v>0</v>
      </c>
      <c r="B482" s="0" t="n">
        <v>0</v>
      </c>
      <c r="C482" s="0" t="n">
        <v>0</v>
      </c>
      <c r="D482" s="438" t="n">
        <v>0</v>
      </c>
      <c r="E482" s="438" t="n">
        <v>0</v>
      </c>
      <c r="F482" s="438"/>
      <c r="G482" s="450"/>
      <c r="H482" s="450"/>
      <c r="I482" s="448" t="n">
        <f aca="false">G482-H482</f>
        <v>0</v>
      </c>
      <c r="J482" s="438" t="n">
        <f aca="false">I482*B482*10000</f>
        <v>0</v>
      </c>
      <c r="K482" s="438" t="n">
        <f aca="false">C482*I482*10000</f>
        <v>0</v>
      </c>
      <c r="L482" s="438" t="n">
        <f aca="false">I482*D482*10000</f>
        <v>0</v>
      </c>
      <c r="M482" s="438" t="n">
        <f aca="false">I482*E482*10000</f>
        <v>0</v>
      </c>
      <c r="N482" s="438" t="n">
        <f aca="false">SUM(J482:M482)</f>
        <v>0</v>
      </c>
      <c r="O482" s="457"/>
      <c r="AS482" s="0" t="n">
        <f aca="false">L496+M496</f>
        <v>0</v>
      </c>
      <c r="CD482" s="456" t="e">
        <f aca="false">IF(VALUE(MID(CC482,8,1))=1,DATEVALUE(LEFT(CC482,7)&amp;RIGHT(CC482,2)),DATEVALUE(CC482))</f>
        <v>#VALUE!</v>
      </c>
    </row>
    <row r="483" customFormat="false" ht="12.75" hidden="false" customHeight="false" outlineLevel="0" collapsed="false">
      <c r="A483" s="449" t="n">
        <v>0</v>
      </c>
      <c r="B483" s="0" t="n">
        <v>0</v>
      </c>
      <c r="C483" s="0" t="n">
        <v>0</v>
      </c>
      <c r="D483" s="438" t="n">
        <v>0</v>
      </c>
      <c r="E483" s="438" t="n">
        <v>0</v>
      </c>
      <c r="F483" s="438"/>
      <c r="G483" s="450"/>
      <c r="H483" s="450"/>
      <c r="I483" s="448" t="n">
        <f aca="false">G483-H483</f>
        <v>0</v>
      </c>
      <c r="J483" s="438" t="n">
        <f aca="false">I483*B483*10000</f>
        <v>0</v>
      </c>
      <c r="K483" s="438" t="n">
        <f aca="false">C483*I483*10000</f>
        <v>0</v>
      </c>
      <c r="L483" s="438" t="n">
        <f aca="false">I483*D483*10000</f>
        <v>0</v>
      </c>
      <c r="M483" s="438" t="n">
        <f aca="false">I483*E483*10000</f>
        <v>0</v>
      </c>
      <c r="N483" s="438" t="n">
        <f aca="false">SUM(J483:M483)</f>
        <v>0</v>
      </c>
      <c r="O483" s="457"/>
      <c r="AS483" s="0" t="n">
        <f aca="false">L497+M497</f>
        <v>0</v>
      </c>
      <c r="CD483" s="456" t="e">
        <f aca="false">IF(VALUE(MID(CC483,8,1))=1,DATEVALUE(LEFT(CC483,7)&amp;RIGHT(CC483,2)),DATEVALUE(CC483))</f>
        <v>#VALUE!</v>
      </c>
    </row>
    <row r="484" customFormat="false" ht="12.75" hidden="false" customHeight="false" outlineLevel="0" collapsed="false">
      <c r="A484" s="449" t="n">
        <v>0</v>
      </c>
      <c r="B484" s="0" t="n">
        <v>0</v>
      </c>
      <c r="C484" s="0" t="n">
        <v>0</v>
      </c>
      <c r="D484" s="438" t="n">
        <v>0</v>
      </c>
      <c r="E484" s="438" t="n">
        <v>0</v>
      </c>
      <c r="F484" s="438"/>
      <c r="G484" s="450"/>
      <c r="H484" s="450"/>
      <c r="I484" s="448" t="n">
        <f aca="false">G484-H484</f>
        <v>0</v>
      </c>
      <c r="J484" s="438" t="n">
        <f aca="false">I484*B484*10000</f>
        <v>0</v>
      </c>
      <c r="K484" s="438" t="n">
        <f aca="false">C484*I484*10000</f>
        <v>0</v>
      </c>
      <c r="L484" s="438" t="n">
        <f aca="false">I484*D484*10000</f>
        <v>0</v>
      </c>
      <c r="M484" s="438" t="n">
        <f aca="false">I484*E484*10000</f>
        <v>0</v>
      </c>
      <c r="N484" s="438" t="n">
        <f aca="false">SUM(J484:M484)</f>
        <v>0</v>
      </c>
      <c r="O484" s="457"/>
      <c r="AS484" s="0" t="n">
        <f aca="false">L498+M498</f>
        <v>0</v>
      </c>
      <c r="CD484" s="456" t="e">
        <f aca="false">IF(VALUE(MID(CC484,8,1))=1,DATEVALUE(LEFT(CC484,7)&amp;RIGHT(CC484,2)),DATEVALUE(CC484))</f>
        <v>#VALUE!</v>
      </c>
    </row>
    <row r="485" customFormat="false" ht="12.75" hidden="false" customHeight="false" outlineLevel="0" collapsed="false">
      <c r="A485" s="449" t="n">
        <v>0</v>
      </c>
      <c r="B485" s="0" t="n">
        <v>0</v>
      </c>
      <c r="C485" s="0" t="n">
        <v>0</v>
      </c>
      <c r="D485" s="438" t="n">
        <v>0</v>
      </c>
      <c r="E485" s="438" t="n">
        <v>0</v>
      </c>
      <c r="F485" s="438"/>
      <c r="G485" s="450"/>
      <c r="H485" s="450"/>
      <c r="I485" s="448" t="n">
        <f aca="false">G485-H485</f>
        <v>0</v>
      </c>
      <c r="J485" s="438" t="n">
        <f aca="false">I485*B485*10000</f>
        <v>0</v>
      </c>
      <c r="K485" s="438" t="n">
        <f aca="false">C485*I485*10000</f>
        <v>0</v>
      </c>
      <c r="L485" s="438" t="n">
        <f aca="false">I485*D485*10000</f>
        <v>0</v>
      </c>
      <c r="M485" s="438" t="n">
        <f aca="false">I485*E485*10000</f>
        <v>0</v>
      </c>
      <c r="N485" s="438" t="n">
        <f aca="false">SUM(J485:M485)</f>
        <v>0</v>
      </c>
      <c r="O485" s="457"/>
      <c r="AS485" s="0" t="n">
        <f aca="false">L499+M499</f>
        <v>0</v>
      </c>
      <c r="CD485" s="456" t="e">
        <f aca="false">IF(VALUE(MID(CC485,8,1))=1,DATEVALUE(LEFT(CC485,7)&amp;RIGHT(CC485,2)),DATEVALUE(CC485))</f>
        <v>#VALUE!</v>
      </c>
    </row>
    <row r="486" customFormat="false" ht="12.75" hidden="false" customHeight="false" outlineLevel="0" collapsed="false">
      <c r="A486" s="449" t="n">
        <v>0</v>
      </c>
      <c r="B486" s="0" t="n">
        <v>0</v>
      </c>
      <c r="C486" s="0" t="n">
        <v>0</v>
      </c>
      <c r="D486" s="438" t="n">
        <v>0</v>
      </c>
      <c r="E486" s="438" t="n">
        <v>0</v>
      </c>
      <c r="F486" s="438"/>
      <c r="G486" s="450"/>
      <c r="H486" s="450"/>
      <c r="I486" s="448" t="n">
        <f aca="false">G486-H486</f>
        <v>0</v>
      </c>
      <c r="J486" s="438" t="n">
        <f aca="false">I486*B486*10000</f>
        <v>0</v>
      </c>
      <c r="K486" s="438" t="n">
        <f aca="false">C486*I486*10000</f>
        <v>0</v>
      </c>
      <c r="L486" s="438" t="n">
        <f aca="false">I486*D486*10000</f>
        <v>0</v>
      </c>
      <c r="M486" s="438" t="n">
        <f aca="false">I486*E486*10000</f>
        <v>0</v>
      </c>
      <c r="N486" s="438" t="n">
        <f aca="false">SUM(J486:M486)</f>
        <v>0</v>
      </c>
      <c r="O486" s="457"/>
      <c r="AS486" s="0" t="n">
        <f aca="false">L500+M500</f>
        <v>0</v>
      </c>
      <c r="CD486" s="456" t="e">
        <f aca="false">IF(VALUE(MID(CC486,8,1))=1,DATEVALUE(LEFT(CC486,7)&amp;RIGHT(CC486,2)),DATEVALUE(CC486))</f>
        <v>#VALUE!</v>
      </c>
    </row>
    <row r="487" customFormat="false" ht="12.75" hidden="false" customHeight="false" outlineLevel="0" collapsed="false">
      <c r="A487" s="449" t="n">
        <v>0</v>
      </c>
      <c r="B487" s="0" t="n">
        <v>0</v>
      </c>
      <c r="C487" s="0" t="n">
        <v>0</v>
      </c>
      <c r="D487" s="438" t="n">
        <v>0</v>
      </c>
      <c r="E487" s="438" t="n">
        <v>0</v>
      </c>
      <c r="F487" s="438"/>
      <c r="G487" s="450"/>
      <c r="H487" s="450"/>
      <c r="I487" s="448" t="n">
        <f aca="false">G487-H487</f>
        <v>0</v>
      </c>
      <c r="J487" s="438" t="n">
        <f aca="false">I487*B487*10000</f>
        <v>0</v>
      </c>
      <c r="K487" s="438" t="n">
        <f aca="false">C487*I487*10000</f>
        <v>0</v>
      </c>
      <c r="L487" s="438" t="n">
        <f aca="false">I487*D487*10000</f>
        <v>0</v>
      </c>
      <c r="M487" s="438" t="n">
        <f aca="false">I487*E487*10000</f>
        <v>0</v>
      </c>
      <c r="N487" s="438" t="n">
        <f aca="false">SUM(J487:M487)</f>
        <v>0</v>
      </c>
      <c r="O487" s="457"/>
      <c r="AS487" s="0" t="n">
        <f aca="false">L501+M501</f>
        <v>0</v>
      </c>
      <c r="CD487" s="456" t="e">
        <f aca="false">IF(VALUE(MID(CC487,8,1))=1,DATEVALUE(LEFT(CC487,7)&amp;RIGHT(CC487,2)),DATEVALUE(CC487))</f>
        <v>#VALUE!</v>
      </c>
    </row>
    <row r="488" customFormat="false" ht="12.75" hidden="false" customHeight="false" outlineLevel="0" collapsed="false">
      <c r="A488" s="449" t="n">
        <v>0</v>
      </c>
      <c r="B488" s="0" t="n">
        <v>0</v>
      </c>
      <c r="C488" s="0" t="n">
        <v>0</v>
      </c>
      <c r="D488" s="438" t="n">
        <v>0</v>
      </c>
      <c r="E488" s="438" t="n">
        <v>0</v>
      </c>
      <c r="F488" s="438"/>
      <c r="G488" s="450"/>
      <c r="H488" s="450"/>
      <c r="I488" s="448" t="n">
        <f aca="false">G488-H488</f>
        <v>0</v>
      </c>
      <c r="J488" s="438" t="n">
        <f aca="false">I488*B488*10000</f>
        <v>0</v>
      </c>
      <c r="K488" s="438" t="n">
        <f aca="false">C488*I488*10000</f>
        <v>0</v>
      </c>
      <c r="L488" s="438" t="n">
        <f aca="false">I488*D488*10000</f>
        <v>0</v>
      </c>
      <c r="M488" s="438" t="n">
        <f aca="false">I488*E488*10000</f>
        <v>0</v>
      </c>
      <c r="N488" s="438" t="n">
        <f aca="false">SUM(J488:M488)</f>
        <v>0</v>
      </c>
      <c r="O488" s="457"/>
      <c r="AS488" s="0" t="n">
        <f aca="false">L502+M502</f>
        <v>0</v>
      </c>
      <c r="CD488" s="456" t="e">
        <f aca="false">IF(VALUE(MID(CC488,8,1))=1,DATEVALUE(LEFT(CC488,7)&amp;RIGHT(CC488,2)),DATEVALUE(CC488))</f>
        <v>#VALUE!</v>
      </c>
    </row>
    <row r="489" customFormat="false" ht="12.75" hidden="false" customHeight="false" outlineLevel="0" collapsed="false">
      <c r="A489" s="449" t="n">
        <v>0</v>
      </c>
      <c r="B489" s="0" t="n">
        <v>0</v>
      </c>
      <c r="C489" s="0" t="n">
        <v>0</v>
      </c>
      <c r="D489" s="438" t="n">
        <v>0</v>
      </c>
      <c r="E489" s="438" t="n">
        <v>0</v>
      </c>
      <c r="F489" s="438"/>
      <c r="G489" s="450"/>
      <c r="H489" s="450"/>
      <c r="I489" s="448" t="n">
        <f aca="false">G489-H489</f>
        <v>0</v>
      </c>
      <c r="J489" s="438" t="n">
        <f aca="false">I489*B489*10000</f>
        <v>0</v>
      </c>
      <c r="K489" s="438" t="n">
        <f aca="false">C489*I489*10000</f>
        <v>0</v>
      </c>
      <c r="L489" s="438" t="n">
        <f aca="false">I489*D489*10000</f>
        <v>0</v>
      </c>
      <c r="M489" s="438" t="n">
        <f aca="false">I489*E489*10000</f>
        <v>0</v>
      </c>
      <c r="N489" s="438" t="n">
        <f aca="false">SUM(J489:M489)</f>
        <v>0</v>
      </c>
      <c r="O489" s="457"/>
      <c r="AS489" s="0" t="n">
        <f aca="false">L503+M503</f>
        <v>0</v>
      </c>
      <c r="CD489" s="456" t="e">
        <f aca="false">IF(VALUE(MID(CC489,8,1))=1,DATEVALUE(LEFT(CC489,7)&amp;RIGHT(CC489,2)),DATEVALUE(CC489))</f>
        <v>#VALUE!</v>
      </c>
    </row>
    <row r="490" customFormat="false" ht="12.75" hidden="false" customHeight="false" outlineLevel="0" collapsed="false">
      <c r="A490" s="449" t="n">
        <v>0</v>
      </c>
      <c r="B490" s="0" t="n">
        <v>0</v>
      </c>
      <c r="C490" s="0" t="n">
        <v>0</v>
      </c>
      <c r="D490" s="438" t="n">
        <v>0</v>
      </c>
      <c r="E490" s="438" t="n">
        <v>0</v>
      </c>
      <c r="F490" s="438"/>
      <c r="G490" s="450"/>
      <c r="H490" s="450"/>
      <c r="I490" s="448" t="n">
        <f aca="false">G490-H490</f>
        <v>0</v>
      </c>
      <c r="J490" s="438" t="n">
        <f aca="false">I490*B490*10000</f>
        <v>0</v>
      </c>
      <c r="K490" s="438" t="n">
        <f aca="false">C490*I490*10000</f>
        <v>0</v>
      </c>
      <c r="L490" s="438" t="n">
        <f aca="false">I490*D490*10000</f>
        <v>0</v>
      </c>
      <c r="M490" s="438" t="n">
        <f aca="false">I490*E490*10000</f>
        <v>0</v>
      </c>
      <c r="N490" s="438" t="n">
        <f aca="false">SUM(J490:M490)</f>
        <v>0</v>
      </c>
      <c r="O490" s="457"/>
      <c r="AS490" s="0" t="n">
        <f aca="false">L504+M504</f>
        <v>0</v>
      </c>
      <c r="CD490" s="456" t="e">
        <f aca="false">IF(VALUE(MID(CC490,8,1))=1,DATEVALUE(LEFT(CC490,7)&amp;RIGHT(CC490,2)),DATEVALUE(CC490))</f>
        <v>#VALUE!</v>
      </c>
    </row>
    <row r="491" customFormat="false" ht="12.75" hidden="false" customHeight="false" outlineLevel="0" collapsed="false">
      <c r="A491" s="449" t="n">
        <v>0</v>
      </c>
      <c r="B491" s="0" t="n">
        <v>0</v>
      </c>
      <c r="C491" s="0" t="n">
        <v>0</v>
      </c>
      <c r="D491" s="438" t="n">
        <v>0</v>
      </c>
      <c r="E491" s="438" t="n">
        <v>0</v>
      </c>
      <c r="F491" s="438"/>
      <c r="G491" s="450"/>
      <c r="H491" s="450"/>
      <c r="I491" s="448" t="n">
        <f aca="false">G491-H491</f>
        <v>0</v>
      </c>
      <c r="J491" s="438" t="n">
        <f aca="false">I491*B491*10000</f>
        <v>0</v>
      </c>
      <c r="K491" s="438" t="n">
        <f aca="false">C491*I491*10000</f>
        <v>0</v>
      </c>
      <c r="L491" s="438" t="n">
        <f aca="false">I491*D491*10000</f>
        <v>0</v>
      </c>
      <c r="M491" s="438" t="n">
        <f aca="false">I491*E491*10000</f>
        <v>0</v>
      </c>
      <c r="N491" s="438" t="n">
        <f aca="false">SUM(J491:M491)</f>
        <v>0</v>
      </c>
      <c r="O491" s="457"/>
      <c r="AS491" s="0" t="n">
        <f aca="false">L505+M505</f>
        <v>0</v>
      </c>
      <c r="CD491" s="456" t="e">
        <f aca="false">IF(VALUE(MID(CC491,8,1))=1,DATEVALUE(LEFT(CC491,7)&amp;RIGHT(CC491,2)),DATEVALUE(CC491))</f>
        <v>#VALUE!</v>
      </c>
    </row>
    <row r="492" customFormat="false" ht="12.75" hidden="false" customHeight="false" outlineLevel="0" collapsed="false">
      <c r="A492" s="449" t="n">
        <v>0</v>
      </c>
      <c r="B492" s="0" t="n">
        <v>0</v>
      </c>
      <c r="C492" s="0" t="n">
        <v>0</v>
      </c>
      <c r="D492" s="438" t="n">
        <v>0</v>
      </c>
      <c r="E492" s="438" t="n">
        <v>0</v>
      </c>
      <c r="F492" s="438"/>
      <c r="G492" s="450"/>
      <c r="H492" s="450"/>
      <c r="I492" s="448" t="n">
        <f aca="false">G492-H492</f>
        <v>0</v>
      </c>
      <c r="J492" s="438" t="n">
        <f aca="false">I492*B492*10000</f>
        <v>0</v>
      </c>
      <c r="K492" s="438" t="n">
        <f aca="false">C492*I492*10000</f>
        <v>0</v>
      </c>
      <c r="L492" s="438" t="n">
        <f aca="false">I492*D492*10000</f>
        <v>0</v>
      </c>
      <c r="M492" s="438" t="n">
        <f aca="false">I492*E492*10000</f>
        <v>0</v>
      </c>
      <c r="N492" s="438" t="n">
        <f aca="false">SUM(J492:M492)</f>
        <v>0</v>
      </c>
      <c r="O492" s="457"/>
      <c r="AS492" s="0" t="n">
        <f aca="false">L506+M506</f>
        <v>0</v>
      </c>
      <c r="CD492" s="456" t="e">
        <f aca="false">IF(VALUE(MID(CC492,8,1))=1,DATEVALUE(LEFT(CC492,7)&amp;RIGHT(CC492,2)),DATEVALUE(CC492))</f>
        <v>#VALUE!</v>
      </c>
    </row>
    <row r="493" customFormat="false" ht="12.75" hidden="false" customHeight="false" outlineLevel="0" collapsed="false">
      <c r="A493" s="449" t="n">
        <v>0</v>
      </c>
      <c r="B493" s="0" t="n">
        <v>0</v>
      </c>
      <c r="C493" s="0" t="n">
        <v>0</v>
      </c>
      <c r="D493" s="438" t="n">
        <v>0</v>
      </c>
      <c r="E493" s="438" t="n">
        <v>0</v>
      </c>
      <c r="F493" s="438"/>
      <c r="G493" s="450"/>
      <c r="H493" s="450"/>
      <c r="I493" s="448" t="n">
        <f aca="false">G493-H493</f>
        <v>0</v>
      </c>
      <c r="J493" s="438" t="n">
        <f aca="false">I493*B493*10000</f>
        <v>0</v>
      </c>
      <c r="K493" s="438" t="n">
        <f aca="false">C493*I493*10000</f>
        <v>0</v>
      </c>
      <c r="L493" s="438" t="n">
        <f aca="false">I493*D493*10000</f>
        <v>0</v>
      </c>
      <c r="M493" s="438" t="n">
        <f aca="false">I493*E493*10000</f>
        <v>0</v>
      </c>
      <c r="N493" s="438" t="n">
        <f aca="false">SUM(J493:M493)</f>
        <v>0</v>
      </c>
      <c r="O493" s="457"/>
      <c r="AS493" s="0" t="n">
        <f aca="false">L507+M507</f>
        <v>0</v>
      </c>
      <c r="CD493" s="456" t="e">
        <f aca="false">IF(VALUE(MID(CC493,8,1))=1,DATEVALUE(LEFT(CC493,7)&amp;RIGHT(CC493,2)),DATEVALUE(CC493))</f>
        <v>#VALUE!</v>
      </c>
    </row>
    <row r="494" customFormat="false" ht="12.75" hidden="false" customHeight="false" outlineLevel="0" collapsed="false">
      <c r="A494" s="449" t="n">
        <v>0</v>
      </c>
      <c r="B494" s="0" t="n">
        <v>0</v>
      </c>
      <c r="C494" s="0" t="n">
        <v>0</v>
      </c>
      <c r="D494" s="438" t="n">
        <v>0</v>
      </c>
      <c r="E494" s="438" t="n">
        <v>0</v>
      </c>
      <c r="F494" s="438"/>
      <c r="G494" s="450"/>
      <c r="H494" s="450"/>
      <c r="I494" s="448" t="n">
        <f aca="false">G494-H494</f>
        <v>0</v>
      </c>
      <c r="J494" s="438" t="n">
        <f aca="false">I494*B494*10000</f>
        <v>0</v>
      </c>
      <c r="K494" s="438" t="n">
        <f aca="false">C494*I494*10000</f>
        <v>0</v>
      </c>
      <c r="L494" s="438" t="n">
        <f aca="false">I494*D494*10000</f>
        <v>0</v>
      </c>
      <c r="M494" s="438" t="n">
        <f aca="false">I494*E494*10000</f>
        <v>0</v>
      </c>
      <c r="N494" s="438" t="n">
        <f aca="false">SUM(J494:M494)</f>
        <v>0</v>
      </c>
      <c r="O494" s="457"/>
      <c r="AS494" s="0" t="n">
        <f aca="false">L508+M508</f>
        <v>0</v>
      </c>
      <c r="CD494" s="456" t="e">
        <f aca="false">IF(VALUE(MID(CC494,8,1))=1,DATEVALUE(LEFT(CC494,7)&amp;RIGHT(CC494,2)),DATEVALUE(CC494))</f>
        <v>#VALUE!</v>
      </c>
    </row>
    <row r="495" customFormat="false" ht="12.75" hidden="false" customHeight="false" outlineLevel="0" collapsed="false">
      <c r="A495" s="449" t="n">
        <v>0</v>
      </c>
      <c r="B495" s="0" t="n">
        <v>0</v>
      </c>
      <c r="C495" s="0" t="n">
        <v>0</v>
      </c>
      <c r="D495" s="438" t="n">
        <v>0</v>
      </c>
      <c r="E495" s="438" t="n">
        <v>0</v>
      </c>
      <c r="F495" s="438"/>
      <c r="G495" s="450"/>
      <c r="H495" s="450"/>
      <c r="I495" s="448" t="n">
        <f aca="false">G495-H495</f>
        <v>0</v>
      </c>
      <c r="J495" s="438" t="n">
        <f aca="false">I495*B495*10000</f>
        <v>0</v>
      </c>
      <c r="K495" s="438" t="n">
        <f aca="false">C495*I495*10000</f>
        <v>0</v>
      </c>
      <c r="L495" s="438" t="n">
        <f aca="false">I495*D495*10000</f>
        <v>0</v>
      </c>
      <c r="M495" s="438" t="n">
        <f aca="false">I495*E495*10000</f>
        <v>0</v>
      </c>
      <c r="N495" s="438" t="n">
        <f aca="false">SUM(J495:M495)</f>
        <v>0</v>
      </c>
      <c r="O495" s="457"/>
      <c r="AS495" s="0" t="n">
        <f aca="false">L509+M509</f>
        <v>0</v>
      </c>
      <c r="CD495" s="456" t="e">
        <f aca="false">IF(VALUE(MID(CC495,8,1))=1,DATEVALUE(LEFT(CC495,7)&amp;RIGHT(CC495,2)),DATEVALUE(CC495))</f>
        <v>#VALUE!</v>
      </c>
    </row>
    <row r="496" customFormat="false" ht="12.75" hidden="false" customHeight="false" outlineLevel="0" collapsed="false">
      <c r="A496" s="449" t="n">
        <v>0</v>
      </c>
      <c r="B496" s="0" t="n">
        <v>0</v>
      </c>
      <c r="C496" s="0" t="n">
        <v>0</v>
      </c>
      <c r="D496" s="438" t="n">
        <v>0</v>
      </c>
      <c r="E496" s="438" t="n">
        <v>0</v>
      </c>
      <c r="F496" s="438"/>
      <c r="G496" s="450"/>
      <c r="H496" s="450"/>
      <c r="I496" s="448" t="n">
        <f aca="false">G496-H496</f>
        <v>0</v>
      </c>
      <c r="J496" s="438" t="n">
        <f aca="false">I496*B496*10000</f>
        <v>0</v>
      </c>
      <c r="K496" s="438" t="n">
        <f aca="false">C496*I496*10000</f>
        <v>0</v>
      </c>
      <c r="L496" s="438" t="n">
        <f aca="false">I496*D496*10000</f>
        <v>0</v>
      </c>
      <c r="M496" s="438" t="n">
        <f aca="false">I496*E496*10000</f>
        <v>0</v>
      </c>
      <c r="N496" s="438" t="n">
        <f aca="false">SUM(J496:M496)</f>
        <v>0</v>
      </c>
      <c r="O496" s="457"/>
      <c r="AS496" s="0" t="n">
        <f aca="false">L510+M510</f>
        <v>0</v>
      </c>
      <c r="CD496" s="456" t="e">
        <f aca="false">IF(VALUE(MID(CC496,8,1))=1,DATEVALUE(LEFT(CC496,7)&amp;RIGHT(CC496,2)),DATEVALUE(CC496))</f>
        <v>#VALUE!</v>
      </c>
    </row>
    <row r="497" customFormat="false" ht="12.75" hidden="false" customHeight="false" outlineLevel="0" collapsed="false">
      <c r="A497" s="449" t="n">
        <v>0</v>
      </c>
      <c r="B497" s="0" t="n">
        <v>0</v>
      </c>
      <c r="C497" s="0" t="n">
        <v>0</v>
      </c>
      <c r="D497" s="438" t="n">
        <v>0</v>
      </c>
      <c r="E497" s="438" t="n">
        <v>0</v>
      </c>
      <c r="F497" s="438"/>
      <c r="G497" s="450"/>
      <c r="H497" s="450"/>
      <c r="I497" s="448" t="n">
        <f aca="false">G497-H497</f>
        <v>0</v>
      </c>
      <c r="J497" s="438" t="n">
        <f aca="false">I497*B497*10000</f>
        <v>0</v>
      </c>
      <c r="K497" s="438" t="n">
        <f aca="false">C497*I497*10000</f>
        <v>0</v>
      </c>
      <c r="L497" s="438" t="n">
        <f aca="false">I497*D497*10000</f>
        <v>0</v>
      </c>
      <c r="M497" s="438" t="n">
        <f aca="false">I497*E497*10000</f>
        <v>0</v>
      </c>
      <c r="N497" s="438" t="n">
        <f aca="false">SUM(J497:M497)</f>
        <v>0</v>
      </c>
      <c r="O497" s="457"/>
      <c r="AS497" s="0" t="n">
        <f aca="false">L511+M511</f>
        <v>0</v>
      </c>
      <c r="CD497" s="456" t="e">
        <f aca="false">IF(VALUE(MID(CC497,8,1))=1,DATEVALUE(LEFT(CC497,7)&amp;RIGHT(CC497,2)),DATEVALUE(CC497))</f>
        <v>#VALUE!</v>
      </c>
    </row>
    <row r="498" customFormat="false" ht="12.75" hidden="false" customHeight="false" outlineLevel="0" collapsed="false">
      <c r="A498" s="449" t="n">
        <v>0</v>
      </c>
      <c r="B498" s="0" t="n">
        <v>0</v>
      </c>
      <c r="C498" s="0" t="n">
        <v>0</v>
      </c>
      <c r="D498" s="438" t="n">
        <v>0</v>
      </c>
      <c r="E498" s="438" t="n">
        <v>0</v>
      </c>
      <c r="F498" s="438"/>
      <c r="G498" s="450"/>
      <c r="H498" s="450"/>
      <c r="I498" s="448" t="n">
        <f aca="false">G498-H498</f>
        <v>0</v>
      </c>
      <c r="J498" s="438" t="n">
        <f aca="false">I498*B498*10000</f>
        <v>0</v>
      </c>
      <c r="K498" s="438" t="n">
        <f aca="false">C498*I498*10000</f>
        <v>0</v>
      </c>
      <c r="L498" s="438" t="n">
        <f aca="false">I498*D498*10000</f>
        <v>0</v>
      </c>
      <c r="M498" s="438" t="n">
        <f aca="false">I498*E498*10000</f>
        <v>0</v>
      </c>
      <c r="N498" s="438" t="n">
        <f aca="false">SUM(J498:M498)</f>
        <v>0</v>
      </c>
      <c r="O498" s="457"/>
      <c r="AS498" s="0" t="n">
        <f aca="false">L512+M512</f>
        <v>0</v>
      </c>
      <c r="CD498" s="456" t="e">
        <f aca="false">IF(VALUE(MID(CC498,8,1))=1,DATEVALUE(LEFT(CC498,7)&amp;RIGHT(CC498,2)),DATEVALUE(CC498))</f>
        <v>#VALUE!</v>
      </c>
    </row>
    <row r="499" customFormat="false" ht="12.75" hidden="false" customHeight="false" outlineLevel="0" collapsed="false">
      <c r="A499" s="449" t="n">
        <v>0</v>
      </c>
      <c r="B499" s="0" t="n">
        <v>0</v>
      </c>
      <c r="C499" s="0" t="n">
        <v>0</v>
      </c>
      <c r="D499" s="438" t="n">
        <v>0</v>
      </c>
      <c r="E499" s="438" t="n">
        <v>0</v>
      </c>
      <c r="F499" s="438"/>
      <c r="G499" s="450"/>
      <c r="H499" s="450"/>
      <c r="I499" s="448" t="n">
        <f aca="false">G499-H499</f>
        <v>0</v>
      </c>
      <c r="J499" s="438" t="n">
        <f aca="false">I499*B499*10000</f>
        <v>0</v>
      </c>
      <c r="K499" s="438" t="n">
        <f aca="false">C499*I499*10000</f>
        <v>0</v>
      </c>
      <c r="L499" s="438" t="n">
        <f aca="false">I499*D499*10000</f>
        <v>0</v>
      </c>
      <c r="M499" s="438" t="n">
        <f aca="false">I499*E499*10000</f>
        <v>0</v>
      </c>
      <c r="N499" s="438" t="n">
        <f aca="false">SUM(J499:M499)</f>
        <v>0</v>
      </c>
      <c r="O499" s="457"/>
      <c r="AS499" s="0" t="n">
        <f aca="false">L513+M513</f>
        <v>0</v>
      </c>
      <c r="CD499" s="456" t="e">
        <f aca="false">IF(VALUE(MID(CC499,8,1))=1,DATEVALUE(LEFT(CC499,7)&amp;RIGHT(CC499,2)),DATEVALUE(CC499))</f>
        <v>#VALUE!</v>
      </c>
    </row>
    <row r="500" customFormat="false" ht="12.75" hidden="false" customHeight="false" outlineLevel="0" collapsed="false">
      <c r="A500" s="449" t="n">
        <v>0</v>
      </c>
      <c r="B500" s="0" t="n">
        <v>0</v>
      </c>
      <c r="C500" s="0" t="n">
        <v>0</v>
      </c>
      <c r="D500" s="438" t="n">
        <v>0</v>
      </c>
      <c r="E500" s="438" t="n">
        <v>0</v>
      </c>
      <c r="F500" s="438"/>
      <c r="G500" s="450"/>
      <c r="H500" s="450"/>
      <c r="I500" s="448" t="n">
        <f aca="false">G500-H500</f>
        <v>0</v>
      </c>
      <c r="J500" s="438" t="n">
        <f aca="false">I500*B500*10000</f>
        <v>0</v>
      </c>
      <c r="K500" s="438" t="n">
        <f aca="false">C500*I500*10000</f>
        <v>0</v>
      </c>
      <c r="L500" s="438" t="n">
        <f aca="false">I500*D500*10000</f>
        <v>0</v>
      </c>
      <c r="M500" s="438" t="n">
        <f aca="false">I500*E500*10000</f>
        <v>0</v>
      </c>
      <c r="N500" s="438" t="n">
        <f aca="false">SUM(J500:M500)</f>
        <v>0</v>
      </c>
      <c r="O500" s="457"/>
      <c r="AS500" s="0" t="n">
        <f aca="false">L514+M514</f>
        <v>0</v>
      </c>
      <c r="CD500" s="456" t="e">
        <f aca="false">IF(VALUE(MID(CC500,8,1))=1,DATEVALUE(LEFT(CC500,7)&amp;RIGHT(CC500,2)),DATEVALUE(CC500))</f>
        <v>#VALUE!</v>
      </c>
    </row>
    <row r="501" customFormat="false" ht="12.75" hidden="false" customHeight="false" outlineLevel="0" collapsed="false">
      <c r="A501" s="449" t="n">
        <v>0</v>
      </c>
      <c r="B501" s="0" t="n">
        <v>0</v>
      </c>
      <c r="C501" s="0" t="n">
        <v>0</v>
      </c>
      <c r="D501" s="438" t="n">
        <v>0</v>
      </c>
      <c r="E501" s="438" t="n">
        <v>0</v>
      </c>
      <c r="F501" s="438"/>
      <c r="G501" s="450"/>
      <c r="H501" s="450"/>
      <c r="I501" s="448" t="n">
        <f aca="false">G501-H501</f>
        <v>0</v>
      </c>
      <c r="J501" s="438" t="n">
        <f aca="false">I501*B501*10000</f>
        <v>0</v>
      </c>
      <c r="K501" s="438" t="n">
        <f aca="false">C501*I501*10000</f>
        <v>0</v>
      </c>
      <c r="L501" s="438" t="n">
        <f aca="false">I501*D501*10000</f>
        <v>0</v>
      </c>
      <c r="M501" s="438" t="n">
        <f aca="false">I501*E501*10000</f>
        <v>0</v>
      </c>
      <c r="N501" s="438" t="n">
        <f aca="false">SUM(J501:M501)</f>
        <v>0</v>
      </c>
      <c r="O501" s="457"/>
      <c r="AS501" s="0" t="n">
        <f aca="false">L515+M515</f>
        <v>0</v>
      </c>
      <c r="CD501" s="456" t="e">
        <f aca="false">IF(VALUE(MID(CC501,8,1))=1,DATEVALUE(LEFT(CC501,7)&amp;RIGHT(CC501,2)),DATEVALUE(CC501))</f>
        <v>#VALUE!</v>
      </c>
    </row>
    <row r="502" customFormat="false" ht="12.75" hidden="false" customHeight="false" outlineLevel="0" collapsed="false">
      <c r="A502" s="449" t="n">
        <v>0</v>
      </c>
      <c r="B502" s="0" t="n">
        <v>0</v>
      </c>
      <c r="C502" s="0" t="n">
        <v>0</v>
      </c>
      <c r="D502" s="438" t="n">
        <v>0</v>
      </c>
      <c r="E502" s="438" t="n">
        <v>0</v>
      </c>
      <c r="F502" s="438"/>
      <c r="G502" s="450"/>
      <c r="H502" s="450"/>
      <c r="I502" s="448" t="n">
        <f aca="false">G502-H502</f>
        <v>0</v>
      </c>
      <c r="J502" s="438" t="n">
        <f aca="false">I502*B502*10000</f>
        <v>0</v>
      </c>
      <c r="K502" s="438" t="n">
        <f aca="false">C502*I502*10000</f>
        <v>0</v>
      </c>
      <c r="L502" s="438" t="n">
        <f aca="false">I502*D502*10000</f>
        <v>0</v>
      </c>
      <c r="M502" s="438" t="n">
        <f aca="false">I502*E502*10000</f>
        <v>0</v>
      </c>
      <c r="N502" s="438" t="n">
        <f aca="false">SUM(J502:M502)</f>
        <v>0</v>
      </c>
      <c r="O502" s="457"/>
      <c r="AS502" s="0" t="n">
        <f aca="false">L516+M516</f>
        <v>0</v>
      </c>
      <c r="CD502" s="456" t="e">
        <f aca="false">IF(VALUE(MID(CC502,8,1))=1,DATEVALUE(LEFT(CC502,7)&amp;RIGHT(CC502,2)),DATEVALUE(CC502))</f>
        <v>#VALUE!</v>
      </c>
    </row>
    <row r="503" customFormat="false" ht="12.75" hidden="false" customHeight="false" outlineLevel="0" collapsed="false">
      <c r="A503" s="449" t="n">
        <v>0</v>
      </c>
      <c r="B503" s="0" t="n">
        <v>0</v>
      </c>
      <c r="C503" s="0" t="n">
        <v>0</v>
      </c>
      <c r="D503" s="438" t="n">
        <v>0</v>
      </c>
      <c r="E503" s="438" t="n">
        <v>0</v>
      </c>
      <c r="F503" s="438"/>
      <c r="G503" s="450"/>
      <c r="H503" s="450"/>
      <c r="I503" s="448" t="n">
        <f aca="false">G503-H503</f>
        <v>0</v>
      </c>
      <c r="J503" s="438" t="n">
        <f aca="false">I503*B503*10000</f>
        <v>0</v>
      </c>
      <c r="K503" s="438" t="n">
        <f aca="false">C503*I503*10000</f>
        <v>0</v>
      </c>
      <c r="L503" s="438" t="n">
        <f aca="false">I503*D503*10000</f>
        <v>0</v>
      </c>
      <c r="M503" s="438" t="n">
        <f aca="false">I503*E503*10000</f>
        <v>0</v>
      </c>
      <c r="N503" s="438" t="n">
        <f aca="false">SUM(J503:M503)</f>
        <v>0</v>
      </c>
      <c r="O503" s="457"/>
      <c r="AS503" s="0" t="n">
        <f aca="false">L517+M517</f>
        <v>0</v>
      </c>
      <c r="CD503" s="456" t="e">
        <f aca="false">IF(VALUE(MID(CC503,8,1))=1,DATEVALUE(LEFT(CC503,7)&amp;RIGHT(CC503,2)),DATEVALUE(CC503))</f>
        <v>#VALUE!</v>
      </c>
    </row>
    <row r="504" customFormat="false" ht="12.75" hidden="false" customHeight="false" outlineLevel="0" collapsed="false">
      <c r="A504" s="449" t="n">
        <v>0</v>
      </c>
      <c r="B504" s="0" t="n">
        <v>0</v>
      </c>
      <c r="C504" s="0" t="n">
        <v>0</v>
      </c>
      <c r="D504" s="438" t="n">
        <v>0</v>
      </c>
      <c r="E504" s="438" t="n">
        <v>0</v>
      </c>
      <c r="F504" s="438"/>
      <c r="G504" s="450"/>
      <c r="H504" s="450"/>
      <c r="I504" s="448" t="n">
        <f aca="false">G504-H504</f>
        <v>0</v>
      </c>
      <c r="J504" s="438" t="n">
        <f aca="false">I504*B504*10000</f>
        <v>0</v>
      </c>
      <c r="K504" s="438" t="n">
        <f aca="false">C504*I504*10000</f>
        <v>0</v>
      </c>
      <c r="L504" s="438" t="n">
        <f aca="false">I504*D504*10000</f>
        <v>0</v>
      </c>
      <c r="M504" s="438" t="n">
        <f aca="false">I504*E504*10000</f>
        <v>0</v>
      </c>
      <c r="N504" s="438" t="n">
        <f aca="false">SUM(J504:M504)</f>
        <v>0</v>
      </c>
      <c r="O504" s="457"/>
      <c r="AS504" s="0" t="n">
        <f aca="false">L518+M518</f>
        <v>0</v>
      </c>
      <c r="CD504" s="456" t="e">
        <f aca="false">IF(VALUE(MID(CC504,8,1))=1,DATEVALUE(LEFT(CC504,7)&amp;RIGHT(CC504,2)),DATEVALUE(CC504))</f>
        <v>#VALUE!</v>
      </c>
    </row>
    <row r="505" customFormat="false" ht="12.75" hidden="false" customHeight="false" outlineLevel="0" collapsed="false">
      <c r="A505" s="449" t="n">
        <v>0</v>
      </c>
      <c r="B505" s="0" t="n">
        <v>0</v>
      </c>
      <c r="C505" s="0" t="n">
        <v>0</v>
      </c>
      <c r="D505" s="438" t="n">
        <v>0</v>
      </c>
      <c r="E505" s="438" t="n">
        <v>0</v>
      </c>
      <c r="F505" s="438"/>
      <c r="G505" s="450"/>
      <c r="H505" s="450"/>
      <c r="I505" s="448" t="n">
        <f aca="false">G505-H505</f>
        <v>0</v>
      </c>
      <c r="J505" s="438" t="n">
        <f aca="false">I505*B505*10000</f>
        <v>0</v>
      </c>
      <c r="K505" s="438" t="n">
        <f aca="false">C505*I505*10000</f>
        <v>0</v>
      </c>
      <c r="L505" s="438" t="n">
        <f aca="false">I505*D505*10000</f>
        <v>0</v>
      </c>
      <c r="M505" s="438" t="n">
        <f aca="false">I505*E505*10000</f>
        <v>0</v>
      </c>
      <c r="N505" s="438" t="n">
        <f aca="false">SUM(J505:M505)</f>
        <v>0</v>
      </c>
      <c r="O505" s="457"/>
      <c r="AS505" s="0" t="n">
        <f aca="false">L519+M519</f>
        <v>0</v>
      </c>
      <c r="CD505" s="456" t="e">
        <f aca="false">IF(VALUE(MID(CC505,8,1))=1,DATEVALUE(LEFT(CC505,7)&amp;RIGHT(CC505,2)),DATEVALUE(CC505))</f>
        <v>#VALUE!</v>
      </c>
    </row>
    <row r="506" customFormat="false" ht="12.75" hidden="false" customHeight="false" outlineLevel="0" collapsed="false">
      <c r="A506" s="449" t="n">
        <v>0</v>
      </c>
      <c r="B506" s="0" t="n">
        <v>0</v>
      </c>
      <c r="C506" s="0" t="n">
        <v>0</v>
      </c>
      <c r="D506" s="438" t="n">
        <v>0</v>
      </c>
      <c r="E506" s="438" t="n">
        <v>0</v>
      </c>
      <c r="F506" s="438"/>
      <c r="G506" s="450"/>
      <c r="H506" s="450"/>
      <c r="I506" s="448" t="n">
        <f aca="false">G506-H506</f>
        <v>0</v>
      </c>
      <c r="J506" s="438" t="n">
        <f aca="false">I506*B506*10000</f>
        <v>0</v>
      </c>
      <c r="K506" s="438" t="n">
        <f aca="false">C506*I506*10000</f>
        <v>0</v>
      </c>
      <c r="L506" s="438" t="n">
        <f aca="false">I506*D506*10000</f>
        <v>0</v>
      </c>
      <c r="M506" s="438" t="n">
        <f aca="false">I506*E506*10000</f>
        <v>0</v>
      </c>
      <c r="N506" s="438" t="n">
        <f aca="false">SUM(J506:M506)</f>
        <v>0</v>
      </c>
      <c r="O506" s="457"/>
      <c r="AS506" s="0" t="n">
        <f aca="false">L520+M520</f>
        <v>0</v>
      </c>
      <c r="CD506" s="456" t="e">
        <f aca="false">IF(VALUE(MID(CC506,8,1))=1,DATEVALUE(LEFT(CC506,7)&amp;RIGHT(CC506,2)),DATEVALUE(CC506))</f>
        <v>#VALUE!</v>
      </c>
    </row>
    <row r="507" customFormat="false" ht="12.75" hidden="false" customHeight="false" outlineLevel="0" collapsed="false">
      <c r="A507" s="449" t="n">
        <v>0</v>
      </c>
      <c r="B507" s="0" t="n">
        <v>0</v>
      </c>
      <c r="C507" s="0" t="n">
        <v>0</v>
      </c>
      <c r="D507" s="438" t="n">
        <v>0</v>
      </c>
      <c r="E507" s="438" t="n">
        <v>0</v>
      </c>
      <c r="F507" s="438"/>
      <c r="G507" s="450"/>
      <c r="H507" s="450"/>
      <c r="I507" s="448" t="n">
        <f aca="false">G507-H507</f>
        <v>0</v>
      </c>
      <c r="J507" s="438" t="n">
        <f aca="false">I507*B507*10000</f>
        <v>0</v>
      </c>
      <c r="K507" s="438" t="n">
        <f aca="false">C507*I507*10000</f>
        <v>0</v>
      </c>
      <c r="L507" s="438" t="n">
        <f aca="false">I507*D507*10000</f>
        <v>0</v>
      </c>
      <c r="M507" s="438" t="n">
        <f aca="false">I507*E507*10000</f>
        <v>0</v>
      </c>
      <c r="N507" s="438" t="n">
        <f aca="false">SUM(J507:M507)</f>
        <v>0</v>
      </c>
      <c r="O507" s="457"/>
      <c r="AS507" s="0" t="n">
        <f aca="false">L521+M521</f>
        <v>0</v>
      </c>
      <c r="CD507" s="456" t="e">
        <f aca="false">IF(VALUE(MID(CC507,8,1))=1,DATEVALUE(LEFT(CC507,7)&amp;RIGHT(CC507,2)),DATEVALUE(CC507))</f>
        <v>#VALUE!</v>
      </c>
    </row>
    <row r="508" customFormat="false" ht="12.75" hidden="false" customHeight="false" outlineLevel="0" collapsed="false">
      <c r="A508" s="449" t="n">
        <v>0</v>
      </c>
      <c r="B508" s="0" t="n">
        <v>0</v>
      </c>
      <c r="C508" s="0" t="n">
        <v>0</v>
      </c>
      <c r="D508" s="438" t="n">
        <v>0</v>
      </c>
      <c r="E508" s="438" t="n">
        <v>0</v>
      </c>
      <c r="F508" s="438"/>
      <c r="G508" s="450"/>
      <c r="H508" s="450"/>
      <c r="I508" s="448" t="n">
        <f aca="false">G508-H508</f>
        <v>0</v>
      </c>
      <c r="J508" s="438" t="n">
        <f aca="false">I508*B508*10000</f>
        <v>0</v>
      </c>
      <c r="K508" s="438" t="n">
        <f aca="false">C508*I508*10000</f>
        <v>0</v>
      </c>
      <c r="L508" s="438" t="n">
        <f aca="false">I508*D508*10000</f>
        <v>0</v>
      </c>
      <c r="M508" s="438" t="n">
        <f aca="false">I508*E508*10000</f>
        <v>0</v>
      </c>
      <c r="N508" s="438" t="n">
        <f aca="false">SUM(J508:M508)</f>
        <v>0</v>
      </c>
      <c r="O508" s="457"/>
      <c r="AS508" s="0" t="n">
        <f aca="false">L522+M522</f>
        <v>0</v>
      </c>
      <c r="CD508" s="456" t="e">
        <f aca="false">IF(VALUE(MID(CC508,8,1))=1,DATEVALUE(LEFT(CC508,7)&amp;RIGHT(CC508,2)),DATEVALUE(CC508))</f>
        <v>#VALUE!</v>
      </c>
    </row>
    <row r="509" customFormat="false" ht="12.75" hidden="false" customHeight="false" outlineLevel="0" collapsed="false">
      <c r="A509" s="449" t="n">
        <v>0</v>
      </c>
      <c r="B509" s="0" t="n">
        <v>0</v>
      </c>
      <c r="C509" s="0" t="n">
        <v>0</v>
      </c>
      <c r="D509" s="438" t="n">
        <v>0</v>
      </c>
      <c r="E509" s="438" t="n">
        <v>0</v>
      </c>
      <c r="F509" s="438"/>
      <c r="G509" s="450"/>
      <c r="H509" s="450"/>
      <c r="I509" s="448" t="n">
        <f aca="false">G509-H509</f>
        <v>0</v>
      </c>
      <c r="J509" s="438" t="n">
        <f aca="false">I509*B509*10000</f>
        <v>0</v>
      </c>
      <c r="K509" s="438" t="n">
        <f aca="false">C509*I509*10000</f>
        <v>0</v>
      </c>
      <c r="L509" s="438" t="n">
        <f aca="false">I509*D509*10000</f>
        <v>0</v>
      </c>
      <c r="M509" s="438" t="n">
        <f aca="false">I509*E509*10000</f>
        <v>0</v>
      </c>
      <c r="N509" s="438" t="n">
        <f aca="false">SUM(J509:M509)</f>
        <v>0</v>
      </c>
      <c r="O509" s="457"/>
      <c r="AS509" s="0" t="n">
        <f aca="false">L523+M523</f>
        <v>0</v>
      </c>
      <c r="CD509" s="456" t="e">
        <f aca="false">IF(VALUE(MID(CC509,8,1))=1,DATEVALUE(LEFT(CC509,7)&amp;RIGHT(CC509,2)),DATEVALUE(CC509))</f>
        <v>#VALUE!</v>
      </c>
    </row>
    <row r="510" customFormat="false" ht="12.75" hidden="false" customHeight="false" outlineLevel="0" collapsed="false">
      <c r="A510" s="449" t="n">
        <v>0</v>
      </c>
      <c r="B510" s="0" t="n">
        <v>0</v>
      </c>
      <c r="C510" s="0" t="n">
        <v>0</v>
      </c>
      <c r="D510" s="438" t="n">
        <v>0</v>
      </c>
      <c r="E510" s="438" t="n">
        <v>0</v>
      </c>
      <c r="F510" s="438"/>
      <c r="G510" s="450"/>
      <c r="H510" s="450"/>
      <c r="I510" s="448" t="n">
        <f aca="false">G510-H510</f>
        <v>0</v>
      </c>
      <c r="J510" s="438" t="n">
        <f aca="false">I510*B510*10000</f>
        <v>0</v>
      </c>
      <c r="K510" s="438" t="n">
        <f aca="false">C510*I510*10000</f>
        <v>0</v>
      </c>
      <c r="L510" s="438" t="n">
        <f aca="false">I510*D510*10000</f>
        <v>0</v>
      </c>
      <c r="M510" s="438" t="n">
        <f aca="false">I510*E510*10000</f>
        <v>0</v>
      </c>
      <c r="N510" s="438" t="n">
        <f aca="false">SUM(J510:M510)</f>
        <v>0</v>
      </c>
      <c r="O510" s="457"/>
      <c r="AS510" s="0" t="n">
        <f aca="false">L524+M524</f>
        <v>0</v>
      </c>
      <c r="CD510" s="456" t="e">
        <f aca="false">IF(VALUE(MID(CC510,8,1))=1,DATEVALUE(LEFT(CC510,7)&amp;RIGHT(CC510,2)),DATEVALUE(CC510))</f>
        <v>#VALUE!</v>
      </c>
    </row>
    <row r="511" customFormat="false" ht="12.75" hidden="false" customHeight="false" outlineLevel="0" collapsed="false">
      <c r="A511" s="449" t="n">
        <v>0</v>
      </c>
      <c r="B511" s="0" t="n">
        <v>0</v>
      </c>
      <c r="C511" s="0" t="n">
        <v>0</v>
      </c>
      <c r="D511" s="438" t="n">
        <v>0</v>
      </c>
      <c r="E511" s="438" t="n">
        <v>0</v>
      </c>
      <c r="F511" s="438"/>
      <c r="G511" s="450"/>
      <c r="H511" s="450"/>
      <c r="I511" s="448" t="n">
        <f aca="false">G511-H511</f>
        <v>0</v>
      </c>
      <c r="J511" s="438" t="n">
        <f aca="false">I511*B511*10000</f>
        <v>0</v>
      </c>
      <c r="K511" s="438" t="n">
        <f aca="false">C511*I511*10000</f>
        <v>0</v>
      </c>
      <c r="L511" s="438" t="n">
        <f aca="false">I511*D511*10000</f>
        <v>0</v>
      </c>
      <c r="M511" s="438" t="n">
        <f aca="false">I511*E511*10000</f>
        <v>0</v>
      </c>
      <c r="N511" s="438" t="n">
        <f aca="false">SUM(J511:M511)</f>
        <v>0</v>
      </c>
      <c r="O511" s="457"/>
      <c r="AS511" s="0" t="n">
        <f aca="false">L525+M525</f>
        <v>0</v>
      </c>
      <c r="CD511" s="456" t="e">
        <f aca="false">IF(VALUE(MID(CC511,8,1))=1,DATEVALUE(LEFT(CC511,7)&amp;RIGHT(CC511,2)),DATEVALUE(CC511))</f>
        <v>#VALUE!</v>
      </c>
    </row>
    <row r="512" customFormat="false" ht="12.75" hidden="false" customHeight="false" outlineLevel="0" collapsed="false">
      <c r="A512" s="449" t="n">
        <v>0</v>
      </c>
      <c r="B512" s="0" t="n">
        <v>0</v>
      </c>
      <c r="C512" s="0" t="n">
        <v>0</v>
      </c>
      <c r="D512" s="438" t="n">
        <v>0</v>
      </c>
      <c r="E512" s="438" t="n">
        <v>0</v>
      </c>
      <c r="F512" s="438"/>
      <c r="G512" s="450"/>
      <c r="H512" s="450"/>
      <c r="I512" s="448" t="n">
        <f aca="false">G512-H512</f>
        <v>0</v>
      </c>
      <c r="J512" s="438" t="n">
        <f aca="false">I512*B512*10000</f>
        <v>0</v>
      </c>
      <c r="K512" s="438" t="n">
        <f aca="false">C512*I512*10000</f>
        <v>0</v>
      </c>
      <c r="L512" s="438" t="n">
        <f aca="false">I512*D512*10000</f>
        <v>0</v>
      </c>
      <c r="M512" s="438" t="n">
        <f aca="false">I512*E512*10000</f>
        <v>0</v>
      </c>
      <c r="N512" s="438" t="n">
        <f aca="false">SUM(J512:M512)</f>
        <v>0</v>
      </c>
      <c r="O512" s="457"/>
      <c r="AS512" s="0" t="n">
        <f aca="false">L526+M526</f>
        <v>0</v>
      </c>
      <c r="CD512" s="456" t="e">
        <f aca="false">IF(VALUE(MID(CC512,8,1))=1,DATEVALUE(LEFT(CC512,7)&amp;RIGHT(CC512,2)),DATEVALUE(CC512))</f>
        <v>#VALUE!</v>
      </c>
    </row>
    <row r="513" customFormat="false" ht="12.75" hidden="false" customHeight="false" outlineLevel="0" collapsed="false">
      <c r="A513" s="449" t="n">
        <v>0</v>
      </c>
      <c r="B513" s="0" t="n">
        <v>0</v>
      </c>
      <c r="C513" s="0" t="n">
        <v>0</v>
      </c>
      <c r="D513" s="438" t="n">
        <v>0</v>
      </c>
      <c r="E513" s="438" t="n">
        <v>0</v>
      </c>
      <c r="F513" s="438"/>
      <c r="G513" s="450"/>
      <c r="H513" s="450"/>
      <c r="I513" s="448" t="n">
        <f aca="false">G513-H513</f>
        <v>0</v>
      </c>
      <c r="J513" s="438" t="n">
        <f aca="false">I513*B513*10000</f>
        <v>0</v>
      </c>
      <c r="K513" s="438" t="n">
        <f aca="false">C513*I513*10000</f>
        <v>0</v>
      </c>
      <c r="L513" s="438" t="n">
        <f aca="false">I513*D513*10000</f>
        <v>0</v>
      </c>
      <c r="M513" s="438" t="n">
        <f aca="false">I513*E513*10000</f>
        <v>0</v>
      </c>
      <c r="N513" s="438" t="n">
        <f aca="false">SUM(J513:M513)</f>
        <v>0</v>
      </c>
      <c r="O513" s="457"/>
      <c r="AS513" s="0" t="n">
        <f aca="false">L527+M527</f>
        <v>0</v>
      </c>
      <c r="CD513" s="456" t="e">
        <f aca="false">IF(VALUE(MID(CC513,8,1))=1,DATEVALUE(LEFT(CC513,7)&amp;RIGHT(CC513,2)),DATEVALUE(CC513))</f>
        <v>#VALUE!</v>
      </c>
    </row>
    <row r="514" customFormat="false" ht="12.75" hidden="false" customHeight="false" outlineLevel="0" collapsed="false">
      <c r="A514" s="449" t="n">
        <v>0</v>
      </c>
      <c r="B514" s="0" t="n">
        <v>0</v>
      </c>
      <c r="C514" s="0" t="n">
        <v>0</v>
      </c>
      <c r="D514" s="438" t="n">
        <v>0</v>
      </c>
      <c r="E514" s="438" t="n">
        <v>0</v>
      </c>
      <c r="F514" s="438"/>
      <c r="G514" s="450"/>
      <c r="H514" s="450"/>
      <c r="I514" s="448" t="n">
        <f aca="false">G514-H514</f>
        <v>0</v>
      </c>
      <c r="J514" s="438" t="n">
        <f aca="false">I514*B514*10000</f>
        <v>0</v>
      </c>
      <c r="K514" s="438" t="n">
        <f aca="false">C514*I514*10000</f>
        <v>0</v>
      </c>
      <c r="L514" s="438" t="n">
        <f aca="false">I514*D514*10000</f>
        <v>0</v>
      </c>
      <c r="M514" s="438" t="n">
        <f aca="false">I514*E514*10000</f>
        <v>0</v>
      </c>
      <c r="N514" s="438" t="n">
        <f aca="false">SUM(J514:M514)</f>
        <v>0</v>
      </c>
      <c r="O514" s="457"/>
      <c r="AS514" s="0" t="n">
        <f aca="false">L528+M528</f>
        <v>0</v>
      </c>
      <c r="CD514" s="456" t="e">
        <f aca="false">IF(VALUE(MID(CC514,8,1))=1,DATEVALUE(LEFT(CC514,7)&amp;RIGHT(CC514,2)),DATEVALUE(CC514))</f>
        <v>#VALUE!</v>
      </c>
    </row>
    <row r="515" customFormat="false" ht="12.75" hidden="false" customHeight="false" outlineLevel="0" collapsed="false">
      <c r="A515" s="449" t="n">
        <v>0</v>
      </c>
      <c r="B515" s="0" t="n">
        <v>0</v>
      </c>
      <c r="C515" s="0" t="n">
        <v>0</v>
      </c>
      <c r="D515" s="438" t="n">
        <v>0</v>
      </c>
      <c r="E515" s="438" t="n">
        <v>0</v>
      </c>
      <c r="F515" s="438"/>
      <c r="G515" s="450"/>
      <c r="H515" s="450"/>
      <c r="I515" s="448" t="n">
        <f aca="false">G515-H515</f>
        <v>0</v>
      </c>
      <c r="J515" s="438" t="n">
        <f aca="false">I515*B515*10000</f>
        <v>0</v>
      </c>
      <c r="K515" s="438" t="n">
        <f aca="false">C515*I515*10000</f>
        <v>0</v>
      </c>
      <c r="L515" s="438" t="n">
        <f aca="false">I515*D515*10000</f>
        <v>0</v>
      </c>
      <c r="M515" s="438" t="n">
        <f aca="false">I515*E515*10000</f>
        <v>0</v>
      </c>
      <c r="N515" s="438" t="n">
        <f aca="false">SUM(J515:M515)</f>
        <v>0</v>
      </c>
      <c r="O515" s="457"/>
      <c r="AS515" s="0" t="n">
        <f aca="false">L529+M529</f>
        <v>0</v>
      </c>
      <c r="CD515" s="456" t="e">
        <f aca="false">IF(VALUE(MID(CC515,8,1))=1,DATEVALUE(LEFT(CC515,7)&amp;RIGHT(CC515,2)),DATEVALUE(CC515))</f>
        <v>#VALUE!</v>
      </c>
    </row>
    <row r="516" customFormat="false" ht="12.75" hidden="false" customHeight="false" outlineLevel="0" collapsed="false">
      <c r="A516" s="449" t="n">
        <v>0</v>
      </c>
      <c r="B516" s="0" t="n">
        <v>0</v>
      </c>
      <c r="C516" s="0" t="n">
        <v>0</v>
      </c>
      <c r="D516" s="438" t="n">
        <v>0</v>
      </c>
      <c r="E516" s="438" t="n">
        <v>0</v>
      </c>
      <c r="F516" s="438"/>
      <c r="G516" s="450"/>
      <c r="H516" s="450"/>
      <c r="I516" s="448" t="n">
        <f aca="false">G516-H516</f>
        <v>0</v>
      </c>
      <c r="J516" s="438" t="n">
        <f aca="false">I516*B516*10000</f>
        <v>0</v>
      </c>
      <c r="K516" s="438" t="n">
        <f aca="false">C516*I516*10000</f>
        <v>0</v>
      </c>
      <c r="L516" s="438" t="n">
        <f aca="false">I516*D516*10000</f>
        <v>0</v>
      </c>
      <c r="M516" s="438" t="n">
        <f aca="false">I516*E516*10000</f>
        <v>0</v>
      </c>
      <c r="N516" s="438" t="n">
        <f aca="false">SUM(J516:M516)</f>
        <v>0</v>
      </c>
      <c r="O516" s="457"/>
      <c r="AS516" s="0" t="n">
        <f aca="false">L530+M530</f>
        <v>0</v>
      </c>
      <c r="CD516" s="456" t="e">
        <f aca="false">IF(VALUE(MID(CC516,8,1))=1,DATEVALUE(LEFT(CC516,7)&amp;RIGHT(CC516,2)),DATEVALUE(CC516))</f>
        <v>#VALUE!</v>
      </c>
    </row>
    <row r="517" customFormat="false" ht="12.75" hidden="false" customHeight="false" outlineLevel="0" collapsed="false">
      <c r="A517" s="449" t="n">
        <v>0</v>
      </c>
      <c r="B517" s="0" t="n">
        <v>0</v>
      </c>
      <c r="C517" s="0" t="n">
        <v>0</v>
      </c>
      <c r="D517" s="438" t="n">
        <v>0</v>
      </c>
      <c r="E517" s="438" t="n">
        <v>0</v>
      </c>
      <c r="F517" s="438"/>
      <c r="G517" s="450"/>
      <c r="H517" s="450"/>
      <c r="I517" s="448" t="n">
        <f aca="false">G517-H517</f>
        <v>0</v>
      </c>
      <c r="J517" s="438" t="n">
        <f aca="false">I517*B517*10000</f>
        <v>0</v>
      </c>
      <c r="K517" s="438" t="n">
        <f aca="false">C517*I517*10000</f>
        <v>0</v>
      </c>
      <c r="L517" s="438" t="n">
        <f aca="false">I517*D517*10000</f>
        <v>0</v>
      </c>
      <c r="M517" s="438" t="n">
        <f aca="false">I517*E517*10000</f>
        <v>0</v>
      </c>
      <c r="N517" s="438" t="n">
        <f aca="false">SUM(J517:M517)</f>
        <v>0</v>
      </c>
      <c r="O517" s="457"/>
      <c r="AS517" s="0" t="n">
        <f aca="false">L531+M531</f>
        <v>0</v>
      </c>
      <c r="CD517" s="456" t="e">
        <f aca="false">IF(VALUE(MID(CC517,8,1))=1,DATEVALUE(LEFT(CC517,7)&amp;RIGHT(CC517,2)),DATEVALUE(CC517))</f>
        <v>#VALUE!</v>
      </c>
    </row>
    <row r="518" customFormat="false" ht="12.75" hidden="false" customHeight="false" outlineLevel="0" collapsed="false">
      <c r="A518" s="449" t="n">
        <v>0</v>
      </c>
      <c r="B518" s="0" t="n">
        <v>0</v>
      </c>
      <c r="C518" s="0" t="n">
        <v>0</v>
      </c>
      <c r="D518" s="438" t="n">
        <v>0</v>
      </c>
      <c r="E518" s="438" t="n">
        <v>0</v>
      </c>
      <c r="F518" s="438"/>
      <c r="G518" s="450"/>
      <c r="H518" s="450"/>
      <c r="I518" s="448" t="n">
        <f aca="false">G518-H518</f>
        <v>0</v>
      </c>
      <c r="J518" s="438" t="n">
        <f aca="false">I518*B518*10000</f>
        <v>0</v>
      </c>
      <c r="K518" s="438" t="n">
        <f aca="false">C518*I518*10000</f>
        <v>0</v>
      </c>
      <c r="L518" s="438" t="n">
        <f aca="false">I518*D518*10000</f>
        <v>0</v>
      </c>
      <c r="M518" s="438" t="n">
        <f aca="false">I518*E518*10000</f>
        <v>0</v>
      </c>
      <c r="N518" s="438" t="n">
        <f aca="false">SUM(J518:M518)</f>
        <v>0</v>
      </c>
      <c r="O518" s="457"/>
      <c r="AS518" s="0" t="n">
        <f aca="false">L532+M532</f>
        <v>0</v>
      </c>
      <c r="CD518" s="456" t="e">
        <f aca="false">IF(VALUE(MID(CC518,8,1))=1,DATEVALUE(LEFT(CC518,7)&amp;RIGHT(CC518,2)),DATEVALUE(CC518))</f>
        <v>#VALUE!</v>
      </c>
    </row>
    <row r="519" customFormat="false" ht="12.75" hidden="false" customHeight="false" outlineLevel="0" collapsed="false">
      <c r="A519" s="449" t="n">
        <v>0</v>
      </c>
      <c r="B519" s="0" t="n">
        <v>0</v>
      </c>
      <c r="C519" s="0" t="n">
        <v>0</v>
      </c>
      <c r="D519" s="438" t="n">
        <v>0</v>
      </c>
      <c r="E519" s="438" t="n">
        <v>0</v>
      </c>
      <c r="F519" s="438"/>
      <c r="G519" s="450"/>
      <c r="H519" s="450"/>
      <c r="I519" s="448" t="n">
        <f aca="false">G519-H519</f>
        <v>0</v>
      </c>
      <c r="J519" s="438" t="n">
        <f aca="false">I519*B519*10000</f>
        <v>0</v>
      </c>
      <c r="K519" s="438" t="n">
        <f aca="false">C519*I519*10000</f>
        <v>0</v>
      </c>
      <c r="L519" s="438" t="n">
        <f aca="false">I519*D519*10000</f>
        <v>0</v>
      </c>
      <c r="M519" s="438" t="n">
        <f aca="false">I519*E519*10000</f>
        <v>0</v>
      </c>
      <c r="N519" s="438" t="n">
        <f aca="false">SUM(J519:M519)</f>
        <v>0</v>
      </c>
      <c r="O519" s="457"/>
      <c r="AS519" s="0" t="n">
        <f aca="false">L533+M533</f>
        <v>0</v>
      </c>
      <c r="CD519" s="456" t="e">
        <f aca="false">IF(VALUE(MID(CC519,8,1))=1,DATEVALUE(LEFT(CC519,7)&amp;RIGHT(CC519,2)),DATEVALUE(CC519))</f>
        <v>#VALUE!</v>
      </c>
    </row>
    <row r="520" customFormat="false" ht="12.75" hidden="false" customHeight="false" outlineLevel="0" collapsed="false">
      <c r="A520" s="449" t="n">
        <v>0</v>
      </c>
      <c r="B520" s="0" t="n">
        <v>0</v>
      </c>
      <c r="C520" s="0" t="n">
        <v>0</v>
      </c>
      <c r="D520" s="438" t="n">
        <v>0</v>
      </c>
      <c r="E520" s="438" t="n">
        <v>0</v>
      </c>
      <c r="F520" s="438"/>
      <c r="G520" s="450"/>
      <c r="H520" s="450"/>
      <c r="I520" s="448" t="n">
        <f aca="false">G520-H520</f>
        <v>0</v>
      </c>
      <c r="J520" s="438" t="n">
        <f aca="false">I520*B520*10000</f>
        <v>0</v>
      </c>
      <c r="K520" s="438" t="n">
        <f aca="false">C520*I520*10000</f>
        <v>0</v>
      </c>
      <c r="L520" s="438" t="n">
        <f aca="false">I520*D520*10000</f>
        <v>0</v>
      </c>
      <c r="M520" s="438" t="n">
        <f aca="false">I520*E520*10000</f>
        <v>0</v>
      </c>
      <c r="N520" s="438" t="n">
        <f aca="false">SUM(J520:M520)</f>
        <v>0</v>
      </c>
      <c r="O520" s="457"/>
      <c r="AS520" s="0" t="n">
        <f aca="false">L534+M534</f>
        <v>0</v>
      </c>
      <c r="CD520" s="456" t="e">
        <f aca="false">IF(VALUE(MID(CC520,8,1))=1,DATEVALUE(LEFT(CC520,7)&amp;RIGHT(CC520,2)),DATEVALUE(CC520))</f>
        <v>#VALUE!</v>
      </c>
    </row>
    <row r="521" customFormat="false" ht="12.75" hidden="false" customHeight="false" outlineLevel="0" collapsed="false">
      <c r="A521" s="449" t="n">
        <v>0</v>
      </c>
      <c r="B521" s="0" t="n">
        <v>0</v>
      </c>
      <c r="C521" s="0" t="n">
        <v>0</v>
      </c>
      <c r="D521" s="438" t="n">
        <v>0</v>
      </c>
      <c r="E521" s="438" t="n">
        <v>0</v>
      </c>
      <c r="F521" s="438"/>
      <c r="G521" s="450"/>
      <c r="H521" s="450"/>
      <c r="I521" s="448" t="n">
        <f aca="false">G521-H521</f>
        <v>0</v>
      </c>
      <c r="J521" s="438" t="n">
        <f aca="false">I521*B521*10000</f>
        <v>0</v>
      </c>
      <c r="K521" s="438" t="n">
        <f aca="false">C521*I521*10000</f>
        <v>0</v>
      </c>
      <c r="L521" s="438" t="n">
        <f aca="false">I521*D521*10000</f>
        <v>0</v>
      </c>
      <c r="M521" s="438" t="n">
        <f aca="false">I521*E521*10000</f>
        <v>0</v>
      </c>
      <c r="N521" s="438" t="n">
        <f aca="false">SUM(J521:M521)</f>
        <v>0</v>
      </c>
      <c r="O521" s="457"/>
      <c r="AS521" s="0" t="n">
        <f aca="false">L535+M535</f>
        <v>0</v>
      </c>
      <c r="CD521" s="456" t="e">
        <f aca="false">IF(VALUE(MID(CC521,8,1))=1,DATEVALUE(LEFT(CC521,7)&amp;RIGHT(CC521,2)),DATEVALUE(CC521))</f>
        <v>#VALUE!</v>
      </c>
    </row>
    <row r="522" customFormat="false" ht="12.75" hidden="false" customHeight="false" outlineLevel="0" collapsed="false">
      <c r="A522" s="449" t="n">
        <v>0</v>
      </c>
      <c r="B522" s="0" t="n">
        <v>0</v>
      </c>
      <c r="C522" s="0" t="n">
        <v>0</v>
      </c>
      <c r="D522" s="438" t="n">
        <v>0</v>
      </c>
      <c r="E522" s="438" t="n">
        <v>0</v>
      </c>
      <c r="F522" s="438"/>
      <c r="G522" s="450"/>
      <c r="H522" s="450"/>
      <c r="I522" s="448" t="n">
        <f aca="false">G522-H522</f>
        <v>0</v>
      </c>
      <c r="J522" s="438" t="n">
        <f aca="false">I522*B522*10000</f>
        <v>0</v>
      </c>
      <c r="K522" s="438" t="n">
        <f aca="false">C522*I522*10000</f>
        <v>0</v>
      </c>
      <c r="L522" s="438" t="n">
        <f aca="false">I522*D522*10000</f>
        <v>0</v>
      </c>
      <c r="M522" s="438" t="n">
        <f aca="false">I522*E522*10000</f>
        <v>0</v>
      </c>
      <c r="N522" s="438" t="n">
        <f aca="false">SUM(J522:M522)</f>
        <v>0</v>
      </c>
      <c r="O522" s="457"/>
      <c r="AS522" s="0" t="n">
        <f aca="false">L536+M536</f>
        <v>0</v>
      </c>
      <c r="CD522" s="456" t="e">
        <f aca="false">IF(VALUE(MID(CC522,8,1))=1,DATEVALUE(LEFT(CC522,7)&amp;RIGHT(CC522,2)),DATEVALUE(CC522))</f>
        <v>#VALUE!</v>
      </c>
    </row>
    <row r="523" customFormat="false" ht="12.75" hidden="false" customHeight="false" outlineLevel="0" collapsed="false">
      <c r="A523" s="449" t="n">
        <v>0</v>
      </c>
      <c r="B523" s="0" t="n">
        <v>0</v>
      </c>
      <c r="C523" s="0" t="n">
        <v>0</v>
      </c>
      <c r="D523" s="438" t="n">
        <v>0</v>
      </c>
      <c r="E523" s="438" t="n">
        <v>0</v>
      </c>
      <c r="F523" s="438"/>
      <c r="G523" s="450"/>
      <c r="H523" s="450"/>
      <c r="I523" s="448" t="n">
        <f aca="false">G523-H523</f>
        <v>0</v>
      </c>
      <c r="J523" s="438" t="n">
        <f aca="false">I523*B523*10000</f>
        <v>0</v>
      </c>
      <c r="K523" s="438" t="n">
        <f aca="false">C523*I523*10000</f>
        <v>0</v>
      </c>
      <c r="L523" s="438" t="n">
        <f aca="false">I523*D523*10000</f>
        <v>0</v>
      </c>
      <c r="M523" s="438" t="n">
        <f aca="false">I523*E523*10000</f>
        <v>0</v>
      </c>
      <c r="N523" s="438" t="n">
        <f aca="false">SUM(J523:M523)</f>
        <v>0</v>
      </c>
      <c r="O523" s="457"/>
      <c r="AS523" s="0" t="n">
        <f aca="false">L537+M537</f>
        <v>0</v>
      </c>
      <c r="CD523" s="456" t="e">
        <f aca="false">IF(VALUE(MID(CC523,8,1))=1,DATEVALUE(LEFT(CC523,7)&amp;RIGHT(CC523,2)),DATEVALUE(CC523))</f>
        <v>#VALUE!</v>
      </c>
    </row>
    <row r="524" customFormat="false" ht="12.75" hidden="false" customHeight="false" outlineLevel="0" collapsed="false">
      <c r="A524" s="449" t="n">
        <v>0</v>
      </c>
      <c r="B524" s="0" t="n">
        <v>0</v>
      </c>
      <c r="C524" s="0" t="n">
        <v>0</v>
      </c>
      <c r="D524" s="438" t="n">
        <v>0</v>
      </c>
      <c r="E524" s="438" t="n">
        <v>0</v>
      </c>
      <c r="F524" s="438"/>
      <c r="G524" s="450"/>
      <c r="H524" s="450"/>
      <c r="I524" s="448" t="n">
        <f aca="false">G524-H524</f>
        <v>0</v>
      </c>
      <c r="J524" s="438" t="n">
        <f aca="false">I524*B524*10000</f>
        <v>0</v>
      </c>
      <c r="K524" s="438" t="n">
        <f aca="false">C524*I524*10000</f>
        <v>0</v>
      </c>
      <c r="L524" s="438" t="n">
        <f aca="false">I524*D524*10000</f>
        <v>0</v>
      </c>
      <c r="M524" s="438" t="n">
        <f aca="false">I524*E524*10000</f>
        <v>0</v>
      </c>
      <c r="N524" s="438" t="n">
        <f aca="false">SUM(J524:M524)</f>
        <v>0</v>
      </c>
      <c r="O524" s="457"/>
      <c r="AS524" s="0" t="n">
        <f aca="false">L538+M538</f>
        <v>0</v>
      </c>
      <c r="CD524" s="456" t="e">
        <f aca="false">IF(VALUE(MID(CC524,8,1))=1,DATEVALUE(LEFT(CC524,7)&amp;RIGHT(CC524,2)),DATEVALUE(CC524))</f>
        <v>#VALUE!</v>
      </c>
    </row>
    <row r="525" customFormat="false" ht="12.75" hidden="false" customHeight="false" outlineLevel="0" collapsed="false">
      <c r="A525" s="449" t="n">
        <v>0</v>
      </c>
      <c r="B525" s="0" t="n">
        <v>0</v>
      </c>
      <c r="C525" s="0" t="n">
        <v>0</v>
      </c>
      <c r="D525" s="438" t="n">
        <v>0</v>
      </c>
      <c r="E525" s="438" t="n">
        <v>0</v>
      </c>
      <c r="F525" s="438"/>
      <c r="G525" s="450"/>
      <c r="H525" s="450"/>
      <c r="I525" s="448" t="n">
        <f aca="false">G525-H525</f>
        <v>0</v>
      </c>
      <c r="J525" s="438" t="n">
        <f aca="false">I525*B525*10000</f>
        <v>0</v>
      </c>
      <c r="K525" s="438" t="n">
        <f aca="false">C525*I525*10000</f>
        <v>0</v>
      </c>
      <c r="L525" s="438" t="n">
        <f aca="false">I525*D525*10000</f>
        <v>0</v>
      </c>
      <c r="M525" s="438" t="n">
        <f aca="false">I525*E525*10000</f>
        <v>0</v>
      </c>
      <c r="N525" s="438" t="n">
        <f aca="false">SUM(J525:M525)</f>
        <v>0</v>
      </c>
      <c r="O525" s="457"/>
      <c r="AS525" s="0" t="n">
        <f aca="false">L539+M539</f>
        <v>0</v>
      </c>
      <c r="CD525" s="456" t="e">
        <f aca="false">IF(VALUE(MID(CC525,8,1))=1,DATEVALUE(LEFT(CC525,7)&amp;RIGHT(CC525,2)),DATEVALUE(CC525))</f>
        <v>#VALUE!</v>
      </c>
    </row>
    <row r="526" customFormat="false" ht="12.75" hidden="false" customHeight="false" outlineLevel="0" collapsed="false">
      <c r="A526" s="449" t="n">
        <v>0</v>
      </c>
      <c r="B526" s="0" t="n">
        <v>0</v>
      </c>
      <c r="C526" s="0" t="n">
        <v>0</v>
      </c>
      <c r="D526" s="438" t="n">
        <v>0</v>
      </c>
      <c r="E526" s="438" t="n">
        <v>0</v>
      </c>
      <c r="F526" s="438"/>
      <c r="G526" s="450"/>
      <c r="H526" s="450"/>
      <c r="I526" s="448" t="n">
        <f aca="false">G526-H526</f>
        <v>0</v>
      </c>
      <c r="J526" s="438" t="n">
        <f aca="false">I526*B526*10000</f>
        <v>0</v>
      </c>
      <c r="K526" s="438" t="n">
        <f aca="false">C526*I526*10000</f>
        <v>0</v>
      </c>
      <c r="L526" s="438" t="n">
        <f aca="false">I526*D526*10000</f>
        <v>0</v>
      </c>
      <c r="M526" s="438" t="n">
        <f aca="false">I526*E526*10000</f>
        <v>0</v>
      </c>
      <c r="N526" s="438" t="n">
        <f aca="false">SUM(J526:M526)</f>
        <v>0</v>
      </c>
      <c r="O526" s="457"/>
      <c r="AS526" s="0" t="n">
        <f aca="false">L540+M540</f>
        <v>0</v>
      </c>
      <c r="CD526" s="456" t="e">
        <f aca="false">IF(VALUE(MID(CC526,8,1))=1,DATEVALUE(LEFT(CC526,7)&amp;RIGHT(CC526,2)),DATEVALUE(CC526))</f>
        <v>#VALUE!</v>
      </c>
    </row>
    <row r="527" customFormat="false" ht="12.75" hidden="false" customHeight="false" outlineLevel="0" collapsed="false">
      <c r="A527" s="449" t="n">
        <v>0</v>
      </c>
      <c r="B527" s="0" t="n">
        <v>0</v>
      </c>
      <c r="C527" s="0" t="n">
        <v>0</v>
      </c>
      <c r="D527" s="438" t="n">
        <v>0</v>
      </c>
      <c r="E527" s="438" t="n">
        <v>0</v>
      </c>
      <c r="F527" s="438"/>
      <c r="G527" s="450"/>
      <c r="H527" s="450"/>
      <c r="I527" s="448" t="n">
        <f aca="false">G527-H527</f>
        <v>0</v>
      </c>
      <c r="J527" s="438" t="n">
        <f aca="false">I527*B527*10000</f>
        <v>0</v>
      </c>
      <c r="K527" s="438" t="n">
        <f aca="false">C527*I527*10000</f>
        <v>0</v>
      </c>
      <c r="L527" s="438" t="n">
        <f aca="false">I527*D527*10000</f>
        <v>0</v>
      </c>
      <c r="M527" s="438" t="n">
        <f aca="false">I527*E527*10000</f>
        <v>0</v>
      </c>
      <c r="N527" s="438" t="n">
        <f aca="false">SUM(J527:M527)</f>
        <v>0</v>
      </c>
      <c r="O527" s="457"/>
      <c r="AS527" s="0" t="n">
        <f aca="false">L541+M541</f>
        <v>0</v>
      </c>
      <c r="CD527" s="456" t="e">
        <f aca="false">IF(VALUE(MID(CC527,8,1))=1,DATEVALUE(LEFT(CC527,7)&amp;RIGHT(CC527,2)),DATEVALUE(CC527))</f>
        <v>#VALUE!</v>
      </c>
    </row>
    <row r="528" customFormat="false" ht="12.75" hidden="false" customHeight="false" outlineLevel="0" collapsed="false">
      <c r="A528" s="449" t="n">
        <v>0</v>
      </c>
      <c r="B528" s="0" t="n">
        <v>0</v>
      </c>
      <c r="C528" s="0" t="n">
        <v>0</v>
      </c>
      <c r="D528" s="438" t="n">
        <v>0</v>
      </c>
      <c r="E528" s="438" t="n">
        <v>0</v>
      </c>
      <c r="F528" s="438"/>
      <c r="G528" s="450"/>
      <c r="H528" s="450"/>
      <c r="I528" s="448" t="n">
        <f aca="false">G528-H528</f>
        <v>0</v>
      </c>
      <c r="J528" s="438" t="n">
        <f aca="false">I528*B528*10000</f>
        <v>0</v>
      </c>
      <c r="K528" s="438" t="n">
        <f aca="false">C528*I528*10000</f>
        <v>0</v>
      </c>
      <c r="L528" s="438" t="n">
        <f aca="false">I528*D528*10000</f>
        <v>0</v>
      </c>
      <c r="M528" s="438" t="n">
        <f aca="false">I528*E528*10000</f>
        <v>0</v>
      </c>
      <c r="N528" s="438" t="n">
        <f aca="false">SUM(J528:M528)</f>
        <v>0</v>
      </c>
      <c r="O528" s="457"/>
      <c r="AS528" s="0" t="n">
        <f aca="false">L542+M542</f>
        <v>0</v>
      </c>
      <c r="CD528" s="456" t="e">
        <f aca="false">IF(VALUE(MID(CC528,8,1))=1,DATEVALUE(LEFT(CC528,7)&amp;RIGHT(CC528,2)),DATEVALUE(CC528))</f>
        <v>#VALUE!</v>
      </c>
    </row>
    <row r="529" customFormat="false" ht="12.75" hidden="false" customHeight="false" outlineLevel="0" collapsed="false">
      <c r="A529" s="449" t="n">
        <v>0</v>
      </c>
      <c r="B529" s="0" t="n">
        <v>0</v>
      </c>
      <c r="C529" s="0" t="n">
        <v>0</v>
      </c>
      <c r="D529" s="438" t="n">
        <v>0</v>
      </c>
      <c r="E529" s="438" t="n">
        <v>0</v>
      </c>
      <c r="F529" s="438"/>
      <c r="G529" s="450"/>
      <c r="H529" s="450"/>
      <c r="I529" s="448" t="n">
        <f aca="false">G529-H529</f>
        <v>0</v>
      </c>
      <c r="J529" s="438" t="n">
        <f aca="false">I529*B529*10000</f>
        <v>0</v>
      </c>
      <c r="K529" s="438" t="n">
        <f aca="false">C529*I529*10000</f>
        <v>0</v>
      </c>
      <c r="L529" s="438" t="n">
        <f aca="false">I529*D529*10000</f>
        <v>0</v>
      </c>
      <c r="M529" s="438" t="n">
        <f aca="false">I529*E529*10000</f>
        <v>0</v>
      </c>
      <c r="N529" s="438" t="n">
        <f aca="false">SUM(J529:M529)</f>
        <v>0</v>
      </c>
      <c r="O529" s="457"/>
      <c r="AS529" s="0" t="n">
        <f aca="false">L543+M543</f>
        <v>0</v>
      </c>
      <c r="CD529" s="456" t="e">
        <f aca="false">IF(VALUE(MID(CC529,8,1))=1,DATEVALUE(LEFT(CC529,7)&amp;RIGHT(CC529,2)),DATEVALUE(CC529))</f>
        <v>#VALUE!</v>
      </c>
    </row>
    <row r="530" customFormat="false" ht="12.75" hidden="false" customHeight="false" outlineLevel="0" collapsed="false">
      <c r="A530" s="458" t="n">
        <v>0</v>
      </c>
      <c r="B530" s="0" t="n">
        <v>0</v>
      </c>
      <c r="C530" s="0" t="n">
        <v>0</v>
      </c>
      <c r="D530" s="438" t="n">
        <v>0</v>
      </c>
      <c r="E530" s="438" t="n">
        <v>0</v>
      </c>
      <c r="F530" s="438"/>
      <c r="G530" s="450"/>
      <c r="H530" s="450"/>
      <c r="I530" s="448" t="n">
        <f aca="false">G530-H530</f>
        <v>0</v>
      </c>
      <c r="J530" s="438" t="n">
        <f aca="false">I530*B530*10000</f>
        <v>0</v>
      </c>
      <c r="K530" s="438" t="n">
        <f aca="false">C530*I530*10000</f>
        <v>0</v>
      </c>
      <c r="L530" s="438" t="n">
        <f aca="false">I530*D530*10000</f>
        <v>0</v>
      </c>
      <c r="M530" s="438" t="n">
        <f aca="false">I530*E530*10000</f>
        <v>0</v>
      </c>
      <c r="N530" s="438" t="n">
        <f aca="false">SUM(J530:M530)</f>
        <v>0</v>
      </c>
      <c r="O530" s="457"/>
      <c r="AS530" s="0" t="n">
        <f aca="false">L544+M544</f>
        <v>0</v>
      </c>
      <c r="CD530" s="456" t="e">
        <f aca="false">IF(VALUE(MID(CC530,8,1))=1,DATEVALUE(LEFT(CC530,7)&amp;RIGHT(CC530,2)),DATEVALUE(CC530))</f>
        <v>#VALUE!</v>
      </c>
    </row>
    <row r="531" customFormat="false" ht="12.75" hidden="false" customHeight="false" outlineLevel="0" collapsed="false">
      <c r="A531" s="458"/>
      <c r="D531" s="438"/>
      <c r="E531" s="438"/>
      <c r="F531" s="438"/>
      <c r="G531" s="450"/>
      <c r="H531" s="450"/>
      <c r="I531" s="448" t="n">
        <f aca="false">G531-H531</f>
        <v>0</v>
      </c>
      <c r="J531" s="438" t="n">
        <f aca="false">I531*B531*10000</f>
        <v>0</v>
      </c>
      <c r="K531" s="438" t="n">
        <f aca="false">C531*I531*10000</f>
        <v>0</v>
      </c>
      <c r="L531" s="438" t="n">
        <f aca="false">I531*D531*10000</f>
        <v>0</v>
      </c>
      <c r="M531" s="438" t="n">
        <f aca="false">I531*E531*10000</f>
        <v>0</v>
      </c>
      <c r="N531" s="438" t="n">
        <f aca="false">SUM(J531:M531)</f>
        <v>0</v>
      </c>
      <c r="O531" s="457"/>
      <c r="AS531" s="0" t="n">
        <f aca="false">L545+M545</f>
        <v>0</v>
      </c>
      <c r="CD531" s="456" t="e">
        <f aca="false">IF(VALUE(MID(CC531,8,1))=1,DATEVALUE(LEFT(CC531,7)&amp;RIGHT(CC531,2)),DATEVALUE(CC531))</f>
        <v>#VALUE!</v>
      </c>
    </row>
    <row r="532" customFormat="false" ht="12.75" hidden="false" customHeight="false" outlineLevel="0" collapsed="false">
      <c r="A532" s="458"/>
      <c r="D532" s="438"/>
      <c r="E532" s="438"/>
      <c r="F532" s="438"/>
      <c r="G532" s="450"/>
      <c r="H532" s="450"/>
      <c r="I532" s="448" t="n">
        <f aca="false">G532-H532</f>
        <v>0</v>
      </c>
      <c r="J532" s="438" t="n">
        <f aca="false">I532*B532*10000</f>
        <v>0</v>
      </c>
      <c r="K532" s="438" t="n">
        <f aca="false">C532*I532*10000</f>
        <v>0</v>
      </c>
      <c r="L532" s="438" t="n">
        <f aca="false">I532*D532*10000</f>
        <v>0</v>
      </c>
      <c r="M532" s="438" t="n">
        <f aca="false">I532*E532*10000</f>
        <v>0</v>
      </c>
      <c r="N532" s="438" t="n">
        <f aca="false">SUM(J532:M532)</f>
        <v>0</v>
      </c>
      <c r="O532" s="457"/>
      <c r="AS532" s="0" t="n">
        <f aca="false">L546+M546</f>
        <v>0</v>
      </c>
      <c r="CD532" s="456" t="e">
        <f aca="false">IF(VALUE(MID(CC532,8,1))=1,DATEVALUE(LEFT(CC532,7)&amp;RIGHT(CC532,2)),DATEVALUE(CC532))</f>
        <v>#VALUE!</v>
      </c>
    </row>
    <row r="533" customFormat="false" ht="12.75" hidden="false" customHeight="false" outlineLevel="0" collapsed="false">
      <c r="A533" s="458"/>
      <c r="D533" s="438"/>
      <c r="E533" s="438"/>
      <c r="F533" s="438"/>
      <c r="G533" s="450"/>
      <c r="H533" s="450"/>
      <c r="I533" s="448" t="n">
        <f aca="false">G533-H533</f>
        <v>0</v>
      </c>
      <c r="J533" s="438" t="n">
        <f aca="false">I533*B533*10000</f>
        <v>0</v>
      </c>
      <c r="K533" s="438" t="n">
        <f aca="false">C533*I533*10000</f>
        <v>0</v>
      </c>
      <c r="L533" s="438" t="n">
        <f aca="false">I533*D533*10000</f>
        <v>0</v>
      </c>
      <c r="M533" s="438" t="n">
        <f aca="false">I533*E533*10000</f>
        <v>0</v>
      </c>
      <c r="N533" s="438" t="n">
        <f aca="false">SUM(J533:M533)</f>
        <v>0</v>
      </c>
      <c r="O533" s="457"/>
      <c r="AS533" s="0" t="n">
        <f aca="false">L547+M547</f>
        <v>0</v>
      </c>
      <c r="CD533" s="456" t="e">
        <f aca="false">IF(VALUE(MID(CC533,8,1))=1,DATEVALUE(LEFT(CC533,7)&amp;RIGHT(CC533,2)),DATEVALUE(CC533))</f>
        <v>#VALUE!</v>
      </c>
    </row>
    <row r="534" customFormat="false" ht="12.75" hidden="false" customHeight="false" outlineLevel="0" collapsed="false">
      <c r="A534" s="458"/>
      <c r="D534" s="438"/>
      <c r="E534" s="438"/>
      <c r="F534" s="438"/>
      <c r="G534" s="450"/>
      <c r="H534" s="450"/>
      <c r="I534" s="448" t="n">
        <f aca="false">G534-H534</f>
        <v>0</v>
      </c>
      <c r="J534" s="438" t="n">
        <f aca="false">I534*B534*10000</f>
        <v>0</v>
      </c>
      <c r="K534" s="438" t="n">
        <f aca="false">C534*I534*10000</f>
        <v>0</v>
      </c>
      <c r="L534" s="438" t="n">
        <f aca="false">I534*D534*10000</f>
        <v>0</v>
      </c>
      <c r="M534" s="438" t="n">
        <f aca="false">I534*E534*10000</f>
        <v>0</v>
      </c>
      <c r="N534" s="438" t="n">
        <f aca="false">SUM(J534:M534)</f>
        <v>0</v>
      </c>
      <c r="O534" s="457"/>
      <c r="AS534" s="0" t="n">
        <f aca="false">L548+M548</f>
        <v>0</v>
      </c>
      <c r="CD534" s="456" t="e">
        <f aca="false">IF(VALUE(MID(CC534,8,1))=1,DATEVALUE(LEFT(CC534,7)&amp;RIGHT(CC534,2)),DATEVALUE(CC534))</f>
        <v>#VALUE!</v>
      </c>
    </row>
    <row r="535" customFormat="false" ht="12.75" hidden="false" customHeight="false" outlineLevel="0" collapsed="false">
      <c r="A535" s="458"/>
      <c r="D535" s="438"/>
      <c r="E535" s="438"/>
      <c r="F535" s="438"/>
      <c r="G535" s="450"/>
      <c r="H535" s="450"/>
      <c r="I535" s="448" t="n">
        <f aca="false">G535-H535</f>
        <v>0</v>
      </c>
      <c r="J535" s="438" t="n">
        <f aca="false">I535*B535*10000</f>
        <v>0</v>
      </c>
      <c r="K535" s="438" t="n">
        <f aca="false">C535*I535*10000</f>
        <v>0</v>
      </c>
      <c r="L535" s="438" t="n">
        <f aca="false">I535*D535*10000</f>
        <v>0</v>
      </c>
      <c r="M535" s="438" t="n">
        <f aca="false">I535*E535*10000</f>
        <v>0</v>
      </c>
      <c r="N535" s="438" t="n">
        <f aca="false">SUM(J535:M535)</f>
        <v>0</v>
      </c>
      <c r="O535" s="457"/>
      <c r="AS535" s="0" t="n">
        <f aca="false">L549+M549</f>
        <v>0</v>
      </c>
      <c r="CD535" s="456" t="e">
        <f aca="false">IF(VALUE(MID(CC535,8,1))=1,DATEVALUE(LEFT(CC535,7)&amp;RIGHT(CC535,2)),DATEVALUE(CC535))</f>
        <v>#VALUE!</v>
      </c>
    </row>
    <row r="536" customFormat="false" ht="12.75" hidden="false" customHeight="false" outlineLevel="0" collapsed="false">
      <c r="A536" s="458"/>
      <c r="D536" s="438"/>
      <c r="E536" s="438"/>
      <c r="F536" s="438"/>
      <c r="G536" s="450"/>
      <c r="H536" s="450"/>
      <c r="I536" s="448" t="n">
        <f aca="false">G536-H536</f>
        <v>0</v>
      </c>
      <c r="J536" s="438" t="n">
        <f aca="false">I536*B536*10000</f>
        <v>0</v>
      </c>
      <c r="K536" s="438" t="n">
        <f aca="false">C536*I536*10000</f>
        <v>0</v>
      </c>
      <c r="L536" s="438" t="n">
        <f aca="false">I536*D536*10000</f>
        <v>0</v>
      </c>
      <c r="M536" s="438" t="n">
        <f aca="false">I536*E536*10000</f>
        <v>0</v>
      </c>
      <c r="N536" s="438" t="n">
        <f aca="false">SUM(J536:M536)</f>
        <v>0</v>
      </c>
      <c r="O536" s="457"/>
      <c r="AS536" s="0" t="n">
        <f aca="false">L550+M550</f>
        <v>0</v>
      </c>
      <c r="CD536" s="456" t="e">
        <f aca="false">IF(VALUE(MID(CC536,8,1))=1,DATEVALUE(LEFT(CC536,7)&amp;RIGHT(CC536,2)),DATEVALUE(CC536))</f>
        <v>#VALUE!</v>
      </c>
    </row>
    <row r="537" customFormat="false" ht="12.75" hidden="false" customHeight="false" outlineLevel="0" collapsed="false">
      <c r="A537" s="458"/>
      <c r="D537" s="438"/>
      <c r="E537" s="438"/>
      <c r="F537" s="438"/>
      <c r="G537" s="450"/>
      <c r="H537" s="450"/>
      <c r="I537" s="448" t="n">
        <f aca="false">G537-H537</f>
        <v>0</v>
      </c>
      <c r="J537" s="438" t="n">
        <f aca="false">I537*B537*10000</f>
        <v>0</v>
      </c>
      <c r="K537" s="438" t="n">
        <f aca="false">C537*I537*10000</f>
        <v>0</v>
      </c>
      <c r="L537" s="438" t="n">
        <f aca="false">I537*D537*10000</f>
        <v>0</v>
      </c>
      <c r="M537" s="438" t="n">
        <f aca="false">I537*E537*10000</f>
        <v>0</v>
      </c>
      <c r="N537" s="438" t="n">
        <f aca="false">SUM(J537:M537)</f>
        <v>0</v>
      </c>
      <c r="O537" s="457"/>
      <c r="AS537" s="0" t="n">
        <f aca="false">L551+M551</f>
        <v>0</v>
      </c>
      <c r="CD537" s="456" t="e">
        <f aca="false">IF(VALUE(MID(CC537,8,1))=1,DATEVALUE(LEFT(CC537,7)&amp;RIGHT(CC537,2)),DATEVALUE(CC537))</f>
        <v>#VALUE!</v>
      </c>
    </row>
    <row r="538" customFormat="false" ht="12.75" hidden="false" customHeight="false" outlineLevel="0" collapsed="false">
      <c r="A538" s="458"/>
      <c r="D538" s="438"/>
      <c r="E538" s="438"/>
      <c r="F538" s="438"/>
      <c r="G538" s="450"/>
      <c r="H538" s="450"/>
      <c r="I538" s="448" t="n">
        <f aca="false">G538-H538</f>
        <v>0</v>
      </c>
      <c r="J538" s="438" t="n">
        <f aca="false">I538*B538*10000</f>
        <v>0</v>
      </c>
      <c r="K538" s="438" t="n">
        <f aca="false">C538*I538*10000</f>
        <v>0</v>
      </c>
      <c r="L538" s="438" t="n">
        <f aca="false">I538*D538*10000</f>
        <v>0</v>
      </c>
      <c r="M538" s="438" t="n">
        <f aca="false">I538*E538*10000</f>
        <v>0</v>
      </c>
      <c r="N538" s="438" t="n">
        <f aca="false">SUM(J538:M538)</f>
        <v>0</v>
      </c>
      <c r="O538" s="457"/>
      <c r="AS538" s="0" t="n">
        <f aca="false">L552+M552</f>
        <v>0</v>
      </c>
      <c r="CD538" s="456" t="e">
        <f aca="false">IF(VALUE(MID(CC538,8,1))=1,DATEVALUE(LEFT(CC538,7)&amp;RIGHT(CC538,2)),DATEVALUE(CC538))</f>
        <v>#VALUE!</v>
      </c>
    </row>
    <row r="539" customFormat="false" ht="12.75" hidden="false" customHeight="false" outlineLevel="0" collapsed="false">
      <c r="A539" s="458"/>
      <c r="D539" s="438"/>
      <c r="E539" s="438"/>
      <c r="F539" s="438"/>
      <c r="G539" s="450"/>
      <c r="H539" s="450"/>
      <c r="I539" s="448" t="n">
        <f aca="false">G539-H539</f>
        <v>0</v>
      </c>
      <c r="J539" s="438" t="n">
        <f aca="false">I539*B539*10000</f>
        <v>0</v>
      </c>
      <c r="K539" s="438" t="n">
        <f aca="false">C539*I539*10000</f>
        <v>0</v>
      </c>
      <c r="L539" s="438" t="n">
        <f aca="false">I539*D539*10000</f>
        <v>0</v>
      </c>
      <c r="M539" s="438" t="n">
        <f aca="false">I539*E539*10000</f>
        <v>0</v>
      </c>
      <c r="N539" s="438" t="n">
        <f aca="false">SUM(J539:M539)</f>
        <v>0</v>
      </c>
      <c r="O539" s="457"/>
      <c r="AS539" s="0" t="n">
        <f aca="false">L553+M553</f>
        <v>0</v>
      </c>
      <c r="CD539" s="456" t="e">
        <f aca="false">IF(VALUE(MID(CC539,8,1))=1,DATEVALUE(LEFT(CC539,7)&amp;RIGHT(CC539,2)),DATEVALUE(CC539))</f>
        <v>#VALUE!</v>
      </c>
    </row>
    <row r="540" customFormat="false" ht="12.75" hidden="false" customHeight="false" outlineLevel="0" collapsed="false">
      <c r="A540" s="458"/>
      <c r="D540" s="438"/>
      <c r="E540" s="438"/>
      <c r="F540" s="438"/>
      <c r="G540" s="450"/>
      <c r="H540" s="450"/>
      <c r="I540" s="448" t="n">
        <f aca="false">G540-H540</f>
        <v>0</v>
      </c>
      <c r="J540" s="438" t="n">
        <f aca="false">I540*B540*10000</f>
        <v>0</v>
      </c>
      <c r="K540" s="438" t="n">
        <f aca="false">C540*I540*10000</f>
        <v>0</v>
      </c>
      <c r="L540" s="438" t="n">
        <f aca="false">I540*D540*10000</f>
        <v>0</v>
      </c>
      <c r="M540" s="438" t="n">
        <f aca="false">I540*E540*10000</f>
        <v>0</v>
      </c>
      <c r="N540" s="438" t="n">
        <f aca="false">SUM(J540:M540)</f>
        <v>0</v>
      </c>
      <c r="O540" s="457"/>
      <c r="AS540" s="0" t="n">
        <f aca="false">L554+M554</f>
        <v>0</v>
      </c>
      <c r="CD540" s="456" t="e">
        <f aca="false">IF(VALUE(MID(CC540,8,1))=1,DATEVALUE(LEFT(CC540,7)&amp;RIGHT(CC540,2)),DATEVALUE(CC540))</f>
        <v>#VALUE!</v>
      </c>
    </row>
    <row r="541" customFormat="false" ht="12.75" hidden="false" customHeight="false" outlineLevel="0" collapsed="false">
      <c r="A541" s="458"/>
      <c r="D541" s="438"/>
      <c r="E541" s="438"/>
      <c r="F541" s="438"/>
      <c r="G541" s="450"/>
      <c r="H541" s="450"/>
      <c r="I541" s="448" t="n">
        <f aca="false">G541-H541</f>
        <v>0</v>
      </c>
      <c r="J541" s="438" t="n">
        <f aca="false">I541*B541*10000</f>
        <v>0</v>
      </c>
      <c r="K541" s="438" t="n">
        <f aca="false">C541*I541*10000</f>
        <v>0</v>
      </c>
      <c r="L541" s="438" t="n">
        <f aca="false">I541*D541*10000</f>
        <v>0</v>
      </c>
      <c r="M541" s="438" t="n">
        <f aca="false">I541*E541*10000</f>
        <v>0</v>
      </c>
      <c r="N541" s="438" t="n">
        <f aca="false">SUM(J541:M541)</f>
        <v>0</v>
      </c>
      <c r="O541" s="457"/>
      <c r="AS541" s="0" t="n">
        <f aca="false">L555+M555</f>
        <v>0</v>
      </c>
      <c r="CD541" s="456" t="e">
        <f aca="false">IF(VALUE(MID(CC541,8,1))=1,DATEVALUE(LEFT(CC541,7)&amp;RIGHT(CC541,2)),DATEVALUE(CC541))</f>
        <v>#VALUE!</v>
      </c>
    </row>
    <row r="542" customFormat="false" ht="12.75" hidden="false" customHeight="false" outlineLevel="0" collapsed="false">
      <c r="A542" s="458"/>
      <c r="D542" s="438"/>
      <c r="E542" s="438"/>
      <c r="F542" s="438"/>
      <c r="G542" s="450"/>
      <c r="H542" s="450"/>
      <c r="I542" s="448" t="n">
        <f aca="false">G542-H542</f>
        <v>0</v>
      </c>
      <c r="J542" s="438" t="n">
        <f aca="false">I542*B542*10000</f>
        <v>0</v>
      </c>
      <c r="K542" s="438" t="n">
        <f aca="false">C542*I542*10000</f>
        <v>0</v>
      </c>
      <c r="L542" s="438" t="n">
        <f aca="false">I542*D542*10000</f>
        <v>0</v>
      </c>
      <c r="M542" s="438" t="n">
        <f aca="false">I542*E542*10000</f>
        <v>0</v>
      </c>
      <c r="N542" s="438" t="n">
        <f aca="false">SUM(J542:M542)</f>
        <v>0</v>
      </c>
      <c r="O542" s="457"/>
      <c r="AS542" s="0" t="n">
        <f aca="false">L556+M556</f>
        <v>0</v>
      </c>
      <c r="CD542" s="456" t="e">
        <f aca="false">IF(VALUE(MID(CC542,8,1))=1,DATEVALUE(LEFT(CC542,7)&amp;RIGHT(CC542,2)),DATEVALUE(CC542))</f>
        <v>#VALUE!</v>
      </c>
    </row>
    <row r="543" customFormat="false" ht="12.75" hidden="false" customHeight="false" outlineLevel="0" collapsed="false">
      <c r="A543" s="458"/>
      <c r="D543" s="438"/>
      <c r="E543" s="438"/>
      <c r="F543" s="438"/>
      <c r="G543" s="450"/>
      <c r="H543" s="450"/>
      <c r="I543" s="448" t="n">
        <f aca="false">G543-H543</f>
        <v>0</v>
      </c>
      <c r="J543" s="438" t="n">
        <f aca="false">I543*B543*10000</f>
        <v>0</v>
      </c>
      <c r="K543" s="438" t="n">
        <f aca="false">C543*I543*10000</f>
        <v>0</v>
      </c>
      <c r="L543" s="438" t="n">
        <f aca="false">I543*D543*10000</f>
        <v>0</v>
      </c>
      <c r="M543" s="438" t="n">
        <f aca="false">I543*E543*10000</f>
        <v>0</v>
      </c>
      <c r="N543" s="438" t="n">
        <f aca="false">SUM(J543:M543)</f>
        <v>0</v>
      </c>
      <c r="O543" s="457"/>
      <c r="AS543" s="0" t="n">
        <f aca="false">L557+M557</f>
        <v>0</v>
      </c>
      <c r="CD543" s="456" t="e">
        <f aca="false">IF(VALUE(MID(CC543,8,1))=1,DATEVALUE(LEFT(CC543,7)&amp;RIGHT(CC543,2)),DATEVALUE(CC543))</f>
        <v>#VALUE!</v>
      </c>
    </row>
    <row r="544" customFormat="false" ht="12.75" hidden="false" customHeight="false" outlineLevel="0" collapsed="false">
      <c r="A544" s="458"/>
      <c r="D544" s="438"/>
      <c r="E544" s="438"/>
      <c r="F544" s="438"/>
      <c r="G544" s="450"/>
      <c r="H544" s="450"/>
      <c r="I544" s="448" t="n">
        <f aca="false">G544-H544</f>
        <v>0</v>
      </c>
      <c r="J544" s="438" t="n">
        <f aca="false">I544*B544*10000</f>
        <v>0</v>
      </c>
      <c r="K544" s="438" t="n">
        <f aca="false">C544*I544*10000</f>
        <v>0</v>
      </c>
      <c r="L544" s="438" t="n">
        <f aca="false">I544*D544*10000</f>
        <v>0</v>
      </c>
      <c r="M544" s="438" t="n">
        <f aca="false">I544*E544*10000</f>
        <v>0</v>
      </c>
      <c r="N544" s="438" t="n">
        <f aca="false">SUM(J544:M544)</f>
        <v>0</v>
      </c>
      <c r="O544" s="457"/>
      <c r="AS544" s="0" t="n">
        <f aca="false">L558+M558</f>
        <v>0</v>
      </c>
      <c r="CD544" s="456" t="e">
        <f aca="false">IF(VALUE(MID(CC544,8,1))=1,DATEVALUE(LEFT(CC544,7)&amp;RIGHT(CC544,2)),DATEVALUE(CC544))</f>
        <v>#VALUE!</v>
      </c>
    </row>
    <row r="545" customFormat="false" ht="12.75" hidden="false" customHeight="false" outlineLevel="0" collapsed="false">
      <c r="A545" s="458"/>
      <c r="D545" s="438"/>
      <c r="E545" s="438"/>
      <c r="F545" s="438"/>
      <c r="G545" s="450"/>
      <c r="H545" s="450"/>
      <c r="I545" s="448" t="n">
        <f aca="false">G545-H545</f>
        <v>0</v>
      </c>
      <c r="J545" s="438" t="n">
        <f aca="false">I545*B545*10000</f>
        <v>0</v>
      </c>
      <c r="K545" s="438" t="n">
        <f aca="false">C545*I545*10000</f>
        <v>0</v>
      </c>
      <c r="L545" s="438" t="n">
        <f aca="false">I545*D545*10000</f>
        <v>0</v>
      </c>
      <c r="M545" s="438" t="n">
        <f aca="false">I545*E545*10000</f>
        <v>0</v>
      </c>
      <c r="N545" s="438" t="n">
        <f aca="false">SUM(J545:M545)</f>
        <v>0</v>
      </c>
      <c r="O545" s="457"/>
      <c r="AS545" s="0" t="n">
        <f aca="false">L559+M559</f>
        <v>0</v>
      </c>
      <c r="CD545" s="456" t="e">
        <f aca="false">IF(VALUE(MID(CC545,8,1))=1,DATEVALUE(LEFT(CC545,7)&amp;RIGHT(CC545,2)),DATEVALUE(CC545))</f>
        <v>#VALUE!</v>
      </c>
    </row>
    <row r="546" customFormat="false" ht="12.75" hidden="false" customHeight="false" outlineLevel="0" collapsed="false">
      <c r="A546" s="458"/>
      <c r="D546" s="438"/>
      <c r="E546" s="438"/>
      <c r="F546" s="438"/>
      <c r="G546" s="450"/>
      <c r="H546" s="450"/>
      <c r="I546" s="448" t="n">
        <f aca="false">G546-H546</f>
        <v>0</v>
      </c>
      <c r="J546" s="438" t="n">
        <f aca="false">I546*B546*10000</f>
        <v>0</v>
      </c>
      <c r="K546" s="438" t="n">
        <f aca="false">C546*I546*10000</f>
        <v>0</v>
      </c>
      <c r="L546" s="438" t="n">
        <f aca="false">I546*D546*10000</f>
        <v>0</v>
      </c>
      <c r="M546" s="438" t="n">
        <f aca="false">I546*E546*10000</f>
        <v>0</v>
      </c>
      <c r="N546" s="438" t="n">
        <f aca="false">SUM(J546:M546)</f>
        <v>0</v>
      </c>
      <c r="O546" s="457"/>
      <c r="AS546" s="0" t="n">
        <f aca="false">L560+M560</f>
        <v>0</v>
      </c>
      <c r="CD546" s="456" t="e">
        <f aca="false">IF(VALUE(MID(CC546,8,1))=1,DATEVALUE(LEFT(CC546,7)&amp;RIGHT(CC546,2)),DATEVALUE(CC546))</f>
        <v>#VALUE!</v>
      </c>
    </row>
    <row r="547" customFormat="false" ht="12.75" hidden="false" customHeight="false" outlineLevel="0" collapsed="false">
      <c r="A547" s="458"/>
      <c r="D547" s="438"/>
      <c r="E547" s="438"/>
      <c r="F547" s="438"/>
      <c r="G547" s="450"/>
      <c r="H547" s="450"/>
      <c r="I547" s="448" t="n">
        <f aca="false">G547-H547</f>
        <v>0</v>
      </c>
      <c r="J547" s="438" t="n">
        <f aca="false">I547*B547*10000</f>
        <v>0</v>
      </c>
      <c r="K547" s="438" t="n">
        <f aca="false">C547*I547*10000</f>
        <v>0</v>
      </c>
      <c r="L547" s="438" t="n">
        <f aca="false">I547*D547*10000</f>
        <v>0</v>
      </c>
      <c r="M547" s="438" t="n">
        <f aca="false">I547*E547*10000</f>
        <v>0</v>
      </c>
      <c r="N547" s="438" t="n">
        <f aca="false">SUM(J547:M547)</f>
        <v>0</v>
      </c>
      <c r="O547" s="457"/>
      <c r="AS547" s="0" t="n">
        <f aca="false">L561+M561</f>
        <v>0</v>
      </c>
      <c r="CD547" s="456" t="e">
        <f aca="false">IF(VALUE(MID(CC547,8,1))=1,DATEVALUE(LEFT(CC547,7)&amp;RIGHT(CC547,2)),DATEVALUE(CC547))</f>
        <v>#VALUE!</v>
      </c>
    </row>
    <row r="548" customFormat="false" ht="12.75" hidden="false" customHeight="false" outlineLevel="0" collapsed="false">
      <c r="A548" s="458"/>
      <c r="D548" s="438"/>
      <c r="E548" s="438"/>
      <c r="F548" s="438"/>
      <c r="G548" s="450"/>
      <c r="H548" s="450"/>
      <c r="I548" s="448" t="n">
        <f aca="false">G548-H548</f>
        <v>0</v>
      </c>
      <c r="J548" s="438" t="n">
        <f aca="false">I548*B548*10000</f>
        <v>0</v>
      </c>
      <c r="K548" s="438" t="n">
        <f aca="false">C548*I548*10000</f>
        <v>0</v>
      </c>
      <c r="L548" s="438" t="n">
        <f aca="false">I548*D548*10000</f>
        <v>0</v>
      </c>
      <c r="M548" s="438" t="n">
        <f aca="false">I548*E548*10000</f>
        <v>0</v>
      </c>
      <c r="N548" s="438" t="n">
        <f aca="false">SUM(J548:M548)</f>
        <v>0</v>
      </c>
      <c r="O548" s="457"/>
      <c r="AS548" s="0" t="n">
        <f aca="false">L562+M562</f>
        <v>0</v>
      </c>
      <c r="CD548" s="456" t="e">
        <f aca="false">IF(VALUE(MID(CC548,8,1))=1,DATEVALUE(LEFT(CC548,7)&amp;RIGHT(CC548,2)),DATEVALUE(CC548))</f>
        <v>#VALUE!</v>
      </c>
    </row>
    <row r="549" customFormat="false" ht="12.75" hidden="false" customHeight="false" outlineLevel="0" collapsed="false">
      <c r="A549" s="458"/>
      <c r="D549" s="438"/>
      <c r="E549" s="438"/>
      <c r="F549" s="438"/>
      <c r="G549" s="450"/>
      <c r="H549" s="450"/>
      <c r="I549" s="448" t="n">
        <f aca="false">G549-H549</f>
        <v>0</v>
      </c>
      <c r="J549" s="438" t="n">
        <f aca="false">I549*B549*10000</f>
        <v>0</v>
      </c>
      <c r="K549" s="438" t="n">
        <f aca="false">C549*I549*10000</f>
        <v>0</v>
      </c>
      <c r="L549" s="438" t="n">
        <f aca="false">I549*D549*10000</f>
        <v>0</v>
      </c>
      <c r="M549" s="438" t="n">
        <f aca="false">I549*E549*10000</f>
        <v>0</v>
      </c>
      <c r="N549" s="438" t="n">
        <f aca="false">SUM(J549:M549)</f>
        <v>0</v>
      </c>
      <c r="O549" s="457"/>
      <c r="AS549" s="0" t="n">
        <f aca="false">L563+M563</f>
        <v>0</v>
      </c>
      <c r="CD549" s="456" t="e">
        <f aca="false">IF(VALUE(MID(CC549,8,1))=1,DATEVALUE(LEFT(CC549,7)&amp;RIGHT(CC549,2)),DATEVALUE(CC549))</f>
        <v>#VALUE!</v>
      </c>
    </row>
    <row r="550" customFormat="false" ht="12.75" hidden="false" customHeight="false" outlineLevel="0" collapsed="false">
      <c r="A550" s="458"/>
      <c r="D550" s="438"/>
      <c r="E550" s="438"/>
      <c r="F550" s="438"/>
      <c r="G550" s="450"/>
      <c r="H550" s="450"/>
      <c r="I550" s="448" t="n">
        <f aca="false">G550-H550</f>
        <v>0</v>
      </c>
      <c r="J550" s="438" t="n">
        <f aca="false">I550*B550*10000</f>
        <v>0</v>
      </c>
      <c r="K550" s="438" t="n">
        <f aca="false">C550*I550*10000</f>
        <v>0</v>
      </c>
      <c r="L550" s="438" t="n">
        <f aca="false">I550*D550*10000</f>
        <v>0</v>
      </c>
      <c r="M550" s="438" t="n">
        <f aca="false">I550*E550*10000</f>
        <v>0</v>
      </c>
      <c r="N550" s="438" t="n">
        <f aca="false">SUM(J550:M550)</f>
        <v>0</v>
      </c>
      <c r="O550" s="457"/>
      <c r="AS550" s="0" t="n">
        <f aca="false">L564+M564</f>
        <v>0</v>
      </c>
      <c r="CD550" s="456" t="e">
        <f aca="false">IF(VALUE(MID(CC550,8,1))=1,DATEVALUE(LEFT(CC550,7)&amp;RIGHT(CC550,2)),DATEVALUE(CC550))</f>
        <v>#VALUE!</v>
      </c>
    </row>
    <row r="551" customFormat="false" ht="12.75" hidden="false" customHeight="false" outlineLevel="0" collapsed="false">
      <c r="A551" s="458"/>
      <c r="D551" s="438"/>
      <c r="E551" s="438"/>
      <c r="F551" s="438"/>
      <c r="G551" s="450"/>
      <c r="H551" s="450"/>
      <c r="I551" s="448" t="n">
        <f aca="false">G551-H551</f>
        <v>0</v>
      </c>
      <c r="J551" s="438" t="n">
        <f aca="false">I551*B551*10000</f>
        <v>0</v>
      </c>
      <c r="K551" s="438" t="n">
        <f aca="false">C551*I551*10000</f>
        <v>0</v>
      </c>
      <c r="L551" s="438" t="n">
        <f aca="false">I551*D551*10000</f>
        <v>0</v>
      </c>
      <c r="M551" s="438" t="n">
        <f aca="false">I551*E551*10000</f>
        <v>0</v>
      </c>
      <c r="N551" s="438" t="n">
        <f aca="false">SUM(J551:M551)</f>
        <v>0</v>
      </c>
      <c r="O551" s="457"/>
      <c r="AS551" s="0" t="n">
        <f aca="false">L565+M565</f>
        <v>0</v>
      </c>
      <c r="CD551" s="456" t="e">
        <f aca="false">IF(VALUE(MID(CC551,8,1))=1,DATEVALUE(LEFT(CC551,7)&amp;RIGHT(CC551,2)),DATEVALUE(CC551))</f>
        <v>#VALUE!</v>
      </c>
    </row>
    <row r="552" customFormat="false" ht="12.75" hidden="false" customHeight="false" outlineLevel="0" collapsed="false">
      <c r="A552" s="458"/>
      <c r="D552" s="438"/>
      <c r="E552" s="438"/>
      <c r="F552" s="438"/>
      <c r="G552" s="450"/>
      <c r="H552" s="450"/>
      <c r="I552" s="448" t="n">
        <f aca="false">G552-H552</f>
        <v>0</v>
      </c>
      <c r="J552" s="438" t="n">
        <f aca="false">I552*B552*10000</f>
        <v>0</v>
      </c>
      <c r="K552" s="438" t="n">
        <f aca="false">C552*I552*10000</f>
        <v>0</v>
      </c>
      <c r="L552" s="438" t="n">
        <f aca="false">I552*D552*10000</f>
        <v>0</v>
      </c>
      <c r="M552" s="438" t="n">
        <f aca="false">I552*E552*10000</f>
        <v>0</v>
      </c>
      <c r="N552" s="438" t="n">
        <f aca="false">SUM(J552:M552)</f>
        <v>0</v>
      </c>
      <c r="O552" s="457"/>
      <c r="AS552" s="0" t="n">
        <f aca="false">L566+M566</f>
        <v>0</v>
      </c>
      <c r="CD552" s="456" t="e">
        <f aca="false">IF(VALUE(MID(CC552,8,1))=1,DATEVALUE(LEFT(CC552,7)&amp;RIGHT(CC552,2)),DATEVALUE(CC552))</f>
        <v>#VALUE!</v>
      </c>
    </row>
    <row r="553" customFormat="false" ht="12.75" hidden="false" customHeight="false" outlineLevel="0" collapsed="false">
      <c r="A553" s="458"/>
      <c r="D553" s="438"/>
      <c r="E553" s="438"/>
      <c r="F553" s="438"/>
      <c r="G553" s="450"/>
      <c r="H553" s="450"/>
      <c r="I553" s="448" t="n">
        <f aca="false">G553-H553</f>
        <v>0</v>
      </c>
      <c r="J553" s="438" t="n">
        <f aca="false">I553*B553*10000</f>
        <v>0</v>
      </c>
      <c r="K553" s="438" t="n">
        <f aca="false">C553*I553*10000</f>
        <v>0</v>
      </c>
      <c r="L553" s="438" t="n">
        <f aca="false">I553*D553*10000</f>
        <v>0</v>
      </c>
      <c r="M553" s="438" t="n">
        <f aca="false">I553*E553*10000</f>
        <v>0</v>
      </c>
      <c r="N553" s="438" t="n">
        <f aca="false">SUM(J553:M553)</f>
        <v>0</v>
      </c>
      <c r="O553" s="457"/>
      <c r="AS553" s="0" t="n">
        <f aca="false">L567+M567</f>
        <v>0</v>
      </c>
      <c r="CD553" s="456" t="e">
        <f aca="false">IF(VALUE(MID(CC553,8,1))=1,DATEVALUE(LEFT(CC553,7)&amp;RIGHT(CC553,2)),DATEVALUE(CC553))</f>
        <v>#VALUE!</v>
      </c>
    </row>
    <row r="554" customFormat="false" ht="12.75" hidden="false" customHeight="false" outlineLevel="0" collapsed="false">
      <c r="A554" s="458"/>
      <c r="D554" s="438"/>
      <c r="E554" s="438"/>
      <c r="F554" s="438"/>
      <c r="G554" s="450"/>
      <c r="H554" s="450"/>
      <c r="I554" s="448" t="n">
        <f aca="false">G554-H554</f>
        <v>0</v>
      </c>
      <c r="J554" s="438" t="n">
        <f aca="false">I554*B554*10000</f>
        <v>0</v>
      </c>
      <c r="K554" s="438" t="n">
        <f aca="false">C554*I554*10000</f>
        <v>0</v>
      </c>
      <c r="L554" s="438" t="n">
        <f aca="false">I554*D554*10000</f>
        <v>0</v>
      </c>
      <c r="M554" s="438" t="n">
        <f aca="false">I554*E554*10000</f>
        <v>0</v>
      </c>
      <c r="N554" s="438" t="n">
        <f aca="false">SUM(J554:M554)</f>
        <v>0</v>
      </c>
      <c r="O554" s="457"/>
      <c r="AS554" s="0" t="n">
        <f aca="false">L568+M568</f>
        <v>0</v>
      </c>
      <c r="CD554" s="456" t="e">
        <f aca="false">IF(VALUE(MID(CC554,8,1))=1,DATEVALUE(LEFT(CC554,7)&amp;RIGHT(CC554,2)),DATEVALUE(CC554))</f>
        <v>#VALUE!</v>
      </c>
    </row>
    <row r="555" customFormat="false" ht="12.75" hidden="false" customHeight="false" outlineLevel="0" collapsed="false">
      <c r="A555" s="458"/>
      <c r="D555" s="438"/>
      <c r="E555" s="438"/>
      <c r="F555" s="438"/>
      <c r="G555" s="450"/>
      <c r="H555" s="450"/>
      <c r="I555" s="448" t="n">
        <f aca="false">G555-H555</f>
        <v>0</v>
      </c>
      <c r="J555" s="438" t="n">
        <f aca="false">I555*B555*10000</f>
        <v>0</v>
      </c>
      <c r="K555" s="438" t="n">
        <f aca="false">C555*I555*10000</f>
        <v>0</v>
      </c>
      <c r="L555" s="438" t="n">
        <f aca="false">I555*D555*10000</f>
        <v>0</v>
      </c>
      <c r="M555" s="438" t="n">
        <f aca="false">I555*E555*10000</f>
        <v>0</v>
      </c>
      <c r="N555" s="438" t="n">
        <f aca="false">SUM(J555:M555)</f>
        <v>0</v>
      </c>
      <c r="O555" s="457"/>
      <c r="AS555" s="0" t="n">
        <f aca="false">L569+M569</f>
        <v>0</v>
      </c>
      <c r="CD555" s="456" t="e">
        <f aca="false">IF(VALUE(MID(CC555,8,1))=1,DATEVALUE(LEFT(CC555,7)&amp;RIGHT(CC555,2)),DATEVALUE(CC555))</f>
        <v>#VALUE!</v>
      </c>
    </row>
    <row r="556" customFormat="false" ht="12.75" hidden="false" customHeight="false" outlineLevel="0" collapsed="false">
      <c r="A556" s="458"/>
      <c r="D556" s="438"/>
      <c r="E556" s="438"/>
      <c r="F556" s="438"/>
      <c r="G556" s="450"/>
      <c r="H556" s="450"/>
      <c r="I556" s="448" t="n">
        <f aca="false">G556-H556</f>
        <v>0</v>
      </c>
      <c r="J556" s="438" t="n">
        <f aca="false">I556*B556*10000</f>
        <v>0</v>
      </c>
      <c r="K556" s="438" t="n">
        <f aca="false">C556*I556*10000</f>
        <v>0</v>
      </c>
      <c r="L556" s="438" t="n">
        <f aca="false">I556*D556*10000</f>
        <v>0</v>
      </c>
      <c r="M556" s="438" t="n">
        <f aca="false">I556*E556*10000</f>
        <v>0</v>
      </c>
      <c r="N556" s="438" t="n">
        <f aca="false">SUM(J556:M556)</f>
        <v>0</v>
      </c>
      <c r="O556" s="457"/>
      <c r="AS556" s="0" t="n">
        <f aca="false">L570+M570</f>
        <v>0</v>
      </c>
      <c r="CD556" s="456" t="e">
        <f aca="false">IF(VALUE(MID(CC556,8,1))=1,DATEVALUE(LEFT(CC556,7)&amp;RIGHT(CC556,2)),DATEVALUE(CC556))</f>
        <v>#VALUE!</v>
      </c>
    </row>
    <row r="557" customFormat="false" ht="12.75" hidden="false" customHeight="false" outlineLevel="0" collapsed="false">
      <c r="A557" s="458"/>
      <c r="D557" s="438"/>
      <c r="E557" s="438"/>
      <c r="F557" s="438"/>
      <c r="G557" s="450"/>
      <c r="H557" s="450"/>
      <c r="I557" s="448" t="n">
        <f aca="false">G557-H557</f>
        <v>0</v>
      </c>
      <c r="J557" s="438" t="n">
        <f aca="false">I557*B557*10000</f>
        <v>0</v>
      </c>
      <c r="K557" s="438" t="n">
        <f aca="false">C557*I557*10000</f>
        <v>0</v>
      </c>
      <c r="L557" s="438" t="n">
        <f aca="false">I557*D557*10000</f>
        <v>0</v>
      </c>
      <c r="M557" s="438" t="n">
        <f aca="false">I557*E557*10000</f>
        <v>0</v>
      </c>
      <c r="N557" s="438" t="n">
        <f aca="false">SUM(J557:M557)</f>
        <v>0</v>
      </c>
      <c r="O557" s="457"/>
      <c r="AS557" s="0" t="n">
        <f aca="false">L571+M571</f>
        <v>0</v>
      </c>
      <c r="CD557" s="456" t="e">
        <f aca="false">IF(VALUE(MID(CC557,8,1))=1,DATEVALUE(LEFT(CC557,7)&amp;RIGHT(CC557,2)),DATEVALUE(CC557))</f>
        <v>#VALUE!</v>
      </c>
    </row>
    <row r="558" customFormat="false" ht="12.75" hidden="false" customHeight="false" outlineLevel="0" collapsed="false">
      <c r="A558" s="458"/>
      <c r="D558" s="438"/>
      <c r="E558" s="438"/>
      <c r="F558" s="438"/>
      <c r="G558" s="450"/>
      <c r="H558" s="450"/>
      <c r="I558" s="448" t="n">
        <f aca="false">G558-H558</f>
        <v>0</v>
      </c>
      <c r="J558" s="438" t="n">
        <f aca="false">I558*B558*10000</f>
        <v>0</v>
      </c>
      <c r="K558" s="438" t="n">
        <f aca="false">C558*I558*10000</f>
        <v>0</v>
      </c>
      <c r="L558" s="438" t="n">
        <f aca="false">I558*D558*10000</f>
        <v>0</v>
      </c>
      <c r="M558" s="438" t="n">
        <f aca="false">I558*E558*10000</f>
        <v>0</v>
      </c>
      <c r="N558" s="438" t="n">
        <f aca="false">SUM(J558:M558)</f>
        <v>0</v>
      </c>
      <c r="O558" s="457"/>
      <c r="AS558" s="0" t="n">
        <f aca="false">L572+M572</f>
        <v>0</v>
      </c>
      <c r="CD558" s="456" t="e">
        <f aca="false">IF(VALUE(MID(CC558,8,1))=1,DATEVALUE(LEFT(CC558,7)&amp;RIGHT(CC558,2)),DATEVALUE(CC558))</f>
        <v>#VALUE!</v>
      </c>
    </row>
    <row r="559" customFormat="false" ht="12.75" hidden="false" customHeight="false" outlineLevel="0" collapsed="false">
      <c r="A559" s="458"/>
      <c r="D559" s="438"/>
      <c r="E559" s="438"/>
      <c r="F559" s="438"/>
      <c r="G559" s="450"/>
      <c r="H559" s="450"/>
      <c r="I559" s="448" t="n">
        <f aca="false">G559-H559</f>
        <v>0</v>
      </c>
      <c r="J559" s="438" t="n">
        <f aca="false">I559*B559*10000</f>
        <v>0</v>
      </c>
      <c r="K559" s="438" t="n">
        <f aca="false">C559*I559*10000</f>
        <v>0</v>
      </c>
      <c r="L559" s="438" t="n">
        <f aca="false">I559*D559*10000</f>
        <v>0</v>
      </c>
      <c r="M559" s="438" t="n">
        <f aca="false">I559*E559*10000</f>
        <v>0</v>
      </c>
      <c r="N559" s="438" t="n">
        <f aca="false">SUM(J559:M559)</f>
        <v>0</v>
      </c>
      <c r="O559" s="457"/>
      <c r="AS559" s="0" t="n">
        <f aca="false">L573+M573</f>
        <v>0</v>
      </c>
      <c r="CD559" s="456" t="e">
        <f aca="false">IF(VALUE(MID(CC559,8,1))=1,DATEVALUE(LEFT(CC559,7)&amp;RIGHT(CC559,2)),DATEVALUE(CC559))</f>
        <v>#VALUE!</v>
      </c>
    </row>
    <row r="560" customFormat="false" ht="12.75" hidden="false" customHeight="false" outlineLevel="0" collapsed="false">
      <c r="A560" s="458"/>
      <c r="D560" s="438"/>
      <c r="E560" s="438"/>
      <c r="F560" s="438"/>
      <c r="G560" s="450"/>
      <c r="H560" s="450"/>
      <c r="I560" s="448" t="n">
        <f aca="false">G560-H560</f>
        <v>0</v>
      </c>
      <c r="J560" s="438" t="n">
        <f aca="false">I560*B560*10000</f>
        <v>0</v>
      </c>
      <c r="K560" s="438" t="n">
        <f aca="false">C560*I560*10000</f>
        <v>0</v>
      </c>
      <c r="L560" s="438" t="n">
        <f aca="false">I560*D560*10000</f>
        <v>0</v>
      </c>
      <c r="M560" s="438" t="n">
        <f aca="false">I560*E560*10000</f>
        <v>0</v>
      </c>
      <c r="N560" s="438" t="n">
        <f aca="false">SUM(J560:M560)</f>
        <v>0</v>
      </c>
      <c r="O560" s="457"/>
      <c r="AS560" s="0" t="n">
        <f aca="false">L574+M574</f>
        <v>0</v>
      </c>
      <c r="CD560" s="456" t="e">
        <f aca="false">IF(VALUE(MID(CC560,8,1))=1,DATEVALUE(LEFT(CC560,7)&amp;RIGHT(CC560,2)),DATEVALUE(CC560))</f>
        <v>#VALUE!</v>
      </c>
    </row>
    <row r="561" customFormat="false" ht="12.75" hidden="false" customHeight="false" outlineLevel="0" collapsed="false">
      <c r="A561" s="458"/>
      <c r="D561" s="438"/>
      <c r="E561" s="438"/>
      <c r="F561" s="438"/>
      <c r="G561" s="450"/>
      <c r="H561" s="450"/>
      <c r="I561" s="448" t="n">
        <f aca="false">G561-H561</f>
        <v>0</v>
      </c>
      <c r="J561" s="438" t="n">
        <f aca="false">I561*B561*10000</f>
        <v>0</v>
      </c>
      <c r="K561" s="438" t="n">
        <f aca="false">C561*I561*10000</f>
        <v>0</v>
      </c>
      <c r="L561" s="438" t="n">
        <f aca="false">I561*D561*10000</f>
        <v>0</v>
      </c>
      <c r="M561" s="438" t="n">
        <f aca="false">I561*E561*10000</f>
        <v>0</v>
      </c>
      <c r="N561" s="438" t="n">
        <f aca="false">SUM(J561:M561)</f>
        <v>0</v>
      </c>
      <c r="O561" s="457"/>
      <c r="AS561" s="0" t="n">
        <f aca="false">L575+M575</f>
        <v>0</v>
      </c>
      <c r="CD561" s="456" t="e">
        <f aca="false">IF(VALUE(MID(CC561,8,1))=1,DATEVALUE(LEFT(CC561,7)&amp;RIGHT(CC561,2)),DATEVALUE(CC561))</f>
        <v>#VALUE!</v>
      </c>
    </row>
    <row r="562" customFormat="false" ht="12.75" hidden="false" customHeight="false" outlineLevel="0" collapsed="false">
      <c r="A562" s="458"/>
      <c r="D562" s="438"/>
      <c r="E562" s="438"/>
      <c r="F562" s="438"/>
      <c r="G562" s="450"/>
      <c r="H562" s="450"/>
      <c r="I562" s="448" t="n">
        <f aca="false">G562-H562</f>
        <v>0</v>
      </c>
      <c r="J562" s="438" t="n">
        <f aca="false">I562*B562*10000</f>
        <v>0</v>
      </c>
      <c r="K562" s="438" t="n">
        <f aca="false">C562*I562*10000</f>
        <v>0</v>
      </c>
      <c r="L562" s="438" t="n">
        <f aca="false">I562*D562*10000</f>
        <v>0</v>
      </c>
      <c r="M562" s="438" t="n">
        <f aca="false">I562*E562*10000</f>
        <v>0</v>
      </c>
      <c r="N562" s="438" t="n">
        <f aca="false">SUM(J562:M562)</f>
        <v>0</v>
      </c>
      <c r="O562" s="457"/>
      <c r="AS562" s="0" t="n">
        <f aca="false">L576+M576</f>
        <v>0</v>
      </c>
      <c r="CD562" s="456" t="e">
        <f aca="false">IF(VALUE(MID(CC562,8,1))=1,DATEVALUE(LEFT(CC562,7)&amp;RIGHT(CC562,2)),DATEVALUE(CC562))</f>
        <v>#VALUE!</v>
      </c>
    </row>
    <row r="563" customFormat="false" ht="12.75" hidden="false" customHeight="false" outlineLevel="0" collapsed="false">
      <c r="A563" s="458"/>
      <c r="D563" s="438"/>
      <c r="E563" s="438"/>
      <c r="F563" s="438"/>
      <c r="G563" s="450"/>
      <c r="H563" s="450"/>
      <c r="I563" s="448" t="n">
        <f aca="false">G563-H563</f>
        <v>0</v>
      </c>
      <c r="J563" s="438" t="n">
        <f aca="false">I563*B563*10000</f>
        <v>0</v>
      </c>
      <c r="K563" s="438" t="n">
        <f aca="false">C563*I563*10000</f>
        <v>0</v>
      </c>
      <c r="L563" s="438" t="n">
        <f aca="false">I563*D563*10000</f>
        <v>0</v>
      </c>
      <c r="M563" s="438" t="n">
        <f aca="false">I563*E563*10000</f>
        <v>0</v>
      </c>
      <c r="N563" s="438" t="n">
        <f aca="false">SUM(J563:M563)</f>
        <v>0</v>
      </c>
      <c r="O563" s="457"/>
      <c r="AS563" s="0" t="n">
        <f aca="false">L577+M577</f>
        <v>0</v>
      </c>
      <c r="CD563" s="456" t="e">
        <f aca="false">IF(VALUE(MID(CC563,8,1))=1,DATEVALUE(LEFT(CC563,7)&amp;RIGHT(CC563,2)),DATEVALUE(CC563))</f>
        <v>#VALUE!</v>
      </c>
    </row>
    <row r="564" customFormat="false" ht="12.75" hidden="false" customHeight="false" outlineLevel="0" collapsed="false">
      <c r="A564" s="458"/>
      <c r="D564" s="438"/>
      <c r="E564" s="438"/>
      <c r="F564" s="438"/>
      <c r="G564" s="450"/>
      <c r="H564" s="450"/>
      <c r="I564" s="448" t="n">
        <f aca="false">G564-H564</f>
        <v>0</v>
      </c>
      <c r="J564" s="438" t="n">
        <f aca="false">I564*B564*10000</f>
        <v>0</v>
      </c>
      <c r="K564" s="438" t="n">
        <f aca="false">C564*I564*10000</f>
        <v>0</v>
      </c>
      <c r="L564" s="438" t="n">
        <f aca="false">I564*D564*10000</f>
        <v>0</v>
      </c>
      <c r="M564" s="438" t="n">
        <f aca="false">I564*E564*10000</f>
        <v>0</v>
      </c>
      <c r="N564" s="438" t="n">
        <f aca="false">SUM(J564:M564)</f>
        <v>0</v>
      </c>
      <c r="O564" s="457"/>
      <c r="AS564" s="0" t="n">
        <f aca="false">L578+M578</f>
        <v>0</v>
      </c>
      <c r="CD564" s="456" t="e">
        <f aca="false">IF(VALUE(MID(CC564,8,1))=1,DATEVALUE(LEFT(CC564,7)&amp;RIGHT(CC564,2)),DATEVALUE(CC564))</f>
        <v>#VALUE!</v>
      </c>
    </row>
    <row r="565" customFormat="false" ht="12.75" hidden="false" customHeight="false" outlineLevel="0" collapsed="false">
      <c r="A565" s="458"/>
      <c r="D565" s="438"/>
      <c r="E565" s="438"/>
      <c r="F565" s="438"/>
      <c r="G565" s="450"/>
      <c r="H565" s="450"/>
      <c r="I565" s="448" t="n">
        <f aca="false">G565-H565</f>
        <v>0</v>
      </c>
      <c r="J565" s="438" t="n">
        <f aca="false">I565*B565*10000</f>
        <v>0</v>
      </c>
      <c r="K565" s="438" t="n">
        <f aca="false">C565*I565*10000</f>
        <v>0</v>
      </c>
      <c r="L565" s="438" t="n">
        <f aca="false">I565*D565*10000</f>
        <v>0</v>
      </c>
      <c r="M565" s="438" t="n">
        <f aca="false">I565*E565*10000</f>
        <v>0</v>
      </c>
      <c r="N565" s="438" t="n">
        <f aca="false">SUM(J565:M565)</f>
        <v>0</v>
      </c>
      <c r="O565" s="457"/>
      <c r="AS565" s="0" t="n">
        <f aca="false">L579+M579</f>
        <v>0</v>
      </c>
      <c r="CD565" s="456" t="e">
        <f aca="false">IF(VALUE(MID(CC565,8,1))=1,DATEVALUE(LEFT(CC565,7)&amp;RIGHT(CC565,2)),DATEVALUE(CC565))</f>
        <v>#VALUE!</v>
      </c>
    </row>
    <row r="566" customFormat="false" ht="12.75" hidden="false" customHeight="false" outlineLevel="0" collapsed="false">
      <c r="A566" s="458"/>
      <c r="D566" s="438"/>
      <c r="E566" s="438"/>
      <c r="F566" s="438"/>
      <c r="G566" s="450"/>
      <c r="H566" s="450"/>
      <c r="I566" s="448" t="n">
        <f aca="false">G566-H566</f>
        <v>0</v>
      </c>
      <c r="J566" s="438" t="n">
        <f aca="false">I566*B566*10000</f>
        <v>0</v>
      </c>
      <c r="K566" s="438" t="n">
        <f aca="false">C566*I566*10000</f>
        <v>0</v>
      </c>
      <c r="L566" s="438" t="n">
        <f aca="false">I566*D566*10000</f>
        <v>0</v>
      </c>
      <c r="M566" s="438" t="n">
        <f aca="false">I566*E566*10000</f>
        <v>0</v>
      </c>
      <c r="N566" s="438" t="n">
        <f aca="false">SUM(J566:M566)</f>
        <v>0</v>
      </c>
      <c r="O566" s="457"/>
      <c r="AS566" s="0" t="n">
        <f aca="false">L580+M580</f>
        <v>0</v>
      </c>
      <c r="CD566" s="456" t="e">
        <f aca="false">IF(VALUE(MID(CC566,8,1))=1,DATEVALUE(LEFT(CC566,7)&amp;RIGHT(CC566,2)),DATEVALUE(CC566))</f>
        <v>#VALUE!</v>
      </c>
    </row>
    <row r="567" customFormat="false" ht="12.75" hidden="false" customHeight="false" outlineLevel="0" collapsed="false">
      <c r="A567" s="458"/>
      <c r="D567" s="438"/>
      <c r="E567" s="438"/>
      <c r="F567" s="438"/>
      <c r="G567" s="450"/>
      <c r="H567" s="450"/>
      <c r="I567" s="448" t="n">
        <f aca="false">G567-H567</f>
        <v>0</v>
      </c>
      <c r="J567" s="438" t="n">
        <f aca="false">I567*B567*10000</f>
        <v>0</v>
      </c>
      <c r="K567" s="438" t="n">
        <f aca="false">C567*I567*10000</f>
        <v>0</v>
      </c>
      <c r="L567" s="438" t="n">
        <f aca="false">I567*D567*10000</f>
        <v>0</v>
      </c>
      <c r="M567" s="438" t="n">
        <f aca="false">I567*E567*10000</f>
        <v>0</v>
      </c>
      <c r="N567" s="438" t="n">
        <f aca="false">SUM(J567:M567)</f>
        <v>0</v>
      </c>
      <c r="O567" s="457"/>
      <c r="AS567" s="0" t="n">
        <f aca="false">L581+M581</f>
        <v>0</v>
      </c>
      <c r="CD567" s="456" t="e">
        <f aca="false">IF(VALUE(MID(CC567,8,1))=1,DATEVALUE(LEFT(CC567,7)&amp;RIGHT(CC567,2)),DATEVALUE(CC567))</f>
        <v>#VALUE!</v>
      </c>
    </row>
    <row r="568" customFormat="false" ht="12.75" hidden="false" customHeight="false" outlineLevel="0" collapsed="false">
      <c r="A568" s="458"/>
      <c r="D568" s="438"/>
      <c r="E568" s="438"/>
      <c r="F568" s="438"/>
      <c r="G568" s="450"/>
      <c r="H568" s="450"/>
      <c r="I568" s="448" t="n">
        <f aca="false">G568-H568</f>
        <v>0</v>
      </c>
      <c r="J568" s="438" t="n">
        <f aca="false">I568*B568*10000</f>
        <v>0</v>
      </c>
      <c r="K568" s="438" t="n">
        <f aca="false">C568*I568*10000</f>
        <v>0</v>
      </c>
      <c r="L568" s="438" t="n">
        <f aca="false">I568*D568*10000</f>
        <v>0</v>
      </c>
      <c r="M568" s="438" t="n">
        <f aca="false">I568*E568*10000</f>
        <v>0</v>
      </c>
      <c r="N568" s="438" t="n">
        <f aca="false">SUM(J568:M568)</f>
        <v>0</v>
      </c>
      <c r="O568" s="457"/>
      <c r="AS568" s="0" t="n">
        <f aca="false">L582+M582</f>
        <v>0</v>
      </c>
      <c r="CD568" s="456" t="e">
        <f aca="false">IF(VALUE(MID(CC568,8,1))=1,DATEVALUE(LEFT(CC568,7)&amp;RIGHT(CC568,2)),DATEVALUE(CC568))</f>
        <v>#VALUE!</v>
      </c>
    </row>
    <row r="569" customFormat="false" ht="12.75" hidden="false" customHeight="false" outlineLevel="0" collapsed="false">
      <c r="A569" s="458"/>
      <c r="D569" s="438"/>
      <c r="E569" s="438"/>
      <c r="F569" s="438"/>
      <c r="G569" s="450"/>
      <c r="H569" s="450"/>
      <c r="I569" s="448" t="n">
        <f aca="false">G569-H569</f>
        <v>0</v>
      </c>
      <c r="J569" s="438" t="n">
        <f aca="false">I569*B569*10000</f>
        <v>0</v>
      </c>
      <c r="K569" s="438" t="n">
        <f aca="false">C569*I569*10000</f>
        <v>0</v>
      </c>
      <c r="L569" s="438" t="n">
        <f aca="false">I569*D569*10000</f>
        <v>0</v>
      </c>
      <c r="M569" s="438" t="n">
        <f aca="false">I569*E569*10000</f>
        <v>0</v>
      </c>
      <c r="N569" s="438" t="n">
        <f aca="false">SUM(J569:M569)</f>
        <v>0</v>
      </c>
      <c r="O569" s="457"/>
      <c r="AS569" s="0" t="n">
        <f aca="false">L583+M583</f>
        <v>0</v>
      </c>
      <c r="CD569" s="456" t="e">
        <f aca="false">IF(VALUE(MID(CC569,8,1))=1,DATEVALUE(LEFT(CC569,7)&amp;RIGHT(CC569,2)),DATEVALUE(CC569))</f>
        <v>#VALUE!</v>
      </c>
    </row>
    <row r="570" customFormat="false" ht="12.75" hidden="false" customHeight="false" outlineLevel="0" collapsed="false">
      <c r="A570" s="458"/>
      <c r="D570" s="438"/>
      <c r="E570" s="438"/>
      <c r="F570" s="438"/>
      <c r="G570" s="450"/>
      <c r="H570" s="450"/>
      <c r="I570" s="448" t="n">
        <f aca="false">G570-H570</f>
        <v>0</v>
      </c>
      <c r="J570" s="438" t="n">
        <f aca="false">I570*B570*10000</f>
        <v>0</v>
      </c>
      <c r="K570" s="438" t="n">
        <f aca="false">C570*I570*10000</f>
        <v>0</v>
      </c>
      <c r="L570" s="438" t="n">
        <f aca="false">I570*D570*10000</f>
        <v>0</v>
      </c>
      <c r="M570" s="438" t="n">
        <f aca="false">I570*E570*10000</f>
        <v>0</v>
      </c>
      <c r="N570" s="438" t="n">
        <f aca="false">SUM(J570:M570)</f>
        <v>0</v>
      </c>
      <c r="O570" s="457"/>
      <c r="AS570" s="0" t="n">
        <f aca="false">L584+M584</f>
        <v>0</v>
      </c>
      <c r="CD570" s="456" t="e">
        <f aca="false">IF(VALUE(MID(CC570,8,1))=1,DATEVALUE(LEFT(CC570,7)&amp;RIGHT(CC570,2)),DATEVALUE(CC570))</f>
        <v>#VALUE!</v>
      </c>
    </row>
    <row r="571" customFormat="false" ht="12.75" hidden="false" customHeight="false" outlineLevel="0" collapsed="false">
      <c r="A571" s="458"/>
      <c r="D571" s="438"/>
      <c r="E571" s="438"/>
      <c r="F571" s="438"/>
      <c r="G571" s="450"/>
      <c r="H571" s="450"/>
      <c r="I571" s="448" t="n">
        <f aca="false">G571-H571</f>
        <v>0</v>
      </c>
      <c r="J571" s="438" t="n">
        <f aca="false">I571*B571*10000</f>
        <v>0</v>
      </c>
      <c r="K571" s="438" t="n">
        <f aca="false">C571*I571*10000</f>
        <v>0</v>
      </c>
      <c r="L571" s="438" t="n">
        <f aca="false">I571*D571*10000</f>
        <v>0</v>
      </c>
      <c r="M571" s="438" t="n">
        <f aca="false">I571*E571*10000</f>
        <v>0</v>
      </c>
      <c r="N571" s="438" t="n">
        <f aca="false">SUM(J571:M571)</f>
        <v>0</v>
      </c>
      <c r="O571" s="457"/>
      <c r="AS571" s="0" t="n">
        <f aca="false">L585+M585</f>
        <v>0</v>
      </c>
      <c r="CD571" s="456" t="e">
        <f aca="false">IF(VALUE(MID(CC571,8,1))=1,DATEVALUE(LEFT(CC571,7)&amp;RIGHT(CC571,2)),DATEVALUE(CC571))</f>
        <v>#VALUE!</v>
      </c>
    </row>
    <row r="572" customFormat="false" ht="12.75" hidden="false" customHeight="false" outlineLevel="0" collapsed="false">
      <c r="A572" s="458"/>
      <c r="D572" s="438"/>
      <c r="E572" s="438"/>
      <c r="F572" s="438"/>
      <c r="G572" s="450"/>
      <c r="H572" s="450"/>
      <c r="I572" s="448" t="n">
        <f aca="false">G572-H572</f>
        <v>0</v>
      </c>
      <c r="J572" s="438" t="n">
        <f aca="false">I572*B572*10000</f>
        <v>0</v>
      </c>
      <c r="K572" s="438" t="n">
        <f aca="false">C572*I572*10000</f>
        <v>0</v>
      </c>
      <c r="L572" s="438" t="n">
        <f aca="false">I572*D572*10000</f>
        <v>0</v>
      </c>
      <c r="M572" s="438" t="n">
        <f aca="false">I572*E572*10000</f>
        <v>0</v>
      </c>
      <c r="N572" s="438" t="n">
        <f aca="false">SUM(J572:M572)</f>
        <v>0</v>
      </c>
      <c r="O572" s="457"/>
      <c r="AS572" s="0" t="n">
        <f aca="false">L586+M586</f>
        <v>0</v>
      </c>
      <c r="CD572" s="456" t="e">
        <f aca="false">IF(VALUE(MID(CC572,8,1))=1,DATEVALUE(LEFT(CC572,7)&amp;RIGHT(CC572,2)),DATEVALUE(CC572))</f>
        <v>#VALUE!</v>
      </c>
    </row>
    <row r="573" customFormat="false" ht="12.75" hidden="false" customHeight="false" outlineLevel="0" collapsed="false">
      <c r="A573" s="458"/>
      <c r="D573" s="438"/>
      <c r="E573" s="438"/>
      <c r="F573" s="438"/>
      <c r="G573" s="450"/>
      <c r="H573" s="450"/>
      <c r="I573" s="448" t="n">
        <f aca="false">G573-H573</f>
        <v>0</v>
      </c>
      <c r="J573" s="438" t="n">
        <f aca="false">I573*B573*10000</f>
        <v>0</v>
      </c>
      <c r="K573" s="438" t="n">
        <f aca="false">C573*I573*10000</f>
        <v>0</v>
      </c>
      <c r="L573" s="438" t="n">
        <f aca="false">I573*D573*10000</f>
        <v>0</v>
      </c>
      <c r="M573" s="438" t="n">
        <f aca="false">I573*E573*10000</f>
        <v>0</v>
      </c>
      <c r="N573" s="438" t="n">
        <f aca="false">SUM(J573:M573)</f>
        <v>0</v>
      </c>
      <c r="O573" s="457"/>
      <c r="AS573" s="0" t="n">
        <f aca="false">L587+M587</f>
        <v>0</v>
      </c>
      <c r="CD573" s="456" t="e">
        <f aca="false">IF(VALUE(MID(CC573,8,1))=1,DATEVALUE(LEFT(CC573,7)&amp;RIGHT(CC573,2)),DATEVALUE(CC573))</f>
        <v>#VALUE!</v>
      </c>
    </row>
    <row r="574" customFormat="false" ht="12.75" hidden="false" customHeight="false" outlineLevel="0" collapsed="false">
      <c r="A574" s="458"/>
      <c r="D574" s="438"/>
      <c r="E574" s="438"/>
      <c r="F574" s="438"/>
      <c r="G574" s="450"/>
      <c r="H574" s="450"/>
      <c r="I574" s="448" t="n">
        <f aca="false">G574-H574</f>
        <v>0</v>
      </c>
      <c r="J574" s="438" t="n">
        <f aca="false">I574*B574*10000</f>
        <v>0</v>
      </c>
      <c r="K574" s="438" t="n">
        <f aca="false">C574*I574*10000</f>
        <v>0</v>
      </c>
      <c r="L574" s="438" t="n">
        <f aca="false">I574*D574*10000</f>
        <v>0</v>
      </c>
      <c r="M574" s="438" t="n">
        <f aca="false">I574*E574*10000</f>
        <v>0</v>
      </c>
      <c r="N574" s="438" t="n">
        <f aca="false">SUM(J574:M574)</f>
        <v>0</v>
      </c>
      <c r="O574" s="457"/>
      <c r="AS574" s="0" t="n">
        <f aca="false">L588+M588</f>
        <v>0</v>
      </c>
      <c r="CD574" s="456" t="e">
        <f aca="false">IF(VALUE(MID(CC574,8,1))=1,DATEVALUE(LEFT(CC574,7)&amp;RIGHT(CC574,2)),DATEVALUE(CC574))</f>
        <v>#VALUE!</v>
      </c>
    </row>
    <row r="575" customFormat="false" ht="12.75" hidden="false" customHeight="false" outlineLevel="0" collapsed="false">
      <c r="A575" s="458"/>
      <c r="D575" s="438"/>
      <c r="E575" s="438"/>
      <c r="F575" s="438"/>
      <c r="G575" s="450"/>
      <c r="H575" s="450"/>
      <c r="I575" s="448" t="n">
        <f aca="false">G575-H575</f>
        <v>0</v>
      </c>
      <c r="J575" s="438" t="n">
        <f aca="false">I575*B575*10000</f>
        <v>0</v>
      </c>
      <c r="K575" s="438" t="n">
        <f aca="false">C575*I575*10000</f>
        <v>0</v>
      </c>
      <c r="L575" s="438" t="n">
        <f aca="false">I575*D575*10000</f>
        <v>0</v>
      </c>
      <c r="M575" s="438" t="n">
        <f aca="false">I575*E575*10000</f>
        <v>0</v>
      </c>
      <c r="N575" s="438" t="n">
        <f aca="false">SUM(J575:M575)</f>
        <v>0</v>
      </c>
      <c r="O575" s="457"/>
      <c r="AS575" s="0" t="n">
        <f aca="false">L589+M589</f>
        <v>0</v>
      </c>
      <c r="CD575" s="456" t="e">
        <f aca="false">IF(VALUE(MID(CC575,8,1))=1,DATEVALUE(LEFT(CC575,7)&amp;RIGHT(CC575,2)),DATEVALUE(CC575))</f>
        <v>#VALUE!</v>
      </c>
    </row>
    <row r="576" customFormat="false" ht="12.75" hidden="false" customHeight="false" outlineLevel="0" collapsed="false">
      <c r="A576" s="458"/>
      <c r="D576" s="438"/>
      <c r="E576" s="438"/>
      <c r="F576" s="438"/>
      <c r="G576" s="450"/>
      <c r="H576" s="450"/>
      <c r="I576" s="448" t="n">
        <f aca="false">G576-H576</f>
        <v>0</v>
      </c>
      <c r="J576" s="438" t="n">
        <f aca="false">I576*B576*10000</f>
        <v>0</v>
      </c>
      <c r="K576" s="438" t="n">
        <f aca="false">C576*I576*10000</f>
        <v>0</v>
      </c>
      <c r="L576" s="438" t="n">
        <f aca="false">I576*D576*10000</f>
        <v>0</v>
      </c>
      <c r="M576" s="438" t="n">
        <f aca="false">I576*E576*10000</f>
        <v>0</v>
      </c>
      <c r="N576" s="438" t="n">
        <f aca="false">SUM(J576:M576)</f>
        <v>0</v>
      </c>
      <c r="O576" s="457"/>
      <c r="AS576" s="0" t="n">
        <f aca="false">L590+M590</f>
        <v>0</v>
      </c>
      <c r="CD576" s="456" t="e">
        <f aca="false">IF(VALUE(MID(CC576,8,1))=1,DATEVALUE(LEFT(CC576,7)&amp;RIGHT(CC576,2)),DATEVALUE(CC576))</f>
        <v>#VALUE!</v>
      </c>
    </row>
    <row r="577" customFormat="false" ht="12.75" hidden="false" customHeight="false" outlineLevel="0" collapsed="false">
      <c r="A577" s="458"/>
      <c r="D577" s="438"/>
      <c r="E577" s="438"/>
      <c r="F577" s="438"/>
      <c r="G577" s="450"/>
      <c r="H577" s="450"/>
      <c r="I577" s="448" t="n">
        <f aca="false">G577-H577</f>
        <v>0</v>
      </c>
      <c r="J577" s="438" t="n">
        <f aca="false">I577*B577*10000</f>
        <v>0</v>
      </c>
      <c r="K577" s="438" t="n">
        <f aca="false">C577*I577*10000</f>
        <v>0</v>
      </c>
      <c r="L577" s="438" t="n">
        <f aca="false">I577*D577*10000</f>
        <v>0</v>
      </c>
      <c r="M577" s="438" t="n">
        <f aca="false">I577*E577*10000</f>
        <v>0</v>
      </c>
      <c r="N577" s="438" t="n">
        <f aca="false">SUM(J577:M577)</f>
        <v>0</v>
      </c>
      <c r="O577" s="457"/>
      <c r="AS577" s="0" t="n">
        <f aca="false">L591+M591</f>
        <v>0</v>
      </c>
      <c r="CD577" s="456" t="e">
        <f aca="false">IF(VALUE(MID(CC577,8,1))=1,DATEVALUE(LEFT(CC577,7)&amp;RIGHT(CC577,2)),DATEVALUE(CC577))</f>
        <v>#VALUE!</v>
      </c>
    </row>
    <row r="578" customFormat="false" ht="12.75" hidden="false" customHeight="false" outlineLevel="0" collapsed="false">
      <c r="A578" s="458"/>
      <c r="D578" s="438"/>
      <c r="E578" s="438"/>
      <c r="F578" s="438"/>
      <c r="G578" s="450"/>
      <c r="H578" s="450"/>
      <c r="I578" s="448" t="n">
        <f aca="false">G578-H578</f>
        <v>0</v>
      </c>
      <c r="J578" s="438" t="n">
        <f aca="false">I578*B578*10000</f>
        <v>0</v>
      </c>
      <c r="K578" s="438" t="n">
        <f aca="false">C578*I578*10000</f>
        <v>0</v>
      </c>
      <c r="L578" s="438" t="n">
        <f aca="false">I578*D578*10000</f>
        <v>0</v>
      </c>
      <c r="M578" s="438" t="n">
        <f aca="false">I578*E578*10000</f>
        <v>0</v>
      </c>
      <c r="N578" s="438" t="n">
        <f aca="false">SUM(J578:M578)</f>
        <v>0</v>
      </c>
      <c r="O578" s="457"/>
      <c r="AS578" s="0" t="n">
        <f aca="false">L592+M592</f>
        <v>0</v>
      </c>
      <c r="CD578" s="456" t="e">
        <f aca="false">IF(VALUE(MID(CC578,8,1))=1,DATEVALUE(LEFT(CC578,7)&amp;RIGHT(CC578,2)),DATEVALUE(CC578))</f>
        <v>#VALUE!</v>
      </c>
    </row>
    <row r="579" customFormat="false" ht="12.75" hidden="false" customHeight="false" outlineLevel="0" collapsed="false">
      <c r="A579" s="458"/>
      <c r="D579" s="438"/>
      <c r="E579" s="438"/>
      <c r="F579" s="438"/>
      <c r="G579" s="450"/>
      <c r="H579" s="450"/>
      <c r="I579" s="448" t="n">
        <f aca="false">G579-H579</f>
        <v>0</v>
      </c>
      <c r="J579" s="438" t="n">
        <f aca="false">I579*B579*10000</f>
        <v>0</v>
      </c>
      <c r="K579" s="438" t="n">
        <f aca="false">C579*I579*10000</f>
        <v>0</v>
      </c>
      <c r="L579" s="438" t="n">
        <f aca="false">I579*D579*10000</f>
        <v>0</v>
      </c>
      <c r="M579" s="438" t="n">
        <f aca="false">I579*E579*10000</f>
        <v>0</v>
      </c>
      <c r="N579" s="438" t="n">
        <f aca="false">SUM(J579:M579)</f>
        <v>0</v>
      </c>
      <c r="O579" s="457"/>
      <c r="AS579" s="0" t="n">
        <f aca="false">L593+M593</f>
        <v>0</v>
      </c>
      <c r="CD579" s="456" t="e">
        <f aca="false">IF(VALUE(MID(CC579,8,1))=1,DATEVALUE(LEFT(CC579,7)&amp;RIGHT(CC579,2)),DATEVALUE(CC579))</f>
        <v>#VALUE!</v>
      </c>
    </row>
    <row r="580" customFormat="false" ht="12.75" hidden="false" customHeight="false" outlineLevel="0" collapsed="false">
      <c r="A580" s="458"/>
      <c r="D580" s="438"/>
      <c r="E580" s="438"/>
      <c r="F580" s="438"/>
      <c r="G580" s="450"/>
      <c r="H580" s="450"/>
      <c r="I580" s="448" t="n">
        <f aca="false">G580-H580</f>
        <v>0</v>
      </c>
      <c r="J580" s="438" t="n">
        <f aca="false">I580*B580*10000</f>
        <v>0</v>
      </c>
      <c r="K580" s="438" t="n">
        <f aca="false">C580*I580*10000</f>
        <v>0</v>
      </c>
      <c r="L580" s="438" t="n">
        <f aca="false">I580*D580*10000</f>
        <v>0</v>
      </c>
      <c r="M580" s="438" t="n">
        <f aca="false">I580*E580*10000</f>
        <v>0</v>
      </c>
      <c r="N580" s="438" t="n">
        <f aca="false">SUM(J580:M580)</f>
        <v>0</v>
      </c>
      <c r="O580" s="457"/>
      <c r="AS580" s="0" t="n">
        <f aca="false">L594+M594</f>
        <v>0</v>
      </c>
      <c r="CD580" s="456" t="e">
        <f aca="false">IF(VALUE(MID(CC580,8,1))=1,DATEVALUE(LEFT(CC580,7)&amp;RIGHT(CC580,2)),DATEVALUE(CC580))</f>
        <v>#VALUE!</v>
      </c>
    </row>
    <row r="581" customFormat="false" ht="12.75" hidden="false" customHeight="false" outlineLevel="0" collapsed="false">
      <c r="A581" s="458"/>
      <c r="D581" s="438"/>
      <c r="E581" s="438"/>
      <c r="F581" s="438"/>
      <c r="G581" s="450"/>
      <c r="H581" s="450"/>
      <c r="I581" s="448" t="n">
        <f aca="false">G581-H581</f>
        <v>0</v>
      </c>
      <c r="J581" s="438" t="n">
        <f aca="false">I581*B581*10000</f>
        <v>0</v>
      </c>
      <c r="K581" s="438" t="n">
        <f aca="false">C581*I581*10000</f>
        <v>0</v>
      </c>
      <c r="L581" s="438" t="n">
        <f aca="false">I581*D581*10000</f>
        <v>0</v>
      </c>
      <c r="M581" s="438" t="n">
        <f aca="false">I581*E581*10000</f>
        <v>0</v>
      </c>
      <c r="N581" s="438" t="n">
        <f aca="false">SUM(J581:M581)</f>
        <v>0</v>
      </c>
      <c r="O581" s="457"/>
      <c r="AS581" s="0" t="n">
        <f aca="false">L595+M595</f>
        <v>0</v>
      </c>
      <c r="CD581" s="456" t="e">
        <f aca="false">IF(VALUE(MID(CC581,8,1))=1,DATEVALUE(LEFT(CC581,7)&amp;RIGHT(CC581,2)),DATEVALUE(CC581))</f>
        <v>#VALUE!</v>
      </c>
    </row>
    <row r="582" customFormat="false" ht="12.75" hidden="false" customHeight="false" outlineLevel="0" collapsed="false">
      <c r="A582" s="458"/>
      <c r="D582" s="438"/>
      <c r="E582" s="438"/>
      <c r="F582" s="438"/>
      <c r="G582" s="450"/>
      <c r="H582" s="450"/>
      <c r="I582" s="448" t="n">
        <f aca="false">G582-H582</f>
        <v>0</v>
      </c>
      <c r="J582" s="438" t="n">
        <f aca="false">I582*B582*10000</f>
        <v>0</v>
      </c>
      <c r="K582" s="438" t="n">
        <f aca="false">C582*I582*10000</f>
        <v>0</v>
      </c>
      <c r="L582" s="438" t="n">
        <f aca="false">I582*D582*10000</f>
        <v>0</v>
      </c>
      <c r="M582" s="438" t="n">
        <f aca="false">I582*E582*10000</f>
        <v>0</v>
      </c>
      <c r="N582" s="438" t="n">
        <f aca="false">SUM(J582:M582)</f>
        <v>0</v>
      </c>
      <c r="O582" s="457"/>
      <c r="AS582" s="0" t="n">
        <f aca="false">L596+M596</f>
        <v>0</v>
      </c>
      <c r="CD582" s="456" t="e">
        <f aca="false">IF(VALUE(MID(CC582,8,1))=1,DATEVALUE(LEFT(CC582,7)&amp;RIGHT(CC582,2)),DATEVALUE(CC582))</f>
        <v>#VALUE!</v>
      </c>
    </row>
    <row r="583" customFormat="false" ht="12.75" hidden="false" customHeight="false" outlineLevel="0" collapsed="false">
      <c r="A583" s="458"/>
      <c r="D583" s="438"/>
      <c r="E583" s="438"/>
      <c r="F583" s="438"/>
      <c r="G583" s="450"/>
      <c r="H583" s="450"/>
      <c r="I583" s="448" t="n">
        <f aca="false">G583-H583</f>
        <v>0</v>
      </c>
      <c r="J583" s="438" t="n">
        <f aca="false">I583*B583*10000</f>
        <v>0</v>
      </c>
      <c r="K583" s="438" t="n">
        <f aca="false">C583*I583*10000</f>
        <v>0</v>
      </c>
      <c r="L583" s="438" t="n">
        <f aca="false">I583*D583*10000</f>
        <v>0</v>
      </c>
      <c r="M583" s="438" t="n">
        <f aca="false">I583*E583*10000</f>
        <v>0</v>
      </c>
      <c r="N583" s="438" t="n">
        <f aca="false">SUM(J583:M583)</f>
        <v>0</v>
      </c>
      <c r="O583" s="457"/>
      <c r="AS583" s="0" t="n">
        <f aca="false">L597+M597</f>
        <v>0</v>
      </c>
      <c r="CD583" s="456" t="e">
        <f aca="false">IF(VALUE(MID(CC583,8,1))=1,DATEVALUE(LEFT(CC583,7)&amp;RIGHT(CC583,2)),DATEVALUE(CC583))</f>
        <v>#VALUE!</v>
      </c>
    </row>
    <row r="584" customFormat="false" ht="12.75" hidden="false" customHeight="false" outlineLevel="0" collapsed="false">
      <c r="A584" s="458"/>
      <c r="D584" s="438"/>
      <c r="E584" s="438"/>
      <c r="F584" s="438"/>
      <c r="G584" s="450"/>
      <c r="H584" s="450"/>
      <c r="I584" s="448" t="n">
        <f aca="false">G584-H584</f>
        <v>0</v>
      </c>
      <c r="J584" s="438" t="n">
        <f aca="false">I584*B584*10000</f>
        <v>0</v>
      </c>
      <c r="K584" s="438" t="n">
        <f aca="false">C584*I584*10000</f>
        <v>0</v>
      </c>
      <c r="L584" s="438" t="n">
        <f aca="false">I584*D584*10000</f>
        <v>0</v>
      </c>
      <c r="M584" s="438" t="n">
        <f aca="false">I584*E584*10000</f>
        <v>0</v>
      </c>
      <c r="N584" s="438" t="n">
        <f aca="false">SUM(J584:M584)</f>
        <v>0</v>
      </c>
      <c r="O584" s="457"/>
      <c r="AS584" s="0" t="n">
        <f aca="false">L598+M598</f>
        <v>0</v>
      </c>
      <c r="CD584" s="456" t="e">
        <f aca="false">IF(VALUE(MID(CC584,8,1))=1,DATEVALUE(LEFT(CC584,7)&amp;RIGHT(CC584,2)),DATEVALUE(CC584))</f>
        <v>#VALUE!</v>
      </c>
    </row>
    <row r="585" customFormat="false" ht="12.75" hidden="false" customHeight="false" outlineLevel="0" collapsed="false">
      <c r="A585" s="458"/>
      <c r="D585" s="438"/>
      <c r="E585" s="438"/>
      <c r="F585" s="438"/>
      <c r="G585" s="450"/>
      <c r="H585" s="450"/>
      <c r="I585" s="448" t="n">
        <f aca="false">G585-H585</f>
        <v>0</v>
      </c>
      <c r="J585" s="438" t="n">
        <f aca="false">I585*B585*10000</f>
        <v>0</v>
      </c>
      <c r="K585" s="438" t="n">
        <f aca="false">C585*I585*10000</f>
        <v>0</v>
      </c>
      <c r="L585" s="438" t="n">
        <f aca="false">I585*D585*10000</f>
        <v>0</v>
      </c>
      <c r="M585" s="438" t="n">
        <f aca="false">I585*E585*10000</f>
        <v>0</v>
      </c>
      <c r="N585" s="438" t="n">
        <f aca="false">SUM(J585:M585)</f>
        <v>0</v>
      </c>
      <c r="O585" s="457"/>
      <c r="AS585" s="0" t="n">
        <f aca="false">L599+M599</f>
        <v>0</v>
      </c>
      <c r="CD585" s="456" t="e">
        <f aca="false">IF(VALUE(MID(CC585,8,1))=1,DATEVALUE(LEFT(CC585,7)&amp;RIGHT(CC585,2)),DATEVALUE(CC585))</f>
        <v>#VALUE!</v>
      </c>
    </row>
    <row r="586" customFormat="false" ht="12.75" hidden="false" customHeight="false" outlineLevel="0" collapsed="false">
      <c r="A586" s="458"/>
      <c r="D586" s="438"/>
      <c r="E586" s="438"/>
      <c r="F586" s="438"/>
      <c r="G586" s="450"/>
      <c r="H586" s="450"/>
      <c r="I586" s="448" t="n">
        <f aca="false">G586-H586</f>
        <v>0</v>
      </c>
      <c r="J586" s="438" t="n">
        <f aca="false">I586*B586*10000</f>
        <v>0</v>
      </c>
      <c r="K586" s="438" t="n">
        <f aca="false">C586*I586*10000</f>
        <v>0</v>
      </c>
      <c r="L586" s="438" t="n">
        <f aca="false">I586*D586*10000</f>
        <v>0</v>
      </c>
      <c r="M586" s="438" t="n">
        <f aca="false">I586*E586*10000</f>
        <v>0</v>
      </c>
      <c r="N586" s="438" t="n">
        <f aca="false">SUM(J586:M586)</f>
        <v>0</v>
      </c>
      <c r="O586" s="457"/>
      <c r="AS586" s="0" t="n">
        <f aca="false">L600+M600</f>
        <v>0</v>
      </c>
      <c r="CD586" s="456" t="e">
        <f aca="false">IF(VALUE(MID(CC586,8,1))=1,DATEVALUE(LEFT(CC586,7)&amp;RIGHT(CC586,2)),DATEVALUE(CC586))</f>
        <v>#VALUE!</v>
      </c>
    </row>
    <row r="587" customFormat="false" ht="12.75" hidden="false" customHeight="false" outlineLevel="0" collapsed="false">
      <c r="A587" s="458"/>
      <c r="D587" s="438"/>
      <c r="E587" s="438"/>
      <c r="F587" s="438"/>
      <c r="G587" s="450"/>
      <c r="H587" s="450"/>
      <c r="I587" s="448" t="n">
        <f aca="false">G587-H587</f>
        <v>0</v>
      </c>
      <c r="J587" s="438" t="n">
        <f aca="false">I587*B587*10000</f>
        <v>0</v>
      </c>
      <c r="K587" s="438" t="n">
        <f aca="false">C587*I587*10000</f>
        <v>0</v>
      </c>
      <c r="L587" s="438" t="n">
        <f aca="false">I587*D587*10000</f>
        <v>0</v>
      </c>
      <c r="M587" s="438" t="n">
        <f aca="false">I587*E587*10000</f>
        <v>0</v>
      </c>
      <c r="N587" s="438" t="n">
        <f aca="false">SUM(J587:M587)</f>
        <v>0</v>
      </c>
      <c r="O587" s="457"/>
      <c r="AS587" s="0" t="n">
        <f aca="false">L601+M601</f>
        <v>0</v>
      </c>
      <c r="CD587" s="456" t="e">
        <f aca="false">IF(VALUE(MID(CC587,8,1))=1,DATEVALUE(LEFT(CC587,7)&amp;RIGHT(CC587,2)),DATEVALUE(CC587))</f>
        <v>#VALUE!</v>
      </c>
    </row>
    <row r="588" customFormat="false" ht="12.75" hidden="false" customHeight="false" outlineLevel="0" collapsed="false">
      <c r="A588" s="458"/>
      <c r="D588" s="438"/>
      <c r="E588" s="438"/>
      <c r="F588" s="438"/>
      <c r="G588" s="450"/>
      <c r="H588" s="450"/>
      <c r="I588" s="448" t="n">
        <f aca="false">G588-H588</f>
        <v>0</v>
      </c>
      <c r="J588" s="438" t="n">
        <f aca="false">I588*B588*10000</f>
        <v>0</v>
      </c>
      <c r="K588" s="438" t="n">
        <f aca="false">C588*I588*10000</f>
        <v>0</v>
      </c>
      <c r="L588" s="438" t="n">
        <f aca="false">I588*D588*10000</f>
        <v>0</v>
      </c>
      <c r="M588" s="438" t="n">
        <f aca="false">I588*E588*10000</f>
        <v>0</v>
      </c>
      <c r="N588" s="438" t="n">
        <f aca="false">SUM(J588:M588)</f>
        <v>0</v>
      </c>
      <c r="O588" s="457"/>
      <c r="AS588" s="0" t="n">
        <f aca="false">L602+M602</f>
        <v>0</v>
      </c>
      <c r="CD588" s="456" t="e">
        <f aca="false">IF(VALUE(MID(CC588,8,1))=1,DATEVALUE(LEFT(CC588,7)&amp;RIGHT(CC588,2)),DATEVALUE(CC588))</f>
        <v>#VALUE!</v>
      </c>
    </row>
    <row r="589" customFormat="false" ht="12.75" hidden="false" customHeight="false" outlineLevel="0" collapsed="false">
      <c r="A589" s="458"/>
      <c r="D589" s="438"/>
      <c r="E589" s="438"/>
      <c r="F589" s="438"/>
      <c r="G589" s="450"/>
      <c r="H589" s="450"/>
      <c r="I589" s="448" t="n">
        <f aca="false">G589-H589</f>
        <v>0</v>
      </c>
      <c r="J589" s="438" t="n">
        <f aca="false">I589*B589*10000</f>
        <v>0</v>
      </c>
      <c r="K589" s="438" t="n">
        <f aca="false">C589*I589*10000</f>
        <v>0</v>
      </c>
      <c r="L589" s="438" t="n">
        <f aca="false">I589*D589*10000</f>
        <v>0</v>
      </c>
      <c r="M589" s="438" t="n">
        <f aca="false">I589*E589*10000</f>
        <v>0</v>
      </c>
      <c r="N589" s="438" t="n">
        <f aca="false">SUM(J589:M589)</f>
        <v>0</v>
      </c>
      <c r="O589" s="457"/>
      <c r="AS589" s="0" t="n">
        <f aca="false">L603+M603</f>
        <v>0</v>
      </c>
      <c r="CD589" s="456" t="e">
        <f aca="false">IF(VALUE(MID(CC589,8,1))=1,DATEVALUE(LEFT(CC589,7)&amp;RIGHT(CC589,2)),DATEVALUE(CC589))</f>
        <v>#VALUE!</v>
      </c>
    </row>
    <row r="590" customFormat="false" ht="12.75" hidden="false" customHeight="false" outlineLevel="0" collapsed="false">
      <c r="A590" s="458"/>
      <c r="D590" s="438"/>
      <c r="E590" s="438"/>
      <c r="F590" s="438"/>
      <c r="G590" s="450"/>
      <c r="H590" s="450"/>
      <c r="I590" s="448" t="n">
        <f aca="false">G590-H590</f>
        <v>0</v>
      </c>
      <c r="J590" s="438" t="n">
        <f aca="false">I590*B590*10000</f>
        <v>0</v>
      </c>
      <c r="K590" s="438" t="n">
        <f aca="false">C590*I590*10000</f>
        <v>0</v>
      </c>
      <c r="L590" s="438" t="n">
        <f aca="false">I590*D590*10000</f>
        <v>0</v>
      </c>
      <c r="M590" s="438" t="n">
        <f aca="false">I590*E590*10000</f>
        <v>0</v>
      </c>
      <c r="N590" s="438" t="n">
        <f aca="false">SUM(J590:M590)</f>
        <v>0</v>
      </c>
      <c r="O590" s="457"/>
      <c r="AS590" s="0" t="n">
        <f aca="false">L604+M604</f>
        <v>0</v>
      </c>
      <c r="CD590" s="456" t="e">
        <f aca="false">IF(VALUE(MID(CC590,8,1))=1,DATEVALUE(LEFT(CC590,7)&amp;RIGHT(CC590,2)),DATEVALUE(CC590))</f>
        <v>#VALUE!</v>
      </c>
    </row>
    <row r="591" customFormat="false" ht="12.75" hidden="false" customHeight="false" outlineLevel="0" collapsed="false">
      <c r="A591" s="458"/>
      <c r="D591" s="438"/>
      <c r="E591" s="438"/>
      <c r="F591" s="438"/>
      <c r="G591" s="450"/>
      <c r="H591" s="450"/>
      <c r="I591" s="448" t="n">
        <f aca="false">G591-H591</f>
        <v>0</v>
      </c>
      <c r="J591" s="438" t="n">
        <f aca="false">I591*B591*10000</f>
        <v>0</v>
      </c>
      <c r="K591" s="438" t="n">
        <f aca="false">C591*I591*10000</f>
        <v>0</v>
      </c>
      <c r="L591" s="438" t="n">
        <f aca="false">I591*D591*10000</f>
        <v>0</v>
      </c>
      <c r="M591" s="438" t="n">
        <f aca="false">I591*E591*10000</f>
        <v>0</v>
      </c>
      <c r="N591" s="438" t="n">
        <f aca="false">SUM(J591:M591)</f>
        <v>0</v>
      </c>
      <c r="O591" s="457"/>
      <c r="AS591" s="0" t="n">
        <f aca="false">L605+M605</f>
        <v>0</v>
      </c>
      <c r="CD591" s="456" t="e">
        <f aca="false">IF(VALUE(MID(CC591,8,1))=1,DATEVALUE(LEFT(CC591,7)&amp;RIGHT(CC591,2)),DATEVALUE(CC591))</f>
        <v>#VALUE!</v>
      </c>
    </row>
    <row r="592" customFormat="false" ht="12.75" hidden="false" customHeight="false" outlineLevel="0" collapsed="false">
      <c r="A592" s="458"/>
      <c r="D592" s="438"/>
      <c r="E592" s="438"/>
      <c r="F592" s="438"/>
      <c r="G592" s="450"/>
      <c r="H592" s="450"/>
      <c r="I592" s="448" t="n">
        <f aca="false">G592-H592</f>
        <v>0</v>
      </c>
      <c r="J592" s="438" t="n">
        <f aca="false">I592*B592*10000</f>
        <v>0</v>
      </c>
      <c r="K592" s="438" t="n">
        <f aca="false">C592*I592*10000</f>
        <v>0</v>
      </c>
      <c r="L592" s="438" t="n">
        <f aca="false">I592*D592*10000</f>
        <v>0</v>
      </c>
      <c r="M592" s="438" t="n">
        <f aca="false">I592*E592*10000</f>
        <v>0</v>
      </c>
      <c r="N592" s="438" t="n">
        <f aca="false">SUM(J592:M592)</f>
        <v>0</v>
      </c>
      <c r="O592" s="457"/>
      <c r="AS592" s="0" t="n">
        <f aca="false">L606+M606</f>
        <v>0</v>
      </c>
      <c r="CD592" s="456" t="e">
        <f aca="false">IF(VALUE(MID(CC592,8,1))=1,DATEVALUE(LEFT(CC592,7)&amp;RIGHT(CC592,2)),DATEVALUE(CC592))</f>
        <v>#VALUE!</v>
      </c>
    </row>
    <row r="593" customFormat="false" ht="12.75" hidden="false" customHeight="false" outlineLevel="0" collapsed="false">
      <c r="A593" s="458"/>
      <c r="D593" s="438"/>
      <c r="E593" s="438"/>
      <c r="F593" s="438"/>
      <c r="G593" s="450"/>
      <c r="H593" s="450"/>
      <c r="I593" s="448" t="n">
        <f aca="false">G593-H593</f>
        <v>0</v>
      </c>
      <c r="J593" s="438" t="n">
        <f aca="false">I593*B593*10000</f>
        <v>0</v>
      </c>
      <c r="K593" s="438" t="n">
        <f aca="false">C593*I593*10000</f>
        <v>0</v>
      </c>
      <c r="L593" s="438" t="n">
        <f aca="false">I593*D593*10000</f>
        <v>0</v>
      </c>
      <c r="M593" s="438" t="n">
        <f aca="false">I593*E593*10000</f>
        <v>0</v>
      </c>
      <c r="N593" s="438" t="n">
        <f aca="false">SUM(J593:M593)</f>
        <v>0</v>
      </c>
      <c r="O593" s="457"/>
      <c r="AS593" s="0" t="n">
        <f aca="false">L607+M607</f>
        <v>0</v>
      </c>
      <c r="CD593" s="456" t="e">
        <f aca="false">IF(VALUE(MID(CC593,8,1))=1,DATEVALUE(LEFT(CC593,7)&amp;RIGHT(CC593,2)),DATEVALUE(CC593))</f>
        <v>#VALUE!</v>
      </c>
    </row>
    <row r="594" customFormat="false" ht="12.75" hidden="false" customHeight="false" outlineLevel="0" collapsed="false">
      <c r="A594" s="458"/>
      <c r="D594" s="438"/>
      <c r="E594" s="438"/>
      <c r="F594" s="438"/>
      <c r="G594" s="450"/>
      <c r="H594" s="450"/>
      <c r="I594" s="448" t="n">
        <f aca="false">G594-H594</f>
        <v>0</v>
      </c>
      <c r="J594" s="438" t="n">
        <f aca="false">I594*B594*10000</f>
        <v>0</v>
      </c>
      <c r="K594" s="438" t="n">
        <f aca="false">C594*I594*10000</f>
        <v>0</v>
      </c>
      <c r="L594" s="438" t="n">
        <f aca="false">I594*D594*10000</f>
        <v>0</v>
      </c>
      <c r="M594" s="438" t="n">
        <f aca="false">I594*E594*10000</f>
        <v>0</v>
      </c>
      <c r="N594" s="438" t="n">
        <f aca="false">SUM(J594:M594)</f>
        <v>0</v>
      </c>
      <c r="O594" s="457"/>
      <c r="AS594" s="0" t="n">
        <f aca="false">L608+M608</f>
        <v>0</v>
      </c>
      <c r="CD594" s="456" t="e">
        <f aca="false">IF(VALUE(MID(CC594,8,1))=1,DATEVALUE(LEFT(CC594,7)&amp;RIGHT(CC594,2)),DATEVALUE(CC594))</f>
        <v>#VALUE!</v>
      </c>
    </row>
    <row r="595" customFormat="false" ht="12.75" hidden="false" customHeight="false" outlineLevel="0" collapsed="false">
      <c r="A595" s="458"/>
      <c r="D595" s="438"/>
      <c r="E595" s="438"/>
      <c r="F595" s="438"/>
      <c r="G595" s="450"/>
      <c r="H595" s="450"/>
      <c r="I595" s="448" t="n">
        <f aca="false">G595-H595</f>
        <v>0</v>
      </c>
      <c r="J595" s="438" t="n">
        <f aca="false">I595*B595*10000</f>
        <v>0</v>
      </c>
      <c r="K595" s="438" t="n">
        <f aca="false">C595*I595*10000</f>
        <v>0</v>
      </c>
      <c r="L595" s="438" t="n">
        <f aca="false">I595*D595*10000</f>
        <v>0</v>
      </c>
      <c r="M595" s="438" t="n">
        <f aca="false">I595*E595*10000</f>
        <v>0</v>
      </c>
      <c r="N595" s="438" t="n">
        <f aca="false">SUM(J595:M595)</f>
        <v>0</v>
      </c>
      <c r="O595" s="457"/>
      <c r="AS595" s="0" t="n">
        <f aca="false">L609+M609</f>
        <v>0</v>
      </c>
      <c r="CD595" s="456" t="e">
        <f aca="false">IF(VALUE(MID(CC595,8,1))=1,DATEVALUE(LEFT(CC595,7)&amp;RIGHT(CC595,2)),DATEVALUE(CC595))</f>
        <v>#VALUE!</v>
      </c>
    </row>
    <row r="596" customFormat="false" ht="12.75" hidden="false" customHeight="false" outlineLevel="0" collapsed="false">
      <c r="A596" s="458"/>
      <c r="D596" s="438"/>
      <c r="E596" s="438"/>
      <c r="F596" s="438"/>
      <c r="G596" s="450"/>
      <c r="H596" s="450"/>
      <c r="I596" s="448" t="n">
        <f aca="false">G596-H596</f>
        <v>0</v>
      </c>
      <c r="J596" s="438" t="n">
        <f aca="false">I596*B596*10000</f>
        <v>0</v>
      </c>
      <c r="K596" s="438" t="n">
        <f aca="false">C596*I596*10000</f>
        <v>0</v>
      </c>
      <c r="L596" s="438" t="n">
        <f aca="false">I596*D596*10000</f>
        <v>0</v>
      </c>
      <c r="M596" s="438" t="n">
        <f aca="false">I596*E596*10000</f>
        <v>0</v>
      </c>
      <c r="N596" s="438" t="n">
        <f aca="false">SUM(J596:M596)</f>
        <v>0</v>
      </c>
      <c r="O596" s="457"/>
      <c r="AS596" s="0" t="n">
        <f aca="false">L610+M610</f>
        <v>0</v>
      </c>
      <c r="CD596" s="456" t="e">
        <f aca="false">IF(VALUE(MID(CC596,8,1))=1,DATEVALUE(LEFT(CC596,7)&amp;RIGHT(CC596,2)),DATEVALUE(CC596))</f>
        <v>#VALUE!</v>
      </c>
    </row>
    <row r="597" customFormat="false" ht="12.75" hidden="false" customHeight="false" outlineLevel="0" collapsed="false">
      <c r="A597" s="458"/>
      <c r="D597" s="438"/>
      <c r="E597" s="438"/>
      <c r="F597" s="438"/>
      <c r="G597" s="450"/>
      <c r="H597" s="450"/>
      <c r="I597" s="448" t="n">
        <f aca="false">G597-H597</f>
        <v>0</v>
      </c>
      <c r="J597" s="438" t="n">
        <f aca="false">I597*B597*10000</f>
        <v>0</v>
      </c>
      <c r="K597" s="438" t="n">
        <f aca="false">C597*I597*10000</f>
        <v>0</v>
      </c>
      <c r="L597" s="438" t="n">
        <f aca="false">I597*D597*10000</f>
        <v>0</v>
      </c>
      <c r="M597" s="438" t="n">
        <f aca="false">I597*E597*10000</f>
        <v>0</v>
      </c>
      <c r="N597" s="438" t="n">
        <f aca="false">SUM(J597:M597)</f>
        <v>0</v>
      </c>
      <c r="O597" s="457"/>
      <c r="AS597" s="0" t="n">
        <f aca="false">L611+M611</f>
        <v>0</v>
      </c>
      <c r="CD597" s="456" t="e">
        <f aca="false">IF(VALUE(MID(CC597,8,1))=1,DATEVALUE(LEFT(CC597,7)&amp;RIGHT(CC597,2)),DATEVALUE(CC597))</f>
        <v>#VALUE!</v>
      </c>
    </row>
    <row r="598" customFormat="false" ht="12.75" hidden="false" customHeight="false" outlineLevel="0" collapsed="false">
      <c r="A598" s="458"/>
      <c r="D598" s="438"/>
      <c r="E598" s="438"/>
      <c r="F598" s="438"/>
      <c r="G598" s="450"/>
      <c r="H598" s="450"/>
      <c r="I598" s="448" t="n">
        <f aca="false">G598-H598</f>
        <v>0</v>
      </c>
      <c r="J598" s="438" t="n">
        <f aca="false">I598*B598*10000</f>
        <v>0</v>
      </c>
      <c r="K598" s="438" t="n">
        <f aca="false">C598*I598*10000</f>
        <v>0</v>
      </c>
      <c r="L598" s="438" t="n">
        <f aca="false">I598*D598*10000</f>
        <v>0</v>
      </c>
      <c r="M598" s="438" t="n">
        <f aca="false">I598*E598*10000</f>
        <v>0</v>
      </c>
      <c r="N598" s="438" t="n">
        <f aca="false">SUM(J598:M598)</f>
        <v>0</v>
      </c>
      <c r="O598" s="457"/>
      <c r="AS598" s="0" t="n">
        <f aca="false">L612+M612</f>
        <v>0</v>
      </c>
      <c r="CD598" s="456" t="e">
        <f aca="false">IF(VALUE(MID(CC598,8,1))=1,DATEVALUE(LEFT(CC598,7)&amp;RIGHT(CC598,2)),DATEVALUE(CC598))</f>
        <v>#VALUE!</v>
      </c>
    </row>
    <row r="599" customFormat="false" ht="12.75" hidden="false" customHeight="false" outlineLevel="0" collapsed="false">
      <c r="A599" s="458"/>
      <c r="D599" s="438"/>
      <c r="E599" s="438"/>
      <c r="F599" s="438"/>
      <c r="G599" s="450"/>
      <c r="H599" s="450"/>
      <c r="I599" s="448" t="n">
        <f aca="false">G599-H599</f>
        <v>0</v>
      </c>
      <c r="J599" s="438" t="n">
        <f aca="false">I599*B599*10000</f>
        <v>0</v>
      </c>
      <c r="K599" s="438" t="n">
        <f aca="false">C599*I599*10000</f>
        <v>0</v>
      </c>
      <c r="L599" s="438" t="n">
        <f aca="false">I599*D599*10000</f>
        <v>0</v>
      </c>
      <c r="M599" s="438" t="n">
        <f aca="false">I599*E599*10000</f>
        <v>0</v>
      </c>
      <c r="N599" s="438" t="n">
        <f aca="false">SUM(J599:M599)</f>
        <v>0</v>
      </c>
      <c r="O599" s="457"/>
      <c r="AS599" s="0" t="n">
        <f aca="false">L613+M613</f>
        <v>0</v>
      </c>
      <c r="CD599" s="456" t="e">
        <f aca="false">IF(VALUE(MID(CC599,8,1))=1,DATEVALUE(LEFT(CC599,7)&amp;RIGHT(CC599,2)),DATEVALUE(CC599))</f>
        <v>#VALUE!</v>
      </c>
    </row>
    <row r="600" customFormat="false" ht="12.75" hidden="false" customHeight="false" outlineLevel="0" collapsed="false">
      <c r="A600" s="458"/>
      <c r="D600" s="438"/>
      <c r="E600" s="438"/>
      <c r="F600" s="438"/>
      <c r="G600" s="450"/>
      <c r="H600" s="450"/>
      <c r="I600" s="448" t="n">
        <f aca="false">G600-H600</f>
        <v>0</v>
      </c>
      <c r="J600" s="438" t="n">
        <f aca="false">I600*B600*10000</f>
        <v>0</v>
      </c>
      <c r="K600" s="438" t="n">
        <f aca="false">C600*I600*10000</f>
        <v>0</v>
      </c>
      <c r="L600" s="438" t="n">
        <f aca="false">I600*D600*10000</f>
        <v>0</v>
      </c>
      <c r="M600" s="438" t="n">
        <f aca="false">I600*E600*10000</f>
        <v>0</v>
      </c>
      <c r="N600" s="438" t="n">
        <f aca="false">SUM(J600:M600)</f>
        <v>0</v>
      </c>
      <c r="O600" s="457"/>
      <c r="AS600" s="0" t="n">
        <f aca="false">L614+M614</f>
        <v>0</v>
      </c>
      <c r="CD600" s="456" t="e">
        <f aca="false">IF(VALUE(MID(CC600,8,1))=1,DATEVALUE(LEFT(CC600,7)&amp;RIGHT(CC600,2)),DATEVALUE(CC600))</f>
        <v>#VALUE!</v>
      </c>
    </row>
    <row r="601" customFormat="false" ht="12.75" hidden="false" customHeight="false" outlineLevel="0" collapsed="false">
      <c r="A601" s="458"/>
      <c r="D601" s="438"/>
      <c r="E601" s="438"/>
      <c r="F601" s="438"/>
      <c r="G601" s="450"/>
      <c r="H601" s="450"/>
      <c r="I601" s="448" t="n">
        <f aca="false">G601-H601</f>
        <v>0</v>
      </c>
      <c r="J601" s="438" t="n">
        <f aca="false">I601*B601*10000</f>
        <v>0</v>
      </c>
      <c r="K601" s="438" t="n">
        <f aca="false">C601*I601*10000</f>
        <v>0</v>
      </c>
      <c r="L601" s="438" t="n">
        <f aca="false">I601*D601*10000</f>
        <v>0</v>
      </c>
      <c r="M601" s="438" t="n">
        <f aca="false">I601*E601*10000</f>
        <v>0</v>
      </c>
      <c r="N601" s="438" t="n">
        <f aca="false">SUM(J601:M601)</f>
        <v>0</v>
      </c>
      <c r="O601" s="457"/>
      <c r="AS601" s="0" t="n">
        <f aca="false">L615+M615</f>
        <v>0</v>
      </c>
      <c r="CD601" s="456" t="e">
        <f aca="false">IF(VALUE(MID(CC601,8,1))=1,DATEVALUE(LEFT(CC601,7)&amp;RIGHT(CC601,2)),DATEVALUE(CC601))</f>
        <v>#VALUE!</v>
      </c>
    </row>
    <row r="602" customFormat="false" ht="12.75" hidden="false" customHeight="false" outlineLevel="0" collapsed="false">
      <c r="A602" s="458"/>
      <c r="D602" s="438"/>
      <c r="E602" s="438"/>
      <c r="F602" s="438"/>
      <c r="G602" s="450"/>
      <c r="H602" s="450"/>
      <c r="I602" s="448" t="n">
        <f aca="false">G602-H602</f>
        <v>0</v>
      </c>
      <c r="J602" s="438" t="n">
        <f aca="false">I602*B602*10000</f>
        <v>0</v>
      </c>
      <c r="K602" s="438" t="n">
        <f aca="false">C602*I602*10000</f>
        <v>0</v>
      </c>
      <c r="L602" s="438" t="n">
        <f aca="false">I602*D602*10000</f>
        <v>0</v>
      </c>
      <c r="M602" s="438" t="n">
        <f aca="false">I602*E602*10000</f>
        <v>0</v>
      </c>
      <c r="N602" s="438" t="n">
        <f aca="false">SUM(J602:M602)</f>
        <v>0</v>
      </c>
      <c r="O602" s="457"/>
      <c r="AS602" s="0" t="n">
        <f aca="false">L616+M616</f>
        <v>0</v>
      </c>
      <c r="CD602" s="456" t="e">
        <f aca="false">IF(VALUE(MID(CC602,8,1))=1,DATEVALUE(LEFT(CC602,7)&amp;RIGHT(CC602,2)),DATEVALUE(CC602))</f>
        <v>#VALUE!</v>
      </c>
    </row>
    <row r="603" customFormat="false" ht="12.75" hidden="false" customHeight="false" outlineLevel="0" collapsed="false">
      <c r="A603" s="458"/>
      <c r="D603" s="438"/>
      <c r="E603" s="438"/>
      <c r="F603" s="438"/>
      <c r="G603" s="450"/>
      <c r="H603" s="450"/>
      <c r="I603" s="448" t="n">
        <f aca="false">G603-H603</f>
        <v>0</v>
      </c>
      <c r="J603" s="438" t="n">
        <f aca="false">I603*B603*10000</f>
        <v>0</v>
      </c>
      <c r="K603" s="438" t="n">
        <f aca="false">C603*I603*10000</f>
        <v>0</v>
      </c>
      <c r="L603" s="438" t="n">
        <f aca="false">I603*D603*10000</f>
        <v>0</v>
      </c>
      <c r="M603" s="438" t="n">
        <f aca="false">I603*E603*10000</f>
        <v>0</v>
      </c>
      <c r="N603" s="438" t="n">
        <f aca="false">SUM(J603:M603)</f>
        <v>0</v>
      </c>
      <c r="O603" s="457"/>
      <c r="AS603" s="0" t="n">
        <f aca="false">L617+M617</f>
        <v>0</v>
      </c>
      <c r="CD603" s="456" t="e">
        <f aca="false">IF(VALUE(MID(CC603,8,1))=1,DATEVALUE(LEFT(CC603,7)&amp;RIGHT(CC603,2)),DATEVALUE(CC603))</f>
        <v>#VALUE!</v>
      </c>
    </row>
    <row r="604" customFormat="false" ht="12.75" hidden="false" customHeight="false" outlineLevel="0" collapsed="false">
      <c r="A604" s="458"/>
      <c r="D604" s="438"/>
      <c r="E604" s="438"/>
      <c r="F604" s="438"/>
      <c r="G604" s="450"/>
      <c r="H604" s="450"/>
      <c r="I604" s="448" t="n">
        <f aca="false">G604-H604</f>
        <v>0</v>
      </c>
      <c r="J604" s="438" t="n">
        <f aca="false">I604*B604*10000</f>
        <v>0</v>
      </c>
      <c r="K604" s="438" t="n">
        <f aca="false">C604*I604*10000</f>
        <v>0</v>
      </c>
      <c r="L604" s="438" t="n">
        <f aca="false">I604*D604*10000</f>
        <v>0</v>
      </c>
      <c r="M604" s="438" t="n">
        <f aca="false">I604*E604*10000</f>
        <v>0</v>
      </c>
      <c r="N604" s="438" t="n">
        <f aca="false">SUM(J604:M604)</f>
        <v>0</v>
      </c>
      <c r="O604" s="457"/>
      <c r="AS604" s="0" t="n">
        <f aca="false">L618+M618</f>
        <v>0</v>
      </c>
      <c r="CD604" s="456" t="e">
        <f aca="false">IF(VALUE(MID(CC604,8,1))=1,DATEVALUE(LEFT(CC604,7)&amp;RIGHT(CC604,2)),DATEVALUE(CC604))</f>
        <v>#VALUE!</v>
      </c>
    </row>
    <row r="605" customFormat="false" ht="12.75" hidden="false" customHeight="false" outlineLevel="0" collapsed="false">
      <c r="A605" s="458"/>
      <c r="D605" s="438"/>
      <c r="E605" s="438"/>
      <c r="F605" s="438"/>
      <c r="G605" s="450"/>
      <c r="H605" s="450"/>
      <c r="I605" s="448" t="n">
        <f aca="false">G605-H605</f>
        <v>0</v>
      </c>
      <c r="J605" s="438" t="n">
        <f aca="false">I605*B605*10000</f>
        <v>0</v>
      </c>
      <c r="K605" s="438" t="n">
        <f aca="false">C605*I605*10000</f>
        <v>0</v>
      </c>
      <c r="L605" s="438" t="n">
        <f aca="false">I605*D605*10000</f>
        <v>0</v>
      </c>
      <c r="M605" s="438" t="n">
        <f aca="false">I605*E605*10000</f>
        <v>0</v>
      </c>
      <c r="N605" s="438" t="n">
        <f aca="false">SUM(J605:M605)</f>
        <v>0</v>
      </c>
      <c r="O605" s="457"/>
      <c r="AS605" s="0" t="n">
        <f aca="false">L619+M619</f>
        <v>0</v>
      </c>
      <c r="CD605" s="456" t="e">
        <f aca="false">IF(VALUE(MID(CC605,8,1))=1,DATEVALUE(LEFT(CC605,7)&amp;RIGHT(CC605,2)),DATEVALUE(CC605))</f>
        <v>#VALUE!</v>
      </c>
    </row>
    <row r="606" customFormat="false" ht="12.75" hidden="false" customHeight="false" outlineLevel="0" collapsed="false">
      <c r="A606" s="458"/>
      <c r="D606" s="438"/>
      <c r="E606" s="438"/>
      <c r="F606" s="438"/>
      <c r="G606" s="450"/>
      <c r="H606" s="450"/>
      <c r="I606" s="448" t="n">
        <f aca="false">G606-H606</f>
        <v>0</v>
      </c>
      <c r="J606" s="438" t="n">
        <f aca="false">I606*B606*10000</f>
        <v>0</v>
      </c>
      <c r="K606" s="438" t="n">
        <f aca="false">C606*I606*10000</f>
        <v>0</v>
      </c>
      <c r="L606" s="438" t="n">
        <f aca="false">I606*D606*10000</f>
        <v>0</v>
      </c>
      <c r="M606" s="438" t="n">
        <f aca="false">I606*E606*10000</f>
        <v>0</v>
      </c>
      <c r="N606" s="438" t="n">
        <f aca="false">SUM(J606:M606)</f>
        <v>0</v>
      </c>
      <c r="O606" s="457"/>
      <c r="AS606" s="0" t="n">
        <f aca="false">L620+M620</f>
        <v>0</v>
      </c>
      <c r="CD606" s="456" t="e">
        <f aca="false">IF(VALUE(MID(CC606,8,1))=1,DATEVALUE(LEFT(CC606,7)&amp;RIGHT(CC606,2)),DATEVALUE(CC606))</f>
        <v>#VALUE!</v>
      </c>
    </row>
    <row r="607" customFormat="false" ht="12.75" hidden="false" customHeight="false" outlineLevel="0" collapsed="false">
      <c r="A607" s="458"/>
      <c r="D607" s="438"/>
      <c r="E607" s="438"/>
      <c r="F607" s="438"/>
      <c r="G607" s="450"/>
      <c r="H607" s="450"/>
      <c r="I607" s="448" t="n">
        <f aca="false">G607-H607</f>
        <v>0</v>
      </c>
      <c r="J607" s="438" t="n">
        <f aca="false">I607*B607*10000</f>
        <v>0</v>
      </c>
      <c r="K607" s="438" t="n">
        <f aca="false">C607*I607*10000</f>
        <v>0</v>
      </c>
      <c r="L607" s="438" t="n">
        <f aca="false">I607*D607*10000</f>
        <v>0</v>
      </c>
      <c r="M607" s="438" t="n">
        <f aca="false">I607*E607*10000</f>
        <v>0</v>
      </c>
      <c r="N607" s="438" t="n">
        <f aca="false">SUM(J607:M607)</f>
        <v>0</v>
      </c>
      <c r="O607" s="457"/>
      <c r="AS607" s="0" t="n">
        <f aca="false">L621+M621</f>
        <v>0</v>
      </c>
      <c r="CD607" s="456" t="e">
        <f aca="false">IF(VALUE(MID(CC607,8,1))=1,DATEVALUE(LEFT(CC607,7)&amp;RIGHT(CC607,2)),DATEVALUE(CC607))</f>
        <v>#VALUE!</v>
      </c>
    </row>
    <row r="608" customFormat="false" ht="12.75" hidden="false" customHeight="false" outlineLevel="0" collapsed="false">
      <c r="A608" s="458"/>
      <c r="D608" s="438"/>
      <c r="E608" s="438"/>
      <c r="F608" s="438"/>
      <c r="G608" s="450"/>
      <c r="H608" s="450"/>
      <c r="I608" s="448" t="n">
        <f aca="false">G608-H608</f>
        <v>0</v>
      </c>
      <c r="J608" s="438" t="n">
        <f aca="false">I608*B608*10000</f>
        <v>0</v>
      </c>
      <c r="K608" s="438" t="n">
        <f aca="false">C608*I608*10000</f>
        <v>0</v>
      </c>
      <c r="L608" s="438" t="n">
        <f aca="false">I608*D608*10000</f>
        <v>0</v>
      </c>
      <c r="M608" s="438" t="n">
        <f aca="false">I608*E608*10000</f>
        <v>0</v>
      </c>
      <c r="N608" s="438" t="n">
        <f aca="false">SUM(J608:M608)</f>
        <v>0</v>
      </c>
      <c r="O608" s="457"/>
      <c r="AS608" s="0" t="n">
        <f aca="false">L622+M622</f>
        <v>0</v>
      </c>
      <c r="CD608" s="456" t="e">
        <f aca="false">IF(VALUE(MID(CC608,8,1))=1,DATEVALUE(LEFT(CC608,7)&amp;RIGHT(CC608,2)),DATEVALUE(CC608))</f>
        <v>#VALUE!</v>
      </c>
    </row>
    <row r="609" customFormat="false" ht="12.75" hidden="false" customHeight="false" outlineLevel="0" collapsed="false">
      <c r="A609" s="458"/>
      <c r="D609" s="438"/>
      <c r="E609" s="438"/>
      <c r="F609" s="438"/>
      <c r="G609" s="450"/>
      <c r="H609" s="450"/>
      <c r="I609" s="448" t="n">
        <f aca="false">G609-H609</f>
        <v>0</v>
      </c>
      <c r="J609" s="438" t="n">
        <f aca="false">I609*B609*10000</f>
        <v>0</v>
      </c>
      <c r="K609" s="438" t="n">
        <f aca="false">C609*I609*10000</f>
        <v>0</v>
      </c>
      <c r="L609" s="438" t="n">
        <f aca="false">I609*D609*10000</f>
        <v>0</v>
      </c>
      <c r="M609" s="438" t="n">
        <f aca="false">I609*E609*10000</f>
        <v>0</v>
      </c>
      <c r="N609" s="438" t="n">
        <f aca="false">SUM(J609:M609)</f>
        <v>0</v>
      </c>
      <c r="O609" s="457"/>
      <c r="AS609" s="0" t="n">
        <f aca="false">L623+M623</f>
        <v>0</v>
      </c>
      <c r="CD609" s="456" t="e">
        <f aca="false">IF(VALUE(MID(CC609,8,1))=1,DATEVALUE(LEFT(CC609,7)&amp;RIGHT(CC609,2)),DATEVALUE(CC609))</f>
        <v>#VALUE!</v>
      </c>
    </row>
    <row r="610" customFormat="false" ht="12.75" hidden="false" customHeight="false" outlineLevel="0" collapsed="false">
      <c r="A610" s="458"/>
      <c r="D610" s="438"/>
      <c r="E610" s="438"/>
      <c r="F610" s="438"/>
      <c r="G610" s="450"/>
      <c r="H610" s="450"/>
      <c r="I610" s="448" t="n">
        <f aca="false">G610-H610</f>
        <v>0</v>
      </c>
      <c r="J610" s="438" t="n">
        <f aca="false">I610*B610*10000</f>
        <v>0</v>
      </c>
      <c r="K610" s="438" t="n">
        <f aca="false">C610*I610*10000</f>
        <v>0</v>
      </c>
      <c r="L610" s="438" t="n">
        <f aca="false">I610*D610*10000</f>
        <v>0</v>
      </c>
      <c r="M610" s="438" t="n">
        <f aca="false">I610*E610*10000</f>
        <v>0</v>
      </c>
      <c r="N610" s="438" t="n">
        <f aca="false">SUM(J610:M610)</f>
        <v>0</v>
      </c>
      <c r="O610" s="457"/>
      <c r="AS610" s="0" t="n">
        <f aca="false">L624+M624</f>
        <v>0</v>
      </c>
      <c r="CD610" s="456" t="e">
        <f aca="false">IF(VALUE(MID(CC610,8,1))=1,DATEVALUE(LEFT(CC610,7)&amp;RIGHT(CC610,2)),DATEVALUE(CC610))</f>
        <v>#VALUE!</v>
      </c>
    </row>
    <row r="611" customFormat="false" ht="12.75" hidden="false" customHeight="false" outlineLevel="0" collapsed="false">
      <c r="A611" s="458"/>
      <c r="D611" s="438"/>
      <c r="E611" s="438"/>
      <c r="F611" s="438"/>
      <c r="G611" s="450"/>
      <c r="H611" s="450"/>
      <c r="I611" s="448" t="n">
        <f aca="false">G611-H611</f>
        <v>0</v>
      </c>
      <c r="J611" s="438" t="n">
        <f aca="false">I611*B611*10000</f>
        <v>0</v>
      </c>
      <c r="K611" s="438" t="n">
        <f aca="false">C611*I611*10000</f>
        <v>0</v>
      </c>
      <c r="L611" s="438" t="n">
        <f aca="false">I611*D611*10000</f>
        <v>0</v>
      </c>
      <c r="M611" s="438" t="n">
        <f aca="false">I611*E611*10000</f>
        <v>0</v>
      </c>
      <c r="N611" s="438" t="n">
        <f aca="false">SUM(J611:M611)</f>
        <v>0</v>
      </c>
      <c r="O611" s="457"/>
      <c r="AS611" s="0" t="n">
        <f aca="false">L625+M625</f>
        <v>0</v>
      </c>
      <c r="CD611" s="456" t="e">
        <f aca="false">IF(VALUE(MID(CC611,8,1))=1,DATEVALUE(LEFT(CC611,7)&amp;RIGHT(CC611,2)),DATEVALUE(CC611))</f>
        <v>#VALUE!</v>
      </c>
    </row>
    <row r="612" customFormat="false" ht="12.75" hidden="false" customHeight="false" outlineLevel="0" collapsed="false">
      <c r="A612" s="458"/>
      <c r="D612" s="438"/>
      <c r="E612" s="438"/>
      <c r="F612" s="438"/>
      <c r="G612" s="450"/>
      <c r="H612" s="450"/>
      <c r="I612" s="448" t="n">
        <f aca="false">G612-H612</f>
        <v>0</v>
      </c>
      <c r="J612" s="438" t="n">
        <f aca="false">I612*B612*10000</f>
        <v>0</v>
      </c>
      <c r="K612" s="438" t="n">
        <f aca="false">C612*I612*10000</f>
        <v>0</v>
      </c>
      <c r="L612" s="438" t="n">
        <f aca="false">I612*D612*10000</f>
        <v>0</v>
      </c>
      <c r="M612" s="438" t="n">
        <f aca="false">I612*E612*10000</f>
        <v>0</v>
      </c>
      <c r="N612" s="438" t="n">
        <f aca="false">SUM(J612:M612)</f>
        <v>0</v>
      </c>
      <c r="O612" s="457"/>
      <c r="AS612" s="0" t="n">
        <f aca="false">L626+M626</f>
        <v>0</v>
      </c>
      <c r="CD612" s="456" t="e">
        <f aca="false">IF(VALUE(MID(CC612,8,1))=1,DATEVALUE(LEFT(CC612,7)&amp;RIGHT(CC612,2)),DATEVALUE(CC612))</f>
        <v>#VALUE!</v>
      </c>
    </row>
    <row r="613" customFormat="false" ht="12.75" hidden="false" customHeight="false" outlineLevel="0" collapsed="false">
      <c r="A613" s="458"/>
      <c r="D613" s="438"/>
      <c r="E613" s="438"/>
      <c r="F613" s="438"/>
      <c r="G613" s="450"/>
      <c r="H613" s="450"/>
      <c r="I613" s="448" t="n">
        <f aca="false">G613-H613</f>
        <v>0</v>
      </c>
      <c r="J613" s="438" t="n">
        <f aca="false">I613*B613*10000</f>
        <v>0</v>
      </c>
      <c r="K613" s="438" t="n">
        <f aca="false">C613*I613*10000</f>
        <v>0</v>
      </c>
      <c r="L613" s="438" t="n">
        <f aca="false">I613*D613*10000</f>
        <v>0</v>
      </c>
      <c r="M613" s="438" t="n">
        <f aca="false">I613*E613*10000</f>
        <v>0</v>
      </c>
      <c r="N613" s="438" t="n">
        <f aca="false">SUM(J613:M613)</f>
        <v>0</v>
      </c>
      <c r="O613" s="457"/>
      <c r="AS613" s="0" t="n">
        <f aca="false">L627+M627</f>
        <v>0</v>
      </c>
      <c r="CD613" s="456" t="e">
        <f aca="false">IF(VALUE(MID(CC613,8,1))=1,DATEVALUE(LEFT(CC613,7)&amp;RIGHT(CC613,2)),DATEVALUE(CC613))</f>
        <v>#VALUE!</v>
      </c>
    </row>
    <row r="614" customFormat="false" ht="12.75" hidden="false" customHeight="false" outlineLevel="0" collapsed="false">
      <c r="A614" s="458"/>
      <c r="D614" s="438"/>
      <c r="E614" s="438"/>
      <c r="F614" s="438"/>
      <c r="G614" s="450"/>
      <c r="H614" s="450"/>
      <c r="I614" s="448" t="n">
        <f aca="false">G614-H614</f>
        <v>0</v>
      </c>
      <c r="J614" s="438" t="n">
        <f aca="false">I614*B614*10000</f>
        <v>0</v>
      </c>
      <c r="K614" s="438" t="n">
        <f aca="false">C614*I614*10000</f>
        <v>0</v>
      </c>
      <c r="L614" s="438" t="n">
        <f aca="false">I614*D614*10000</f>
        <v>0</v>
      </c>
      <c r="M614" s="438" t="n">
        <f aca="false">I614*E614*10000</f>
        <v>0</v>
      </c>
      <c r="N614" s="438" t="n">
        <f aca="false">SUM(J614:M614)</f>
        <v>0</v>
      </c>
      <c r="O614" s="457"/>
      <c r="AS614" s="0" t="n">
        <f aca="false">L628+M628</f>
        <v>0</v>
      </c>
      <c r="CD614" s="456" t="e">
        <f aca="false">IF(VALUE(MID(CC614,8,1))=1,DATEVALUE(LEFT(CC614,7)&amp;RIGHT(CC614,2)),DATEVALUE(CC614))</f>
        <v>#VALUE!</v>
      </c>
    </row>
    <row r="615" customFormat="false" ht="12.75" hidden="false" customHeight="false" outlineLevel="0" collapsed="false">
      <c r="A615" s="458"/>
      <c r="D615" s="438"/>
      <c r="E615" s="438"/>
      <c r="F615" s="438"/>
      <c r="G615" s="450"/>
      <c r="H615" s="450"/>
      <c r="I615" s="448" t="n">
        <f aca="false">G615-H615</f>
        <v>0</v>
      </c>
      <c r="J615" s="438" t="n">
        <f aca="false">I615*B615*10000</f>
        <v>0</v>
      </c>
      <c r="K615" s="438" t="n">
        <f aca="false">C615*I615*10000</f>
        <v>0</v>
      </c>
      <c r="L615" s="438" t="n">
        <f aca="false">I615*D615*10000</f>
        <v>0</v>
      </c>
      <c r="M615" s="438" t="n">
        <f aca="false">I615*E615*10000</f>
        <v>0</v>
      </c>
      <c r="N615" s="438" t="n">
        <f aca="false">SUM(J615:M615)</f>
        <v>0</v>
      </c>
      <c r="O615" s="457"/>
      <c r="AS615" s="0" t="n">
        <f aca="false">L629+M629</f>
        <v>0</v>
      </c>
      <c r="CD615" s="456" t="e">
        <f aca="false">IF(VALUE(MID(CC615,8,1))=1,DATEVALUE(LEFT(CC615,7)&amp;RIGHT(CC615,2)),DATEVALUE(CC615))</f>
        <v>#VALUE!</v>
      </c>
    </row>
    <row r="616" customFormat="false" ht="12.75" hidden="false" customHeight="false" outlineLevel="0" collapsed="false">
      <c r="A616" s="458"/>
      <c r="D616" s="438"/>
      <c r="E616" s="438"/>
      <c r="F616" s="438"/>
      <c r="G616" s="450"/>
      <c r="H616" s="450"/>
      <c r="I616" s="448" t="n">
        <f aca="false">G616-H616</f>
        <v>0</v>
      </c>
      <c r="J616" s="438" t="n">
        <f aca="false">I616*B616*10000</f>
        <v>0</v>
      </c>
      <c r="K616" s="438" t="n">
        <f aca="false">C616*I616*10000</f>
        <v>0</v>
      </c>
      <c r="L616" s="438" t="n">
        <f aca="false">I616*D616*10000</f>
        <v>0</v>
      </c>
      <c r="M616" s="438" t="n">
        <f aca="false">I616*E616*10000</f>
        <v>0</v>
      </c>
      <c r="N616" s="438" t="n">
        <f aca="false">SUM(J616:M616)</f>
        <v>0</v>
      </c>
      <c r="O616" s="457"/>
      <c r="AS616" s="0" t="n">
        <f aca="false">L630+M630</f>
        <v>0</v>
      </c>
      <c r="CD616" s="456" t="e">
        <f aca="false">IF(VALUE(MID(CC616,8,1))=1,DATEVALUE(LEFT(CC616,7)&amp;RIGHT(CC616,2)),DATEVALUE(CC616))</f>
        <v>#VALUE!</v>
      </c>
    </row>
    <row r="617" customFormat="false" ht="12.75" hidden="false" customHeight="false" outlineLevel="0" collapsed="false">
      <c r="A617" s="458"/>
      <c r="D617" s="438"/>
      <c r="E617" s="438"/>
      <c r="F617" s="438"/>
      <c r="G617" s="450"/>
      <c r="H617" s="450"/>
      <c r="I617" s="448" t="n">
        <f aca="false">G617-H617</f>
        <v>0</v>
      </c>
      <c r="J617" s="438" t="n">
        <f aca="false">I617*B617*10000</f>
        <v>0</v>
      </c>
      <c r="K617" s="438" t="n">
        <f aca="false">C617*I617*10000</f>
        <v>0</v>
      </c>
      <c r="L617" s="438" t="n">
        <f aca="false">I617*D617*10000</f>
        <v>0</v>
      </c>
      <c r="M617" s="438" t="n">
        <f aca="false">I617*E617*10000</f>
        <v>0</v>
      </c>
      <c r="N617" s="438" t="n">
        <f aca="false">SUM(J617:M617)</f>
        <v>0</v>
      </c>
      <c r="O617" s="457"/>
      <c r="AS617" s="0" t="n">
        <f aca="false">L631+M631</f>
        <v>0</v>
      </c>
      <c r="CD617" s="456" t="e">
        <f aca="false">IF(VALUE(MID(CC617,8,1))=1,DATEVALUE(LEFT(CC617,7)&amp;RIGHT(CC617,2)),DATEVALUE(CC617))</f>
        <v>#VALUE!</v>
      </c>
    </row>
    <row r="618" customFormat="false" ht="12.75" hidden="false" customHeight="false" outlineLevel="0" collapsed="false">
      <c r="A618" s="458"/>
      <c r="D618" s="438"/>
      <c r="E618" s="438"/>
      <c r="F618" s="438"/>
      <c r="G618" s="450"/>
      <c r="H618" s="450"/>
      <c r="I618" s="448" t="n">
        <f aca="false">G618-H618</f>
        <v>0</v>
      </c>
      <c r="J618" s="438" t="n">
        <f aca="false">I618*B618*10000</f>
        <v>0</v>
      </c>
      <c r="K618" s="438" t="n">
        <f aca="false">C618*I618*10000</f>
        <v>0</v>
      </c>
      <c r="L618" s="438" t="n">
        <f aca="false">I618*D618*10000</f>
        <v>0</v>
      </c>
      <c r="M618" s="438" t="n">
        <f aca="false">I618*E618*10000</f>
        <v>0</v>
      </c>
      <c r="N618" s="438" t="n">
        <f aca="false">SUM(J618:M618)</f>
        <v>0</v>
      </c>
      <c r="O618" s="457"/>
      <c r="AS618" s="0" t="n">
        <f aca="false">L632+M632</f>
        <v>0</v>
      </c>
      <c r="CD618" s="456" t="e">
        <f aca="false">IF(VALUE(MID(CC618,8,1))=1,DATEVALUE(LEFT(CC618,7)&amp;RIGHT(CC618,2)),DATEVALUE(CC618))</f>
        <v>#VALUE!</v>
      </c>
    </row>
    <row r="619" customFormat="false" ht="12.75" hidden="false" customHeight="false" outlineLevel="0" collapsed="false">
      <c r="A619" s="458"/>
      <c r="D619" s="438"/>
      <c r="E619" s="438"/>
      <c r="F619" s="438"/>
      <c r="G619" s="450"/>
      <c r="H619" s="450"/>
      <c r="I619" s="448" t="n">
        <f aca="false">G619-H619</f>
        <v>0</v>
      </c>
      <c r="J619" s="438" t="n">
        <f aca="false">I619*B619*10000</f>
        <v>0</v>
      </c>
      <c r="K619" s="438" t="n">
        <f aca="false">C619*I619*10000</f>
        <v>0</v>
      </c>
      <c r="L619" s="438" t="n">
        <f aca="false">I619*D619*10000</f>
        <v>0</v>
      </c>
      <c r="M619" s="438" t="n">
        <f aca="false">I619*E619*10000</f>
        <v>0</v>
      </c>
      <c r="N619" s="438" t="n">
        <f aca="false">SUM(J619:M619)</f>
        <v>0</v>
      </c>
      <c r="O619" s="457"/>
      <c r="AS619" s="0" t="n">
        <f aca="false">L633+M633</f>
        <v>0</v>
      </c>
      <c r="CD619" s="456" t="e">
        <f aca="false">IF(VALUE(MID(CC619,8,1))=1,DATEVALUE(LEFT(CC619,7)&amp;RIGHT(CC619,2)),DATEVALUE(CC619))</f>
        <v>#VALUE!</v>
      </c>
    </row>
    <row r="620" customFormat="false" ht="12.75" hidden="false" customHeight="false" outlineLevel="0" collapsed="false">
      <c r="A620" s="458"/>
      <c r="D620" s="438"/>
      <c r="E620" s="438"/>
      <c r="F620" s="438"/>
      <c r="G620" s="450"/>
      <c r="H620" s="450"/>
      <c r="I620" s="448" t="n">
        <f aca="false">G620-H620</f>
        <v>0</v>
      </c>
      <c r="J620" s="438" t="n">
        <f aca="false">I620*B620*10000</f>
        <v>0</v>
      </c>
      <c r="K620" s="438" t="n">
        <f aca="false">C620*I620*10000</f>
        <v>0</v>
      </c>
      <c r="L620" s="438" t="n">
        <f aca="false">I620*D620*10000</f>
        <v>0</v>
      </c>
      <c r="M620" s="438" t="n">
        <f aca="false">I620*E620*10000</f>
        <v>0</v>
      </c>
      <c r="N620" s="438" t="n">
        <f aca="false">SUM(J620:M620)</f>
        <v>0</v>
      </c>
      <c r="O620" s="457"/>
      <c r="AS620" s="0" t="n">
        <f aca="false">L634+M634</f>
        <v>0</v>
      </c>
      <c r="CD620" s="456" t="e">
        <f aca="false">IF(VALUE(MID(CC620,8,1))=1,DATEVALUE(LEFT(CC620,7)&amp;RIGHT(CC620,2)),DATEVALUE(CC620))</f>
        <v>#VALUE!</v>
      </c>
    </row>
    <row r="621" customFormat="false" ht="12.75" hidden="false" customHeight="false" outlineLevel="0" collapsed="false">
      <c r="A621" s="458"/>
      <c r="D621" s="438"/>
      <c r="E621" s="438"/>
      <c r="F621" s="438"/>
      <c r="G621" s="450"/>
      <c r="H621" s="450"/>
      <c r="I621" s="448" t="n">
        <f aca="false">G621-H621</f>
        <v>0</v>
      </c>
      <c r="J621" s="438" t="n">
        <f aca="false">I621*B621*10000</f>
        <v>0</v>
      </c>
      <c r="K621" s="438" t="n">
        <f aca="false">C621*I621*10000</f>
        <v>0</v>
      </c>
      <c r="L621" s="438" t="n">
        <f aca="false">I621*D621*10000</f>
        <v>0</v>
      </c>
      <c r="M621" s="438" t="n">
        <f aca="false">I621*E621*10000</f>
        <v>0</v>
      </c>
      <c r="N621" s="438" t="n">
        <f aca="false">SUM(J621:M621)</f>
        <v>0</v>
      </c>
      <c r="O621" s="457"/>
      <c r="AS621" s="0" t="n">
        <f aca="false">L635+M635</f>
        <v>0</v>
      </c>
      <c r="CD621" s="456" t="e">
        <f aca="false">IF(VALUE(MID(CC621,8,1))=1,DATEVALUE(LEFT(CC621,7)&amp;RIGHT(CC621,2)),DATEVALUE(CC621))</f>
        <v>#VALUE!</v>
      </c>
    </row>
    <row r="622" customFormat="false" ht="12.75" hidden="false" customHeight="false" outlineLevel="0" collapsed="false">
      <c r="A622" s="458"/>
      <c r="D622" s="438"/>
      <c r="E622" s="438"/>
      <c r="F622" s="438"/>
      <c r="G622" s="450"/>
      <c r="H622" s="450"/>
      <c r="I622" s="448" t="n">
        <f aca="false">G622-H622</f>
        <v>0</v>
      </c>
      <c r="J622" s="438" t="n">
        <f aca="false">I622*B622*10000</f>
        <v>0</v>
      </c>
      <c r="K622" s="438" t="n">
        <f aca="false">C622*I622*10000</f>
        <v>0</v>
      </c>
      <c r="L622" s="438" t="n">
        <f aca="false">I622*D622*10000</f>
        <v>0</v>
      </c>
      <c r="M622" s="438" t="n">
        <f aca="false">I622*E622*10000</f>
        <v>0</v>
      </c>
      <c r="N622" s="438" t="n">
        <f aca="false">SUM(J622:M622)</f>
        <v>0</v>
      </c>
      <c r="O622" s="457"/>
      <c r="AS622" s="0" t="n">
        <f aca="false">L636+M636</f>
        <v>0</v>
      </c>
      <c r="CD622" s="456" t="e">
        <f aca="false">IF(VALUE(MID(CC622,8,1))=1,DATEVALUE(LEFT(CC622,7)&amp;RIGHT(CC622,2)),DATEVALUE(CC622))</f>
        <v>#VALUE!</v>
      </c>
    </row>
    <row r="623" customFormat="false" ht="12.75" hidden="false" customHeight="false" outlineLevel="0" collapsed="false">
      <c r="A623" s="458"/>
      <c r="D623" s="438"/>
      <c r="E623" s="438"/>
      <c r="F623" s="438"/>
      <c r="G623" s="450"/>
      <c r="H623" s="450"/>
      <c r="I623" s="448" t="n">
        <f aca="false">G623-H623</f>
        <v>0</v>
      </c>
      <c r="J623" s="438" t="n">
        <f aca="false">I623*B623*10000</f>
        <v>0</v>
      </c>
      <c r="K623" s="438" t="n">
        <f aca="false">C623*I623*10000</f>
        <v>0</v>
      </c>
      <c r="L623" s="438" t="n">
        <f aca="false">I623*D623*10000</f>
        <v>0</v>
      </c>
      <c r="M623" s="438" t="n">
        <f aca="false">I623*E623*10000</f>
        <v>0</v>
      </c>
      <c r="N623" s="438" t="n">
        <f aca="false">SUM(J623:M623)</f>
        <v>0</v>
      </c>
      <c r="O623" s="457"/>
      <c r="AS623" s="0" t="n">
        <f aca="false">L637+M637</f>
        <v>0</v>
      </c>
      <c r="CD623" s="456" t="e">
        <f aca="false">IF(VALUE(MID(CC623,8,1))=1,DATEVALUE(LEFT(CC623,7)&amp;RIGHT(CC623,2)),DATEVALUE(CC623))</f>
        <v>#VALUE!</v>
      </c>
    </row>
    <row r="624" customFormat="false" ht="12.75" hidden="false" customHeight="false" outlineLevel="0" collapsed="false">
      <c r="A624" s="458"/>
      <c r="D624" s="438"/>
      <c r="E624" s="438"/>
      <c r="F624" s="438"/>
      <c r="G624" s="450"/>
      <c r="H624" s="450"/>
      <c r="I624" s="448" t="n">
        <f aca="false">G624-H624</f>
        <v>0</v>
      </c>
      <c r="J624" s="438" t="n">
        <f aca="false">I624*B624*10000</f>
        <v>0</v>
      </c>
      <c r="K624" s="438" t="n">
        <f aca="false">C624*I624*10000</f>
        <v>0</v>
      </c>
      <c r="L624" s="438" t="n">
        <f aca="false">I624*D624*10000</f>
        <v>0</v>
      </c>
      <c r="M624" s="438" t="n">
        <f aca="false">I624*E624*10000</f>
        <v>0</v>
      </c>
      <c r="N624" s="438" t="n">
        <f aca="false">SUM(J624:M624)</f>
        <v>0</v>
      </c>
      <c r="O624" s="457"/>
      <c r="AS624" s="0" t="n">
        <f aca="false">L638+M638</f>
        <v>0</v>
      </c>
      <c r="CD624" s="456" t="e">
        <f aca="false">IF(VALUE(MID(CC624,8,1))=1,DATEVALUE(LEFT(CC624,7)&amp;RIGHT(CC624,2)),DATEVALUE(CC624))</f>
        <v>#VALUE!</v>
      </c>
    </row>
    <row r="625" customFormat="false" ht="12.75" hidden="false" customHeight="false" outlineLevel="0" collapsed="false">
      <c r="A625" s="458"/>
      <c r="D625" s="438"/>
      <c r="E625" s="438"/>
      <c r="F625" s="438"/>
      <c r="G625" s="450"/>
      <c r="H625" s="450"/>
      <c r="I625" s="448" t="n">
        <f aca="false">G625-H625</f>
        <v>0</v>
      </c>
      <c r="J625" s="438" t="n">
        <f aca="false">I625*B625*10000</f>
        <v>0</v>
      </c>
      <c r="K625" s="438" t="n">
        <f aca="false">C625*I625*10000</f>
        <v>0</v>
      </c>
      <c r="L625" s="438" t="n">
        <f aca="false">I625*D625*10000</f>
        <v>0</v>
      </c>
      <c r="M625" s="438" t="n">
        <f aca="false">I625*E625*10000</f>
        <v>0</v>
      </c>
      <c r="N625" s="438" t="n">
        <f aca="false">SUM(J625:M625)</f>
        <v>0</v>
      </c>
      <c r="O625" s="457"/>
      <c r="AS625" s="0" t="n">
        <f aca="false">L639+M639</f>
        <v>0</v>
      </c>
      <c r="CD625" s="456" t="e">
        <f aca="false">IF(VALUE(MID(CC625,8,1))=1,DATEVALUE(LEFT(CC625,7)&amp;RIGHT(CC625,2)),DATEVALUE(CC625))</f>
        <v>#VALUE!</v>
      </c>
    </row>
    <row r="626" customFormat="false" ht="12.75" hidden="false" customHeight="false" outlineLevel="0" collapsed="false">
      <c r="A626" s="458"/>
      <c r="D626" s="438"/>
      <c r="E626" s="438"/>
      <c r="F626" s="438"/>
      <c r="G626" s="450"/>
      <c r="H626" s="450"/>
      <c r="I626" s="448" t="n">
        <f aca="false">G626-H626</f>
        <v>0</v>
      </c>
      <c r="J626" s="438" t="n">
        <f aca="false">I626*B626*10000</f>
        <v>0</v>
      </c>
      <c r="K626" s="438" t="n">
        <f aca="false">C626*I626*10000</f>
        <v>0</v>
      </c>
      <c r="L626" s="438" t="n">
        <f aca="false">I626*D626*10000</f>
        <v>0</v>
      </c>
      <c r="M626" s="438" t="n">
        <f aca="false">I626*E626*10000</f>
        <v>0</v>
      </c>
      <c r="N626" s="438" t="n">
        <f aca="false">SUM(J626:M626)</f>
        <v>0</v>
      </c>
      <c r="O626" s="457"/>
      <c r="AS626" s="0" t="n">
        <f aca="false">L640+M640</f>
        <v>0</v>
      </c>
      <c r="CD626" s="456" t="e">
        <f aca="false">IF(VALUE(MID(CC626,8,1))=1,DATEVALUE(LEFT(CC626,7)&amp;RIGHT(CC626,2)),DATEVALUE(CC626))</f>
        <v>#VALUE!</v>
      </c>
    </row>
    <row r="627" customFormat="false" ht="12.75" hidden="false" customHeight="false" outlineLevel="0" collapsed="false">
      <c r="A627" s="458"/>
      <c r="D627" s="438"/>
      <c r="E627" s="438"/>
      <c r="F627" s="438"/>
      <c r="G627" s="450"/>
      <c r="H627" s="450"/>
      <c r="I627" s="448" t="n">
        <f aca="false">G627-H627</f>
        <v>0</v>
      </c>
      <c r="J627" s="438" t="n">
        <f aca="false">I627*B627*10000</f>
        <v>0</v>
      </c>
      <c r="K627" s="438" t="n">
        <f aca="false">C627*I627*10000</f>
        <v>0</v>
      </c>
      <c r="L627" s="438" t="n">
        <f aca="false">I627*D627*10000</f>
        <v>0</v>
      </c>
      <c r="M627" s="438" t="n">
        <f aca="false">I627*E627*10000</f>
        <v>0</v>
      </c>
      <c r="N627" s="438" t="n">
        <f aca="false">SUM(J627:M627)</f>
        <v>0</v>
      </c>
      <c r="O627" s="457"/>
      <c r="AS627" s="0" t="n">
        <f aca="false">L641+M641</f>
        <v>0</v>
      </c>
      <c r="CD627" s="456" t="e">
        <f aca="false">IF(VALUE(MID(CC627,8,1))=1,DATEVALUE(LEFT(CC627,7)&amp;RIGHT(CC627,2)),DATEVALUE(CC627))</f>
        <v>#VALUE!</v>
      </c>
    </row>
    <row r="628" customFormat="false" ht="12.75" hidden="false" customHeight="false" outlineLevel="0" collapsed="false">
      <c r="A628" s="458"/>
      <c r="D628" s="438"/>
      <c r="E628" s="438"/>
      <c r="F628" s="438"/>
      <c r="G628" s="450"/>
      <c r="H628" s="450"/>
      <c r="I628" s="448" t="n">
        <f aca="false">G628-H628</f>
        <v>0</v>
      </c>
      <c r="J628" s="438" t="n">
        <f aca="false">I628*B628*10000</f>
        <v>0</v>
      </c>
      <c r="K628" s="438" t="n">
        <f aca="false">C628*I628*10000</f>
        <v>0</v>
      </c>
      <c r="L628" s="438" t="n">
        <f aca="false">I628*D628*10000</f>
        <v>0</v>
      </c>
      <c r="M628" s="438" t="n">
        <f aca="false">I628*E628*10000</f>
        <v>0</v>
      </c>
      <c r="N628" s="438" t="n">
        <f aca="false">SUM(J628:M628)</f>
        <v>0</v>
      </c>
      <c r="O628" s="457"/>
      <c r="AS628" s="0" t="n">
        <f aca="false">L642+M642</f>
        <v>0</v>
      </c>
      <c r="CD628" s="456" t="e">
        <f aca="false">IF(VALUE(MID(CC628,8,1))=1,DATEVALUE(LEFT(CC628,7)&amp;RIGHT(CC628,2)),DATEVALUE(CC628))</f>
        <v>#VALUE!</v>
      </c>
    </row>
    <row r="629" customFormat="false" ht="12.75" hidden="false" customHeight="false" outlineLevel="0" collapsed="false">
      <c r="A629" s="458"/>
      <c r="D629" s="438"/>
      <c r="E629" s="438"/>
      <c r="F629" s="438"/>
      <c r="G629" s="450"/>
      <c r="H629" s="450"/>
      <c r="I629" s="448" t="n">
        <f aca="false">G629-H629</f>
        <v>0</v>
      </c>
      <c r="J629" s="438" t="n">
        <f aca="false">I629*B629*10000</f>
        <v>0</v>
      </c>
      <c r="K629" s="438" t="n">
        <f aca="false">C629*I629*10000</f>
        <v>0</v>
      </c>
      <c r="L629" s="438" t="n">
        <f aca="false">I629*D629*10000</f>
        <v>0</v>
      </c>
      <c r="M629" s="438" t="n">
        <f aca="false">I629*E629*10000</f>
        <v>0</v>
      </c>
      <c r="N629" s="438" t="n">
        <f aca="false">SUM(J629:M629)</f>
        <v>0</v>
      </c>
      <c r="O629" s="457"/>
      <c r="AS629" s="0" t="n">
        <f aca="false">L643+M643</f>
        <v>0</v>
      </c>
      <c r="CD629" s="456" t="e">
        <f aca="false">IF(VALUE(MID(CC629,8,1))=1,DATEVALUE(LEFT(CC629,7)&amp;RIGHT(CC629,2)),DATEVALUE(CC629))</f>
        <v>#VALUE!</v>
      </c>
    </row>
    <row r="630" customFormat="false" ht="12.75" hidden="false" customHeight="false" outlineLevel="0" collapsed="false">
      <c r="A630" s="458"/>
      <c r="D630" s="438"/>
      <c r="E630" s="438"/>
      <c r="F630" s="438"/>
      <c r="G630" s="450"/>
      <c r="H630" s="450"/>
      <c r="I630" s="448" t="n">
        <f aca="false">G630-H630</f>
        <v>0</v>
      </c>
      <c r="J630" s="438" t="n">
        <f aca="false">I630*B630*10000</f>
        <v>0</v>
      </c>
      <c r="K630" s="438" t="n">
        <f aca="false">C630*I630*10000</f>
        <v>0</v>
      </c>
      <c r="L630" s="438" t="n">
        <f aca="false">I630*D630*10000</f>
        <v>0</v>
      </c>
      <c r="M630" s="438" t="n">
        <f aca="false">I630*E630*10000</f>
        <v>0</v>
      </c>
      <c r="N630" s="438" t="n">
        <f aca="false">SUM(J630:M630)</f>
        <v>0</v>
      </c>
      <c r="O630" s="457"/>
      <c r="AS630" s="0" t="n">
        <f aca="false">L644+M644</f>
        <v>0</v>
      </c>
      <c r="CD630" s="456" t="e">
        <f aca="false">IF(VALUE(MID(CC630,8,1))=1,DATEVALUE(LEFT(CC630,7)&amp;RIGHT(CC630,2)),DATEVALUE(CC630))</f>
        <v>#VALUE!</v>
      </c>
    </row>
    <row r="631" customFormat="false" ht="12.75" hidden="false" customHeight="false" outlineLevel="0" collapsed="false">
      <c r="A631" s="458"/>
      <c r="D631" s="438"/>
      <c r="E631" s="438"/>
      <c r="F631" s="438"/>
      <c r="G631" s="450"/>
      <c r="H631" s="450"/>
      <c r="I631" s="448" t="n">
        <f aca="false">G631-H631</f>
        <v>0</v>
      </c>
      <c r="J631" s="438" t="n">
        <f aca="false">I631*B631*10000</f>
        <v>0</v>
      </c>
      <c r="K631" s="438" t="n">
        <f aca="false">C631*I631*10000</f>
        <v>0</v>
      </c>
      <c r="L631" s="438" t="n">
        <f aca="false">I631*D631*10000</f>
        <v>0</v>
      </c>
      <c r="M631" s="438" t="n">
        <f aca="false">I631*E631*10000</f>
        <v>0</v>
      </c>
      <c r="N631" s="438" t="n">
        <f aca="false">SUM(J631:M631)</f>
        <v>0</v>
      </c>
      <c r="O631" s="457"/>
      <c r="AS631" s="0" t="n">
        <f aca="false">L645+M645</f>
        <v>0</v>
      </c>
      <c r="CD631" s="456" t="e">
        <f aca="false">IF(VALUE(MID(CC631,8,1))=1,DATEVALUE(LEFT(CC631,7)&amp;RIGHT(CC631,2)),DATEVALUE(CC631))</f>
        <v>#VALUE!</v>
      </c>
    </row>
    <row r="632" customFormat="false" ht="12.75" hidden="false" customHeight="false" outlineLevel="0" collapsed="false">
      <c r="A632" s="458"/>
      <c r="D632" s="438"/>
      <c r="E632" s="438"/>
      <c r="F632" s="438"/>
      <c r="G632" s="459"/>
      <c r="H632" s="459"/>
      <c r="I632" s="448" t="n">
        <f aca="false">G632-H632</f>
        <v>0</v>
      </c>
      <c r="J632" s="438" t="n">
        <f aca="false">I632*B632*10000</f>
        <v>0</v>
      </c>
      <c r="K632" s="438" t="n">
        <f aca="false">C632*I632*10000</f>
        <v>0</v>
      </c>
      <c r="L632" s="438" t="n">
        <f aca="false">I632*D632*10000</f>
        <v>0</v>
      </c>
      <c r="M632" s="438" t="n">
        <f aca="false">I632*E632*10000</f>
        <v>0</v>
      </c>
      <c r="N632" s="438" t="n">
        <f aca="false">SUM(J632:M632)</f>
        <v>0</v>
      </c>
      <c r="O632" s="457"/>
      <c r="AS632" s="0" t="n">
        <f aca="false">L646+M646</f>
        <v>0</v>
      </c>
      <c r="CD632" s="456" t="e">
        <f aca="false">IF(VALUE(MID(CC632,8,1))=1,DATEVALUE(LEFT(CC632,7)&amp;RIGHT(CC632,2)),DATEVALUE(CC632))</f>
        <v>#VALUE!</v>
      </c>
    </row>
    <row r="633" customFormat="false" ht="12.75" hidden="false" customHeight="false" outlineLevel="0" collapsed="false">
      <c r="A633" s="458"/>
      <c r="D633" s="438"/>
      <c r="E633" s="438"/>
      <c r="F633" s="438"/>
      <c r="G633" s="459"/>
      <c r="H633" s="459"/>
      <c r="I633" s="448" t="n">
        <f aca="false">G633-H633</f>
        <v>0</v>
      </c>
      <c r="J633" s="438" t="n">
        <f aca="false">I633*B633*10000</f>
        <v>0</v>
      </c>
      <c r="K633" s="438" t="n">
        <f aca="false">C633*I633*10000</f>
        <v>0</v>
      </c>
      <c r="L633" s="438" t="n">
        <f aca="false">I633*D633*10000</f>
        <v>0</v>
      </c>
      <c r="M633" s="438" t="n">
        <f aca="false">I633*E633*10000</f>
        <v>0</v>
      </c>
      <c r="N633" s="438" t="n">
        <f aca="false">SUM(J633:M633)</f>
        <v>0</v>
      </c>
      <c r="O633" s="457"/>
      <c r="AS633" s="0" t="n">
        <f aca="false">L647+M647</f>
        <v>0</v>
      </c>
      <c r="CD633" s="456" t="e">
        <f aca="false">IF(VALUE(MID(CC633,8,1))=1,DATEVALUE(LEFT(CC633,7)&amp;RIGHT(CC633,2)),DATEVALUE(CC633))</f>
        <v>#VALUE!</v>
      </c>
    </row>
    <row r="634" customFormat="false" ht="12.75" hidden="false" customHeight="false" outlineLevel="0" collapsed="false">
      <c r="A634" s="458"/>
      <c r="D634" s="438"/>
      <c r="E634" s="438"/>
      <c r="F634" s="438"/>
      <c r="G634" s="459"/>
      <c r="H634" s="459"/>
      <c r="I634" s="448" t="n">
        <f aca="false">G634-H634</f>
        <v>0</v>
      </c>
      <c r="J634" s="438" t="n">
        <f aca="false">I634*B634*10000</f>
        <v>0</v>
      </c>
      <c r="K634" s="438" t="n">
        <f aca="false">C634*I634*10000</f>
        <v>0</v>
      </c>
      <c r="L634" s="438" t="n">
        <f aca="false">I634*D634*10000</f>
        <v>0</v>
      </c>
      <c r="M634" s="438" t="n">
        <f aca="false">I634*E634*10000</f>
        <v>0</v>
      </c>
      <c r="N634" s="438" t="n">
        <f aca="false">SUM(J634:M634)</f>
        <v>0</v>
      </c>
      <c r="O634" s="457"/>
      <c r="AS634" s="0" t="n">
        <f aca="false">L648+M648</f>
        <v>0</v>
      </c>
      <c r="CD634" s="456" t="e">
        <f aca="false">IF(VALUE(MID(CC634,8,1))=1,DATEVALUE(LEFT(CC634,7)&amp;RIGHT(CC634,2)),DATEVALUE(CC634))</f>
        <v>#VALUE!</v>
      </c>
    </row>
    <row r="635" customFormat="false" ht="12.75" hidden="false" customHeight="false" outlineLevel="0" collapsed="false">
      <c r="A635" s="458"/>
      <c r="D635" s="438"/>
      <c r="E635" s="438"/>
      <c r="F635" s="438"/>
      <c r="G635" s="459"/>
      <c r="H635" s="459"/>
      <c r="I635" s="448" t="n">
        <f aca="false">G635-H635</f>
        <v>0</v>
      </c>
      <c r="J635" s="438" t="n">
        <f aca="false">I635*B635*10000</f>
        <v>0</v>
      </c>
      <c r="K635" s="438" t="n">
        <f aca="false">C635*I635*10000</f>
        <v>0</v>
      </c>
      <c r="L635" s="438" t="n">
        <f aca="false">I635*D635*10000</f>
        <v>0</v>
      </c>
      <c r="M635" s="438" t="n">
        <f aca="false">I635*E635*10000</f>
        <v>0</v>
      </c>
      <c r="N635" s="438" t="n">
        <f aca="false">SUM(J635:M635)</f>
        <v>0</v>
      </c>
      <c r="O635" s="457"/>
      <c r="AS635" s="0" t="n">
        <f aca="false">L649+M649</f>
        <v>0</v>
      </c>
      <c r="CD635" s="456" t="e">
        <f aca="false">IF(VALUE(MID(CC635,8,1))=1,DATEVALUE(LEFT(CC635,7)&amp;RIGHT(CC635,2)),DATEVALUE(CC635))</f>
        <v>#VALUE!</v>
      </c>
    </row>
    <row r="636" customFormat="false" ht="12.75" hidden="false" customHeight="false" outlineLevel="0" collapsed="false">
      <c r="A636" s="458"/>
      <c r="D636" s="438"/>
      <c r="E636" s="438"/>
      <c r="F636" s="438"/>
      <c r="G636" s="459"/>
      <c r="H636" s="459"/>
      <c r="I636" s="448" t="n">
        <f aca="false">G636-H636</f>
        <v>0</v>
      </c>
      <c r="J636" s="438" t="n">
        <f aca="false">I636*B636*10000</f>
        <v>0</v>
      </c>
      <c r="K636" s="438" t="n">
        <f aca="false">C636*I636*10000</f>
        <v>0</v>
      </c>
      <c r="L636" s="438" t="n">
        <f aca="false">I636*D636*10000</f>
        <v>0</v>
      </c>
      <c r="M636" s="438" t="n">
        <f aca="false">I636*E636*10000</f>
        <v>0</v>
      </c>
      <c r="N636" s="438" t="n">
        <f aca="false">SUM(J636:M636)</f>
        <v>0</v>
      </c>
      <c r="O636" s="457"/>
      <c r="AS636" s="0" t="n">
        <f aca="false">L650+M650</f>
        <v>0</v>
      </c>
      <c r="CD636" s="456" t="e">
        <f aca="false">IF(VALUE(MID(CC636,8,1))=1,DATEVALUE(LEFT(CC636,7)&amp;RIGHT(CC636,2)),DATEVALUE(CC636))</f>
        <v>#VALUE!</v>
      </c>
    </row>
    <row r="637" customFormat="false" ht="12.75" hidden="false" customHeight="false" outlineLevel="0" collapsed="false">
      <c r="A637" s="458"/>
      <c r="D637" s="438"/>
      <c r="E637" s="438"/>
      <c r="F637" s="438"/>
      <c r="G637" s="459"/>
      <c r="H637" s="459"/>
      <c r="I637" s="448" t="n">
        <f aca="false">G637-H637</f>
        <v>0</v>
      </c>
      <c r="J637" s="438" t="n">
        <f aca="false">I637*B637*10000</f>
        <v>0</v>
      </c>
      <c r="K637" s="438" t="n">
        <f aca="false">C637*I637*10000</f>
        <v>0</v>
      </c>
      <c r="L637" s="438" t="n">
        <f aca="false">I637*D637*10000</f>
        <v>0</v>
      </c>
      <c r="M637" s="438" t="n">
        <f aca="false">I637*E637*10000</f>
        <v>0</v>
      </c>
      <c r="N637" s="438" t="n">
        <f aca="false">SUM(J637:M637)</f>
        <v>0</v>
      </c>
      <c r="O637" s="457"/>
      <c r="AS637" s="0" t="n">
        <f aca="false">L651+M651</f>
        <v>0</v>
      </c>
      <c r="CD637" s="456" t="e">
        <f aca="false">IF(VALUE(MID(CC637,8,1))=1,DATEVALUE(LEFT(CC637,7)&amp;RIGHT(CC637,2)),DATEVALUE(CC637))</f>
        <v>#VALUE!</v>
      </c>
    </row>
    <row r="638" customFormat="false" ht="12.75" hidden="false" customHeight="false" outlineLevel="0" collapsed="false">
      <c r="A638" s="458"/>
      <c r="D638" s="438"/>
      <c r="E638" s="438"/>
      <c r="F638" s="438"/>
      <c r="G638" s="459"/>
      <c r="H638" s="459"/>
      <c r="I638" s="448" t="n">
        <f aca="false">G638-H638</f>
        <v>0</v>
      </c>
      <c r="J638" s="438" t="n">
        <f aca="false">I638*B638*10000</f>
        <v>0</v>
      </c>
      <c r="K638" s="438" t="n">
        <f aca="false">C638*I638*10000</f>
        <v>0</v>
      </c>
      <c r="L638" s="438" t="n">
        <f aca="false">I638*D638*10000</f>
        <v>0</v>
      </c>
      <c r="M638" s="438" t="n">
        <f aca="false">I638*E638*10000</f>
        <v>0</v>
      </c>
      <c r="N638" s="438" t="n">
        <f aca="false">SUM(J638:M638)</f>
        <v>0</v>
      </c>
      <c r="O638" s="457"/>
      <c r="AS638" s="0" t="n">
        <f aca="false">L652+M652</f>
        <v>0</v>
      </c>
      <c r="CD638" s="456" t="e">
        <f aca="false">IF(VALUE(MID(CC638,8,1))=1,DATEVALUE(LEFT(CC638,7)&amp;RIGHT(CC638,2)),DATEVALUE(CC638))</f>
        <v>#VALUE!</v>
      </c>
    </row>
    <row r="639" customFormat="false" ht="12.75" hidden="false" customHeight="false" outlineLevel="0" collapsed="false">
      <c r="A639" s="458"/>
      <c r="D639" s="438"/>
      <c r="E639" s="438"/>
      <c r="F639" s="438"/>
      <c r="G639" s="459"/>
      <c r="H639" s="459"/>
      <c r="I639" s="448" t="n">
        <f aca="false">G639-H639</f>
        <v>0</v>
      </c>
      <c r="J639" s="438" t="n">
        <f aca="false">I639*B639*10000</f>
        <v>0</v>
      </c>
      <c r="K639" s="438" t="n">
        <f aca="false">C639*I639*10000</f>
        <v>0</v>
      </c>
      <c r="L639" s="438" t="n">
        <f aca="false">I639*D639*10000</f>
        <v>0</v>
      </c>
      <c r="M639" s="438" t="n">
        <f aca="false">I639*E639*10000</f>
        <v>0</v>
      </c>
      <c r="N639" s="438" t="n">
        <f aca="false">SUM(J639:M639)</f>
        <v>0</v>
      </c>
      <c r="O639" s="457"/>
      <c r="AS639" s="0" t="n">
        <f aca="false">L653+M653</f>
        <v>0</v>
      </c>
      <c r="CD639" s="456" t="e">
        <f aca="false">IF(VALUE(MID(CC639,8,1))=1,DATEVALUE(LEFT(CC639,7)&amp;RIGHT(CC639,2)),DATEVALUE(CC639))</f>
        <v>#VALUE!</v>
      </c>
    </row>
    <row r="640" customFormat="false" ht="12.75" hidden="false" customHeight="false" outlineLevel="0" collapsed="false">
      <c r="A640" s="458"/>
      <c r="D640" s="438"/>
      <c r="E640" s="438"/>
      <c r="F640" s="438"/>
      <c r="G640" s="459"/>
      <c r="H640" s="459"/>
      <c r="I640" s="448" t="n">
        <f aca="false">G640-H640</f>
        <v>0</v>
      </c>
      <c r="J640" s="438" t="n">
        <f aca="false">I640*B640*10000</f>
        <v>0</v>
      </c>
      <c r="K640" s="438" t="n">
        <f aca="false">C640*I640*10000</f>
        <v>0</v>
      </c>
      <c r="L640" s="438" t="n">
        <f aca="false">I640*D640*10000</f>
        <v>0</v>
      </c>
      <c r="M640" s="438" t="n">
        <f aca="false">I640*E640*10000</f>
        <v>0</v>
      </c>
      <c r="N640" s="438" t="n">
        <f aca="false">SUM(J640:M640)</f>
        <v>0</v>
      </c>
      <c r="O640" s="457"/>
      <c r="AS640" s="0" t="n">
        <f aca="false">L654+M654</f>
        <v>0</v>
      </c>
      <c r="CD640" s="456" t="e">
        <f aca="false">IF(VALUE(MID(CC640,8,1))=1,DATEVALUE(LEFT(CC640,7)&amp;RIGHT(CC640,2)),DATEVALUE(CC640))</f>
        <v>#VALUE!</v>
      </c>
    </row>
    <row r="641" customFormat="false" ht="12.75" hidden="false" customHeight="false" outlineLevel="0" collapsed="false">
      <c r="A641" s="458"/>
      <c r="D641" s="438"/>
      <c r="E641" s="438"/>
      <c r="F641" s="438"/>
      <c r="G641" s="459"/>
      <c r="H641" s="459"/>
      <c r="I641" s="448" t="n">
        <f aca="false">G641-H641</f>
        <v>0</v>
      </c>
      <c r="J641" s="438" t="n">
        <f aca="false">I641*B641*10000</f>
        <v>0</v>
      </c>
      <c r="K641" s="438" t="n">
        <f aca="false">C641*I641*10000</f>
        <v>0</v>
      </c>
      <c r="L641" s="438" t="n">
        <f aca="false">I641*D641*10000</f>
        <v>0</v>
      </c>
      <c r="M641" s="438" t="n">
        <f aca="false">I641*E641*10000</f>
        <v>0</v>
      </c>
      <c r="N641" s="438" t="n">
        <f aca="false">SUM(J641:M641)</f>
        <v>0</v>
      </c>
      <c r="O641" s="457"/>
      <c r="AS641" s="0" t="n">
        <f aca="false">L655+M655</f>
        <v>0</v>
      </c>
      <c r="CD641" s="456" t="e">
        <f aca="false">IF(VALUE(MID(CC641,8,1))=1,DATEVALUE(LEFT(CC641,7)&amp;RIGHT(CC641,2)),DATEVALUE(CC641))</f>
        <v>#VALUE!</v>
      </c>
    </row>
    <row r="642" customFormat="false" ht="12.75" hidden="false" customHeight="false" outlineLevel="0" collapsed="false">
      <c r="A642" s="458"/>
      <c r="D642" s="438"/>
      <c r="E642" s="438"/>
      <c r="F642" s="438"/>
      <c r="G642" s="459"/>
      <c r="H642" s="459"/>
      <c r="I642" s="448" t="n">
        <f aca="false">G642-H642</f>
        <v>0</v>
      </c>
      <c r="J642" s="438" t="n">
        <f aca="false">I642*B642*10000</f>
        <v>0</v>
      </c>
      <c r="K642" s="438" t="n">
        <f aca="false">C642*I642*10000</f>
        <v>0</v>
      </c>
      <c r="L642" s="438" t="n">
        <f aca="false">I642*D642*10000</f>
        <v>0</v>
      </c>
      <c r="M642" s="438" t="n">
        <f aca="false">I642*E642*10000</f>
        <v>0</v>
      </c>
      <c r="N642" s="438" t="n">
        <f aca="false">SUM(J642:M642)</f>
        <v>0</v>
      </c>
      <c r="O642" s="457"/>
      <c r="AS642" s="0" t="n">
        <f aca="false">K656+L656</f>
        <v>0</v>
      </c>
      <c r="CD642" s="456" t="e">
        <f aca="false">IF(VALUE(MID(CC642,8,1))=1,DATEVALUE(LEFT(CC642,7)&amp;RIGHT(CC642,2)),DATEVALUE(CC642))</f>
        <v>#VALUE!</v>
      </c>
    </row>
    <row r="643" customFormat="false" ht="12.75" hidden="false" customHeight="false" outlineLevel="0" collapsed="false">
      <c r="A643" s="458"/>
      <c r="D643" s="438"/>
      <c r="E643" s="438"/>
      <c r="F643" s="438"/>
      <c r="G643" s="459"/>
      <c r="H643" s="459"/>
      <c r="I643" s="448" t="n">
        <f aca="false">G643-H643</f>
        <v>0</v>
      </c>
      <c r="J643" s="438" t="n">
        <f aca="false">I643*B643*10000</f>
        <v>0</v>
      </c>
      <c r="K643" s="438" t="n">
        <f aca="false">C643*I643*10000</f>
        <v>0</v>
      </c>
      <c r="L643" s="438" t="n">
        <f aca="false">I643*D643*10000</f>
        <v>0</v>
      </c>
      <c r="M643" s="438" t="n">
        <f aca="false">I643*E643*10000</f>
        <v>0</v>
      </c>
      <c r="N643" s="438" t="n">
        <f aca="false">SUM(J643:M643)</f>
        <v>0</v>
      </c>
      <c r="O643" s="457"/>
      <c r="AS643" s="0" t="n">
        <f aca="false">K657+L657</f>
        <v>0</v>
      </c>
      <c r="CD643" s="456" t="e">
        <f aca="false">IF(VALUE(MID(CC643,8,1))=1,DATEVALUE(LEFT(CC643,7)&amp;RIGHT(CC643,2)),DATEVALUE(CC643))</f>
        <v>#VALUE!</v>
      </c>
    </row>
    <row r="644" customFormat="false" ht="12.75" hidden="false" customHeight="false" outlineLevel="0" collapsed="false">
      <c r="A644" s="458"/>
      <c r="D644" s="438"/>
      <c r="E644" s="438"/>
      <c r="F644" s="438"/>
      <c r="G644" s="459"/>
      <c r="H644" s="459"/>
      <c r="I644" s="448" t="n">
        <f aca="false">G644-H644</f>
        <v>0</v>
      </c>
      <c r="J644" s="438" t="n">
        <f aca="false">I644*B644*10000</f>
        <v>0</v>
      </c>
      <c r="K644" s="438" t="n">
        <f aca="false">C644*I644*10000</f>
        <v>0</v>
      </c>
      <c r="L644" s="438" t="n">
        <f aca="false">I644*D644*10000</f>
        <v>0</v>
      </c>
      <c r="M644" s="438" t="n">
        <f aca="false">I644*E644*10000</f>
        <v>0</v>
      </c>
      <c r="N644" s="438" t="n">
        <f aca="false">SUM(J644:M644)</f>
        <v>0</v>
      </c>
      <c r="O644" s="457"/>
      <c r="AS644" s="0" t="n">
        <f aca="false">K658+L658</f>
        <v>0</v>
      </c>
      <c r="CD644" s="456" t="e">
        <f aca="false">IF(VALUE(MID(CC644,8,1))=1,DATEVALUE(LEFT(CC644,7)&amp;RIGHT(CC644,2)),DATEVALUE(CC644))</f>
        <v>#VALUE!</v>
      </c>
    </row>
    <row r="645" customFormat="false" ht="12.75" hidden="false" customHeight="false" outlineLevel="0" collapsed="false">
      <c r="A645" s="458"/>
      <c r="D645" s="438"/>
      <c r="E645" s="438"/>
      <c r="F645" s="438"/>
      <c r="G645" s="459"/>
      <c r="H645" s="459"/>
      <c r="I645" s="448" t="n">
        <f aca="false">G645-H645</f>
        <v>0</v>
      </c>
      <c r="J645" s="438" t="n">
        <f aca="false">I645*B645*10000</f>
        <v>0</v>
      </c>
      <c r="K645" s="438" t="n">
        <f aca="false">C645*I645*10000</f>
        <v>0</v>
      </c>
      <c r="L645" s="438" t="n">
        <f aca="false">I645*D645*10000</f>
        <v>0</v>
      </c>
      <c r="M645" s="438" t="n">
        <f aca="false">I645*E645*10000</f>
        <v>0</v>
      </c>
      <c r="N645" s="438" t="n">
        <f aca="false">SUM(J645:M645)</f>
        <v>0</v>
      </c>
      <c r="O645" s="457"/>
      <c r="AS645" s="0" t="n">
        <f aca="false">K659+L659</f>
        <v>0</v>
      </c>
      <c r="CD645" s="456" t="e">
        <f aca="false">IF(VALUE(MID(CC645,8,1))=1,DATEVALUE(LEFT(CC645,7)&amp;RIGHT(CC645,2)),DATEVALUE(CC645))</f>
        <v>#VALUE!</v>
      </c>
    </row>
    <row r="646" customFormat="false" ht="12.75" hidden="false" customHeight="false" outlineLevel="0" collapsed="false">
      <c r="A646" s="458"/>
      <c r="D646" s="438"/>
      <c r="E646" s="438"/>
      <c r="F646" s="438"/>
      <c r="G646" s="459"/>
      <c r="H646" s="459"/>
      <c r="I646" s="448" t="n">
        <f aca="false">G646-H646</f>
        <v>0</v>
      </c>
      <c r="J646" s="438" t="n">
        <f aca="false">I646*B646*10000</f>
        <v>0</v>
      </c>
      <c r="K646" s="438" t="n">
        <f aca="false">C646*I646*10000</f>
        <v>0</v>
      </c>
      <c r="L646" s="438" t="n">
        <f aca="false">I646*D646*10000</f>
        <v>0</v>
      </c>
      <c r="M646" s="438" t="n">
        <f aca="false">I646*E646*10000</f>
        <v>0</v>
      </c>
      <c r="N646" s="438" t="n">
        <f aca="false">SUM(J646:M646)</f>
        <v>0</v>
      </c>
      <c r="O646" s="457"/>
      <c r="AS646" s="0" t="n">
        <f aca="false">K660+L660</f>
        <v>0</v>
      </c>
      <c r="CD646" s="456" t="e">
        <f aca="false">IF(VALUE(MID(CC646,8,1))=1,DATEVALUE(LEFT(CC646,7)&amp;RIGHT(CC646,2)),DATEVALUE(CC646))</f>
        <v>#VALUE!</v>
      </c>
    </row>
    <row r="647" customFormat="false" ht="12.75" hidden="false" customHeight="false" outlineLevel="0" collapsed="false">
      <c r="A647" s="458"/>
      <c r="D647" s="438"/>
      <c r="E647" s="438"/>
      <c r="F647" s="438"/>
      <c r="G647" s="459"/>
      <c r="H647" s="459"/>
      <c r="I647" s="448" t="n">
        <f aca="false">G647-H647</f>
        <v>0</v>
      </c>
      <c r="J647" s="438" t="n">
        <f aca="false">I647*B647*10000</f>
        <v>0</v>
      </c>
      <c r="K647" s="438" t="n">
        <f aca="false">C647*I647*10000</f>
        <v>0</v>
      </c>
      <c r="L647" s="438" t="n">
        <f aca="false">I647*D647*10000</f>
        <v>0</v>
      </c>
      <c r="M647" s="438" t="n">
        <f aca="false">I647*E647*10000</f>
        <v>0</v>
      </c>
      <c r="N647" s="438" t="n">
        <f aca="false">SUM(J647:M647)</f>
        <v>0</v>
      </c>
      <c r="O647" s="457"/>
      <c r="AS647" s="0" t="n">
        <f aca="false">K661+L661</f>
        <v>0</v>
      </c>
      <c r="CD647" s="456" t="e">
        <f aca="false">IF(VALUE(MID(CC647,8,1))=1,DATEVALUE(LEFT(CC647,7)&amp;RIGHT(CC647,2)),DATEVALUE(CC647))</f>
        <v>#VALUE!</v>
      </c>
    </row>
    <row r="648" customFormat="false" ht="12.75" hidden="false" customHeight="false" outlineLevel="0" collapsed="false">
      <c r="A648" s="458"/>
      <c r="D648" s="438"/>
      <c r="E648" s="438"/>
      <c r="F648" s="438"/>
      <c r="G648" s="459"/>
      <c r="H648" s="459"/>
      <c r="I648" s="448" t="n">
        <f aca="false">G648-H648</f>
        <v>0</v>
      </c>
      <c r="J648" s="438" t="n">
        <f aca="false">I648*B648*10000</f>
        <v>0</v>
      </c>
      <c r="K648" s="438" t="n">
        <f aca="false">C648*I648*10000</f>
        <v>0</v>
      </c>
      <c r="L648" s="438" t="n">
        <f aca="false">I648*D648*10000</f>
        <v>0</v>
      </c>
      <c r="M648" s="438" t="n">
        <f aca="false">I648*E648*10000</f>
        <v>0</v>
      </c>
      <c r="N648" s="438" t="n">
        <f aca="false">SUM(J648:M648)</f>
        <v>0</v>
      </c>
      <c r="O648" s="457"/>
      <c r="AS648" s="0" t="n">
        <f aca="false">K662+L662</f>
        <v>0</v>
      </c>
      <c r="CD648" s="456" t="e">
        <f aca="false">IF(VALUE(MID(CC648,8,1))=1,DATEVALUE(LEFT(CC648,7)&amp;RIGHT(CC648,2)),DATEVALUE(CC648))</f>
        <v>#VALUE!</v>
      </c>
    </row>
    <row r="649" customFormat="false" ht="12.75" hidden="false" customHeight="false" outlineLevel="0" collapsed="false">
      <c r="A649" s="458"/>
      <c r="D649" s="438"/>
      <c r="E649" s="438"/>
      <c r="F649" s="438"/>
      <c r="G649" s="459"/>
      <c r="H649" s="459"/>
      <c r="I649" s="448" t="n">
        <f aca="false">G649-H649</f>
        <v>0</v>
      </c>
      <c r="J649" s="438" t="n">
        <f aca="false">I649*B649*10000</f>
        <v>0</v>
      </c>
      <c r="K649" s="438" t="n">
        <f aca="false">C649*I649*10000</f>
        <v>0</v>
      </c>
      <c r="L649" s="438" t="n">
        <f aca="false">I649*D649*10000</f>
        <v>0</v>
      </c>
      <c r="M649" s="438" t="n">
        <f aca="false">I649*E649*10000</f>
        <v>0</v>
      </c>
      <c r="N649" s="438" t="n">
        <f aca="false">SUM(J649:M649)</f>
        <v>0</v>
      </c>
      <c r="O649" s="457"/>
      <c r="AS649" s="0" t="n">
        <f aca="false">K663+L663</f>
        <v>0</v>
      </c>
      <c r="CD649" s="456" t="e">
        <f aca="false">IF(VALUE(MID(CC649,8,1))=1,DATEVALUE(LEFT(CC649,7)&amp;RIGHT(CC649,2)),DATEVALUE(CC649))</f>
        <v>#VALUE!</v>
      </c>
    </row>
    <row r="650" customFormat="false" ht="12.75" hidden="false" customHeight="false" outlineLevel="0" collapsed="false">
      <c r="A650" s="458"/>
      <c r="D650" s="438"/>
      <c r="E650" s="438"/>
      <c r="F650" s="438"/>
      <c r="G650" s="459"/>
      <c r="H650" s="459"/>
      <c r="I650" s="448" t="n">
        <f aca="false">G650-H650</f>
        <v>0</v>
      </c>
      <c r="J650" s="438" t="n">
        <f aca="false">I650*B650*10000</f>
        <v>0</v>
      </c>
      <c r="K650" s="438" t="n">
        <f aca="false">C650*I650*10000</f>
        <v>0</v>
      </c>
      <c r="L650" s="438" t="n">
        <f aca="false">I650*D650*10000</f>
        <v>0</v>
      </c>
      <c r="M650" s="438" t="n">
        <f aca="false">I650*E650*10000</f>
        <v>0</v>
      </c>
      <c r="N650" s="438" t="n">
        <f aca="false">SUM(J650:M650)</f>
        <v>0</v>
      </c>
      <c r="O650" s="457"/>
      <c r="AS650" s="0" t="n">
        <f aca="false">K664+L664</f>
        <v>0</v>
      </c>
      <c r="CD650" s="456" t="e">
        <f aca="false">IF(VALUE(MID(CC650,8,1))=1,DATEVALUE(LEFT(CC650,7)&amp;RIGHT(CC650,2)),DATEVALUE(CC650))</f>
        <v>#VALUE!</v>
      </c>
    </row>
    <row r="651" customFormat="false" ht="12.75" hidden="false" customHeight="false" outlineLevel="0" collapsed="false">
      <c r="A651" s="458"/>
      <c r="D651" s="438"/>
      <c r="E651" s="438"/>
      <c r="F651" s="438"/>
      <c r="G651" s="459"/>
      <c r="H651" s="459"/>
      <c r="I651" s="448" t="n">
        <f aca="false">G651-H651</f>
        <v>0</v>
      </c>
      <c r="J651" s="438" t="n">
        <f aca="false">I651*B651*10000</f>
        <v>0</v>
      </c>
      <c r="K651" s="438" t="n">
        <f aca="false">C651*I651*10000</f>
        <v>0</v>
      </c>
      <c r="L651" s="438" t="n">
        <f aca="false">I651*D651*10000</f>
        <v>0</v>
      </c>
      <c r="M651" s="438" t="n">
        <f aca="false">I651*E651*10000</f>
        <v>0</v>
      </c>
      <c r="N651" s="438" t="n">
        <f aca="false">SUM(J651:M651)</f>
        <v>0</v>
      </c>
      <c r="O651" s="457"/>
      <c r="AS651" s="0" t="n">
        <f aca="false">K665+L665</f>
        <v>0</v>
      </c>
      <c r="CD651" s="456" t="e">
        <f aca="false">IF(VALUE(MID(CC651,8,1))=1,DATEVALUE(LEFT(CC651,7)&amp;RIGHT(CC651,2)),DATEVALUE(CC651))</f>
        <v>#VALUE!</v>
      </c>
    </row>
    <row r="652" customFormat="false" ht="12.75" hidden="false" customHeight="false" outlineLevel="0" collapsed="false">
      <c r="A652" s="458"/>
      <c r="D652" s="438"/>
      <c r="E652" s="438"/>
      <c r="F652" s="438"/>
      <c r="G652" s="459"/>
      <c r="H652" s="459"/>
      <c r="I652" s="448" t="n">
        <f aca="false">G652-H652</f>
        <v>0</v>
      </c>
      <c r="J652" s="438" t="n">
        <f aca="false">I652*B652*10000</f>
        <v>0</v>
      </c>
      <c r="K652" s="438" t="n">
        <f aca="false">C652*I652*10000</f>
        <v>0</v>
      </c>
      <c r="L652" s="438" t="n">
        <f aca="false">I652*D652*10000</f>
        <v>0</v>
      </c>
      <c r="M652" s="438" t="n">
        <f aca="false">I652*E652*10000</f>
        <v>0</v>
      </c>
      <c r="N652" s="438" t="n">
        <f aca="false">SUM(J652:M652)</f>
        <v>0</v>
      </c>
      <c r="O652" s="457"/>
      <c r="AS652" s="0" t="n">
        <f aca="false">K666+L666</f>
        <v>0</v>
      </c>
      <c r="CD652" s="456" t="e">
        <f aca="false">IF(VALUE(MID(CC652,8,1))=1,DATEVALUE(LEFT(CC652,7)&amp;RIGHT(CC652,2)),DATEVALUE(CC652))</f>
        <v>#VALUE!</v>
      </c>
    </row>
    <row r="653" customFormat="false" ht="12.75" hidden="false" customHeight="false" outlineLevel="0" collapsed="false">
      <c r="A653" s="458"/>
      <c r="D653" s="438"/>
      <c r="E653" s="438"/>
      <c r="F653" s="438"/>
      <c r="G653" s="459"/>
      <c r="H653" s="459"/>
      <c r="I653" s="448" t="n">
        <f aca="false">G653-H653</f>
        <v>0</v>
      </c>
      <c r="J653" s="438" t="n">
        <f aca="false">I653*B653*10000</f>
        <v>0</v>
      </c>
      <c r="K653" s="438" t="n">
        <f aca="false">C653*I653*10000</f>
        <v>0</v>
      </c>
      <c r="L653" s="438" t="n">
        <f aca="false">I653*D653*10000</f>
        <v>0</v>
      </c>
      <c r="M653" s="438" t="n">
        <f aca="false">I653*E653*10000</f>
        <v>0</v>
      </c>
      <c r="N653" s="438" t="n">
        <f aca="false">SUM(J653:M653)</f>
        <v>0</v>
      </c>
      <c r="O653" s="457"/>
      <c r="AS653" s="0" t="n">
        <f aca="false">K667+L667</f>
        <v>0</v>
      </c>
      <c r="CD653" s="456" t="e">
        <f aca="false">IF(VALUE(MID(CC653,8,1))=1,DATEVALUE(LEFT(CC653,7)&amp;RIGHT(CC653,2)),DATEVALUE(CC653))</f>
        <v>#VALUE!</v>
      </c>
    </row>
    <row r="654" customFormat="false" ht="12.75" hidden="false" customHeight="false" outlineLevel="0" collapsed="false">
      <c r="A654" s="458"/>
      <c r="D654" s="438"/>
      <c r="E654" s="438"/>
      <c r="F654" s="438"/>
      <c r="G654" s="459"/>
      <c r="H654" s="459"/>
      <c r="I654" s="448" t="n">
        <f aca="false">G654-H654</f>
        <v>0</v>
      </c>
      <c r="J654" s="438" t="n">
        <f aca="false">I654*B654*10000</f>
        <v>0</v>
      </c>
      <c r="K654" s="438" t="n">
        <f aca="false">C654*I654*10000</f>
        <v>0</v>
      </c>
      <c r="L654" s="438" t="n">
        <f aca="false">I654*D654*10000</f>
        <v>0</v>
      </c>
      <c r="M654" s="438" t="n">
        <f aca="false">I654*E654*10000</f>
        <v>0</v>
      </c>
      <c r="N654" s="438" t="n">
        <f aca="false">SUM(J654:M654)</f>
        <v>0</v>
      </c>
      <c r="O654" s="457"/>
      <c r="AS654" s="0" t="n">
        <f aca="false">K668+L668</f>
        <v>0</v>
      </c>
      <c r="CD654" s="456" t="e">
        <f aca="false">IF(VALUE(MID(CC654,8,1))=1,DATEVALUE(LEFT(CC654,7)&amp;RIGHT(CC654,2)),DATEVALUE(CC654))</f>
        <v>#VALUE!</v>
      </c>
    </row>
    <row r="655" customFormat="false" ht="12.75" hidden="false" customHeight="false" outlineLevel="0" collapsed="false">
      <c r="A655" s="458"/>
      <c r="D655" s="438"/>
      <c r="E655" s="438"/>
      <c r="F655" s="438"/>
      <c r="G655" s="459"/>
      <c r="H655" s="459"/>
      <c r="I655" s="448" t="n">
        <f aca="false">G655-H655</f>
        <v>0</v>
      </c>
      <c r="J655" s="438" t="n">
        <f aca="false">I655*B655*10000</f>
        <v>0</v>
      </c>
      <c r="K655" s="438" t="n">
        <f aca="false">C655*I655*10000</f>
        <v>0</v>
      </c>
      <c r="L655" s="438" t="n">
        <f aca="false">I655*D655*10000</f>
        <v>0</v>
      </c>
      <c r="M655" s="438" t="n">
        <f aca="false">I655*E655*10000</f>
        <v>0</v>
      </c>
      <c r="N655" s="438" t="n">
        <f aca="false">SUM(J655:M655)</f>
        <v>0</v>
      </c>
      <c r="O655" s="457"/>
      <c r="AS655" s="0" t="n">
        <f aca="false">K669+L669</f>
        <v>0</v>
      </c>
      <c r="CD655" s="456" t="e">
        <f aca="false">IF(VALUE(MID(CC655,8,1))=1,DATEVALUE(LEFT(CC655,7)&amp;RIGHT(CC655,2)),DATEVALUE(CC655))</f>
        <v>#VALUE!</v>
      </c>
    </row>
    <row r="656" customFormat="false" ht="12.75" hidden="false" customHeight="false" outlineLevel="0" collapsed="false">
      <c r="A656" s="449"/>
      <c r="I656" s="448" t="n">
        <f aca="false">G656-H656</f>
        <v>0</v>
      </c>
      <c r="AR656" s="0" t="n">
        <f aca="false">K670+L670</f>
        <v>0</v>
      </c>
      <c r="CC656" s="456" t="e">
        <f aca="false">IF(VALUE(MID(CB656,8,1))=1,DATEVALUE(LEFT(CB656,7)&amp;RIGHT(CB656,2)),DATEVALUE(CB656))</f>
        <v>#VALUE!</v>
      </c>
    </row>
    <row r="657" customFormat="false" ht="12.75" hidden="false" customHeight="false" outlineLevel="0" collapsed="false">
      <c r="A657" s="449"/>
      <c r="I657" s="448" t="n">
        <f aca="false">G657-H657</f>
        <v>0</v>
      </c>
      <c r="AR657" s="0" t="n">
        <f aca="false">K671+L671</f>
        <v>0</v>
      </c>
      <c r="CC657" s="456" t="e">
        <f aca="false">IF(VALUE(MID(CB657,8,1))=1,DATEVALUE(LEFT(CB657,7)&amp;RIGHT(CB657,2)),DATEVALUE(CB657))</f>
        <v>#VALUE!</v>
      </c>
    </row>
    <row r="658" customFormat="false" ht="12.75" hidden="false" customHeight="false" outlineLevel="0" collapsed="false">
      <c r="A658" s="449"/>
      <c r="I658" s="448" t="n">
        <f aca="false">G658-H658</f>
        <v>0</v>
      </c>
      <c r="AR658" s="0" t="n">
        <f aca="false">K672+L672</f>
        <v>0</v>
      </c>
      <c r="CC658" s="456" t="e">
        <f aca="false">IF(VALUE(MID(CB658,8,1))=1,DATEVALUE(LEFT(CB658,7)&amp;RIGHT(CB658,2)),DATEVALUE(CB658))</f>
        <v>#VALUE!</v>
      </c>
    </row>
    <row r="659" customFormat="false" ht="12.75" hidden="false" customHeight="false" outlineLevel="0" collapsed="false">
      <c r="A659" s="449"/>
      <c r="I659" s="448" t="n">
        <f aca="false">G659-H659</f>
        <v>0</v>
      </c>
      <c r="AR659" s="0" t="n">
        <f aca="false">K673+L673</f>
        <v>0</v>
      </c>
      <c r="CC659" s="456" t="e">
        <f aca="false">IF(VALUE(MID(CB659,8,1))=1,DATEVALUE(LEFT(CB659,7)&amp;RIGHT(CB659,2)),DATEVALUE(CB659))</f>
        <v>#VALUE!</v>
      </c>
    </row>
    <row r="660" customFormat="false" ht="12.75" hidden="false" customHeight="false" outlineLevel="0" collapsed="false">
      <c r="A660" s="449"/>
      <c r="I660" s="448" t="n">
        <f aca="false">G660-H660</f>
        <v>0</v>
      </c>
      <c r="AR660" s="0" t="n">
        <f aca="false">K674+L674</f>
        <v>0</v>
      </c>
      <c r="CC660" s="456" t="e">
        <f aca="false">IF(VALUE(MID(CB660,8,1))=1,DATEVALUE(LEFT(CB660,7)&amp;RIGHT(CB660,2)),DATEVALUE(CB660))</f>
        <v>#VALUE!</v>
      </c>
    </row>
    <row r="661" customFormat="false" ht="12.75" hidden="false" customHeight="false" outlineLevel="0" collapsed="false">
      <c r="A661" s="449"/>
      <c r="I661" s="448" t="n">
        <f aca="false">G661-H661</f>
        <v>0</v>
      </c>
      <c r="AR661" s="0" t="n">
        <f aca="false">K675+L675</f>
        <v>0</v>
      </c>
      <c r="CC661" s="456" t="e">
        <f aca="false">IF(VALUE(MID(CB661,8,1))=1,DATEVALUE(LEFT(CB661,7)&amp;RIGHT(CB661,2)),DATEVALUE(CB661))</f>
        <v>#VALUE!</v>
      </c>
    </row>
    <row r="662" customFormat="false" ht="12.75" hidden="false" customHeight="false" outlineLevel="0" collapsed="false">
      <c r="A662" s="449"/>
      <c r="I662" s="448" t="n">
        <f aca="false">G662-H662</f>
        <v>0</v>
      </c>
      <c r="AR662" s="0" t="n">
        <f aca="false">K676+L676</f>
        <v>0</v>
      </c>
      <c r="CC662" s="456" t="e">
        <f aca="false">IF(VALUE(MID(CB662,8,1))=1,DATEVALUE(LEFT(CB662,7)&amp;RIGHT(CB662,2)),DATEVALUE(CB662))</f>
        <v>#VALUE!</v>
      </c>
    </row>
    <row r="663" customFormat="false" ht="12.75" hidden="false" customHeight="false" outlineLevel="0" collapsed="false">
      <c r="A663" s="449"/>
      <c r="I663" s="448" t="n">
        <f aca="false">G663-H663</f>
        <v>0</v>
      </c>
      <c r="AR663" s="0" t="n">
        <f aca="false">K677+L677</f>
        <v>0</v>
      </c>
      <c r="CC663" s="456" t="e">
        <f aca="false">IF(VALUE(MID(CB663,8,1))=1,DATEVALUE(LEFT(CB663,7)&amp;RIGHT(CB663,2)),DATEVALUE(CB663))</f>
        <v>#VALUE!</v>
      </c>
    </row>
    <row r="664" customFormat="false" ht="12.75" hidden="false" customHeight="false" outlineLevel="0" collapsed="false">
      <c r="A664" s="449"/>
      <c r="I664" s="448" t="n">
        <f aca="false">G664-H664</f>
        <v>0</v>
      </c>
      <c r="AR664" s="0" t="n">
        <f aca="false">K678+L678</f>
        <v>0</v>
      </c>
      <c r="CC664" s="456" t="e">
        <f aca="false">IF(VALUE(MID(CB664,8,1))=1,DATEVALUE(LEFT(CB664,7)&amp;RIGHT(CB664,2)),DATEVALUE(CB664))</f>
        <v>#VALUE!</v>
      </c>
    </row>
    <row r="665" customFormat="false" ht="12.75" hidden="false" customHeight="false" outlineLevel="0" collapsed="false">
      <c r="A665" s="449"/>
      <c r="I665" s="448" t="n">
        <f aca="false">G665-H665</f>
        <v>0</v>
      </c>
      <c r="AR665" s="0" t="n">
        <f aca="false">K679+L679</f>
        <v>0</v>
      </c>
      <c r="CC665" s="456" t="e">
        <f aca="false">IF(VALUE(MID(CB665,8,1))=1,DATEVALUE(LEFT(CB665,7)&amp;RIGHT(CB665,2)),DATEVALUE(CB665))</f>
        <v>#VALUE!</v>
      </c>
    </row>
    <row r="666" customFormat="false" ht="12.75" hidden="false" customHeight="false" outlineLevel="0" collapsed="false">
      <c r="A666" s="449"/>
      <c r="I666" s="448" t="n">
        <f aca="false">G666-H666</f>
        <v>0</v>
      </c>
      <c r="AR666" s="0" t="n">
        <f aca="false">K680+L680</f>
        <v>0</v>
      </c>
      <c r="CC666" s="456" t="e">
        <f aca="false">IF(VALUE(MID(CB666,8,1))=1,DATEVALUE(LEFT(CB666,7)&amp;RIGHT(CB666,2)),DATEVALUE(CB666))</f>
        <v>#VALUE!</v>
      </c>
    </row>
    <row r="667" customFormat="false" ht="12.75" hidden="false" customHeight="false" outlineLevel="0" collapsed="false">
      <c r="A667" s="449"/>
      <c r="I667" s="448" t="n">
        <f aca="false">G667-H667</f>
        <v>0</v>
      </c>
      <c r="AR667" s="0" t="n">
        <f aca="false">K681+L681</f>
        <v>0</v>
      </c>
      <c r="CC667" s="456" t="e">
        <f aca="false">IF(VALUE(MID(CB667,8,1))=1,DATEVALUE(LEFT(CB667,7)&amp;RIGHT(CB667,2)),DATEVALUE(CB667))</f>
        <v>#VALUE!</v>
      </c>
    </row>
    <row r="668" customFormat="false" ht="12.75" hidden="false" customHeight="false" outlineLevel="0" collapsed="false">
      <c r="A668" s="449"/>
      <c r="I668" s="448" t="n">
        <f aca="false">G668-H668</f>
        <v>0</v>
      </c>
      <c r="AR668" s="0" t="n">
        <f aca="false">K682+L682</f>
        <v>0</v>
      </c>
      <c r="CC668" s="456" t="e">
        <f aca="false">IF(VALUE(MID(CB668,8,1))=1,DATEVALUE(LEFT(CB668,7)&amp;RIGHT(CB668,2)),DATEVALUE(CB668))</f>
        <v>#VALUE!</v>
      </c>
    </row>
    <row r="669" customFormat="false" ht="12.75" hidden="false" customHeight="false" outlineLevel="0" collapsed="false">
      <c r="A669" s="449"/>
      <c r="I669" s="448" t="n">
        <f aca="false">G669-H669</f>
        <v>0</v>
      </c>
      <c r="AR669" s="0" t="n">
        <f aca="false">K683+L683</f>
        <v>0</v>
      </c>
      <c r="CC669" s="456" t="e">
        <f aca="false">IF(VALUE(MID(CB669,8,1))=1,DATEVALUE(LEFT(CB669,7)&amp;RIGHT(CB669,2)),DATEVALUE(CB669))</f>
        <v>#VALUE!</v>
      </c>
    </row>
    <row r="670" customFormat="false" ht="12.75" hidden="false" customHeight="false" outlineLevel="0" collapsed="false">
      <c r="A670" s="449"/>
      <c r="I670" s="448" t="n">
        <f aca="false">G670-H670</f>
        <v>0</v>
      </c>
      <c r="AR670" s="0" t="n">
        <f aca="false">K684+L684</f>
        <v>0</v>
      </c>
      <c r="CC670" s="456" t="e">
        <f aca="false">IF(VALUE(MID(CB670,8,1))=1,DATEVALUE(LEFT(CB670,7)&amp;RIGHT(CB670,2)),DATEVALUE(CB670))</f>
        <v>#VALUE!</v>
      </c>
    </row>
    <row r="671" customFormat="false" ht="12.75" hidden="false" customHeight="false" outlineLevel="0" collapsed="false">
      <c r="A671" s="449"/>
      <c r="I671" s="448" t="n">
        <f aca="false">G671-H671</f>
        <v>0</v>
      </c>
      <c r="AR671" s="0" t="n">
        <f aca="false">K685+L685</f>
        <v>0</v>
      </c>
      <c r="CC671" s="456" t="e">
        <f aca="false">IF(VALUE(MID(CB671,8,1))=1,DATEVALUE(LEFT(CB671,7)&amp;RIGHT(CB671,2)),DATEVALUE(CB671))</f>
        <v>#VALUE!</v>
      </c>
    </row>
    <row r="672" customFormat="false" ht="12.75" hidden="false" customHeight="false" outlineLevel="0" collapsed="false">
      <c r="A672" s="449"/>
      <c r="I672" s="448" t="n">
        <f aca="false">G672-H672</f>
        <v>0</v>
      </c>
      <c r="AR672" s="0" t="n">
        <f aca="false">K686+L686</f>
        <v>0</v>
      </c>
      <c r="CC672" s="456" t="e">
        <f aca="false">IF(VALUE(MID(CB672,8,1))=1,DATEVALUE(LEFT(CB672,7)&amp;RIGHT(CB672,2)),DATEVALUE(CB672))</f>
        <v>#VALUE!</v>
      </c>
    </row>
    <row r="673" customFormat="false" ht="12.75" hidden="false" customHeight="false" outlineLevel="0" collapsed="false">
      <c r="A673" s="449"/>
      <c r="I673" s="448" t="n">
        <f aca="false">G673-H673</f>
        <v>0</v>
      </c>
      <c r="AR673" s="0" t="n">
        <f aca="false">K687+L687</f>
        <v>0</v>
      </c>
      <c r="CC673" s="456" t="e">
        <f aca="false">IF(VALUE(MID(CB673,8,1))=1,DATEVALUE(LEFT(CB673,7)&amp;RIGHT(CB673,2)),DATEVALUE(CB673))</f>
        <v>#VALUE!</v>
      </c>
    </row>
    <row r="674" customFormat="false" ht="12.75" hidden="false" customHeight="false" outlineLevel="0" collapsed="false">
      <c r="A674" s="449"/>
      <c r="I674" s="448" t="n">
        <f aca="false">G674-H674</f>
        <v>0</v>
      </c>
      <c r="AR674" s="0" t="n">
        <f aca="false">K688+L688</f>
        <v>0</v>
      </c>
      <c r="CC674" s="456" t="e">
        <f aca="false">IF(VALUE(MID(CB674,8,1))=1,DATEVALUE(LEFT(CB674,7)&amp;RIGHT(CB674,2)),DATEVALUE(CB674))</f>
        <v>#VALUE!</v>
      </c>
    </row>
    <row r="675" customFormat="false" ht="12.75" hidden="false" customHeight="false" outlineLevel="0" collapsed="false">
      <c r="A675" s="449"/>
      <c r="I675" s="448" t="n">
        <f aca="false">G675-H675</f>
        <v>0</v>
      </c>
      <c r="AR675" s="0" t="n">
        <f aca="false">K689+L689</f>
        <v>0</v>
      </c>
      <c r="CC675" s="456" t="e">
        <f aca="false">IF(VALUE(MID(CB675,8,1))=1,DATEVALUE(LEFT(CB675,7)&amp;RIGHT(CB675,2)),DATEVALUE(CB675))</f>
        <v>#VALUE!</v>
      </c>
    </row>
    <row r="676" customFormat="false" ht="12.75" hidden="false" customHeight="false" outlineLevel="0" collapsed="false">
      <c r="A676" s="449"/>
      <c r="I676" s="448" t="n">
        <f aca="false">G676-H676</f>
        <v>0</v>
      </c>
      <c r="AR676" s="0" t="n">
        <f aca="false">K690+L690</f>
        <v>0</v>
      </c>
      <c r="CC676" s="456" t="e">
        <f aca="false">IF(VALUE(MID(CB676,8,1))=1,DATEVALUE(LEFT(CB676,7)&amp;RIGHT(CB676,2)),DATEVALUE(CB676))</f>
        <v>#VALUE!</v>
      </c>
    </row>
    <row r="677" customFormat="false" ht="12.75" hidden="false" customHeight="false" outlineLevel="0" collapsed="false">
      <c r="A677" s="449"/>
      <c r="I677" s="448" t="n">
        <f aca="false">G677-H677</f>
        <v>0</v>
      </c>
      <c r="AR677" s="0" t="n">
        <f aca="false">K691+L691</f>
        <v>0</v>
      </c>
      <c r="CC677" s="456" t="e">
        <f aca="false">IF(VALUE(MID(CB677,8,1))=1,DATEVALUE(LEFT(CB677,7)&amp;RIGHT(CB677,2)),DATEVALUE(CB677))</f>
        <v>#VALUE!</v>
      </c>
    </row>
    <row r="678" customFormat="false" ht="12.75" hidden="false" customHeight="false" outlineLevel="0" collapsed="false">
      <c r="A678" s="449"/>
      <c r="I678" s="448" t="n">
        <f aca="false">G678-H678</f>
        <v>0</v>
      </c>
      <c r="AR678" s="0" t="n">
        <f aca="false">K692+L692</f>
        <v>0</v>
      </c>
      <c r="CC678" s="456" t="e">
        <f aca="false">IF(VALUE(MID(CB678,8,1))=1,DATEVALUE(LEFT(CB678,7)&amp;RIGHT(CB678,2)),DATEVALUE(CB678))</f>
        <v>#VALUE!</v>
      </c>
    </row>
    <row r="679" customFormat="false" ht="12.75" hidden="false" customHeight="false" outlineLevel="0" collapsed="false">
      <c r="A679" s="449"/>
      <c r="I679" s="448" t="n">
        <f aca="false">G679-H679</f>
        <v>0</v>
      </c>
      <c r="AR679" s="0" t="n">
        <f aca="false">K693+L693</f>
        <v>0</v>
      </c>
      <c r="CC679" s="456" t="e">
        <f aca="false">IF(VALUE(MID(CB679,8,1))=1,DATEVALUE(LEFT(CB679,7)&amp;RIGHT(CB679,2)),DATEVALUE(CB679))</f>
        <v>#VALUE!</v>
      </c>
    </row>
    <row r="680" customFormat="false" ht="12.75" hidden="false" customHeight="false" outlineLevel="0" collapsed="false">
      <c r="A680" s="449"/>
      <c r="I680" s="448" t="n">
        <f aca="false">G680-H680</f>
        <v>0</v>
      </c>
      <c r="AR680" s="0" t="n">
        <f aca="false">K694+L694</f>
        <v>0</v>
      </c>
      <c r="CC680" s="456" t="e">
        <f aca="false">IF(VALUE(MID(CB680,8,1))=1,DATEVALUE(LEFT(CB680,7)&amp;RIGHT(CB680,2)),DATEVALUE(CB680))</f>
        <v>#VALUE!</v>
      </c>
    </row>
    <row r="681" customFormat="false" ht="12.75" hidden="false" customHeight="false" outlineLevel="0" collapsed="false">
      <c r="A681" s="449"/>
      <c r="I681" s="448" t="n">
        <f aca="false">G681-H681</f>
        <v>0</v>
      </c>
      <c r="AR681" s="0" t="n">
        <f aca="false">K695+L695</f>
        <v>0</v>
      </c>
      <c r="CC681" s="456" t="e">
        <f aca="false">IF(VALUE(MID(CB681,8,1))=1,DATEVALUE(LEFT(CB681,7)&amp;RIGHT(CB681,2)),DATEVALUE(CB681))</f>
        <v>#VALUE!</v>
      </c>
    </row>
    <row r="682" customFormat="false" ht="12.75" hidden="false" customHeight="false" outlineLevel="0" collapsed="false">
      <c r="A682" s="449"/>
      <c r="I682" s="448" t="n">
        <f aca="false">G682-H682</f>
        <v>0</v>
      </c>
      <c r="AR682" s="0" t="n">
        <f aca="false">K696+L696</f>
        <v>0</v>
      </c>
      <c r="CC682" s="456" t="e">
        <f aca="false">IF(VALUE(MID(CB682,8,1))=1,DATEVALUE(LEFT(CB682,7)&amp;RIGHT(CB682,2)),DATEVALUE(CB682))</f>
        <v>#VALUE!</v>
      </c>
    </row>
    <row r="683" customFormat="false" ht="12.75" hidden="false" customHeight="false" outlineLevel="0" collapsed="false">
      <c r="A683" s="449"/>
      <c r="I683" s="448" t="n">
        <f aca="false">G683-H683</f>
        <v>0</v>
      </c>
      <c r="AR683" s="0" t="n">
        <f aca="false">K697+L697</f>
        <v>0</v>
      </c>
      <c r="CC683" s="456" t="e">
        <f aca="false">IF(VALUE(MID(CB683,8,1))=1,DATEVALUE(LEFT(CB683,7)&amp;RIGHT(CB683,2)),DATEVALUE(CB683))</f>
        <v>#VALUE!</v>
      </c>
    </row>
    <row r="684" customFormat="false" ht="12.75" hidden="false" customHeight="false" outlineLevel="0" collapsed="false">
      <c r="A684" s="449"/>
      <c r="I684" s="448" t="n">
        <f aca="false">G684-H684</f>
        <v>0</v>
      </c>
      <c r="AR684" s="0" t="n">
        <f aca="false">K698+L698</f>
        <v>0</v>
      </c>
      <c r="CC684" s="456" t="e">
        <f aca="false">IF(VALUE(MID(CB684,8,1))=1,DATEVALUE(LEFT(CB684,7)&amp;RIGHT(CB684,2)),DATEVALUE(CB684))</f>
        <v>#VALUE!</v>
      </c>
    </row>
    <row r="685" customFormat="false" ht="12.75" hidden="false" customHeight="false" outlineLevel="0" collapsed="false">
      <c r="A685" s="449"/>
      <c r="I685" s="448" t="n">
        <f aca="false">G685-H685</f>
        <v>0</v>
      </c>
      <c r="AR685" s="0" t="n">
        <f aca="false">K699+L699</f>
        <v>0</v>
      </c>
      <c r="CC685" s="456" t="e">
        <f aca="false">IF(VALUE(MID(CB685,8,1))=1,DATEVALUE(LEFT(CB685,7)&amp;RIGHT(CB685,2)),DATEVALUE(CB685))</f>
        <v>#VALUE!</v>
      </c>
    </row>
    <row r="686" customFormat="false" ht="12.75" hidden="false" customHeight="false" outlineLevel="0" collapsed="false">
      <c r="A686" s="449"/>
      <c r="I686" s="448" t="n">
        <f aca="false">G686-H686</f>
        <v>0</v>
      </c>
      <c r="AR686" s="0" t="n">
        <f aca="false">K700+L700</f>
        <v>0</v>
      </c>
      <c r="CC686" s="456" t="e">
        <f aca="false">IF(VALUE(MID(CB686,8,1))=1,DATEVALUE(LEFT(CB686,7)&amp;RIGHT(CB686,2)),DATEVALUE(CB686))</f>
        <v>#VALUE!</v>
      </c>
    </row>
    <row r="687" customFormat="false" ht="12.75" hidden="false" customHeight="false" outlineLevel="0" collapsed="false">
      <c r="A687" s="449"/>
      <c r="I687" s="448" t="n">
        <f aca="false">G687-H687</f>
        <v>0</v>
      </c>
      <c r="AR687" s="0" t="n">
        <f aca="false">K701+L701</f>
        <v>0</v>
      </c>
      <c r="CC687" s="456" t="e">
        <f aca="false">IF(VALUE(MID(CB687,8,1))=1,DATEVALUE(LEFT(CB687,7)&amp;RIGHT(CB687,2)),DATEVALUE(CB687))</f>
        <v>#VALUE!</v>
      </c>
    </row>
    <row r="688" customFormat="false" ht="12.75" hidden="false" customHeight="false" outlineLevel="0" collapsed="false">
      <c r="A688" s="449"/>
      <c r="I688" s="448" t="n">
        <f aca="false">G688-H688</f>
        <v>0</v>
      </c>
      <c r="AR688" s="0" t="n">
        <f aca="false">K702+L702</f>
        <v>0</v>
      </c>
      <c r="CC688" s="456" t="e">
        <f aca="false">IF(VALUE(MID(CB688,8,1))=1,DATEVALUE(LEFT(CB688,7)&amp;RIGHT(CB688,2)),DATEVALUE(CB688))</f>
        <v>#VALUE!</v>
      </c>
    </row>
    <row r="689" customFormat="false" ht="12.75" hidden="false" customHeight="false" outlineLevel="0" collapsed="false">
      <c r="A689" s="449"/>
      <c r="I689" s="448" t="n">
        <f aca="false">G689-H689</f>
        <v>0</v>
      </c>
      <c r="AR689" s="0" t="n">
        <f aca="false">K703+L703</f>
        <v>0</v>
      </c>
      <c r="CC689" s="456" t="e">
        <f aca="false">IF(VALUE(MID(CB689,8,1))=1,DATEVALUE(LEFT(CB689,7)&amp;RIGHT(CB689,2)),DATEVALUE(CB689))</f>
        <v>#VALUE!</v>
      </c>
    </row>
    <row r="690" customFormat="false" ht="12.75" hidden="false" customHeight="false" outlineLevel="0" collapsed="false">
      <c r="A690" s="449"/>
      <c r="I690" s="448" t="n">
        <f aca="false">G690-H690</f>
        <v>0</v>
      </c>
      <c r="AR690" s="0" t="n">
        <f aca="false">K704+L704</f>
        <v>0</v>
      </c>
      <c r="CC690" s="456" t="e">
        <f aca="false">IF(VALUE(MID(CB690,8,1))=1,DATEVALUE(LEFT(CB690,7)&amp;RIGHT(CB690,2)),DATEVALUE(CB690))</f>
        <v>#VALUE!</v>
      </c>
    </row>
    <row r="691" customFormat="false" ht="12.75" hidden="false" customHeight="false" outlineLevel="0" collapsed="false">
      <c r="A691" s="449"/>
      <c r="I691" s="448" t="n">
        <f aca="false">G691-H691</f>
        <v>0</v>
      </c>
      <c r="AR691" s="0" t="n">
        <f aca="false">K705+L705</f>
        <v>0</v>
      </c>
      <c r="CC691" s="456" t="e">
        <f aca="false">IF(VALUE(MID(CB691,8,1))=1,DATEVALUE(LEFT(CB691,7)&amp;RIGHT(CB691,2)),DATEVALUE(CB691))</f>
        <v>#VALUE!</v>
      </c>
    </row>
    <row r="692" customFormat="false" ht="12.75" hidden="false" customHeight="false" outlineLevel="0" collapsed="false">
      <c r="A692" s="449"/>
      <c r="I692" s="448" t="n">
        <f aca="false">G692-H692</f>
        <v>0</v>
      </c>
      <c r="AR692" s="0" t="n">
        <f aca="false">K706+L706</f>
        <v>0</v>
      </c>
      <c r="CC692" s="456" t="e">
        <f aca="false">IF(VALUE(MID(CB692,8,1))=1,DATEVALUE(LEFT(CB692,7)&amp;RIGHT(CB692,2)),DATEVALUE(CB692))</f>
        <v>#VALUE!</v>
      </c>
    </row>
    <row r="693" customFormat="false" ht="12.75" hidden="false" customHeight="false" outlineLevel="0" collapsed="false">
      <c r="A693" s="449"/>
      <c r="I693" s="448" t="n">
        <f aca="false">G693-H693</f>
        <v>0</v>
      </c>
      <c r="AR693" s="0" t="n">
        <f aca="false">K707+L707</f>
        <v>0</v>
      </c>
      <c r="CC693" s="456" t="e">
        <f aca="false">IF(VALUE(MID(CB693,8,1))=1,DATEVALUE(LEFT(CB693,7)&amp;RIGHT(CB693,2)),DATEVALUE(CB693))</f>
        <v>#VALUE!</v>
      </c>
    </row>
    <row r="694" customFormat="false" ht="12.75" hidden="false" customHeight="false" outlineLevel="0" collapsed="false">
      <c r="A694" s="449"/>
      <c r="I694" s="448" t="n">
        <f aca="false">G694-H694</f>
        <v>0</v>
      </c>
      <c r="AR694" s="0" t="n">
        <f aca="false">K708+L708</f>
        <v>0</v>
      </c>
      <c r="CC694" s="456" t="e">
        <f aca="false">IF(VALUE(MID(CB694,8,1))=1,DATEVALUE(LEFT(CB694,7)&amp;RIGHT(CB694,2)),DATEVALUE(CB694))</f>
        <v>#VALUE!</v>
      </c>
    </row>
    <row r="695" customFormat="false" ht="12.75" hidden="false" customHeight="false" outlineLevel="0" collapsed="false">
      <c r="A695" s="449"/>
      <c r="I695" s="448" t="n">
        <f aca="false">G695-H695</f>
        <v>0</v>
      </c>
      <c r="AR695" s="0" t="n">
        <f aca="false">K709+L709</f>
        <v>0</v>
      </c>
      <c r="CC695" s="456" t="e">
        <f aca="false">IF(VALUE(MID(CB695,8,1))=1,DATEVALUE(LEFT(CB695,7)&amp;RIGHT(CB695,2)),DATEVALUE(CB695))</f>
        <v>#VALUE!</v>
      </c>
    </row>
    <row r="696" customFormat="false" ht="12.75" hidden="false" customHeight="false" outlineLevel="0" collapsed="false">
      <c r="A696" s="449"/>
      <c r="I696" s="448" t="n">
        <f aca="false">G696-H696</f>
        <v>0</v>
      </c>
      <c r="AR696" s="0" t="n">
        <f aca="false">K710+L710</f>
        <v>0</v>
      </c>
      <c r="CC696" s="456" t="e">
        <f aca="false">IF(VALUE(MID(CB696,8,1))=1,DATEVALUE(LEFT(CB696,7)&amp;RIGHT(CB696,2)),DATEVALUE(CB696))</f>
        <v>#VALUE!</v>
      </c>
    </row>
    <row r="697" customFormat="false" ht="12.75" hidden="false" customHeight="false" outlineLevel="0" collapsed="false">
      <c r="A697" s="449"/>
      <c r="I697" s="448" t="n">
        <f aca="false">G697-H697</f>
        <v>0</v>
      </c>
      <c r="AR697" s="0" t="n">
        <f aca="false">K711+L711</f>
        <v>0</v>
      </c>
      <c r="CC697" s="456" t="e">
        <f aca="false">IF(VALUE(MID(CB697,8,1))=1,DATEVALUE(LEFT(CB697,7)&amp;RIGHT(CB697,2)),DATEVALUE(CB697))</f>
        <v>#VALUE!</v>
      </c>
    </row>
    <row r="698" customFormat="false" ht="12.75" hidden="false" customHeight="false" outlineLevel="0" collapsed="false">
      <c r="A698" s="449"/>
      <c r="I698" s="448" t="n">
        <f aca="false">G698-H698</f>
        <v>0</v>
      </c>
      <c r="AR698" s="0" t="n">
        <f aca="false">K712+L712</f>
        <v>0</v>
      </c>
      <c r="CC698" s="456" t="e">
        <f aca="false">IF(VALUE(MID(CB698,8,1))=1,DATEVALUE(LEFT(CB698,7)&amp;RIGHT(CB698,2)),DATEVALUE(CB698))</f>
        <v>#VALUE!</v>
      </c>
    </row>
    <row r="699" customFormat="false" ht="12.75" hidden="false" customHeight="false" outlineLevel="0" collapsed="false">
      <c r="A699" s="449"/>
      <c r="I699" s="448" t="n">
        <f aca="false">G699-H699</f>
        <v>0</v>
      </c>
      <c r="AR699" s="0" t="n">
        <f aca="false">K713+L713</f>
        <v>0</v>
      </c>
      <c r="CC699" s="456" t="e">
        <f aca="false">IF(VALUE(MID(CB699,8,1))=1,DATEVALUE(LEFT(CB699,7)&amp;RIGHT(CB699,2)),DATEVALUE(CB699))</f>
        <v>#VALUE!</v>
      </c>
    </row>
    <row r="700" customFormat="false" ht="12.75" hidden="false" customHeight="false" outlineLevel="0" collapsed="false">
      <c r="A700" s="449"/>
      <c r="I700" s="448" t="n">
        <f aca="false">G700-H700</f>
        <v>0</v>
      </c>
      <c r="AR700" s="0" t="n">
        <f aca="false">K714+L714</f>
        <v>0</v>
      </c>
      <c r="CC700" s="456" t="e">
        <f aca="false">IF(VALUE(MID(CB700,8,1))=1,DATEVALUE(LEFT(CB700,7)&amp;RIGHT(CB700,2)),DATEVALUE(CB700))</f>
        <v>#VALUE!</v>
      </c>
    </row>
    <row r="701" customFormat="false" ht="12.75" hidden="false" customHeight="false" outlineLevel="0" collapsed="false">
      <c r="A701" s="449"/>
      <c r="I701" s="448" t="n">
        <f aca="false">G701-H701</f>
        <v>0</v>
      </c>
      <c r="AR701" s="0" t="n">
        <f aca="false">K715+L715</f>
        <v>0</v>
      </c>
    </row>
    <row r="702" customFormat="false" ht="12.75" hidden="false" customHeight="false" outlineLevel="0" collapsed="false">
      <c r="A702" s="449"/>
      <c r="I702" s="448" t="n">
        <f aca="false">G702-H702</f>
        <v>0</v>
      </c>
      <c r="AR702" s="0" t="n">
        <f aca="false">K716+L716</f>
        <v>0</v>
      </c>
    </row>
    <row r="703" customFormat="false" ht="12.75" hidden="false" customHeight="false" outlineLevel="0" collapsed="false">
      <c r="A703" s="449"/>
      <c r="I703" s="448" t="n">
        <f aca="false">G703-H703</f>
        <v>0</v>
      </c>
      <c r="AR703" s="0" t="n">
        <f aca="false">K717+L717</f>
        <v>0</v>
      </c>
    </row>
    <row r="704" customFormat="false" ht="12.75" hidden="false" customHeight="false" outlineLevel="0" collapsed="false">
      <c r="A704" s="449"/>
      <c r="I704" s="448" t="n">
        <f aca="false">G704-H704</f>
        <v>0</v>
      </c>
      <c r="AR704" s="0" t="n">
        <f aca="false">K718+L718</f>
        <v>0</v>
      </c>
    </row>
    <row r="705" customFormat="false" ht="12.75" hidden="false" customHeight="false" outlineLevel="0" collapsed="false">
      <c r="A705" s="449"/>
      <c r="I705" s="448" t="n">
        <f aca="false">G705-H705</f>
        <v>0</v>
      </c>
      <c r="AR705" s="0" t="n">
        <f aca="false">K719+L719</f>
        <v>0</v>
      </c>
    </row>
    <row r="706" customFormat="false" ht="12.75" hidden="false" customHeight="false" outlineLevel="0" collapsed="false">
      <c r="A706" s="449"/>
      <c r="I706" s="448" t="n">
        <f aca="false">G706-H706</f>
        <v>0</v>
      </c>
      <c r="AR706" s="0" t="n">
        <f aca="false">K720+L720</f>
        <v>0</v>
      </c>
    </row>
    <row r="707" customFormat="false" ht="12.75" hidden="false" customHeight="false" outlineLevel="0" collapsed="false">
      <c r="A707" s="449"/>
      <c r="I707" s="448" t="n">
        <f aca="false">G707-H707</f>
        <v>0</v>
      </c>
      <c r="AR707" s="0" t="n">
        <f aca="false">K721+L721</f>
        <v>0</v>
      </c>
    </row>
    <row r="708" customFormat="false" ht="12.75" hidden="false" customHeight="false" outlineLevel="0" collapsed="false">
      <c r="A708" s="449"/>
      <c r="I708" s="448" t="n">
        <f aca="false">G708-H708</f>
        <v>0</v>
      </c>
      <c r="AR708" s="0" t="n">
        <f aca="false">K722+L722</f>
        <v>0</v>
      </c>
    </row>
    <row r="709" customFormat="false" ht="12.75" hidden="false" customHeight="false" outlineLevel="0" collapsed="false">
      <c r="A709" s="449"/>
      <c r="I709" s="448" t="n">
        <f aca="false">G709-H709</f>
        <v>0</v>
      </c>
      <c r="AR709" s="0" t="n">
        <f aca="false">K723+L723</f>
        <v>0</v>
      </c>
    </row>
    <row r="710" customFormat="false" ht="12.75" hidden="false" customHeight="false" outlineLevel="0" collapsed="false">
      <c r="A710" s="449"/>
      <c r="I710" s="448" t="n">
        <f aca="false">G710-H710</f>
        <v>0</v>
      </c>
      <c r="AR710" s="0" t="n">
        <f aca="false">K724+L724</f>
        <v>0</v>
      </c>
    </row>
    <row r="711" customFormat="false" ht="12.75" hidden="false" customHeight="false" outlineLevel="0" collapsed="false">
      <c r="A711" s="449"/>
      <c r="I711" s="448" t="n">
        <f aca="false">G711-H711</f>
        <v>0</v>
      </c>
      <c r="AR711" s="0" t="n">
        <f aca="false">K725+L725</f>
        <v>0</v>
      </c>
    </row>
    <row r="712" customFormat="false" ht="12.75" hidden="false" customHeight="false" outlineLevel="0" collapsed="false">
      <c r="A712" s="449"/>
      <c r="I712" s="448" t="n">
        <f aca="false">G712-H712</f>
        <v>0</v>
      </c>
      <c r="AR712" s="0" t="n">
        <f aca="false">K726+L726</f>
        <v>0</v>
      </c>
    </row>
    <row r="713" customFormat="false" ht="12.75" hidden="false" customHeight="false" outlineLevel="0" collapsed="false">
      <c r="A713" s="449"/>
      <c r="I713" s="448" t="n">
        <f aca="false">G713-H713</f>
        <v>0</v>
      </c>
      <c r="AR713" s="0" t="n">
        <f aca="false">K727+L727</f>
        <v>0</v>
      </c>
    </row>
    <row r="714" customFormat="false" ht="12.75" hidden="false" customHeight="false" outlineLevel="0" collapsed="false">
      <c r="A714" s="449"/>
      <c r="I714" s="448" t="n">
        <f aca="false">G714-H714</f>
        <v>0</v>
      </c>
      <c r="AR714" s="0" t="n">
        <f aca="false">K728+L728</f>
        <v>0</v>
      </c>
    </row>
    <row r="715" customFormat="false" ht="12.75" hidden="false" customHeight="false" outlineLevel="0" collapsed="false">
      <c r="A715" s="449"/>
      <c r="I715" s="448" t="n">
        <f aca="false">G715-H715</f>
        <v>0</v>
      </c>
      <c r="AR715" s="0" t="n">
        <f aca="false">K729+L729</f>
        <v>0</v>
      </c>
    </row>
    <row r="716" customFormat="false" ht="12.75" hidden="false" customHeight="false" outlineLevel="0" collapsed="false">
      <c r="A716" s="449"/>
      <c r="I716" s="448" t="n">
        <f aca="false">G716-H716</f>
        <v>0</v>
      </c>
      <c r="AR716" s="0" t="n">
        <f aca="false">K730+L730</f>
        <v>0</v>
      </c>
    </row>
    <row r="717" customFormat="false" ht="12.75" hidden="false" customHeight="false" outlineLevel="0" collapsed="false">
      <c r="A717" s="449"/>
      <c r="I717" s="448" t="n">
        <f aca="false">G717-H717</f>
        <v>0</v>
      </c>
      <c r="AR717" s="0" t="n">
        <f aca="false">K731+L731</f>
        <v>0</v>
      </c>
    </row>
    <row r="718" customFormat="false" ht="12.75" hidden="false" customHeight="false" outlineLevel="0" collapsed="false">
      <c r="A718" s="449"/>
      <c r="I718" s="448" t="n">
        <f aca="false">G718-H718</f>
        <v>0</v>
      </c>
      <c r="AR718" s="0" t="n">
        <f aca="false">K732+L732</f>
        <v>0</v>
      </c>
    </row>
    <row r="719" customFormat="false" ht="12.75" hidden="false" customHeight="false" outlineLevel="0" collapsed="false">
      <c r="A719" s="449"/>
      <c r="I719" s="448" t="n">
        <f aca="false">G719-H719</f>
        <v>0</v>
      </c>
      <c r="AR719" s="0" t="n">
        <f aca="false">K733+L733</f>
        <v>0</v>
      </c>
    </row>
    <row r="720" customFormat="false" ht="12.75" hidden="false" customHeight="false" outlineLevel="0" collapsed="false">
      <c r="A720" s="449"/>
      <c r="I720" s="448" t="n">
        <f aca="false">G720-H720</f>
        <v>0</v>
      </c>
      <c r="AR720" s="0" t="n">
        <f aca="false">K734+L734</f>
        <v>0</v>
      </c>
    </row>
    <row r="721" customFormat="false" ht="12.75" hidden="false" customHeight="false" outlineLevel="0" collapsed="false">
      <c r="A721" s="449"/>
      <c r="I721" s="448" t="n">
        <f aca="false">G721-H721</f>
        <v>0</v>
      </c>
      <c r="AR721" s="0" t="n">
        <f aca="false">K735+L735</f>
        <v>0</v>
      </c>
    </row>
    <row r="722" customFormat="false" ht="12.75" hidden="false" customHeight="false" outlineLevel="0" collapsed="false">
      <c r="A722" s="449"/>
      <c r="I722" s="448" t="n">
        <f aca="false">G722-H722</f>
        <v>0</v>
      </c>
      <c r="AR722" s="0" t="n">
        <f aca="false">K736+L736</f>
        <v>0</v>
      </c>
    </row>
    <row r="723" customFormat="false" ht="12.75" hidden="false" customHeight="false" outlineLevel="0" collapsed="false">
      <c r="A723" s="449"/>
      <c r="I723" s="448" t="n">
        <f aca="false">G723-H723</f>
        <v>0</v>
      </c>
      <c r="AR723" s="0" t="n">
        <f aca="false">K737+L737</f>
        <v>0</v>
      </c>
    </row>
    <row r="724" customFormat="false" ht="12.75" hidden="false" customHeight="false" outlineLevel="0" collapsed="false">
      <c r="A724" s="449"/>
      <c r="I724" s="448" t="n">
        <f aca="false">G724-H724</f>
        <v>0</v>
      </c>
      <c r="AR724" s="0" t="n">
        <f aca="false">K738+L738</f>
        <v>0</v>
      </c>
    </row>
    <row r="725" customFormat="false" ht="12.75" hidden="false" customHeight="false" outlineLevel="0" collapsed="false">
      <c r="A725" s="449"/>
      <c r="I725" s="448" t="n">
        <f aca="false">G725-H725</f>
        <v>0</v>
      </c>
      <c r="AR725" s="0" t="n">
        <f aca="false">K739+L739</f>
        <v>0</v>
      </c>
    </row>
    <row r="726" customFormat="false" ht="12.75" hidden="false" customHeight="false" outlineLevel="0" collapsed="false">
      <c r="A726" s="449"/>
      <c r="I726" s="448" t="n">
        <f aca="false">G726-H726</f>
        <v>0</v>
      </c>
      <c r="AR726" s="0" t="n">
        <f aca="false">K740+L740</f>
        <v>0</v>
      </c>
    </row>
    <row r="727" customFormat="false" ht="12.75" hidden="false" customHeight="false" outlineLevel="0" collapsed="false">
      <c r="A727" s="449"/>
      <c r="I727" s="448" t="n">
        <f aca="false">G727-H727</f>
        <v>0</v>
      </c>
      <c r="AR727" s="0" t="n">
        <f aca="false">K741+L741</f>
        <v>0</v>
      </c>
    </row>
    <row r="728" customFormat="false" ht="12.75" hidden="false" customHeight="false" outlineLevel="0" collapsed="false">
      <c r="A728" s="449"/>
      <c r="I728" s="448" t="n">
        <f aca="false">G728-H728</f>
        <v>0</v>
      </c>
      <c r="AR728" s="0" t="n">
        <f aca="false">K742+L742</f>
        <v>0</v>
      </c>
    </row>
    <row r="729" customFormat="false" ht="12.75" hidden="false" customHeight="false" outlineLevel="0" collapsed="false">
      <c r="A729" s="449"/>
      <c r="I729" s="448" t="n">
        <f aca="false">G729-H729</f>
        <v>0</v>
      </c>
      <c r="AR729" s="0" t="n">
        <f aca="false">K743+L743</f>
        <v>0</v>
      </c>
    </row>
    <row r="730" customFormat="false" ht="12.75" hidden="false" customHeight="false" outlineLevel="0" collapsed="false">
      <c r="A730" s="449"/>
      <c r="I730" s="448" t="n">
        <f aca="false">G730-H730</f>
        <v>0</v>
      </c>
      <c r="AR730" s="0" t="n">
        <f aca="false">K744+L744</f>
        <v>0</v>
      </c>
    </row>
    <row r="731" customFormat="false" ht="12.75" hidden="false" customHeight="false" outlineLevel="0" collapsed="false">
      <c r="A731" s="449"/>
      <c r="I731" s="448" t="n">
        <f aca="false">G731-H731</f>
        <v>0</v>
      </c>
      <c r="AR731" s="0" t="n">
        <f aca="false">K745+L745</f>
        <v>0</v>
      </c>
    </row>
    <row r="732" customFormat="false" ht="12.75" hidden="false" customHeight="false" outlineLevel="0" collapsed="false">
      <c r="A732" s="449"/>
      <c r="I732" s="448" t="n">
        <f aca="false">G732-H732</f>
        <v>0</v>
      </c>
      <c r="AR732" s="0" t="n">
        <f aca="false">K746+L746</f>
        <v>0</v>
      </c>
    </row>
    <row r="733" customFormat="false" ht="12.75" hidden="false" customHeight="false" outlineLevel="0" collapsed="false">
      <c r="A733" s="449"/>
      <c r="I733" s="448" t="n">
        <f aca="false">G733-H733</f>
        <v>0</v>
      </c>
      <c r="AR733" s="0" t="n">
        <f aca="false">K747+L747</f>
        <v>0</v>
      </c>
    </row>
    <row r="734" customFormat="false" ht="12.75" hidden="false" customHeight="false" outlineLevel="0" collapsed="false">
      <c r="A734" s="449"/>
      <c r="I734" s="448" t="n">
        <f aca="false">G734-H734</f>
        <v>0</v>
      </c>
      <c r="AR734" s="0" t="n">
        <f aca="false">K748+L748</f>
        <v>0</v>
      </c>
    </row>
    <row r="735" customFormat="false" ht="12.75" hidden="false" customHeight="false" outlineLevel="0" collapsed="false">
      <c r="A735" s="449"/>
      <c r="I735" s="448" t="n">
        <f aca="false">G735-H735</f>
        <v>0</v>
      </c>
      <c r="AR735" s="0" t="n">
        <f aca="false">K749+L749</f>
        <v>0</v>
      </c>
    </row>
    <row r="736" customFormat="false" ht="12.75" hidden="false" customHeight="false" outlineLevel="0" collapsed="false">
      <c r="A736" s="449"/>
      <c r="I736" s="448" t="n">
        <f aca="false">G736-H736</f>
        <v>0</v>
      </c>
      <c r="AR736" s="0" t="n">
        <f aca="false">K750+L750</f>
        <v>0</v>
      </c>
    </row>
    <row r="737" customFormat="false" ht="12.75" hidden="false" customHeight="false" outlineLevel="0" collapsed="false">
      <c r="A737" s="449"/>
      <c r="I737" s="448" t="n">
        <f aca="false">G737-H737</f>
        <v>0</v>
      </c>
      <c r="AR737" s="0" t="n">
        <f aca="false">K751+L751</f>
        <v>0</v>
      </c>
    </row>
    <row r="738" customFormat="false" ht="12.75" hidden="false" customHeight="false" outlineLevel="0" collapsed="false">
      <c r="A738" s="449"/>
      <c r="I738" s="448" t="n">
        <f aca="false">G738-H738</f>
        <v>0</v>
      </c>
      <c r="AR738" s="0" t="n">
        <f aca="false">K752+L752</f>
        <v>0</v>
      </c>
    </row>
    <row r="739" customFormat="false" ht="12.75" hidden="false" customHeight="false" outlineLevel="0" collapsed="false">
      <c r="A739" s="449"/>
      <c r="I739" s="448" t="n">
        <f aca="false">G739-H739</f>
        <v>0</v>
      </c>
      <c r="AR739" s="0" t="n">
        <f aca="false">K753+L753</f>
        <v>0</v>
      </c>
    </row>
    <row r="740" customFormat="false" ht="12.75" hidden="false" customHeight="false" outlineLevel="0" collapsed="false">
      <c r="A740" s="449"/>
      <c r="I740" s="448" t="n">
        <f aca="false">G740-H740</f>
        <v>0</v>
      </c>
      <c r="AR740" s="0" t="n">
        <f aca="false">K754+L754</f>
        <v>0</v>
      </c>
    </row>
    <row r="741" customFormat="false" ht="12.75" hidden="false" customHeight="false" outlineLevel="0" collapsed="false">
      <c r="A741" s="449"/>
      <c r="I741" s="448" t="n">
        <f aca="false">G741-H741</f>
        <v>0</v>
      </c>
      <c r="AR741" s="0" t="n">
        <f aca="false">K755+L755</f>
        <v>0</v>
      </c>
    </row>
    <row r="742" customFormat="false" ht="12.75" hidden="false" customHeight="false" outlineLevel="0" collapsed="false">
      <c r="A742" s="449"/>
      <c r="I742" s="448" t="n">
        <f aca="false">G742-H742</f>
        <v>0</v>
      </c>
      <c r="AR742" s="0" t="n">
        <f aca="false">K756+L756</f>
        <v>0</v>
      </c>
    </row>
    <row r="743" customFormat="false" ht="12.75" hidden="false" customHeight="false" outlineLevel="0" collapsed="false">
      <c r="A743" s="449"/>
      <c r="I743" s="448" t="n">
        <f aca="false">G743-H743</f>
        <v>0</v>
      </c>
      <c r="AR743" s="0" t="n">
        <f aca="false">K757+L757</f>
        <v>0</v>
      </c>
    </row>
    <row r="744" customFormat="false" ht="12.75" hidden="false" customHeight="false" outlineLevel="0" collapsed="false">
      <c r="A744" s="449"/>
      <c r="I744" s="448" t="n">
        <f aca="false">G744-H744</f>
        <v>0</v>
      </c>
      <c r="AR744" s="0" t="n">
        <f aca="false">K758+L758</f>
        <v>0</v>
      </c>
    </row>
    <row r="745" customFormat="false" ht="12.75" hidden="false" customHeight="false" outlineLevel="0" collapsed="false">
      <c r="A745" s="449"/>
      <c r="I745" s="448" t="n">
        <f aca="false">G745-H745</f>
        <v>0</v>
      </c>
      <c r="AR745" s="0" t="n">
        <f aca="false">K759+L759</f>
        <v>0</v>
      </c>
    </row>
    <row r="746" customFormat="false" ht="12.75" hidden="false" customHeight="false" outlineLevel="0" collapsed="false">
      <c r="A746" s="449"/>
      <c r="I746" s="448" t="n">
        <f aca="false">G746-H746</f>
        <v>0</v>
      </c>
      <c r="AR746" s="0" t="n">
        <f aca="false">K760+L760</f>
        <v>0</v>
      </c>
    </row>
    <row r="747" customFormat="false" ht="12.75" hidden="false" customHeight="false" outlineLevel="0" collapsed="false">
      <c r="A747" s="449"/>
      <c r="I747" s="448" t="n">
        <f aca="false">G747-H747</f>
        <v>0</v>
      </c>
      <c r="AR747" s="0" t="n">
        <f aca="false">K761+L761</f>
        <v>0</v>
      </c>
    </row>
    <row r="748" customFormat="false" ht="12.75" hidden="false" customHeight="false" outlineLevel="0" collapsed="false">
      <c r="A748" s="449"/>
      <c r="I748" s="448" t="n">
        <f aca="false">G748-H748</f>
        <v>0</v>
      </c>
      <c r="AR748" s="0" t="n">
        <f aca="false">K762+L762</f>
        <v>0</v>
      </c>
    </row>
    <row r="749" customFormat="false" ht="12.75" hidden="false" customHeight="false" outlineLevel="0" collapsed="false">
      <c r="A749" s="449"/>
      <c r="I749" s="448" t="n">
        <f aca="false">G749-H749</f>
        <v>0</v>
      </c>
      <c r="AR749" s="0" t="n">
        <f aca="false">K763+L763</f>
        <v>0</v>
      </c>
    </row>
    <row r="750" customFormat="false" ht="12.75" hidden="false" customHeight="false" outlineLevel="0" collapsed="false">
      <c r="A750" s="449"/>
      <c r="I750" s="448" t="n">
        <f aca="false">G750-H750</f>
        <v>0</v>
      </c>
      <c r="AR750" s="0" t="n">
        <f aca="false">K764+L764</f>
        <v>0</v>
      </c>
    </row>
    <row r="751" customFormat="false" ht="12.75" hidden="false" customHeight="false" outlineLevel="0" collapsed="false">
      <c r="A751" s="449"/>
      <c r="I751" s="448" t="n">
        <f aca="false">G751-H751</f>
        <v>0</v>
      </c>
      <c r="AR751" s="0" t="n">
        <f aca="false">K765+L765</f>
        <v>0</v>
      </c>
    </row>
    <row r="752" customFormat="false" ht="12.75" hidden="false" customHeight="false" outlineLevel="0" collapsed="false">
      <c r="A752" s="449"/>
      <c r="I752" s="448" t="n">
        <f aca="false">G752-H752</f>
        <v>0</v>
      </c>
      <c r="AR752" s="0" t="n">
        <f aca="false">K766+L766</f>
        <v>0</v>
      </c>
    </row>
    <row r="753" customFormat="false" ht="12.75" hidden="false" customHeight="false" outlineLevel="0" collapsed="false">
      <c r="A753" s="449"/>
      <c r="I753" s="448" t="n">
        <f aca="false">G753-H753</f>
        <v>0</v>
      </c>
      <c r="AR753" s="0" t="n">
        <f aca="false">K767+L767</f>
        <v>0</v>
      </c>
    </row>
    <row r="754" customFormat="false" ht="12.75" hidden="false" customHeight="false" outlineLevel="0" collapsed="false">
      <c r="A754" s="449"/>
      <c r="I754" s="448" t="n">
        <f aca="false">G754-H754</f>
        <v>0</v>
      </c>
      <c r="AR754" s="0" t="n">
        <f aca="false">K768+L768</f>
        <v>0</v>
      </c>
    </row>
    <row r="755" customFormat="false" ht="12.75" hidden="false" customHeight="false" outlineLevel="0" collapsed="false">
      <c r="A755" s="449"/>
      <c r="I755" s="448" t="n">
        <f aca="false">G755-H755</f>
        <v>0</v>
      </c>
      <c r="AR755" s="0" t="n">
        <f aca="false">K769+L769</f>
        <v>0</v>
      </c>
    </row>
    <row r="756" customFormat="false" ht="12.75" hidden="false" customHeight="false" outlineLevel="0" collapsed="false">
      <c r="A756" s="449"/>
      <c r="I756" s="448" t="n">
        <f aca="false">G756-H756</f>
        <v>0</v>
      </c>
      <c r="AR756" s="0" t="n">
        <f aca="false">K770+L770</f>
        <v>0</v>
      </c>
    </row>
    <row r="757" customFormat="false" ht="12.75" hidden="false" customHeight="false" outlineLevel="0" collapsed="false">
      <c r="A757" s="449"/>
      <c r="I757" s="448" t="n">
        <f aca="false">G757-H757</f>
        <v>0</v>
      </c>
      <c r="AR757" s="0" t="n">
        <f aca="false">K771+L771</f>
        <v>0</v>
      </c>
    </row>
    <row r="758" customFormat="false" ht="12.75" hidden="false" customHeight="false" outlineLevel="0" collapsed="false">
      <c r="A758" s="449"/>
      <c r="I758" s="448" t="n">
        <f aca="false">G758-H758</f>
        <v>0</v>
      </c>
      <c r="AR758" s="0" t="n">
        <f aca="false">K772+L772</f>
        <v>0</v>
      </c>
    </row>
    <row r="759" customFormat="false" ht="12.75" hidden="false" customHeight="false" outlineLevel="0" collapsed="false">
      <c r="A759" s="449"/>
      <c r="I759" s="448" t="n">
        <f aca="false">G759-H759</f>
        <v>0</v>
      </c>
      <c r="AR759" s="0" t="n">
        <f aca="false">K773+L773</f>
        <v>0</v>
      </c>
    </row>
    <row r="760" customFormat="false" ht="12.75" hidden="false" customHeight="false" outlineLevel="0" collapsed="false">
      <c r="A760" s="449"/>
      <c r="I760" s="448" t="n">
        <f aca="false">G760-H760</f>
        <v>0</v>
      </c>
      <c r="AR760" s="0" t="n">
        <f aca="false">K774+L774</f>
        <v>0</v>
      </c>
    </row>
    <row r="761" customFormat="false" ht="12.75" hidden="false" customHeight="false" outlineLevel="0" collapsed="false">
      <c r="A761" s="449"/>
      <c r="I761" s="448" t="n">
        <f aca="false">G761-H761</f>
        <v>0</v>
      </c>
      <c r="AR761" s="0" t="n">
        <f aca="false">K775+L775</f>
        <v>0</v>
      </c>
    </row>
    <row r="762" customFormat="false" ht="12.75" hidden="false" customHeight="false" outlineLevel="0" collapsed="false">
      <c r="A762" s="449"/>
      <c r="I762" s="448" t="n">
        <f aca="false">G762-H762</f>
        <v>0</v>
      </c>
      <c r="AR762" s="0" t="n">
        <f aca="false">K776+L776</f>
        <v>0</v>
      </c>
    </row>
    <row r="763" customFormat="false" ht="12.75" hidden="false" customHeight="false" outlineLevel="0" collapsed="false">
      <c r="A763" s="449"/>
      <c r="I763" s="448" t="n">
        <f aca="false">G763-H763</f>
        <v>0</v>
      </c>
      <c r="AR763" s="0" t="n">
        <f aca="false">K777+L777</f>
        <v>0</v>
      </c>
    </row>
    <row r="764" customFormat="false" ht="12.75" hidden="false" customHeight="false" outlineLevel="0" collapsed="false">
      <c r="A764" s="449"/>
      <c r="I764" s="448" t="n">
        <f aca="false">G764-H764</f>
        <v>0</v>
      </c>
      <c r="AR764" s="0" t="n">
        <f aca="false">K778+L778</f>
        <v>0</v>
      </c>
    </row>
    <row r="765" customFormat="false" ht="12.75" hidden="false" customHeight="false" outlineLevel="0" collapsed="false">
      <c r="A765" s="449"/>
      <c r="I765" s="448" t="n">
        <f aca="false">G765-H765</f>
        <v>0</v>
      </c>
      <c r="AR765" s="0" t="n">
        <f aca="false">K779+L779</f>
        <v>0</v>
      </c>
    </row>
    <row r="766" customFormat="false" ht="12.75" hidden="false" customHeight="false" outlineLevel="0" collapsed="false">
      <c r="A766" s="449"/>
      <c r="I766" s="448" t="n">
        <f aca="false">G766-H766</f>
        <v>0</v>
      </c>
      <c r="AR766" s="0" t="n">
        <f aca="false">K780+L780</f>
        <v>0</v>
      </c>
    </row>
    <row r="767" customFormat="false" ht="12.75" hidden="false" customHeight="false" outlineLevel="0" collapsed="false">
      <c r="A767" s="449"/>
      <c r="I767" s="448" t="n">
        <f aca="false">G767-H767</f>
        <v>0</v>
      </c>
      <c r="AR767" s="0" t="n">
        <f aca="false">K781+L781</f>
        <v>0</v>
      </c>
    </row>
    <row r="768" customFormat="false" ht="12.75" hidden="false" customHeight="false" outlineLevel="0" collapsed="false">
      <c r="A768" s="449"/>
      <c r="I768" s="448" t="n">
        <f aca="false">G768-H768</f>
        <v>0</v>
      </c>
      <c r="AR768" s="0" t="n">
        <f aca="false">K782+L782</f>
        <v>0</v>
      </c>
    </row>
    <row r="769" customFormat="false" ht="12.75" hidden="false" customHeight="false" outlineLevel="0" collapsed="false">
      <c r="A769" s="449"/>
      <c r="I769" s="448" t="n">
        <f aca="false">G769-H769</f>
        <v>0</v>
      </c>
      <c r="AR769" s="0" t="n">
        <f aca="false">K783+L783</f>
        <v>0</v>
      </c>
    </row>
    <row r="770" customFormat="false" ht="12.75" hidden="false" customHeight="false" outlineLevel="0" collapsed="false">
      <c r="A770" s="449"/>
      <c r="I770" s="448" t="n">
        <f aca="false">G770-H770</f>
        <v>0</v>
      </c>
      <c r="AR770" s="0" t="n">
        <f aca="false">K784+L784</f>
        <v>0</v>
      </c>
    </row>
    <row r="771" customFormat="false" ht="12.75" hidden="false" customHeight="false" outlineLevel="0" collapsed="false">
      <c r="A771" s="449"/>
      <c r="I771" s="448" t="n">
        <f aca="false">G771-H771</f>
        <v>0</v>
      </c>
      <c r="AR771" s="0" t="n">
        <f aca="false">K785+L785</f>
        <v>0</v>
      </c>
    </row>
    <row r="772" customFormat="false" ht="12.75" hidden="false" customHeight="false" outlineLevel="0" collapsed="false">
      <c r="A772" s="449"/>
      <c r="I772" s="448" t="n">
        <f aca="false">G772-H772</f>
        <v>0</v>
      </c>
      <c r="AR772" s="0" t="n">
        <f aca="false">K786+L786</f>
        <v>0</v>
      </c>
    </row>
    <row r="773" customFormat="false" ht="12.75" hidden="false" customHeight="false" outlineLevel="0" collapsed="false">
      <c r="A773" s="449"/>
      <c r="I773" s="448" t="n">
        <f aca="false">G773-H773</f>
        <v>0</v>
      </c>
      <c r="AR773" s="0" t="n">
        <f aca="false">K787+L787</f>
        <v>0</v>
      </c>
    </row>
    <row r="774" customFormat="false" ht="12.75" hidden="false" customHeight="false" outlineLevel="0" collapsed="false">
      <c r="A774" s="449"/>
      <c r="I774" s="448" t="n">
        <f aca="false">G774-H774</f>
        <v>0</v>
      </c>
      <c r="AR774" s="0" t="n">
        <f aca="false">K788+L788</f>
        <v>0</v>
      </c>
    </row>
    <row r="775" customFormat="false" ht="12.75" hidden="false" customHeight="false" outlineLevel="0" collapsed="false">
      <c r="A775" s="449"/>
      <c r="I775" s="448" t="n">
        <f aca="false">G775-H775</f>
        <v>0</v>
      </c>
      <c r="AR775" s="0" t="n">
        <f aca="false">K789+L789</f>
        <v>0</v>
      </c>
    </row>
    <row r="776" customFormat="false" ht="12.75" hidden="false" customHeight="false" outlineLevel="0" collapsed="false">
      <c r="A776" s="449"/>
      <c r="I776" s="448" t="n">
        <f aca="false">G776-H776</f>
        <v>0</v>
      </c>
      <c r="AR776" s="0" t="n">
        <f aca="false">K790+L790</f>
        <v>0</v>
      </c>
    </row>
    <row r="777" customFormat="false" ht="12.75" hidden="false" customHeight="false" outlineLevel="0" collapsed="false">
      <c r="A777" s="449"/>
      <c r="I777" s="448" t="n">
        <f aca="false">G777-H777</f>
        <v>0</v>
      </c>
      <c r="AR777" s="0" t="n">
        <f aca="false">K791+L791</f>
        <v>0</v>
      </c>
    </row>
    <row r="778" customFormat="false" ht="12.75" hidden="false" customHeight="false" outlineLevel="0" collapsed="false">
      <c r="A778" s="449"/>
      <c r="I778" s="448" t="n">
        <f aca="false">G778-H778</f>
        <v>0</v>
      </c>
      <c r="AR778" s="0" t="n">
        <f aca="false">K792+L792</f>
        <v>0</v>
      </c>
    </row>
    <row r="779" customFormat="false" ht="12.75" hidden="false" customHeight="false" outlineLevel="0" collapsed="false">
      <c r="A779" s="449"/>
      <c r="I779" s="448" t="n">
        <f aca="false">G779-H779</f>
        <v>0</v>
      </c>
      <c r="AR779" s="0" t="n">
        <f aca="false">K793+L793</f>
        <v>0</v>
      </c>
    </row>
    <row r="780" customFormat="false" ht="12.75" hidden="false" customHeight="false" outlineLevel="0" collapsed="false">
      <c r="A780" s="449"/>
      <c r="I780" s="448" t="n">
        <f aca="false">G780-H780</f>
        <v>0</v>
      </c>
      <c r="AR780" s="0" t="n">
        <f aca="false">K794+L794</f>
        <v>0</v>
      </c>
    </row>
    <row r="781" customFormat="false" ht="12.75" hidden="false" customHeight="false" outlineLevel="0" collapsed="false">
      <c r="A781" s="449"/>
      <c r="I781" s="448" t="n">
        <f aca="false">G781-H781</f>
        <v>0</v>
      </c>
      <c r="AR781" s="0" t="n">
        <f aca="false">K795+L795</f>
        <v>0</v>
      </c>
    </row>
    <row r="782" customFormat="false" ht="12.75" hidden="false" customHeight="false" outlineLevel="0" collapsed="false">
      <c r="A782" s="449"/>
      <c r="I782" s="448" t="n">
        <f aca="false">G782-H782</f>
        <v>0</v>
      </c>
      <c r="AR782" s="0" t="n">
        <f aca="false">K796+L796</f>
        <v>0</v>
      </c>
    </row>
    <row r="783" customFormat="false" ht="12.75" hidden="false" customHeight="false" outlineLevel="0" collapsed="false">
      <c r="A783" s="449"/>
      <c r="I783" s="448" t="n">
        <f aca="false">G783-H783</f>
        <v>0</v>
      </c>
      <c r="AR783" s="0" t="n">
        <f aca="false">K797+L797</f>
        <v>0</v>
      </c>
    </row>
    <row r="784" customFormat="false" ht="12.75" hidden="false" customHeight="false" outlineLevel="0" collapsed="false">
      <c r="A784" s="449"/>
      <c r="I784" s="448" t="n">
        <f aca="false">G784-H784</f>
        <v>0</v>
      </c>
      <c r="AR784" s="0" t="n">
        <f aca="false">K798+L798</f>
        <v>0</v>
      </c>
    </row>
    <row r="785" customFormat="false" ht="12.75" hidden="false" customHeight="false" outlineLevel="0" collapsed="false">
      <c r="A785" s="449"/>
      <c r="I785" s="448" t="n">
        <f aca="false">G785-H785</f>
        <v>0</v>
      </c>
      <c r="AR785" s="0" t="n">
        <f aca="false">K799+L799</f>
        <v>0</v>
      </c>
    </row>
    <row r="786" customFormat="false" ht="12.75" hidden="false" customHeight="false" outlineLevel="0" collapsed="false">
      <c r="A786" s="449"/>
      <c r="I786" s="448" t="n">
        <f aca="false">G786-H786</f>
        <v>0</v>
      </c>
      <c r="AR786" s="0" t="n">
        <f aca="false">K800+L800</f>
        <v>0</v>
      </c>
    </row>
    <row r="787" customFormat="false" ht="12.75" hidden="false" customHeight="false" outlineLevel="0" collapsed="false">
      <c r="A787" s="449"/>
      <c r="I787" s="448" t="n">
        <f aca="false">G787-H787</f>
        <v>0</v>
      </c>
      <c r="AR787" s="0" t="n">
        <f aca="false">K801+L801</f>
        <v>0</v>
      </c>
    </row>
    <row r="788" customFormat="false" ht="12.75" hidden="false" customHeight="false" outlineLevel="0" collapsed="false">
      <c r="A788" s="449"/>
      <c r="I788" s="448" t="n">
        <f aca="false">G788-H788</f>
        <v>0</v>
      </c>
      <c r="AR788" s="0" t="n">
        <f aca="false">K802+L802</f>
        <v>0</v>
      </c>
    </row>
    <row r="789" customFormat="false" ht="12.75" hidden="false" customHeight="false" outlineLevel="0" collapsed="false">
      <c r="A789" s="449"/>
      <c r="I789" s="448" t="n">
        <f aca="false">G789-H789</f>
        <v>0</v>
      </c>
      <c r="AR789" s="0" t="n">
        <f aca="false">K803+L803</f>
        <v>0</v>
      </c>
    </row>
    <row r="790" customFormat="false" ht="12.75" hidden="false" customHeight="false" outlineLevel="0" collapsed="false">
      <c r="A790" s="449"/>
      <c r="I790" s="448" t="n">
        <f aca="false">G790-H790</f>
        <v>0</v>
      </c>
      <c r="AR790" s="0" t="n">
        <f aca="false">K804+L804</f>
        <v>0</v>
      </c>
    </row>
    <row r="791" customFormat="false" ht="12.75" hidden="false" customHeight="false" outlineLevel="0" collapsed="false">
      <c r="A791" s="449"/>
      <c r="I791" s="448" t="n">
        <f aca="false">G791-H791</f>
        <v>0</v>
      </c>
      <c r="AR791" s="0" t="n">
        <f aca="false">K805+L805</f>
        <v>0</v>
      </c>
    </row>
    <row r="792" customFormat="false" ht="12.75" hidden="false" customHeight="false" outlineLevel="0" collapsed="false">
      <c r="A792" s="449"/>
      <c r="I792" s="448" t="n">
        <f aca="false">G792-H792</f>
        <v>0</v>
      </c>
      <c r="AR792" s="0" t="n">
        <f aca="false">K806+L806</f>
        <v>0</v>
      </c>
    </row>
    <row r="793" customFormat="false" ht="12.75" hidden="false" customHeight="false" outlineLevel="0" collapsed="false">
      <c r="A793" s="449"/>
      <c r="I793" s="448" t="n">
        <f aca="false">G793-H793</f>
        <v>0</v>
      </c>
      <c r="AR793" s="0" t="n">
        <f aca="false">K807+L807</f>
        <v>0</v>
      </c>
    </row>
    <row r="794" customFormat="false" ht="12.75" hidden="false" customHeight="false" outlineLevel="0" collapsed="false">
      <c r="A794" s="449"/>
      <c r="I794" s="448" t="n">
        <f aca="false">G794-H794</f>
        <v>0</v>
      </c>
      <c r="AR794" s="0" t="n">
        <f aca="false">K808+L808</f>
        <v>0</v>
      </c>
    </row>
    <row r="795" customFormat="false" ht="12.75" hidden="false" customHeight="false" outlineLevel="0" collapsed="false">
      <c r="A795" s="449"/>
      <c r="I795" s="448" t="n">
        <f aca="false">G795-H795</f>
        <v>0</v>
      </c>
      <c r="AR795" s="0" t="n">
        <f aca="false">K809+L809</f>
        <v>0</v>
      </c>
    </row>
    <row r="796" customFormat="false" ht="12.75" hidden="false" customHeight="false" outlineLevel="0" collapsed="false">
      <c r="A796" s="449"/>
      <c r="I796" s="448" t="n">
        <f aca="false">G796-H796</f>
        <v>0</v>
      </c>
      <c r="AR796" s="0" t="n">
        <f aca="false">K810+L810</f>
        <v>0</v>
      </c>
    </row>
    <row r="797" customFormat="false" ht="12.75" hidden="false" customHeight="false" outlineLevel="0" collapsed="false">
      <c r="A797" s="449"/>
      <c r="I797" s="448" t="n">
        <f aca="false">G797-H797</f>
        <v>0</v>
      </c>
      <c r="AR797" s="0" t="n">
        <f aca="false">K811+L811</f>
        <v>0</v>
      </c>
    </row>
    <row r="798" customFormat="false" ht="12.75" hidden="false" customHeight="false" outlineLevel="0" collapsed="false">
      <c r="A798" s="449"/>
      <c r="I798" s="448" t="n">
        <f aca="false">G798-H798</f>
        <v>0</v>
      </c>
      <c r="AR798" s="0" t="n">
        <f aca="false">K812+L812</f>
        <v>0</v>
      </c>
    </row>
    <row r="799" customFormat="false" ht="12.75" hidden="false" customHeight="false" outlineLevel="0" collapsed="false">
      <c r="A799" s="449"/>
      <c r="I799" s="448" t="n">
        <f aca="false">G799-H799</f>
        <v>0</v>
      </c>
      <c r="AR799" s="0" t="n">
        <f aca="false">K813+L813</f>
        <v>0</v>
      </c>
    </row>
    <row r="800" customFormat="false" ht="12.75" hidden="false" customHeight="false" outlineLevel="0" collapsed="false">
      <c r="A800" s="449"/>
      <c r="I800" s="448" t="n">
        <f aca="false">G800-H800</f>
        <v>0</v>
      </c>
      <c r="AR800" s="0" t="n">
        <f aca="false">K814+L814</f>
        <v>0</v>
      </c>
    </row>
    <row r="801" customFormat="false" ht="12.75" hidden="false" customHeight="false" outlineLevel="0" collapsed="false">
      <c r="A801" s="449"/>
      <c r="I801" s="448" t="n">
        <f aca="false">G801-H801</f>
        <v>0</v>
      </c>
      <c r="AR801" s="0" t="n">
        <f aca="false">K815+L815</f>
        <v>0</v>
      </c>
    </row>
    <row r="802" customFormat="false" ht="12.75" hidden="false" customHeight="false" outlineLevel="0" collapsed="false">
      <c r="A802" s="449"/>
      <c r="I802" s="448" t="n">
        <f aca="false">G802-H802</f>
        <v>0</v>
      </c>
      <c r="AR802" s="0" t="n">
        <f aca="false">K816+L816</f>
        <v>0</v>
      </c>
    </row>
    <row r="803" customFormat="false" ht="12.75" hidden="false" customHeight="false" outlineLevel="0" collapsed="false">
      <c r="A803" s="449"/>
      <c r="I803" s="448" t="n">
        <f aca="false">G803-H803</f>
        <v>0</v>
      </c>
      <c r="AR803" s="0" t="n">
        <f aca="false">K817+L817</f>
        <v>0</v>
      </c>
    </row>
    <row r="804" customFormat="false" ht="12.75" hidden="false" customHeight="false" outlineLevel="0" collapsed="false">
      <c r="A804" s="449"/>
      <c r="I804" s="448" t="n">
        <f aca="false">G804-H804</f>
        <v>0</v>
      </c>
      <c r="AR804" s="0" t="n">
        <f aca="false">K818+L818</f>
        <v>0</v>
      </c>
    </row>
    <row r="805" customFormat="false" ht="12.75" hidden="false" customHeight="false" outlineLevel="0" collapsed="false">
      <c r="A805" s="449"/>
      <c r="I805" s="448" t="n">
        <f aca="false">G805-H805</f>
        <v>0</v>
      </c>
      <c r="AR805" s="0" t="n">
        <f aca="false">K819+L819</f>
        <v>0</v>
      </c>
    </row>
    <row r="806" customFormat="false" ht="12.75" hidden="false" customHeight="false" outlineLevel="0" collapsed="false">
      <c r="A806" s="449"/>
      <c r="I806" s="448" t="n">
        <f aca="false">G806-H806</f>
        <v>0</v>
      </c>
      <c r="AR806" s="0" t="n">
        <f aca="false">K820+L820</f>
        <v>0</v>
      </c>
    </row>
    <row r="807" customFormat="false" ht="12.75" hidden="false" customHeight="false" outlineLevel="0" collapsed="false">
      <c r="A807" s="449"/>
      <c r="I807" s="448" t="n">
        <f aca="false">G807-H807</f>
        <v>0</v>
      </c>
      <c r="AR807" s="0" t="n">
        <f aca="false">K821+L821</f>
        <v>0</v>
      </c>
    </row>
    <row r="808" customFormat="false" ht="12.75" hidden="false" customHeight="false" outlineLevel="0" collapsed="false">
      <c r="A808" s="449"/>
      <c r="I808" s="448" t="n">
        <f aca="false">G808-H808</f>
        <v>0</v>
      </c>
      <c r="AR808" s="0" t="n">
        <f aca="false">K822+L822</f>
        <v>0</v>
      </c>
    </row>
    <row r="809" customFormat="false" ht="12.75" hidden="false" customHeight="false" outlineLevel="0" collapsed="false">
      <c r="A809" s="449"/>
      <c r="I809" s="448" t="n">
        <f aca="false">G809-H809</f>
        <v>0</v>
      </c>
      <c r="AR809" s="0" t="n">
        <f aca="false">K823+L823</f>
        <v>0</v>
      </c>
    </row>
    <row r="810" customFormat="false" ht="12.75" hidden="false" customHeight="false" outlineLevel="0" collapsed="false">
      <c r="A810" s="449"/>
      <c r="I810" s="448" t="n">
        <f aca="false">G810-H810</f>
        <v>0</v>
      </c>
      <c r="AR810" s="0" t="n">
        <f aca="false">K824+L824</f>
        <v>0</v>
      </c>
    </row>
    <row r="811" customFormat="false" ht="12.75" hidden="false" customHeight="false" outlineLevel="0" collapsed="false">
      <c r="A811" s="449"/>
      <c r="I811" s="448" t="n">
        <f aca="false">G811-H811</f>
        <v>0</v>
      </c>
      <c r="AR811" s="0" t="n">
        <f aca="false">K825+L825</f>
        <v>0</v>
      </c>
    </row>
    <row r="812" customFormat="false" ht="12.75" hidden="false" customHeight="false" outlineLevel="0" collapsed="false">
      <c r="A812" s="449"/>
      <c r="I812" s="448" t="n">
        <f aca="false">G812-H812</f>
        <v>0</v>
      </c>
      <c r="AR812" s="0" t="n">
        <f aca="false">K826+L826</f>
        <v>0</v>
      </c>
    </row>
    <row r="813" customFormat="false" ht="12.75" hidden="false" customHeight="false" outlineLevel="0" collapsed="false">
      <c r="A813" s="449"/>
      <c r="I813" s="448" t="n">
        <f aca="false">G813-H813</f>
        <v>0</v>
      </c>
      <c r="AR813" s="0" t="n">
        <f aca="false">K827+L827</f>
        <v>0</v>
      </c>
    </row>
    <row r="814" customFormat="false" ht="12.75" hidden="false" customHeight="false" outlineLevel="0" collapsed="false">
      <c r="A814" s="449"/>
      <c r="I814" s="448" t="n">
        <f aca="false">G814-H814</f>
        <v>0</v>
      </c>
      <c r="AR814" s="0" t="n">
        <f aca="false">K828+L828</f>
        <v>0</v>
      </c>
    </row>
    <row r="815" customFormat="false" ht="12.75" hidden="false" customHeight="false" outlineLevel="0" collapsed="false">
      <c r="A815" s="449"/>
      <c r="I815" s="448" t="n">
        <f aca="false">G815-H815</f>
        <v>0</v>
      </c>
      <c r="AR815" s="0" t="n">
        <f aca="false">K829+L829</f>
        <v>0</v>
      </c>
    </row>
    <row r="816" customFormat="false" ht="12.75" hidden="false" customHeight="false" outlineLevel="0" collapsed="false">
      <c r="A816" s="449"/>
      <c r="I816" s="448" t="n">
        <f aca="false">G816-H816</f>
        <v>0</v>
      </c>
      <c r="AR816" s="0" t="n">
        <f aca="false">K830+L830</f>
        <v>0</v>
      </c>
    </row>
    <row r="817" customFormat="false" ht="12.75" hidden="false" customHeight="false" outlineLevel="0" collapsed="false">
      <c r="A817" s="449"/>
      <c r="I817" s="448" t="n">
        <f aca="false">G817-H817</f>
        <v>0</v>
      </c>
      <c r="AR817" s="0" t="n">
        <f aca="false">K831+L831</f>
        <v>0</v>
      </c>
    </row>
    <row r="818" customFormat="false" ht="12.75" hidden="false" customHeight="false" outlineLevel="0" collapsed="false">
      <c r="A818" s="449"/>
      <c r="I818" s="448" t="n">
        <f aca="false">G818-H818</f>
        <v>0</v>
      </c>
      <c r="AR818" s="0" t="n">
        <f aca="false">K832+L832</f>
        <v>0</v>
      </c>
    </row>
    <row r="819" customFormat="false" ht="12.75" hidden="false" customHeight="false" outlineLevel="0" collapsed="false">
      <c r="A819" s="449"/>
      <c r="I819" s="448" t="n">
        <f aca="false">G819-H819</f>
        <v>0</v>
      </c>
      <c r="AR819" s="0" t="n">
        <f aca="false">K833+L833</f>
        <v>0</v>
      </c>
    </row>
    <row r="820" customFormat="false" ht="12.75" hidden="false" customHeight="false" outlineLevel="0" collapsed="false">
      <c r="A820" s="449"/>
      <c r="I820" s="448" t="n">
        <f aca="false">G820-H820</f>
        <v>0</v>
      </c>
      <c r="AR820" s="0" t="n">
        <f aca="false">K834+L834</f>
        <v>0</v>
      </c>
    </row>
    <row r="821" customFormat="false" ht="12.75" hidden="false" customHeight="false" outlineLevel="0" collapsed="false">
      <c r="A821" s="449"/>
      <c r="I821" s="448" t="n">
        <f aca="false">G821-H821</f>
        <v>0</v>
      </c>
      <c r="AR821" s="0" t="n">
        <f aca="false">K835+L835</f>
        <v>0</v>
      </c>
    </row>
    <row r="822" customFormat="false" ht="12.75" hidden="false" customHeight="false" outlineLevel="0" collapsed="false">
      <c r="A822" s="449"/>
      <c r="I822" s="448" t="n">
        <f aca="false">G822-H822</f>
        <v>0</v>
      </c>
      <c r="AR822" s="0" t="n">
        <f aca="false">K836+L836</f>
        <v>0</v>
      </c>
    </row>
    <row r="823" customFormat="false" ht="12.75" hidden="false" customHeight="false" outlineLevel="0" collapsed="false">
      <c r="A823" s="449"/>
      <c r="I823" s="448" t="n">
        <f aca="false">G823-H823</f>
        <v>0</v>
      </c>
      <c r="AR823" s="0" t="n">
        <f aca="false">K837+L837</f>
        <v>0</v>
      </c>
    </row>
    <row r="824" customFormat="false" ht="12.75" hidden="false" customHeight="false" outlineLevel="0" collapsed="false">
      <c r="A824" s="449"/>
      <c r="I824" s="448" t="n">
        <f aca="false">G824-H824</f>
        <v>0</v>
      </c>
      <c r="AR824" s="0" t="n">
        <f aca="false">K838+L838</f>
        <v>0</v>
      </c>
    </row>
    <row r="825" customFormat="false" ht="12.75" hidden="false" customHeight="false" outlineLevel="0" collapsed="false">
      <c r="A825" s="449"/>
      <c r="I825" s="448" t="n">
        <f aca="false">G825-H825</f>
        <v>0</v>
      </c>
      <c r="AR825" s="0" t="n">
        <f aca="false">K839+L839</f>
        <v>0</v>
      </c>
    </row>
    <row r="826" customFormat="false" ht="12.75" hidden="false" customHeight="false" outlineLevel="0" collapsed="false">
      <c r="A826" s="449"/>
      <c r="I826" s="448" t="n">
        <f aca="false">G826-H826</f>
        <v>0</v>
      </c>
      <c r="AR826" s="0" t="n">
        <f aca="false">K840+L840</f>
        <v>0</v>
      </c>
    </row>
    <row r="827" customFormat="false" ht="12.75" hidden="false" customHeight="false" outlineLevel="0" collapsed="false">
      <c r="A827" s="449"/>
      <c r="I827" s="448" t="n">
        <f aca="false">G827-H827</f>
        <v>0</v>
      </c>
      <c r="AR827" s="0" t="n">
        <f aca="false">K841+L841</f>
        <v>0</v>
      </c>
    </row>
    <row r="828" customFormat="false" ht="12.75" hidden="false" customHeight="false" outlineLevel="0" collapsed="false">
      <c r="A828" s="449"/>
      <c r="I828" s="448" t="n">
        <f aca="false">G828-H828</f>
        <v>0</v>
      </c>
      <c r="AR828" s="0" t="n">
        <f aca="false">K842+L842</f>
        <v>0</v>
      </c>
    </row>
    <row r="829" customFormat="false" ht="12.75" hidden="false" customHeight="false" outlineLevel="0" collapsed="false">
      <c r="A829" s="449"/>
      <c r="I829" s="448" t="n">
        <f aca="false">G829-H829</f>
        <v>0</v>
      </c>
      <c r="AR829" s="0" t="n">
        <f aca="false">K843+L843</f>
        <v>0</v>
      </c>
    </row>
    <row r="830" customFormat="false" ht="12.75" hidden="false" customHeight="false" outlineLevel="0" collapsed="false">
      <c r="A830" s="449"/>
      <c r="I830" s="448" t="n">
        <f aca="false">G830-H830</f>
        <v>0</v>
      </c>
      <c r="AR830" s="0" t="n">
        <f aca="false">K844+L844</f>
        <v>0</v>
      </c>
    </row>
    <row r="831" customFormat="false" ht="12.75" hidden="false" customHeight="false" outlineLevel="0" collapsed="false">
      <c r="A831" s="449"/>
      <c r="I831" s="448" t="n">
        <f aca="false">G831-H831</f>
        <v>0</v>
      </c>
      <c r="AR831" s="0" t="n">
        <f aca="false">K845+L845</f>
        <v>0</v>
      </c>
    </row>
    <row r="832" customFormat="false" ht="12.75" hidden="false" customHeight="false" outlineLevel="0" collapsed="false">
      <c r="A832" s="449"/>
      <c r="I832" s="448" t="n">
        <f aca="false">G832-H832</f>
        <v>0</v>
      </c>
      <c r="AR832" s="0" t="n">
        <f aca="false">K846+L846</f>
        <v>0</v>
      </c>
    </row>
    <row r="833" customFormat="false" ht="12.75" hidden="false" customHeight="false" outlineLevel="0" collapsed="false">
      <c r="A833" s="449"/>
      <c r="I833" s="448" t="n">
        <f aca="false">G833-H833</f>
        <v>0</v>
      </c>
      <c r="AR833" s="0" t="n">
        <f aca="false">K847+L847</f>
        <v>0</v>
      </c>
    </row>
    <row r="834" customFormat="false" ht="12.75" hidden="false" customHeight="false" outlineLevel="0" collapsed="false">
      <c r="A834" s="449"/>
      <c r="I834" s="448" t="n">
        <f aca="false">G834-H834</f>
        <v>0</v>
      </c>
      <c r="AR834" s="0" t="n">
        <f aca="false">K848+L848</f>
        <v>0</v>
      </c>
    </row>
    <row r="835" customFormat="false" ht="12.75" hidden="false" customHeight="false" outlineLevel="0" collapsed="false">
      <c r="A835" s="449"/>
      <c r="I835" s="448" t="n">
        <f aca="false">G835-H835</f>
        <v>0</v>
      </c>
      <c r="AR835" s="0" t="n">
        <f aca="false">K849+L849</f>
        <v>0</v>
      </c>
    </row>
    <row r="836" customFormat="false" ht="12.75" hidden="false" customHeight="false" outlineLevel="0" collapsed="false">
      <c r="A836" s="449"/>
      <c r="I836" s="448" t="n">
        <f aca="false">G836-H836</f>
        <v>0</v>
      </c>
      <c r="AR836" s="0" t="n">
        <f aca="false">K850+L850</f>
        <v>0</v>
      </c>
    </row>
    <row r="837" customFormat="false" ht="12.75" hidden="false" customHeight="false" outlineLevel="0" collapsed="false">
      <c r="A837" s="449"/>
      <c r="I837" s="448" t="n">
        <f aca="false">G837-H837</f>
        <v>0</v>
      </c>
      <c r="AR837" s="0" t="n">
        <f aca="false">K851+L851</f>
        <v>0</v>
      </c>
    </row>
    <row r="838" customFormat="false" ht="12.75" hidden="false" customHeight="false" outlineLevel="0" collapsed="false">
      <c r="A838" s="449"/>
      <c r="I838" s="448" t="n">
        <f aca="false">G838-H838</f>
        <v>0</v>
      </c>
      <c r="AR838" s="0" t="n">
        <f aca="false">K852+L852</f>
        <v>0</v>
      </c>
    </row>
    <row r="839" customFormat="false" ht="12.75" hidden="false" customHeight="false" outlineLevel="0" collapsed="false">
      <c r="A839" s="449"/>
      <c r="I839" s="448" t="n">
        <f aca="false">G839-H839</f>
        <v>0</v>
      </c>
      <c r="AR839" s="0" t="n">
        <f aca="false">K853+L853</f>
        <v>0</v>
      </c>
    </row>
    <row r="840" customFormat="false" ht="12.75" hidden="false" customHeight="false" outlineLevel="0" collapsed="false">
      <c r="A840" s="449"/>
      <c r="I840" s="448" t="n">
        <f aca="false">G840-H840</f>
        <v>0</v>
      </c>
      <c r="AR840" s="0" t="n">
        <f aca="false">K854+L854</f>
        <v>0</v>
      </c>
    </row>
    <row r="841" customFormat="false" ht="12.75" hidden="false" customHeight="false" outlineLevel="0" collapsed="false">
      <c r="A841" s="449"/>
      <c r="I841" s="448" t="n">
        <f aca="false">G841-H841</f>
        <v>0</v>
      </c>
      <c r="AR841" s="0" t="n">
        <f aca="false">K855+L855</f>
        <v>0</v>
      </c>
    </row>
    <row r="842" customFormat="false" ht="12.75" hidden="false" customHeight="false" outlineLevel="0" collapsed="false">
      <c r="A842" s="449"/>
      <c r="I842" s="448" t="n">
        <f aca="false">G842-H842</f>
        <v>0</v>
      </c>
      <c r="AR842" s="0" t="n">
        <f aca="false">K856+L856</f>
        <v>0</v>
      </c>
    </row>
    <row r="843" customFormat="false" ht="12.75" hidden="false" customHeight="false" outlineLevel="0" collapsed="false">
      <c r="A843" s="449"/>
      <c r="I843" s="448" t="n">
        <f aca="false">G843-H843</f>
        <v>0</v>
      </c>
      <c r="AR843" s="0" t="n">
        <f aca="false">K857+L857</f>
        <v>0</v>
      </c>
    </row>
    <row r="844" customFormat="false" ht="12.75" hidden="false" customHeight="false" outlineLevel="0" collapsed="false">
      <c r="A844" s="449"/>
      <c r="I844" s="448" t="n">
        <f aca="false">G844-H844</f>
        <v>0</v>
      </c>
      <c r="AR844" s="0" t="n">
        <f aca="false">K858+L858</f>
        <v>0</v>
      </c>
    </row>
    <row r="845" customFormat="false" ht="12.75" hidden="false" customHeight="false" outlineLevel="0" collapsed="false">
      <c r="A845" s="449"/>
      <c r="I845" s="448" t="n">
        <f aca="false">G845-H845</f>
        <v>0</v>
      </c>
      <c r="AR845" s="0" t="n">
        <f aca="false">K859+L859</f>
        <v>0</v>
      </c>
    </row>
    <row r="846" customFormat="false" ht="12.75" hidden="false" customHeight="false" outlineLevel="0" collapsed="false">
      <c r="A846" s="449"/>
      <c r="I846" s="448" t="n">
        <f aca="false">G846-H846</f>
        <v>0</v>
      </c>
      <c r="AR846" s="0" t="n">
        <f aca="false">K860+L860</f>
        <v>0</v>
      </c>
    </row>
    <row r="847" customFormat="false" ht="12.75" hidden="false" customHeight="false" outlineLevel="0" collapsed="false">
      <c r="A847" s="449"/>
      <c r="I847" s="448" t="n">
        <f aca="false">G847-H847</f>
        <v>0</v>
      </c>
      <c r="AR847" s="0" t="n">
        <f aca="false">K861+L861</f>
        <v>0</v>
      </c>
    </row>
    <row r="848" customFormat="false" ht="12.75" hidden="false" customHeight="false" outlineLevel="0" collapsed="false">
      <c r="A848" s="449"/>
      <c r="I848" s="448" t="n">
        <f aca="false">G848-H848</f>
        <v>0</v>
      </c>
      <c r="AR848" s="0" t="n">
        <f aca="false">K862+L862</f>
        <v>0</v>
      </c>
    </row>
    <row r="849" customFormat="false" ht="12.75" hidden="false" customHeight="false" outlineLevel="0" collapsed="false">
      <c r="A849" s="449"/>
      <c r="I849" s="448" t="n">
        <f aca="false">G849-H849</f>
        <v>0</v>
      </c>
      <c r="AR849" s="0" t="n">
        <f aca="false">K863+L863</f>
        <v>0</v>
      </c>
    </row>
    <row r="850" customFormat="false" ht="12.75" hidden="false" customHeight="false" outlineLevel="0" collapsed="false">
      <c r="A850" s="449"/>
      <c r="I850" s="448" t="n">
        <f aca="false">G850-H850</f>
        <v>0</v>
      </c>
      <c r="AR850" s="0" t="n">
        <f aca="false">K864+L864</f>
        <v>0</v>
      </c>
    </row>
    <row r="851" customFormat="false" ht="12.75" hidden="false" customHeight="false" outlineLevel="0" collapsed="false">
      <c r="A851" s="449"/>
      <c r="I851" s="448" t="n">
        <f aca="false">G851-H851</f>
        <v>0</v>
      </c>
      <c r="AR851" s="0" t="n">
        <f aca="false">K865+L865</f>
        <v>0</v>
      </c>
    </row>
    <row r="852" customFormat="false" ht="12.75" hidden="false" customHeight="false" outlineLevel="0" collapsed="false">
      <c r="A852" s="449"/>
      <c r="I852" s="448" t="n">
        <f aca="false">G852-H852</f>
        <v>0</v>
      </c>
      <c r="AR852" s="0" t="n">
        <f aca="false">K866+L866</f>
        <v>0</v>
      </c>
    </row>
    <row r="853" customFormat="false" ht="12.75" hidden="false" customHeight="false" outlineLevel="0" collapsed="false">
      <c r="A853" s="449"/>
      <c r="I853" s="448" t="n">
        <f aca="false">G853-H853</f>
        <v>0</v>
      </c>
      <c r="AR853" s="0" t="n">
        <f aca="false">K867+L867</f>
        <v>0</v>
      </c>
    </row>
    <row r="854" customFormat="false" ht="12.75" hidden="false" customHeight="false" outlineLevel="0" collapsed="false">
      <c r="A854" s="449"/>
      <c r="I854" s="448" t="n">
        <f aca="false">G854-H854</f>
        <v>0</v>
      </c>
      <c r="AR854" s="0" t="n">
        <f aca="false">K868+L868</f>
        <v>0</v>
      </c>
    </row>
    <row r="855" customFormat="false" ht="12.75" hidden="false" customHeight="false" outlineLevel="0" collapsed="false">
      <c r="A855" s="449"/>
      <c r="I855" s="448" t="n">
        <f aca="false">G855-H855</f>
        <v>0</v>
      </c>
      <c r="AR855" s="0" t="n">
        <f aca="false">K869+L869</f>
        <v>0</v>
      </c>
    </row>
    <row r="856" customFormat="false" ht="12.75" hidden="false" customHeight="false" outlineLevel="0" collapsed="false">
      <c r="A856" s="449"/>
      <c r="I856" s="448" t="n">
        <f aca="false">G856-H856</f>
        <v>0</v>
      </c>
      <c r="AR856" s="0" t="n">
        <f aca="false">K870+L870</f>
        <v>0</v>
      </c>
    </row>
    <row r="857" customFormat="false" ht="12.75" hidden="false" customHeight="false" outlineLevel="0" collapsed="false">
      <c r="A857" s="449"/>
      <c r="I857" s="448" t="n">
        <f aca="false">G857-H857</f>
        <v>0</v>
      </c>
      <c r="AR857" s="0" t="n">
        <f aca="false">K871+L871</f>
        <v>0</v>
      </c>
    </row>
    <row r="858" customFormat="false" ht="12.75" hidden="false" customHeight="false" outlineLevel="0" collapsed="false">
      <c r="A858" s="449"/>
      <c r="I858" s="448" t="n">
        <f aca="false">G858-H858</f>
        <v>0</v>
      </c>
      <c r="AR858" s="0" t="n">
        <f aca="false">K872+L872</f>
        <v>0</v>
      </c>
    </row>
    <row r="859" customFormat="false" ht="12.75" hidden="false" customHeight="false" outlineLevel="0" collapsed="false">
      <c r="A859" s="449"/>
      <c r="I859" s="448" t="n">
        <f aca="false">G859-H859</f>
        <v>0</v>
      </c>
      <c r="AR859" s="0" t="n">
        <f aca="false">K873+L873</f>
        <v>0</v>
      </c>
    </row>
    <row r="860" customFormat="false" ht="12.75" hidden="false" customHeight="false" outlineLevel="0" collapsed="false">
      <c r="A860" s="449"/>
      <c r="I860" s="448" t="n">
        <f aca="false">G860-H860</f>
        <v>0</v>
      </c>
      <c r="AR860" s="0" t="n">
        <f aca="false">K874+L874</f>
        <v>0</v>
      </c>
    </row>
    <row r="861" customFormat="false" ht="12.75" hidden="false" customHeight="false" outlineLevel="0" collapsed="false">
      <c r="A861" s="449"/>
      <c r="I861" s="448" t="n">
        <f aca="false">G861-H861</f>
        <v>0</v>
      </c>
      <c r="AR861" s="0" t="n">
        <f aca="false">K875+L875</f>
        <v>0</v>
      </c>
    </row>
    <row r="862" customFormat="false" ht="12.75" hidden="false" customHeight="false" outlineLevel="0" collapsed="false">
      <c r="A862" s="449"/>
      <c r="I862" s="448" t="n">
        <f aca="false">G862-H862</f>
        <v>0</v>
      </c>
      <c r="AR862" s="0" t="n">
        <f aca="false">K876+L876</f>
        <v>0</v>
      </c>
    </row>
    <row r="863" customFormat="false" ht="12.75" hidden="false" customHeight="false" outlineLevel="0" collapsed="false">
      <c r="A863" s="449"/>
      <c r="I863" s="448" t="n">
        <f aca="false">G863-H863</f>
        <v>0</v>
      </c>
      <c r="AR863" s="0" t="n">
        <f aca="false">K877+L877</f>
        <v>0</v>
      </c>
    </row>
    <row r="864" customFormat="false" ht="12.75" hidden="false" customHeight="false" outlineLevel="0" collapsed="false">
      <c r="A864" s="449"/>
      <c r="I864" s="448" t="n">
        <f aca="false">G864-H864</f>
        <v>0</v>
      </c>
      <c r="AR864" s="0" t="n">
        <f aca="false">K878+L878</f>
        <v>0</v>
      </c>
    </row>
    <row r="865" customFormat="false" ht="12.75" hidden="false" customHeight="false" outlineLevel="0" collapsed="false">
      <c r="A865" s="449"/>
      <c r="I865" s="448" t="n">
        <f aca="false">G865-H865</f>
        <v>0</v>
      </c>
      <c r="AR865" s="0" t="n">
        <f aca="false">K879+L879</f>
        <v>0</v>
      </c>
    </row>
    <row r="866" customFormat="false" ht="12.75" hidden="false" customHeight="false" outlineLevel="0" collapsed="false">
      <c r="A866" s="449"/>
      <c r="I866" s="448" t="n">
        <f aca="false">G866-H866</f>
        <v>0</v>
      </c>
      <c r="AR866" s="0" t="n">
        <f aca="false">K880+L880</f>
        <v>0</v>
      </c>
    </row>
    <row r="867" customFormat="false" ht="12.75" hidden="false" customHeight="false" outlineLevel="0" collapsed="false">
      <c r="A867" s="449"/>
      <c r="I867" s="448" t="n">
        <f aca="false">G867-H867</f>
        <v>0</v>
      </c>
      <c r="AR867" s="0" t="n">
        <f aca="false">K881+L881</f>
        <v>0</v>
      </c>
    </row>
    <row r="868" customFormat="false" ht="12.75" hidden="false" customHeight="false" outlineLevel="0" collapsed="false">
      <c r="A868" s="449"/>
      <c r="I868" s="448" t="n">
        <f aca="false">G868-H868</f>
        <v>0</v>
      </c>
      <c r="AR868" s="0" t="n">
        <f aca="false">K882+L882</f>
        <v>0</v>
      </c>
    </row>
    <row r="869" customFormat="false" ht="12.75" hidden="false" customHeight="false" outlineLevel="0" collapsed="false">
      <c r="A869" s="449"/>
      <c r="I869" s="448" t="n">
        <f aca="false">G869-H869</f>
        <v>0</v>
      </c>
      <c r="AR869" s="0" t="n">
        <f aca="false">K883+L883</f>
        <v>0</v>
      </c>
    </row>
    <row r="870" customFormat="false" ht="12.75" hidden="false" customHeight="false" outlineLevel="0" collapsed="false">
      <c r="A870" s="449"/>
      <c r="I870" s="448" t="n">
        <f aca="false">G870-H870</f>
        <v>0</v>
      </c>
      <c r="AR870" s="0" t="n">
        <f aca="false">K884+L884</f>
        <v>0</v>
      </c>
    </row>
    <row r="871" customFormat="false" ht="12.75" hidden="false" customHeight="false" outlineLevel="0" collapsed="false">
      <c r="A871" s="449"/>
      <c r="I871" s="448" t="n">
        <f aca="false">G871-H871</f>
        <v>0</v>
      </c>
      <c r="AR871" s="0" t="n">
        <f aca="false">K885+L885</f>
        <v>0</v>
      </c>
    </row>
    <row r="872" customFormat="false" ht="12.75" hidden="false" customHeight="false" outlineLevel="0" collapsed="false">
      <c r="A872" s="449"/>
      <c r="I872" s="448" t="n">
        <f aca="false">G872-H872</f>
        <v>0</v>
      </c>
      <c r="AR872" s="0" t="n">
        <f aca="false">K886+L886</f>
        <v>0</v>
      </c>
    </row>
    <row r="873" customFormat="false" ht="12.75" hidden="false" customHeight="false" outlineLevel="0" collapsed="false">
      <c r="A873" s="449"/>
      <c r="I873" s="448" t="n">
        <f aca="false">G873-H873</f>
        <v>0</v>
      </c>
      <c r="AR873" s="0" t="n">
        <f aca="false">K887+L887</f>
        <v>0</v>
      </c>
    </row>
    <row r="874" customFormat="false" ht="12.75" hidden="false" customHeight="false" outlineLevel="0" collapsed="false">
      <c r="A874" s="449"/>
      <c r="I874" s="448" t="n">
        <f aca="false">G874-H874</f>
        <v>0</v>
      </c>
      <c r="AR874" s="0" t="n">
        <f aca="false">K888+L888</f>
        <v>0</v>
      </c>
    </row>
    <row r="875" customFormat="false" ht="12.75" hidden="false" customHeight="false" outlineLevel="0" collapsed="false">
      <c r="A875" s="449"/>
      <c r="I875" s="448" t="n">
        <f aca="false">G875-H875</f>
        <v>0</v>
      </c>
      <c r="AR875" s="0" t="n">
        <f aca="false">K889+L889</f>
        <v>0</v>
      </c>
    </row>
    <row r="876" customFormat="false" ht="12.75" hidden="false" customHeight="false" outlineLevel="0" collapsed="false">
      <c r="A876" s="449"/>
      <c r="I876" s="448" t="n">
        <f aca="false">G876-H876</f>
        <v>0</v>
      </c>
      <c r="AR876" s="0" t="n">
        <f aca="false">K890+L890</f>
        <v>0</v>
      </c>
    </row>
    <row r="877" customFormat="false" ht="12.75" hidden="false" customHeight="false" outlineLevel="0" collapsed="false">
      <c r="A877" s="449"/>
      <c r="I877" s="448" t="n">
        <f aca="false">G877-H877</f>
        <v>0</v>
      </c>
      <c r="AR877" s="0" t="n">
        <f aca="false">K891+L891</f>
        <v>0</v>
      </c>
    </row>
    <row r="878" customFormat="false" ht="12.75" hidden="false" customHeight="false" outlineLevel="0" collapsed="false">
      <c r="A878" s="449"/>
      <c r="I878" s="448" t="n">
        <f aca="false">G878-H878</f>
        <v>0</v>
      </c>
      <c r="AR878" s="0" t="n">
        <f aca="false">K892+L892</f>
        <v>0</v>
      </c>
    </row>
    <row r="879" customFormat="false" ht="12.75" hidden="false" customHeight="false" outlineLevel="0" collapsed="false">
      <c r="A879" s="449"/>
      <c r="I879" s="448" t="n">
        <f aca="false">G879-H879</f>
        <v>0</v>
      </c>
      <c r="AR879" s="0" t="n">
        <f aca="false">K893+L893</f>
        <v>0</v>
      </c>
    </row>
    <row r="880" customFormat="false" ht="12.75" hidden="false" customHeight="false" outlineLevel="0" collapsed="false">
      <c r="A880" s="449"/>
      <c r="I880" s="448" t="n">
        <f aca="false">G880-H880</f>
        <v>0</v>
      </c>
      <c r="AR880" s="0" t="n">
        <f aca="false">K894+L894</f>
        <v>0</v>
      </c>
    </row>
    <row r="881" customFormat="false" ht="12.75" hidden="false" customHeight="false" outlineLevel="0" collapsed="false">
      <c r="A881" s="449"/>
      <c r="I881" s="448" t="n">
        <f aca="false">G881-H881</f>
        <v>0</v>
      </c>
      <c r="AR881" s="0" t="n">
        <f aca="false">K895+L895</f>
        <v>0</v>
      </c>
    </row>
    <row r="882" customFormat="false" ht="12.75" hidden="false" customHeight="false" outlineLevel="0" collapsed="false">
      <c r="A882" s="449"/>
      <c r="I882" s="448" t="n">
        <f aca="false">G882-H882</f>
        <v>0</v>
      </c>
      <c r="AR882" s="0" t="n">
        <f aca="false">K896+L896</f>
        <v>0</v>
      </c>
    </row>
    <row r="883" customFormat="false" ht="12.75" hidden="false" customHeight="false" outlineLevel="0" collapsed="false">
      <c r="A883" s="449"/>
      <c r="I883" s="448" t="n">
        <f aca="false">G883-H883</f>
        <v>0</v>
      </c>
      <c r="AR883" s="0" t="n">
        <f aca="false">K897+L897</f>
        <v>0</v>
      </c>
    </row>
    <row r="884" customFormat="false" ht="12.75" hidden="false" customHeight="false" outlineLevel="0" collapsed="false">
      <c r="A884" s="449"/>
      <c r="I884" s="448" t="n">
        <f aca="false">G884-H884</f>
        <v>0</v>
      </c>
      <c r="AR884" s="0" t="n">
        <f aca="false">K898+L898</f>
        <v>0</v>
      </c>
    </row>
    <row r="885" customFormat="false" ht="12.75" hidden="false" customHeight="false" outlineLevel="0" collapsed="false">
      <c r="A885" s="449"/>
      <c r="I885" s="448" t="n">
        <f aca="false">G885-H885</f>
        <v>0</v>
      </c>
      <c r="AR885" s="0" t="n">
        <f aca="false">K899+L899</f>
        <v>0</v>
      </c>
    </row>
    <row r="886" customFormat="false" ht="12.75" hidden="false" customHeight="false" outlineLevel="0" collapsed="false">
      <c r="A886" s="449"/>
      <c r="I886" s="448" t="n">
        <f aca="false">G886-H886</f>
        <v>0</v>
      </c>
      <c r="AR886" s="0" t="n">
        <f aca="false">K900+L900</f>
        <v>0</v>
      </c>
    </row>
    <row r="887" customFormat="false" ht="12.75" hidden="false" customHeight="false" outlineLevel="0" collapsed="false">
      <c r="A887" s="449"/>
      <c r="I887" s="448" t="n">
        <f aca="false">G887-H887</f>
        <v>0</v>
      </c>
      <c r="AR887" s="0" t="n">
        <f aca="false">K901+L901</f>
        <v>0</v>
      </c>
    </row>
    <row r="888" customFormat="false" ht="12.75" hidden="false" customHeight="false" outlineLevel="0" collapsed="false">
      <c r="A888" s="449"/>
      <c r="I888" s="448" t="n">
        <f aca="false">G888-H888</f>
        <v>0</v>
      </c>
      <c r="AR888" s="0" t="n">
        <f aca="false">K902+L902</f>
        <v>0</v>
      </c>
    </row>
    <row r="889" customFormat="false" ht="12.75" hidden="false" customHeight="false" outlineLevel="0" collapsed="false">
      <c r="A889" s="449"/>
      <c r="I889" s="448" t="n">
        <f aca="false">G889-H889</f>
        <v>0</v>
      </c>
      <c r="AR889" s="0" t="n">
        <f aca="false">K903+L903</f>
        <v>0</v>
      </c>
    </row>
    <row r="890" customFormat="false" ht="12.75" hidden="false" customHeight="false" outlineLevel="0" collapsed="false">
      <c r="A890" s="449"/>
      <c r="I890" s="448" t="n">
        <f aca="false">G890-H890</f>
        <v>0</v>
      </c>
      <c r="AR890" s="0" t="n">
        <f aca="false">K904+L904</f>
        <v>0</v>
      </c>
    </row>
    <row r="891" customFormat="false" ht="12.75" hidden="false" customHeight="false" outlineLevel="0" collapsed="false">
      <c r="A891" s="449"/>
      <c r="I891" s="448" t="n">
        <f aca="false">G891-H891</f>
        <v>0</v>
      </c>
      <c r="AR891" s="0" t="n">
        <f aca="false">K905+L905</f>
        <v>0</v>
      </c>
    </row>
    <row r="892" customFormat="false" ht="12.75" hidden="false" customHeight="false" outlineLevel="0" collapsed="false">
      <c r="A892" s="449"/>
      <c r="I892" s="448" t="n">
        <f aca="false">G892-H892</f>
        <v>0</v>
      </c>
      <c r="AR892" s="0" t="n">
        <f aca="false">K906+L906</f>
        <v>0</v>
      </c>
    </row>
    <row r="893" customFormat="false" ht="12.75" hidden="false" customHeight="false" outlineLevel="0" collapsed="false">
      <c r="A893" s="449"/>
      <c r="I893" s="448" t="n">
        <f aca="false">G893-H893</f>
        <v>0</v>
      </c>
      <c r="AR893" s="0" t="n">
        <f aca="false">K907+L907</f>
        <v>0</v>
      </c>
    </row>
    <row r="894" customFormat="false" ht="12.75" hidden="false" customHeight="false" outlineLevel="0" collapsed="false">
      <c r="A894" s="449"/>
      <c r="I894" s="448" t="n">
        <f aca="false">G894-H894</f>
        <v>0</v>
      </c>
      <c r="AR894" s="0" t="n">
        <f aca="false">K908+L908</f>
        <v>0</v>
      </c>
    </row>
    <row r="895" customFormat="false" ht="12.75" hidden="false" customHeight="false" outlineLevel="0" collapsed="false">
      <c r="A895" s="449"/>
      <c r="I895" s="448" t="n">
        <f aca="false">G895-H895</f>
        <v>0</v>
      </c>
      <c r="AR895" s="0" t="n">
        <f aca="false">K909+L909</f>
        <v>0</v>
      </c>
    </row>
    <row r="896" customFormat="false" ht="12.75" hidden="false" customHeight="false" outlineLevel="0" collapsed="false">
      <c r="A896" s="449"/>
      <c r="I896" s="448" t="n">
        <f aca="false">G896-H896</f>
        <v>0</v>
      </c>
      <c r="AR896" s="0" t="n">
        <f aca="false">K910+L910</f>
        <v>0</v>
      </c>
    </row>
    <row r="897" customFormat="false" ht="12.75" hidden="false" customHeight="false" outlineLevel="0" collapsed="false">
      <c r="A897" s="449"/>
      <c r="I897" s="448" t="n">
        <f aca="false">G897-H897</f>
        <v>0</v>
      </c>
      <c r="AR897" s="0" t="n">
        <f aca="false">K911+L911</f>
        <v>0</v>
      </c>
    </row>
    <row r="898" customFormat="false" ht="12.75" hidden="false" customHeight="false" outlineLevel="0" collapsed="false">
      <c r="A898" s="449"/>
      <c r="I898" s="448" t="n">
        <f aca="false">G898-H898</f>
        <v>0</v>
      </c>
      <c r="AR898" s="0" t="n">
        <f aca="false">K912+L912</f>
        <v>0</v>
      </c>
    </row>
    <row r="899" customFormat="false" ht="12.75" hidden="false" customHeight="false" outlineLevel="0" collapsed="false">
      <c r="A899" s="449"/>
      <c r="I899" s="448" t="n">
        <f aca="false">G899-H899</f>
        <v>0</v>
      </c>
      <c r="AR899" s="0" t="n">
        <f aca="false">K913+L913</f>
        <v>0</v>
      </c>
    </row>
    <row r="900" customFormat="false" ht="12.75" hidden="false" customHeight="false" outlineLevel="0" collapsed="false">
      <c r="A900" s="449"/>
      <c r="I900" s="448" t="n">
        <f aca="false">G900-H900</f>
        <v>0</v>
      </c>
      <c r="AR900" s="0" t="n">
        <f aca="false">K914+L914</f>
        <v>0</v>
      </c>
    </row>
    <row r="901" customFormat="false" ht="12.75" hidden="false" customHeight="false" outlineLevel="0" collapsed="false">
      <c r="A901" s="449"/>
      <c r="I901" s="448" t="n">
        <f aca="false">G901-H901</f>
        <v>0</v>
      </c>
      <c r="AR901" s="0" t="n">
        <f aca="false">K915+L915</f>
        <v>0</v>
      </c>
    </row>
    <row r="902" customFormat="false" ht="12.75" hidden="false" customHeight="false" outlineLevel="0" collapsed="false">
      <c r="A902" s="449"/>
      <c r="I902" s="448" t="n">
        <f aca="false">G902-H902</f>
        <v>0</v>
      </c>
      <c r="AR902" s="0" t="n">
        <f aca="false">K916+L916</f>
        <v>0</v>
      </c>
    </row>
    <row r="903" customFormat="false" ht="12.75" hidden="false" customHeight="false" outlineLevel="0" collapsed="false">
      <c r="A903" s="449"/>
      <c r="I903" s="448" t="n">
        <f aca="false">G903-H903</f>
        <v>0</v>
      </c>
      <c r="AR903" s="0" t="n">
        <f aca="false">K917+L917</f>
        <v>0</v>
      </c>
    </row>
    <row r="904" customFormat="false" ht="12.75" hidden="false" customHeight="false" outlineLevel="0" collapsed="false">
      <c r="A904" s="449"/>
      <c r="I904" s="448" t="n">
        <f aca="false">G904-H904</f>
        <v>0</v>
      </c>
      <c r="AR904" s="0" t="n">
        <f aca="false">K918+L918</f>
        <v>0</v>
      </c>
    </row>
    <row r="905" customFormat="false" ht="12.75" hidden="false" customHeight="false" outlineLevel="0" collapsed="false">
      <c r="A905" s="449"/>
      <c r="I905" s="448" t="n">
        <f aca="false">G905-H905</f>
        <v>0</v>
      </c>
      <c r="AR905" s="0" t="n">
        <f aca="false">K919+L919</f>
        <v>0</v>
      </c>
    </row>
    <row r="906" customFormat="false" ht="12.75" hidden="false" customHeight="false" outlineLevel="0" collapsed="false">
      <c r="A906" s="449"/>
      <c r="I906" s="448" t="n">
        <f aca="false">G906-H906</f>
        <v>0</v>
      </c>
      <c r="AR906" s="0" t="n">
        <f aca="false">K920+L920</f>
        <v>0</v>
      </c>
    </row>
    <row r="907" customFormat="false" ht="12.75" hidden="false" customHeight="false" outlineLevel="0" collapsed="false">
      <c r="A907" s="449"/>
      <c r="I907" s="448" t="n">
        <f aca="false">G907-H907</f>
        <v>0</v>
      </c>
      <c r="AR907" s="0" t="n">
        <f aca="false">K921+L921</f>
        <v>0</v>
      </c>
    </row>
    <row r="908" customFormat="false" ht="12.75" hidden="false" customHeight="false" outlineLevel="0" collapsed="false">
      <c r="A908" s="449"/>
      <c r="I908" s="448" t="n">
        <f aca="false">G908-H908</f>
        <v>0</v>
      </c>
      <c r="AR908" s="0" t="n">
        <f aca="false">K922+L922</f>
        <v>0</v>
      </c>
    </row>
    <row r="909" customFormat="false" ht="12.75" hidden="false" customHeight="false" outlineLevel="0" collapsed="false">
      <c r="A909" s="449"/>
      <c r="I909" s="448" t="n">
        <f aca="false">G909-H909</f>
        <v>0</v>
      </c>
      <c r="AR909" s="0" t="n">
        <f aca="false">K923+L923</f>
        <v>0</v>
      </c>
    </row>
    <row r="910" customFormat="false" ht="12.75" hidden="false" customHeight="false" outlineLevel="0" collapsed="false">
      <c r="A910" s="449"/>
      <c r="I910" s="448" t="n">
        <f aca="false">G910-H910</f>
        <v>0</v>
      </c>
      <c r="AR910" s="0" t="n">
        <f aca="false">K924+L924</f>
        <v>0</v>
      </c>
    </row>
    <row r="911" customFormat="false" ht="12.75" hidden="false" customHeight="false" outlineLevel="0" collapsed="false">
      <c r="A911" s="449"/>
      <c r="I911" s="448" t="n">
        <f aca="false">G911-H911</f>
        <v>0</v>
      </c>
      <c r="AR911" s="0" t="n">
        <f aca="false">K925+L925</f>
        <v>0</v>
      </c>
    </row>
    <row r="912" customFormat="false" ht="12.75" hidden="false" customHeight="false" outlineLevel="0" collapsed="false">
      <c r="A912" s="449"/>
      <c r="I912" s="448" t="n">
        <f aca="false">G912-H912</f>
        <v>0</v>
      </c>
      <c r="AR912" s="0" t="n">
        <f aca="false">K926+L926</f>
        <v>0</v>
      </c>
    </row>
    <row r="913" customFormat="false" ht="12.75" hidden="false" customHeight="false" outlineLevel="0" collapsed="false">
      <c r="A913" s="449"/>
      <c r="I913" s="448" t="n">
        <f aca="false">G913-H913</f>
        <v>0</v>
      </c>
      <c r="AR913" s="0" t="n">
        <f aca="false">K927+L927</f>
        <v>0</v>
      </c>
    </row>
    <row r="914" customFormat="false" ht="12.75" hidden="false" customHeight="false" outlineLevel="0" collapsed="false">
      <c r="A914" s="449"/>
      <c r="I914" s="448" t="n">
        <f aca="false">G914-H914</f>
        <v>0</v>
      </c>
      <c r="AR914" s="0" t="n">
        <f aca="false">K928+L928</f>
        <v>0</v>
      </c>
    </row>
    <row r="915" customFormat="false" ht="12.75" hidden="false" customHeight="false" outlineLevel="0" collapsed="false">
      <c r="A915" s="449"/>
      <c r="I915" s="448" t="n">
        <f aca="false">G915-H915</f>
        <v>0</v>
      </c>
      <c r="AR915" s="0" t="n">
        <f aca="false">K929+L929</f>
        <v>0</v>
      </c>
    </row>
    <row r="916" customFormat="false" ht="12.75" hidden="false" customHeight="false" outlineLevel="0" collapsed="false">
      <c r="A916" s="449"/>
      <c r="I916" s="448" t="n">
        <f aca="false">G916-H916</f>
        <v>0</v>
      </c>
      <c r="AR916" s="0" t="n">
        <f aca="false">K930+L930</f>
        <v>0</v>
      </c>
    </row>
    <row r="917" customFormat="false" ht="12.75" hidden="false" customHeight="false" outlineLevel="0" collapsed="false">
      <c r="A917" s="449"/>
      <c r="I917" s="448" t="n">
        <f aca="false">G917-H917</f>
        <v>0</v>
      </c>
      <c r="AR917" s="0" t="n">
        <f aca="false">K931+L931</f>
        <v>0</v>
      </c>
    </row>
    <row r="918" customFormat="false" ht="12.75" hidden="false" customHeight="false" outlineLevel="0" collapsed="false">
      <c r="A918" s="449"/>
      <c r="I918" s="448" t="n">
        <f aca="false">G918-H918</f>
        <v>0</v>
      </c>
      <c r="AR918" s="0" t="n">
        <f aca="false">K932+L932</f>
        <v>0</v>
      </c>
    </row>
    <row r="919" customFormat="false" ht="12.75" hidden="false" customHeight="false" outlineLevel="0" collapsed="false">
      <c r="A919" s="449"/>
      <c r="I919" s="448" t="n">
        <f aca="false">G919-H919</f>
        <v>0</v>
      </c>
      <c r="AR919" s="0" t="n">
        <f aca="false">K933+L933</f>
        <v>0</v>
      </c>
    </row>
    <row r="920" customFormat="false" ht="12.75" hidden="false" customHeight="false" outlineLevel="0" collapsed="false">
      <c r="A920" s="449"/>
      <c r="I920" s="448" t="n">
        <f aca="false">G920-H920</f>
        <v>0</v>
      </c>
      <c r="AR920" s="0" t="n">
        <f aca="false">K934+L934</f>
        <v>0</v>
      </c>
    </row>
    <row r="921" customFormat="false" ht="12.75" hidden="false" customHeight="false" outlineLevel="0" collapsed="false">
      <c r="A921" s="449"/>
      <c r="I921" s="448" t="n">
        <f aca="false">G921-H921</f>
        <v>0</v>
      </c>
      <c r="AR921" s="0" t="n">
        <f aca="false">K935+L935</f>
        <v>0</v>
      </c>
    </row>
    <row r="922" customFormat="false" ht="12.75" hidden="false" customHeight="false" outlineLevel="0" collapsed="false">
      <c r="A922" s="449"/>
      <c r="I922" s="448" t="n">
        <f aca="false">G922-H922</f>
        <v>0</v>
      </c>
      <c r="AR922" s="0" t="n">
        <f aca="false">K936+L936</f>
        <v>0</v>
      </c>
    </row>
    <row r="923" customFormat="false" ht="12.75" hidden="false" customHeight="false" outlineLevel="0" collapsed="false">
      <c r="A923" s="449"/>
      <c r="I923" s="448" t="n">
        <f aca="false">G923-H923</f>
        <v>0</v>
      </c>
      <c r="AR923" s="0" t="n">
        <f aca="false">K937+L937</f>
        <v>0</v>
      </c>
    </row>
    <row r="924" customFormat="false" ht="12.75" hidden="false" customHeight="false" outlineLevel="0" collapsed="false">
      <c r="A924" s="449"/>
      <c r="I924" s="448" t="n">
        <f aca="false">G924-H924</f>
        <v>0</v>
      </c>
      <c r="AR924" s="0" t="n">
        <f aca="false">K938+L938</f>
        <v>0</v>
      </c>
    </row>
    <row r="925" customFormat="false" ht="12.75" hidden="false" customHeight="false" outlineLevel="0" collapsed="false">
      <c r="A925" s="449"/>
      <c r="I925" s="448" t="n">
        <f aca="false">G925-H925</f>
        <v>0</v>
      </c>
      <c r="AR925" s="0" t="n">
        <f aca="false">K939+L939</f>
        <v>0</v>
      </c>
    </row>
    <row r="926" customFormat="false" ht="12.75" hidden="false" customHeight="false" outlineLevel="0" collapsed="false">
      <c r="A926" s="449"/>
      <c r="I926" s="448" t="n">
        <f aca="false">G926-H926</f>
        <v>0</v>
      </c>
      <c r="AR926" s="0" t="n">
        <f aca="false">K940+L940</f>
        <v>0</v>
      </c>
    </row>
    <row r="927" customFormat="false" ht="12.75" hidden="false" customHeight="false" outlineLevel="0" collapsed="false">
      <c r="A927" s="449"/>
      <c r="I927" s="448" t="n">
        <f aca="false">G927-H927</f>
        <v>0</v>
      </c>
      <c r="AR927" s="0" t="n">
        <f aca="false">K941+L941</f>
        <v>0</v>
      </c>
    </row>
    <row r="928" customFormat="false" ht="12.75" hidden="false" customHeight="false" outlineLevel="0" collapsed="false">
      <c r="A928" s="449"/>
      <c r="I928" s="448" t="n">
        <f aca="false">G928-H928</f>
        <v>0</v>
      </c>
      <c r="AR928" s="0" t="n">
        <f aca="false">K942+L942</f>
        <v>0</v>
      </c>
    </row>
    <row r="929" customFormat="false" ht="12.75" hidden="false" customHeight="false" outlineLevel="0" collapsed="false">
      <c r="A929" s="449"/>
      <c r="I929" s="448" t="n">
        <f aca="false">G929-H929</f>
        <v>0</v>
      </c>
      <c r="AR929" s="0" t="n">
        <f aca="false">K943+L943</f>
        <v>0</v>
      </c>
    </row>
    <row r="930" customFormat="false" ht="12.75" hidden="false" customHeight="false" outlineLevel="0" collapsed="false">
      <c r="A930" s="449"/>
      <c r="I930" s="448" t="n">
        <f aca="false">G930-H930</f>
        <v>0</v>
      </c>
      <c r="AR930" s="0" t="n">
        <f aca="false">K944+L944</f>
        <v>0</v>
      </c>
    </row>
    <row r="931" customFormat="false" ht="12.75" hidden="false" customHeight="false" outlineLevel="0" collapsed="false">
      <c r="A931" s="449"/>
      <c r="I931" s="448" t="n">
        <f aca="false">G931-H931</f>
        <v>0</v>
      </c>
      <c r="AR931" s="0" t="n">
        <f aca="false">K945+L945</f>
        <v>0</v>
      </c>
    </row>
    <row r="932" customFormat="false" ht="12.75" hidden="false" customHeight="false" outlineLevel="0" collapsed="false">
      <c r="A932" s="449"/>
      <c r="I932" s="448" t="n">
        <f aca="false">G932-H932</f>
        <v>0</v>
      </c>
      <c r="AR932" s="0" t="n">
        <f aca="false">K946+L946</f>
        <v>0</v>
      </c>
    </row>
    <row r="933" customFormat="false" ht="12.75" hidden="false" customHeight="false" outlineLevel="0" collapsed="false">
      <c r="A933" s="449"/>
      <c r="I933" s="448" t="n">
        <f aca="false">G933-H933</f>
        <v>0</v>
      </c>
      <c r="AR933" s="0" t="n">
        <f aca="false">K947+L947</f>
        <v>0</v>
      </c>
    </row>
    <row r="934" customFormat="false" ht="12.75" hidden="false" customHeight="false" outlineLevel="0" collapsed="false">
      <c r="A934" s="449"/>
      <c r="I934" s="448" t="n">
        <f aca="false">G934-H934</f>
        <v>0</v>
      </c>
      <c r="AR934" s="0" t="n">
        <f aca="false">K948+L948</f>
        <v>0</v>
      </c>
    </row>
    <row r="935" customFormat="false" ht="12.75" hidden="false" customHeight="false" outlineLevel="0" collapsed="false">
      <c r="A935" s="449"/>
      <c r="I935" s="448" t="n">
        <f aca="false">G935-H935</f>
        <v>0</v>
      </c>
      <c r="AR935" s="0" t="n">
        <f aca="false">K949+L949</f>
        <v>0</v>
      </c>
    </row>
    <row r="936" customFormat="false" ht="12.75" hidden="false" customHeight="false" outlineLevel="0" collapsed="false">
      <c r="A936" s="449"/>
      <c r="I936" s="448" t="n">
        <f aca="false">G936-H936</f>
        <v>0</v>
      </c>
      <c r="AR936" s="0" t="n">
        <f aca="false">K950+L950</f>
        <v>0</v>
      </c>
    </row>
    <row r="937" customFormat="false" ht="12.75" hidden="false" customHeight="false" outlineLevel="0" collapsed="false">
      <c r="A937" s="449"/>
      <c r="I937" s="448" t="n">
        <f aca="false">G937-H937</f>
        <v>0</v>
      </c>
      <c r="AR937" s="0" t="n">
        <f aca="false">K951+L951</f>
        <v>0</v>
      </c>
    </row>
    <row r="938" customFormat="false" ht="12.75" hidden="false" customHeight="false" outlineLevel="0" collapsed="false">
      <c r="A938" s="449"/>
      <c r="I938" s="448" t="n">
        <f aca="false">G938-H938</f>
        <v>0</v>
      </c>
      <c r="AR938" s="0" t="n">
        <f aca="false">K952+L952</f>
        <v>0</v>
      </c>
    </row>
    <row r="939" customFormat="false" ht="12.75" hidden="false" customHeight="false" outlineLevel="0" collapsed="false">
      <c r="A939" s="449"/>
      <c r="I939" s="448" t="n">
        <f aca="false">G939-H939</f>
        <v>0</v>
      </c>
      <c r="AR939" s="0" t="n">
        <f aca="false">K953+L953</f>
        <v>0</v>
      </c>
    </row>
    <row r="940" customFormat="false" ht="12.75" hidden="false" customHeight="false" outlineLevel="0" collapsed="false">
      <c r="A940" s="449"/>
      <c r="I940" s="448" t="n">
        <f aca="false">G940-H940</f>
        <v>0</v>
      </c>
      <c r="AR940" s="0" t="n">
        <f aca="false">K954+L954</f>
        <v>0</v>
      </c>
    </row>
    <row r="941" customFormat="false" ht="12.75" hidden="false" customHeight="false" outlineLevel="0" collapsed="false">
      <c r="A941" s="449"/>
      <c r="I941" s="448" t="n">
        <f aca="false">G941-H941</f>
        <v>0</v>
      </c>
      <c r="AR941" s="0" t="n">
        <f aca="false">K955+L955</f>
        <v>0</v>
      </c>
    </row>
    <row r="942" customFormat="false" ht="12.75" hidden="false" customHeight="false" outlineLevel="0" collapsed="false">
      <c r="A942" s="449"/>
      <c r="I942" s="448" t="n">
        <f aca="false">G942-H942</f>
        <v>0</v>
      </c>
      <c r="AR942" s="0" t="n">
        <f aca="false">K956+L956</f>
        <v>0</v>
      </c>
    </row>
    <row r="943" customFormat="false" ht="12.75" hidden="false" customHeight="false" outlineLevel="0" collapsed="false">
      <c r="A943" s="449"/>
      <c r="I943" s="448" t="n">
        <f aca="false">G943-H943</f>
        <v>0</v>
      </c>
      <c r="AR943" s="0" t="n">
        <f aca="false">K957+L957</f>
        <v>0</v>
      </c>
    </row>
    <row r="944" customFormat="false" ht="12.75" hidden="false" customHeight="false" outlineLevel="0" collapsed="false">
      <c r="A944" s="449"/>
      <c r="I944" s="448" t="n">
        <f aca="false">G944-H944</f>
        <v>0</v>
      </c>
      <c r="AR944" s="0" t="n">
        <f aca="false">K958+L958</f>
        <v>0</v>
      </c>
    </row>
    <row r="945" customFormat="false" ht="12.75" hidden="false" customHeight="false" outlineLevel="0" collapsed="false">
      <c r="A945" s="449"/>
      <c r="I945" s="448" t="n">
        <f aca="false">G945-H945</f>
        <v>0</v>
      </c>
      <c r="AR945" s="0" t="n">
        <f aca="false">K959+L959</f>
        <v>0</v>
      </c>
    </row>
    <row r="946" customFormat="false" ht="12.75" hidden="false" customHeight="false" outlineLevel="0" collapsed="false">
      <c r="A946" s="449"/>
      <c r="I946" s="448" t="n">
        <f aca="false">G946-H946</f>
        <v>0</v>
      </c>
      <c r="AR946" s="0" t="n">
        <f aca="false">K960+L960</f>
        <v>0</v>
      </c>
    </row>
    <row r="947" customFormat="false" ht="12.75" hidden="false" customHeight="false" outlineLevel="0" collapsed="false">
      <c r="A947" s="449"/>
      <c r="I947" s="448" t="n">
        <f aca="false">G947-H947</f>
        <v>0</v>
      </c>
      <c r="AR947" s="0" t="n">
        <f aca="false">K961+L961</f>
        <v>0</v>
      </c>
    </row>
    <row r="948" customFormat="false" ht="12.75" hidden="false" customHeight="false" outlineLevel="0" collapsed="false">
      <c r="A948" s="449"/>
      <c r="I948" s="448" t="n">
        <f aca="false">G948-H948</f>
        <v>0</v>
      </c>
      <c r="AR948" s="0" t="n">
        <f aca="false">K962+L962</f>
        <v>0</v>
      </c>
    </row>
    <row r="949" customFormat="false" ht="12.75" hidden="false" customHeight="false" outlineLevel="0" collapsed="false">
      <c r="A949" s="449"/>
      <c r="I949" s="448" t="n">
        <f aca="false">G949-H949</f>
        <v>0</v>
      </c>
      <c r="AR949" s="0" t="n">
        <f aca="false">K963+L963</f>
        <v>0</v>
      </c>
    </row>
    <row r="950" customFormat="false" ht="12.75" hidden="false" customHeight="false" outlineLevel="0" collapsed="false">
      <c r="A950" s="449"/>
      <c r="I950" s="448" t="n">
        <f aca="false">G950-H950</f>
        <v>0</v>
      </c>
      <c r="AR950" s="0" t="n">
        <f aca="false">K964+L964</f>
        <v>0</v>
      </c>
    </row>
    <row r="951" customFormat="false" ht="12.75" hidden="false" customHeight="false" outlineLevel="0" collapsed="false">
      <c r="A951" s="449"/>
      <c r="I951" s="448" t="n">
        <f aca="false">G951-H951</f>
        <v>0</v>
      </c>
      <c r="AR951" s="0" t="n">
        <f aca="false">K965+L965</f>
        <v>0</v>
      </c>
    </row>
    <row r="952" customFormat="false" ht="12.75" hidden="false" customHeight="false" outlineLevel="0" collapsed="false">
      <c r="A952" s="449"/>
      <c r="I952" s="448" t="n">
        <f aca="false">G952-H952</f>
        <v>0</v>
      </c>
      <c r="AR952" s="0" t="n">
        <f aca="false">K966+L966</f>
        <v>0</v>
      </c>
    </row>
    <row r="953" customFormat="false" ht="12.75" hidden="false" customHeight="false" outlineLevel="0" collapsed="false">
      <c r="A953" s="449"/>
      <c r="I953" s="448" t="n">
        <f aca="false">G953-H953</f>
        <v>0</v>
      </c>
      <c r="AR953" s="0" t="n">
        <f aca="false">K967+L967</f>
        <v>0</v>
      </c>
    </row>
    <row r="954" customFormat="false" ht="12.75" hidden="false" customHeight="false" outlineLevel="0" collapsed="false">
      <c r="A954" s="449"/>
      <c r="I954" s="448" t="n">
        <f aca="false">G954-H954</f>
        <v>0</v>
      </c>
      <c r="AR954" s="0" t="n">
        <f aca="false">K968+L968</f>
        <v>0</v>
      </c>
    </row>
    <row r="955" customFormat="false" ht="12.75" hidden="false" customHeight="false" outlineLevel="0" collapsed="false">
      <c r="A955" s="449"/>
      <c r="I955" s="448" t="n">
        <f aca="false">G955-H955</f>
        <v>0</v>
      </c>
      <c r="AR955" s="0" t="n">
        <f aca="false">K969+L969</f>
        <v>0</v>
      </c>
    </row>
    <row r="956" customFormat="false" ht="12.75" hidden="false" customHeight="false" outlineLevel="0" collapsed="false">
      <c r="A956" s="449"/>
      <c r="I956" s="448" t="n">
        <f aca="false">G956-H956</f>
        <v>0</v>
      </c>
      <c r="AR956" s="0" t="n">
        <f aca="false">K970+L970</f>
        <v>0</v>
      </c>
    </row>
    <row r="957" customFormat="false" ht="12.75" hidden="false" customHeight="false" outlineLevel="0" collapsed="false">
      <c r="A957" s="449"/>
      <c r="I957" s="448" t="n">
        <f aca="false">G957-H957</f>
        <v>0</v>
      </c>
      <c r="AR957" s="0" t="n">
        <f aca="false">K971+L971</f>
        <v>0</v>
      </c>
    </row>
    <row r="958" customFormat="false" ht="12.75" hidden="false" customHeight="false" outlineLevel="0" collapsed="false">
      <c r="A958" s="449"/>
      <c r="I958" s="448" t="n">
        <f aca="false">G958-H958</f>
        <v>0</v>
      </c>
      <c r="AR958" s="0" t="n">
        <f aca="false">K972+L972</f>
        <v>0</v>
      </c>
    </row>
    <row r="959" customFormat="false" ht="12.75" hidden="false" customHeight="false" outlineLevel="0" collapsed="false">
      <c r="A959" s="449"/>
      <c r="I959" s="448" t="n">
        <f aca="false">G959-H959</f>
        <v>0</v>
      </c>
      <c r="AR959" s="0" t="n">
        <f aca="false">K973+L973</f>
        <v>0</v>
      </c>
    </row>
    <row r="960" customFormat="false" ht="12.75" hidden="false" customHeight="false" outlineLevel="0" collapsed="false">
      <c r="A960" s="449"/>
      <c r="I960" s="448" t="n">
        <f aca="false">G960-H960</f>
        <v>0</v>
      </c>
      <c r="AR960" s="0" t="n">
        <f aca="false">K974+L974</f>
        <v>0</v>
      </c>
    </row>
    <row r="961" customFormat="false" ht="12.75" hidden="false" customHeight="false" outlineLevel="0" collapsed="false">
      <c r="A961" s="449"/>
      <c r="I961" s="448" t="n">
        <f aca="false">G961-H961</f>
        <v>0</v>
      </c>
      <c r="AR961" s="0" t="n">
        <f aca="false">K975+L975</f>
        <v>0</v>
      </c>
    </row>
    <row r="962" customFormat="false" ht="12.75" hidden="false" customHeight="false" outlineLevel="0" collapsed="false">
      <c r="A962" s="449"/>
      <c r="I962" s="448" t="n">
        <f aca="false">G962-H962</f>
        <v>0</v>
      </c>
      <c r="AR962" s="0" t="n">
        <f aca="false">K976+L976</f>
        <v>0</v>
      </c>
    </row>
    <row r="963" customFormat="false" ht="12.75" hidden="false" customHeight="false" outlineLevel="0" collapsed="false">
      <c r="A963" s="449"/>
      <c r="I963" s="448" t="n">
        <f aca="false">G963-H963</f>
        <v>0</v>
      </c>
      <c r="AR963" s="0" t="n">
        <f aca="false">K977+L977</f>
        <v>0</v>
      </c>
    </row>
    <row r="964" customFormat="false" ht="12.75" hidden="false" customHeight="false" outlineLevel="0" collapsed="false">
      <c r="A964" s="449"/>
      <c r="I964" s="448" t="n">
        <f aca="false">G964-H964</f>
        <v>0</v>
      </c>
      <c r="AR964" s="0" t="n">
        <f aca="false">K978+L978</f>
        <v>0</v>
      </c>
    </row>
    <row r="965" customFormat="false" ht="12.75" hidden="false" customHeight="false" outlineLevel="0" collapsed="false">
      <c r="A965" s="449"/>
      <c r="I965" s="448" t="n">
        <f aca="false">G965-H965</f>
        <v>0</v>
      </c>
      <c r="AR965" s="0" t="n">
        <f aca="false">K979+L979</f>
        <v>0</v>
      </c>
    </row>
    <row r="966" customFormat="false" ht="12.75" hidden="false" customHeight="false" outlineLevel="0" collapsed="false">
      <c r="A966" s="449"/>
      <c r="I966" s="448" t="n">
        <f aca="false">G966-H966</f>
        <v>0</v>
      </c>
      <c r="AR966" s="0" t="n">
        <f aca="false">K980+L980</f>
        <v>0</v>
      </c>
    </row>
    <row r="967" customFormat="false" ht="12.75" hidden="false" customHeight="false" outlineLevel="0" collapsed="false">
      <c r="A967" s="449"/>
      <c r="I967" s="448" t="n">
        <f aca="false">G967-H967</f>
        <v>0</v>
      </c>
      <c r="AR967" s="0" t="n">
        <f aca="false">K981+L981</f>
        <v>0</v>
      </c>
    </row>
    <row r="968" customFormat="false" ht="12.75" hidden="false" customHeight="false" outlineLevel="0" collapsed="false">
      <c r="A968" s="449"/>
      <c r="I968" s="448" t="n">
        <f aca="false">G968-H968</f>
        <v>0</v>
      </c>
      <c r="AR968" s="0" t="n">
        <f aca="false">K982+L982</f>
        <v>0</v>
      </c>
    </row>
    <row r="969" customFormat="false" ht="12.75" hidden="false" customHeight="false" outlineLevel="0" collapsed="false">
      <c r="A969" s="449"/>
      <c r="I969" s="448" t="n">
        <f aca="false">G969-H969</f>
        <v>0</v>
      </c>
      <c r="AR969" s="0" t="n">
        <f aca="false">K983+L983</f>
        <v>0</v>
      </c>
    </row>
    <row r="970" customFormat="false" ht="12.75" hidden="false" customHeight="false" outlineLevel="0" collapsed="false">
      <c r="A970" s="449"/>
      <c r="I970" s="448" t="n">
        <f aca="false">G970-H970</f>
        <v>0</v>
      </c>
      <c r="AR970" s="0" t="n">
        <f aca="false">K984+L984</f>
        <v>0</v>
      </c>
    </row>
    <row r="971" customFormat="false" ht="12.75" hidden="false" customHeight="false" outlineLevel="0" collapsed="false">
      <c r="A971" s="449"/>
      <c r="I971" s="448" t="n">
        <f aca="false">G971-H971</f>
        <v>0</v>
      </c>
      <c r="AR971" s="0" t="n">
        <f aca="false">K985+L985</f>
        <v>0</v>
      </c>
    </row>
    <row r="972" customFormat="false" ht="12.75" hidden="false" customHeight="false" outlineLevel="0" collapsed="false">
      <c r="A972" s="449"/>
      <c r="I972" s="448" t="n">
        <f aca="false">G972-H972</f>
        <v>0</v>
      </c>
      <c r="AR972" s="0" t="n">
        <f aca="false">K986+L986</f>
        <v>0</v>
      </c>
    </row>
    <row r="973" customFormat="false" ht="12.75" hidden="false" customHeight="false" outlineLevel="0" collapsed="false">
      <c r="A973" s="449"/>
      <c r="I973" s="448" t="n">
        <f aca="false">G973-H973</f>
        <v>0</v>
      </c>
      <c r="AR973" s="0" t="n">
        <f aca="false">K987+L987</f>
        <v>0</v>
      </c>
    </row>
    <row r="974" customFormat="false" ht="12.75" hidden="false" customHeight="false" outlineLevel="0" collapsed="false">
      <c r="A974" s="449"/>
      <c r="I974" s="448" t="n">
        <f aca="false">G974-H974</f>
        <v>0</v>
      </c>
      <c r="AR974" s="0" t="n">
        <f aca="false">K988+L988</f>
        <v>0</v>
      </c>
    </row>
    <row r="975" customFormat="false" ht="12.75" hidden="false" customHeight="false" outlineLevel="0" collapsed="false">
      <c r="A975" s="449"/>
      <c r="I975" s="448" t="n">
        <f aca="false">G975-H975</f>
        <v>0</v>
      </c>
      <c r="AR975" s="0" t="n">
        <f aca="false">K989+L989</f>
        <v>0</v>
      </c>
    </row>
    <row r="976" customFormat="false" ht="12.75" hidden="false" customHeight="false" outlineLevel="0" collapsed="false">
      <c r="A976" s="449"/>
      <c r="I976" s="448" t="n">
        <f aca="false">G976-H976</f>
        <v>0</v>
      </c>
      <c r="AR976" s="0" t="n">
        <f aca="false">K990+L990</f>
        <v>0</v>
      </c>
    </row>
    <row r="977" customFormat="false" ht="12.75" hidden="false" customHeight="false" outlineLevel="0" collapsed="false">
      <c r="A977" s="449"/>
      <c r="I977" s="448" t="n">
        <f aca="false">G977-H977</f>
        <v>0</v>
      </c>
      <c r="AR977" s="0" t="n">
        <f aca="false">K991+L991</f>
        <v>0</v>
      </c>
    </row>
    <row r="978" customFormat="false" ht="12.75" hidden="false" customHeight="false" outlineLevel="0" collapsed="false">
      <c r="A978" s="449"/>
      <c r="I978" s="448" t="n">
        <f aca="false">G978-H978</f>
        <v>0</v>
      </c>
      <c r="AR978" s="0" t="n">
        <f aca="false">K992+L992</f>
        <v>0</v>
      </c>
    </row>
    <row r="979" customFormat="false" ht="12.75" hidden="false" customHeight="false" outlineLevel="0" collapsed="false">
      <c r="A979" s="449"/>
      <c r="I979" s="448" t="n">
        <f aca="false">G979-H979</f>
        <v>0</v>
      </c>
      <c r="AR979" s="0" t="n">
        <f aca="false">K993+L993</f>
        <v>0</v>
      </c>
    </row>
    <row r="980" customFormat="false" ht="12.75" hidden="false" customHeight="false" outlineLevel="0" collapsed="false">
      <c r="A980" s="449"/>
      <c r="I980" s="448" t="n">
        <f aca="false">G980-H980</f>
        <v>0</v>
      </c>
      <c r="AR980" s="0" t="n">
        <f aca="false">K994+L994</f>
        <v>0</v>
      </c>
    </row>
    <row r="981" customFormat="false" ht="12.75" hidden="false" customHeight="false" outlineLevel="0" collapsed="false">
      <c r="A981" s="449"/>
      <c r="I981" s="448" t="n">
        <f aca="false">G981-H981</f>
        <v>0</v>
      </c>
      <c r="AR981" s="0" t="n">
        <f aca="false">K995+L995</f>
        <v>0</v>
      </c>
    </row>
    <row r="982" customFormat="false" ht="12.75" hidden="false" customHeight="false" outlineLevel="0" collapsed="false">
      <c r="A982" s="449"/>
      <c r="I982" s="448" t="n">
        <f aca="false">G982-H982</f>
        <v>0</v>
      </c>
      <c r="AR982" s="0" t="n">
        <f aca="false">K996+L996</f>
        <v>0</v>
      </c>
    </row>
    <row r="983" customFormat="false" ht="12.75" hidden="false" customHeight="false" outlineLevel="0" collapsed="false">
      <c r="A983" s="449"/>
      <c r="I983" s="448" t="n">
        <f aca="false">G983-H983</f>
        <v>0</v>
      </c>
      <c r="AR983" s="0" t="n">
        <f aca="false">K997+L997</f>
        <v>0</v>
      </c>
    </row>
    <row r="984" customFormat="false" ht="12.75" hidden="false" customHeight="false" outlineLevel="0" collapsed="false">
      <c r="A984" s="449"/>
      <c r="I984" s="448" t="n">
        <f aca="false">G984-H984</f>
        <v>0</v>
      </c>
      <c r="AR984" s="0" t="n">
        <f aca="false">K998+L998</f>
        <v>0</v>
      </c>
    </row>
    <row r="985" customFormat="false" ht="12.75" hidden="false" customHeight="false" outlineLevel="0" collapsed="false">
      <c r="A985" s="449"/>
      <c r="I985" s="448" t="n">
        <f aca="false">G985-H985</f>
        <v>0</v>
      </c>
      <c r="AR985" s="0" t="n">
        <f aca="false">K999+L999</f>
        <v>0</v>
      </c>
    </row>
    <row r="986" customFormat="false" ht="12.75" hidden="false" customHeight="false" outlineLevel="0" collapsed="false">
      <c r="A986" s="449"/>
      <c r="I986" s="448" t="n">
        <f aca="false">G986-H986</f>
        <v>0</v>
      </c>
      <c r="AR986" s="0" t="n">
        <f aca="false">K1000+L1000</f>
        <v>0</v>
      </c>
    </row>
    <row r="987" customFormat="false" ht="12.75" hidden="false" customHeight="false" outlineLevel="0" collapsed="false">
      <c r="A987" s="449"/>
      <c r="I987" s="448" t="n">
        <f aca="false">G987-H987</f>
        <v>0</v>
      </c>
      <c r="AR987" s="0" t="n">
        <f aca="false">K1001+L1001</f>
        <v>0</v>
      </c>
    </row>
    <row r="988" customFormat="false" ht="12.75" hidden="false" customHeight="false" outlineLevel="0" collapsed="false">
      <c r="A988" s="449"/>
      <c r="I988" s="448" t="n">
        <f aca="false">G988-H988</f>
        <v>0</v>
      </c>
      <c r="AR988" s="0" t="n">
        <f aca="false">K1002+L1002</f>
        <v>0</v>
      </c>
    </row>
    <row r="989" customFormat="false" ht="12.75" hidden="false" customHeight="false" outlineLevel="0" collapsed="false">
      <c r="A989" s="449"/>
      <c r="I989" s="448" t="n">
        <f aca="false">G989-H989</f>
        <v>0</v>
      </c>
      <c r="AR989" s="0" t="n">
        <f aca="false">K1003+L1003</f>
        <v>0</v>
      </c>
    </row>
    <row r="990" customFormat="false" ht="12.75" hidden="false" customHeight="false" outlineLevel="0" collapsed="false">
      <c r="A990" s="449"/>
      <c r="I990" s="448" t="n">
        <f aca="false">G990-H990</f>
        <v>0</v>
      </c>
      <c r="AR990" s="0" t="n">
        <f aca="false">K1004+L1004</f>
        <v>0</v>
      </c>
    </row>
    <row r="991" customFormat="false" ht="12.75" hidden="false" customHeight="false" outlineLevel="0" collapsed="false">
      <c r="A991" s="449"/>
      <c r="I991" s="448" t="n">
        <f aca="false">G991-H991</f>
        <v>0</v>
      </c>
      <c r="AR991" s="0" t="n">
        <f aca="false">K1005+L1005</f>
        <v>0</v>
      </c>
    </row>
    <row r="992" customFormat="false" ht="12.75" hidden="false" customHeight="false" outlineLevel="0" collapsed="false">
      <c r="A992" s="449"/>
      <c r="I992" s="448" t="n">
        <f aca="false">G992-H992</f>
        <v>0</v>
      </c>
      <c r="AR992" s="0" t="n">
        <f aca="false">K1006+L1006</f>
        <v>0</v>
      </c>
    </row>
    <row r="993" customFormat="false" ht="12.75" hidden="false" customHeight="false" outlineLevel="0" collapsed="false">
      <c r="A993" s="449"/>
      <c r="I993" s="448" t="n">
        <f aca="false">G993-H993</f>
        <v>0</v>
      </c>
      <c r="AR993" s="0" t="n">
        <f aca="false">K1007+L1007</f>
        <v>0</v>
      </c>
    </row>
    <row r="994" customFormat="false" ht="12.75" hidden="false" customHeight="false" outlineLevel="0" collapsed="false">
      <c r="A994" s="449"/>
      <c r="I994" s="448" t="n">
        <f aca="false">G994-H994</f>
        <v>0</v>
      </c>
      <c r="AR994" s="0" t="n">
        <f aca="false">K1008+L1008</f>
        <v>0</v>
      </c>
    </row>
    <row r="995" customFormat="false" ht="12.75" hidden="false" customHeight="false" outlineLevel="0" collapsed="false">
      <c r="A995" s="449"/>
      <c r="I995" s="448" t="n">
        <f aca="false">G995-H995</f>
        <v>0</v>
      </c>
      <c r="AR995" s="0" t="n">
        <f aca="false">K1009+L1009</f>
        <v>0</v>
      </c>
    </row>
    <row r="996" customFormat="false" ht="12.75" hidden="false" customHeight="false" outlineLevel="0" collapsed="false">
      <c r="A996" s="449"/>
      <c r="I996" s="448" t="n">
        <f aca="false">G996-H996</f>
        <v>0</v>
      </c>
      <c r="AR996" s="0" t="n">
        <f aca="false">K1010+L1010</f>
        <v>0</v>
      </c>
    </row>
    <row r="997" customFormat="false" ht="12.75" hidden="false" customHeight="false" outlineLevel="0" collapsed="false">
      <c r="A997" s="449"/>
      <c r="I997" s="448" t="n">
        <f aca="false">G997-H997</f>
        <v>0</v>
      </c>
      <c r="AR997" s="0" t="n">
        <f aca="false">K1011+L1011</f>
        <v>0</v>
      </c>
    </row>
    <row r="998" customFormat="false" ht="12.75" hidden="false" customHeight="false" outlineLevel="0" collapsed="false">
      <c r="A998" s="449"/>
      <c r="I998" s="448" t="n">
        <f aca="false">G998-H998</f>
        <v>0</v>
      </c>
      <c r="AR998" s="0" t="n">
        <f aca="false">K1012+L1012</f>
        <v>0</v>
      </c>
    </row>
    <row r="999" customFormat="false" ht="12.75" hidden="false" customHeight="false" outlineLevel="0" collapsed="false">
      <c r="A999" s="449"/>
      <c r="I999" s="448" t="n">
        <f aca="false">G999-H999</f>
        <v>0</v>
      </c>
      <c r="AR999" s="0" t="n">
        <f aca="false">K1013+L1013</f>
        <v>0</v>
      </c>
    </row>
    <row r="1000" customFormat="false" ht="12.75" hidden="false" customHeight="false" outlineLevel="0" collapsed="false">
      <c r="A1000" s="449"/>
      <c r="I1000" s="448" t="n">
        <f aca="false">G1000-H1000</f>
        <v>0</v>
      </c>
      <c r="AR1000" s="0" t="n">
        <f aca="false">K1014+L1014</f>
        <v>0</v>
      </c>
    </row>
    <row r="1001" customFormat="false" ht="12.75" hidden="false" customHeight="false" outlineLevel="0" collapsed="false">
      <c r="A1001" s="449"/>
      <c r="I1001" s="448" t="n">
        <f aca="false">G1001-H1001</f>
        <v>0</v>
      </c>
    </row>
    <row r="1002" customFormat="false" ht="12.75" hidden="false" customHeight="false" outlineLevel="0" collapsed="false">
      <c r="A1002" s="449"/>
      <c r="I1002" s="448" t="n">
        <f aca="false">G1002-H1002</f>
        <v>0</v>
      </c>
    </row>
    <row r="1003" customFormat="false" ht="12.75" hidden="false" customHeight="false" outlineLevel="0" collapsed="false">
      <c r="A1003" s="449"/>
      <c r="I1003" s="448" t="n">
        <f aca="false">G1003-H1003</f>
        <v>0</v>
      </c>
    </row>
    <row r="1004" customFormat="false" ht="12.75" hidden="false" customHeight="false" outlineLevel="0" collapsed="false">
      <c r="A1004" s="449"/>
      <c r="I1004" s="448" t="n">
        <f aca="false">G1004-H1004</f>
        <v>0</v>
      </c>
    </row>
    <row r="1005" customFormat="false" ht="12.75" hidden="false" customHeight="false" outlineLevel="0" collapsed="false">
      <c r="A1005" s="449"/>
      <c r="I1005" s="448" t="n">
        <f aca="false">G1005-H1005</f>
        <v>0</v>
      </c>
    </row>
    <row r="1006" customFormat="false" ht="12.75" hidden="false" customHeight="false" outlineLevel="0" collapsed="false">
      <c r="A1006" s="449"/>
      <c r="I1006" s="448" t="n">
        <f aca="false">G1006-H1006</f>
        <v>0</v>
      </c>
    </row>
    <row r="1007" customFormat="false" ht="12.75" hidden="false" customHeight="false" outlineLevel="0" collapsed="false">
      <c r="A1007" s="449"/>
      <c r="I1007" s="448" t="n">
        <f aca="false">G1007-H1007</f>
        <v>0</v>
      </c>
    </row>
    <row r="1008" customFormat="false" ht="12.75" hidden="false" customHeight="false" outlineLevel="0" collapsed="false">
      <c r="A1008" s="449"/>
      <c r="I1008" s="448" t="n">
        <f aca="false">G1008-H1008</f>
        <v>0</v>
      </c>
    </row>
    <row r="1009" customFormat="false" ht="12.75" hidden="false" customHeight="false" outlineLevel="0" collapsed="false">
      <c r="A1009" s="449"/>
      <c r="I1009" s="448" t="n">
        <f aca="false">G1009-H1009</f>
        <v>0</v>
      </c>
    </row>
    <row r="1010" customFormat="false" ht="12.75" hidden="false" customHeight="false" outlineLevel="0" collapsed="false">
      <c r="A1010" s="449"/>
      <c r="I1010" s="448" t="n">
        <f aca="false">G1010-H1010</f>
        <v>0</v>
      </c>
    </row>
    <row r="1011" customFormat="false" ht="12.75" hidden="false" customHeight="false" outlineLevel="0" collapsed="false">
      <c r="A1011" s="449"/>
      <c r="I1011" s="448" t="n">
        <f aca="false">G1011-H1011</f>
        <v>0</v>
      </c>
    </row>
    <row r="1012" customFormat="false" ht="12.75" hidden="false" customHeight="false" outlineLevel="0" collapsed="false">
      <c r="A1012" s="449"/>
      <c r="I1012" s="448" t="n">
        <f aca="false">G1012-H1012</f>
        <v>0</v>
      </c>
    </row>
    <row r="1013" customFormat="false" ht="12.75" hidden="false" customHeight="false" outlineLevel="0" collapsed="false">
      <c r="A1013" s="449"/>
      <c r="I1013" s="448" t="n">
        <f aca="false">G1013-H1013</f>
        <v>0</v>
      </c>
    </row>
    <row r="1014" customFormat="false" ht="12.75" hidden="false" customHeight="false" outlineLevel="0" collapsed="false">
      <c r="A1014" s="449"/>
      <c r="I1014" s="448" t="n">
        <f aca="false">G1014-H1014</f>
        <v>0</v>
      </c>
    </row>
    <row r="1015" customFormat="false" ht="12.75" hidden="false" customHeight="false" outlineLevel="0" collapsed="false">
      <c r="A1015" s="449"/>
      <c r="I1015" s="448" t="n">
        <f aca="false">G1015-H1015</f>
        <v>0</v>
      </c>
    </row>
    <row r="1016" customFormat="false" ht="12.75" hidden="false" customHeight="false" outlineLevel="0" collapsed="false">
      <c r="A1016" s="449"/>
      <c r="I1016" s="448" t="n">
        <f aca="false">G1016-H1016</f>
        <v>0</v>
      </c>
    </row>
    <row r="1017" customFormat="false" ht="12.75" hidden="false" customHeight="false" outlineLevel="0" collapsed="false">
      <c r="A1017" s="449"/>
      <c r="I1017" s="448" t="n">
        <f aca="false">G1017-H1017</f>
        <v>0</v>
      </c>
    </row>
    <row r="1018" customFormat="false" ht="12.75" hidden="false" customHeight="false" outlineLevel="0" collapsed="false">
      <c r="A1018" s="449"/>
      <c r="I1018" s="448" t="n">
        <f aca="false">G1018-H1018</f>
        <v>0</v>
      </c>
    </row>
    <row r="1019" customFormat="false" ht="12.75" hidden="false" customHeight="false" outlineLevel="0" collapsed="false">
      <c r="A1019" s="449"/>
      <c r="I1019" s="448" t="n">
        <f aca="false">G1019-H1019</f>
        <v>0</v>
      </c>
    </row>
    <row r="1020" customFormat="false" ht="12.75" hidden="false" customHeight="false" outlineLevel="0" collapsed="false">
      <c r="A1020" s="449"/>
      <c r="I1020" s="448" t="n">
        <f aca="false">G1020-H1020</f>
        <v>0</v>
      </c>
    </row>
    <row r="1021" customFormat="false" ht="12.75" hidden="false" customHeight="false" outlineLevel="0" collapsed="false">
      <c r="A1021" s="449"/>
      <c r="I1021" s="448" t="n">
        <f aca="false">G1021-H1021</f>
        <v>0</v>
      </c>
    </row>
    <row r="1022" customFormat="false" ht="12.75" hidden="false" customHeight="false" outlineLevel="0" collapsed="false">
      <c r="A1022" s="449"/>
      <c r="I1022" s="448" t="n">
        <f aca="false">G1022-H1022</f>
        <v>0</v>
      </c>
    </row>
    <row r="1023" customFormat="false" ht="12.75" hidden="false" customHeight="false" outlineLevel="0" collapsed="false">
      <c r="A1023" s="449"/>
      <c r="I1023" s="448" t="n">
        <f aca="false">G1023-H1023</f>
        <v>0</v>
      </c>
    </row>
    <row r="1024" customFormat="false" ht="12.75" hidden="false" customHeight="false" outlineLevel="0" collapsed="false">
      <c r="A1024" s="449"/>
      <c r="I1024" s="448" t="n">
        <f aca="false">G1024-H1024</f>
        <v>0</v>
      </c>
    </row>
    <row r="1025" customFormat="false" ht="12.75" hidden="false" customHeight="false" outlineLevel="0" collapsed="false">
      <c r="A1025" s="449"/>
      <c r="I1025" s="448" t="n">
        <f aca="false">G1025-H1025</f>
        <v>0</v>
      </c>
    </row>
    <row r="1026" customFormat="false" ht="12.75" hidden="false" customHeight="false" outlineLevel="0" collapsed="false">
      <c r="A1026" s="449"/>
      <c r="I1026" s="448" t="n">
        <f aca="false">G1026-H1026</f>
        <v>0</v>
      </c>
    </row>
    <row r="1027" customFormat="false" ht="12.75" hidden="false" customHeight="false" outlineLevel="0" collapsed="false">
      <c r="A1027" s="449"/>
      <c r="I1027" s="448" t="n">
        <f aca="false">G1027-H1027</f>
        <v>0</v>
      </c>
    </row>
    <row r="1028" customFormat="false" ht="12.75" hidden="false" customHeight="false" outlineLevel="0" collapsed="false">
      <c r="A1028" s="449"/>
      <c r="I1028" s="448" t="n">
        <f aca="false">G1028-H1028</f>
        <v>0</v>
      </c>
    </row>
    <row r="1029" customFormat="false" ht="12.75" hidden="false" customHeight="false" outlineLevel="0" collapsed="false">
      <c r="A1029" s="449"/>
      <c r="I1029" s="448" t="n">
        <f aca="false">G1029-H1029</f>
        <v>0</v>
      </c>
    </row>
    <row r="1030" customFormat="false" ht="12.75" hidden="false" customHeight="false" outlineLevel="0" collapsed="false">
      <c r="I1030" s="448" t="n">
        <f aca="false">G1030-H1030</f>
        <v>0</v>
      </c>
    </row>
    <row r="1031" customFormat="false" ht="12.75" hidden="false" customHeight="false" outlineLevel="0" collapsed="false">
      <c r="I1031" s="448" t="n">
        <f aca="false">G1031-H1031</f>
        <v>0</v>
      </c>
    </row>
    <row r="1032" customFormat="false" ht="12.75" hidden="false" customHeight="false" outlineLevel="0" collapsed="false">
      <c r="I1032" s="448" t="n">
        <f aca="false">G1032-H1032</f>
        <v>0</v>
      </c>
    </row>
    <row r="1033" customFormat="false" ht="12.75" hidden="false" customHeight="false" outlineLevel="0" collapsed="false">
      <c r="I1033" s="448" t="n">
        <f aca="false">G1033-H1033</f>
        <v>0</v>
      </c>
    </row>
    <row r="1034" customFormat="false" ht="12.75" hidden="false" customHeight="false" outlineLevel="0" collapsed="false">
      <c r="I1034" s="448" t="n">
        <f aca="false">G1034-H1034</f>
        <v>0</v>
      </c>
    </row>
    <row r="1035" customFormat="false" ht="12.75" hidden="false" customHeight="false" outlineLevel="0" collapsed="false">
      <c r="I1035" s="448" t="n">
        <f aca="false">G1035-H1035</f>
        <v>0</v>
      </c>
    </row>
    <row r="1036" customFormat="false" ht="12.75" hidden="false" customHeight="false" outlineLevel="0" collapsed="false">
      <c r="I1036" s="448" t="n">
        <f aca="false">G1036-H1036</f>
        <v>0</v>
      </c>
    </row>
    <row r="1037" customFormat="false" ht="12.75" hidden="false" customHeight="false" outlineLevel="0" collapsed="false">
      <c r="I1037" s="448" t="n">
        <f aca="false">G1037-H1037</f>
        <v>0</v>
      </c>
    </row>
    <row r="1038" customFormat="false" ht="12.75" hidden="false" customHeight="false" outlineLevel="0" collapsed="false">
      <c r="I1038" s="448" t="n">
        <f aca="false">G1038-H1038</f>
        <v>0</v>
      </c>
    </row>
    <row r="1039" customFormat="false" ht="12.75" hidden="false" customHeight="false" outlineLevel="0" collapsed="false">
      <c r="I1039" s="448" t="n">
        <f aca="false">G1039-H1039</f>
        <v>0</v>
      </c>
    </row>
    <row r="1040" customFormat="false" ht="12.75" hidden="false" customHeight="false" outlineLevel="0" collapsed="false">
      <c r="I1040" s="448" t="n">
        <f aca="false">G1040-H1040</f>
        <v>0</v>
      </c>
    </row>
    <row r="1041" customFormat="false" ht="12.75" hidden="false" customHeight="false" outlineLevel="0" collapsed="false">
      <c r="I1041" s="448" t="n">
        <f aca="false">G1041-H1041</f>
        <v>0</v>
      </c>
    </row>
    <row r="1042" customFormat="false" ht="12.75" hidden="false" customHeight="false" outlineLevel="0" collapsed="false">
      <c r="I1042" s="448" t="n">
        <f aca="false">G1042-H1042</f>
        <v>0</v>
      </c>
    </row>
    <row r="1043" customFormat="false" ht="12.75" hidden="false" customHeight="false" outlineLevel="0" collapsed="false">
      <c r="I1043" s="448" t="n">
        <f aca="false">G1043-H1043</f>
        <v>0</v>
      </c>
    </row>
    <row r="1044" customFormat="false" ht="12.75" hidden="false" customHeight="false" outlineLevel="0" collapsed="false">
      <c r="I1044" s="448" t="n">
        <f aca="false">G1044-H1044</f>
        <v>0</v>
      </c>
    </row>
    <row r="1045" customFormat="false" ht="12.75" hidden="false" customHeight="false" outlineLevel="0" collapsed="false">
      <c r="I1045" s="448" t="n">
        <f aca="false">G1045-H1045</f>
        <v>0</v>
      </c>
    </row>
    <row r="1046" customFormat="false" ht="12.75" hidden="false" customHeight="false" outlineLevel="0" collapsed="false">
      <c r="I1046" s="448" t="n">
        <f aca="false">G1046-H1046</f>
        <v>0</v>
      </c>
    </row>
    <row r="1047" customFormat="false" ht="12.75" hidden="false" customHeight="false" outlineLevel="0" collapsed="false">
      <c r="I1047" s="448" t="n">
        <f aca="false">G1047-H1047</f>
        <v>0</v>
      </c>
    </row>
    <row r="1048" customFormat="false" ht="12.75" hidden="false" customHeight="false" outlineLevel="0" collapsed="false">
      <c r="I1048" s="448" t="n">
        <f aca="false">G1048-H1048</f>
        <v>0</v>
      </c>
    </row>
    <row r="1049" customFormat="false" ht="12.75" hidden="false" customHeight="false" outlineLevel="0" collapsed="false">
      <c r="I1049" s="448" t="n">
        <f aca="false">G1049-H1049</f>
        <v>0</v>
      </c>
    </row>
    <row r="1050" customFormat="false" ht="12.75" hidden="false" customHeight="false" outlineLevel="0" collapsed="false">
      <c r="I1050" s="448" t="n">
        <f aca="false">G1050-H1050</f>
        <v>0</v>
      </c>
    </row>
    <row r="1051" customFormat="false" ht="12.75" hidden="false" customHeight="false" outlineLevel="0" collapsed="false">
      <c r="I1051" s="448" t="n">
        <f aca="false">G1051-H1051</f>
        <v>0</v>
      </c>
    </row>
    <row r="1052" customFormat="false" ht="12.75" hidden="false" customHeight="false" outlineLevel="0" collapsed="false">
      <c r="I1052" s="448" t="n">
        <f aca="false">G1052-H1052</f>
        <v>0</v>
      </c>
    </row>
    <row r="1053" customFormat="false" ht="12.75" hidden="false" customHeight="false" outlineLevel="0" collapsed="false">
      <c r="I1053" s="448" t="n">
        <f aca="false">G1053-H1053</f>
        <v>0</v>
      </c>
    </row>
    <row r="1054" customFormat="false" ht="12.75" hidden="false" customHeight="false" outlineLevel="0" collapsed="false">
      <c r="I1054" s="448" t="n">
        <f aca="false">G1054-H1054</f>
        <v>0</v>
      </c>
    </row>
    <row r="1055" customFormat="false" ht="12.75" hidden="false" customHeight="false" outlineLevel="0" collapsed="false">
      <c r="I1055" s="448" t="n">
        <f aca="false">G1055-H1055</f>
        <v>0</v>
      </c>
    </row>
    <row r="1056" customFormat="false" ht="12.75" hidden="false" customHeight="false" outlineLevel="0" collapsed="false">
      <c r="I1056" s="448" t="n">
        <f aca="false">G1056-H1056</f>
        <v>0</v>
      </c>
    </row>
    <row r="1057" customFormat="false" ht="12.75" hidden="false" customHeight="false" outlineLevel="0" collapsed="false">
      <c r="I1057" s="448" t="n">
        <f aca="false">G1057-H1057</f>
        <v>0</v>
      </c>
    </row>
    <row r="1058" customFormat="false" ht="12.75" hidden="false" customHeight="false" outlineLevel="0" collapsed="false">
      <c r="I1058" s="448" t="n">
        <f aca="false">G1058-H1058</f>
        <v>0</v>
      </c>
    </row>
    <row r="1059" customFormat="false" ht="12.75" hidden="false" customHeight="false" outlineLevel="0" collapsed="false">
      <c r="I1059" s="448" t="n">
        <f aca="false">G1059-H1059</f>
        <v>0</v>
      </c>
    </row>
    <row r="1060" customFormat="false" ht="12.75" hidden="false" customHeight="false" outlineLevel="0" collapsed="false">
      <c r="I1060" s="448" t="n">
        <f aca="false">G1060-H1060</f>
        <v>0</v>
      </c>
    </row>
    <row r="1061" customFormat="false" ht="12.75" hidden="false" customHeight="false" outlineLevel="0" collapsed="false">
      <c r="I1061" s="448" t="n">
        <f aca="false">G1061-H1061</f>
        <v>0</v>
      </c>
    </row>
    <row r="1062" customFormat="false" ht="12.75" hidden="false" customHeight="false" outlineLevel="0" collapsed="false">
      <c r="I1062" s="448" t="n">
        <f aca="false">G1062-H1062</f>
        <v>0</v>
      </c>
    </row>
    <row r="1063" customFormat="false" ht="12.75" hidden="false" customHeight="false" outlineLevel="0" collapsed="false">
      <c r="I1063" s="448" t="n">
        <f aca="false">G1063-H1063</f>
        <v>0</v>
      </c>
    </row>
    <row r="1064" customFormat="false" ht="12.75" hidden="false" customHeight="false" outlineLevel="0" collapsed="false">
      <c r="I1064" s="448" t="n">
        <f aca="false">G1064-H1064</f>
        <v>0</v>
      </c>
    </row>
    <row r="1065" customFormat="false" ht="12.75" hidden="false" customHeight="false" outlineLevel="0" collapsed="false">
      <c r="I1065" s="448" t="n">
        <f aca="false">G1065-H1065</f>
        <v>0</v>
      </c>
    </row>
    <row r="1066" customFormat="false" ht="12.75" hidden="false" customHeight="false" outlineLevel="0" collapsed="false">
      <c r="I1066" s="448" t="n">
        <f aca="false">G1066-H1066</f>
        <v>0</v>
      </c>
    </row>
    <row r="1067" customFormat="false" ht="12.75" hidden="false" customHeight="false" outlineLevel="0" collapsed="false">
      <c r="I1067" s="448" t="n">
        <f aca="false">G1067-H1067</f>
        <v>0</v>
      </c>
    </row>
    <row r="1068" customFormat="false" ht="12.75" hidden="false" customHeight="false" outlineLevel="0" collapsed="false">
      <c r="I1068" s="448" t="n">
        <f aca="false">G1068-H1068</f>
        <v>0</v>
      </c>
    </row>
    <row r="1069" customFormat="false" ht="12.75" hidden="false" customHeight="false" outlineLevel="0" collapsed="false">
      <c r="I1069" s="448" t="n">
        <f aca="false">G1069-H1069</f>
        <v>0</v>
      </c>
    </row>
    <row r="1070" customFormat="false" ht="12.75" hidden="false" customHeight="false" outlineLevel="0" collapsed="false">
      <c r="I1070" s="448" t="n">
        <f aca="false">G1070-H1070</f>
        <v>0</v>
      </c>
    </row>
    <row r="1071" customFormat="false" ht="12.75" hidden="false" customHeight="false" outlineLevel="0" collapsed="false">
      <c r="I1071" s="448" t="n">
        <f aca="false">G1071-H1071</f>
        <v>0</v>
      </c>
    </row>
    <row r="1072" customFormat="false" ht="12.75" hidden="false" customHeight="false" outlineLevel="0" collapsed="false">
      <c r="I1072" s="448" t="n">
        <f aca="false">G1072-H1072</f>
        <v>0</v>
      </c>
    </row>
    <row r="1073" customFormat="false" ht="12.75" hidden="false" customHeight="false" outlineLevel="0" collapsed="false">
      <c r="I1073" s="448" t="n">
        <f aca="false">G1073-H1073</f>
        <v>0</v>
      </c>
    </row>
    <row r="1074" customFormat="false" ht="12.75" hidden="false" customHeight="false" outlineLevel="0" collapsed="false">
      <c r="I1074" s="448" t="n">
        <f aca="false">G1074-H1074</f>
        <v>0</v>
      </c>
    </row>
    <row r="1075" customFormat="false" ht="12.75" hidden="false" customHeight="false" outlineLevel="0" collapsed="false">
      <c r="I1075" s="448" t="n">
        <f aca="false">G1075-H1075</f>
        <v>0</v>
      </c>
    </row>
    <row r="1076" customFormat="false" ht="12.75" hidden="false" customHeight="false" outlineLevel="0" collapsed="false">
      <c r="I1076" s="448" t="n">
        <f aca="false">G1076-H1076</f>
        <v>0</v>
      </c>
    </row>
    <row r="1077" customFormat="false" ht="12.75" hidden="false" customHeight="false" outlineLevel="0" collapsed="false">
      <c r="I1077" s="448" t="n">
        <f aca="false">G1077-H1077</f>
        <v>0</v>
      </c>
    </row>
    <row r="1078" customFormat="false" ht="12.75" hidden="false" customHeight="false" outlineLevel="0" collapsed="false">
      <c r="I1078" s="448" t="n">
        <f aca="false">G1078-H1078</f>
        <v>0</v>
      </c>
    </row>
    <row r="1079" customFormat="false" ht="12.75" hidden="false" customHeight="false" outlineLevel="0" collapsed="false">
      <c r="I1079" s="448" t="n">
        <f aca="false">G1079-H1079</f>
        <v>0</v>
      </c>
    </row>
    <row r="1080" customFormat="false" ht="12.75" hidden="false" customHeight="false" outlineLevel="0" collapsed="false">
      <c r="I1080" s="448" t="n">
        <f aca="false">G1080-H1080</f>
        <v>0</v>
      </c>
    </row>
    <row r="1081" customFormat="false" ht="12.75" hidden="false" customHeight="false" outlineLevel="0" collapsed="false">
      <c r="I1081" s="448" t="n">
        <f aca="false">G1081-H1081</f>
        <v>0</v>
      </c>
    </row>
    <row r="1082" customFormat="false" ht="12.75" hidden="false" customHeight="false" outlineLevel="0" collapsed="false">
      <c r="I1082" s="448" t="n">
        <f aca="false">G1082-H1082</f>
        <v>0</v>
      </c>
    </row>
    <row r="1083" customFormat="false" ht="12.75" hidden="false" customHeight="false" outlineLevel="0" collapsed="false">
      <c r="I1083" s="448" t="n">
        <f aca="false">G1083-H1083</f>
        <v>0</v>
      </c>
    </row>
    <row r="1084" customFormat="false" ht="12.75" hidden="false" customHeight="false" outlineLevel="0" collapsed="false">
      <c r="I1084" s="448" t="n">
        <f aca="false">G1084-H1084</f>
        <v>0</v>
      </c>
    </row>
    <row r="1085" customFormat="false" ht="12.75" hidden="false" customHeight="false" outlineLevel="0" collapsed="false">
      <c r="I1085" s="448" t="n">
        <f aca="false">G1085-H1085</f>
        <v>0</v>
      </c>
    </row>
    <row r="1086" customFormat="false" ht="12.75" hidden="false" customHeight="false" outlineLevel="0" collapsed="false">
      <c r="I1086" s="448" t="n">
        <f aca="false">G1086-H1086</f>
        <v>0</v>
      </c>
    </row>
    <row r="1087" customFormat="false" ht="12.75" hidden="false" customHeight="false" outlineLevel="0" collapsed="false">
      <c r="I1087" s="448" t="n">
        <f aca="false">G1087-H1087</f>
        <v>0</v>
      </c>
    </row>
    <row r="1088" customFormat="false" ht="12.75" hidden="false" customHeight="false" outlineLevel="0" collapsed="false">
      <c r="I1088" s="448" t="n">
        <f aca="false">G1088-H1088</f>
        <v>0</v>
      </c>
    </row>
    <row r="1089" customFormat="false" ht="12.75" hidden="false" customHeight="false" outlineLevel="0" collapsed="false">
      <c r="I1089" s="448" t="n">
        <f aca="false">G1089-H1089</f>
        <v>0</v>
      </c>
    </row>
    <row r="1090" customFormat="false" ht="12.75" hidden="false" customHeight="false" outlineLevel="0" collapsed="false">
      <c r="I1090" s="448" t="n">
        <f aca="false">G1090-H1090</f>
        <v>0</v>
      </c>
    </row>
    <row r="1091" customFormat="false" ht="12.75" hidden="false" customHeight="false" outlineLevel="0" collapsed="false">
      <c r="I1091" s="448" t="n">
        <f aca="false">G1091-H1091</f>
        <v>0</v>
      </c>
    </row>
    <row r="1092" customFormat="false" ht="12.75" hidden="false" customHeight="false" outlineLevel="0" collapsed="false">
      <c r="I1092" s="448" t="n">
        <f aca="false">G1092-H1092</f>
        <v>0</v>
      </c>
    </row>
    <row r="1093" customFormat="false" ht="12.75" hidden="false" customHeight="false" outlineLevel="0" collapsed="false">
      <c r="I1093" s="448" t="n">
        <f aca="false">G1093-H1093</f>
        <v>0</v>
      </c>
    </row>
    <row r="1094" customFormat="false" ht="12.75" hidden="false" customHeight="false" outlineLevel="0" collapsed="false">
      <c r="I1094" s="448" t="n">
        <f aca="false">G1094-H1094</f>
        <v>0</v>
      </c>
    </row>
    <row r="1095" customFormat="false" ht="12.75" hidden="false" customHeight="false" outlineLevel="0" collapsed="false">
      <c r="I1095" s="448" t="n">
        <f aca="false">G1095-H1095</f>
        <v>0</v>
      </c>
    </row>
    <row r="1096" customFormat="false" ht="12.75" hidden="false" customHeight="false" outlineLevel="0" collapsed="false">
      <c r="I1096" s="448" t="n">
        <f aca="false">G1096-H1096</f>
        <v>0</v>
      </c>
    </row>
    <row r="1097" customFormat="false" ht="12.75" hidden="false" customHeight="false" outlineLevel="0" collapsed="false">
      <c r="I1097" s="448" t="n">
        <f aca="false">G1097-H1097</f>
        <v>0</v>
      </c>
    </row>
    <row r="1098" customFormat="false" ht="12.75" hidden="false" customHeight="false" outlineLevel="0" collapsed="false">
      <c r="I1098" s="448" t="n">
        <f aca="false">G1098-H1098</f>
        <v>0</v>
      </c>
    </row>
    <row r="1099" customFormat="false" ht="12.75" hidden="false" customHeight="false" outlineLevel="0" collapsed="false">
      <c r="I1099" s="448" t="n">
        <f aca="false">G1099-H1099</f>
        <v>0</v>
      </c>
    </row>
    <row r="1100" customFormat="false" ht="12.75" hidden="false" customHeight="false" outlineLevel="0" collapsed="false">
      <c r="I1100" s="448" t="n">
        <f aca="false">G1100-H1100</f>
        <v>0</v>
      </c>
    </row>
    <row r="1101" customFormat="false" ht="12.75" hidden="false" customHeight="false" outlineLevel="0" collapsed="false">
      <c r="I1101" s="448" t="n">
        <f aca="false">G1101-H1101</f>
        <v>0</v>
      </c>
    </row>
    <row r="1102" customFormat="false" ht="12.75" hidden="false" customHeight="false" outlineLevel="0" collapsed="false">
      <c r="I1102" s="448" t="n">
        <f aca="false">G1102-H1102</f>
        <v>0</v>
      </c>
    </row>
    <row r="1103" customFormat="false" ht="12.75" hidden="false" customHeight="false" outlineLevel="0" collapsed="false">
      <c r="I1103" s="448" t="n">
        <f aca="false">G1103-H1103</f>
        <v>0</v>
      </c>
    </row>
    <row r="1104" customFormat="false" ht="12.75" hidden="false" customHeight="false" outlineLevel="0" collapsed="false">
      <c r="I1104" s="448" t="n">
        <f aca="false">G1104-H1104</f>
        <v>0</v>
      </c>
    </row>
    <row r="1105" customFormat="false" ht="12.75" hidden="false" customHeight="false" outlineLevel="0" collapsed="false">
      <c r="I1105" s="448" t="n">
        <f aca="false">G1105-H1105</f>
        <v>0</v>
      </c>
    </row>
    <row r="1106" customFormat="false" ht="12.75" hidden="false" customHeight="false" outlineLevel="0" collapsed="false">
      <c r="I1106" s="448" t="n">
        <f aca="false">G1106-H1106</f>
        <v>0</v>
      </c>
    </row>
    <row r="1107" customFormat="false" ht="12.75" hidden="false" customHeight="false" outlineLevel="0" collapsed="false">
      <c r="I1107" s="448" t="n">
        <f aca="false">G1107-H1107</f>
        <v>0</v>
      </c>
    </row>
    <row r="1108" customFormat="false" ht="12.75" hidden="false" customHeight="false" outlineLevel="0" collapsed="false">
      <c r="I1108" s="448" t="n">
        <f aca="false">G1108-H1108</f>
        <v>0</v>
      </c>
    </row>
    <row r="1109" customFormat="false" ht="12.75" hidden="false" customHeight="false" outlineLevel="0" collapsed="false">
      <c r="I1109" s="448" t="n">
        <f aca="false">G1109-H1109</f>
        <v>0</v>
      </c>
    </row>
    <row r="1110" customFormat="false" ht="12.75" hidden="false" customHeight="false" outlineLevel="0" collapsed="false">
      <c r="I1110" s="448" t="n">
        <f aca="false">G1110-H1110</f>
        <v>0</v>
      </c>
    </row>
    <row r="1111" customFormat="false" ht="12.75" hidden="false" customHeight="false" outlineLevel="0" collapsed="false">
      <c r="I1111" s="448" t="n">
        <f aca="false">G1111-H1111</f>
        <v>0</v>
      </c>
    </row>
    <row r="1112" customFormat="false" ht="12.75" hidden="false" customHeight="false" outlineLevel="0" collapsed="false">
      <c r="I1112" s="448" t="n">
        <f aca="false">G1112-H1112</f>
        <v>0</v>
      </c>
    </row>
    <row r="1113" customFormat="false" ht="12.75" hidden="false" customHeight="false" outlineLevel="0" collapsed="false">
      <c r="I1113" s="448" t="n">
        <f aca="false">G1113-H1113</f>
        <v>0</v>
      </c>
    </row>
    <row r="1114" customFormat="false" ht="12.75" hidden="false" customHeight="false" outlineLevel="0" collapsed="false">
      <c r="I1114" s="448" t="n">
        <f aca="false">G1114-H1114</f>
        <v>0</v>
      </c>
    </row>
    <row r="1115" customFormat="false" ht="12.75" hidden="false" customHeight="false" outlineLevel="0" collapsed="false">
      <c r="I1115" s="448" t="n">
        <f aca="false">G1115-H1115</f>
        <v>0</v>
      </c>
    </row>
    <row r="1116" customFormat="false" ht="12.75" hidden="false" customHeight="false" outlineLevel="0" collapsed="false">
      <c r="I1116" s="448" t="n">
        <f aca="false">G1116-H1116</f>
        <v>0</v>
      </c>
    </row>
    <row r="1117" customFormat="false" ht="12.75" hidden="false" customHeight="false" outlineLevel="0" collapsed="false">
      <c r="I1117" s="448" t="n">
        <f aca="false">G1117-H1117</f>
        <v>0</v>
      </c>
    </row>
    <row r="1118" customFormat="false" ht="12.75" hidden="false" customHeight="false" outlineLevel="0" collapsed="false">
      <c r="I1118" s="448" t="n">
        <f aca="false">G1118-H1118</f>
        <v>0</v>
      </c>
    </row>
    <row r="1119" customFormat="false" ht="12.75" hidden="false" customHeight="false" outlineLevel="0" collapsed="false">
      <c r="I1119" s="448" t="n">
        <f aca="false">G1119-H1119</f>
        <v>0</v>
      </c>
    </row>
    <row r="1120" customFormat="false" ht="12.75" hidden="false" customHeight="false" outlineLevel="0" collapsed="false">
      <c r="I1120" s="448" t="n">
        <f aca="false">G1120-H1120</f>
        <v>0</v>
      </c>
    </row>
    <row r="1121" customFormat="false" ht="12.75" hidden="false" customHeight="false" outlineLevel="0" collapsed="false">
      <c r="I1121" s="448" t="n">
        <f aca="false">G1121-H1121</f>
        <v>0</v>
      </c>
    </row>
    <row r="1122" customFormat="false" ht="12.75" hidden="false" customHeight="false" outlineLevel="0" collapsed="false">
      <c r="I1122" s="448" t="n">
        <f aca="false">G1122-H1122</f>
        <v>0</v>
      </c>
    </row>
    <row r="1123" customFormat="false" ht="12.75" hidden="false" customHeight="false" outlineLevel="0" collapsed="false">
      <c r="I1123" s="448" t="n">
        <f aca="false">G1123-H1123</f>
        <v>0</v>
      </c>
    </row>
    <row r="1124" customFormat="false" ht="12.75" hidden="false" customHeight="false" outlineLevel="0" collapsed="false">
      <c r="I1124" s="448" t="n">
        <f aca="false">G1124-H1124</f>
        <v>0</v>
      </c>
    </row>
    <row r="1125" customFormat="false" ht="12.75" hidden="false" customHeight="false" outlineLevel="0" collapsed="false">
      <c r="I1125" s="448" t="n">
        <f aca="false">G1125-H1125</f>
        <v>0</v>
      </c>
    </row>
    <row r="1126" customFormat="false" ht="12.75" hidden="false" customHeight="false" outlineLevel="0" collapsed="false">
      <c r="I1126" s="448" t="n">
        <f aca="false">G1126-H1126</f>
        <v>0</v>
      </c>
    </row>
    <row r="1127" customFormat="false" ht="12.75" hidden="false" customHeight="false" outlineLevel="0" collapsed="false">
      <c r="I1127" s="448" t="n">
        <f aca="false">G1127-H1127</f>
        <v>0</v>
      </c>
    </row>
    <row r="1128" customFormat="false" ht="12.75" hidden="false" customHeight="false" outlineLevel="0" collapsed="false">
      <c r="I1128" s="448" t="n">
        <f aca="false">G1128-H1128</f>
        <v>0</v>
      </c>
    </row>
    <row r="1129" customFormat="false" ht="12.75" hidden="false" customHeight="false" outlineLevel="0" collapsed="false">
      <c r="I1129" s="448" t="n">
        <f aca="false">G1129-H1129</f>
        <v>0</v>
      </c>
    </row>
    <row r="1130" customFormat="false" ht="12.75" hidden="false" customHeight="false" outlineLevel="0" collapsed="false">
      <c r="I1130" s="448" t="n">
        <f aca="false">G1130-H1130</f>
        <v>0</v>
      </c>
    </row>
    <row r="1131" customFormat="false" ht="12.75" hidden="false" customHeight="false" outlineLevel="0" collapsed="false">
      <c r="I1131" s="448" t="n">
        <f aca="false">G1131-H1131</f>
        <v>0</v>
      </c>
    </row>
    <row r="1132" customFormat="false" ht="12.75" hidden="false" customHeight="false" outlineLevel="0" collapsed="false">
      <c r="I1132" s="448" t="n">
        <f aca="false">G1132-H1132</f>
        <v>0</v>
      </c>
    </row>
    <row r="1133" customFormat="false" ht="12.75" hidden="false" customHeight="false" outlineLevel="0" collapsed="false">
      <c r="I1133" s="448" t="n">
        <f aca="false">G1133-H1133</f>
        <v>0</v>
      </c>
    </row>
    <row r="1134" customFormat="false" ht="12.75" hidden="false" customHeight="false" outlineLevel="0" collapsed="false">
      <c r="I1134" s="448" t="n">
        <f aca="false">G1134-H1134</f>
        <v>0</v>
      </c>
    </row>
    <row r="1135" customFormat="false" ht="12.75" hidden="false" customHeight="false" outlineLevel="0" collapsed="false">
      <c r="I1135" s="448" t="n">
        <f aca="false">G1135-H1135</f>
        <v>0</v>
      </c>
    </row>
    <row r="1136" customFormat="false" ht="12.75" hidden="false" customHeight="false" outlineLevel="0" collapsed="false">
      <c r="I1136" s="448" t="n">
        <f aca="false">G1136-H1136</f>
        <v>0</v>
      </c>
    </row>
    <row r="1137" customFormat="false" ht="12.75" hidden="false" customHeight="false" outlineLevel="0" collapsed="false">
      <c r="I1137" s="448" t="n">
        <f aca="false">G1137-H1137</f>
        <v>0</v>
      </c>
    </row>
    <row r="1138" customFormat="false" ht="12.75" hidden="false" customHeight="false" outlineLevel="0" collapsed="false">
      <c r="I1138" s="448" t="n">
        <f aca="false">G1138-H1138</f>
        <v>0</v>
      </c>
    </row>
    <row r="1139" customFormat="false" ht="12.75" hidden="false" customHeight="false" outlineLevel="0" collapsed="false">
      <c r="I1139" s="448" t="n">
        <f aca="false">G1139-H1139</f>
        <v>0</v>
      </c>
    </row>
    <row r="1140" customFormat="false" ht="12.75" hidden="false" customHeight="false" outlineLevel="0" collapsed="false">
      <c r="I1140" s="448" t="n">
        <f aca="false">G1140-H1140</f>
        <v>0</v>
      </c>
    </row>
    <row r="1141" customFormat="false" ht="12.75" hidden="false" customHeight="false" outlineLevel="0" collapsed="false">
      <c r="I1141" s="448" t="n">
        <f aca="false">G1141-H1141</f>
        <v>0</v>
      </c>
    </row>
    <row r="1142" customFormat="false" ht="12.75" hidden="false" customHeight="false" outlineLevel="0" collapsed="false">
      <c r="I1142" s="448" t="n">
        <f aca="false">G1142-H1142</f>
        <v>0</v>
      </c>
    </row>
    <row r="1143" customFormat="false" ht="12.75" hidden="false" customHeight="false" outlineLevel="0" collapsed="false">
      <c r="I1143" s="448" t="n">
        <f aca="false">G1143-H1143</f>
        <v>0</v>
      </c>
    </row>
    <row r="1144" customFormat="false" ht="12.75" hidden="false" customHeight="false" outlineLevel="0" collapsed="false">
      <c r="I1144" s="448" t="n">
        <f aca="false">G1144-H1144</f>
        <v>0</v>
      </c>
    </row>
    <row r="1145" customFormat="false" ht="12.75" hidden="false" customHeight="false" outlineLevel="0" collapsed="false">
      <c r="I1145" s="448" t="n">
        <f aca="false">G1145-H1145</f>
        <v>0</v>
      </c>
    </row>
    <row r="1146" customFormat="false" ht="12.75" hidden="false" customHeight="false" outlineLevel="0" collapsed="false">
      <c r="I1146" s="448" t="n">
        <f aca="false">G1146-H1146</f>
        <v>0</v>
      </c>
    </row>
    <row r="1147" customFormat="false" ht="12.75" hidden="false" customHeight="false" outlineLevel="0" collapsed="false">
      <c r="I1147" s="448" t="n">
        <f aca="false">G1147-H1147</f>
        <v>0</v>
      </c>
    </row>
    <row r="1148" customFormat="false" ht="12.75" hidden="false" customHeight="false" outlineLevel="0" collapsed="false">
      <c r="I1148" s="448" t="n">
        <f aca="false">G1148-H1148</f>
        <v>0</v>
      </c>
    </row>
    <row r="1149" customFormat="false" ht="12.75" hidden="false" customHeight="false" outlineLevel="0" collapsed="false">
      <c r="I1149" s="448" t="n">
        <f aca="false">G1149-H1149</f>
        <v>0</v>
      </c>
    </row>
    <row r="1150" customFormat="false" ht="12.75" hidden="false" customHeight="false" outlineLevel="0" collapsed="false">
      <c r="I1150" s="448" t="n">
        <f aca="false">G1150-H1150</f>
        <v>0</v>
      </c>
    </row>
    <row r="1151" customFormat="false" ht="12.75" hidden="false" customHeight="false" outlineLevel="0" collapsed="false">
      <c r="I1151" s="448" t="n">
        <f aca="false">G1151-H1151</f>
        <v>0</v>
      </c>
    </row>
    <row r="1152" customFormat="false" ht="12.75" hidden="false" customHeight="false" outlineLevel="0" collapsed="false">
      <c r="I1152" s="448" t="n">
        <f aca="false">G1152-H1152</f>
        <v>0</v>
      </c>
    </row>
    <row r="1153" customFormat="false" ht="12.75" hidden="false" customHeight="false" outlineLevel="0" collapsed="false">
      <c r="I1153" s="448" t="n">
        <f aca="false">G1153-H1153</f>
        <v>0</v>
      </c>
    </row>
    <row r="1154" customFormat="false" ht="12.75" hidden="false" customHeight="false" outlineLevel="0" collapsed="false">
      <c r="I1154" s="448" t="n">
        <f aca="false">G1154-H1154</f>
        <v>0</v>
      </c>
    </row>
    <row r="1155" customFormat="false" ht="12.75" hidden="false" customHeight="false" outlineLevel="0" collapsed="false">
      <c r="I1155" s="448" t="n">
        <f aca="false">G1155-H1155</f>
        <v>0</v>
      </c>
    </row>
    <row r="1156" customFormat="false" ht="12.75" hidden="false" customHeight="false" outlineLevel="0" collapsed="false">
      <c r="I1156" s="448" t="n">
        <f aca="false">G1156-H1156</f>
        <v>0</v>
      </c>
    </row>
    <row r="1157" customFormat="false" ht="12.75" hidden="false" customHeight="false" outlineLevel="0" collapsed="false">
      <c r="I1157" s="448" t="n">
        <f aca="false">G1157-H1157</f>
        <v>0</v>
      </c>
    </row>
    <row r="1158" customFormat="false" ht="12.75" hidden="false" customHeight="false" outlineLevel="0" collapsed="false">
      <c r="I1158" s="448" t="n">
        <f aca="false">G1158-H1158</f>
        <v>0</v>
      </c>
    </row>
    <row r="1159" customFormat="false" ht="12.75" hidden="false" customHeight="false" outlineLevel="0" collapsed="false">
      <c r="I1159" s="448" t="n">
        <f aca="false">G1159-H1159</f>
        <v>0</v>
      </c>
    </row>
    <row r="1160" customFormat="false" ht="12.75" hidden="false" customHeight="false" outlineLevel="0" collapsed="false">
      <c r="I1160" s="448" t="n">
        <f aca="false">G1160-H1160</f>
        <v>0</v>
      </c>
    </row>
    <row r="1161" customFormat="false" ht="12.75" hidden="false" customHeight="false" outlineLevel="0" collapsed="false">
      <c r="I1161" s="448" t="n">
        <f aca="false">G1161-H1161</f>
        <v>0</v>
      </c>
    </row>
    <row r="1162" customFormat="false" ht="12.75" hidden="false" customHeight="false" outlineLevel="0" collapsed="false">
      <c r="I1162" s="448" t="n">
        <f aca="false">G1162-H1162</f>
        <v>0</v>
      </c>
    </row>
    <row r="1163" customFormat="false" ht="12.75" hidden="false" customHeight="false" outlineLevel="0" collapsed="false">
      <c r="I1163" s="448" t="n">
        <f aca="false">G1163-H1163</f>
        <v>0</v>
      </c>
    </row>
    <row r="1164" customFormat="false" ht="12.75" hidden="false" customHeight="false" outlineLevel="0" collapsed="false">
      <c r="I1164" s="448" t="n">
        <f aca="false">G1164-H1164</f>
        <v>0</v>
      </c>
    </row>
    <row r="1165" customFormat="false" ht="12.75" hidden="false" customHeight="false" outlineLevel="0" collapsed="false">
      <c r="I1165" s="448" t="n">
        <f aca="false">G1165-H1165</f>
        <v>0</v>
      </c>
    </row>
    <row r="1166" customFormat="false" ht="12.75" hidden="false" customHeight="false" outlineLevel="0" collapsed="false">
      <c r="I1166" s="448" t="n">
        <f aca="false">G1166-H1166</f>
        <v>0</v>
      </c>
    </row>
    <row r="1167" customFormat="false" ht="12.75" hidden="false" customHeight="false" outlineLevel="0" collapsed="false">
      <c r="I1167" s="448" t="n">
        <f aca="false">G1167-H1167</f>
        <v>0</v>
      </c>
    </row>
    <row r="1168" customFormat="false" ht="12.75" hidden="false" customHeight="false" outlineLevel="0" collapsed="false">
      <c r="I1168" s="448" t="n">
        <f aca="false">G1168-H1168</f>
        <v>0</v>
      </c>
    </row>
    <row r="1169" customFormat="false" ht="12.75" hidden="false" customHeight="false" outlineLevel="0" collapsed="false">
      <c r="I1169" s="448" t="n">
        <f aca="false">G1169-H1169</f>
        <v>0</v>
      </c>
    </row>
    <row r="1170" customFormat="false" ht="12.75" hidden="false" customHeight="false" outlineLevel="0" collapsed="false">
      <c r="I1170" s="448" t="n">
        <f aca="false">G1170-H1170</f>
        <v>0</v>
      </c>
    </row>
    <row r="1171" customFormat="false" ht="12.75" hidden="false" customHeight="false" outlineLevel="0" collapsed="false">
      <c r="I1171" s="448" t="n">
        <f aca="false">G1171-H1171</f>
        <v>0</v>
      </c>
    </row>
    <row r="1172" customFormat="false" ht="12.75" hidden="false" customHeight="false" outlineLevel="0" collapsed="false">
      <c r="I1172" s="448" t="n">
        <f aca="false">G1172-H1172</f>
        <v>0</v>
      </c>
    </row>
    <row r="1173" customFormat="false" ht="12.75" hidden="false" customHeight="false" outlineLevel="0" collapsed="false">
      <c r="I1173" s="448" t="n">
        <f aca="false">G1173-H1173</f>
        <v>0</v>
      </c>
    </row>
    <row r="1174" customFormat="false" ht="12.75" hidden="false" customHeight="false" outlineLevel="0" collapsed="false">
      <c r="I1174" s="448" t="n">
        <f aca="false">G1174-H1174</f>
        <v>0</v>
      </c>
    </row>
    <row r="1175" customFormat="false" ht="12.75" hidden="false" customHeight="false" outlineLevel="0" collapsed="false">
      <c r="I1175" s="448" t="n">
        <f aca="false">G1175-H1175</f>
        <v>0</v>
      </c>
    </row>
    <row r="1176" customFormat="false" ht="12.75" hidden="false" customHeight="false" outlineLevel="0" collapsed="false">
      <c r="I1176" s="448" t="n">
        <f aca="false">G1176-H1176</f>
        <v>0</v>
      </c>
    </row>
    <row r="1177" customFormat="false" ht="12.75" hidden="false" customHeight="false" outlineLevel="0" collapsed="false">
      <c r="I1177" s="448" t="n">
        <f aca="false">G1177-H1177</f>
        <v>0</v>
      </c>
    </row>
    <row r="1178" customFormat="false" ht="12.75" hidden="false" customHeight="false" outlineLevel="0" collapsed="false">
      <c r="I1178" s="448" t="n">
        <f aca="false">G1178-H1178</f>
        <v>0</v>
      </c>
    </row>
    <row r="1179" customFormat="false" ht="12.75" hidden="false" customHeight="false" outlineLevel="0" collapsed="false">
      <c r="I1179" s="448" t="n">
        <f aca="false">G1179-H1179</f>
        <v>0</v>
      </c>
    </row>
    <row r="1180" customFormat="false" ht="12.75" hidden="false" customHeight="false" outlineLevel="0" collapsed="false">
      <c r="I1180" s="448" t="n">
        <f aca="false">G1180-H1180</f>
        <v>0</v>
      </c>
    </row>
    <row r="1181" customFormat="false" ht="12.75" hidden="false" customHeight="false" outlineLevel="0" collapsed="false">
      <c r="I1181" s="448" t="n">
        <f aca="false">G1181-H1181</f>
        <v>0</v>
      </c>
    </row>
    <row r="1182" customFormat="false" ht="12.75" hidden="false" customHeight="false" outlineLevel="0" collapsed="false">
      <c r="I1182" s="448" t="n">
        <f aca="false">G1182-H1182</f>
        <v>0</v>
      </c>
    </row>
    <row r="1183" customFormat="false" ht="12.75" hidden="false" customHeight="false" outlineLevel="0" collapsed="false">
      <c r="I1183" s="448" t="n">
        <f aca="false">G1183-H1183</f>
        <v>0</v>
      </c>
    </row>
    <row r="1184" customFormat="false" ht="12.75" hidden="false" customHeight="false" outlineLevel="0" collapsed="false">
      <c r="I1184" s="448" t="n">
        <f aca="false">G1184-H1184</f>
        <v>0</v>
      </c>
    </row>
    <row r="1185" customFormat="false" ht="12.75" hidden="false" customHeight="false" outlineLevel="0" collapsed="false">
      <c r="I1185" s="448" t="n">
        <f aca="false">G1185-H1185</f>
        <v>0</v>
      </c>
    </row>
    <row r="1186" customFormat="false" ht="12.75" hidden="false" customHeight="false" outlineLevel="0" collapsed="false">
      <c r="I1186" s="448" t="n">
        <f aca="false">G1186-H1186</f>
        <v>0</v>
      </c>
    </row>
    <row r="1187" customFormat="false" ht="12.75" hidden="false" customHeight="false" outlineLevel="0" collapsed="false">
      <c r="I1187" s="448" t="n">
        <f aca="false">G1187-H1187</f>
        <v>0</v>
      </c>
    </row>
    <row r="1188" customFormat="false" ht="12.75" hidden="false" customHeight="false" outlineLevel="0" collapsed="false">
      <c r="I1188" s="448" t="n">
        <f aca="false">G1188-H1188</f>
        <v>0</v>
      </c>
    </row>
    <row r="1189" customFormat="false" ht="12.75" hidden="false" customHeight="false" outlineLevel="0" collapsed="false">
      <c r="I1189" s="448" t="n">
        <f aca="false">G1189-H1189</f>
        <v>0</v>
      </c>
    </row>
    <row r="1190" customFormat="false" ht="12.75" hidden="false" customHeight="false" outlineLevel="0" collapsed="false">
      <c r="I1190" s="448" t="n">
        <f aca="false">G1190-H1190</f>
        <v>0</v>
      </c>
    </row>
    <row r="1191" customFormat="false" ht="12.75" hidden="false" customHeight="false" outlineLevel="0" collapsed="false">
      <c r="I1191" s="448" t="n">
        <f aca="false">G1191-H1191</f>
        <v>0</v>
      </c>
    </row>
    <row r="1192" customFormat="false" ht="12.75" hidden="false" customHeight="false" outlineLevel="0" collapsed="false">
      <c r="I1192" s="448" t="n">
        <f aca="false">G1192-H1192</f>
        <v>0</v>
      </c>
    </row>
    <row r="1193" customFormat="false" ht="12.75" hidden="false" customHeight="false" outlineLevel="0" collapsed="false">
      <c r="I1193" s="448" t="n">
        <f aca="false">G1193-H1193</f>
        <v>0</v>
      </c>
    </row>
    <row r="1194" customFormat="false" ht="12.75" hidden="false" customHeight="false" outlineLevel="0" collapsed="false">
      <c r="I1194" s="448" t="n">
        <f aca="false">G1194-H1194</f>
        <v>0</v>
      </c>
    </row>
    <row r="1195" customFormat="false" ht="12.75" hidden="false" customHeight="false" outlineLevel="0" collapsed="false">
      <c r="I1195" s="448" t="n">
        <f aca="false">G1195-H1195</f>
        <v>0</v>
      </c>
    </row>
    <row r="1196" customFormat="false" ht="12.75" hidden="false" customHeight="false" outlineLevel="0" collapsed="false">
      <c r="I1196" s="448" t="n">
        <f aca="false">G1196-H1196</f>
        <v>0</v>
      </c>
    </row>
    <row r="1197" customFormat="false" ht="12.75" hidden="false" customHeight="false" outlineLevel="0" collapsed="false">
      <c r="I1197" s="448" t="n">
        <f aca="false">G1197-H1197</f>
        <v>0</v>
      </c>
    </row>
    <row r="1198" customFormat="false" ht="12.75" hidden="false" customHeight="false" outlineLevel="0" collapsed="false">
      <c r="I1198" s="448" t="n">
        <f aca="false">G1198-H1198</f>
        <v>0</v>
      </c>
    </row>
    <row r="1199" customFormat="false" ht="12.75" hidden="false" customHeight="false" outlineLevel="0" collapsed="false">
      <c r="I1199" s="448" t="n">
        <f aca="false">G1199-H1199</f>
        <v>0</v>
      </c>
    </row>
    <row r="1200" customFormat="false" ht="12.75" hidden="false" customHeight="false" outlineLevel="0" collapsed="false">
      <c r="I1200" s="448" t="n">
        <f aca="false">G1200-H1200</f>
        <v>0</v>
      </c>
    </row>
    <row r="1201" customFormat="false" ht="12.75" hidden="false" customHeight="false" outlineLevel="0" collapsed="false">
      <c r="I1201" s="448" t="n">
        <f aca="false">G1201-H1201</f>
        <v>0</v>
      </c>
    </row>
    <row r="1202" customFormat="false" ht="12.75" hidden="false" customHeight="false" outlineLevel="0" collapsed="false">
      <c r="I1202" s="448" t="n">
        <f aca="false">G1202-H1202</f>
        <v>0</v>
      </c>
    </row>
    <row r="1203" customFormat="false" ht="12.75" hidden="false" customHeight="false" outlineLevel="0" collapsed="false">
      <c r="I1203" s="448" t="n">
        <f aca="false">G1203-H1203</f>
        <v>0</v>
      </c>
    </row>
    <row r="1204" customFormat="false" ht="12.75" hidden="false" customHeight="false" outlineLevel="0" collapsed="false">
      <c r="I1204" s="448" t="n">
        <f aca="false">G1204-H1204</f>
        <v>0</v>
      </c>
    </row>
    <row r="1205" customFormat="false" ht="12.75" hidden="false" customHeight="false" outlineLevel="0" collapsed="false">
      <c r="I1205" s="448" t="n">
        <f aca="false">G1205-H1205</f>
        <v>0</v>
      </c>
    </row>
    <row r="1206" customFormat="false" ht="12.75" hidden="false" customHeight="false" outlineLevel="0" collapsed="false">
      <c r="I1206" s="448" t="n">
        <f aca="false">G1206-H1206</f>
        <v>0</v>
      </c>
    </row>
    <row r="1207" customFormat="false" ht="12.75" hidden="false" customHeight="false" outlineLevel="0" collapsed="false">
      <c r="I1207" s="448" t="n">
        <f aca="false">G1207-H1207</f>
        <v>0</v>
      </c>
    </row>
    <row r="1208" customFormat="false" ht="12.75" hidden="false" customHeight="false" outlineLevel="0" collapsed="false">
      <c r="I1208" s="448" t="n">
        <f aca="false">G1208-H1208</f>
        <v>0</v>
      </c>
    </row>
    <row r="1209" customFormat="false" ht="12.75" hidden="false" customHeight="false" outlineLevel="0" collapsed="false">
      <c r="I1209" s="448" t="n">
        <f aca="false">G1209-H1209</f>
        <v>0</v>
      </c>
    </row>
    <row r="1210" customFormat="false" ht="12.75" hidden="false" customHeight="false" outlineLevel="0" collapsed="false">
      <c r="I1210" s="448" t="n">
        <f aca="false">G1210-H1210</f>
        <v>0</v>
      </c>
    </row>
    <row r="1211" customFormat="false" ht="12.75" hidden="false" customHeight="false" outlineLevel="0" collapsed="false">
      <c r="I1211" s="448" t="n">
        <f aca="false">G1211-H1211</f>
        <v>0</v>
      </c>
    </row>
    <row r="1212" customFormat="false" ht="12.75" hidden="false" customHeight="false" outlineLevel="0" collapsed="false">
      <c r="I1212" s="448" t="n">
        <f aca="false">G1212-H1212</f>
        <v>0</v>
      </c>
    </row>
    <row r="1213" customFormat="false" ht="12.75" hidden="false" customHeight="false" outlineLevel="0" collapsed="false">
      <c r="I1213" s="448" t="n">
        <f aca="false">G1213-H1213</f>
        <v>0</v>
      </c>
    </row>
    <row r="1214" customFormat="false" ht="12.75" hidden="false" customHeight="false" outlineLevel="0" collapsed="false">
      <c r="I1214" s="448" t="n">
        <f aca="false">G1214-H1214</f>
        <v>0</v>
      </c>
    </row>
    <row r="1215" customFormat="false" ht="12.75" hidden="false" customHeight="false" outlineLevel="0" collapsed="false">
      <c r="I1215" s="448" t="n">
        <f aca="false">G1215-H1215</f>
        <v>0</v>
      </c>
    </row>
    <row r="1216" customFormat="false" ht="12.75" hidden="false" customHeight="false" outlineLevel="0" collapsed="false">
      <c r="I1216" s="448" t="n">
        <f aca="false">G1216-H1216</f>
        <v>0</v>
      </c>
    </row>
    <row r="1217" customFormat="false" ht="12.75" hidden="false" customHeight="false" outlineLevel="0" collapsed="false">
      <c r="I1217" s="448" t="n">
        <f aca="false">G1217-H1217</f>
        <v>0</v>
      </c>
    </row>
    <row r="1218" customFormat="false" ht="12.75" hidden="false" customHeight="false" outlineLevel="0" collapsed="false">
      <c r="I1218" s="448" t="n">
        <f aca="false">G1218-H1218</f>
        <v>0</v>
      </c>
    </row>
    <row r="1219" customFormat="false" ht="12.75" hidden="false" customHeight="false" outlineLevel="0" collapsed="false">
      <c r="I1219" s="448" t="n">
        <f aca="false">G1219-H1219</f>
        <v>0</v>
      </c>
    </row>
    <row r="1220" customFormat="false" ht="12.75" hidden="false" customHeight="false" outlineLevel="0" collapsed="false">
      <c r="I1220" s="448" t="n">
        <f aca="false">G1220-H1220</f>
        <v>0</v>
      </c>
    </row>
    <row r="1221" customFormat="false" ht="12.75" hidden="false" customHeight="false" outlineLevel="0" collapsed="false">
      <c r="I1221" s="448" t="n">
        <f aca="false">G1221-H1221</f>
        <v>0</v>
      </c>
    </row>
    <row r="1222" customFormat="false" ht="12.75" hidden="false" customHeight="false" outlineLevel="0" collapsed="false">
      <c r="I1222" s="448" t="n">
        <f aca="false">G1222-H1222</f>
        <v>0</v>
      </c>
    </row>
    <row r="1223" customFormat="false" ht="12.75" hidden="false" customHeight="false" outlineLevel="0" collapsed="false">
      <c r="I1223" s="448" t="n">
        <f aca="false">G1223-H1223</f>
        <v>0</v>
      </c>
    </row>
    <row r="1224" customFormat="false" ht="12.75" hidden="false" customHeight="false" outlineLevel="0" collapsed="false">
      <c r="I1224" s="448" t="n">
        <f aca="false">G1224-H1224</f>
        <v>0</v>
      </c>
    </row>
    <row r="1225" customFormat="false" ht="12.75" hidden="false" customHeight="false" outlineLevel="0" collapsed="false">
      <c r="I1225" s="448" t="n">
        <f aca="false">G1225-H1225</f>
        <v>0</v>
      </c>
    </row>
    <row r="1226" customFormat="false" ht="12.75" hidden="false" customHeight="false" outlineLevel="0" collapsed="false">
      <c r="I1226" s="448" t="n">
        <f aca="false">G1226-H1226</f>
        <v>0</v>
      </c>
    </row>
    <row r="1227" customFormat="false" ht="12.75" hidden="false" customHeight="false" outlineLevel="0" collapsed="false">
      <c r="I1227" s="448" t="n">
        <f aca="false">G1227-H1227</f>
        <v>0</v>
      </c>
    </row>
    <row r="1228" customFormat="false" ht="12.75" hidden="false" customHeight="false" outlineLevel="0" collapsed="false">
      <c r="I1228" s="448" t="n">
        <f aca="false">G1228-H1228</f>
        <v>0</v>
      </c>
    </row>
    <row r="1229" customFormat="false" ht="12.75" hidden="false" customHeight="false" outlineLevel="0" collapsed="false">
      <c r="I1229" s="448" t="n">
        <f aca="false">G1229-H1229</f>
        <v>0</v>
      </c>
    </row>
    <row r="1230" customFormat="false" ht="12.75" hidden="false" customHeight="false" outlineLevel="0" collapsed="false">
      <c r="I1230" s="448" t="n">
        <f aca="false">G1230-H1230</f>
        <v>0</v>
      </c>
    </row>
    <row r="1231" customFormat="false" ht="12.75" hidden="false" customHeight="false" outlineLevel="0" collapsed="false">
      <c r="I1231" s="448" t="n">
        <f aca="false">G1231-H1231</f>
        <v>0</v>
      </c>
    </row>
  </sheetData>
  <mergeCells count="7">
    <mergeCell ref="B2:C2"/>
    <mergeCell ref="B24:C24"/>
    <mergeCell ref="G25:H25"/>
    <mergeCell ref="B27:C27"/>
    <mergeCell ref="J27:K27"/>
    <mergeCell ref="B29:C29"/>
    <mergeCell ref="J29:K29"/>
  </mergeCells>
  <printOptions headings="false" gridLines="false" gridLinesSet="true" horizontalCentered="false" verticalCentered="false"/>
  <pageMargins left="0.747916666666667" right="0.747916666666667" top="0.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&amp;R&amp;D
&amp;T</oddHeader>
    <oddFooter/>
  </headerFooter>
  <rowBreaks count="2" manualBreakCount="2">
    <brk id="82" man="true" max="16383" min="0"/>
    <brk id="136" man="true" max="16383" min="0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O116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7" activeCellId="0" sqref="D17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40" width="9.14"/>
    <col collapsed="false" customWidth="true" hidden="false" outlineLevel="0" max="2" min="2" style="340" width="14.41"/>
    <col collapsed="false" customWidth="true" hidden="false" outlineLevel="0" max="3" min="3" style="340" width="1.99"/>
    <col collapsed="false" customWidth="true" hidden="false" outlineLevel="0" max="4" min="4" style="340" width="13.14"/>
    <col collapsed="false" customWidth="false" hidden="false" outlineLevel="0" max="7" min="5" style="340" width="9.14"/>
    <col collapsed="false" customWidth="true" hidden="false" outlineLevel="0" max="8" min="8" style="340" width="10.99"/>
    <col collapsed="false" customWidth="true" hidden="false" outlineLevel="0" max="9" min="9" style="340" width="14.41"/>
    <col collapsed="false" customWidth="false" hidden="false" outlineLevel="0" max="10" min="10" style="340" width="9.14"/>
    <col collapsed="false" customWidth="true" hidden="false" outlineLevel="0" max="11" min="11" style="340" width="9.7"/>
    <col collapsed="false" customWidth="true" hidden="false" outlineLevel="0" max="12" min="12" style="340" width="11.85"/>
    <col collapsed="false" customWidth="true" hidden="false" outlineLevel="0" max="13" min="13" style="340" width="13.99"/>
    <col collapsed="false" customWidth="false" hidden="false" outlineLevel="0" max="257" min="14" style="340" width="9.14"/>
  </cols>
  <sheetData>
    <row r="1" customFormat="false" ht="12.75" hidden="false" customHeight="false" outlineLevel="0" collapsed="false">
      <c r="H1" s="460"/>
      <c r="I1" s="460"/>
    </row>
    <row r="2" customFormat="false" ht="12.75" hidden="false" customHeight="false" outlineLevel="0" collapsed="false">
      <c r="H2" s="460"/>
      <c r="I2" s="460"/>
    </row>
    <row r="3" customFormat="false" ht="13.5" hidden="false" customHeight="false" outlineLevel="0" collapsed="false">
      <c r="H3" s="460"/>
      <c r="I3" s="460"/>
      <c r="O3" s="340" t="s">
        <v>220</v>
      </c>
    </row>
    <row r="4" customFormat="false" ht="25.5" hidden="false" customHeight="false" outlineLevel="0" collapsed="false">
      <c r="B4" s="375" t="s">
        <v>221</v>
      </c>
      <c r="C4" s="223"/>
      <c r="D4" s="375" t="s">
        <v>222</v>
      </c>
      <c r="E4" s="461"/>
      <c r="F4" s="462"/>
      <c r="G4" s="462"/>
      <c r="H4" s="462"/>
      <c r="I4" s="462"/>
      <c r="J4" s="462"/>
      <c r="K4" s="462"/>
      <c r="L4" s="463"/>
      <c r="O4" s="340" t="s">
        <v>25</v>
      </c>
    </row>
    <row r="5" customFormat="false" ht="12.75" hidden="false" customHeight="false" outlineLevel="0" collapsed="false">
      <c r="B5" s="379"/>
      <c r="C5" s="26"/>
      <c r="D5" s="379"/>
      <c r="E5" s="464"/>
      <c r="F5" s="465" t="s">
        <v>223</v>
      </c>
      <c r="G5" s="465"/>
      <c r="H5" s="465"/>
      <c r="I5" s="465"/>
      <c r="J5" s="465"/>
      <c r="K5" s="465"/>
      <c r="L5" s="466"/>
      <c r="O5" s="340" t="s">
        <v>26</v>
      </c>
    </row>
    <row r="6" customFormat="false" ht="12.75" hidden="false" customHeight="false" outlineLevel="0" collapsed="false">
      <c r="B6" s="26" t="s">
        <v>224</v>
      </c>
      <c r="C6" s="27"/>
      <c r="D6" s="27" t="s">
        <v>225</v>
      </c>
      <c r="E6" s="464"/>
      <c r="F6" s="465"/>
      <c r="G6" s="465"/>
      <c r="H6" s="465"/>
      <c r="I6" s="465"/>
      <c r="J6" s="465"/>
      <c r="K6" s="465"/>
      <c r="L6" s="466"/>
      <c r="O6" s="340" t="s">
        <v>27</v>
      </c>
    </row>
    <row r="7" customFormat="false" ht="12.75" hidden="false" customHeight="false" outlineLevel="0" collapsed="false">
      <c r="B7" s="26" t="s">
        <v>226</v>
      </c>
      <c r="C7" s="27"/>
      <c r="D7" s="27" t="s">
        <v>227</v>
      </c>
      <c r="E7" s="464"/>
      <c r="F7" s="465"/>
      <c r="G7" s="465"/>
      <c r="H7" s="465"/>
      <c r="I7" s="465"/>
      <c r="J7" s="465"/>
      <c r="K7" s="465"/>
      <c r="L7" s="466"/>
      <c r="O7" s="340" t="s">
        <v>228</v>
      </c>
    </row>
    <row r="8" customFormat="false" ht="12.75" hidden="false" customHeight="false" outlineLevel="0" collapsed="false">
      <c r="B8" s="26" t="s">
        <v>229</v>
      </c>
      <c r="C8" s="27"/>
      <c r="D8" s="27" t="s">
        <v>230</v>
      </c>
      <c r="E8" s="464"/>
      <c r="F8" s="465"/>
      <c r="G8" s="465"/>
      <c r="H8" s="465"/>
      <c r="I8" s="465"/>
      <c r="J8" s="465"/>
      <c r="K8" s="465"/>
      <c r="L8" s="466"/>
      <c r="O8" s="340" t="s">
        <v>28</v>
      </c>
    </row>
    <row r="9" customFormat="false" ht="12.75" hidden="false" customHeight="false" outlineLevel="0" collapsed="false">
      <c r="B9" s="26" t="s">
        <v>231</v>
      </c>
      <c r="C9" s="27"/>
      <c r="D9" s="27" t="s">
        <v>232</v>
      </c>
      <c r="E9" s="464"/>
      <c r="F9" s="465"/>
      <c r="G9" s="465"/>
      <c r="H9" s="465"/>
      <c r="I9" s="465"/>
      <c r="J9" s="465"/>
      <c r="K9" s="465"/>
      <c r="L9" s="466"/>
      <c r="O9" s="340" t="s">
        <v>233</v>
      </c>
    </row>
    <row r="10" customFormat="false" ht="12.75" hidden="false" customHeight="false" outlineLevel="0" collapsed="false">
      <c r="B10" s="26" t="s">
        <v>234</v>
      </c>
      <c r="C10" s="27"/>
      <c r="D10" s="27" t="s">
        <v>235</v>
      </c>
      <c r="E10" s="464"/>
      <c r="F10" s="465"/>
      <c r="G10" s="465"/>
      <c r="H10" s="465"/>
      <c r="I10" s="465"/>
      <c r="J10" s="465"/>
      <c r="K10" s="465"/>
      <c r="L10" s="466"/>
      <c r="O10" s="340" t="s">
        <v>30</v>
      </c>
    </row>
    <row r="11" customFormat="false" ht="12.75" hidden="false" customHeight="false" outlineLevel="0" collapsed="false">
      <c r="B11" s="26" t="s">
        <v>236</v>
      </c>
      <c r="C11" s="27"/>
      <c r="D11" s="27" t="s">
        <v>237</v>
      </c>
      <c r="E11" s="464"/>
      <c r="F11" s="465"/>
      <c r="G11" s="465"/>
      <c r="H11" s="465"/>
      <c r="I11" s="465"/>
      <c r="J11" s="465"/>
      <c r="K11" s="465"/>
      <c r="L11" s="466"/>
      <c r="O11" s="340" t="s">
        <v>32</v>
      </c>
    </row>
    <row r="12" customFormat="false" ht="12.75" hidden="false" customHeight="false" outlineLevel="0" collapsed="false">
      <c r="B12" s="26" t="s">
        <v>238</v>
      </c>
      <c r="C12" s="27"/>
      <c r="D12" s="27" t="s">
        <v>239</v>
      </c>
      <c r="E12" s="464"/>
      <c r="F12" s="465"/>
      <c r="G12" s="465"/>
      <c r="H12" s="465"/>
      <c r="I12" s="465"/>
      <c r="J12" s="465"/>
      <c r="K12" s="465"/>
      <c r="L12" s="466"/>
      <c r="O12" s="340" t="s">
        <v>33</v>
      </c>
    </row>
    <row r="13" customFormat="false" ht="12.75" hidden="false" customHeight="false" outlineLevel="0" collapsed="false">
      <c r="B13" s="26" t="s">
        <v>240</v>
      </c>
      <c r="C13" s="27"/>
      <c r="D13" s="27" t="s">
        <v>241</v>
      </c>
      <c r="E13" s="464"/>
      <c r="F13" s="465"/>
      <c r="G13" s="465"/>
      <c r="H13" s="465"/>
      <c r="I13" s="465"/>
      <c r="J13" s="465"/>
      <c r="K13" s="465"/>
      <c r="L13" s="466"/>
      <c r="O13" s="340" t="s">
        <v>242</v>
      </c>
    </row>
    <row r="14" customFormat="false" ht="12.75" hidden="false" customHeight="false" outlineLevel="0" collapsed="false">
      <c r="B14" s="26" t="s">
        <v>243</v>
      </c>
      <c r="C14" s="27"/>
      <c r="D14" s="27" t="s">
        <v>244</v>
      </c>
      <c r="E14" s="464"/>
      <c r="F14" s="465"/>
      <c r="G14" s="465"/>
      <c r="H14" s="465" t="s">
        <v>245</v>
      </c>
      <c r="I14" s="465"/>
      <c r="J14" s="465"/>
      <c r="K14" s="465"/>
      <c r="L14" s="466"/>
      <c r="O14" s="340" t="s">
        <v>246</v>
      </c>
    </row>
    <row r="15" customFormat="false" ht="12.75" hidden="false" customHeight="false" outlineLevel="0" collapsed="false">
      <c r="B15" s="26" t="s">
        <v>247</v>
      </c>
      <c r="C15" s="27"/>
      <c r="D15" s="27" t="s">
        <v>248</v>
      </c>
      <c r="E15" s="464"/>
      <c r="F15" s="465"/>
      <c r="G15" s="465"/>
      <c r="H15" s="465"/>
      <c r="I15" s="465"/>
      <c r="J15" s="465"/>
      <c r="K15" s="465"/>
      <c r="L15" s="466"/>
      <c r="O15" s="340" t="s">
        <v>36</v>
      </c>
    </row>
    <row r="16" customFormat="false" ht="12.75" hidden="false" customHeight="false" outlineLevel="0" collapsed="false">
      <c r="B16" s="26" t="s">
        <v>249</v>
      </c>
      <c r="C16" s="27"/>
      <c r="D16" s="27" t="s">
        <v>250</v>
      </c>
      <c r="E16" s="464"/>
      <c r="F16" s="465"/>
      <c r="G16" s="465"/>
      <c r="H16" s="465"/>
      <c r="I16" s="465"/>
      <c r="J16" s="465"/>
      <c r="K16" s="465"/>
      <c r="L16" s="466"/>
      <c r="O16" s="340" t="s">
        <v>251</v>
      </c>
    </row>
    <row r="17" customFormat="false" ht="12.75" hidden="false" customHeight="false" outlineLevel="0" collapsed="false">
      <c r="B17" s="26" t="s">
        <v>252</v>
      </c>
      <c r="C17" s="27"/>
      <c r="D17" s="27" t="s">
        <v>253</v>
      </c>
      <c r="E17" s="464"/>
      <c r="F17" s="465"/>
      <c r="G17" s="465"/>
      <c r="H17" s="465"/>
      <c r="I17" s="465"/>
      <c r="J17" s="465"/>
      <c r="K17" s="465"/>
      <c r="L17" s="466"/>
      <c r="O17" s="340" t="s">
        <v>254</v>
      </c>
    </row>
    <row r="18" customFormat="false" ht="12.75" hidden="false" customHeight="false" outlineLevel="0" collapsed="false">
      <c r="B18" s="26" t="s">
        <v>255</v>
      </c>
      <c r="C18" s="27"/>
      <c r="D18" s="27" t="s">
        <v>256</v>
      </c>
      <c r="E18" s="464"/>
      <c r="F18" s="465"/>
      <c r="G18" s="465"/>
      <c r="H18" s="465"/>
      <c r="I18" s="465"/>
      <c r="J18" s="465"/>
      <c r="K18" s="465"/>
      <c r="L18" s="466"/>
      <c r="O18" s="340" t="s">
        <v>35</v>
      </c>
    </row>
    <row r="19" customFormat="false" ht="12.75" hidden="false" customHeight="false" outlineLevel="0" collapsed="false">
      <c r="B19" s="26" t="s">
        <v>242</v>
      </c>
      <c r="C19" s="27"/>
      <c r="D19" s="27" t="s">
        <v>257</v>
      </c>
      <c r="E19" s="464"/>
      <c r="F19" s="465"/>
      <c r="G19" s="465"/>
      <c r="H19" s="465"/>
      <c r="I19" s="465"/>
      <c r="J19" s="465"/>
      <c r="K19" s="465"/>
      <c r="L19" s="466"/>
      <c r="O19" s="340" t="s">
        <v>258</v>
      </c>
    </row>
    <row r="20" customFormat="false" ht="12.75" hidden="false" customHeight="false" outlineLevel="0" collapsed="false">
      <c r="B20" s="26" t="s">
        <v>259</v>
      </c>
      <c r="C20" s="27"/>
      <c r="D20" s="27" t="s">
        <v>260</v>
      </c>
      <c r="E20" s="464"/>
      <c r="F20" s="465"/>
      <c r="G20" s="465" t="s">
        <v>261</v>
      </c>
      <c r="H20" s="465"/>
      <c r="I20" s="465"/>
      <c r="J20" s="465"/>
      <c r="K20" s="465"/>
      <c r="L20" s="466"/>
      <c r="O20" s="340" t="s">
        <v>37</v>
      </c>
    </row>
    <row r="21" customFormat="false" ht="12.75" hidden="false" customHeight="false" outlineLevel="0" collapsed="false">
      <c r="B21" s="26" t="s">
        <v>262</v>
      </c>
      <c r="C21" s="27"/>
      <c r="D21" s="27" t="s">
        <v>263</v>
      </c>
      <c r="E21" s="464"/>
      <c r="F21" s="465"/>
      <c r="G21" s="465"/>
      <c r="H21" s="465"/>
      <c r="I21" s="465"/>
      <c r="J21" s="465"/>
      <c r="K21" s="465"/>
      <c r="L21" s="466"/>
      <c r="O21" s="340" t="s">
        <v>38</v>
      </c>
    </row>
    <row r="22" customFormat="false" ht="12.75" hidden="false" customHeight="false" outlineLevel="0" collapsed="false">
      <c r="B22" s="26" t="s">
        <v>28</v>
      </c>
      <c r="C22" s="27"/>
      <c r="D22" s="27"/>
      <c r="E22" s="464"/>
      <c r="F22" s="465"/>
      <c r="G22" s="465"/>
      <c r="H22" s="465"/>
      <c r="I22" s="465"/>
      <c r="J22" s="465"/>
      <c r="K22" s="465"/>
      <c r="L22" s="466"/>
      <c r="O22" s="340" t="s">
        <v>264</v>
      </c>
    </row>
    <row r="23" customFormat="false" ht="13.5" hidden="false" customHeight="false" outlineLevel="0" collapsed="false">
      <c r="B23" s="26" t="s">
        <v>265</v>
      </c>
      <c r="C23" s="27"/>
      <c r="D23" s="27"/>
      <c r="E23" s="467"/>
      <c r="F23" s="468"/>
      <c r="G23" s="468"/>
      <c r="H23" s="468"/>
      <c r="I23" s="468"/>
      <c r="J23" s="468"/>
      <c r="K23" s="468"/>
      <c r="L23" s="469"/>
      <c r="O23" s="340" t="s">
        <v>266</v>
      </c>
    </row>
    <row r="24" customFormat="false" ht="12.75" hidden="false" customHeight="false" outlineLevel="0" collapsed="false">
      <c r="B24" s="26" t="s">
        <v>267</v>
      </c>
      <c r="C24" s="27"/>
      <c r="D24" s="27"/>
      <c r="H24" s="460"/>
      <c r="I24" s="460"/>
      <c r="O24" s="340" t="s">
        <v>268</v>
      </c>
    </row>
    <row r="25" customFormat="false" ht="12.75" hidden="false" customHeight="false" outlineLevel="0" collapsed="false">
      <c r="B25" s="26" t="s">
        <v>269</v>
      </c>
      <c r="C25" s="27"/>
      <c r="D25" s="27"/>
      <c r="E25" s="460" t="s">
        <v>270</v>
      </c>
      <c r="H25" s="460"/>
      <c r="I25" s="460"/>
      <c r="O25" s="340" t="s">
        <v>271</v>
      </c>
    </row>
    <row r="26" customFormat="false" ht="12.75" hidden="false" customHeight="false" outlineLevel="0" collapsed="false">
      <c r="B26" s="26" t="s">
        <v>272</v>
      </c>
      <c r="C26" s="27"/>
      <c r="D26" s="27"/>
      <c r="F26" s="460"/>
      <c r="G26" s="460"/>
    </row>
    <row r="27" customFormat="false" ht="12.75" hidden="false" customHeight="false" outlineLevel="0" collapsed="false">
      <c r="B27" s="26" t="s">
        <v>273</v>
      </c>
      <c r="C27" s="27"/>
      <c r="D27" s="27"/>
      <c r="F27" s="460"/>
      <c r="G27" s="460"/>
      <c r="J27" s="460"/>
      <c r="K27" s="460"/>
      <c r="M27" s="470" t="s">
        <v>274</v>
      </c>
    </row>
    <row r="28" customFormat="false" ht="12.75" hidden="false" customHeight="false" outlineLevel="0" collapsed="false">
      <c r="B28" s="26" t="s">
        <v>25</v>
      </c>
      <c r="C28" s="27"/>
      <c r="D28" s="27"/>
      <c r="F28" s="460"/>
      <c r="G28" s="460"/>
      <c r="J28" s="460"/>
      <c r="K28" s="460"/>
      <c r="M28" s="471" t="n">
        <v>36413</v>
      </c>
    </row>
    <row r="29" customFormat="false" ht="12.75" hidden="false" customHeight="false" outlineLevel="0" collapsed="false">
      <c r="B29" s="26" t="s">
        <v>275</v>
      </c>
      <c r="C29" s="27"/>
      <c r="D29" s="27"/>
      <c r="F29" s="460"/>
      <c r="G29" s="460"/>
      <c r="J29" s="460"/>
      <c r="K29" s="460"/>
    </row>
    <row r="30" customFormat="false" ht="12.75" hidden="false" customHeight="false" outlineLevel="0" collapsed="false">
      <c r="B30" s="26" t="s">
        <v>276</v>
      </c>
      <c r="C30" s="27"/>
      <c r="D30" s="27"/>
      <c r="F30" s="460"/>
      <c r="G30" s="460"/>
      <c r="J30" s="460"/>
      <c r="K30" s="460"/>
    </row>
    <row r="31" customFormat="false" ht="12.75" hidden="false" customHeight="false" outlineLevel="0" collapsed="false">
      <c r="B31" s="26" t="s">
        <v>277</v>
      </c>
      <c r="C31" s="27"/>
      <c r="D31" s="27"/>
      <c r="F31" s="460"/>
      <c r="G31" s="460"/>
      <c r="J31" s="460"/>
      <c r="K31" s="460"/>
    </row>
    <row r="32" customFormat="false" ht="12.75" hidden="false" customHeight="false" outlineLevel="0" collapsed="false">
      <c r="B32" s="26" t="s">
        <v>47</v>
      </c>
      <c r="C32" s="27"/>
      <c r="D32" s="27"/>
      <c r="H32" s="460"/>
      <c r="I32" s="460"/>
    </row>
    <row r="33" customFormat="false" ht="12.75" hidden="false" customHeight="false" outlineLevel="0" collapsed="false">
      <c r="B33" s="26" t="s">
        <v>278</v>
      </c>
      <c r="C33" s="27"/>
      <c r="D33" s="27"/>
      <c r="H33" s="460"/>
      <c r="I33" s="460"/>
    </row>
    <row r="34" customFormat="false" ht="12.75" hidden="false" customHeight="false" outlineLevel="0" collapsed="false">
      <c r="B34" s="26" t="s">
        <v>279</v>
      </c>
      <c r="C34" s="27"/>
      <c r="D34" s="27"/>
      <c r="H34" s="460"/>
      <c r="I34" s="460"/>
    </row>
    <row r="35" customFormat="false" ht="12.75" hidden="false" customHeight="false" outlineLevel="0" collapsed="false">
      <c r="B35" s="26" t="s">
        <v>280</v>
      </c>
      <c r="C35" s="27"/>
      <c r="D35" s="27"/>
      <c r="H35" s="460"/>
      <c r="I35" s="460"/>
    </row>
    <row r="36" customFormat="false" ht="12.75" hidden="false" customHeight="false" outlineLevel="0" collapsed="false">
      <c r="B36" s="26" t="s">
        <v>281</v>
      </c>
      <c r="C36" s="27"/>
      <c r="D36" s="27"/>
      <c r="H36" s="460"/>
      <c r="I36" s="460"/>
    </row>
    <row r="37" customFormat="false" ht="12.75" hidden="false" customHeight="false" outlineLevel="0" collapsed="false">
      <c r="B37" s="26" t="s">
        <v>282</v>
      </c>
      <c r="C37" s="27"/>
      <c r="D37" s="27"/>
      <c r="H37" s="460"/>
      <c r="I37" s="460"/>
    </row>
    <row r="38" customFormat="false" ht="12.75" hidden="false" customHeight="false" outlineLevel="0" collapsed="false">
      <c r="B38" s="26" t="s">
        <v>39</v>
      </c>
      <c r="C38" s="27"/>
      <c r="D38" s="27"/>
      <c r="H38" s="460"/>
      <c r="I38" s="460"/>
    </row>
    <row r="39" customFormat="false" ht="12.75" hidden="false" customHeight="false" outlineLevel="0" collapsed="false">
      <c r="B39" s="26" t="s">
        <v>283</v>
      </c>
      <c r="C39" s="27"/>
      <c r="D39" s="27"/>
      <c r="H39" s="460"/>
      <c r="I39" s="460"/>
    </row>
    <row r="40" customFormat="false" ht="12.75" hidden="false" customHeight="false" outlineLevel="0" collapsed="false">
      <c r="B40" s="26" t="s">
        <v>284</v>
      </c>
      <c r="C40" s="27"/>
      <c r="D40" s="27"/>
      <c r="H40" s="460"/>
      <c r="I40" s="460"/>
    </row>
    <row r="41" customFormat="false" ht="12.75" hidden="false" customHeight="false" outlineLevel="0" collapsed="false">
      <c r="B41" s="26" t="s">
        <v>285</v>
      </c>
      <c r="C41" s="27"/>
      <c r="D41" s="27"/>
      <c r="H41" s="460"/>
      <c r="I41" s="460"/>
    </row>
    <row r="42" customFormat="false" ht="12.75" hidden="false" customHeight="false" outlineLevel="0" collapsed="false">
      <c r="B42" s="26" t="s">
        <v>286</v>
      </c>
      <c r="C42" s="27"/>
      <c r="D42" s="27"/>
      <c r="H42" s="460"/>
      <c r="I42" s="460"/>
    </row>
    <row r="43" customFormat="false" ht="12.75" hidden="false" customHeight="false" outlineLevel="0" collapsed="false">
      <c r="B43" s="26" t="s">
        <v>287</v>
      </c>
      <c r="C43" s="27"/>
      <c r="D43" s="27"/>
      <c r="H43" s="460"/>
      <c r="I43" s="460"/>
    </row>
    <row r="44" customFormat="false" ht="12.75" hidden="false" customHeight="false" outlineLevel="0" collapsed="false">
      <c r="B44" s="26" t="s">
        <v>288</v>
      </c>
      <c r="C44" s="27"/>
      <c r="D44" s="27"/>
      <c r="H44" s="460"/>
      <c r="I44" s="460"/>
    </row>
    <row r="45" customFormat="false" ht="12.75" hidden="false" customHeight="false" outlineLevel="0" collapsed="false">
      <c r="B45" s="26" t="s">
        <v>289</v>
      </c>
      <c r="C45" s="27"/>
      <c r="D45" s="27"/>
      <c r="H45" s="460"/>
      <c r="I45" s="460"/>
    </row>
    <row r="46" customFormat="false" ht="12.75" hidden="false" customHeight="false" outlineLevel="0" collapsed="false">
      <c r="B46" s="26" t="s">
        <v>290</v>
      </c>
      <c r="C46" s="27"/>
      <c r="D46" s="27"/>
      <c r="H46" s="460"/>
      <c r="I46" s="460"/>
    </row>
    <row r="47" customFormat="false" ht="12.75" hidden="false" customHeight="false" outlineLevel="0" collapsed="false">
      <c r="B47" s="26" t="s">
        <v>291</v>
      </c>
      <c r="C47" s="27"/>
      <c r="D47" s="27"/>
      <c r="H47" s="460"/>
      <c r="I47" s="460"/>
    </row>
    <row r="48" customFormat="false" ht="12.75" hidden="false" customHeight="false" outlineLevel="0" collapsed="false">
      <c r="B48" s="26" t="s">
        <v>292</v>
      </c>
      <c r="C48" s="27"/>
      <c r="D48" s="27"/>
      <c r="H48" s="460"/>
      <c r="I48" s="460"/>
    </row>
    <row r="49" customFormat="false" ht="12.75" hidden="false" customHeight="false" outlineLevel="0" collapsed="false">
      <c r="B49" s="26" t="s">
        <v>293</v>
      </c>
      <c r="C49" s="27"/>
      <c r="D49" s="27"/>
      <c r="H49" s="460"/>
      <c r="I49" s="460"/>
    </row>
    <row r="50" customFormat="false" ht="12.75" hidden="false" customHeight="false" outlineLevel="0" collapsed="false">
      <c r="B50" s="26" t="s">
        <v>294</v>
      </c>
      <c r="C50" s="27"/>
      <c r="D50" s="27"/>
      <c r="H50" s="460"/>
      <c r="I50" s="460"/>
    </row>
    <row r="51" customFormat="false" ht="12.75" hidden="false" customHeight="false" outlineLevel="0" collapsed="false">
      <c r="B51" s="26" t="s">
        <v>295</v>
      </c>
      <c r="C51" s="27"/>
      <c r="D51" s="27"/>
      <c r="H51" s="460"/>
      <c r="I51" s="460"/>
    </row>
    <row r="52" customFormat="false" ht="12.75" hidden="false" customHeight="false" outlineLevel="0" collapsed="false">
      <c r="B52" s="26" t="s">
        <v>296</v>
      </c>
      <c r="C52" s="27"/>
      <c r="D52" s="27"/>
      <c r="H52" s="460"/>
      <c r="I52" s="460"/>
    </row>
    <row r="53" customFormat="false" ht="12.75" hidden="false" customHeight="false" outlineLevel="0" collapsed="false">
      <c r="B53" s="26" t="s">
        <v>297</v>
      </c>
      <c r="C53" s="27"/>
      <c r="D53" s="27"/>
      <c r="H53" s="460"/>
      <c r="I53" s="460"/>
    </row>
    <row r="54" customFormat="false" ht="12.75" hidden="false" customHeight="false" outlineLevel="0" collapsed="false">
      <c r="B54" s="26" t="s">
        <v>298</v>
      </c>
      <c r="C54" s="27"/>
      <c r="D54" s="27"/>
      <c r="H54" s="460"/>
      <c r="I54" s="460"/>
    </row>
    <row r="55" customFormat="false" ht="12.75" hidden="false" customHeight="false" outlineLevel="0" collapsed="false">
      <c r="B55" s="26" t="s">
        <v>228</v>
      </c>
      <c r="C55" s="27"/>
      <c r="D55" s="27"/>
      <c r="H55" s="460"/>
      <c r="I55" s="460"/>
    </row>
    <row r="56" customFormat="false" ht="12.75" hidden="false" customHeight="false" outlineLevel="0" collapsed="false">
      <c r="B56" s="26" t="s">
        <v>299</v>
      </c>
      <c r="C56" s="27"/>
      <c r="D56" s="27"/>
      <c r="H56" s="460"/>
      <c r="I56" s="460"/>
    </row>
    <row r="57" customFormat="false" ht="12.75" hidden="false" customHeight="false" outlineLevel="0" collapsed="false">
      <c r="B57" s="26" t="s">
        <v>300</v>
      </c>
      <c r="C57" s="27"/>
      <c r="D57" s="27"/>
      <c r="H57" s="460"/>
      <c r="I57" s="460"/>
    </row>
    <row r="58" customFormat="false" ht="12.75" hidden="false" customHeight="false" outlineLevel="0" collapsed="false">
      <c r="B58" s="26" t="s">
        <v>301</v>
      </c>
      <c r="C58" s="27"/>
      <c r="D58" s="27"/>
      <c r="H58" s="460"/>
      <c r="I58" s="460"/>
    </row>
    <row r="59" customFormat="false" ht="12.75" hidden="false" customHeight="false" outlineLevel="0" collapsed="false">
      <c r="B59" s="26" t="s">
        <v>302</v>
      </c>
      <c r="C59" s="27"/>
      <c r="D59" s="27"/>
      <c r="H59" s="460"/>
      <c r="I59" s="460"/>
    </row>
    <row r="60" customFormat="false" ht="12.75" hidden="false" customHeight="false" outlineLevel="0" collapsed="false">
      <c r="B60" s="26" t="s">
        <v>303</v>
      </c>
      <c r="C60" s="27"/>
      <c r="D60" s="27"/>
      <c r="H60" s="460"/>
      <c r="I60" s="460"/>
    </row>
    <row r="61" customFormat="false" ht="12.75" hidden="false" customHeight="false" outlineLevel="0" collapsed="false">
      <c r="B61" s="26" t="s">
        <v>304</v>
      </c>
      <c r="C61" s="27"/>
      <c r="D61" s="27"/>
      <c r="H61" s="460"/>
      <c r="I61" s="460"/>
    </row>
    <row r="62" customFormat="false" ht="12.75" hidden="false" customHeight="false" outlineLevel="0" collapsed="false">
      <c r="B62" s="26" t="s">
        <v>40</v>
      </c>
      <c r="C62" s="27"/>
      <c r="D62" s="27"/>
      <c r="H62" s="460"/>
      <c r="I62" s="460"/>
    </row>
    <row r="63" customFormat="false" ht="12.75" hidden="false" customHeight="false" outlineLevel="0" collapsed="false">
      <c r="B63" s="26" t="s">
        <v>305</v>
      </c>
      <c r="C63" s="27"/>
      <c r="D63" s="27"/>
      <c r="H63" s="460"/>
      <c r="I63" s="460"/>
    </row>
    <row r="64" customFormat="false" ht="12.75" hidden="false" customHeight="false" outlineLevel="0" collapsed="false">
      <c r="B64" s="26" t="s">
        <v>306</v>
      </c>
      <c r="C64" s="27"/>
      <c r="D64" s="27"/>
      <c r="H64" s="460"/>
      <c r="I64" s="460"/>
    </row>
    <row r="65" customFormat="false" ht="12.75" hidden="false" customHeight="false" outlineLevel="0" collapsed="false">
      <c r="B65" s="26" t="s">
        <v>307</v>
      </c>
      <c r="C65" s="27"/>
      <c r="D65" s="27"/>
      <c r="H65" s="460"/>
      <c r="I65" s="460"/>
    </row>
    <row r="66" customFormat="false" ht="12.75" hidden="false" customHeight="false" outlineLevel="0" collapsed="false">
      <c r="B66" s="26" t="s">
        <v>308</v>
      </c>
      <c r="C66" s="27"/>
      <c r="D66" s="27"/>
      <c r="H66" s="460"/>
      <c r="I66" s="460"/>
    </row>
    <row r="67" customFormat="false" ht="12.75" hidden="false" customHeight="false" outlineLevel="0" collapsed="false">
      <c r="B67" s="26" t="s">
        <v>309</v>
      </c>
      <c r="C67" s="27"/>
      <c r="D67" s="27"/>
      <c r="H67" s="460"/>
      <c r="I67" s="460"/>
    </row>
    <row r="68" customFormat="false" ht="12.75" hidden="false" customHeight="false" outlineLevel="0" collapsed="false">
      <c r="B68" s="26" t="s">
        <v>310</v>
      </c>
      <c r="C68" s="27"/>
      <c r="D68" s="27"/>
      <c r="H68" s="460"/>
      <c r="I68" s="460"/>
    </row>
    <row r="69" customFormat="false" ht="12.75" hidden="false" customHeight="false" outlineLevel="0" collapsed="false">
      <c r="B69" s="26" t="s">
        <v>311</v>
      </c>
      <c r="C69" s="27"/>
      <c r="D69" s="27"/>
      <c r="H69" s="460"/>
      <c r="I69" s="460"/>
    </row>
    <row r="70" customFormat="false" ht="12.75" hidden="false" customHeight="false" outlineLevel="0" collapsed="false">
      <c r="B70" s="26" t="s">
        <v>312</v>
      </c>
      <c r="C70" s="27"/>
      <c r="D70" s="27"/>
      <c r="H70" s="460"/>
      <c r="I70" s="460"/>
    </row>
    <row r="71" customFormat="false" ht="12.75" hidden="false" customHeight="false" outlineLevel="0" collapsed="false">
      <c r="B71" s="26" t="s">
        <v>313</v>
      </c>
      <c r="C71" s="27"/>
      <c r="D71" s="27"/>
      <c r="H71" s="460"/>
      <c r="I71" s="460"/>
    </row>
    <row r="72" customFormat="false" ht="12.75" hidden="false" customHeight="false" outlineLevel="0" collapsed="false">
      <c r="B72" s="26" t="s">
        <v>30</v>
      </c>
      <c r="C72" s="27"/>
      <c r="D72" s="27"/>
      <c r="H72" s="460"/>
      <c r="I72" s="460"/>
    </row>
    <row r="73" customFormat="false" ht="12.75" hidden="false" customHeight="false" outlineLevel="0" collapsed="false">
      <c r="B73" s="26" t="s">
        <v>314</v>
      </c>
      <c r="C73" s="27"/>
      <c r="D73" s="27"/>
      <c r="H73" s="460"/>
      <c r="I73" s="460"/>
    </row>
    <row r="74" customFormat="false" ht="12.75" hidden="false" customHeight="false" outlineLevel="0" collapsed="false">
      <c r="B74" s="26" t="s">
        <v>315</v>
      </c>
      <c r="C74" s="27"/>
      <c r="D74" s="27"/>
      <c r="H74" s="460"/>
      <c r="I74" s="460"/>
    </row>
    <row r="75" customFormat="false" ht="12.75" hidden="false" customHeight="false" outlineLevel="0" collapsed="false">
      <c r="B75" s="26" t="s">
        <v>316</v>
      </c>
      <c r="C75" s="27"/>
      <c r="D75" s="27"/>
      <c r="H75" s="460"/>
      <c r="I75" s="460"/>
    </row>
    <row r="76" customFormat="false" ht="12.75" hidden="false" customHeight="false" outlineLevel="0" collapsed="false">
      <c r="B76" s="26" t="s">
        <v>317</v>
      </c>
      <c r="C76" s="27"/>
      <c r="D76" s="27"/>
      <c r="H76" s="460"/>
      <c r="I76" s="460"/>
    </row>
    <row r="77" customFormat="false" ht="12.75" hidden="false" customHeight="false" outlineLevel="0" collapsed="false">
      <c r="B77" s="26" t="s">
        <v>318</v>
      </c>
      <c r="C77" s="27"/>
      <c r="D77" s="27"/>
      <c r="H77" s="460"/>
      <c r="I77" s="460"/>
    </row>
    <row r="78" customFormat="false" ht="12.75" hidden="false" customHeight="false" outlineLevel="0" collapsed="false">
      <c r="B78" s="26" t="s">
        <v>319</v>
      </c>
      <c r="C78" s="27"/>
      <c r="D78" s="27"/>
      <c r="H78" s="460"/>
      <c r="I78" s="460"/>
    </row>
    <row r="79" customFormat="false" ht="12.75" hidden="false" customHeight="false" outlineLevel="0" collapsed="false">
      <c r="B79" s="26" t="s">
        <v>320</v>
      </c>
      <c r="C79" s="27"/>
      <c r="D79" s="27"/>
      <c r="H79" s="460"/>
      <c r="I79" s="460"/>
    </row>
    <row r="80" customFormat="false" ht="12.75" hidden="false" customHeight="false" outlineLevel="0" collapsed="false">
      <c r="B80" s="26" t="s">
        <v>258</v>
      </c>
      <c r="C80" s="27"/>
      <c r="D80" s="27"/>
      <c r="H80" s="460"/>
      <c r="I80" s="460"/>
    </row>
    <row r="81" customFormat="false" ht="12.75" hidden="false" customHeight="false" outlineLevel="0" collapsed="false">
      <c r="B81" s="26" t="s">
        <v>321</v>
      </c>
      <c r="C81" s="27"/>
      <c r="D81" s="27"/>
      <c r="H81" s="460"/>
      <c r="I81" s="460"/>
    </row>
    <row r="82" customFormat="false" ht="12.75" hidden="false" customHeight="false" outlineLevel="0" collapsed="false">
      <c r="B82" s="26" t="s">
        <v>322</v>
      </c>
      <c r="C82" s="27"/>
      <c r="D82" s="27"/>
      <c r="H82" s="460"/>
      <c r="I82" s="460"/>
    </row>
    <row r="83" customFormat="false" ht="12.75" hidden="false" customHeight="false" outlineLevel="0" collapsed="false">
      <c r="B83" s="26" t="s">
        <v>266</v>
      </c>
      <c r="C83" s="27"/>
      <c r="D83" s="26"/>
      <c r="H83" s="460"/>
      <c r="I83" s="460"/>
    </row>
    <row r="84" customFormat="false" ht="12.75" hidden="false" customHeight="false" outlineLevel="0" collapsed="false">
      <c r="B84" s="26" t="s">
        <v>323</v>
      </c>
      <c r="C84" s="27"/>
      <c r="D84" s="26"/>
      <c r="H84" s="460"/>
      <c r="I84" s="460"/>
    </row>
    <row r="85" customFormat="false" ht="12.75" hidden="false" customHeight="false" outlineLevel="0" collapsed="false">
      <c r="B85" s="26" t="s">
        <v>324</v>
      </c>
      <c r="C85" s="27"/>
      <c r="D85" s="26"/>
      <c r="H85" s="460"/>
      <c r="I85" s="460"/>
    </row>
    <row r="86" customFormat="false" ht="12.75" hidden="false" customHeight="false" outlineLevel="0" collapsed="false">
      <c r="B86" s="26" t="s">
        <v>32</v>
      </c>
      <c r="C86" s="26"/>
      <c r="D86" s="26"/>
      <c r="H86" s="460"/>
      <c r="I86" s="460"/>
    </row>
    <row r="87" customFormat="false" ht="12.75" hidden="false" customHeight="false" outlineLevel="0" collapsed="false">
      <c r="B87" s="26" t="s">
        <v>325</v>
      </c>
      <c r="C87" s="26"/>
      <c r="D87" s="26"/>
      <c r="H87" s="460"/>
      <c r="I87" s="460"/>
    </row>
    <row r="88" customFormat="false" ht="12.75" hidden="false" customHeight="false" outlineLevel="0" collapsed="false">
      <c r="B88" s="26" t="s">
        <v>326</v>
      </c>
      <c r="C88" s="26"/>
      <c r="D88" s="26"/>
      <c r="H88" s="460"/>
      <c r="I88" s="460"/>
    </row>
    <row r="89" customFormat="false" ht="12.75" hidden="false" customHeight="false" outlineLevel="0" collapsed="false">
      <c r="B89" s="26" t="s">
        <v>38</v>
      </c>
      <c r="C89" s="26"/>
      <c r="D89" s="26"/>
      <c r="H89" s="460"/>
      <c r="I89" s="460"/>
    </row>
    <row r="90" customFormat="false" ht="12.75" hidden="false" customHeight="false" outlineLevel="0" collapsed="false">
      <c r="B90" s="26" t="s">
        <v>264</v>
      </c>
      <c r="C90" s="26"/>
      <c r="D90" s="26"/>
      <c r="H90" s="460"/>
      <c r="I90" s="460"/>
    </row>
    <row r="91" customFormat="false" ht="12.75" hidden="false" customHeight="false" outlineLevel="0" collapsed="false">
      <c r="B91" s="26" t="s">
        <v>327</v>
      </c>
      <c r="C91" s="26"/>
      <c r="D91" s="26"/>
      <c r="H91" s="460"/>
      <c r="I91" s="460"/>
    </row>
    <row r="92" customFormat="false" ht="12.75" hidden="false" customHeight="false" outlineLevel="0" collapsed="false">
      <c r="B92" s="26" t="s">
        <v>328</v>
      </c>
      <c r="C92" s="26"/>
      <c r="D92" s="26"/>
      <c r="H92" s="460"/>
      <c r="I92" s="460"/>
    </row>
    <row r="93" customFormat="false" ht="12.75" hidden="false" customHeight="false" outlineLevel="0" collapsed="false">
      <c r="B93" s="26" t="s">
        <v>329</v>
      </c>
      <c r="C93" s="26"/>
      <c r="D93" s="26"/>
      <c r="H93" s="460"/>
      <c r="I93" s="460"/>
    </row>
    <row r="94" customFormat="false" ht="12.75" hidden="false" customHeight="false" outlineLevel="0" collapsed="false">
      <c r="B94" s="26" t="s">
        <v>36</v>
      </c>
      <c r="C94" s="26"/>
      <c r="H94" s="460"/>
      <c r="I94" s="460"/>
    </row>
    <row r="95" customFormat="false" ht="12.75" hidden="false" customHeight="false" outlineLevel="0" collapsed="false">
      <c r="B95" s="26" t="s">
        <v>330</v>
      </c>
      <c r="C95" s="26"/>
      <c r="H95" s="460"/>
      <c r="I95" s="460"/>
    </row>
    <row r="96" customFormat="false" ht="12.75" hidden="false" customHeight="false" outlineLevel="0" collapsed="false">
      <c r="B96" s="26" t="s">
        <v>331</v>
      </c>
      <c r="C96" s="26"/>
      <c r="H96" s="460"/>
      <c r="I96" s="460"/>
    </row>
    <row r="97" customFormat="false" ht="12.75" hidden="false" customHeight="false" outlineLevel="0" collapsed="false">
      <c r="B97" s="26" t="s">
        <v>332</v>
      </c>
      <c r="H97" s="460"/>
      <c r="I97" s="460"/>
    </row>
    <row r="98" customFormat="false" ht="12.75" hidden="false" customHeight="false" outlineLevel="0" collapsed="false">
      <c r="B98" s="26" t="s">
        <v>333</v>
      </c>
      <c r="H98" s="460"/>
      <c r="I98" s="460"/>
    </row>
    <row r="99" customFormat="false" ht="12.75" hidden="false" customHeight="false" outlineLevel="0" collapsed="false">
      <c r="B99" s="26" t="s">
        <v>334</v>
      </c>
      <c r="H99" s="460"/>
      <c r="I99" s="460"/>
    </row>
    <row r="100" customFormat="false" ht="12.75" hidden="false" customHeight="false" outlineLevel="0" collapsed="false">
      <c r="B100" s="26" t="s">
        <v>335</v>
      </c>
      <c r="H100" s="460"/>
      <c r="I100" s="460"/>
    </row>
    <row r="101" customFormat="false" ht="12.75" hidden="false" customHeight="false" outlineLevel="0" collapsed="false">
      <c r="B101" s="26" t="s">
        <v>336</v>
      </c>
      <c r="H101" s="460"/>
      <c r="I101" s="460"/>
    </row>
    <row r="102" customFormat="false" ht="12.75" hidden="false" customHeight="false" outlineLevel="0" collapsed="false">
      <c r="B102" s="26" t="s">
        <v>337</v>
      </c>
      <c r="H102" s="460"/>
      <c r="I102" s="460"/>
    </row>
    <row r="103" customFormat="false" ht="12.75" hidden="false" customHeight="false" outlineLevel="0" collapsed="false">
      <c r="B103" s="26" t="s">
        <v>338</v>
      </c>
      <c r="H103" s="460"/>
      <c r="I103" s="460"/>
    </row>
    <row r="104" customFormat="false" ht="12.75" hidden="false" customHeight="false" outlineLevel="0" collapsed="false">
      <c r="B104" s="26" t="s">
        <v>339</v>
      </c>
      <c r="H104" s="460"/>
      <c r="I104" s="460"/>
    </row>
    <row r="105" customFormat="false" ht="12.75" hidden="false" customHeight="false" outlineLevel="0" collapsed="false">
      <c r="B105" s="26" t="s">
        <v>340</v>
      </c>
      <c r="H105" s="460"/>
      <c r="I105" s="460"/>
    </row>
    <row r="106" customFormat="false" ht="12.75" hidden="false" customHeight="false" outlineLevel="0" collapsed="false">
      <c r="B106" s="26" t="s">
        <v>341</v>
      </c>
      <c r="H106" s="460"/>
      <c r="I106" s="460"/>
    </row>
    <row r="107" customFormat="false" ht="12.75" hidden="false" customHeight="false" outlineLevel="0" collapsed="false">
      <c r="B107" s="26" t="s">
        <v>342</v>
      </c>
      <c r="H107" s="460"/>
      <c r="I107" s="460"/>
    </row>
    <row r="108" customFormat="false" ht="12.75" hidden="false" customHeight="false" outlineLevel="0" collapsed="false">
      <c r="B108" s="26" t="s">
        <v>343</v>
      </c>
      <c r="H108" s="460"/>
      <c r="I108" s="460"/>
    </row>
    <row r="109" customFormat="false" ht="12.75" hidden="false" customHeight="false" outlineLevel="0" collapsed="false">
      <c r="B109" s="26" t="s">
        <v>344</v>
      </c>
      <c r="H109" s="460"/>
      <c r="I109" s="460"/>
    </row>
    <row r="110" customFormat="false" ht="12.75" hidden="false" customHeight="false" outlineLevel="0" collapsed="false">
      <c r="B110" s="26" t="s">
        <v>345</v>
      </c>
      <c r="H110" s="460"/>
      <c r="I110" s="460"/>
    </row>
    <row r="111" customFormat="false" ht="12.75" hidden="false" customHeight="false" outlineLevel="0" collapsed="false">
      <c r="B111" s="26" t="s">
        <v>346</v>
      </c>
      <c r="H111" s="460"/>
      <c r="I111" s="460"/>
    </row>
    <row r="112" customFormat="false" ht="12.75" hidden="false" customHeight="false" outlineLevel="0" collapsed="false">
      <c r="B112" s="26" t="s">
        <v>347</v>
      </c>
      <c r="H112" s="460"/>
      <c r="I112" s="460"/>
    </row>
    <row r="113" customFormat="false" ht="12.75" hidden="false" customHeight="false" outlineLevel="0" collapsed="false">
      <c r="B113" s="26" t="s">
        <v>348</v>
      </c>
      <c r="H113" s="460"/>
      <c r="I113" s="460"/>
    </row>
    <row r="114" customFormat="false" ht="12.75" hidden="false" customHeight="false" outlineLevel="0" collapsed="false">
      <c r="B114" s="26" t="s">
        <v>349</v>
      </c>
      <c r="H114" s="460"/>
      <c r="I114" s="460"/>
    </row>
    <row r="115" customFormat="false" ht="12.75" hidden="false" customHeight="false" outlineLevel="0" collapsed="false">
      <c r="B115" s="26" t="s">
        <v>42</v>
      </c>
      <c r="H115" s="460"/>
      <c r="I115" s="460"/>
    </row>
    <row r="116" customFormat="false" ht="12.75" hidden="false" customHeight="false" outlineLevel="0" collapsed="false">
      <c r="B116" s="26" t="s">
        <v>350</v>
      </c>
      <c r="H116" s="460"/>
      <c r="I116" s="460"/>
    </row>
    <row r="117" customFormat="false" ht="12.75" hidden="false" customHeight="false" outlineLevel="0" collapsed="false">
      <c r="B117" s="26" t="s">
        <v>351</v>
      </c>
      <c r="H117" s="460"/>
      <c r="I117" s="460"/>
    </row>
    <row r="118" customFormat="false" ht="12.75" hidden="false" customHeight="false" outlineLevel="0" collapsed="false">
      <c r="B118" s="26" t="s">
        <v>352</v>
      </c>
      <c r="H118" s="460"/>
      <c r="I118" s="460"/>
    </row>
    <row r="119" customFormat="false" ht="12.75" hidden="false" customHeight="false" outlineLevel="0" collapsed="false">
      <c r="B119" s="26" t="s">
        <v>353</v>
      </c>
      <c r="H119" s="460"/>
      <c r="I119" s="460"/>
    </row>
    <row r="120" customFormat="false" ht="12.75" hidden="false" customHeight="false" outlineLevel="0" collapsed="false">
      <c r="B120" s="26" t="s">
        <v>354</v>
      </c>
      <c r="H120" s="460"/>
      <c r="I120" s="460"/>
    </row>
    <row r="121" customFormat="false" ht="12.75" hidden="false" customHeight="false" outlineLevel="0" collapsed="false">
      <c r="B121" s="26" t="s">
        <v>355</v>
      </c>
      <c r="H121" s="460"/>
      <c r="I121" s="460"/>
    </row>
    <row r="122" customFormat="false" ht="12.75" hidden="false" customHeight="false" outlineLevel="0" collapsed="false">
      <c r="B122" s="26" t="s">
        <v>35</v>
      </c>
      <c r="H122" s="460"/>
      <c r="I122" s="460"/>
    </row>
    <row r="123" customFormat="false" ht="12.75" hidden="false" customHeight="false" outlineLevel="0" collapsed="false">
      <c r="B123" s="26" t="s">
        <v>356</v>
      </c>
      <c r="H123" s="460"/>
      <c r="I123" s="460"/>
    </row>
    <row r="124" customFormat="false" ht="12.75" hidden="false" customHeight="false" outlineLevel="0" collapsed="false">
      <c r="B124" s="26" t="s">
        <v>357</v>
      </c>
      <c r="H124" s="460"/>
      <c r="I124" s="460"/>
    </row>
    <row r="125" customFormat="false" ht="12.75" hidden="false" customHeight="false" outlineLevel="0" collapsed="false">
      <c r="B125" s="26" t="s">
        <v>358</v>
      </c>
      <c r="H125" s="460"/>
      <c r="I125" s="460"/>
    </row>
    <row r="126" customFormat="false" ht="12.75" hidden="false" customHeight="false" outlineLevel="0" collapsed="false">
      <c r="B126" s="26" t="s">
        <v>33</v>
      </c>
      <c r="H126" s="460"/>
      <c r="I126" s="460"/>
    </row>
    <row r="127" customFormat="false" ht="12.75" hidden="false" customHeight="false" outlineLevel="0" collapsed="false">
      <c r="B127" s="26" t="s">
        <v>359</v>
      </c>
      <c r="H127" s="460"/>
      <c r="I127" s="460"/>
    </row>
    <row r="128" customFormat="false" ht="12.75" hidden="false" customHeight="false" outlineLevel="0" collapsed="false">
      <c r="B128" s="26" t="s">
        <v>251</v>
      </c>
      <c r="H128" s="460"/>
      <c r="I128" s="460"/>
    </row>
    <row r="129" customFormat="false" ht="12.75" hidden="false" customHeight="false" outlineLevel="0" collapsed="false">
      <c r="B129" s="26" t="s">
        <v>29</v>
      </c>
      <c r="H129" s="460"/>
      <c r="I129" s="460"/>
    </row>
    <row r="130" customFormat="false" ht="12.75" hidden="false" customHeight="false" outlineLevel="0" collapsed="false">
      <c r="B130" s="26" t="s">
        <v>360</v>
      </c>
      <c r="H130" s="460"/>
      <c r="I130" s="460"/>
    </row>
    <row r="131" customFormat="false" ht="12.75" hidden="false" customHeight="false" outlineLevel="0" collapsed="false">
      <c r="B131" s="26" t="s">
        <v>361</v>
      </c>
      <c r="H131" s="460"/>
      <c r="I131" s="460"/>
    </row>
    <row r="132" customFormat="false" ht="12.75" hidden="false" customHeight="false" outlineLevel="0" collapsed="false">
      <c r="B132" s="26" t="s">
        <v>362</v>
      </c>
      <c r="H132" s="460"/>
      <c r="I132" s="460"/>
    </row>
    <row r="133" customFormat="false" ht="12.75" hidden="false" customHeight="false" outlineLevel="0" collapsed="false">
      <c r="B133" s="26" t="s">
        <v>363</v>
      </c>
      <c r="H133" s="460"/>
      <c r="I133" s="460"/>
    </row>
    <row r="134" customFormat="false" ht="12.75" hidden="false" customHeight="false" outlineLevel="0" collapsed="false">
      <c r="B134" s="26" t="s">
        <v>364</v>
      </c>
      <c r="H134" s="460"/>
      <c r="I134" s="460"/>
    </row>
    <row r="135" customFormat="false" ht="12.75" hidden="false" customHeight="false" outlineLevel="0" collapsed="false">
      <c r="B135" s="26" t="s">
        <v>365</v>
      </c>
      <c r="H135" s="460"/>
      <c r="I135" s="460"/>
    </row>
    <row r="136" customFormat="false" ht="12.75" hidden="false" customHeight="false" outlineLevel="0" collapsed="false">
      <c r="B136" s="26" t="s">
        <v>366</v>
      </c>
      <c r="H136" s="460"/>
      <c r="I136" s="460"/>
    </row>
    <row r="137" customFormat="false" ht="12.75" hidden="false" customHeight="false" outlineLevel="0" collapsed="false">
      <c r="B137" s="26" t="s">
        <v>27</v>
      </c>
      <c r="H137" s="460"/>
      <c r="I137" s="460"/>
    </row>
    <row r="138" customFormat="false" ht="12.75" hidden="false" customHeight="false" outlineLevel="0" collapsed="false">
      <c r="B138" s="26" t="s">
        <v>26</v>
      </c>
      <c r="H138" s="460"/>
      <c r="I138" s="460"/>
    </row>
    <row r="139" customFormat="false" ht="12.75" hidden="false" customHeight="false" outlineLevel="0" collapsed="false">
      <c r="B139" s="26" t="s">
        <v>367</v>
      </c>
      <c r="H139" s="460"/>
      <c r="I139" s="460"/>
    </row>
    <row r="140" customFormat="false" ht="12.75" hidden="false" customHeight="false" outlineLevel="0" collapsed="false">
      <c r="B140" s="26" t="s">
        <v>268</v>
      </c>
      <c r="H140" s="460"/>
      <c r="I140" s="460"/>
    </row>
    <row r="141" customFormat="false" ht="12.75" hidden="false" customHeight="false" outlineLevel="0" collapsed="false">
      <c r="B141" s="26" t="s">
        <v>368</v>
      </c>
      <c r="H141" s="460"/>
      <c r="I141" s="460"/>
    </row>
    <row r="142" customFormat="false" ht="12.75" hidden="false" customHeight="false" outlineLevel="0" collapsed="false">
      <c r="B142" s="26" t="s">
        <v>369</v>
      </c>
      <c r="H142" s="460"/>
      <c r="I142" s="460"/>
    </row>
    <row r="143" customFormat="false" ht="12.75" hidden="false" customHeight="false" outlineLevel="0" collapsed="false">
      <c r="B143" s="26" t="s">
        <v>370</v>
      </c>
      <c r="H143" s="460"/>
      <c r="I143" s="460"/>
    </row>
    <row r="144" customFormat="false" ht="12.75" hidden="false" customHeight="false" outlineLevel="0" collapsed="false">
      <c r="B144" s="26" t="s">
        <v>371</v>
      </c>
      <c r="H144" s="460"/>
      <c r="I144" s="460"/>
    </row>
    <row r="145" customFormat="false" ht="12.75" hidden="false" customHeight="false" outlineLevel="0" collapsed="false">
      <c r="B145" s="26" t="s">
        <v>372</v>
      </c>
      <c r="H145" s="460"/>
      <c r="I145" s="460"/>
    </row>
    <row r="146" customFormat="false" ht="12.75" hidden="false" customHeight="false" outlineLevel="0" collapsed="false">
      <c r="B146" s="26" t="s">
        <v>373</v>
      </c>
      <c r="H146" s="460"/>
      <c r="I146" s="460"/>
    </row>
    <row r="147" customFormat="false" ht="12.75" hidden="false" customHeight="false" outlineLevel="0" collapsed="false">
      <c r="B147" s="26" t="s">
        <v>374</v>
      </c>
      <c r="H147" s="460"/>
      <c r="I147" s="460"/>
    </row>
    <row r="148" customFormat="false" ht="12.75" hidden="false" customHeight="false" outlineLevel="0" collapsed="false">
      <c r="B148" s="26" t="s">
        <v>37</v>
      </c>
      <c r="H148" s="460"/>
      <c r="I148" s="460"/>
    </row>
    <row r="149" customFormat="false" ht="12.75" hidden="false" customHeight="false" outlineLevel="0" collapsed="false">
      <c r="B149" s="26" t="s">
        <v>375</v>
      </c>
      <c r="H149" s="460"/>
      <c r="I149" s="460"/>
    </row>
    <row r="150" customFormat="false" ht="12.75" hidden="false" customHeight="false" outlineLevel="0" collapsed="false">
      <c r="B150" s="26" t="s">
        <v>376</v>
      </c>
      <c r="H150" s="460"/>
      <c r="I150" s="460"/>
    </row>
    <row r="151" customFormat="false" ht="12.75" hidden="false" customHeight="false" outlineLevel="0" collapsed="false">
      <c r="B151" s="26" t="s">
        <v>377</v>
      </c>
      <c r="H151" s="460"/>
      <c r="I151" s="460"/>
    </row>
    <row r="152" customFormat="false" ht="12.75" hidden="false" customHeight="false" outlineLevel="0" collapsed="false">
      <c r="B152" s="26" t="s">
        <v>378</v>
      </c>
      <c r="H152" s="460"/>
      <c r="I152" s="460"/>
    </row>
    <row r="153" customFormat="false" ht="12.75" hidden="false" customHeight="false" outlineLevel="0" collapsed="false">
      <c r="B153" s="26" t="s">
        <v>246</v>
      </c>
      <c r="H153" s="460"/>
      <c r="I153" s="460"/>
    </row>
    <row r="154" customFormat="false" ht="12.75" hidden="false" customHeight="false" outlineLevel="0" collapsed="false">
      <c r="B154" s="26" t="s">
        <v>41</v>
      </c>
      <c r="H154" s="460"/>
      <c r="I154" s="460"/>
    </row>
    <row r="155" customFormat="false" ht="12.75" hidden="false" customHeight="false" outlineLevel="0" collapsed="false">
      <c r="B155" s="26" t="s">
        <v>379</v>
      </c>
      <c r="H155" s="460"/>
      <c r="I155" s="460"/>
    </row>
    <row r="156" customFormat="false" ht="12.75" hidden="false" customHeight="false" outlineLevel="0" collapsed="false">
      <c r="B156" s="26" t="s">
        <v>380</v>
      </c>
      <c r="H156" s="460"/>
      <c r="I156" s="460"/>
    </row>
    <row r="157" customFormat="false" ht="12.75" hidden="false" customHeight="false" outlineLevel="0" collapsed="false">
      <c r="B157" s="26" t="s">
        <v>381</v>
      </c>
      <c r="H157" s="460"/>
      <c r="I157" s="460"/>
    </row>
    <row r="158" customFormat="false" ht="12.75" hidden="false" customHeight="false" outlineLevel="0" collapsed="false">
      <c r="B158" s="26" t="s">
        <v>382</v>
      </c>
      <c r="H158" s="460"/>
      <c r="I158" s="460"/>
    </row>
    <row r="159" customFormat="false" ht="12.75" hidden="false" customHeight="false" outlineLevel="0" collapsed="false">
      <c r="B159" s="26" t="s">
        <v>383</v>
      </c>
      <c r="H159" s="460"/>
      <c r="I159" s="460"/>
    </row>
    <row r="160" customFormat="false" ht="12.75" hidden="false" customHeight="false" outlineLevel="0" collapsed="false">
      <c r="B160" s="26" t="s">
        <v>384</v>
      </c>
      <c r="H160" s="460"/>
      <c r="I160" s="460"/>
    </row>
    <row r="161" customFormat="false" ht="12.75" hidden="false" customHeight="false" outlineLevel="0" collapsed="false">
      <c r="B161" s="26" t="s">
        <v>385</v>
      </c>
      <c r="H161" s="460"/>
      <c r="I161" s="460"/>
    </row>
    <row r="162" customFormat="false" ht="12.75" hidden="false" customHeight="false" outlineLevel="0" collapsed="false">
      <c r="B162" s="26" t="s">
        <v>386</v>
      </c>
      <c r="H162" s="460"/>
      <c r="I162" s="460"/>
    </row>
    <row r="163" customFormat="false" ht="12.75" hidden="false" customHeight="false" outlineLevel="0" collapsed="false">
      <c r="B163" s="26" t="s">
        <v>387</v>
      </c>
      <c r="H163" s="460"/>
      <c r="I163" s="460"/>
    </row>
    <row r="164" customFormat="false" ht="12.75" hidden="false" customHeight="false" outlineLevel="0" collapsed="false">
      <c r="B164" s="26" t="s">
        <v>388</v>
      </c>
      <c r="H164" s="460"/>
      <c r="I164" s="460"/>
    </row>
    <row r="165" customFormat="false" ht="12.75" hidden="false" customHeight="false" outlineLevel="0" collapsed="false">
      <c r="B165" s="26" t="s">
        <v>389</v>
      </c>
      <c r="H165" s="460"/>
      <c r="I165" s="460"/>
    </row>
    <row r="166" customFormat="false" ht="12.75" hidden="false" customHeight="false" outlineLevel="0" collapsed="false">
      <c r="B166" s="26" t="s">
        <v>390</v>
      </c>
      <c r="H166" s="460"/>
      <c r="I166" s="460"/>
    </row>
    <row r="167" customFormat="false" ht="12.75" hidden="false" customHeight="false" outlineLevel="0" collapsed="false">
      <c r="B167" s="26" t="s">
        <v>391</v>
      </c>
      <c r="H167" s="460"/>
      <c r="I167" s="460"/>
    </row>
    <row r="168" customFormat="false" ht="12.75" hidden="false" customHeight="false" outlineLevel="0" collapsed="false">
      <c r="B168" s="26" t="s">
        <v>392</v>
      </c>
      <c r="H168" s="460"/>
      <c r="I168" s="460"/>
    </row>
    <row r="169" customFormat="false" ht="12.75" hidden="false" customHeight="false" outlineLevel="0" collapsed="false">
      <c r="H169" s="460"/>
      <c r="I169" s="460"/>
    </row>
    <row r="170" customFormat="false" ht="12.75" hidden="false" customHeight="false" outlineLevel="0" collapsed="false">
      <c r="H170" s="460"/>
      <c r="I170" s="460"/>
    </row>
    <row r="171" customFormat="false" ht="12.75" hidden="false" customHeight="false" outlineLevel="0" collapsed="false">
      <c r="H171" s="460"/>
      <c r="I171" s="460"/>
    </row>
    <row r="172" customFormat="false" ht="12.75" hidden="false" customHeight="false" outlineLevel="0" collapsed="false">
      <c r="H172" s="460"/>
      <c r="I172" s="460"/>
    </row>
    <row r="173" customFormat="false" ht="12.75" hidden="false" customHeight="false" outlineLevel="0" collapsed="false">
      <c r="H173" s="460"/>
      <c r="I173" s="460"/>
    </row>
    <row r="174" customFormat="false" ht="12.75" hidden="false" customHeight="false" outlineLevel="0" collapsed="false">
      <c r="H174" s="460"/>
      <c r="I174" s="460"/>
    </row>
    <row r="175" customFormat="false" ht="12.75" hidden="false" customHeight="false" outlineLevel="0" collapsed="false">
      <c r="H175" s="460"/>
      <c r="I175" s="460"/>
    </row>
    <row r="176" customFormat="false" ht="12.75" hidden="false" customHeight="false" outlineLevel="0" collapsed="false">
      <c r="H176" s="460"/>
      <c r="I176" s="460"/>
    </row>
    <row r="177" customFormat="false" ht="12.75" hidden="false" customHeight="false" outlineLevel="0" collapsed="false">
      <c r="H177" s="460"/>
      <c r="I177" s="460"/>
    </row>
    <row r="178" customFormat="false" ht="12.75" hidden="false" customHeight="false" outlineLevel="0" collapsed="false">
      <c r="H178" s="460"/>
      <c r="I178" s="460"/>
    </row>
    <row r="179" customFormat="false" ht="12.75" hidden="false" customHeight="false" outlineLevel="0" collapsed="false">
      <c r="H179" s="460"/>
      <c r="I179" s="460"/>
    </row>
    <row r="180" customFormat="false" ht="12.75" hidden="false" customHeight="false" outlineLevel="0" collapsed="false">
      <c r="H180" s="460"/>
      <c r="I180" s="460"/>
    </row>
    <row r="181" customFormat="false" ht="12.75" hidden="false" customHeight="false" outlineLevel="0" collapsed="false">
      <c r="H181" s="460"/>
      <c r="I181" s="460"/>
    </row>
    <row r="182" customFormat="false" ht="12.75" hidden="false" customHeight="false" outlineLevel="0" collapsed="false">
      <c r="H182" s="460"/>
      <c r="I182" s="460"/>
    </row>
    <row r="183" customFormat="false" ht="12.75" hidden="false" customHeight="false" outlineLevel="0" collapsed="false">
      <c r="H183" s="460"/>
      <c r="I183" s="460"/>
    </row>
    <row r="184" customFormat="false" ht="12.75" hidden="false" customHeight="false" outlineLevel="0" collapsed="false">
      <c r="H184" s="460"/>
      <c r="I184" s="460"/>
    </row>
    <row r="185" customFormat="false" ht="12.75" hidden="false" customHeight="false" outlineLevel="0" collapsed="false">
      <c r="H185" s="460"/>
      <c r="I185" s="460"/>
    </row>
    <row r="186" customFormat="false" ht="12.75" hidden="false" customHeight="false" outlineLevel="0" collapsed="false">
      <c r="H186" s="460"/>
      <c r="I186" s="460"/>
    </row>
    <row r="187" customFormat="false" ht="12.75" hidden="false" customHeight="false" outlineLevel="0" collapsed="false">
      <c r="H187" s="460"/>
      <c r="I187" s="460"/>
    </row>
    <row r="188" customFormat="false" ht="12.75" hidden="false" customHeight="false" outlineLevel="0" collapsed="false">
      <c r="H188" s="460"/>
      <c r="I188" s="460"/>
    </row>
    <row r="189" customFormat="false" ht="12.75" hidden="false" customHeight="false" outlineLevel="0" collapsed="false">
      <c r="H189" s="460"/>
      <c r="I189" s="460"/>
    </row>
    <row r="190" customFormat="false" ht="12.75" hidden="false" customHeight="false" outlineLevel="0" collapsed="false">
      <c r="H190" s="460"/>
      <c r="I190" s="460"/>
    </row>
    <row r="191" customFormat="false" ht="12.75" hidden="false" customHeight="false" outlineLevel="0" collapsed="false">
      <c r="H191" s="460"/>
      <c r="I191" s="460"/>
    </row>
    <row r="192" customFormat="false" ht="12.75" hidden="false" customHeight="false" outlineLevel="0" collapsed="false">
      <c r="H192" s="460"/>
      <c r="I192" s="460"/>
    </row>
    <row r="193" customFormat="false" ht="12.75" hidden="false" customHeight="false" outlineLevel="0" collapsed="false">
      <c r="H193" s="460"/>
      <c r="I193" s="460"/>
    </row>
    <row r="194" customFormat="false" ht="12.75" hidden="false" customHeight="false" outlineLevel="0" collapsed="false">
      <c r="H194" s="460"/>
      <c r="I194" s="460"/>
    </row>
    <row r="195" customFormat="false" ht="12.75" hidden="false" customHeight="false" outlineLevel="0" collapsed="false">
      <c r="H195" s="460"/>
      <c r="I195" s="460"/>
    </row>
    <row r="196" customFormat="false" ht="12.75" hidden="false" customHeight="false" outlineLevel="0" collapsed="false">
      <c r="H196" s="460"/>
      <c r="I196" s="460"/>
    </row>
    <row r="197" customFormat="false" ht="12.75" hidden="false" customHeight="false" outlineLevel="0" collapsed="false">
      <c r="H197" s="460"/>
      <c r="I197" s="460"/>
    </row>
    <row r="198" customFormat="false" ht="12.75" hidden="false" customHeight="false" outlineLevel="0" collapsed="false">
      <c r="H198" s="460"/>
      <c r="I198" s="460"/>
    </row>
    <row r="199" customFormat="false" ht="12.75" hidden="false" customHeight="false" outlineLevel="0" collapsed="false">
      <c r="H199" s="460"/>
      <c r="I199" s="460"/>
    </row>
    <row r="200" customFormat="false" ht="12.75" hidden="false" customHeight="false" outlineLevel="0" collapsed="false">
      <c r="H200" s="460"/>
      <c r="I200" s="460"/>
    </row>
    <row r="201" customFormat="false" ht="12.75" hidden="false" customHeight="false" outlineLevel="0" collapsed="false">
      <c r="H201" s="460"/>
      <c r="I201" s="460"/>
    </row>
    <row r="202" customFormat="false" ht="12.75" hidden="false" customHeight="false" outlineLevel="0" collapsed="false">
      <c r="H202" s="460"/>
      <c r="I202" s="460"/>
    </row>
    <row r="203" customFormat="false" ht="12.75" hidden="false" customHeight="false" outlineLevel="0" collapsed="false">
      <c r="H203" s="460"/>
      <c r="I203" s="460"/>
    </row>
    <row r="204" customFormat="false" ht="12.75" hidden="false" customHeight="false" outlineLevel="0" collapsed="false">
      <c r="H204" s="460"/>
      <c r="I204" s="460"/>
    </row>
    <row r="205" customFormat="false" ht="12.75" hidden="false" customHeight="false" outlineLevel="0" collapsed="false">
      <c r="H205" s="460"/>
      <c r="I205" s="460"/>
    </row>
    <row r="206" customFormat="false" ht="12.75" hidden="false" customHeight="false" outlineLevel="0" collapsed="false">
      <c r="H206" s="460"/>
      <c r="I206" s="460"/>
    </row>
    <row r="207" customFormat="false" ht="12.75" hidden="false" customHeight="false" outlineLevel="0" collapsed="false">
      <c r="H207" s="460"/>
      <c r="I207" s="460"/>
    </row>
    <row r="208" customFormat="false" ht="12.75" hidden="false" customHeight="false" outlineLevel="0" collapsed="false">
      <c r="H208" s="460"/>
      <c r="I208" s="460"/>
    </row>
    <row r="209" customFormat="false" ht="12.75" hidden="false" customHeight="false" outlineLevel="0" collapsed="false">
      <c r="H209" s="460"/>
      <c r="I209" s="460"/>
    </row>
    <row r="210" customFormat="false" ht="12.75" hidden="false" customHeight="false" outlineLevel="0" collapsed="false">
      <c r="H210" s="460"/>
      <c r="I210" s="460"/>
    </row>
    <row r="211" customFormat="false" ht="12.75" hidden="false" customHeight="false" outlineLevel="0" collapsed="false">
      <c r="H211" s="460"/>
      <c r="I211" s="460"/>
    </row>
    <row r="212" customFormat="false" ht="12.75" hidden="false" customHeight="false" outlineLevel="0" collapsed="false">
      <c r="H212" s="460"/>
      <c r="I212" s="460"/>
    </row>
    <row r="213" customFormat="false" ht="12.75" hidden="false" customHeight="false" outlineLevel="0" collapsed="false">
      <c r="H213" s="460"/>
      <c r="I213" s="460"/>
    </row>
    <row r="214" customFormat="false" ht="12.75" hidden="false" customHeight="false" outlineLevel="0" collapsed="false">
      <c r="H214" s="460"/>
      <c r="I214" s="460"/>
    </row>
    <row r="215" customFormat="false" ht="12.75" hidden="false" customHeight="false" outlineLevel="0" collapsed="false">
      <c r="H215" s="460"/>
      <c r="I215" s="460"/>
    </row>
    <row r="216" customFormat="false" ht="12.75" hidden="false" customHeight="false" outlineLevel="0" collapsed="false">
      <c r="H216" s="460"/>
      <c r="I216" s="460"/>
    </row>
    <row r="217" customFormat="false" ht="12.75" hidden="false" customHeight="false" outlineLevel="0" collapsed="false">
      <c r="H217" s="460"/>
      <c r="I217" s="460"/>
    </row>
    <row r="218" customFormat="false" ht="12.75" hidden="false" customHeight="false" outlineLevel="0" collapsed="false">
      <c r="H218" s="460"/>
      <c r="I218" s="460"/>
    </row>
    <row r="219" customFormat="false" ht="12.75" hidden="false" customHeight="false" outlineLevel="0" collapsed="false">
      <c r="H219" s="460"/>
      <c r="I219" s="460"/>
    </row>
    <row r="220" customFormat="false" ht="12.75" hidden="false" customHeight="false" outlineLevel="0" collapsed="false">
      <c r="H220" s="460"/>
      <c r="I220" s="460"/>
    </row>
    <row r="221" customFormat="false" ht="12.75" hidden="false" customHeight="false" outlineLevel="0" collapsed="false">
      <c r="H221" s="460"/>
      <c r="I221" s="460"/>
    </row>
    <row r="222" customFormat="false" ht="12.75" hidden="false" customHeight="false" outlineLevel="0" collapsed="false">
      <c r="H222" s="460"/>
      <c r="I222" s="460"/>
    </row>
    <row r="223" customFormat="false" ht="12.75" hidden="false" customHeight="false" outlineLevel="0" collapsed="false">
      <c r="H223" s="460"/>
      <c r="I223" s="460"/>
    </row>
    <row r="224" customFormat="false" ht="12.75" hidden="false" customHeight="false" outlineLevel="0" collapsed="false">
      <c r="H224" s="460"/>
      <c r="I224" s="460"/>
    </row>
    <row r="225" customFormat="false" ht="12.75" hidden="false" customHeight="false" outlineLevel="0" collapsed="false">
      <c r="H225" s="460"/>
      <c r="I225" s="460"/>
    </row>
    <row r="226" customFormat="false" ht="12.75" hidden="false" customHeight="false" outlineLevel="0" collapsed="false">
      <c r="H226" s="460"/>
      <c r="I226" s="460"/>
    </row>
    <row r="227" customFormat="false" ht="12.75" hidden="false" customHeight="false" outlineLevel="0" collapsed="false">
      <c r="H227" s="460"/>
      <c r="I227" s="460"/>
    </row>
    <row r="228" customFormat="false" ht="12.75" hidden="false" customHeight="false" outlineLevel="0" collapsed="false">
      <c r="H228" s="460"/>
      <c r="I228" s="460"/>
    </row>
    <row r="229" customFormat="false" ht="12.75" hidden="false" customHeight="false" outlineLevel="0" collapsed="false">
      <c r="H229" s="460"/>
      <c r="I229" s="460"/>
    </row>
    <row r="230" customFormat="false" ht="12.75" hidden="false" customHeight="false" outlineLevel="0" collapsed="false">
      <c r="H230" s="460"/>
      <c r="I230" s="460"/>
    </row>
    <row r="231" customFormat="false" ht="12.75" hidden="false" customHeight="false" outlineLevel="0" collapsed="false">
      <c r="H231" s="460"/>
      <c r="I231" s="460"/>
    </row>
    <row r="232" customFormat="false" ht="12.75" hidden="false" customHeight="false" outlineLevel="0" collapsed="false">
      <c r="H232" s="460"/>
      <c r="I232" s="460"/>
    </row>
    <row r="233" customFormat="false" ht="12.75" hidden="false" customHeight="false" outlineLevel="0" collapsed="false">
      <c r="H233" s="460"/>
      <c r="I233" s="460"/>
    </row>
    <row r="234" customFormat="false" ht="12.75" hidden="false" customHeight="false" outlineLevel="0" collapsed="false">
      <c r="H234" s="460"/>
      <c r="I234" s="460"/>
    </row>
    <row r="235" customFormat="false" ht="12.75" hidden="false" customHeight="false" outlineLevel="0" collapsed="false">
      <c r="H235" s="460"/>
      <c r="I235" s="460"/>
    </row>
    <row r="236" customFormat="false" ht="12.75" hidden="false" customHeight="false" outlineLevel="0" collapsed="false">
      <c r="H236" s="460"/>
      <c r="I236" s="460"/>
    </row>
    <row r="237" customFormat="false" ht="12.75" hidden="false" customHeight="false" outlineLevel="0" collapsed="false">
      <c r="H237" s="460"/>
      <c r="I237" s="460"/>
    </row>
    <row r="238" customFormat="false" ht="12.75" hidden="false" customHeight="false" outlineLevel="0" collapsed="false">
      <c r="H238" s="460"/>
      <c r="I238" s="460"/>
    </row>
    <row r="239" customFormat="false" ht="12.75" hidden="false" customHeight="false" outlineLevel="0" collapsed="false">
      <c r="H239" s="460"/>
      <c r="I239" s="460"/>
    </row>
    <row r="240" customFormat="false" ht="12.75" hidden="false" customHeight="false" outlineLevel="0" collapsed="false">
      <c r="H240" s="460"/>
      <c r="I240" s="460"/>
    </row>
    <row r="241" customFormat="false" ht="12.75" hidden="false" customHeight="false" outlineLevel="0" collapsed="false">
      <c r="H241" s="460"/>
      <c r="I241" s="460"/>
    </row>
    <row r="242" customFormat="false" ht="12.75" hidden="false" customHeight="false" outlineLevel="0" collapsed="false">
      <c r="H242" s="460"/>
      <c r="I242" s="460"/>
    </row>
    <row r="243" customFormat="false" ht="12.75" hidden="false" customHeight="false" outlineLevel="0" collapsed="false">
      <c r="H243" s="460"/>
      <c r="I243" s="460"/>
    </row>
    <row r="244" customFormat="false" ht="12.75" hidden="false" customHeight="false" outlineLevel="0" collapsed="false">
      <c r="H244" s="460"/>
      <c r="I244" s="460"/>
    </row>
    <row r="245" customFormat="false" ht="12.75" hidden="false" customHeight="false" outlineLevel="0" collapsed="false">
      <c r="H245" s="460"/>
      <c r="I245" s="460"/>
    </row>
    <row r="246" customFormat="false" ht="12.75" hidden="false" customHeight="false" outlineLevel="0" collapsed="false">
      <c r="H246" s="460"/>
      <c r="I246" s="460"/>
    </row>
    <row r="247" customFormat="false" ht="12.75" hidden="false" customHeight="false" outlineLevel="0" collapsed="false">
      <c r="H247" s="460"/>
      <c r="I247" s="460"/>
    </row>
    <row r="248" customFormat="false" ht="12.75" hidden="false" customHeight="false" outlineLevel="0" collapsed="false">
      <c r="H248" s="460"/>
      <c r="I248" s="460"/>
    </row>
    <row r="249" customFormat="false" ht="12.75" hidden="false" customHeight="false" outlineLevel="0" collapsed="false">
      <c r="H249" s="460"/>
      <c r="I249" s="460"/>
    </row>
    <row r="250" customFormat="false" ht="12.75" hidden="false" customHeight="false" outlineLevel="0" collapsed="false">
      <c r="H250" s="460"/>
      <c r="I250" s="460"/>
    </row>
    <row r="251" customFormat="false" ht="12.75" hidden="false" customHeight="false" outlineLevel="0" collapsed="false">
      <c r="H251" s="460"/>
      <c r="I251" s="460"/>
    </row>
    <row r="252" customFormat="false" ht="12.75" hidden="false" customHeight="false" outlineLevel="0" collapsed="false">
      <c r="H252" s="460"/>
      <c r="I252" s="460"/>
    </row>
    <row r="253" customFormat="false" ht="12.75" hidden="false" customHeight="false" outlineLevel="0" collapsed="false">
      <c r="H253" s="460"/>
      <c r="I253" s="460"/>
    </row>
    <row r="254" customFormat="false" ht="12.75" hidden="false" customHeight="false" outlineLevel="0" collapsed="false">
      <c r="H254" s="460"/>
      <c r="I254" s="460"/>
    </row>
    <row r="255" customFormat="false" ht="12.75" hidden="false" customHeight="false" outlineLevel="0" collapsed="false">
      <c r="H255" s="460"/>
      <c r="I255" s="460"/>
    </row>
    <row r="256" customFormat="false" ht="12.75" hidden="false" customHeight="false" outlineLevel="0" collapsed="false">
      <c r="H256" s="460"/>
      <c r="I256" s="460"/>
    </row>
    <row r="257" customFormat="false" ht="12.75" hidden="false" customHeight="false" outlineLevel="0" collapsed="false">
      <c r="H257" s="460"/>
      <c r="I257" s="460"/>
    </row>
    <row r="258" customFormat="false" ht="12.75" hidden="false" customHeight="false" outlineLevel="0" collapsed="false">
      <c r="H258" s="460"/>
      <c r="I258" s="460"/>
    </row>
    <row r="259" customFormat="false" ht="12.75" hidden="false" customHeight="false" outlineLevel="0" collapsed="false">
      <c r="H259" s="460"/>
      <c r="I259" s="460"/>
    </row>
    <row r="260" customFormat="false" ht="12.75" hidden="false" customHeight="false" outlineLevel="0" collapsed="false">
      <c r="H260" s="460"/>
      <c r="I260" s="460"/>
    </row>
    <row r="261" customFormat="false" ht="12.75" hidden="false" customHeight="false" outlineLevel="0" collapsed="false">
      <c r="H261" s="460"/>
      <c r="I261" s="460"/>
    </row>
    <row r="262" customFormat="false" ht="12.75" hidden="false" customHeight="false" outlineLevel="0" collapsed="false">
      <c r="H262" s="460"/>
      <c r="I262" s="460"/>
    </row>
    <row r="263" customFormat="false" ht="12.75" hidden="false" customHeight="false" outlineLevel="0" collapsed="false">
      <c r="H263" s="460"/>
      <c r="I263" s="460"/>
    </row>
    <row r="264" customFormat="false" ht="12.75" hidden="false" customHeight="false" outlineLevel="0" collapsed="false">
      <c r="H264" s="460"/>
      <c r="I264" s="460"/>
    </row>
    <row r="265" customFormat="false" ht="12.75" hidden="false" customHeight="false" outlineLevel="0" collapsed="false">
      <c r="H265" s="460"/>
      <c r="I265" s="460"/>
    </row>
    <row r="266" customFormat="false" ht="12.75" hidden="false" customHeight="false" outlineLevel="0" collapsed="false">
      <c r="H266" s="460"/>
      <c r="I266" s="460"/>
    </row>
    <row r="267" customFormat="false" ht="12.75" hidden="false" customHeight="false" outlineLevel="0" collapsed="false">
      <c r="H267" s="460"/>
      <c r="I267" s="460"/>
    </row>
    <row r="268" customFormat="false" ht="12.75" hidden="false" customHeight="false" outlineLevel="0" collapsed="false">
      <c r="H268" s="460"/>
      <c r="I268" s="460"/>
    </row>
    <row r="269" customFormat="false" ht="12.75" hidden="false" customHeight="false" outlineLevel="0" collapsed="false">
      <c r="H269" s="460"/>
      <c r="I269" s="460"/>
    </row>
    <row r="270" customFormat="false" ht="12.75" hidden="false" customHeight="false" outlineLevel="0" collapsed="false">
      <c r="H270" s="460"/>
      <c r="I270" s="460"/>
    </row>
    <row r="271" customFormat="false" ht="12.75" hidden="false" customHeight="false" outlineLevel="0" collapsed="false">
      <c r="H271" s="460"/>
      <c r="I271" s="460"/>
    </row>
    <row r="272" customFormat="false" ht="12.75" hidden="false" customHeight="false" outlineLevel="0" collapsed="false">
      <c r="H272" s="460"/>
      <c r="I272" s="460"/>
    </row>
    <row r="273" customFormat="false" ht="12.75" hidden="false" customHeight="false" outlineLevel="0" collapsed="false">
      <c r="H273" s="460"/>
      <c r="I273" s="460"/>
    </row>
    <row r="274" customFormat="false" ht="12.75" hidden="false" customHeight="false" outlineLevel="0" collapsed="false">
      <c r="H274" s="460"/>
      <c r="I274" s="460"/>
    </row>
    <row r="275" customFormat="false" ht="12.75" hidden="false" customHeight="false" outlineLevel="0" collapsed="false">
      <c r="H275" s="460"/>
      <c r="I275" s="460"/>
    </row>
    <row r="276" customFormat="false" ht="12.75" hidden="false" customHeight="false" outlineLevel="0" collapsed="false">
      <c r="H276" s="460"/>
      <c r="I276" s="460"/>
    </row>
    <row r="277" customFormat="false" ht="12.75" hidden="false" customHeight="false" outlineLevel="0" collapsed="false">
      <c r="H277" s="460"/>
      <c r="I277" s="460"/>
    </row>
    <row r="278" customFormat="false" ht="12.75" hidden="false" customHeight="false" outlineLevel="0" collapsed="false">
      <c r="H278" s="460"/>
      <c r="I278" s="460"/>
    </row>
    <row r="279" customFormat="false" ht="12.75" hidden="false" customHeight="false" outlineLevel="0" collapsed="false">
      <c r="H279" s="460"/>
      <c r="I279" s="460"/>
    </row>
    <row r="280" customFormat="false" ht="12.75" hidden="false" customHeight="false" outlineLevel="0" collapsed="false">
      <c r="H280" s="460"/>
      <c r="I280" s="460"/>
    </row>
    <row r="281" customFormat="false" ht="12.75" hidden="false" customHeight="false" outlineLevel="0" collapsed="false">
      <c r="H281" s="460"/>
      <c r="I281" s="460"/>
    </row>
    <row r="282" customFormat="false" ht="12.75" hidden="false" customHeight="false" outlineLevel="0" collapsed="false">
      <c r="H282" s="460"/>
      <c r="I282" s="460"/>
    </row>
    <row r="283" customFormat="false" ht="12.75" hidden="false" customHeight="false" outlineLevel="0" collapsed="false">
      <c r="H283" s="460"/>
      <c r="I283" s="460"/>
    </row>
    <row r="284" customFormat="false" ht="12.75" hidden="false" customHeight="false" outlineLevel="0" collapsed="false">
      <c r="H284" s="460"/>
      <c r="I284" s="460"/>
    </row>
    <row r="285" customFormat="false" ht="12.75" hidden="false" customHeight="false" outlineLevel="0" collapsed="false">
      <c r="H285" s="460"/>
      <c r="I285" s="460"/>
    </row>
    <row r="286" customFormat="false" ht="12.75" hidden="false" customHeight="false" outlineLevel="0" collapsed="false">
      <c r="H286" s="460"/>
      <c r="I286" s="460"/>
    </row>
    <row r="287" customFormat="false" ht="12.75" hidden="false" customHeight="false" outlineLevel="0" collapsed="false">
      <c r="H287" s="460"/>
      <c r="I287" s="460"/>
    </row>
    <row r="288" customFormat="false" ht="12.75" hidden="false" customHeight="false" outlineLevel="0" collapsed="false">
      <c r="H288" s="460"/>
      <c r="I288" s="460"/>
    </row>
    <row r="289" customFormat="false" ht="12.75" hidden="false" customHeight="false" outlineLevel="0" collapsed="false">
      <c r="H289" s="460"/>
      <c r="I289" s="460"/>
    </row>
    <row r="290" customFormat="false" ht="12.75" hidden="false" customHeight="false" outlineLevel="0" collapsed="false">
      <c r="H290" s="460"/>
      <c r="I290" s="460"/>
    </row>
    <row r="291" customFormat="false" ht="12.75" hidden="false" customHeight="false" outlineLevel="0" collapsed="false">
      <c r="H291" s="460"/>
      <c r="I291" s="460"/>
    </row>
    <row r="292" customFormat="false" ht="12.75" hidden="false" customHeight="false" outlineLevel="0" collapsed="false">
      <c r="H292" s="460"/>
      <c r="I292" s="460"/>
    </row>
    <row r="293" customFormat="false" ht="12.75" hidden="false" customHeight="false" outlineLevel="0" collapsed="false">
      <c r="H293" s="460"/>
      <c r="I293" s="460"/>
    </row>
    <row r="294" customFormat="false" ht="12.75" hidden="false" customHeight="false" outlineLevel="0" collapsed="false">
      <c r="H294" s="460"/>
      <c r="I294" s="460"/>
    </row>
    <row r="295" customFormat="false" ht="12.75" hidden="false" customHeight="false" outlineLevel="0" collapsed="false">
      <c r="H295" s="460"/>
      <c r="I295" s="460"/>
    </row>
    <row r="296" customFormat="false" ht="12.75" hidden="false" customHeight="false" outlineLevel="0" collapsed="false">
      <c r="H296" s="460"/>
      <c r="I296" s="460"/>
    </row>
    <row r="297" customFormat="false" ht="12.75" hidden="false" customHeight="false" outlineLevel="0" collapsed="false">
      <c r="H297" s="460"/>
      <c r="I297" s="460"/>
    </row>
    <row r="298" customFormat="false" ht="12.75" hidden="false" customHeight="false" outlineLevel="0" collapsed="false">
      <c r="H298" s="460"/>
      <c r="I298" s="460"/>
    </row>
    <row r="299" customFormat="false" ht="12.75" hidden="false" customHeight="false" outlineLevel="0" collapsed="false">
      <c r="H299" s="460"/>
      <c r="I299" s="460"/>
    </row>
    <row r="300" customFormat="false" ht="12.75" hidden="false" customHeight="false" outlineLevel="0" collapsed="false">
      <c r="H300" s="460"/>
      <c r="I300" s="460"/>
    </row>
    <row r="301" customFormat="false" ht="12.75" hidden="false" customHeight="false" outlineLevel="0" collapsed="false">
      <c r="H301" s="460"/>
      <c r="I301" s="460"/>
    </row>
    <row r="302" customFormat="false" ht="12.75" hidden="false" customHeight="false" outlineLevel="0" collapsed="false">
      <c r="H302" s="460"/>
      <c r="I302" s="460"/>
    </row>
    <row r="303" customFormat="false" ht="12.75" hidden="false" customHeight="false" outlineLevel="0" collapsed="false">
      <c r="H303" s="460"/>
      <c r="I303" s="460"/>
    </row>
    <row r="304" customFormat="false" ht="12.75" hidden="false" customHeight="false" outlineLevel="0" collapsed="false">
      <c r="H304" s="460"/>
      <c r="I304" s="460"/>
    </row>
    <row r="305" customFormat="false" ht="12.75" hidden="false" customHeight="false" outlineLevel="0" collapsed="false">
      <c r="H305" s="460"/>
      <c r="I305" s="460"/>
    </row>
    <row r="306" customFormat="false" ht="12.75" hidden="false" customHeight="false" outlineLevel="0" collapsed="false">
      <c r="H306" s="460"/>
      <c r="I306" s="460"/>
    </row>
    <row r="307" customFormat="false" ht="12.75" hidden="false" customHeight="false" outlineLevel="0" collapsed="false">
      <c r="H307" s="460"/>
      <c r="I307" s="460"/>
    </row>
    <row r="308" customFormat="false" ht="12.75" hidden="false" customHeight="false" outlineLevel="0" collapsed="false">
      <c r="H308" s="460"/>
      <c r="I308" s="460"/>
    </row>
    <row r="309" customFormat="false" ht="12.75" hidden="false" customHeight="false" outlineLevel="0" collapsed="false">
      <c r="H309" s="460"/>
      <c r="I309" s="460"/>
    </row>
    <row r="310" customFormat="false" ht="12.75" hidden="false" customHeight="false" outlineLevel="0" collapsed="false">
      <c r="H310" s="460"/>
      <c r="I310" s="460"/>
    </row>
    <row r="311" customFormat="false" ht="12.75" hidden="false" customHeight="false" outlineLevel="0" collapsed="false">
      <c r="H311" s="460"/>
      <c r="I311" s="460"/>
    </row>
    <row r="312" customFormat="false" ht="12.75" hidden="false" customHeight="false" outlineLevel="0" collapsed="false">
      <c r="H312" s="460"/>
      <c r="I312" s="460"/>
    </row>
    <row r="313" customFormat="false" ht="12.75" hidden="false" customHeight="false" outlineLevel="0" collapsed="false">
      <c r="H313" s="460"/>
      <c r="I313" s="460"/>
    </row>
    <row r="314" customFormat="false" ht="12.75" hidden="false" customHeight="false" outlineLevel="0" collapsed="false">
      <c r="H314" s="460"/>
      <c r="I314" s="460"/>
    </row>
    <row r="315" customFormat="false" ht="12.75" hidden="false" customHeight="false" outlineLevel="0" collapsed="false">
      <c r="H315" s="460"/>
      <c r="I315" s="460"/>
    </row>
    <row r="316" customFormat="false" ht="12.75" hidden="false" customHeight="false" outlineLevel="0" collapsed="false">
      <c r="H316" s="460"/>
      <c r="I316" s="460"/>
    </row>
    <row r="317" customFormat="false" ht="12.75" hidden="false" customHeight="false" outlineLevel="0" collapsed="false">
      <c r="H317" s="460"/>
      <c r="I317" s="460"/>
    </row>
    <row r="318" customFormat="false" ht="12.75" hidden="false" customHeight="false" outlineLevel="0" collapsed="false">
      <c r="H318" s="460"/>
      <c r="I318" s="460"/>
    </row>
    <row r="319" customFormat="false" ht="12.75" hidden="false" customHeight="false" outlineLevel="0" collapsed="false">
      <c r="H319" s="460"/>
      <c r="I319" s="460"/>
    </row>
    <row r="320" customFormat="false" ht="12.75" hidden="false" customHeight="false" outlineLevel="0" collapsed="false">
      <c r="H320" s="460"/>
      <c r="I320" s="460"/>
    </row>
    <row r="321" customFormat="false" ht="12.75" hidden="false" customHeight="false" outlineLevel="0" collapsed="false">
      <c r="H321" s="460"/>
      <c r="I321" s="460"/>
    </row>
    <row r="322" customFormat="false" ht="12.75" hidden="false" customHeight="false" outlineLevel="0" collapsed="false">
      <c r="H322" s="460"/>
      <c r="I322" s="460"/>
    </row>
    <row r="323" customFormat="false" ht="12.75" hidden="false" customHeight="false" outlineLevel="0" collapsed="false">
      <c r="H323" s="460"/>
      <c r="I323" s="460"/>
    </row>
    <row r="324" customFormat="false" ht="12.75" hidden="false" customHeight="false" outlineLevel="0" collapsed="false">
      <c r="H324" s="460"/>
      <c r="I324" s="460"/>
    </row>
    <row r="325" customFormat="false" ht="12.75" hidden="false" customHeight="false" outlineLevel="0" collapsed="false">
      <c r="H325" s="460"/>
      <c r="I325" s="460"/>
    </row>
    <row r="326" customFormat="false" ht="12.75" hidden="false" customHeight="false" outlineLevel="0" collapsed="false">
      <c r="H326" s="460"/>
      <c r="I326" s="460"/>
    </row>
    <row r="327" customFormat="false" ht="12.75" hidden="false" customHeight="false" outlineLevel="0" collapsed="false">
      <c r="H327" s="460"/>
      <c r="I327" s="460"/>
    </row>
    <row r="328" customFormat="false" ht="12.75" hidden="false" customHeight="false" outlineLevel="0" collapsed="false">
      <c r="H328" s="460"/>
      <c r="I328" s="460"/>
    </row>
    <row r="329" customFormat="false" ht="12.75" hidden="false" customHeight="false" outlineLevel="0" collapsed="false">
      <c r="H329" s="460"/>
      <c r="I329" s="460"/>
    </row>
    <row r="330" customFormat="false" ht="12.75" hidden="false" customHeight="false" outlineLevel="0" collapsed="false">
      <c r="H330" s="460"/>
      <c r="I330" s="460"/>
    </row>
    <row r="331" customFormat="false" ht="12.75" hidden="false" customHeight="false" outlineLevel="0" collapsed="false">
      <c r="H331" s="460"/>
      <c r="I331" s="460"/>
    </row>
    <row r="332" customFormat="false" ht="12.75" hidden="false" customHeight="false" outlineLevel="0" collapsed="false">
      <c r="H332" s="460"/>
      <c r="I332" s="460"/>
    </row>
    <row r="333" customFormat="false" ht="12.75" hidden="false" customHeight="false" outlineLevel="0" collapsed="false">
      <c r="H333" s="460"/>
      <c r="I333" s="460"/>
    </row>
    <row r="334" customFormat="false" ht="12.75" hidden="false" customHeight="false" outlineLevel="0" collapsed="false">
      <c r="H334" s="460"/>
      <c r="I334" s="460"/>
    </row>
    <row r="335" customFormat="false" ht="12.75" hidden="false" customHeight="false" outlineLevel="0" collapsed="false">
      <c r="H335" s="460"/>
      <c r="I335" s="460"/>
    </row>
    <row r="336" customFormat="false" ht="12.75" hidden="false" customHeight="false" outlineLevel="0" collapsed="false">
      <c r="H336" s="460"/>
      <c r="I336" s="460"/>
    </row>
    <row r="337" customFormat="false" ht="12.75" hidden="false" customHeight="false" outlineLevel="0" collapsed="false">
      <c r="H337" s="460"/>
      <c r="I337" s="460"/>
    </row>
    <row r="338" customFormat="false" ht="12.75" hidden="false" customHeight="false" outlineLevel="0" collapsed="false">
      <c r="H338" s="460"/>
      <c r="I338" s="460"/>
    </row>
    <row r="339" customFormat="false" ht="12.75" hidden="false" customHeight="false" outlineLevel="0" collapsed="false">
      <c r="H339" s="460"/>
      <c r="I339" s="460"/>
    </row>
    <row r="340" customFormat="false" ht="12.75" hidden="false" customHeight="false" outlineLevel="0" collapsed="false">
      <c r="H340" s="460"/>
      <c r="I340" s="460"/>
    </row>
    <row r="341" customFormat="false" ht="12.75" hidden="false" customHeight="false" outlineLevel="0" collapsed="false">
      <c r="H341" s="460"/>
      <c r="I341" s="460"/>
    </row>
    <row r="342" customFormat="false" ht="12.75" hidden="false" customHeight="false" outlineLevel="0" collapsed="false">
      <c r="H342" s="460"/>
      <c r="I342" s="460"/>
    </row>
    <row r="343" customFormat="false" ht="12.75" hidden="false" customHeight="false" outlineLevel="0" collapsed="false">
      <c r="H343" s="460"/>
      <c r="I343" s="460"/>
    </row>
    <row r="344" customFormat="false" ht="12.75" hidden="false" customHeight="false" outlineLevel="0" collapsed="false">
      <c r="H344" s="460"/>
      <c r="I344" s="460"/>
    </row>
    <row r="345" customFormat="false" ht="12.75" hidden="false" customHeight="false" outlineLevel="0" collapsed="false">
      <c r="H345" s="460"/>
      <c r="I345" s="460"/>
    </row>
    <row r="346" customFormat="false" ht="12.75" hidden="false" customHeight="false" outlineLevel="0" collapsed="false">
      <c r="H346" s="460"/>
      <c r="I346" s="460"/>
    </row>
    <row r="347" customFormat="false" ht="12.75" hidden="false" customHeight="false" outlineLevel="0" collapsed="false">
      <c r="H347" s="460"/>
      <c r="I347" s="460"/>
    </row>
    <row r="348" customFormat="false" ht="12.75" hidden="false" customHeight="false" outlineLevel="0" collapsed="false">
      <c r="H348" s="460"/>
      <c r="I348" s="460"/>
    </row>
    <row r="349" customFormat="false" ht="12.75" hidden="false" customHeight="false" outlineLevel="0" collapsed="false">
      <c r="H349" s="460"/>
      <c r="I349" s="460"/>
    </row>
    <row r="350" customFormat="false" ht="12.75" hidden="false" customHeight="false" outlineLevel="0" collapsed="false">
      <c r="H350" s="460"/>
      <c r="I350" s="460"/>
    </row>
    <row r="351" customFormat="false" ht="12.75" hidden="false" customHeight="false" outlineLevel="0" collapsed="false">
      <c r="H351" s="460"/>
      <c r="I351" s="460"/>
    </row>
    <row r="352" customFormat="false" ht="12.75" hidden="false" customHeight="false" outlineLevel="0" collapsed="false">
      <c r="H352" s="460"/>
      <c r="I352" s="460"/>
    </row>
    <row r="353" customFormat="false" ht="12.75" hidden="false" customHeight="false" outlineLevel="0" collapsed="false">
      <c r="H353" s="460"/>
      <c r="I353" s="460"/>
    </row>
    <row r="354" customFormat="false" ht="12.75" hidden="false" customHeight="false" outlineLevel="0" collapsed="false">
      <c r="H354" s="460"/>
      <c r="I354" s="460"/>
    </row>
    <row r="355" customFormat="false" ht="12.75" hidden="false" customHeight="false" outlineLevel="0" collapsed="false">
      <c r="H355" s="460"/>
      <c r="I355" s="460"/>
    </row>
    <row r="356" customFormat="false" ht="12.75" hidden="false" customHeight="false" outlineLevel="0" collapsed="false">
      <c r="H356" s="460"/>
      <c r="I356" s="460"/>
    </row>
    <row r="357" customFormat="false" ht="12.75" hidden="false" customHeight="false" outlineLevel="0" collapsed="false">
      <c r="H357" s="460"/>
      <c r="I357" s="460"/>
    </row>
    <row r="358" customFormat="false" ht="12.75" hidden="false" customHeight="false" outlineLevel="0" collapsed="false">
      <c r="H358" s="460"/>
      <c r="I358" s="460"/>
    </row>
    <row r="359" customFormat="false" ht="12.75" hidden="false" customHeight="false" outlineLevel="0" collapsed="false">
      <c r="H359" s="460"/>
      <c r="I359" s="460"/>
    </row>
    <row r="360" customFormat="false" ht="12.75" hidden="false" customHeight="false" outlineLevel="0" collapsed="false">
      <c r="H360" s="460"/>
      <c r="I360" s="460"/>
    </row>
    <row r="361" customFormat="false" ht="12.75" hidden="false" customHeight="false" outlineLevel="0" collapsed="false">
      <c r="H361" s="460"/>
      <c r="I361" s="460"/>
    </row>
    <row r="362" customFormat="false" ht="12.75" hidden="false" customHeight="false" outlineLevel="0" collapsed="false">
      <c r="H362" s="460"/>
      <c r="I362" s="460"/>
    </row>
    <row r="363" customFormat="false" ht="12.75" hidden="false" customHeight="false" outlineLevel="0" collapsed="false">
      <c r="H363" s="460"/>
      <c r="I363" s="460"/>
    </row>
    <row r="364" customFormat="false" ht="12.75" hidden="false" customHeight="false" outlineLevel="0" collapsed="false">
      <c r="H364" s="460"/>
      <c r="I364" s="460"/>
    </row>
    <row r="365" customFormat="false" ht="12.75" hidden="false" customHeight="false" outlineLevel="0" collapsed="false">
      <c r="H365" s="460"/>
      <c r="I365" s="460"/>
    </row>
    <row r="366" customFormat="false" ht="12.75" hidden="false" customHeight="false" outlineLevel="0" collapsed="false">
      <c r="H366" s="460"/>
      <c r="I366" s="460"/>
    </row>
    <row r="367" customFormat="false" ht="12.75" hidden="false" customHeight="false" outlineLevel="0" collapsed="false">
      <c r="H367" s="460"/>
      <c r="I367" s="460"/>
    </row>
    <row r="368" customFormat="false" ht="12.75" hidden="false" customHeight="false" outlineLevel="0" collapsed="false">
      <c r="H368" s="460"/>
      <c r="I368" s="460"/>
    </row>
    <row r="369" customFormat="false" ht="12.75" hidden="false" customHeight="false" outlineLevel="0" collapsed="false">
      <c r="H369" s="460"/>
      <c r="I369" s="460"/>
    </row>
    <row r="370" customFormat="false" ht="12.75" hidden="false" customHeight="false" outlineLevel="0" collapsed="false">
      <c r="H370" s="460"/>
      <c r="I370" s="460"/>
    </row>
    <row r="371" customFormat="false" ht="12.75" hidden="false" customHeight="false" outlineLevel="0" collapsed="false">
      <c r="H371" s="460"/>
      <c r="I371" s="460"/>
    </row>
    <row r="372" customFormat="false" ht="12.75" hidden="false" customHeight="false" outlineLevel="0" collapsed="false">
      <c r="H372" s="460"/>
      <c r="I372" s="460"/>
    </row>
    <row r="373" customFormat="false" ht="12.75" hidden="false" customHeight="false" outlineLevel="0" collapsed="false">
      <c r="H373" s="460"/>
      <c r="I373" s="460"/>
    </row>
    <row r="374" customFormat="false" ht="12.75" hidden="false" customHeight="false" outlineLevel="0" collapsed="false">
      <c r="H374" s="460"/>
      <c r="I374" s="460"/>
    </row>
    <row r="375" customFormat="false" ht="12.75" hidden="false" customHeight="false" outlineLevel="0" collapsed="false">
      <c r="H375" s="460"/>
      <c r="I375" s="460"/>
    </row>
    <row r="376" customFormat="false" ht="12.75" hidden="false" customHeight="false" outlineLevel="0" collapsed="false">
      <c r="H376" s="460"/>
      <c r="I376" s="460"/>
    </row>
    <row r="377" customFormat="false" ht="12.75" hidden="false" customHeight="false" outlineLevel="0" collapsed="false">
      <c r="H377" s="460"/>
      <c r="I377" s="460"/>
    </row>
    <row r="378" customFormat="false" ht="12.75" hidden="false" customHeight="false" outlineLevel="0" collapsed="false">
      <c r="H378" s="460"/>
      <c r="I378" s="460"/>
    </row>
    <row r="379" customFormat="false" ht="12.75" hidden="false" customHeight="false" outlineLevel="0" collapsed="false">
      <c r="H379" s="460"/>
      <c r="I379" s="460"/>
    </row>
    <row r="380" customFormat="false" ht="12.75" hidden="false" customHeight="false" outlineLevel="0" collapsed="false">
      <c r="H380" s="460"/>
      <c r="I380" s="460"/>
    </row>
    <row r="381" customFormat="false" ht="12.75" hidden="false" customHeight="false" outlineLevel="0" collapsed="false">
      <c r="H381" s="460"/>
      <c r="I381" s="460"/>
    </row>
    <row r="382" customFormat="false" ht="12.75" hidden="false" customHeight="false" outlineLevel="0" collapsed="false">
      <c r="H382" s="460"/>
      <c r="I382" s="460"/>
    </row>
    <row r="383" customFormat="false" ht="12.75" hidden="false" customHeight="false" outlineLevel="0" collapsed="false">
      <c r="H383" s="460"/>
      <c r="I383" s="460"/>
    </row>
    <row r="384" customFormat="false" ht="12.75" hidden="false" customHeight="false" outlineLevel="0" collapsed="false">
      <c r="H384" s="460"/>
      <c r="I384" s="460"/>
    </row>
    <row r="385" customFormat="false" ht="12.75" hidden="false" customHeight="false" outlineLevel="0" collapsed="false">
      <c r="H385" s="460"/>
      <c r="I385" s="460"/>
    </row>
    <row r="386" customFormat="false" ht="12.75" hidden="false" customHeight="false" outlineLevel="0" collapsed="false">
      <c r="H386" s="460"/>
      <c r="I386" s="460"/>
    </row>
    <row r="387" customFormat="false" ht="12.75" hidden="false" customHeight="false" outlineLevel="0" collapsed="false">
      <c r="H387" s="460"/>
      <c r="I387" s="460"/>
    </row>
    <row r="388" customFormat="false" ht="12.75" hidden="false" customHeight="false" outlineLevel="0" collapsed="false">
      <c r="H388" s="460"/>
      <c r="I388" s="460"/>
    </row>
    <row r="389" customFormat="false" ht="12.75" hidden="false" customHeight="false" outlineLevel="0" collapsed="false">
      <c r="H389" s="460"/>
      <c r="I389" s="460"/>
    </row>
    <row r="390" customFormat="false" ht="12.75" hidden="false" customHeight="false" outlineLevel="0" collapsed="false">
      <c r="H390" s="460"/>
      <c r="I390" s="460"/>
    </row>
    <row r="391" customFormat="false" ht="12.75" hidden="false" customHeight="false" outlineLevel="0" collapsed="false">
      <c r="H391" s="460"/>
      <c r="I391" s="460"/>
    </row>
    <row r="392" customFormat="false" ht="12.75" hidden="false" customHeight="false" outlineLevel="0" collapsed="false">
      <c r="H392" s="460"/>
      <c r="I392" s="460"/>
    </row>
    <row r="393" customFormat="false" ht="12.75" hidden="false" customHeight="false" outlineLevel="0" collapsed="false">
      <c r="H393" s="460"/>
      <c r="I393" s="460"/>
    </row>
    <row r="394" customFormat="false" ht="12.75" hidden="false" customHeight="false" outlineLevel="0" collapsed="false">
      <c r="H394" s="460"/>
      <c r="I394" s="460"/>
    </row>
    <row r="395" customFormat="false" ht="12.75" hidden="false" customHeight="false" outlineLevel="0" collapsed="false">
      <c r="H395" s="460"/>
      <c r="I395" s="460"/>
    </row>
    <row r="396" customFormat="false" ht="12.75" hidden="false" customHeight="false" outlineLevel="0" collapsed="false">
      <c r="H396" s="460"/>
      <c r="I396" s="460"/>
    </row>
    <row r="397" customFormat="false" ht="12.75" hidden="false" customHeight="false" outlineLevel="0" collapsed="false">
      <c r="H397" s="460"/>
      <c r="I397" s="460"/>
    </row>
    <row r="398" customFormat="false" ht="12.75" hidden="false" customHeight="false" outlineLevel="0" collapsed="false">
      <c r="H398" s="460"/>
      <c r="I398" s="460"/>
    </row>
    <row r="399" customFormat="false" ht="12.75" hidden="false" customHeight="false" outlineLevel="0" collapsed="false">
      <c r="H399" s="460"/>
      <c r="I399" s="460"/>
    </row>
    <row r="400" customFormat="false" ht="12.75" hidden="false" customHeight="false" outlineLevel="0" collapsed="false">
      <c r="H400" s="460"/>
      <c r="I400" s="460"/>
    </row>
    <row r="401" customFormat="false" ht="12.75" hidden="false" customHeight="false" outlineLevel="0" collapsed="false">
      <c r="H401" s="460"/>
      <c r="I401" s="460"/>
    </row>
    <row r="402" customFormat="false" ht="12.75" hidden="false" customHeight="false" outlineLevel="0" collapsed="false">
      <c r="H402" s="460"/>
      <c r="I402" s="460"/>
    </row>
    <row r="403" customFormat="false" ht="12.75" hidden="false" customHeight="false" outlineLevel="0" collapsed="false">
      <c r="H403" s="460"/>
      <c r="I403" s="460"/>
    </row>
    <row r="404" customFormat="false" ht="12.75" hidden="false" customHeight="false" outlineLevel="0" collapsed="false">
      <c r="H404" s="460"/>
      <c r="I404" s="460"/>
    </row>
    <row r="405" customFormat="false" ht="12.75" hidden="false" customHeight="false" outlineLevel="0" collapsed="false">
      <c r="H405" s="460"/>
      <c r="I405" s="460"/>
    </row>
    <row r="406" customFormat="false" ht="12.75" hidden="false" customHeight="false" outlineLevel="0" collapsed="false">
      <c r="H406" s="460"/>
      <c r="I406" s="460"/>
    </row>
    <row r="407" customFormat="false" ht="12.75" hidden="false" customHeight="false" outlineLevel="0" collapsed="false">
      <c r="H407" s="460"/>
      <c r="I407" s="460"/>
    </row>
    <row r="408" customFormat="false" ht="12.75" hidden="false" customHeight="false" outlineLevel="0" collapsed="false">
      <c r="H408" s="460"/>
      <c r="I408" s="460"/>
    </row>
    <row r="409" customFormat="false" ht="12.75" hidden="false" customHeight="false" outlineLevel="0" collapsed="false">
      <c r="H409" s="460"/>
      <c r="I409" s="460"/>
    </row>
    <row r="410" customFormat="false" ht="12.75" hidden="false" customHeight="false" outlineLevel="0" collapsed="false">
      <c r="H410" s="460"/>
      <c r="I410" s="460"/>
    </row>
    <row r="411" customFormat="false" ht="12.75" hidden="false" customHeight="false" outlineLevel="0" collapsed="false">
      <c r="H411" s="460"/>
      <c r="I411" s="460"/>
    </row>
    <row r="412" customFormat="false" ht="12.75" hidden="false" customHeight="false" outlineLevel="0" collapsed="false">
      <c r="H412" s="460"/>
      <c r="I412" s="460"/>
    </row>
    <row r="413" customFormat="false" ht="12.75" hidden="false" customHeight="false" outlineLevel="0" collapsed="false">
      <c r="H413" s="460"/>
      <c r="I413" s="460"/>
    </row>
    <row r="414" customFormat="false" ht="12.75" hidden="false" customHeight="false" outlineLevel="0" collapsed="false">
      <c r="H414" s="460"/>
      <c r="I414" s="460"/>
    </row>
    <row r="415" customFormat="false" ht="12.75" hidden="false" customHeight="false" outlineLevel="0" collapsed="false">
      <c r="H415" s="460"/>
      <c r="I415" s="460"/>
    </row>
    <row r="416" customFormat="false" ht="12.75" hidden="false" customHeight="false" outlineLevel="0" collapsed="false">
      <c r="H416" s="460"/>
      <c r="I416" s="460"/>
    </row>
    <row r="417" customFormat="false" ht="12.75" hidden="false" customHeight="false" outlineLevel="0" collapsed="false">
      <c r="H417" s="460"/>
      <c r="I417" s="460"/>
    </row>
    <row r="418" customFormat="false" ht="12.75" hidden="false" customHeight="false" outlineLevel="0" collapsed="false">
      <c r="H418" s="460"/>
      <c r="I418" s="460"/>
    </row>
    <row r="419" customFormat="false" ht="12.75" hidden="false" customHeight="false" outlineLevel="0" collapsed="false">
      <c r="H419" s="460"/>
      <c r="I419" s="460"/>
    </row>
    <row r="420" customFormat="false" ht="12.75" hidden="false" customHeight="false" outlineLevel="0" collapsed="false">
      <c r="H420" s="460"/>
      <c r="I420" s="460"/>
    </row>
    <row r="421" customFormat="false" ht="12.75" hidden="false" customHeight="false" outlineLevel="0" collapsed="false">
      <c r="H421" s="460"/>
      <c r="I421" s="460"/>
    </row>
    <row r="422" customFormat="false" ht="12.75" hidden="false" customHeight="false" outlineLevel="0" collapsed="false">
      <c r="H422" s="460"/>
      <c r="I422" s="460"/>
    </row>
    <row r="423" customFormat="false" ht="12.75" hidden="false" customHeight="false" outlineLevel="0" collapsed="false">
      <c r="H423" s="460"/>
      <c r="I423" s="460"/>
    </row>
    <row r="424" customFormat="false" ht="12.75" hidden="false" customHeight="false" outlineLevel="0" collapsed="false">
      <c r="H424" s="460"/>
      <c r="I424" s="460"/>
    </row>
    <row r="425" customFormat="false" ht="12.75" hidden="false" customHeight="false" outlineLevel="0" collapsed="false">
      <c r="H425" s="460"/>
      <c r="I425" s="460"/>
    </row>
    <row r="426" customFormat="false" ht="12.75" hidden="false" customHeight="false" outlineLevel="0" collapsed="false">
      <c r="H426" s="460"/>
      <c r="I426" s="460"/>
    </row>
    <row r="427" customFormat="false" ht="12.75" hidden="false" customHeight="false" outlineLevel="0" collapsed="false">
      <c r="H427" s="460"/>
      <c r="I427" s="460"/>
    </row>
    <row r="428" customFormat="false" ht="12.75" hidden="false" customHeight="false" outlineLevel="0" collapsed="false">
      <c r="H428" s="460"/>
      <c r="I428" s="460"/>
    </row>
    <row r="429" customFormat="false" ht="12.75" hidden="false" customHeight="false" outlineLevel="0" collapsed="false">
      <c r="H429" s="460"/>
      <c r="I429" s="460"/>
    </row>
    <row r="430" customFormat="false" ht="12.75" hidden="false" customHeight="false" outlineLevel="0" collapsed="false">
      <c r="H430" s="460"/>
      <c r="I430" s="460"/>
    </row>
    <row r="431" customFormat="false" ht="12.75" hidden="false" customHeight="false" outlineLevel="0" collapsed="false">
      <c r="H431" s="460"/>
      <c r="I431" s="460"/>
    </row>
    <row r="432" customFormat="false" ht="12.75" hidden="false" customHeight="false" outlineLevel="0" collapsed="false">
      <c r="H432" s="460"/>
      <c r="I432" s="460"/>
    </row>
    <row r="433" customFormat="false" ht="12.75" hidden="false" customHeight="false" outlineLevel="0" collapsed="false">
      <c r="H433" s="460"/>
      <c r="I433" s="460"/>
    </row>
    <row r="434" customFormat="false" ht="12.75" hidden="false" customHeight="false" outlineLevel="0" collapsed="false">
      <c r="H434" s="460"/>
      <c r="I434" s="460"/>
    </row>
    <row r="435" customFormat="false" ht="12.75" hidden="false" customHeight="false" outlineLevel="0" collapsed="false">
      <c r="H435" s="460"/>
      <c r="I435" s="460"/>
    </row>
    <row r="436" customFormat="false" ht="12.75" hidden="false" customHeight="false" outlineLevel="0" collapsed="false">
      <c r="H436" s="460"/>
      <c r="I436" s="460"/>
    </row>
    <row r="437" customFormat="false" ht="12.75" hidden="false" customHeight="false" outlineLevel="0" collapsed="false">
      <c r="H437" s="460"/>
      <c r="I437" s="460"/>
    </row>
    <row r="438" customFormat="false" ht="12.75" hidden="false" customHeight="false" outlineLevel="0" collapsed="false">
      <c r="H438" s="460"/>
      <c r="I438" s="460"/>
    </row>
    <row r="439" customFormat="false" ht="12.75" hidden="false" customHeight="false" outlineLevel="0" collapsed="false">
      <c r="H439" s="460"/>
      <c r="I439" s="460"/>
    </row>
    <row r="440" customFormat="false" ht="12.75" hidden="false" customHeight="false" outlineLevel="0" collapsed="false">
      <c r="H440" s="460"/>
      <c r="I440" s="460"/>
    </row>
    <row r="441" customFormat="false" ht="12.75" hidden="false" customHeight="false" outlineLevel="0" collapsed="false">
      <c r="H441" s="460"/>
      <c r="I441" s="460"/>
    </row>
    <row r="442" customFormat="false" ht="12.75" hidden="false" customHeight="false" outlineLevel="0" collapsed="false">
      <c r="H442" s="460"/>
      <c r="I442" s="460"/>
    </row>
    <row r="443" customFormat="false" ht="12.75" hidden="false" customHeight="false" outlineLevel="0" collapsed="false">
      <c r="H443" s="460"/>
      <c r="I443" s="460"/>
    </row>
    <row r="444" customFormat="false" ht="12.75" hidden="false" customHeight="false" outlineLevel="0" collapsed="false">
      <c r="H444" s="460"/>
      <c r="I444" s="460"/>
    </row>
    <row r="445" customFormat="false" ht="12.75" hidden="false" customHeight="false" outlineLevel="0" collapsed="false">
      <c r="H445" s="460"/>
      <c r="I445" s="460"/>
    </row>
    <row r="446" customFormat="false" ht="12.75" hidden="false" customHeight="false" outlineLevel="0" collapsed="false">
      <c r="H446" s="460"/>
      <c r="I446" s="460"/>
    </row>
    <row r="447" customFormat="false" ht="12.75" hidden="false" customHeight="false" outlineLevel="0" collapsed="false">
      <c r="H447" s="460"/>
      <c r="I447" s="460"/>
    </row>
    <row r="448" customFormat="false" ht="12.75" hidden="false" customHeight="false" outlineLevel="0" collapsed="false">
      <c r="H448" s="460"/>
      <c r="I448" s="460"/>
    </row>
    <row r="449" customFormat="false" ht="12.75" hidden="false" customHeight="false" outlineLevel="0" collapsed="false">
      <c r="H449" s="460"/>
      <c r="I449" s="460"/>
    </row>
    <row r="450" customFormat="false" ht="12.75" hidden="false" customHeight="false" outlineLevel="0" collapsed="false">
      <c r="H450" s="460"/>
      <c r="I450" s="460"/>
    </row>
    <row r="451" customFormat="false" ht="12.75" hidden="false" customHeight="false" outlineLevel="0" collapsed="false">
      <c r="H451" s="460"/>
      <c r="I451" s="460"/>
    </row>
    <row r="452" customFormat="false" ht="12.75" hidden="false" customHeight="false" outlineLevel="0" collapsed="false">
      <c r="H452" s="460"/>
      <c r="I452" s="460"/>
    </row>
    <row r="453" customFormat="false" ht="12.75" hidden="false" customHeight="false" outlineLevel="0" collapsed="false">
      <c r="H453" s="460"/>
      <c r="I453" s="460"/>
    </row>
    <row r="454" customFormat="false" ht="12.75" hidden="false" customHeight="false" outlineLevel="0" collapsed="false">
      <c r="H454" s="460"/>
      <c r="I454" s="460"/>
    </row>
    <row r="455" customFormat="false" ht="12.75" hidden="false" customHeight="false" outlineLevel="0" collapsed="false">
      <c r="H455" s="460"/>
      <c r="I455" s="460"/>
    </row>
    <row r="456" customFormat="false" ht="12.75" hidden="false" customHeight="false" outlineLevel="0" collapsed="false">
      <c r="H456" s="460"/>
      <c r="I456" s="460"/>
    </row>
    <row r="457" customFormat="false" ht="12.75" hidden="false" customHeight="false" outlineLevel="0" collapsed="false">
      <c r="H457" s="460"/>
      <c r="I457" s="460"/>
    </row>
    <row r="458" customFormat="false" ht="12.75" hidden="false" customHeight="false" outlineLevel="0" collapsed="false">
      <c r="H458" s="460"/>
      <c r="I458" s="460"/>
    </row>
    <row r="459" customFormat="false" ht="12.75" hidden="false" customHeight="false" outlineLevel="0" collapsed="false">
      <c r="H459" s="460"/>
      <c r="I459" s="460"/>
    </row>
    <row r="460" customFormat="false" ht="12.75" hidden="false" customHeight="false" outlineLevel="0" collapsed="false">
      <c r="H460" s="460"/>
      <c r="I460" s="460"/>
    </row>
    <row r="461" customFormat="false" ht="12.75" hidden="false" customHeight="false" outlineLevel="0" collapsed="false">
      <c r="H461" s="460"/>
      <c r="I461" s="460"/>
    </row>
    <row r="462" customFormat="false" ht="12.75" hidden="false" customHeight="false" outlineLevel="0" collapsed="false">
      <c r="H462" s="460"/>
      <c r="I462" s="460"/>
    </row>
    <row r="463" customFormat="false" ht="12.75" hidden="false" customHeight="false" outlineLevel="0" collapsed="false">
      <c r="H463" s="460"/>
      <c r="I463" s="460"/>
    </row>
    <row r="464" customFormat="false" ht="12.75" hidden="false" customHeight="false" outlineLevel="0" collapsed="false">
      <c r="H464" s="460"/>
      <c r="I464" s="460"/>
    </row>
    <row r="465" customFormat="false" ht="12.75" hidden="false" customHeight="false" outlineLevel="0" collapsed="false">
      <c r="H465" s="460"/>
      <c r="I465" s="460"/>
    </row>
    <row r="466" customFormat="false" ht="12.75" hidden="false" customHeight="false" outlineLevel="0" collapsed="false">
      <c r="H466" s="460"/>
      <c r="I466" s="460"/>
    </row>
    <row r="467" customFormat="false" ht="12.75" hidden="false" customHeight="false" outlineLevel="0" collapsed="false">
      <c r="H467" s="460"/>
      <c r="I467" s="460"/>
    </row>
    <row r="468" customFormat="false" ht="12.75" hidden="false" customHeight="false" outlineLevel="0" collapsed="false">
      <c r="H468" s="460"/>
      <c r="I468" s="460"/>
    </row>
    <row r="469" customFormat="false" ht="12.75" hidden="false" customHeight="false" outlineLevel="0" collapsed="false">
      <c r="H469" s="460"/>
      <c r="I469" s="460"/>
    </row>
    <row r="470" customFormat="false" ht="12.75" hidden="false" customHeight="false" outlineLevel="0" collapsed="false">
      <c r="H470" s="460"/>
      <c r="I470" s="460"/>
    </row>
    <row r="471" customFormat="false" ht="12.75" hidden="false" customHeight="false" outlineLevel="0" collapsed="false">
      <c r="H471" s="460"/>
      <c r="I471" s="460"/>
    </row>
    <row r="472" customFormat="false" ht="12.75" hidden="false" customHeight="false" outlineLevel="0" collapsed="false">
      <c r="H472" s="460"/>
      <c r="I472" s="460"/>
    </row>
    <row r="473" customFormat="false" ht="12.75" hidden="false" customHeight="false" outlineLevel="0" collapsed="false">
      <c r="H473" s="460"/>
      <c r="I473" s="460"/>
    </row>
    <row r="474" customFormat="false" ht="12.75" hidden="false" customHeight="false" outlineLevel="0" collapsed="false">
      <c r="H474" s="460"/>
      <c r="I474" s="460"/>
    </row>
    <row r="475" customFormat="false" ht="12.75" hidden="false" customHeight="false" outlineLevel="0" collapsed="false">
      <c r="H475" s="460"/>
      <c r="I475" s="460"/>
    </row>
    <row r="476" customFormat="false" ht="12.75" hidden="false" customHeight="false" outlineLevel="0" collapsed="false">
      <c r="H476" s="460"/>
      <c r="I476" s="460"/>
    </row>
    <row r="477" customFormat="false" ht="12.75" hidden="false" customHeight="false" outlineLevel="0" collapsed="false">
      <c r="H477" s="460"/>
      <c r="I477" s="460"/>
    </row>
    <row r="478" customFormat="false" ht="12.75" hidden="false" customHeight="false" outlineLevel="0" collapsed="false">
      <c r="H478" s="460"/>
      <c r="I478" s="460"/>
    </row>
    <row r="479" customFormat="false" ht="12.75" hidden="false" customHeight="false" outlineLevel="0" collapsed="false">
      <c r="H479" s="460"/>
      <c r="I479" s="460"/>
    </row>
    <row r="480" customFormat="false" ht="12.75" hidden="false" customHeight="false" outlineLevel="0" collapsed="false">
      <c r="H480" s="460"/>
      <c r="I480" s="460"/>
    </row>
    <row r="481" customFormat="false" ht="12.75" hidden="false" customHeight="false" outlineLevel="0" collapsed="false">
      <c r="H481" s="460"/>
      <c r="I481" s="460"/>
    </row>
    <row r="482" customFormat="false" ht="12.75" hidden="false" customHeight="false" outlineLevel="0" collapsed="false">
      <c r="H482" s="460"/>
      <c r="I482" s="460"/>
    </row>
    <row r="483" customFormat="false" ht="12.75" hidden="false" customHeight="false" outlineLevel="0" collapsed="false">
      <c r="H483" s="460"/>
      <c r="I483" s="460"/>
    </row>
    <row r="484" customFormat="false" ht="12.75" hidden="false" customHeight="false" outlineLevel="0" collapsed="false">
      <c r="H484" s="460"/>
      <c r="I484" s="460"/>
    </row>
    <row r="485" customFormat="false" ht="12.75" hidden="false" customHeight="false" outlineLevel="0" collapsed="false">
      <c r="H485" s="460"/>
      <c r="I485" s="460"/>
    </row>
    <row r="486" customFormat="false" ht="12.75" hidden="false" customHeight="false" outlineLevel="0" collapsed="false">
      <c r="H486" s="460"/>
      <c r="I486" s="460"/>
    </row>
    <row r="487" customFormat="false" ht="12.75" hidden="false" customHeight="false" outlineLevel="0" collapsed="false">
      <c r="H487" s="460"/>
      <c r="I487" s="460"/>
    </row>
    <row r="488" customFormat="false" ht="12.75" hidden="false" customHeight="false" outlineLevel="0" collapsed="false">
      <c r="H488" s="460"/>
      <c r="I488" s="460"/>
    </row>
    <row r="489" customFormat="false" ht="12.75" hidden="false" customHeight="false" outlineLevel="0" collapsed="false">
      <c r="H489" s="460"/>
      <c r="I489" s="460"/>
    </row>
    <row r="490" customFormat="false" ht="12.75" hidden="false" customHeight="false" outlineLevel="0" collapsed="false">
      <c r="H490" s="460"/>
      <c r="I490" s="460"/>
    </row>
    <row r="491" customFormat="false" ht="12.75" hidden="false" customHeight="false" outlineLevel="0" collapsed="false">
      <c r="H491" s="460"/>
      <c r="I491" s="460"/>
    </row>
    <row r="492" customFormat="false" ht="12.75" hidden="false" customHeight="false" outlineLevel="0" collapsed="false">
      <c r="H492" s="460"/>
      <c r="I492" s="460"/>
    </row>
    <row r="493" customFormat="false" ht="12.75" hidden="false" customHeight="false" outlineLevel="0" collapsed="false">
      <c r="H493" s="460"/>
      <c r="I493" s="460"/>
    </row>
    <row r="494" customFormat="false" ht="12.75" hidden="false" customHeight="false" outlineLevel="0" collapsed="false">
      <c r="H494" s="460"/>
      <c r="I494" s="460"/>
    </row>
    <row r="495" customFormat="false" ht="12.75" hidden="false" customHeight="false" outlineLevel="0" collapsed="false">
      <c r="H495" s="460"/>
      <c r="I495" s="460"/>
    </row>
    <row r="496" customFormat="false" ht="12.75" hidden="false" customHeight="false" outlineLevel="0" collapsed="false">
      <c r="H496" s="460"/>
      <c r="I496" s="460"/>
    </row>
    <row r="497" customFormat="false" ht="12.75" hidden="false" customHeight="false" outlineLevel="0" collapsed="false">
      <c r="H497" s="460"/>
      <c r="I497" s="460"/>
    </row>
    <row r="498" customFormat="false" ht="12.75" hidden="false" customHeight="false" outlineLevel="0" collapsed="false">
      <c r="H498" s="460"/>
      <c r="I498" s="460"/>
    </row>
    <row r="499" customFormat="false" ht="12.75" hidden="false" customHeight="false" outlineLevel="0" collapsed="false">
      <c r="H499" s="460"/>
      <c r="I499" s="460"/>
    </row>
    <row r="500" customFormat="false" ht="12.75" hidden="false" customHeight="false" outlineLevel="0" collapsed="false">
      <c r="H500" s="460"/>
      <c r="I500" s="460"/>
    </row>
    <row r="501" customFormat="false" ht="12.75" hidden="false" customHeight="false" outlineLevel="0" collapsed="false">
      <c r="H501" s="460"/>
      <c r="I501" s="460"/>
    </row>
    <row r="502" customFormat="false" ht="12.75" hidden="false" customHeight="false" outlineLevel="0" collapsed="false">
      <c r="H502" s="460"/>
      <c r="I502" s="460"/>
    </row>
    <row r="503" customFormat="false" ht="12.75" hidden="false" customHeight="false" outlineLevel="0" collapsed="false">
      <c r="H503" s="460"/>
      <c r="I503" s="460"/>
    </row>
    <row r="504" customFormat="false" ht="12.75" hidden="false" customHeight="false" outlineLevel="0" collapsed="false">
      <c r="H504" s="460"/>
      <c r="I504" s="460"/>
    </row>
    <row r="505" customFormat="false" ht="12.75" hidden="false" customHeight="false" outlineLevel="0" collapsed="false">
      <c r="H505" s="460"/>
      <c r="I505" s="460"/>
    </row>
    <row r="506" customFormat="false" ht="12.75" hidden="false" customHeight="false" outlineLevel="0" collapsed="false">
      <c r="H506" s="460"/>
      <c r="I506" s="460"/>
    </row>
    <row r="507" customFormat="false" ht="12.75" hidden="false" customHeight="false" outlineLevel="0" collapsed="false">
      <c r="H507" s="460"/>
      <c r="I507" s="460"/>
    </row>
    <row r="508" customFormat="false" ht="12.75" hidden="false" customHeight="false" outlineLevel="0" collapsed="false">
      <c r="H508" s="460"/>
      <c r="I508" s="460"/>
    </row>
    <row r="509" customFormat="false" ht="12.75" hidden="false" customHeight="false" outlineLevel="0" collapsed="false">
      <c r="H509" s="460"/>
      <c r="I509" s="460"/>
    </row>
    <row r="510" customFormat="false" ht="12.75" hidden="false" customHeight="false" outlineLevel="0" collapsed="false">
      <c r="H510" s="460"/>
      <c r="I510" s="460"/>
    </row>
    <row r="511" customFormat="false" ht="12.75" hidden="false" customHeight="false" outlineLevel="0" collapsed="false">
      <c r="H511" s="460"/>
      <c r="I511" s="460"/>
    </row>
    <row r="512" customFormat="false" ht="12.75" hidden="false" customHeight="false" outlineLevel="0" collapsed="false">
      <c r="H512" s="460"/>
      <c r="I512" s="460"/>
    </row>
    <row r="513" customFormat="false" ht="12.75" hidden="false" customHeight="false" outlineLevel="0" collapsed="false">
      <c r="H513" s="460"/>
      <c r="I513" s="460"/>
    </row>
    <row r="514" customFormat="false" ht="12.75" hidden="false" customHeight="false" outlineLevel="0" collapsed="false">
      <c r="H514" s="460"/>
      <c r="I514" s="460"/>
    </row>
    <row r="515" customFormat="false" ht="12.75" hidden="false" customHeight="false" outlineLevel="0" collapsed="false">
      <c r="H515" s="460"/>
      <c r="I515" s="460"/>
    </row>
    <row r="516" customFormat="false" ht="12.75" hidden="false" customHeight="false" outlineLevel="0" collapsed="false">
      <c r="H516" s="460"/>
      <c r="I516" s="460"/>
    </row>
    <row r="517" customFormat="false" ht="12.75" hidden="false" customHeight="false" outlineLevel="0" collapsed="false">
      <c r="H517" s="460"/>
      <c r="I517" s="460"/>
    </row>
    <row r="518" customFormat="false" ht="12.75" hidden="false" customHeight="false" outlineLevel="0" collapsed="false">
      <c r="H518" s="460"/>
      <c r="I518" s="460"/>
    </row>
    <row r="519" customFormat="false" ht="12.75" hidden="false" customHeight="false" outlineLevel="0" collapsed="false">
      <c r="H519" s="460"/>
      <c r="I519" s="460"/>
    </row>
    <row r="520" customFormat="false" ht="12.75" hidden="false" customHeight="false" outlineLevel="0" collapsed="false">
      <c r="H520" s="460"/>
      <c r="I520" s="460"/>
    </row>
    <row r="521" customFormat="false" ht="12.75" hidden="false" customHeight="false" outlineLevel="0" collapsed="false">
      <c r="H521" s="460"/>
      <c r="I521" s="460"/>
    </row>
    <row r="522" customFormat="false" ht="12.75" hidden="false" customHeight="false" outlineLevel="0" collapsed="false">
      <c r="H522" s="460"/>
      <c r="I522" s="460"/>
    </row>
    <row r="523" customFormat="false" ht="12.75" hidden="false" customHeight="false" outlineLevel="0" collapsed="false">
      <c r="H523" s="460"/>
      <c r="I523" s="460"/>
    </row>
    <row r="524" customFormat="false" ht="12.75" hidden="false" customHeight="false" outlineLevel="0" collapsed="false">
      <c r="H524" s="460"/>
      <c r="I524" s="460"/>
    </row>
    <row r="525" customFormat="false" ht="12.75" hidden="false" customHeight="false" outlineLevel="0" collapsed="false">
      <c r="H525" s="460"/>
      <c r="I525" s="460"/>
    </row>
    <row r="526" customFormat="false" ht="12.75" hidden="false" customHeight="false" outlineLevel="0" collapsed="false">
      <c r="H526" s="460"/>
      <c r="I526" s="460"/>
    </row>
    <row r="527" customFormat="false" ht="12.75" hidden="false" customHeight="false" outlineLevel="0" collapsed="false">
      <c r="H527" s="460"/>
      <c r="I527" s="460"/>
    </row>
    <row r="528" customFormat="false" ht="12.75" hidden="false" customHeight="false" outlineLevel="0" collapsed="false">
      <c r="H528" s="460"/>
      <c r="I528" s="460"/>
    </row>
    <row r="529" customFormat="false" ht="12.75" hidden="false" customHeight="false" outlineLevel="0" collapsed="false">
      <c r="H529" s="460"/>
      <c r="I529" s="460"/>
    </row>
    <row r="530" customFormat="false" ht="12.75" hidden="false" customHeight="false" outlineLevel="0" collapsed="false">
      <c r="H530" s="460"/>
      <c r="I530" s="460"/>
    </row>
    <row r="531" customFormat="false" ht="12.75" hidden="false" customHeight="false" outlineLevel="0" collapsed="false">
      <c r="H531" s="460"/>
      <c r="I531" s="460"/>
    </row>
    <row r="532" customFormat="false" ht="12.75" hidden="false" customHeight="false" outlineLevel="0" collapsed="false">
      <c r="H532" s="460"/>
      <c r="I532" s="460"/>
    </row>
    <row r="533" customFormat="false" ht="12.75" hidden="false" customHeight="false" outlineLevel="0" collapsed="false">
      <c r="H533" s="460"/>
      <c r="I533" s="460"/>
    </row>
    <row r="534" customFormat="false" ht="12.75" hidden="false" customHeight="false" outlineLevel="0" collapsed="false">
      <c r="H534" s="460"/>
      <c r="I534" s="460"/>
    </row>
    <row r="535" customFormat="false" ht="12.75" hidden="false" customHeight="false" outlineLevel="0" collapsed="false">
      <c r="H535" s="460"/>
      <c r="I535" s="460"/>
    </row>
    <row r="536" customFormat="false" ht="12.75" hidden="false" customHeight="false" outlineLevel="0" collapsed="false">
      <c r="H536" s="460"/>
      <c r="I536" s="460"/>
    </row>
    <row r="537" customFormat="false" ht="12.75" hidden="false" customHeight="false" outlineLevel="0" collapsed="false">
      <c r="H537" s="460"/>
      <c r="I537" s="460"/>
    </row>
    <row r="538" customFormat="false" ht="12.75" hidden="false" customHeight="false" outlineLevel="0" collapsed="false">
      <c r="H538" s="460"/>
      <c r="I538" s="460"/>
    </row>
    <row r="539" customFormat="false" ht="12.75" hidden="false" customHeight="false" outlineLevel="0" collapsed="false">
      <c r="H539" s="460"/>
      <c r="I539" s="460"/>
    </row>
    <row r="540" customFormat="false" ht="12.75" hidden="false" customHeight="false" outlineLevel="0" collapsed="false">
      <c r="H540" s="460"/>
      <c r="I540" s="460"/>
    </row>
    <row r="541" customFormat="false" ht="12.75" hidden="false" customHeight="false" outlineLevel="0" collapsed="false">
      <c r="H541" s="460"/>
      <c r="I541" s="460"/>
    </row>
    <row r="542" customFormat="false" ht="12.75" hidden="false" customHeight="false" outlineLevel="0" collapsed="false">
      <c r="H542" s="460"/>
      <c r="I542" s="460"/>
    </row>
    <row r="543" customFormat="false" ht="12.75" hidden="false" customHeight="false" outlineLevel="0" collapsed="false">
      <c r="H543" s="460"/>
      <c r="I543" s="460"/>
    </row>
    <row r="544" customFormat="false" ht="12.75" hidden="false" customHeight="false" outlineLevel="0" collapsed="false">
      <c r="H544" s="460"/>
      <c r="I544" s="460"/>
    </row>
    <row r="545" customFormat="false" ht="12.75" hidden="false" customHeight="false" outlineLevel="0" collapsed="false">
      <c r="H545" s="460"/>
      <c r="I545" s="460"/>
    </row>
    <row r="546" customFormat="false" ht="12.75" hidden="false" customHeight="false" outlineLevel="0" collapsed="false">
      <c r="H546" s="460"/>
      <c r="I546" s="460"/>
    </row>
    <row r="547" customFormat="false" ht="12.75" hidden="false" customHeight="false" outlineLevel="0" collapsed="false">
      <c r="H547" s="460"/>
      <c r="I547" s="460"/>
    </row>
    <row r="548" customFormat="false" ht="12.75" hidden="false" customHeight="false" outlineLevel="0" collapsed="false">
      <c r="H548" s="460"/>
      <c r="I548" s="460"/>
    </row>
    <row r="549" customFormat="false" ht="12.75" hidden="false" customHeight="false" outlineLevel="0" collapsed="false">
      <c r="H549" s="460"/>
      <c r="I549" s="460"/>
    </row>
    <row r="550" customFormat="false" ht="12.75" hidden="false" customHeight="false" outlineLevel="0" collapsed="false">
      <c r="H550" s="460"/>
      <c r="I550" s="460"/>
    </row>
    <row r="551" customFormat="false" ht="12.75" hidden="false" customHeight="false" outlineLevel="0" collapsed="false">
      <c r="H551" s="460"/>
      <c r="I551" s="460"/>
    </row>
    <row r="552" customFormat="false" ht="12.75" hidden="false" customHeight="false" outlineLevel="0" collapsed="false">
      <c r="H552" s="460"/>
      <c r="I552" s="460"/>
    </row>
    <row r="553" customFormat="false" ht="12.75" hidden="false" customHeight="false" outlineLevel="0" collapsed="false">
      <c r="H553" s="460"/>
      <c r="I553" s="460"/>
    </row>
    <row r="554" customFormat="false" ht="12.75" hidden="false" customHeight="false" outlineLevel="0" collapsed="false">
      <c r="H554" s="460"/>
      <c r="I554" s="460"/>
    </row>
    <row r="555" customFormat="false" ht="12.75" hidden="false" customHeight="false" outlineLevel="0" collapsed="false">
      <c r="H555" s="460"/>
      <c r="I555" s="460"/>
    </row>
    <row r="556" customFormat="false" ht="12.75" hidden="false" customHeight="false" outlineLevel="0" collapsed="false">
      <c r="H556" s="460"/>
      <c r="I556" s="460"/>
    </row>
    <row r="557" customFormat="false" ht="12.75" hidden="false" customHeight="false" outlineLevel="0" collapsed="false">
      <c r="H557" s="460"/>
      <c r="I557" s="460"/>
    </row>
    <row r="558" customFormat="false" ht="12.75" hidden="false" customHeight="false" outlineLevel="0" collapsed="false">
      <c r="H558" s="460"/>
      <c r="I558" s="460"/>
    </row>
    <row r="559" customFormat="false" ht="12.75" hidden="false" customHeight="false" outlineLevel="0" collapsed="false">
      <c r="H559" s="460"/>
      <c r="I559" s="460"/>
    </row>
    <row r="560" customFormat="false" ht="12.75" hidden="false" customHeight="false" outlineLevel="0" collapsed="false">
      <c r="H560" s="460"/>
      <c r="I560" s="460"/>
    </row>
    <row r="561" customFormat="false" ht="12.75" hidden="false" customHeight="false" outlineLevel="0" collapsed="false">
      <c r="H561" s="460"/>
      <c r="I561" s="460"/>
    </row>
    <row r="562" customFormat="false" ht="12.75" hidden="false" customHeight="false" outlineLevel="0" collapsed="false">
      <c r="H562" s="460"/>
      <c r="I562" s="460"/>
    </row>
    <row r="563" customFormat="false" ht="12.75" hidden="false" customHeight="false" outlineLevel="0" collapsed="false">
      <c r="H563" s="460"/>
      <c r="I563" s="460"/>
    </row>
    <row r="564" customFormat="false" ht="12.75" hidden="false" customHeight="false" outlineLevel="0" collapsed="false">
      <c r="H564" s="460"/>
      <c r="I564" s="460"/>
    </row>
    <row r="565" customFormat="false" ht="12.75" hidden="false" customHeight="false" outlineLevel="0" collapsed="false">
      <c r="H565" s="460"/>
      <c r="I565" s="460"/>
    </row>
    <row r="566" customFormat="false" ht="12.75" hidden="false" customHeight="false" outlineLevel="0" collapsed="false">
      <c r="H566" s="460"/>
      <c r="I566" s="460"/>
    </row>
    <row r="567" customFormat="false" ht="12.75" hidden="false" customHeight="false" outlineLevel="0" collapsed="false">
      <c r="H567" s="460"/>
      <c r="I567" s="460"/>
    </row>
    <row r="568" customFormat="false" ht="12.75" hidden="false" customHeight="false" outlineLevel="0" collapsed="false">
      <c r="H568" s="460"/>
      <c r="I568" s="460"/>
    </row>
    <row r="569" customFormat="false" ht="12.75" hidden="false" customHeight="false" outlineLevel="0" collapsed="false">
      <c r="H569" s="460"/>
      <c r="I569" s="460"/>
    </row>
    <row r="570" customFormat="false" ht="12.75" hidden="false" customHeight="false" outlineLevel="0" collapsed="false">
      <c r="H570" s="460"/>
      <c r="I570" s="460"/>
    </row>
    <row r="571" customFormat="false" ht="12.75" hidden="false" customHeight="false" outlineLevel="0" collapsed="false">
      <c r="H571" s="460"/>
      <c r="I571" s="460"/>
    </row>
    <row r="572" customFormat="false" ht="12.75" hidden="false" customHeight="false" outlineLevel="0" collapsed="false">
      <c r="H572" s="460"/>
      <c r="I572" s="460"/>
    </row>
    <row r="573" customFormat="false" ht="12.75" hidden="false" customHeight="false" outlineLevel="0" collapsed="false">
      <c r="H573" s="460"/>
      <c r="I573" s="460"/>
    </row>
    <row r="574" customFormat="false" ht="12.75" hidden="false" customHeight="false" outlineLevel="0" collapsed="false">
      <c r="H574" s="460"/>
      <c r="I574" s="460"/>
    </row>
    <row r="575" customFormat="false" ht="12.75" hidden="false" customHeight="false" outlineLevel="0" collapsed="false">
      <c r="H575" s="460"/>
      <c r="I575" s="460"/>
    </row>
    <row r="576" customFormat="false" ht="12.75" hidden="false" customHeight="false" outlineLevel="0" collapsed="false">
      <c r="H576" s="460"/>
      <c r="I576" s="460"/>
    </row>
    <row r="577" customFormat="false" ht="12.75" hidden="false" customHeight="false" outlineLevel="0" collapsed="false">
      <c r="H577" s="460"/>
      <c r="I577" s="460"/>
    </row>
    <row r="578" customFormat="false" ht="12.75" hidden="false" customHeight="false" outlineLevel="0" collapsed="false">
      <c r="H578" s="460"/>
      <c r="I578" s="460"/>
    </row>
    <row r="579" customFormat="false" ht="12.75" hidden="false" customHeight="false" outlineLevel="0" collapsed="false">
      <c r="H579" s="460"/>
      <c r="I579" s="460"/>
    </row>
    <row r="580" customFormat="false" ht="12.75" hidden="false" customHeight="false" outlineLevel="0" collapsed="false">
      <c r="H580" s="460"/>
      <c r="I580" s="460"/>
    </row>
    <row r="581" customFormat="false" ht="12.75" hidden="false" customHeight="false" outlineLevel="0" collapsed="false">
      <c r="H581" s="460"/>
      <c r="I581" s="460"/>
    </row>
    <row r="582" customFormat="false" ht="12.75" hidden="false" customHeight="false" outlineLevel="0" collapsed="false">
      <c r="H582" s="460"/>
      <c r="I582" s="460"/>
    </row>
    <row r="583" customFormat="false" ht="12.75" hidden="false" customHeight="false" outlineLevel="0" collapsed="false">
      <c r="H583" s="460"/>
      <c r="I583" s="460"/>
    </row>
    <row r="584" customFormat="false" ht="12.75" hidden="false" customHeight="false" outlineLevel="0" collapsed="false">
      <c r="H584" s="460"/>
      <c r="I584" s="460"/>
    </row>
    <row r="585" customFormat="false" ht="12.75" hidden="false" customHeight="false" outlineLevel="0" collapsed="false">
      <c r="H585" s="460"/>
      <c r="I585" s="460"/>
    </row>
    <row r="586" customFormat="false" ht="12.75" hidden="false" customHeight="false" outlineLevel="0" collapsed="false">
      <c r="H586" s="460"/>
      <c r="I586" s="460"/>
    </row>
    <row r="587" customFormat="false" ht="12.75" hidden="false" customHeight="false" outlineLevel="0" collapsed="false">
      <c r="H587" s="460"/>
      <c r="I587" s="460"/>
    </row>
    <row r="588" customFormat="false" ht="12.75" hidden="false" customHeight="false" outlineLevel="0" collapsed="false">
      <c r="H588" s="460"/>
      <c r="I588" s="460"/>
    </row>
    <row r="589" customFormat="false" ht="12.75" hidden="false" customHeight="false" outlineLevel="0" collapsed="false">
      <c r="H589" s="460"/>
      <c r="I589" s="460"/>
    </row>
    <row r="590" customFormat="false" ht="12.75" hidden="false" customHeight="false" outlineLevel="0" collapsed="false">
      <c r="H590" s="460"/>
      <c r="I590" s="460"/>
    </row>
    <row r="591" customFormat="false" ht="12.75" hidden="false" customHeight="false" outlineLevel="0" collapsed="false">
      <c r="H591" s="460"/>
      <c r="I591" s="460"/>
    </row>
    <row r="592" customFormat="false" ht="12.75" hidden="false" customHeight="false" outlineLevel="0" collapsed="false">
      <c r="H592" s="460"/>
      <c r="I592" s="460"/>
    </row>
    <row r="593" customFormat="false" ht="12.75" hidden="false" customHeight="false" outlineLevel="0" collapsed="false">
      <c r="H593" s="460"/>
      <c r="I593" s="460"/>
    </row>
    <row r="594" customFormat="false" ht="12.75" hidden="false" customHeight="false" outlineLevel="0" collapsed="false">
      <c r="H594" s="460"/>
      <c r="I594" s="460"/>
    </row>
    <row r="595" customFormat="false" ht="12.75" hidden="false" customHeight="false" outlineLevel="0" collapsed="false">
      <c r="H595" s="460"/>
      <c r="I595" s="460"/>
    </row>
    <row r="596" customFormat="false" ht="12.75" hidden="false" customHeight="false" outlineLevel="0" collapsed="false">
      <c r="H596" s="460"/>
      <c r="I596" s="460"/>
    </row>
    <row r="597" customFormat="false" ht="12.75" hidden="false" customHeight="false" outlineLevel="0" collapsed="false">
      <c r="H597" s="460"/>
      <c r="I597" s="460"/>
    </row>
    <row r="598" customFormat="false" ht="12.75" hidden="false" customHeight="false" outlineLevel="0" collapsed="false">
      <c r="H598" s="460"/>
      <c r="I598" s="460"/>
    </row>
    <row r="599" customFormat="false" ht="12.75" hidden="false" customHeight="false" outlineLevel="0" collapsed="false">
      <c r="H599" s="460"/>
      <c r="I599" s="460"/>
    </row>
    <row r="600" customFormat="false" ht="12.75" hidden="false" customHeight="false" outlineLevel="0" collapsed="false">
      <c r="H600" s="460"/>
      <c r="I600" s="460"/>
    </row>
    <row r="601" customFormat="false" ht="12.75" hidden="false" customHeight="false" outlineLevel="0" collapsed="false">
      <c r="H601" s="460"/>
      <c r="I601" s="460"/>
    </row>
    <row r="602" customFormat="false" ht="12.75" hidden="false" customHeight="false" outlineLevel="0" collapsed="false">
      <c r="H602" s="460"/>
      <c r="I602" s="460"/>
    </row>
    <row r="603" customFormat="false" ht="12.75" hidden="false" customHeight="false" outlineLevel="0" collapsed="false">
      <c r="H603" s="460"/>
      <c r="I603" s="460"/>
    </row>
    <row r="604" customFormat="false" ht="12.75" hidden="false" customHeight="false" outlineLevel="0" collapsed="false">
      <c r="H604" s="460"/>
      <c r="I604" s="460"/>
    </row>
    <row r="605" customFormat="false" ht="12.75" hidden="false" customHeight="false" outlineLevel="0" collapsed="false">
      <c r="H605" s="460"/>
      <c r="I605" s="460"/>
    </row>
    <row r="606" customFormat="false" ht="12.75" hidden="false" customHeight="false" outlineLevel="0" collapsed="false">
      <c r="H606" s="460"/>
      <c r="I606" s="460"/>
    </row>
    <row r="607" customFormat="false" ht="12.75" hidden="false" customHeight="false" outlineLevel="0" collapsed="false">
      <c r="H607" s="460"/>
      <c r="I607" s="460"/>
    </row>
    <row r="608" customFormat="false" ht="12.75" hidden="false" customHeight="false" outlineLevel="0" collapsed="false">
      <c r="H608" s="460"/>
      <c r="I608" s="460"/>
    </row>
    <row r="609" customFormat="false" ht="12.75" hidden="false" customHeight="false" outlineLevel="0" collapsed="false">
      <c r="H609" s="460"/>
      <c r="I609" s="460"/>
    </row>
    <row r="610" customFormat="false" ht="12.75" hidden="false" customHeight="false" outlineLevel="0" collapsed="false">
      <c r="H610" s="460"/>
      <c r="I610" s="460"/>
    </row>
    <row r="611" customFormat="false" ht="12.75" hidden="false" customHeight="false" outlineLevel="0" collapsed="false">
      <c r="H611" s="460"/>
      <c r="I611" s="460"/>
    </row>
    <row r="612" customFormat="false" ht="12.75" hidden="false" customHeight="false" outlineLevel="0" collapsed="false">
      <c r="H612" s="460"/>
      <c r="I612" s="460"/>
    </row>
    <row r="613" customFormat="false" ht="12.75" hidden="false" customHeight="false" outlineLevel="0" collapsed="false">
      <c r="H613" s="460"/>
      <c r="I613" s="460"/>
    </row>
    <row r="614" customFormat="false" ht="12.75" hidden="false" customHeight="false" outlineLevel="0" collapsed="false">
      <c r="H614" s="460"/>
      <c r="I614" s="460"/>
    </row>
    <row r="615" customFormat="false" ht="12.75" hidden="false" customHeight="false" outlineLevel="0" collapsed="false">
      <c r="H615" s="460"/>
      <c r="I615" s="460"/>
    </row>
    <row r="616" customFormat="false" ht="12.75" hidden="false" customHeight="false" outlineLevel="0" collapsed="false">
      <c r="H616" s="460"/>
      <c r="I616" s="460"/>
    </row>
    <row r="617" customFormat="false" ht="12.75" hidden="false" customHeight="false" outlineLevel="0" collapsed="false">
      <c r="H617" s="460"/>
      <c r="I617" s="460"/>
    </row>
    <row r="618" customFormat="false" ht="12.75" hidden="false" customHeight="false" outlineLevel="0" collapsed="false">
      <c r="H618" s="460"/>
      <c r="I618" s="460"/>
    </row>
    <row r="619" customFormat="false" ht="12.75" hidden="false" customHeight="false" outlineLevel="0" collapsed="false">
      <c r="H619" s="460"/>
      <c r="I619" s="460"/>
    </row>
    <row r="620" customFormat="false" ht="12.75" hidden="false" customHeight="false" outlineLevel="0" collapsed="false">
      <c r="H620" s="460"/>
      <c r="I620" s="460"/>
    </row>
    <row r="621" customFormat="false" ht="12.75" hidden="false" customHeight="false" outlineLevel="0" collapsed="false">
      <c r="H621" s="460"/>
      <c r="I621" s="460"/>
    </row>
    <row r="622" customFormat="false" ht="12.75" hidden="false" customHeight="false" outlineLevel="0" collapsed="false">
      <c r="H622" s="460"/>
      <c r="I622" s="460"/>
    </row>
    <row r="623" customFormat="false" ht="12.75" hidden="false" customHeight="false" outlineLevel="0" collapsed="false">
      <c r="H623" s="460"/>
      <c r="I623" s="460"/>
    </row>
    <row r="624" customFormat="false" ht="12.75" hidden="false" customHeight="false" outlineLevel="0" collapsed="false">
      <c r="H624" s="460"/>
      <c r="I624" s="460"/>
    </row>
    <row r="625" customFormat="false" ht="12.75" hidden="false" customHeight="false" outlineLevel="0" collapsed="false">
      <c r="H625" s="460"/>
      <c r="I625" s="460"/>
    </row>
    <row r="626" customFormat="false" ht="12.75" hidden="false" customHeight="false" outlineLevel="0" collapsed="false">
      <c r="H626" s="460"/>
      <c r="I626" s="460"/>
    </row>
    <row r="627" customFormat="false" ht="12.75" hidden="false" customHeight="false" outlineLevel="0" collapsed="false">
      <c r="H627" s="460"/>
      <c r="I627" s="460"/>
    </row>
    <row r="628" customFormat="false" ht="12.75" hidden="false" customHeight="false" outlineLevel="0" collapsed="false">
      <c r="H628" s="460"/>
      <c r="I628" s="460"/>
    </row>
    <row r="629" customFormat="false" ht="12.75" hidden="false" customHeight="false" outlineLevel="0" collapsed="false">
      <c r="H629" s="460"/>
      <c r="I629" s="460"/>
    </row>
    <row r="630" customFormat="false" ht="12.75" hidden="false" customHeight="false" outlineLevel="0" collapsed="false">
      <c r="H630" s="460"/>
      <c r="I630" s="460"/>
    </row>
    <row r="631" customFormat="false" ht="12.75" hidden="false" customHeight="false" outlineLevel="0" collapsed="false">
      <c r="H631" s="460"/>
      <c r="I631" s="460"/>
    </row>
    <row r="632" customFormat="false" ht="12.75" hidden="false" customHeight="false" outlineLevel="0" collapsed="false">
      <c r="H632" s="460"/>
      <c r="I632" s="460"/>
    </row>
    <row r="633" customFormat="false" ht="12.75" hidden="false" customHeight="false" outlineLevel="0" collapsed="false">
      <c r="H633" s="460"/>
      <c r="I633" s="460"/>
    </row>
    <row r="634" customFormat="false" ht="12.75" hidden="false" customHeight="false" outlineLevel="0" collapsed="false">
      <c r="H634" s="460"/>
      <c r="I634" s="460"/>
    </row>
    <row r="635" customFormat="false" ht="12.75" hidden="false" customHeight="false" outlineLevel="0" collapsed="false">
      <c r="H635" s="460"/>
      <c r="I635" s="460"/>
    </row>
    <row r="636" customFormat="false" ht="12.75" hidden="false" customHeight="false" outlineLevel="0" collapsed="false">
      <c r="H636" s="460"/>
      <c r="I636" s="460"/>
    </row>
    <row r="637" customFormat="false" ht="12.75" hidden="false" customHeight="false" outlineLevel="0" collapsed="false">
      <c r="H637" s="460"/>
      <c r="I637" s="460"/>
    </row>
    <row r="638" customFormat="false" ht="12.75" hidden="false" customHeight="false" outlineLevel="0" collapsed="false">
      <c r="H638" s="460"/>
      <c r="I638" s="460"/>
    </row>
    <row r="639" customFormat="false" ht="12.75" hidden="false" customHeight="false" outlineLevel="0" collapsed="false">
      <c r="H639" s="460"/>
      <c r="I639" s="460"/>
    </row>
    <row r="640" customFormat="false" ht="12.75" hidden="false" customHeight="false" outlineLevel="0" collapsed="false">
      <c r="H640" s="460"/>
      <c r="I640" s="460"/>
    </row>
    <row r="641" customFormat="false" ht="12.75" hidden="false" customHeight="false" outlineLevel="0" collapsed="false">
      <c r="H641" s="460"/>
      <c r="I641" s="460"/>
    </row>
    <row r="642" customFormat="false" ht="12.75" hidden="false" customHeight="false" outlineLevel="0" collapsed="false">
      <c r="H642" s="460"/>
      <c r="I642" s="460"/>
    </row>
    <row r="643" customFormat="false" ht="12.75" hidden="false" customHeight="false" outlineLevel="0" collapsed="false">
      <c r="H643" s="460"/>
      <c r="I643" s="460"/>
    </row>
    <row r="644" customFormat="false" ht="12.75" hidden="false" customHeight="false" outlineLevel="0" collapsed="false">
      <c r="H644" s="460"/>
      <c r="I644" s="460"/>
    </row>
    <row r="645" customFormat="false" ht="12.75" hidden="false" customHeight="false" outlineLevel="0" collapsed="false">
      <c r="H645" s="460"/>
      <c r="I645" s="460"/>
    </row>
    <row r="646" customFormat="false" ht="12.75" hidden="false" customHeight="false" outlineLevel="0" collapsed="false">
      <c r="H646" s="460"/>
      <c r="I646" s="460"/>
    </row>
    <row r="647" customFormat="false" ht="12.75" hidden="false" customHeight="false" outlineLevel="0" collapsed="false">
      <c r="H647" s="460"/>
      <c r="I647" s="460"/>
    </row>
    <row r="648" customFormat="false" ht="12.75" hidden="false" customHeight="false" outlineLevel="0" collapsed="false">
      <c r="H648" s="460"/>
      <c r="I648" s="460"/>
    </row>
    <row r="649" customFormat="false" ht="12.75" hidden="false" customHeight="false" outlineLevel="0" collapsed="false">
      <c r="H649" s="460"/>
      <c r="I649" s="460"/>
    </row>
    <row r="650" customFormat="false" ht="12.75" hidden="false" customHeight="false" outlineLevel="0" collapsed="false">
      <c r="H650" s="460"/>
      <c r="I650" s="460"/>
    </row>
    <row r="651" customFormat="false" ht="12.75" hidden="false" customHeight="false" outlineLevel="0" collapsed="false">
      <c r="H651" s="460"/>
      <c r="I651" s="460"/>
    </row>
    <row r="652" customFormat="false" ht="12.75" hidden="false" customHeight="false" outlineLevel="0" collapsed="false">
      <c r="H652" s="460"/>
      <c r="I652" s="460"/>
    </row>
    <row r="653" customFormat="false" ht="12.75" hidden="false" customHeight="false" outlineLevel="0" collapsed="false">
      <c r="H653" s="460"/>
      <c r="I653" s="460"/>
    </row>
    <row r="654" customFormat="false" ht="12.75" hidden="false" customHeight="false" outlineLevel="0" collapsed="false">
      <c r="H654" s="460"/>
      <c r="I654" s="460"/>
    </row>
    <row r="655" customFormat="false" ht="12.75" hidden="false" customHeight="false" outlineLevel="0" collapsed="false">
      <c r="H655" s="460"/>
      <c r="I655" s="460"/>
    </row>
    <row r="656" customFormat="false" ht="12.75" hidden="false" customHeight="false" outlineLevel="0" collapsed="false">
      <c r="H656" s="460"/>
      <c r="I656" s="460"/>
    </row>
    <row r="657" customFormat="false" ht="12.75" hidden="false" customHeight="false" outlineLevel="0" collapsed="false">
      <c r="H657" s="460"/>
      <c r="I657" s="460"/>
    </row>
    <row r="658" customFormat="false" ht="12.75" hidden="false" customHeight="false" outlineLevel="0" collapsed="false">
      <c r="H658" s="460"/>
      <c r="I658" s="460"/>
    </row>
    <row r="659" customFormat="false" ht="12.75" hidden="false" customHeight="false" outlineLevel="0" collapsed="false">
      <c r="H659" s="460"/>
      <c r="I659" s="460"/>
    </row>
    <row r="660" customFormat="false" ht="12.75" hidden="false" customHeight="false" outlineLevel="0" collapsed="false">
      <c r="H660" s="460"/>
      <c r="I660" s="460"/>
    </row>
    <row r="661" customFormat="false" ht="12.75" hidden="false" customHeight="false" outlineLevel="0" collapsed="false">
      <c r="H661" s="460"/>
      <c r="I661" s="460"/>
    </row>
    <row r="662" customFormat="false" ht="12.75" hidden="false" customHeight="false" outlineLevel="0" collapsed="false">
      <c r="H662" s="460"/>
      <c r="I662" s="460"/>
    </row>
    <row r="663" customFormat="false" ht="12.75" hidden="false" customHeight="false" outlineLevel="0" collapsed="false">
      <c r="H663" s="460"/>
      <c r="I663" s="460"/>
    </row>
    <row r="664" customFormat="false" ht="12.75" hidden="false" customHeight="false" outlineLevel="0" collapsed="false">
      <c r="H664" s="460"/>
      <c r="I664" s="460"/>
    </row>
    <row r="665" customFormat="false" ht="12.75" hidden="false" customHeight="false" outlineLevel="0" collapsed="false">
      <c r="H665" s="460"/>
      <c r="I665" s="460"/>
    </row>
    <row r="666" customFormat="false" ht="12.75" hidden="false" customHeight="false" outlineLevel="0" collapsed="false">
      <c r="H666" s="460"/>
      <c r="I666" s="460"/>
    </row>
    <row r="667" customFormat="false" ht="12.75" hidden="false" customHeight="false" outlineLevel="0" collapsed="false">
      <c r="H667" s="460"/>
      <c r="I667" s="460"/>
    </row>
    <row r="668" customFormat="false" ht="12.75" hidden="false" customHeight="false" outlineLevel="0" collapsed="false">
      <c r="H668" s="460"/>
      <c r="I668" s="460"/>
    </row>
    <row r="669" customFormat="false" ht="12.75" hidden="false" customHeight="false" outlineLevel="0" collapsed="false">
      <c r="H669" s="460"/>
      <c r="I669" s="460"/>
    </row>
    <row r="670" customFormat="false" ht="12.75" hidden="false" customHeight="false" outlineLevel="0" collapsed="false">
      <c r="H670" s="460"/>
      <c r="I670" s="460"/>
    </row>
    <row r="671" customFormat="false" ht="12.75" hidden="false" customHeight="false" outlineLevel="0" collapsed="false">
      <c r="H671" s="460"/>
      <c r="I671" s="460"/>
    </row>
    <row r="672" customFormat="false" ht="12.75" hidden="false" customHeight="false" outlineLevel="0" collapsed="false">
      <c r="H672" s="460"/>
      <c r="I672" s="460"/>
    </row>
    <row r="673" customFormat="false" ht="12.75" hidden="false" customHeight="false" outlineLevel="0" collapsed="false">
      <c r="H673" s="460"/>
      <c r="I673" s="460"/>
    </row>
    <row r="674" customFormat="false" ht="12.75" hidden="false" customHeight="false" outlineLevel="0" collapsed="false">
      <c r="H674" s="460"/>
      <c r="I674" s="460"/>
    </row>
    <row r="675" customFormat="false" ht="12.75" hidden="false" customHeight="false" outlineLevel="0" collapsed="false">
      <c r="H675" s="460"/>
      <c r="I675" s="460"/>
    </row>
    <row r="676" customFormat="false" ht="12.75" hidden="false" customHeight="false" outlineLevel="0" collapsed="false">
      <c r="H676" s="460"/>
      <c r="I676" s="460"/>
    </row>
    <row r="677" customFormat="false" ht="12.75" hidden="false" customHeight="false" outlineLevel="0" collapsed="false">
      <c r="H677" s="460"/>
      <c r="I677" s="460"/>
    </row>
    <row r="678" customFormat="false" ht="12.75" hidden="false" customHeight="false" outlineLevel="0" collapsed="false">
      <c r="H678" s="460"/>
      <c r="I678" s="460"/>
    </row>
    <row r="679" customFormat="false" ht="12.75" hidden="false" customHeight="false" outlineLevel="0" collapsed="false">
      <c r="H679" s="460"/>
      <c r="I679" s="460"/>
    </row>
    <row r="680" customFormat="false" ht="12.75" hidden="false" customHeight="false" outlineLevel="0" collapsed="false">
      <c r="H680" s="460"/>
      <c r="I680" s="460"/>
    </row>
    <row r="681" customFormat="false" ht="12.75" hidden="false" customHeight="false" outlineLevel="0" collapsed="false">
      <c r="H681" s="460"/>
      <c r="I681" s="460"/>
    </row>
    <row r="682" customFormat="false" ht="12.75" hidden="false" customHeight="false" outlineLevel="0" collapsed="false">
      <c r="H682" s="460"/>
      <c r="I682" s="460"/>
    </row>
    <row r="683" customFormat="false" ht="12.75" hidden="false" customHeight="false" outlineLevel="0" collapsed="false">
      <c r="H683" s="460"/>
      <c r="I683" s="460"/>
    </row>
    <row r="684" customFormat="false" ht="12.75" hidden="false" customHeight="false" outlineLevel="0" collapsed="false">
      <c r="H684" s="460"/>
      <c r="I684" s="460"/>
    </row>
    <row r="685" customFormat="false" ht="12.75" hidden="false" customHeight="false" outlineLevel="0" collapsed="false">
      <c r="H685" s="460"/>
      <c r="I685" s="460"/>
    </row>
    <row r="686" customFormat="false" ht="12.75" hidden="false" customHeight="false" outlineLevel="0" collapsed="false">
      <c r="H686" s="460"/>
      <c r="I686" s="460"/>
    </row>
    <row r="687" customFormat="false" ht="12.75" hidden="false" customHeight="false" outlineLevel="0" collapsed="false">
      <c r="H687" s="460"/>
      <c r="I687" s="460"/>
    </row>
    <row r="688" customFormat="false" ht="12.75" hidden="false" customHeight="false" outlineLevel="0" collapsed="false">
      <c r="H688" s="460"/>
      <c r="I688" s="460"/>
    </row>
    <row r="689" customFormat="false" ht="12.75" hidden="false" customHeight="false" outlineLevel="0" collapsed="false">
      <c r="H689" s="460"/>
      <c r="I689" s="460"/>
    </row>
    <row r="690" customFormat="false" ht="12.75" hidden="false" customHeight="false" outlineLevel="0" collapsed="false">
      <c r="H690" s="460"/>
      <c r="I690" s="460"/>
    </row>
    <row r="691" customFormat="false" ht="12.75" hidden="false" customHeight="false" outlineLevel="0" collapsed="false">
      <c r="H691" s="460"/>
      <c r="I691" s="460"/>
    </row>
    <row r="692" customFormat="false" ht="12.75" hidden="false" customHeight="false" outlineLevel="0" collapsed="false">
      <c r="H692" s="460"/>
      <c r="I692" s="460"/>
    </row>
    <row r="693" customFormat="false" ht="12.75" hidden="false" customHeight="false" outlineLevel="0" collapsed="false">
      <c r="H693" s="460"/>
      <c r="I693" s="460"/>
    </row>
    <row r="694" customFormat="false" ht="12.75" hidden="false" customHeight="false" outlineLevel="0" collapsed="false">
      <c r="H694" s="460"/>
      <c r="I694" s="460"/>
    </row>
    <row r="695" customFormat="false" ht="12.75" hidden="false" customHeight="false" outlineLevel="0" collapsed="false">
      <c r="H695" s="460"/>
      <c r="I695" s="460"/>
    </row>
    <row r="696" customFormat="false" ht="12.75" hidden="false" customHeight="false" outlineLevel="0" collapsed="false">
      <c r="H696" s="460"/>
      <c r="I696" s="460"/>
    </row>
    <row r="697" customFormat="false" ht="12.75" hidden="false" customHeight="false" outlineLevel="0" collapsed="false">
      <c r="H697" s="460"/>
      <c r="I697" s="460"/>
    </row>
    <row r="698" customFormat="false" ht="12.75" hidden="false" customHeight="false" outlineLevel="0" collapsed="false">
      <c r="H698" s="460"/>
      <c r="I698" s="460"/>
    </row>
    <row r="699" customFormat="false" ht="12.75" hidden="false" customHeight="false" outlineLevel="0" collapsed="false">
      <c r="H699" s="460"/>
      <c r="I699" s="460"/>
    </row>
    <row r="700" customFormat="false" ht="12.75" hidden="false" customHeight="false" outlineLevel="0" collapsed="false">
      <c r="H700" s="460"/>
      <c r="I700" s="460"/>
    </row>
    <row r="701" customFormat="false" ht="12.75" hidden="false" customHeight="false" outlineLevel="0" collapsed="false">
      <c r="H701" s="460"/>
      <c r="I701" s="460"/>
    </row>
    <row r="702" customFormat="false" ht="12.75" hidden="false" customHeight="false" outlineLevel="0" collapsed="false">
      <c r="H702" s="460"/>
      <c r="I702" s="460"/>
    </row>
    <row r="703" customFormat="false" ht="12.75" hidden="false" customHeight="false" outlineLevel="0" collapsed="false">
      <c r="H703" s="460"/>
      <c r="I703" s="460"/>
    </row>
    <row r="704" customFormat="false" ht="12.75" hidden="false" customHeight="false" outlineLevel="0" collapsed="false">
      <c r="H704" s="460"/>
      <c r="I704" s="460"/>
    </row>
    <row r="705" customFormat="false" ht="12.75" hidden="false" customHeight="false" outlineLevel="0" collapsed="false">
      <c r="H705" s="460"/>
      <c r="I705" s="460"/>
    </row>
    <row r="706" customFormat="false" ht="12.75" hidden="false" customHeight="false" outlineLevel="0" collapsed="false">
      <c r="H706" s="460"/>
      <c r="I706" s="460"/>
    </row>
    <row r="707" customFormat="false" ht="12.75" hidden="false" customHeight="false" outlineLevel="0" collapsed="false">
      <c r="H707" s="460"/>
      <c r="I707" s="460"/>
    </row>
    <row r="708" customFormat="false" ht="12.75" hidden="false" customHeight="false" outlineLevel="0" collapsed="false">
      <c r="H708" s="460"/>
      <c r="I708" s="460"/>
    </row>
    <row r="709" customFormat="false" ht="12.75" hidden="false" customHeight="false" outlineLevel="0" collapsed="false">
      <c r="H709" s="460"/>
      <c r="I709" s="460"/>
    </row>
    <row r="710" customFormat="false" ht="12.75" hidden="false" customHeight="false" outlineLevel="0" collapsed="false">
      <c r="H710" s="460"/>
      <c r="I710" s="460"/>
    </row>
    <row r="711" customFormat="false" ht="12.75" hidden="false" customHeight="false" outlineLevel="0" collapsed="false">
      <c r="H711" s="460"/>
      <c r="I711" s="460"/>
    </row>
    <row r="712" customFormat="false" ht="12.75" hidden="false" customHeight="false" outlineLevel="0" collapsed="false">
      <c r="H712" s="460"/>
      <c r="I712" s="460"/>
    </row>
    <row r="713" customFormat="false" ht="12.75" hidden="false" customHeight="false" outlineLevel="0" collapsed="false">
      <c r="H713" s="460"/>
      <c r="I713" s="460"/>
    </row>
    <row r="714" customFormat="false" ht="12.75" hidden="false" customHeight="false" outlineLevel="0" collapsed="false">
      <c r="H714" s="460"/>
      <c r="I714" s="460"/>
    </row>
    <row r="715" customFormat="false" ht="12.75" hidden="false" customHeight="false" outlineLevel="0" collapsed="false">
      <c r="H715" s="460"/>
      <c r="I715" s="460"/>
    </row>
    <row r="716" customFormat="false" ht="12.75" hidden="false" customHeight="false" outlineLevel="0" collapsed="false">
      <c r="H716" s="460"/>
      <c r="I716" s="460"/>
    </row>
    <row r="717" customFormat="false" ht="12.75" hidden="false" customHeight="false" outlineLevel="0" collapsed="false">
      <c r="H717" s="460"/>
      <c r="I717" s="460"/>
    </row>
    <row r="718" customFormat="false" ht="12.75" hidden="false" customHeight="false" outlineLevel="0" collapsed="false">
      <c r="H718" s="460"/>
      <c r="I718" s="460"/>
    </row>
    <row r="719" customFormat="false" ht="12.75" hidden="false" customHeight="false" outlineLevel="0" collapsed="false">
      <c r="H719" s="460"/>
      <c r="I719" s="460"/>
    </row>
    <row r="720" customFormat="false" ht="12.75" hidden="false" customHeight="false" outlineLevel="0" collapsed="false">
      <c r="H720" s="460"/>
      <c r="I720" s="460"/>
    </row>
    <row r="721" customFormat="false" ht="12.75" hidden="false" customHeight="false" outlineLevel="0" collapsed="false">
      <c r="H721" s="460"/>
      <c r="I721" s="460"/>
    </row>
    <row r="722" customFormat="false" ht="12.75" hidden="false" customHeight="false" outlineLevel="0" collapsed="false">
      <c r="H722" s="460"/>
      <c r="I722" s="460"/>
    </row>
    <row r="723" customFormat="false" ht="12.75" hidden="false" customHeight="false" outlineLevel="0" collapsed="false">
      <c r="H723" s="460"/>
      <c r="I723" s="460"/>
    </row>
    <row r="724" customFormat="false" ht="12.75" hidden="false" customHeight="false" outlineLevel="0" collapsed="false">
      <c r="H724" s="460"/>
      <c r="I724" s="460"/>
    </row>
    <row r="725" customFormat="false" ht="12.75" hidden="false" customHeight="false" outlineLevel="0" collapsed="false">
      <c r="H725" s="460"/>
      <c r="I725" s="460"/>
    </row>
    <row r="726" customFormat="false" ht="12.75" hidden="false" customHeight="false" outlineLevel="0" collapsed="false">
      <c r="H726" s="460"/>
      <c r="I726" s="460"/>
    </row>
    <row r="727" customFormat="false" ht="12.75" hidden="false" customHeight="false" outlineLevel="0" collapsed="false">
      <c r="H727" s="460"/>
      <c r="I727" s="460"/>
    </row>
    <row r="728" customFormat="false" ht="12.75" hidden="false" customHeight="false" outlineLevel="0" collapsed="false">
      <c r="H728" s="460"/>
      <c r="I728" s="460"/>
    </row>
    <row r="729" customFormat="false" ht="12.75" hidden="false" customHeight="false" outlineLevel="0" collapsed="false">
      <c r="H729" s="460"/>
      <c r="I729" s="460"/>
    </row>
    <row r="730" customFormat="false" ht="12.75" hidden="false" customHeight="false" outlineLevel="0" collapsed="false">
      <c r="H730" s="460"/>
      <c r="I730" s="460"/>
    </row>
    <row r="731" customFormat="false" ht="12.75" hidden="false" customHeight="false" outlineLevel="0" collapsed="false">
      <c r="H731" s="460"/>
      <c r="I731" s="460"/>
    </row>
    <row r="732" customFormat="false" ht="12.75" hidden="false" customHeight="false" outlineLevel="0" collapsed="false">
      <c r="H732" s="460"/>
      <c r="I732" s="460"/>
    </row>
    <row r="733" customFormat="false" ht="12.75" hidden="false" customHeight="false" outlineLevel="0" collapsed="false">
      <c r="H733" s="460"/>
      <c r="I733" s="460"/>
    </row>
    <row r="734" customFormat="false" ht="12.75" hidden="false" customHeight="false" outlineLevel="0" collapsed="false">
      <c r="H734" s="460"/>
      <c r="I734" s="460"/>
    </row>
    <row r="735" customFormat="false" ht="12.75" hidden="false" customHeight="false" outlineLevel="0" collapsed="false">
      <c r="H735" s="460"/>
      <c r="I735" s="460"/>
    </row>
    <row r="736" customFormat="false" ht="12.75" hidden="false" customHeight="false" outlineLevel="0" collapsed="false">
      <c r="H736" s="460"/>
      <c r="I736" s="460"/>
    </row>
    <row r="737" customFormat="false" ht="12.75" hidden="false" customHeight="false" outlineLevel="0" collapsed="false">
      <c r="H737" s="460"/>
      <c r="I737" s="460"/>
    </row>
    <row r="738" customFormat="false" ht="12.75" hidden="false" customHeight="false" outlineLevel="0" collapsed="false">
      <c r="H738" s="460"/>
      <c r="I738" s="460"/>
    </row>
    <row r="739" customFormat="false" ht="12.75" hidden="false" customHeight="false" outlineLevel="0" collapsed="false">
      <c r="H739" s="460"/>
      <c r="I739" s="460"/>
    </row>
    <row r="740" customFormat="false" ht="12.75" hidden="false" customHeight="false" outlineLevel="0" collapsed="false">
      <c r="H740" s="460"/>
      <c r="I740" s="460"/>
    </row>
    <row r="741" customFormat="false" ht="12.75" hidden="false" customHeight="false" outlineLevel="0" collapsed="false">
      <c r="H741" s="460"/>
      <c r="I741" s="460"/>
    </row>
    <row r="742" customFormat="false" ht="12.75" hidden="false" customHeight="false" outlineLevel="0" collapsed="false">
      <c r="H742" s="460"/>
      <c r="I742" s="460"/>
    </row>
    <row r="743" customFormat="false" ht="12.75" hidden="false" customHeight="false" outlineLevel="0" collapsed="false">
      <c r="H743" s="460"/>
      <c r="I743" s="460"/>
    </row>
    <row r="744" customFormat="false" ht="12.75" hidden="false" customHeight="false" outlineLevel="0" collapsed="false">
      <c r="H744" s="460"/>
      <c r="I744" s="460"/>
    </row>
    <row r="745" customFormat="false" ht="12.75" hidden="false" customHeight="false" outlineLevel="0" collapsed="false">
      <c r="H745" s="460"/>
      <c r="I745" s="460"/>
    </row>
    <row r="746" customFormat="false" ht="12.75" hidden="false" customHeight="false" outlineLevel="0" collapsed="false">
      <c r="H746" s="460"/>
      <c r="I746" s="460"/>
    </row>
    <row r="747" customFormat="false" ht="12.75" hidden="false" customHeight="false" outlineLevel="0" collapsed="false">
      <c r="H747" s="460"/>
      <c r="I747" s="460"/>
    </row>
    <row r="748" customFormat="false" ht="12.75" hidden="false" customHeight="false" outlineLevel="0" collapsed="false">
      <c r="H748" s="460"/>
      <c r="I748" s="460"/>
    </row>
    <row r="749" customFormat="false" ht="12.75" hidden="false" customHeight="false" outlineLevel="0" collapsed="false">
      <c r="H749" s="460"/>
      <c r="I749" s="460"/>
    </row>
    <row r="750" customFormat="false" ht="12.75" hidden="false" customHeight="false" outlineLevel="0" collapsed="false">
      <c r="H750" s="460"/>
      <c r="I750" s="460"/>
    </row>
    <row r="751" customFormat="false" ht="12.75" hidden="false" customHeight="false" outlineLevel="0" collapsed="false">
      <c r="H751" s="460"/>
      <c r="I751" s="460"/>
    </row>
    <row r="752" customFormat="false" ht="12.75" hidden="false" customHeight="false" outlineLevel="0" collapsed="false">
      <c r="H752" s="460"/>
      <c r="I752" s="460"/>
    </row>
    <row r="753" customFormat="false" ht="12.75" hidden="false" customHeight="false" outlineLevel="0" collapsed="false">
      <c r="H753" s="460"/>
      <c r="I753" s="460"/>
    </row>
    <row r="754" customFormat="false" ht="12.75" hidden="false" customHeight="false" outlineLevel="0" collapsed="false">
      <c r="H754" s="460"/>
      <c r="I754" s="460"/>
    </row>
    <row r="755" customFormat="false" ht="12.75" hidden="false" customHeight="false" outlineLevel="0" collapsed="false">
      <c r="H755" s="460"/>
      <c r="I755" s="460"/>
    </row>
    <row r="756" customFormat="false" ht="12.75" hidden="false" customHeight="false" outlineLevel="0" collapsed="false">
      <c r="H756" s="460"/>
      <c r="I756" s="460"/>
    </row>
    <row r="757" customFormat="false" ht="12.75" hidden="false" customHeight="false" outlineLevel="0" collapsed="false">
      <c r="H757" s="460"/>
      <c r="I757" s="460"/>
    </row>
    <row r="758" customFormat="false" ht="12.75" hidden="false" customHeight="false" outlineLevel="0" collapsed="false">
      <c r="H758" s="460"/>
      <c r="I758" s="460"/>
    </row>
    <row r="759" customFormat="false" ht="12.75" hidden="false" customHeight="false" outlineLevel="0" collapsed="false">
      <c r="H759" s="460"/>
      <c r="I759" s="460"/>
    </row>
    <row r="760" customFormat="false" ht="12.75" hidden="false" customHeight="false" outlineLevel="0" collapsed="false">
      <c r="H760" s="460"/>
      <c r="I760" s="460"/>
    </row>
    <row r="761" customFormat="false" ht="12.75" hidden="false" customHeight="false" outlineLevel="0" collapsed="false">
      <c r="H761" s="460"/>
      <c r="I761" s="460"/>
    </row>
    <row r="762" customFormat="false" ht="12.75" hidden="false" customHeight="false" outlineLevel="0" collapsed="false">
      <c r="H762" s="460"/>
      <c r="I762" s="460"/>
    </row>
    <row r="763" customFormat="false" ht="12.75" hidden="false" customHeight="false" outlineLevel="0" collapsed="false">
      <c r="H763" s="460"/>
      <c r="I763" s="460"/>
    </row>
    <row r="764" customFormat="false" ht="12.75" hidden="false" customHeight="false" outlineLevel="0" collapsed="false">
      <c r="H764" s="460"/>
      <c r="I764" s="460"/>
    </row>
    <row r="765" customFormat="false" ht="12.75" hidden="false" customHeight="false" outlineLevel="0" collapsed="false">
      <c r="H765" s="460"/>
      <c r="I765" s="460"/>
    </row>
    <row r="766" customFormat="false" ht="12.75" hidden="false" customHeight="false" outlineLevel="0" collapsed="false">
      <c r="H766" s="460"/>
      <c r="I766" s="460"/>
    </row>
    <row r="767" customFormat="false" ht="12.75" hidden="false" customHeight="false" outlineLevel="0" collapsed="false">
      <c r="H767" s="460"/>
      <c r="I767" s="460"/>
    </row>
    <row r="768" customFormat="false" ht="12.75" hidden="false" customHeight="false" outlineLevel="0" collapsed="false">
      <c r="H768" s="460"/>
      <c r="I768" s="460"/>
    </row>
    <row r="769" customFormat="false" ht="12.75" hidden="false" customHeight="false" outlineLevel="0" collapsed="false">
      <c r="H769" s="460"/>
      <c r="I769" s="460"/>
    </row>
    <row r="770" customFormat="false" ht="12.75" hidden="false" customHeight="false" outlineLevel="0" collapsed="false">
      <c r="H770" s="460"/>
      <c r="I770" s="460"/>
    </row>
    <row r="771" customFormat="false" ht="12.75" hidden="false" customHeight="false" outlineLevel="0" collapsed="false">
      <c r="H771" s="460"/>
      <c r="I771" s="460"/>
    </row>
    <row r="772" customFormat="false" ht="12.75" hidden="false" customHeight="false" outlineLevel="0" collapsed="false">
      <c r="H772" s="460"/>
      <c r="I772" s="460"/>
    </row>
    <row r="773" customFormat="false" ht="12.75" hidden="false" customHeight="false" outlineLevel="0" collapsed="false">
      <c r="H773" s="460"/>
      <c r="I773" s="460"/>
    </row>
    <row r="774" customFormat="false" ht="12.75" hidden="false" customHeight="false" outlineLevel="0" collapsed="false">
      <c r="H774" s="460"/>
      <c r="I774" s="460"/>
    </row>
    <row r="775" customFormat="false" ht="12.75" hidden="false" customHeight="false" outlineLevel="0" collapsed="false">
      <c r="H775" s="460"/>
      <c r="I775" s="460"/>
    </row>
    <row r="776" customFormat="false" ht="12.75" hidden="false" customHeight="false" outlineLevel="0" collapsed="false">
      <c r="H776" s="460"/>
      <c r="I776" s="460"/>
    </row>
    <row r="777" customFormat="false" ht="12.75" hidden="false" customHeight="false" outlineLevel="0" collapsed="false">
      <c r="H777" s="460"/>
      <c r="I777" s="460"/>
    </row>
    <row r="778" customFormat="false" ht="12.75" hidden="false" customHeight="false" outlineLevel="0" collapsed="false">
      <c r="H778" s="460"/>
      <c r="I778" s="460"/>
    </row>
    <row r="779" customFormat="false" ht="12.75" hidden="false" customHeight="false" outlineLevel="0" collapsed="false">
      <c r="H779" s="460"/>
      <c r="I779" s="460"/>
    </row>
    <row r="780" customFormat="false" ht="12.75" hidden="false" customHeight="false" outlineLevel="0" collapsed="false">
      <c r="H780" s="460"/>
      <c r="I780" s="460"/>
    </row>
    <row r="781" customFormat="false" ht="12.75" hidden="false" customHeight="false" outlineLevel="0" collapsed="false">
      <c r="H781" s="460"/>
      <c r="I781" s="460"/>
    </row>
    <row r="782" customFormat="false" ht="12.75" hidden="false" customHeight="false" outlineLevel="0" collapsed="false">
      <c r="H782" s="460"/>
      <c r="I782" s="460"/>
    </row>
    <row r="783" customFormat="false" ht="12.75" hidden="false" customHeight="false" outlineLevel="0" collapsed="false">
      <c r="H783" s="460"/>
      <c r="I783" s="460"/>
    </row>
    <row r="784" customFormat="false" ht="12.75" hidden="false" customHeight="false" outlineLevel="0" collapsed="false">
      <c r="H784" s="460"/>
      <c r="I784" s="460"/>
    </row>
    <row r="785" customFormat="false" ht="12.75" hidden="false" customHeight="false" outlineLevel="0" collapsed="false">
      <c r="H785" s="460"/>
      <c r="I785" s="460"/>
    </row>
    <row r="786" customFormat="false" ht="12.75" hidden="false" customHeight="false" outlineLevel="0" collapsed="false">
      <c r="H786" s="460"/>
      <c r="I786" s="460"/>
    </row>
    <row r="787" customFormat="false" ht="12.75" hidden="false" customHeight="false" outlineLevel="0" collapsed="false">
      <c r="H787" s="460"/>
      <c r="I787" s="460"/>
    </row>
    <row r="788" customFormat="false" ht="12.75" hidden="false" customHeight="false" outlineLevel="0" collapsed="false">
      <c r="H788" s="460"/>
      <c r="I788" s="460"/>
    </row>
    <row r="789" customFormat="false" ht="12.75" hidden="false" customHeight="false" outlineLevel="0" collapsed="false">
      <c r="H789" s="460"/>
      <c r="I789" s="460"/>
    </row>
    <row r="790" customFormat="false" ht="12.75" hidden="false" customHeight="false" outlineLevel="0" collapsed="false">
      <c r="H790" s="460"/>
      <c r="I790" s="460"/>
    </row>
    <row r="791" customFormat="false" ht="12.75" hidden="false" customHeight="false" outlineLevel="0" collapsed="false">
      <c r="H791" s="460"/>
      <c r="I791" s="460"/>
    </row>
    <row r="792" customFormat="false" ht="12.75" hidden="false" customHeight="false" outlineLevel="0" collapsed="false">
      <c r="H792" s="460"/>
      <c r="I792" s="460"/>
    </row>
    <row r="793" customFormat="false" ht="12.75" hidden="false" customHeight="false" outlineLevel="0" collapsed="false">
      <c r="H793" s="460"/>
      <c r="I793" s="460"/>
    </row>
    <row r="794" customFormat="false" ht="12.75" hidden="false" customHeight="false" outlineLevel="0" collapsed="false">
      <c r="H794" s="460"/>
      <c r="I794" s="460"/>
    </row>
    <row r="795" customFormat="false" ht="12.75" hidden="false" customHeight="false" outlineLevel="0" collapsed="false">
      <c r="H795" s="460"/>
      <c r="I795" s="460"/>
    </row>
    <row r="796" customFormat="false" ht="12.75" hidden="false" customHeight="false" outlineLevel="0" collapsed="false">
      <c r="H796" s="460"/>
      <c r="I796" s="460"/>
    </row>
    <row r="797" customFormat="false" ht="12.75" hidden="false" customHeight="false" outlineLevel="0" collapsed="false">
      <c r="H797" s="460"/>
      <c r="I797" s="460"/>
    </row>
    <row r="798" customFormat="false" ht="12.75" hidden="false" customHeight="false" outlineLevel="0" collapsed="false">
      <c r="H798" s="460"/>
      <c r="I798" s="460"/>
    </row>
    <row r="799" customFormat="false" ht="12.75" hidden="false" customHeight="false" outlineLevel="0" collapsed="false">
      <c r="H799" s="460"/>
      <c r="I799" s="460"/>
    </row>
    <row r="800" customFormat="false" ht="12.75" hidden="false" customHeight="false" outlineLevel="0" collapsed="false">
      <c r="H800" s="460"/>
      <c r="I800" s="460"/>
    </row>
    <row r="801" customFormat="false" ht="12.75" hidden="false" customHeight="false" outlineLevel="0" collapsed="false">
      <c r="H801" s="460"/>
      <c r="I801" s="460"/>
    </row>
    <row r="802" customFormat="false" ht="12.75" hidden="false" customHeight="false" outlineLevel="0" collapsed="false">
      <c r="H802" s="460"/>
      <c r="I802" s="460"/>
    </row>
    <row r="803" customFormat="false" ht="12.75" hidden="false" customHeight="false" outlineLevel="0" collapsed="false">
      <c r="H803" s="460"/>
      <c r="I803" s="460"/>
    </row>
    <row r="804" customFormat="false" ht="12.75" hidden="false" customHeight="false" outlineLevel="0" collapsed="false">
      <c r="H804" s="460"/>
      <c r="I804" s="460"/>
    </row>
    <row r="805" customFormat="false" ht="12.75" hidden="false" customHeight="false" outlineLevel="0" collapsed="false">
      <c r="H805" s="460"/>
      <c r="I805" s="460"/>
    </row>
    <row r="806" customFormat="false" ht="12.75" hidden="false" customHeight="false" outlineLevel="0" collapsed="false">
      <c r="H806" s="460"/>
      <c r="I806" s="460"/>
    </row>
    <row r="807" customFormat="false" ht="12.75" hidden="false" customHeight="false" outlineLevel="0" collapsed="false">
      <c r="H807" s="460"/>
      <c r="I807" s="460"/>
    </row>
    <row r="808" customFormat="false" ht="12.75" hidden="false" customHeight="false" outlineLevel="0" collapsed="false">
      <c r="H808" s="460"/>
      <c r="I808" s="460"/>
    </row>
    <row r="809" customFormat="false" ht="12.75" hidden="false" customHeight="false" outlineLevel="0" collapsed="false">
      <c r="H809" s="460"/>
      <c r="I809" s="460"/>
    </row>
    <row r="810" customFormat="false" ht="12.75" hidden="false" customHeight="false" outlineLevel="0" collapsed="false">
      <c r="H810" s="460"/>
      <c r="I810" s="460"/>
    </row>
    <row r="811" customFormat="false" ht="12.75" hidden="false" customHeight="false" outlineLevel="0" collapsed="false">
      <c r="H811" s="460"/>
      <c r="I811" s="460"/>
    </row>
    <row r="812" customFormat="false" ht="12.75" hidden="false" customHeight="false" outlineLevel="0" collapsed="false">
      <c r="H812" s="460"/>
      <c r="I812" s="460"/>
    </row>
    <row r="813" customFormat="false" ht="12.75" hidden="false" customHeight="false" outlineLevel="0" collapsed="false">
      <c r="H813" s="460"/>
      <c r="I813" s="460"/>
    </row>
    <row r="814" customFormat="false" ht="12.75" hidden="false" customHeight="false" outlineLevel="0" collapsed="false">
      <c r="H814" s="460"/>
      <c r="I814" s="460"/>
    </row>
    <row r="815" customFormat="false" ht="12.75" hidden="false" customHeight="false" outlineLevel="0" collapsed="false">
      <c r="H815" s="460"/>
      <c r="I815" s="460"/>
    </row>
    <row r="816" customFormat="false" ht="12.75" hidden="false" customHeight="false" outlineLevel="0" collapsed="false">
      <c r="H816" s="460"/>
      <c r="I816" s="460"/>
    </row>
    <row r="817" customFormat="false" ht="12.75" hidden="false" customHeight="false" outlineLevel="0" collapsed="false">
      <c r="H817" s="460"/>
      <c r="I817" s="460"/>
    </row>
    <row r="818" customFormat="false" ht="12.75" hidden="false" customHeight="false" outlineLevel="0" collapsed="false">
      <c r="H818" s="460"/>
      <c r="I818" s="460"/>
    </row>
    <row r="819" customFormat="false" ht="12.75" hidden="false" customHeight="false" outlineLevel="0" collapsed="false">
      <c r="H819" s="460"/>
      <c r="I819" s="460"/>
    </row>
    <row r="820" customFormat="false" ht="12.75" hidden="false" customHeight="false" outlineLevel="0" collapsed="false">
      <c r="H820" s="460"/>
      <c r="I820" s="460"/>
    </row>
    <row r="821" customFormat="false" ht="12.75" hidden="false" customHeight="false" outlineLevel="0" collapsed="false">
      <c r="H821" s="460"/>
      <c r="I821" s="460"/>
    </row>
    <row r="822" customFormat="false" ht="12.75" hidden="false" customHeight="false" outlineLevel="0" collapsed="false">
      <c r="H822" s="460"/>
      <c r="I822" s="460"/>
    </row>
    <row r="823" customFormat="false" ht="12.75" hidden="false" customHeight="false" outlineLevel="0" collapsed="false">
      <c r="H823" s="460"/>
      <c r="I823" s="460"/>
    </row>
    <row r="824" customFormat="false" ht="12.75" hidden="false" customHeight="false" outlineLevel="0" collapsed="false">
      <c r="H824" s="460"/>
      <c r="I824" s="460"/>
    </row>
    <row r="825" customFormat="false" ht="12.75" hidden="false" customHeight="false" outlineLevel="0" collapsed="false">
      <c r="H825" s="460"/>
      <c r="I825" s="460"/>
    </row>
    <row r="826" customFormat="false" ht="12.75" hidden="false" customHeight="false" outlineLevel="0" collapsed="false">
      <c r="H826" s="460"/>
      <c r="I826" s="460"/>
    </row>
    <row r="827" customFormat="false" ht="12.75" hidden="false" customHeight="false" outlineLevel="0" collapsed="false">
      <c r="H827" s="460"/>
      <c r="I827" s="460"/>
    </row>
    <row r="828" customFormat="false" ht="12.75" hidden="false" customHeight="false" outlineLevel="0" collapsed="false">
      <c r="H828" s="460"/>
      <c r="I828" s="460"/>
    </row>
    <row r="829" customFormat="false" ht="12.75" hidden="false" customHeight="false" outlineLevel="0" collapsed="false">
      <c r="H829" s="460"/>
      <c r="I829" s="460"/>
    </row>
    <row r="830" customFormat="false" ht="12.75" hidden="false" customHeight="false" outlineLevel="0" collapsed="false">
      <c r="H830" s="460"/>
      <c r="I830" s="460"/>
    </row>
    <row r="831" customFormat="false" ht="12.75" hidden="false" customHeight="false" outlineLevel="0" collapsed="false">
      <c r="H831" s="460"/>
      <c r="I831" s="460"/>
    </row>
    <row r="832" customFormat="false" ht="12.75" hidden="false" customHeight="false" outlineLevel="0" collapsed="false">
      <c r="H832" s="460"/>
      <c r="I832" s="460"/>
    </row>
    <row r="833" customFormat="false" ht="12.75" hidden="false" customHeight="false" outlineLevel="0" collapsed="false">
      <c r="H833" s="460"/>
      <c r="I833" s="460"/>
    </row>
    <row r="834" customFormat="false" ht="12.75" hidden="false" customHeight="false" outlineLevel="0" collapsed="false">
      <c r="H834" s="460"/>
      <c r="I834" s="460"/>
    </row>
    <row r="835" customFormat="false" ht="12.75" hidden="false" customHeight="false" outlineLevel="0" collapsed="false">
      <c r="H835" s="460"/>
      <c r="I835" s="460"/>
    </row>
    <row r="836" customFormat="false" ht="12.75" hidden="false" customHeight="false" outlineLevel="0" collapsed="false">
      <c r="H836" s="460"/>
      <c r="I836" s="460"/>
    </row>
    <row r="837" customFormat="false" ht="12.75" hidden="false" customHeight="false" outlineLevel="0" collapsed="false">
      <c r="H837" s="460"/>
      <c r="I837" s="460"/>
    </row>
    <row r="838" customFormat="false" ht="12.75" hidden="false" customHeight="false" outlineLevel="0" collapsed="false">
      <c r="H838" s="460"/>
      <c r="I838" s="460"/>
    </row>
    <row r="839" customFormat="false" ht="12.75" hidden="false" customHeight="false" outlineLevel="0" collapsed="false">
      <c r="H839" s="460"/>
      <c r="I839" s="460"/>
    </row>
    <row r="840" customFormat="false" ht="12.75" hidden="false" customHeight="false" outlineLevel="0" collapsed="false">
      <c r="H840" s="460"/>
      <c r="I840" s="460"/>
    </row>
    <row r="841" customFormat="false" ht="12.75" hidden="false" customHeight="false" outlineLevel="0" collapsed="false">
      <c r="H841" s="460"/>
      <c r="I841" s="460"/>
    </row>
    <row r="842" customFormat="false" ht="12.75" hidden="false" customHeight="false" outlineLevel="0" collapsed="false">
      <c r="H842" s="460"/>
      <c r="I842" s="460"/>
    </row>
    <row r="843" customFormat="false" ht="12.75" hidden="false" customHeight="false" outlineLevel="0" collapsed="false">
      <c r="H843" s="460"/>
      <c r="I843" s="460"/>
    </row>
    <row r="844" customFormat="false" ht="12.75" hidden="false" customHeight="false" outlineLevel="0" collapsed="false">
      <c r="H844" s="460"/>
      <c r="I844" s="460"/>
    </row>
    <row r="845" customFormat="false" ht="12.75" hidden="false" customHeight="false" outlineLevel="0" collapsed="false">
      <c r="H845" s="460"/>
      <c r="I845" s="460"/>
    </row>
    <row r="846" customFormat="false" ht="12.75" hidden="false" customHeight="false" outlineLevel="0" collapsed="false">
      <c r="H846" s="460"/>
      <c r="I846" s="460"/>
    </row>
    <row r="847" customFormat="false" ht="12.75" hidden="false" customHeight="false" outlineLevel="0" collapsed="false">
      <c r="H847" s="460"/>
      <c r="I847" s="460"/>
    </row>
    <row r="848" customFormat="false" ht="12.75" hidden="false" customHeight="false" outlineLevel="0" collapsed="false">
      <c r="H848" s="460"/>
      <c r="I848" s="460"/>
    </row>
    <row r="849" customFormat="false" ht="12.75" hidden="false" customHeight="false" outlineLevel="0" collapsed="false">
      <c r="H849" s="460"/>
      <c r="I849" s="460"/>
    </row>
    <row r="850" customFormat="false" ht="12.75" hidden="false" customHeight="false" outlineLevel="0" collapsed="false">
      <c r="H850" s="460"/>
      <c r="I850" s="460"/>
    </row>
    <row r="851" customFormat="false" ht="12.75" hidden="false" customHeight="false" outlineLevel="0" collapsed="false">
      <c r="H851" s="460"/>
      <c r="I851" s="460"/>
    </row>
    <row r="852" customFormat="false" ht="12.75" hidden="false" customHeight="false" outlineLevel="0" collapsed="false">
      <c r="H852" s="460"/>
      <c r="I852" s="460"/>
    </row>
    <row r="853" customFormat="false" ht="12.75" hidden="false" customHeight="false" outlineLevel="0" collapsed="false">
      <c r="H853" s="460"/>
      <c r="I853" s="460"/>
    </row>
    <row r="854" customFormat="false" ht="12.75" hidden="false" customHeight="false" outlineLevel="0" collapsed="false">
      <c r="H854" s="460"/>
      <c r="I854" s="460"/>
    </row>
    <row r="855" customFormat="false" ht="12.75" hidden="false" customHeight="false" outlineLevel="0" collapsed="false">
      <c r="H855" s="460"/>
      <c r="I855" s="460"/>
    </row>
    <row r="856" customFormat="false" ht="12.75" hidden="false" customHeight="false" outlineLevel="0" collapsed="false">
      <c r="H856" s="460"/>
      <c r="I856" s="460"/>
    </row>
    <row r="857" customFormat="false" ht="12.75" hidden="false" customHeight="false" outlineLevel="0" collapsed="false">
      <c r="H857" s="460"/>
      <c r="I857" s="460"/>
    </row>
    <row r="858" customFormat="false" ht="12.75" hidden="false" customHeight="false" outlineLevel="0" collapsed="false">
      <c r="H858" s="460"/>
      <c r="I858" s="460"/>
    </row>
    <row r="859" customFormat="false" ht="12.75" hidden="false" customHeight="false" outlineLevel="0" collapsed="false">
      <c r="H859" s="460"/>
      <c r="I859" s="460"/>
    </row>
    <row r="860" customFormat="false" ht="12.75" hidden="false" customHeight="false" outlineLevel="0" collapsed="false">
      <c r="H860" s="460"/>
      <c r="I860" s="460"/>
    </row>
    <row r="861" customFormat="false" ht="12.75" hidden="false" customHeight="false" outlineLevel="0" collapsed="false">
      <c r="H861" s="460"/>
      <c r="I861" s="460"/>
    </row>
    <row r="862" customFormat="false" ht="12.75" hidden="false" customHeight="false" outlineLevel="0" collapsed="false">
      <c r="H862" s="460"/>
      <c r="I862" s="460"/>
    </row>
    <row r="863" customFormat="false" ht="12.75" hidden="false" customHeight="false" outlineLevel="0" collapsed="false">
      <c r="H863" s="460"/>
      <c r="I863" s="460"/>
    </row>
    <row r="864" customFormat="false" ht="12.75" hidden="false" customHeight="false" outlineLevel="0" collapsed="false">
      <c r="H864" s="460"/>
      <c r="I864" s="460"/>
    </row>
    <row r="865" customFormat="false" ht="12.75" hidden="false" customHeight="false" outlineLevel="0" collapsed="false">
      <c r="H865" s="460"/>
      <c r="I865" s="460"/>
    </row>
    <row r="866" customFormat="false" ht="12.75" hidden="false" customHeight="false" outlineLevel="0" collapsed="false">
      <c r="H866" s="460"/>
      <c r="I866" s="460"/>
    </row>
    <row r="867" customFormat="false" ht="12.75" hidden="false" customHeight="false" outlineLevel="0" collapsed="false">
      <c r="H867" s="460"/>
      <c r="I867" s="460"/>
    </row>
    <row r="868" customFormat="false" ht="12.75" hidden="false" customHeight="false" outlineLevel="0" collapsed="false">
      <c r="H868" s="460"/>
      <c r="I868" s="460"/>
    </row>
    <row r="869" customFormat="false" ht="12.75" hidden="false" customHeight="false" outlineLevel="0" collapsed="false">
      <c r="H869" s="460"/>
      <c r="I869" s="460"/>
    </row>
    <row r="870" customFormat="false" ht="12.75" hidden="false" customHeight="false" outlineLevel="0" collapsed="false">
      <c r="H870" s="460"/>
      <c r="I870" s="460"/>
    </row>
    <row r="871" customFormat="false" ht="12.75" hidden="false" customHeight="false" outlineLevel="0" collapsed="false">
      <c r="H871" s="460"/>
      <c r="I871" s="460"/>
    </row>
    <row r="872" customFormat="false" ht="12.75" hidden="false" customHeight="false" outlineLevel="0" collapsed="false">
      <c r="H872" s="460"/>
      <c r="I872" s="460"/>
    </row>
    <row r="873" customFormat="false" ht="12.75" hidden="false" customHeight="false" outlineLevel="0" collapsed="false">
      <c r="H873" s="460"/>
      <c r="I873" s="460"/>
    </row>
    <row r="874" customFormat="false" ht="12.75" hidden="false" customHeight="false" outlineLevel="0" collapsed="false">
      <c r="H874" s="460"/>
      <c r="I874" s="460"/>
    </row>
    <row r="875" customFormat="false" ht="12.75" hidden="false" customHeight="false" outlineLevel="0" collapsed="false">
      <c r="H875" s="460"/>
      <c r="I875" s="460"/>
    </row>
    <row r="876" customFormat="false" ht="12.75" hidden="false" customHeight="false" outlineLevel="0" collapsed="false">
      <c r="H876" s="460"/>
      <c r="I876" s="460"/>
    </row>
    <row r="877" customFormat="false" ht="12.75" hidden="false" customHeight="false" outlineLevel="0" collapsed="false">
      <c r="H877" s="460"/>
      <c r="I877" s="460"/>
    </row>
    <row r="878" customFormat="false" ht="12.75" hidden="false" customHeight="false" outlineLevel="0" collapsed="false">
      <c r="H878" s="460"/>
      <c r="I878" s="460"/>
    </row>
    <row r="879" customFormat="false" ht="12.75" hidden="false" customHeight="false" outlineLevel="0" collapsed="false">
      <c r="H879" s="460"/>
      <c r="I879" s="460"/>
    </row>
    <row r="880" customFormat="false" ht="12.75" hidden="false" customHeight="false" outlineLevel="0" collapsed="false">
      <c r="H880" s="460"/>
      <c r="I880" s="460"/>
    </row>
    <row r="881" customFormat="false" ht="12.75" hidden="false" customHeight="false" outlineLevel="0" collapsed="false">
      <c r="H881" s="460"/>
      <c r="I881" s="460"/>
    </row>
    <row r="882" customFormat="false" ht="12.75" hidden="false" customHeight="false" outlineLevel="0" collapsed="false">
      <c r="H882" s="460"/>
      <c r="I882" s="460"/>
    </row>
    <row r="883" customFormat="false" ht="12.75" hidden="false" customHeight="false" outlineLevel="0" collapsed="false">
      <c r="H883" s="460"/>
      <c r="I883" s="460"/>
    </row>
    <row r="884" customFormat="false" ht="12.75" hidden="false" customHeight="false" outlineLevel="0" collapsed="false">
      <c r="H884" s="460"/>
      <c r="I884" s="460"/>
    </row>
    <row r="885" customFormat="false" ht="12.75" hidden="false" customHeight="false" outlineLevel="0" collapsed="false">
      <c r="H885" s="460"/>
      <c r="I885" s="460"/>
    </row>
    <row r="886" customFormat="false" ht="12.75" hidden="false" customHeight="false" outlineLevel="0" collapsed="false">
      <c r="H886" s="460"/>
      <c r="I886" s="460"/>
    </row>
    <row r="887" customFormat="false" ht="12.75" hidden="false" customHeight="false" outlineLevel="0" collapsed="false">
      <c r="H887" s="460"/>
      <c r="I887" s="460"/>
    </row>
    <row r="888" customFormat="false" ht="12.75" hidden="false" customHeight="false" outlineLevel="0" collapsed="false">
      <c r="H888" s="460"/>
      <c r="I888" s="460"/>
    </row>
    <row r="889" customFormat="false" ht="12.75" hidden="false" customHeight="false" outlineLevel="0" collapsed="false">
      <c r="H889" s="460"/>
      <c r="I889" s="460"/>
    </row>
    <row r="890" customFormat="false" ht="12.75" hidden="false" customHeight="false" outlineLevel="0" collapsed="false">
      <c r="H890" s="460"/>
      <c r="I890" s="460"/>
    </row>
    <row r="891" customFormat="false" ht="12.75" hidden="false" customHeight="false" outlineLevel="0" collapsed="false">
      <c r="H891" s="460"/>
      <c r="I891" s="460"/>
    </row>
    <row r="892" customFormat="false" ht="12.75" hidden="false" customHeight="false" outlineLevel="0" collapsed="false">
      <c r="H892" s="460"/>
      <c r="I892" s="460"/>
    </row>
    <row r="893" customFormat="false" ht="12.75" hidden="false" customHeight="false" outlineLevel="0" collapsed="false">
      <c r="H893" s="460"/>
      <c r="I893" s="460"/>
    </row>
    <row r="894" customFormat="false" ht="12.75" hidden="false" customHeight="false" outlineLevel="0" collapsed="false">
      <c r="H894" s="460"/>
      <c r="I894" s="460"/>
    </row>
    <row r="895" customFormat="false" ht="12.75" hidden="false" customHeight="false" outlineLevel="0" collapsed="false">
      <c r="H895" s="460"/>
      <c r="I895" s="460"/>
    </row>
    <row r="896" customFormat="false" ht="12.75" hidden="false" customHeight="false" outlineLevel="0" collapsed="false">
      <c r="H896" s="460"/>
      <c r="I896" s="460"/>
    </row>
    <row r="897" customFormat="false" ht="12.75" hidden="false" customHeight="false" outlineLevel="0" collapsed="false">
      <c r="H897" s="460"/>
      <c r="I897" s="460"/>
    </row>
    <row r="898" customFormat="false" ht="12.75" hidden="false" customHeight="false" outlineLevel="0" collapsed="false">
      <c r="H898" s="460"/>
      <c r="I898" s="460"/>
    </row>
    <row r="899" customFormat="false" ht="12.75" hidden="false" customHeight="false" outlineLevel="0" collapsed="false">
      <c r="H899" s="460"/>
      <c r="I899" s="460"/>
    </row>
    <row r="900" customFormat="false" ht="12.75" hidden="false" customHeight="false" outlineLevel="0" collapsed="false">
      <c r="H900" s="460"/>
      <c r="I900" s="460"/>
    </row>
    <row r="901" customFormat="false" ht="12.75" hidden="false" customHeight="false" outlineLevel="0" collapsed="false">
      <c r="H901" s="460"/>
      <c r="I901" s="460"/>
    </row>
    <row r="902" customFormat="false" ht="12.75" hidden="false" customHeight="false" outlineLevel="0" collapsed="false">
      <c r="H902" s="460"/>
      <c r="I902" s="460"/>
    </row>
    <row r="903" customFormat="false" ht="12.75" hidden="false" customHeight="false" outlineLevel="0" collapsed="false">
      <c r="H903" s="460"/>
      <c r="I903" s="460"/>
    </row>
    <row r="904" customFormat="false" ht="12.75" hidden="false" customHeight="false" outlineLevel="0" collapsed="false">
      <c r="H904" s="460"/>
      <c r="I904" s="460"/>
    </row>
    <row r="905" customFormat="false" ht="12.75" hidden="false" customHeight="false" outlineLevel="0" collapsed="false">
      <c r="H905" s="460"/>
      <c r="I905" s="460"/>
    </row>
    <row r="906" customFormat="false" ht="12.75" hidden="false" customHeight="false" outlineLevel="0" collapsed="false">
      <c r="H906" s="460"/>
      <c r="I906" s="460"/>
    </row>
    <row r="907" customFormat="false" ht="12.75" hidden="false" customHeight="false" outlineLevel="0" collapsed="false">
      <c r="H907" s="460"/>
      <c r="I907" s="460"/>
    </row>
    <row r="908" customFormat="false" ht="12.75" hidden="false" customHeight="false" outlineLevel="0" collapsed="false">
      <c r="H908" s="460"/>
      <c r="I908" s="460"/>
    </row>
    <row r="909" customFormat="false" ht="12.75" hidden="false" customHeight="false" outlineLevel="0" collapsed="false">
      <c r="H909" s="460"/>
      <c r="I909" s="460"/>
    </row>
    <row r="910" customFormat="false" ht="12.75" hidden="false" customHeight="false" outlineLevel="0" collapsed="false">
      <c r="H910" s="460"/>
      <c r="I910" s="460"/>
    </row>
    <row r="911" customFormat="false" ht="12.75" hidden="false" customHeight="false" outlineLevel="0" collapsed="false">
      <c r="H911" s="460"/>
      <c r="I911" s="460"/>
    </row>
    <row r="912" customFormat="false" ht="12.75" hidden="false" customHeight="false" outlineLevel="0" collapsed="false">
      <c r="H912" s="460"/>
      <c r="I912" s="460"/>
    </row>
    <row r="913" customFormat="false" ht="12.75" hidden="false" customHeight="false" outlineLevel="0" collapsed="false">
      <c r="H913" s="460"/>
      <c r="I913" s="460"/>
    </row>
    <row r="914" customFormat="false" ht="12.75" hidden="false" customHeight="false" outlineLevel="0" collapsed="false">
      <c r="H914" s="460"/>
      <c r="I914" s="460"/>
    </row>
    <row r="915" customFormat="false" ht="12.75" hidden="false" customHeight="false" outlineLevel="0" collapsed="false">
      <c r="H915" s="460"/>
      <c r="I915" s="460"/>
    </row>
    <row r="916" customFormat="false" ht="12.75" hidden="false" customHeight="false" outlineLevel="0" collapsed="false">
      <c r="H916" s="460"/>
      <c r="I916" s="460"/>
    </row>
    <row r="917" customFormat="false" ht="12.75" hidden="false" customHeight="false" outlineLevel="0" collapsed="false">
      <c r="H917" s="460"/>
      <c r="I917" s="460"/>
    </row>
    <row r="918" customFormat="false" ht="12.75" hidden="false" customHeight="false" outlineLevel="0" collapsed="false">
      <c r="H918" s="460"/>
      <c r="I918" s="460"/>
    </row>
    <row r="919" customFormat="false" ht="12.75" hidden="false" customHeight="false" outlineLevel="0" collapsed="false">
      <c r="H919" s="460"/>
      <c r="I919" s="460"/>
    </row>
    <row r="920" customFormat="false" ht="12.75" hidden="false" customHeight="false" outlineLevel="0" collapsed="false">
      <c r="H920" s="460"/>
      <c r="I920" s="460"/>
    </row>
    <row r="921" customFormat="false" ht="12.75" hidden="false" customHeight="false" outlineLevel="0" collapsed="false">
      <c r="H921" s="460"/>
      <c r="I921" s="460"/>
    </row>
    <row r="922" customFormat="false" ht="12.75" hidden="false" customHeight="false" outlineLevel="0" collapsed="false">
      <c r="H922" s="460"/>
      <c r="I922" s="460"/>
    </row>
    <row r="923" customFormat="false" ht="12.75" hidden="false" customHeight="false" outlineLevel="0" collapsed="false">
      <c r="H923" s="460"/>
      <c r="I923" s="460"/>
    </row>
    <row r="924" customFormat="false" ht="12.75" hidden="false" customHeight="false" outlineLevel="0" collapsed="false">
      <c r="H924" s="460"/>
      <c r="I924" s="460"/>
    </row>
    <row r="925" customFormat="false" ht="12.75" hidden="false" customHeight="false" outlineLevel="0" collapsed="false">
      <c r="H925" s="460"/>
      <c r="I925" s="460"/>
    </row>
    <row r="926" customFormat="false" ht="12.75" hidden="false" customHeight="false" outlineLevel="0" collapsed="false">
      <c r="H926" s="460"/>
      <c r="I926" s="460"/>
    </row>
    <row r="927" customFormat="false" ht="12.75" hidden="false" customHeight="false" outlineLevel="0" collapsed="false">
      <c r="H927" s="460"/>
      <c r="I927" s="460"/>
    </row>
    <row r="928" customFormat="false" ht="12.75" hidden="false" customHeight="false" outlineLevel="0" collapsed="false">
      <c r="H928" s="460"/>
      <c r="I928" s="460"/>
    </row>
    <row r="929" customFormat="false" ht="12.75" hidden="false" customHeight="false" outlineLevel="0" collapsed="false">
      <c r="H929" s="460"/>
      <c r="I929" s="460"/>
    </row>
    <row r="930" customFormat="false" ht="12.75" hidden="false" customHeight="false" outlineLevel="0" collapsed="false">
      <c r="H930" s="460"/>
      <c r="I930" s="460"/>
    </row>
    <row r="931" customFormat="false" ht="12.75" hidden="false" customHeight="false" outlineLevel="0" collapsed="false">
      <c r="H931" s="460"/>
      <c r="I931" s="460"/>
    </row>
    <row r="932" customFormat="false" ht="12.75" hidden="false" customHeight="false" outlineLevel="0" collapsed="false">
      <c r="H932" s="460"/>
      <c r="I932" s="460"/>
    </row>
    <row r="933" customFormat="false" ht="12.75" hidden="false" customHeight="false" outlineLevel="0" collapsed="false">
      <c r="H933" s="460"/>
      <c r="I933" s="460"/>
    </row>
    <row r="934" customFormat="false" ht="12.75" hidden="false" customHeight="false" outlineLevel="0" collapsed="false">
      <c r="H934" s="460"/>
      <c r="I934" s="460"/>
    </row>
    <row r="935" customFormat="false" ht="12.75" hidden="false" customHeight="false" outlineLevel="0" collapsed="false">
      <c r="H935" s="460"/>
      <c r="I935" s="460"/>
    </row>
    <row r="936" customFormat="false" ht="12.75" hidden="false" customHeight="false" outlineLevel="0" collapsed="false">
      <c r="H936" s="460"/>
      <c r="I936" s="460"/>
    </row>
    <row r="937" customFormat="false" ht="12.75" hidden="false" customHeight="false" outlineLevel="0" collapsed="false">
      <c r="H937" s="460"/>
      <c r="I937" s="460"/>
    </row>
    <row r="938" customFormat="false" ht="12.75" hidden="false" customHeight="false" outlineLevel="0" collapsed="false">
      <c r="H938" s="460"/>
      <c r="I938" s="460"/>
    </row>
    <row r="939" customFormat="false" ht="12.75" hidden="false" customHeight="false" outlineLevel="0" collapsed="false">
      <c r="H939" s="460"/>
      <c r="I939" s="460"/>
    </row>
    <row r="940" customFormat="false" ht="12.75" hidden="false" customHeight="false" outlineLevel="0" collapsed="false">
      <c r="H940" s="460"/>
      <c r="I940" s="460"/>
    </row>
    <row r="941" customFormat="false" ht="12.75" hidden="false" customHeight="false" outlineLevel="0" collapsed="false">
      <c r="H941" s="460"/>
      <c r="I941" s="460"/>
    </row>
    <row r="942" customFormat="false" ht="12.75" hidden="false" customHeight="false" outlineLevel="0" collapsed="false">
      <c r="H942" s="460"/>
      <c r="I942" s="460"/>
    </row>
    <row r="943" customFormat="false" ht="12.75" hidden="false" customHeight="false" outlineLevel="0" collapsed="false">
      <c r="H943" s="460"/>
      <c r="I943" s="460"/>
    </row>
    <row r="944" customFormat="false" ht="12.75" hidden="false" customHeight="false" outlineLevel="0" collapsed="false">
      <c r="H944" s="460"/>
      <c r="I944" s="460"/>
    </row>
    <row r="945" customFormat="false" ht="12.75" hidden="false" customHeight="false" outlineLevel="0" collapsed="false">
      <c r="H945" s="460"/>
      <c r="I945" s="460"/>
    </row>
    <row r="946" customFormat="false" ht="12.75" hidden="false" customHeight="false" outlineLevel="0" collapsed="false">
      <c r="H946" s="460"/>
      <c r="I946" s="460"/>
    </row>
    <row r="947" customFormat="false" ht="12.75" hidden="false" customHeight="false" outlineLevel="0" collapsed="false">
      <c r="H947" s="460"/>
      <c r="I947" s="460"/>
    </row>
    <row r="948" customFormat="false" ht="12.75" hidden="false" customHeight="false" outlineLevel="0" collapsed="false">
      <c r="H948" s="460"/>
      <c r="I948" s="460"/>
    </row>
    <row r="949" customFormat="false" ht="12.75" hidden="false" customHeight="false" outlineLevel="0" collapsed="false">
      <c r="H949" s="460"/>
      <c r="I949" s="460"/>
    </row>
    <row r="950" customFormat="false" ht="12.75" hidden="false" customHeight="false" outlineLevel="0" collapsed="false">
      <c r="H950" s="460"/>
      <c r="I950" s="460"/>
    </row>
    <row r="951" customFormat="false" ht="12.75" hidden="false" customHeight="false" outlineLevel="0" collapsed="false">
      <c r="H951" s="460"/>
      <c r="I951" s="460"/>
    </row>
    <row r="952" customFormat="false" ht="12.75" hidden="false" customHeight="false" outlineLevel="0" collapsed="false">
      <c r="H952" s="460"/>
      <c r="I952" s="460"/>
    </row>
    <row r="953" customFormat="false" ht="12.75" hidden="false" customHeight="false" outlineLevel="0" collapsed="false">
      <c r="H953" s="460"/>
      <c r="I953" s="460"/>
    </row>
    <row r="954" customFormat="false" ht="12.75" hidden="false" customHeight="false" outlineLevel="0" collapsed="false">
      <c r="H954" s="460"/>
      <c r="I954" s="460"/>
    </row>
    <row r="955" customFormat="false" ht="12.75" hidden="false" customHeight="false" outlineLevel="0" collapsed="false">
      <c r="H955" s="460"/>
      <c r="I955" s="460"/>
    </row>
    <row r="956" customFormat="false" ht="12.75" hidden="false" customHeight="false" outlineLevel="0" collapsed="false">
      <c r="H956" s="460"/>
      <c r="I956" s="460"/>
    </row>
    <row r="957" customFormat="false" ht="12.75" hidden="false" customHeight="false" outlineLevel="0" collapsed="false">
      <c r="H957" s="460"/>
      <c r="I957" s="460"/>
    </row>
    <row r="958" customFormat="false" ht="12.75" hidden="false" customHeight="false" outlineLevel="0" collapsed="false">
      <c r="H958" s="460"/>
      <c r="I958" s="460"/>
    </row>
    <row r="959" customFormat="false" ht="12.75" hidden="false" customHeight="false" outlineLevel="0" collapsed="false">
      <c r="H959" s="460"/>
      <c r="I959" s="460"/>
    </row>
    <row r="960" customFormat="false" ht="12.75" hidden="false" customHeight="false" outlineLevel="0" collapsed="false">
      <c r="H960" s="460"/>
      <c r="I960" s="460"/>
    </row>
    <row r="961" customFormat="false" ht="12.75" hidden="false" customHeight="false" outlineLevel="0" collapsed="false">
      <c r="H961" s="460"/>
      <c r="I961" s="460"/>
    </row>
    <row r="962" customFormat="false" ht="12.75" hidden="false" customHeight="false" outlineLevel="0" collapsed="false">
      <c r="H962" s="460"/>
      <c r="I962" s="460"/>
    </row>
    <row r="963" customFormat="false" ht="12.75" hidden="false" customHeight="false" outlineLevel="0" collapsed="false">
      <c r="H963" s="460"/>
      <c r="I963" s="460"/>
    </row>
    <row r="964" customFormat="false" ht="12.75" hidden="false" customHeight="false" outlineLevel="0" collapsed="false">
      <c r="H964" s="460"/>
      <c r="I964" s="460"/>
    </row>
    <row r="965" customFormat="false" ht="12.75" hidden="false" customHeight="false" outlineLevel="0" collapsed="false">
      <c r="H965" s="460"/>
      <c r="I965" s="460"/>
    </row>
    <row r="966" customFormat="false" ht="12.75" hidden="false" customHeight="false" outlineLevel="0" collapsed="false">
      <c r="H966" s="460"/>
      <c r="I966" s="460"/>
    </row>
    <row r="967" customFormat="false" ht="12.75" hidden="false" customHeight="false" outlineLevel="0" collapsed="false">
      <c r="H967" s="460"/>
      <c r="I967" s="460"/>
    </row>
    <row r="968" customFormat="false" ht="12.75" hidden="false" customHeight="false" outlineLevel="0" collapsed="false">
      <c r="H968" s="460"/>
      <c r="I968" s="460"/>
    </row>
    <row r="969" customFormat="false" ht="12.75" hidden="false" customHeight="false" outlineLevel="0" collapsed="false">
      <c r="H969" s="460"/>
      <c r="I969" s="460"/>
    </row>
    <row r="970" customFormat="false" ht="12.75" hidden="false" customHeight="false" outlineLevel="0" collapsed="false">
      <c r="H970" s="460"/>
      <c r="I970" s="460"/>
    </row>
    <row r="971" customFormat="false" ht="12.75" hidden="false" customHeight="false" outlineLevel="0" collapsed="false">
      <c r="H971" s="460"/>
      <c r="I971" s="460"/>
    </row>
    <row r="972" customFormat="false" ht="12.75" hidden="false" customHeight="false" outlineLevel="0" collapsed="false">
      <c r="H972" s="460"/>
      <c r="I972" s="460"/>
    </row>
    <row r="973" customFormat="false" ht="12.75" hidden="false" customHeight="false" outlineLevel="0" collapsed="false">
      <c r="H973" s="460"/>
      <c r="I973" s="460"/>
    </row>
    <row r="974" customFormat="false" ht="12.75" hidden="false" customHeight="false" outlineLevel="0" collapsed="false">
      <c r="H974" s="460"/>
      <c r="I974" s="460"/>
    </row>
    <row r="975" customFormat="false" ht="12.75" hidden="false" customHeight="false" outlineLevel="0" collapsed="false">
      <c r="H975" s="460"/>
      <c r="I975" s="460"/>
    </row>
    <row r="976" customFormat="false" ht="12.75" hidden="false" customHeight="false" outlineLevel="0" collapsed="false">
      <c r="H976" s="460"/>
      <c r="I976" s="460"/>
    </row>
    <row r="977" customFormat="false" ht="12.75" hidden="false" customHeight="false" outlineLevel="0" collapsed="false">
      <c r="H977" s="460"/>
      <c r="I977" s="460"/>
    </row>
    <row r="978" customFormat="false" ht="12.75" hidden="false" customHeight="false" outlineLevel="0" collapsed="false">
      <c r="H978" s="460"/>
      <c r="I978" s="460"/>
    </row>
    <row r="979" customFormat="false" ht="12.75" hidden="false" customHeight="false" outlineLevel="0" collapsed="false">
      <c r="H979" s="460"/>
      <c r="I979" s="460"/>
    </row>
    <row r="980" customFormat="false" ht="12.75" hidden="false" customHeight="false" outlineLevel="0" collapsed="false">
      <c r="H980" s="460"/>
      <c r="I980" s="460"/>
    </row>
    <row r="981" customFormat="false" ht="12.75" hidden="false" customHeight="false" outlineLevel="0" collapsed="false">
      <c r="H981" s="460"/>
      <c r="I981" s="460"/>
    </row>
    <row r="982" customFormat="false" ht="12.75" hidden="false" customHeight="false" outlineLevel="0" collapsed="false">
      <c r="H982" s="460"/>
      <c r="I982" s="460"/>
    </row>
    <row r="983" customFormat="false" ht="12.75" hidden="false" customHeight="false" outlineLevel="0" collapsed="false">
      <c r="H983" s="460"/>
      <c r="I983" s="460"/>
    </row>
    <row r="984" customFormat="false" ht="12.75" hidden="false" customHeight="false" outlineLevel="0" collapsed="false">
      <c r="H984" s="460"/>
      <c r="I984" s="460"/>
    </row>
    <row r="985" customFormat="false" ht="12.75" hidden="false" customHeight="false" outlineLevel="0" collapsed="false">
      <c r="H985" s="460"/>
      <c r="I985" s="460"/>
    </row>
    <row r="986" customFormat="false" ht="12.75" hidden="false" customHeight="false" outlineLevel="0" collapsed="false">
      <c r="H986" s="460"/>
      <c r="I986" s="460"/>
    </row>
    <row r="987" customFormat="false" ht="12.75" hidden="false" customHeight="false" outlineLevel="0" collapsed="false">
      <c r="H987" s="460"/>
      <c r="I987" s="460"/>
    </row>
    <row r="988" customFormat="false" ht="12.75" hidden="false" customHeight="false" outlineLevel="0" collapsed="false">
      <c r="H988" s="460"/>
      <c r="I988" s="460"/>
    </row>
    <row r="989" customFormat="false" ht="12.75" hidden="false" customHeight="false" outlineLevel="0" collapsed="false">
      <c r="H989" s="460"/>
      <c r="I989" s="460"/>
    </row>
    <row r="990" customFormat="false" ht="12.75" hidden="false" customHeight="false" outlineLevel="0" collapsed="false">
      <c r="H990" s="460"/>
      <c r="I990" s="460"/>
    </row>
    <row r="991" customFormat="false" ht="12.75" hidden="false" customHeight="false" outlineLevel="0" collapsed="false">
      <c r="H991" s="460"/>
      <c r="I991" s="460"/>
    </row>
    <row r="992" customFormat="false" ht="12.75" hidden="false" customHeight="false" outlineLevel="0" collapsed="false">
      <c r="H992" s="460"/>
      <c r="I992" s="460"/>
    </row>
    <row r="993" customFormat="false" ht="12.75" hidden="false" customHeight="false" outlineLevel="0" collapsed="false">
      <c r="H993" s="460"/>
      <c r="I993" s="460"/>
    </row>
    <row r="994" customFormat="false" ht="12.75" hidden="false" customHeight="false" outlineLevel="0" collapsed="false">
      <c r="H994" s="460"/>
      <c r="I994" s="460"/>
    </row>
    <row r="995" customFormat="false" ht="12.75" hidden="false" customHeight="false" outlineLevel="0" collapsed="false">
      <c r="H995" s="460"/>
      <c r="I995" s="460"/>
    </row>
    <row r="996" customFormat="false" ht="12.75" hidden="false" customHeight="false" outlineLevel="0" collapsed="false">
      <c r="H996" s="460"/>
      <c r="I996" s="460"/>
    </row>
    <row r="997" customFormat="false" ht="12.75" hidden="false" customHeight="false" outlineLevel="0" collapsed="false">
      <c r="H997" s="460"/>
      <c r="I997" s="460"/>
    </row>
    <row r="998" customFormat="false" ht="12.75" hidden="false" customHeight="false" outlineLevel="0" collapsed="false">
      <c r="H998" s="460"/>
      <c r="I998" s="460"/>
    </row>
    <row r="999" customFormat="false" ht="12.75" hidden="false" customHeight="false" outlineLevel="0" collapsed="false">
      <c r="H999" s="460"/>
      <c r="I999" s="460"/>
    </row>
    <row r="1000" customFormat="false" ht="12.75" hidden="false" customHeight="false" outlineLevel="0" collapsed="false">
      <c r="H1000" s="460"/>
      <c r="I1000" s="460"/>
    </row>
    <row r="1001" customFormat="false" ht="12.75" hidden="false" customHeight="false" outlineLevel="0" collapsed="false">
      <c r="H1001" s="460"/>
      <c r="I1001" s="460"/>
    </row>
    <row r="1002" customFormat="false" ht="12.75" hidden="false" customHeight="false" outlineLevel="0" collapsed="false">
      <c r="H1002" s="460"/>
      <c r="I1002" s="460"/>
    </row>
    <row r="1003" customFormat="false" ht="12.75" hidden="false" customHeight="false" outlineLevel="0" collapsed="false">
      <c r="H1003" s="460"/>
      <c r="I1003" s="460"/>
    </row>
    <row r="1004" customFormat="false" ht="12.75" hidden="false" customHeight="false" outlineLevel="0" collapsed="false">
      <c r="H1004" s="460"/>
      <c r="I1004" s="460"/>
    </row>
    <row r="1005" customFormat="false" ht="12.75" hidden="false" customHeight="false" outlineLevel="0" collapsed="false">
      <c r="H1005" s="460"/>
      <c r="I1005" s="460"/>
    </row>
    <row r="1006" customFormat="false" ht="12.75" hidden="false" customHeight="false" outlineLevel="0" collapsed="false">
      <c r="H1006" s="460"/>
      <c r="I1006" s="460"/>
    </row>
    <row r="1007" customFormat="false" ht="12.75" hidden="false" customHeight="false" outlineLevel="0" collapsed="false">
      <c r="H1007" s="460"/>
      <c r="I1007" s="460"/>
    </row>
    <row r="1008" customFormat="false" ht="12.75" hidden="false" customHeight="false" outlineLevel="0" collapsed="false">
      <c r="H1008" s="460"/>
      <c r="I1008" s="460"/>
    </row>
    <row r="1009" customFormat="false" ht="12.75" hidden="false" customHeight="false" outlineLevel="0" collapsed="false">
      <c r="H1009" s="460"/>
      <c r="I1009" s="460"/>
    </row>
    <row r="1010" customFormat="false" ht="12.75" hidden="false" customHeight="false" outlineLevel="0" collapsed="false">
      <c r="H1010" s="460"/>
      <c r="I1010" s="460"/>
    </row>
    <row r="1011" customFormat="false" ht="12.75" hidden="false" customHeight="false" outlineLevel="0" collapsed="false">
      <c r="H1011" s="460"/>
      <c r="I1011" s="460"/>
    </row>
    <row r="1012" customFormat="false" ht="12.75" hidden="false" customHeight="false" outlineLevel="0" collapsed="false">
      <c r="H1012" s="460"/>
      <c r="I1012" s="460"/>
    </row>
    <row r="1013" customFormat="false" ht="12.75" hidden="false" customHeight="false" outlineLevel="0" collapsed="false">
      <c r="H1013" s="460"/>
      <c r="I1013" s="460"/>
    </row>
    <row r="1014" customFormat="false" ht="12.75" hidden="false" customHeight="false" outlineLevel="0" collapsed="false">
      <c r="H1014" s="460"/>
      <c r="I1014" s="460"/>
    </row>
    <row r="1015" customFormat="false" ht="12.75" hidden="false" customHeight="false" outlineLevel="0" collapsed="false">
      <c r="H1015" s="460"/>
      <c r="I1015" s="460"/>
    </row>
    <row r="1016" customFormat="false" ht="12.75" hidden="false" customHeight="false" outlineLevel="0" collapsed="false">
      <c r="H1016" s="460"/>
      <c r="I1016" s="460"/>
    </row>
    <row r="1017" customFormat="false" ht="12.75" hidden="false" customHeight="false" outlineLevel="0" collapsed="false">
      <c r="H1017" s="460"/>
      <c r="I1017" s="460"/>
    </row>
    <row r="1018" customFormat="false" ht="12.75" hidden="false" customHeight="false" outlineLevel="0" collapsed="false">
      <c r="H1018" s="460"/>
      <c r="I1018" s="460"/>
    </row>
    <row r="1019" customFormat="false" ht="12.75" hidden="false" customHeight="false" outlineLevel="0" collapsed="false">
      <c r="H1019" s="460"/>
      <c r="I1019" s="460"/>
    </row>
    <row r="1020" customFormat="false" ht="12.75" hidden="false" customHeight="false" outlineLevel="0" collapsed="false">
      <c r="H1020" s="460"/>
      <c r="I1020" s="460"/>
    </row>
    <row r="1021" customFormat="false" ht="12.75" hidden="false" customHeight="false" outlineLevel="0" collapsed="false">
      <c r="H1021" s="460"/>
      <c r="I1021" s="460"/>
    </row>
    <row r="1022" customFormat="false" ht="12.75" hidden="false" customHeight="false" outlineLevel="0" collapsed="false">
      <c r="H1022" s="460"/>
      <c r="I1022" s="460"/>
    </row>
    <row r="1023" customFormat="false" ht="12.75" hidden="false" customHeight="false" outlineLevel="0" collapsed="false">
      <c r="H1023" s="460"/>
      <c r="I1023" s="460"/>
    </row>
    <row r="1024" customFormat="false" ht="12.75" hidden="false" customHeight="false" outlineLevel="0" collapsed="false">
      <c r="H1024" s="460"/>
      <c r="I1024" s="460"/>
    </row>
    <row r="1025" customFormat="false" ht="12.75" hidden="false" customHeight="false" outlineLevel="0" collapsed="false">
      <c r="H1025" s="460"/>
      <c r="I1025" s="460"/>
    </row>
    <row r="1026" customFormat="false" ht="12.75" hidden="false" customHeight="false" outlineLevel="0" collapsed="false">
      <c r="H1026" s="460"/>
      <c r="I1026" s="460"/>
    </row>
    <row r="1027" customFormat="false" ht="12.75" hidden="false" customHeight="false" outlineLevel="0" collapsed="false">
      <c r="H1027" s="460"/>
      <c r="I1027" s="460"/>
    </row>
    <row r="1028" customFormat="false" ht="12.75" hidden="false" customHeight="false" outlineLevel="0" collapsed="false">
      <c r="H1028" s="460"/>
      <c r="I1028" s="460"/>
    </row>
    <row r="1029" customFormat="false" ht="12.75" hidden="false" customHeight="false" outlineLevel="0" collapsed="false">
      <c r="H1029" s="460"/>
      <c r="I1029" s="460"/>
    </row>
    <row r="1030" customFormat="false" ht="12.75" hidden="false" customHeight="false" outlineLevel="0" collapsed="false">
      <c r="H1030" s="460"/>
      <c r="I1030" s="460"/>
    </row>
    <row r="1031" customFormat="false" ht="12.75" hidden="false" customHeight="false" outlineLevel="0" collapsed="false">
      <c r="H1031" s="460"/>
      <c r="I1031" s="460"/>
    </row>
    <row r="1032" customFormat="false" ht="12.75" hidden="false" customHeight="false" outlineLevel="0" collapsed="false">
      <c r="H1032" s="460"/>
      <c r="I1032" s="460"/>
    </row>
    <row r="1033" customFormat="false" ht="12.75" hidden="false" customHeight="false" outlineLevel="0" collapsed="false">
      <c r="H1033" s="460"/>
      <c r="I1033" s="460"/>
    </row>
    <row r="1034" customFormat="false" ht="12.75" hidden="false" customHeight="false" outlineLevel="0" collapsed="false">
      <c r="H1034" s="460"/>
      <c r="I1034" s="460"/>
    </row>
    <row r="1035" customFormat="false" ht="12.75" hidden="false" customHeight="false" outlineLevel="0" collapsed="false">
      <c r="H1035" s="460"/>
      <c r="I1035" s="460"/>
    </row>
    <row r="1036" customFormat="false" ht="12.75" hidden="false" customHeight="false" outlineLevel="0" collapsed="false">
      <c r="H1036" s="460"/>
      <c r="I1036" s="460"/>
    </row>
    <row r="1037" customFormat="false" ht="12.75" hidden="false" customHeight="false" outlineLevel="0" collapsed="false">
      <c r="H1037" s="460"/>
      <c r="I1037" s="460"/>
    </row>
    <row r="1038" customFormat="false" ht="12.75" hidden="false" customHeight="false" outlineLevel="0" collapsed="false">
      <c r="H1038" s="460"/>
      <c r="I1038" s="460"/>
    </row>
    <row r="1039" customFormat="false" ht="12.75" hidden="false" customHeight="false" outlineLevel="0" collapsed="false">
      <c r="H1039" s="460"/>
      <c r="I1039" s="460"/>
    </row>
    <row r="1040" customFormat="false" ht="12.75" hidden="false" customHeight="false" outlineLevel="0" collapsed="false">
      <c r="H1040" s="460"/>
      <c r="I1040" s="460"/>
    </row>
    <row r="1041" customFormat="false" ht="12.75" hidden="false" customHeight="false" outlineLevel="0" collapsed="false">
      <c r="H1041" s="460"/>
      <c r="I1041" s="460"/>
    </row>
    <row r="1042" customFormat="false" ht="12.75" hidden="false" customHeight="false" outlineLevel="0" collapsed="false">
      <c r="H1042" s="460"/>
      <c r="I1042" s="460"/>
    </row>
    <row r="1043" customFormat="false" ht="12.75" hidden="false" customHeight="false" outlineLevel="0" collapsed="false">
      <c r="H1043" s="460"/>
      <c r="I1043" s="460"/>
    </row>
    <row r="1044" customFormat="false" ht="12.75" hidden="false" customHeight="false" outlineLevel="0" collapsed="false">
      <c r="H1044" s="460"/>
      <c r="I1044" s="460"/>
    </row>
    <row r="1045" customFormat="false" ht="12.75" hidden="false" customHeight="false" outlineLevel="0" collapsed="false">
      <c r="H1045" s="460"/>
      <c r="I1045" s="460"/>
    </row>
    <row r="1046" customFormat="false" ht="12.75" hidden="false" customHeight="false" outlineLevel="0" collapsed="false">
      <c r="H1046" s="460"/>
      <c r="I1046" s="460"/>
    </row>
    <row r="1047" customFormat="false" ht="12.75" hidden="false" customHeight="false" outlineLevel="0" collapsed="false">
      <c r="H1047" s="460"/>
      <c r="I1047" s="460"/>
    </row>
    <row r="1048" customFormat="false" ht="12.75" hidden="false" customHeight="false" outlineLevel="0" collapsed="false">
      <c r="H1048" s="460"/>
      <c r="I1048" s="460"/>
    </row>
    <row r="1049" customFormat="false" ht="12.75" hidden="false" customHeight="false" outlineLevel="0" collapsed="false">
      <c r="H1049" s="460"/>
      <c r="I1049" s="460"/>
    </row>
    <row r="1050" customFormat="false" ht="12.75" hidden="false" customHeight="false" outlineLevel="0" collapsed="false">
      <c r="H1050" s="460"/>
      <c r="I1050" s="460"/>
    </row>
    <row r="1051" customFormat="false" ht="12.75" hidden="false" customHeight="false" outlineLevel="0" collapsed="false">
      <c r="H1051" s="460"/>
      <c r="I1051" s="460"/>
    </row>
    <row r="1052" customFormat="false" ht="12.75" hidden="false" customHeight="false" outlineLevel="0" collapsed="false">
      <c r="H1052" s="460"/>
      <c r="I1052" s="460"/>
    </row>
    <row r="1053" customFormat="false" ht="12.75" hidden="false" customHeight="false" outlineLevel="0" collapsed="false">
      <c r="H1053" s="460"/>
      <c r="I1053" s="460"/>
    </row>
    <row r="1054" customFormat="false" ht="12.75" hidden="false" customHeight="false" outlineLevel="0" collapsed="false">
      <c r="H1054" s="460"/>
      <c r="I1054" s="460"/>
    </row>
    <row r="1055" customFormat="false" ht="12.75" hidden="false" customHeight="false" outlineLevel="0" collapsed="false">
      <c r="H1055" s="460"/>
      <c r="I1055" s="460"/>
    </row>
    <row r="1056" customFormat="false" ht="12.75" hidden="false" customHeight="false" outlineLevel="0" collapsed="false">
      <c r="H1056" s="460"/>
      <c r="I1056" s="460"/>
    </row>
    <row r="1057" customFormat="false" ht="12.75" hidden="false" customHeight="false" outlineLevel="0" collapsed="false">
      <c r="H1057" s="460"/>
      <c r="I1057" s="460"/>
    </row>
    <row r="1058" customFormat="false" ht="12.75" hidden="false" customHeight="false" outlineLevel="0" collapsed="false">
      <c r="H1058" s="460"/>
      <c r="I1058" s="460"/>
    </row>
    <row r="1059" customFormat="false" ht="12.75" hidden="false" customHeight="false" outlineLevel="0" collapsed="false">
      <c r="H1059" s="460"/>
      <c r="I1059" s="460"/>
    </row>
    <row r="1060" customFormat="false" ht="12.75" hidden="false" customHeight="false" outlineLevel="0" collapsed="false">
      <c r="H1060" s="460"/>
      <c r="I1060" s="460"/>
    </row>
    <row r="1061" customFormat="false" ht="12.75" hidden="false" customHeight="false" outlineLevel="0" collapsed="false">
      <c r="H1061" s="460"/>
      <c r="I1061" s="460"/>
    </row>
    <row r="1062" customFormat="false" ht="12.75" hidden="false" customHeight="false" outlineLevel="0" collapsed="false">
      <c r="H1062" s="460"/>
      <c r="I1062" s="460"/>
    </row>
    <row r="1063" customFormat="false" ht="12.75" hidden="false" customHeight="false" outlineLevel="0" collapsed="false">
      <c r="H1063" s="460"/>
      <c r="I1063" s="460"/>
    </row>
    <row r="1064" customFormat="false" ht="12.75" hidden="false" customHeight="false" outlineLevel="0" collapsed="false">
      <c r="H1064" s="460"/>
      <c r="I1064" s="460"/>
    </row>
    <row r="1065" customFormat="false" ht="12.75" hidden="false" customHeight="false" outlineLevel="0" collapsed="false">
      <c r="H1065" s="460"/>
      <c r="I1065" s="460"/>
    </row>
    <row r="1066" customFormat="false" ht="12.75" hidden="false" customHeight="false" outlineLevel="0" collapsed="false">
      <c r="H1066" s="460"/>
      <c r="I1066" s="460"/>
    </row>
    <row r="1067" customFormat="false" ht="12.75" hidden="false" customHeight="false" outlineLevel="0" collapsed="false">
      <c r="H1067" s="460"/>
      <c r="I1067" s="460"/>
    </row>
    <row r="1068" customFormat="false" ht="12.75" hidden="false" customHeight="false" outlineLevel="0" collapsed="false">
      <c r="H1068" s="460"/>
      <c r="I1068" s="460"/>
    </row>
    <row r="1069" customFormat="false" ht="12.75" hidden="false" customHeight="false" outlineLevel="0" collapsed="false">
      <c r="H1069" s="460"/>
      <c r="I1069" s="460"/>
    </row>
    <row r="1070" customFormat="false" ht="12.75" hidden="false" customHeight="false" outlineLevel="0" collapsed="false">
      <c r="H1070" s="460"/>
      <c r="I1070" s="460"/>
    </row>
    <row r="1071" customFormat="false" ht="12.75" hidden="false" customHeight="false" outlineLevel="0" collapsed="false">
      <c r="H1071" s="460"/>
      <c r="I1071" s="460"/>
    </row>
    <row r="1072" customFormat="false" ht="12.75" hidden="false" customHeight="false" outlineLevel="0" collapsed="false">
      <c r="H1072" s="460"/>
      <c r="I1072" s="460"/>
    </row>
    <row r="1073" customFormat="false" ht="12.75" hidden="false" customHeight="false" outlineLevel="0" collapsed="false">
      <c r="H1073" s="460"/>
      <c r="I1073" s="460"/>
    </row>
    <row r="1074" customFormat="false" ht="12.75" hidden="false" customHeight="false" outlineLevel="0" collapsed="false">
      <c r="H1074" s="460"/>
      <c r="I1074" s="460"/>
    </row>
    <row r="1075" customFormat="false" ht="12.75" hidden="false" customHeight="false" outlineLevel="0" collapsed="false">
      <c r="H1075" s="460"/>
      <c r="I1075" s="460"/>
    </row>
    <row r="1076" customFormat="false" ht="12.75" hidden="false" customHeight="false" outlineLevel="0" collapsed="false">
      <c r="H1076" s="460"/>
      <c r="I1076" s="460"/>
    </row>
    <row r="1077" customFormat="false" ht="12.75" hidden="false" customHeight="false" outlineLevel="0" collapsed="false">
      <c r="H1077" s="460"/>
      <c r="I1077" s="460"/>
    </row>
    <row r="1078" customFormat="false" ht="12.75" hidden="false" customHeight="false" outlineLevel="0" collapsed="false">
      <c r="H1078" s="460"/>
      <c r="I1078" s="460"/>
    </row>
    <row r="1079" customFormat="false" ht="12.75" hidden="false" customHeight="false" outlineLevel="0" collapsed="false">
      <c r="H1079" s="460"/>
      <c r="I1079" s="460"/>
    </row>
    <row r="1080" customFormat="false" ht="12.75" hidden="false" customHeight="false" outlineLevel="0" collapsed="false">
      <c r="H1080" s="460"/>
      <c r="I1080" s="460"/>
    </row>
    <row r="1081" customFormat="false" ht="12.75" hidden="false" customHeight="false" outlineLevel="0" collapsed="false">
      <c r="H1081" s="460"/>
      <c r="I1081" s="460"/>
    </row>
    <row r="1082" customFormat="false" ht="12.75" hidden="false" customHeight="false" outlineLevel="0" collapsed="false">
      <c r="H1082" s="460"/>
      <c r="I1082" s="460"/>
    </row>
    <row r="1083" customFormat="false" ht="12.75" hidden="false" customHeight="false" outlineLevel="0" collapsed="false">
      <c r="H1083" s="460"/>
      <c r="I1083" s="460"/>
    </row>
    <row r="1084" customFormat="false" ht="12.75" hidden="false" customHeight="false" outlineLevel="0" collapsed="false">
      <c r="H1084" s="460"/>
      <c r="I1084" s="460"/>
    </row>
    <row r="1085" customFormat="false" ht="12.75" hidden="false" customHeight="false" outlineLevel="0" collapsed="false">
      <c r="H1085" s="460"/>
      <c r="I1085" s="460"/>
    </row>
    <row r="1086" customFormat="false" ht="12.75" hidden="false" customHeight="false" outlineLevel="0" collapsed="false">
      <c r="H1086" s="460"/>
      <c r="I1086" s="460"/>
    </row>
    <row r="1087" customFormat="false" ht="12.75" hidden="false" customHeight="false" outlineLevel="0" collapsed="false">
      <c r="H1087" s="460"/>
      <c r="I1087" s="460"/>
    </row>
    <row r="1088" customFormat="false" ht="12.75" hidden="false" customHeight="false" outlineLevel="0" collapsed="false">
      <c r="H1088" s="460"/>
      <c r="I1088" s="460"/>
    </row>
    <row r="1089" customFormat="false" ht="12.75" hidden="false" customHeight="false" outlineLevel="0" collapsed="false">
      <c r="H1089" s="460"/>
      <c r="I1089" s="460"/>
    </row>
    <row r="1090" customFormat="false" ht="12.75" hidden="false" customHeight="false" outlineLevel="0" collapsed="false">
      <c r="H1090" s="460"/>
      <c r="I1090" s="460"/>
    </row>
    <row r="1091" customFormat="false" ht="12.75" hidden="false" customHeight="false" outlineLevel="0" collapsed="false">
      <c r="H1091" s="460"/>
      <c r="I1091" s="460"/>
    </row>
    <row r="1092" customFormat="false" ht="12.75" hidden="false" customHeight="false" outlineLevel="0" collapsed="false">
      <c r="H1092" s="460"/>
      <c r="I1092" s="460"/>
    </row>
    <row r="1093" customFormat="false" ht="12.75" hidden="false" customHeight="false" outlineLevel="0" collapsed="false">
      <c r="H1093" s="460"/>
      <c r="I1093" s="460"/>
    </row>
    <row r="1094" customFormat="false" ht="12.75" hidden="false" customHeight="false" outlineLevel="0" collapsed="false">
      <c r="H1094" s="460"/>
      <c r="I1094" s="460"/>
    </row>
    <row r="1095" customFormat="false" ht="12.75" hidden="false" customHeight="false" outlineLevel="0" collapsed="false">
      <c r="H1095" s="460"/>
      <c r="I1095" s="460"/>
    </row>
    <row r="1096" customFormat="false" ht="12.75" hidden="false" customHeight="false" outlineLevel="0" collapsed="false">
      <c r="H1096" s="460"/>
      <c r="I1096" s="460"/>
    </row>
    <row r="1097" customFormat="false" ht="12.75" hidden="false" customHeight="false" outlineLevel="0" collapsed="false">
      <c r="H1097" s="460"/>
      <c r="I1097" s="460"/>
    </row>
    <row r="1098" customFormat="false" ht="12.75" hidden="false" customHeight="false" outlineLevel="0" collapsed="false">
      <c r="H1098" s="460"/>
      <c r="I1098" s="460"/>
    </row>
    <row r="1099" customFormat="false" ht="12.75" hidden="false" customHeight="false" outlineLevel="0" collapsed="false">
      <c r="H1099" s="460"/>
      <c r="I1099" s="460"/>
    </row>
    <row r="1100" customFormat="false" ht="12.75" hidden="false" customHeight="false" outlineLevel="0" collapsed="false">
      <c r="H1100" s="460"/>
      <c r="I1100" s="460"/>
    </row>
    <row r="1101" customFormat="false" ht="12.75" hidden="false" customHeight="false" outlineLevel="0" collapsed="false">
      <c r="H1101" s="460"/>
      <c r="I1101" s="460"/>
    </row>
    <row r="1102" customFormat="false" ht="12.75" hidden="false" customHeight="false" outlineLevel="0" collapsed="false">
      <c r="H1102" s="460"/>
      <c r="I1102" s="460"/>
    </row>
    <row r="1103" customFormat="false" ht="12.75" hidden="false" customHeight="false" outlineLevel="0" collapsed="false">
      <c r="H1103" s="460"/>
      <c r="I1103" s="460"/>
    </row>
    <row r="1104" customFormat="false" ht="12.75" hidden="false" customHeight="false" outlineLevel="0" collapsed="false">
      <c r="H1104" s="460"/>
      <c r="I1104" s="460"/>
    </row>
    <row r="1105" customFormat="false" ht="12.75" hidden="false" customHeight="false" outlineLevel="0" collapsed="false">
      <c r="H1105" s="460"/>
      <c r="I1105" s="460"/>
    </row>
    <row r="1106" customFormat="false" ht="12.75" hidden="false" customHeight="false" outlineLevel="0" collapsed="false">
      <c r="H1106" s="460"/>
      <c r="I1106" s="460"/>
    </row>
    <row r="1107" customFormat="false" ht="12.75" hidden="false" customHeight="false" outlineLevel="0" collapsed="false">
      <c r="H1107" s="460"/>
      <c r="I1107" s="460"/>
    </row>
    <row r="1108" customFormat="false" ht="12.75" hidden="false" customHeight="false" outlineLevel="0" collapsed="false">
      <c r="H1108" s="460"/>
      <c r="I1108" s="460"/>
    </row>
    <row r="1109" customFormat="false" ht="12.75" hidden="false" customHeight="false" outlineLevel="0" collapsed="false">
      <c r="H1109" s="460"/>
      <c r="I1109" s="460"/>
    </row>
    <row r="1110" customFormat="false" ht="12.75" hidden="false" customHeight="false" outlineLevel="0" collapsed="false">
      <c r="H1110" s="460"/>
      <c r="I1110" s="460"/>
    </row>
    <row r="1111" customFormat="false" ht="12.75" hidden="false" customHeight="false" outlineLevel="0" collapsed="false">
      <c r="H1111" s="460"/>
      <c r="I1111" s="460"/>
    </row>
    <row r="1112" customFormat="false" ht="12.75" hidden="false" customHeight="false" outlineLevel="0" collapsed="false">
      <c r="H1112" s="460"/>
      <c r="I1112" s="460"/>
    </row>
    <row r="1113" customFormat="false" ht="12.75" hidden="false" customHeight="false" outlineLevel="0" collapsed="false">
      <c r="H1113" s="460"/>
      <c r="I1113" s="460"/>
    </row>
    <row r="1114" customFormat="false" ht="12.75" hidden="false" customHeight="false" outlineLevel="0" collapsed="false">
      <c r="H1114" s="460"/>
      <c r="I1114" s="460"/>
    </row>
    <row r="1115" customFormat="false" ht="12.75" hidden="false" customHeight="false" outlineLevel="0" collapsed="false">
      <c r="H1115" s="460"/>
      <c r="I1115" s="460"/>
    </row>
    <row r="1116" customFormat="false" ht="12.75" hidden="false" customHeight="false" outlineLevel="0" collapsed="false">
      <c r="H1116" s="460"/>
      <c r="I1116" s="460"/>
    </row>
    <row r="1117" customFormat="false" ht="12.75" hidden="false" customHeight="false" outlineLevel="0" collapsed="false">
      <c r="H1117" s="460"/>
      <c r="I1117" s="460"/>
    </row>
    <row r="1118" customFormat="false" ht="12.75" hidden="false" customHeight="false" outlineLevel="0" collapsed="false">
      <c r="H1118" s="460"/>
      <c r="I1118" s="460"/>
    </row>
    <row r="1119" customFormat="false" ht="12.75" hidden="false" customHeight="false" outlineLevel="0" collapsed="false">
      <c r="H1119" s="460"/>
      <c r="I1119" s="460"/>
    </row>
    <row r="1120" customFormat="false" ht="12.75" hidden="false" customHeight="false" outlineLevel="0" collapsed="false">
      <c r="H1120" s="460"/>
      <c r="I1120" s="460"/>
    </row>
    <row r="1121" customFormat="false" ht="12.75" hidden="false" customHeight="false" outlineLevel="0" collapsed="false">
      <c r="H1121" s="460"/>
      <c r="I1121" s="460"/>
    </row>
    <row r="1122" customFormat="false" ht="12.75" hidden="false" customHeight="false" outlineLevel="0" collapsed="false">
      <c r="H1122" s="460"/>
      <c r="I1122" s="460"/>
    </row>
    <row r="1123" customFormat="false" ht="12.75" hidden="false" customHeight="false" outlineLevel="0" collapsed="false">
      <c r="H1123" s="460"/>
      <c r="I1123" s="460"/>
    </row>
    <row r="1124" customFormat="false" ht="12.75" hidden="false" customHeight="false" outlineLevel="0" collapsed="false">
      <c r="H1124" s="460"/>
      <c r="I1124" s="460"/>
    </row>
    <row r="1125" customFormat="false" ht="12.75" hidden="false" customHeight="false" outlineLevel="0" collapsed="false">
      <c r="H1125" s="460"/>
      <c r="I1125" s="460"/>
    </row>
    <row r="1126" customFormat="false" ht="12.75" hidden="false" customHeight="false" outlineLevel="0" collapsed="false">
      <c r="H1126" s="460"/>
      <c r="I1126" s="460"/>
    </row>
    <row r="1127" customFormat="false" ht="12.75" hidden="false" customHeight="false" outlineLevel="0" collapsed="false">
      <c r="H1127" s="460"/>
      <c r="I1127" s="460"/>
    </row>
    <row r="1128" customFormat="false" ht="12.75" hidden="false" customHeight="false" outlineLevel="0" collapsed="false">
      <c r="H1128" s="460"/>
      <c r="I1128" s="460"/>
    </row>
    <row r="1129" customFormat="false" ht="12.75" hidden="false" customHeight="false" outlineLevel="0" collapsed="false">
      <c r="H1129" s="460"/>
      <c r="I1129" s="460"/>
    </row>
    <row r="1130" customFormat="false" ht="12.75" hidden="false" customHeight="false" outlineLevel="0" collapsed="false">
      <c r="H1130" s="460"/>
      <c r="I1130" s="460"/>
    </row>
    <row r="1131" customFormat="false" ht="12.75" hidden="false" customHeight="false" outlineLevel="0" collapsed="false">
      <c r="H1131" s="460"/>
      <c r="I1131" s="460"/>
    </row>
    <row r="1132" customFormat="false" ht="12.75" hidden="false" customHeight="false" outlineLevel="0" collapsed="false">
      <c r="H1132" s="460"/>
      <c r="I1132" s="460"/>
    </row>
    <row r="1133" customFormat="false" ht="12.75" hidden="false" customHeight="false" outlineLevel="0" collapsed="false">
      <c r="H1133" s="460"/>
      <c r="I1133" s="460"/>
    </row>
    <row r="1134" customFormat="false" ht="12.75" hidden="false" customHeight="false" outlineLevel="0" collapsed="false">
      <c r="H1134" s="460"/>
      <c r="I1134" s="460"/>
    </row>
    <row r="1135" customFormat="false" ht="12.75" hidden="false" customHeight="false" outlineLevel="0" collapsed="false">
      <c r="H1135" s="460"/>
      <c r="I1135" s="460"/>
    </row>
    <row r="1136" customFormat="false" ht="12.75" hidden="false" customHeight="false" outlineLevel="0" collapsed="false">
      <c r="H1136" s="460"/>
      <c r="I1136" s="460"/>
    </row>
    <row r="1137" customFormat="false" ht="12.75" hidden="false" customHeight="false" outlineLevel="0" collapsed="false">
      <c r="H1137" s="460"/>
      <c r="I1137" s="460"/>
    </row>
    <row r="1138" customFormat="false" ht="12.75" hidden="false" customHeight="false" outlineLevel="0" collapsed="false">
      <c r="H1138" s="460"/>
      <c r="I1138" s="460"/>
    </row>
    <row r="1139" customFormat="false" ht="12.75" hidden="false" customHeight="false" outlineLevel="0" collapsed="false">
      <c r="H1139" s="460"/>
      <c r="I1139" s="460"/>
    </row>
    <row r="1140" customFormat="false" ht="12.75" hidden="false" customHeight="false" outlineLevel="0" collapsed="false">
      <c r="H1140" s="460"/>
      <c r="I1140" s="460"/>
    </row>
    <row r="1141" customFormat="false" ht="12.75" hidden="false" customHeight="false" outlineLevel="0" collapsed="false">
      <c r="H1141" s="460"/>
      <c r="I1141" s="460"/>
    </row>
    <row r="1142" customFormat="false" ht="12.75" hidden="false" customHeight="false" outlineLevel="0" collapsed="false">
      <c r="H1142" s="460"/>
      <c r="I1142" s="460"/>
    </row>
    <row r="1143" customFormat="false" ht="12.75" hidden="false" customHeight="false" outlineLevel="0" collapsed="false">
      <c r="H1143" s="460"/>
      <c r="I1143" s="460"/>
    </row>
    <row r="1144" customFormat="false" ht="12.75" hidden="false" customHeight="false" outlineLevel="0" collapsed="false">
      <c r="H1144" s="460"/>
      <c r="I1144" s="460"/>
    </row>
    <row r="1145" customFormat="false" ht="12.75" hidden="false" customHeight="false" outlineLevel="0" collapsed="false">
      <c r="H1145" s="460"/>
      <c r="I1145" s="460"/>
    </row>
    <row r="1146" customFormat="false" ht="12.75" hidden="false" customHeight="false" outlineLevel="0" collapsed="false">
      <c r="H1146" s="460"/>
      <c r="I1146" s="460"/>
    </row>
    <row r="1147" customFormat="false" ht="12.75" hidden="false" customHeight="false" outlineLevel="0" collapsed="false">
      <c r="H1147" s="460"/>
      <c r="I1147" s="460"/>
    </row>
    <row r="1148" customFormat="false" ht="12.75" hidden="false" customHeight="false" outlineLevel="0" collapsed="false">
      <c r="H1148" s="460"/>
      <c r="I1148" s="460"/>
    </row>
    <row r="1149" customFormat="false" ht="12.75" hidden="false" customHeight="false" outlineLevel="0" collapsed="false">
      <c r="H1149" s="460"/>
      <c r="I1149" s="460"/>
    </row>
    <row r="1150" customFormat="false" ht="12.75" hidden="false" customHeight="false" outlineLevel="0" collapsed="false">
      <c r="H1150" s="460"/>
      <c r="I1150" s="460"/>
    </row>
    <row r="1151" customFormat="false" ht="12.75" hidden="false" customHeight="false" outlineLevel="0" collapsed="false">
      <c r="H1151" s="460"/>
      <c r="I1151" s="460"/>
    </row>
    <row r="1152" customFormat="false" ht="12.75" hidden="false" customHeight="false" outlineLevel="0" collapsed="false">
      <c r="H1152" s="460"/>
      <c r="I1152" s="460"/>
    </row>
    <row r="1153" customFormat="false" ht="12.75" hidden="false" customHeight="false" outlineLevel="0" collapsed="false">
      <c r="H1153" s="460"/>
      <c r="I1153" s="460"/>
    </row>
    <row r="1154" customFormat="false" ht="12.75" hidden="false" customHeight="false" outlineLevel="0" collapsed="false">
      <c r="H1154" s="460"/>
      <c r="I1154" s="460"/>
    </row>
    <row r="1155" customFormat="false" ht="12.75" hidden="false" customHeight="false" outlineLevel="0" collapsed="false">
      <c r="H1155" s="460"/>
      <c r="I1155" s="460"/>
    </row>
    <row r="1156" customFormat="false" ht="12.75" hidden="false" customHeight="false" outlineLevel="0" collapsed="false">
      <c r="H1156" s="460"/>
      <c r="I1156" s="460"/>
    </row>
    <row r="1157" customFormat="false" ht="12.75" hidden="false" customHeight="false" outlineLevel="0" collapsed="false">
      <c r="H1157" s="460"/>
      <c r="I1157" s="460"/>
    </row>
    <row r="1158" customFormat="false" ht="12.75" hidden="false" customHeight="false" outlineLevel="0" collapsed="false">
      <c r="H1158" s="460"/>
      <c r="I1158" s="460"/>
    </row>
    <row r="1159" customFormat="false" ht="12.75" hidden="false" customHeight="false" outlineLevel="0" collapsed="false">
      <c r="H1159" s="460"/>
      <c r="I1159" s="460"/>
    </row>
    <row r="1160" customFormat="false" ht="12.75" hidden="false" customHeight="false" outlineLevel="0" collapsed="false">
      <c r="H1160" s="460"/>
      <c r="I1160" s="460"/>
    </row>
    <row r="1161" customFormat="false" ht="12.75" hidden="false" customHeight="false" outlineLevel="0" collapsed="false">
      <c r="H1161" s="460"/>
      <c r="I1161" s="460"/>
    </row>
    <row r="1162" customFormat="false" ht="12.75" hidden="false" customHeight="false" outlineLevel="0" collapsed="false">
      <c r="H1162" s="460"/>
      <c r="I1162" s="460"/>
    </row>
    <row r="1163" customFormat="false" ht="12.75" hidden="false" customHeight="false" outlineLevel="0" collapsed="false">
      <c r="H1163" s="460"/>
      <c r="I1163" s="460"/>
    </row>
    <row r="1164" customFormat="false" ht="12.75" hidden="false" customHeight="false" outlineLevel="0" collapsed="false">
      <c r="H1164" s="460"/>
      <c r="I1164" s="460"/>
    </row>
    <row r="1165" customFormat="false" ht="12.75" hidden="false" customHeight="false" outlineLevel="0" collapsed="false">
      <c r="H1165" s="460"/>
      <c r="I1165" s="460"/>
    </row>
    <row r="1166" customFormat="false" ht="12.75" hidden="false" customHeight="false" outlineLevel="0" collapsed="false">
      <c r="H1166" s="460"/>
      <c r="I1166" s="460"/>
    </row>
    <row r="1167" customFormat="false" ht="12.75" hidden="false" customHeight="false" outlineLevel="0" collapsed="false">
      <c r="H1167" s="460"/>
      <c r="I1167" s="460"/>
    </row>
    <row r="1168" customFormat="false" ht="12.75" hidden="false" customHeight="false" outlineLevel="0" collapsed="false">
      <c r="H1168" s="460"/>
      <c r="I1168" s="46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FileBackups.LoadMarkInCaseOfAnEmergency">
                <anchor moveWithCells="true" sizeWithCells="false">
                  <from>
                    <xdr:col>6</xdr:col>
                    <xdr:colOff>422280</xdr:colOff>
                    <xdr:row>6</xdr:row>
                    <xdr:rowOff>37800</xdr:rowOff>
                  </from>
                  <to>
                    <xdr:col>9</xdr:col>
                    <xdr:colOff>222120</xdr:colOff>
                    <xdr:row>7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FileBackups.LoadJohnInCaseOfAnEmergency">
                <anchor moveWithCells="true" sizeWithCells="false">
                  <from>
                    <xdr:col>6</xdr:col>
                    <xdr:colOff>422280</xdr:colOff>
                    <xdr:row>8</xdr:row>
                    <xdr:rowOff>114480</xdr:rowOff>
                  </from>
                  <to>
                    <xdr:col>9</xdr:col>
                    <xdr:colOff>222120</xdr:colOff>
                    <xdr:row>10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UpdatingBlotter.TestIt">
                <anchor moveWithCells="true" sizeWithCells="false">
                  <from>
                    <xdr:col>7</xdr:col>
                    <xdr:colOff>302040</xdr:colOff>
                    <xdr:row>14</xdr:row>
                    <xdr:rowOff>124200</xdr:rowOff>
                  </from>
                  <to>
                    <xdr:col>8</xdr:col>
                    <xdr:colOff>614160</xdr:colOff>
                    <xdr:row>16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FileBackups.CleanMyCandSharedC">
                <anchor moveWithCells="true" sizeWithCells="false">
                  <from>
                    <xdr:col>6</xdr:col>
                    <xdr:colOff>281520</xdr:colOff>
                    <xdr:row>20</xdr:row>
                    <xdr:rowOff>105120</xdr:rowOff>
                  </from>
                  <to>
                    <xdr:col>9</xdr:col>
                    <xdr:colOff>433440</xdr:colOff>
                    <xdr:row>22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FileBackups.LoadMarkInCaseOfAnEmergencyFromDate">
                <anchor moveWithCells="true" sizeWithCells="false">
                  <from>
                    <xdr:col>4</xdr:col>
                    <xdr:colOff>422640</xdr:colOff>
                    <xdr:row>26</xdr:row>
                    <xdr:rowOff>38160</xdr:rowOff>
                  </from>
                  <to>
                    <xdr:col>7</xdr:col>
                    <xdr:colOff>705240</xdr:colOff>
                    <xdr:row>27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FileBackups.LoadJohnInCaseOfAnEmergencyFromDate">
                <anchor moveWithCells="true" sizeWithCells="false">
                  <from>
                    <xdr:col>4</xdr:col>
                    <xdr:colOff>422640</xdr:colOff>
                    <xdr:row>28</xdr:row>
                    <xdr:rowOff>114480</xdr:rowOff>
                  </from>
                  <to>
                    <xdr:col>7</xdr:col>
                    <xdr:colOff>695160</xdr:colOff>
                    <xdr:row>30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FileBackups.LoadMarkToSharedFromDate">
                <anchor moveWithCells="true" sizeWithCells="false">
                  <from>
                    <xdr:col>8</xdr:col>
                    <xdr:colOff>422640</xdr:colOff>
                    <xdr:row>26</xdr:row>
                    <xdr:rowOff>38160</xdr:rowOff>
                  </from>
                  <to>
                    <xdr:col>11</xdr:col>
                    <xdr:colOff>694440</xdr:colOff>
                    <xdr:row>27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FileBackups.LoadJohnToSharedFromDate">
                <anchor moveWithCells="true" sizeWithCells="false">
                  <from>
                    <xdr:col>8</xdr:col>
                    <xdr:colOff>422640</xdr:colOff>
                    <xdr:row>28</xdr:row>
                    <xdr:rowOff>114480</xdr:rowOff>
                  </from>
                  <to>
                    <xdr:col>11</xdr:col>
                    <xdr:colOff>694440</xdr:colOff>
                    <xdr:row>30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FileBackups.UpdateTheWholeBlotterWithoutSaving">
                <anchor moveWithCells="true" sizeWithCells="false">
                  <from>
                    <xdr:col>10</xdr:col>
                    <xdr:colOff>250920</xdr:colOff>
                    <xdr:row>12</xdr:row>
                    <xdr:rowOff>75960</xdr:rowOff>
                  </from>
                  <to>
                    <xdr:col>11</xdr:col>
                    <xdr:colOff>694440</xdr:colOff>
                    <xdr:row>14</xdr:row>
                    <xdr:rowOff>162000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L57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72" width="9.56"/>
    <col collapsed="false" customWidth="true" hidden="false" outlineLevel="0" max="2" min="2" style="0" width="11.13"/>
    <col collapsed="false" customWidth="true" hidden="false" outlineLevel="0" max="4" min="3" style="0" width="9.56"/>
    <col collapsed="false" customWidth="true" hidden="false" outlineLevel="0" max="5" min="5" style="0" width="7.99"/>
    <col collapsed="false" customWidth="true" hidden="false" outlineLevel="0" max="6" min="6" style="0" width="9.56"/>
    <col collapsed="false" customWidth="true" hidden="false" outlineLevel="0" max="12" min="12" style="0" width="8.41"/>
    <col collapsed="false" customWidth="true" hidden="false" outlineLevel="0" max="13" min="13" style="0" width="10.41"/>
    <col collapsed="false" customWidth="true" hidden="false" outlineLevel="0" max="15" min="15" style="0" width="12.14"/>
    <col collapsed="false" customWidth="true" hidden="false" outlineLevel="0" max="16" min="16" style="473" width="10.41"/>
    <col collapsed="false" customWidth="true" hidden="false" outlineLevel="0" max="17" min="17" style="473" width="11.42"/>
    <col collapsed="false" customWidth="true" hidden="false" outlineLevel="0" max="18" min="18" style="0" width="15.28"/>
    <col collapsed="false" customWidth="true" hidden="false" outlineLevel="0" max="19" min="19" style="0" width="14.41"/>
    <col collapsed="false" customWidth="true" hidden="false" outlineLevel="0" max="20" min="20" style="0" width="11.56"/>
    <col collapsed="false" customWidth="true" hidden="false" outlineLevel="0" max="22" min="22" style="0" width="9.85"/>
    <col collapsed="false" customWidth="true" hidden="false" outlineLevel="0" max="25" min="25" style="472" width="9.14"/>
    <col collapsed="false" customWidth="true" hidden="false" outlineLevel="0" max="33" min="33" style="0" width="12.42"/>
    <col collapsed="false" customWidth="true" hidden="false" outlineLevel="0" max="34" min="34" style="0" width="8.7"/>
    <col collapsed="false" customWidth="true" hidden="false" outlineLevel="0" max="36" min="36" style="0" width="12.7"/>
    <col collapsed="false" customWidth="true" hidden="false" outlineLevel="0" max="37" min="37" style="0" width="31.28"/>
    <col collapsed="false" customWidth="true" hidden="false" outlineLevel="0" max="41" min="41" style="472" width="9.14"/>
    <col collapsed="false" customWidth="true" hidden="false" outlineLevel="0" max="42" min="42" style="0" width="12.99"/>
    <col collapsed="false" customWidth="true" hidden="false" outlineLevel="0" max="43" min="43" style="0" width="10.56"/>
    <col collapsed="false" customWidth="true" hidden="false" outlineLevel="0" max="49" min="47" style="0" width="15.28"/>
    <col collapsed="false" customWidth="true" hidden="false" outlineLevel="0" max="55" min="55" style="0" width="12.14"/>
  </cols>
  <sheetData>
    <row r="1" customFormat="false" ht="13.5" hidden="false" customHeight="false" outlineLevel="0" collapsed="false">
      <c r="A1" s="474" t="s">
        <v>393</v>
      </c>
      <c r="B1" s="475"/>
      <c r="C1" s="475" t="s">
        <v>394</v>
      </c>
      <c r="K1" s="382"/>
      <c r="L1" s="476" t="s">
        <v>395</v>
      </c>
      <c r="M1" s="477" t="s">
        <v>396</v>
      </c>
      <c r="O1" s="478" t="s">
        <v>397</v>
      </c>
      <c r="P1" s="479" t="n">
        <v>1</v>
      </c>
      <c r="Q1" s="480" t="n">
        <v>2</v>
      </c>
      <c r="R1" s="480" t="n">
        <v>3</v>
      </c>
      <c r="S1" s="480" t="n">
        <v>4</v>
      </c>
      <c r="T1" s="480" t="n">
        <v>5</v>
      </c>
      <c r="U1" s="480" t="n">
        <v>6</v>
      </c>
      <c r="Y1" s="0"/>
      <c r="AN1" s="474" t="s">
        <v>398</v>
      </c>
      <c r="AO1" s="481"/>
      <c r="AY1" s="482"/>
      <c r="AZ1" s="476" t="s">
        <v>395</v>
      </c>
      <c r="BA1" s="477" t="s">
        <v>396</v>
      </c>
      <c r="BC1" s="478" t="s">
        <v>397</v>
      </c>
      <c r="BD1" s="483" t="n">
        <v>1</v>
      </c>
      <c r="BE1" s="484" t="n">
        <v>2</v>
      </c>
      <c r="BF1" s="484" t="n">
        <v>3</v>
      </c>
      <c r="BG1" s="484" t="n">
        <v>4</v>
      </c>
      <c r="BH1" s="484" t="n">
        <v>5</v>
      </c>
      <c r="BI1" s="484" t="n">
        <v>6</v>
      </c>
    </row>
    <row r="2" customFormat="false" ht="14.25" hidden="false" customHeight="true" outlineLevel="0" collapsed="false">
      <c r="A2" s="474" t="s">
        <v>399</v>
      </c>
      <c r="B2" s="475"/>
      <c r="C2" s="475" t="n">
        <v>1204861</v>
      </c>
      <c r="G2" s="474"/>
      <c r="H2" s="475"/>
      <c r="L2" s="485" t="s">
        <v>400</v>
      </c>
      <c r="M2" s="486" t="s">
        <v>396</v>
      </c>
      <c r="O2" s="476" t="s">
        <v>401</v>
      </c>
      <c r="P2" s="487" t="n">
        <v>37084</v>
      </c>
      <c r="Q2" s="487" t="n">
        <f aca="false">P2</f>
        <v>37084</v>
      </c>
      <c r="R2" s="487" t="n">
        <f aca="false">Q2</f>
        <v>37084</v>
      </c>
      <c r="S2" s="487" t="n">
        <f aca="false">R2</f>
        <v>37084</v>
      </c>
      <c r="T2" s="487" t="n">
        <f aca="false">R2</f>
        <v>37084</v>
      </c>
      <c r="U2" s="487" t="n">
        <f aca="false">S2</f>
        <v>37084</v>
      </c>
      <c r="Y2" s="0"/>
      <c r="AG2" s="488" t="s">
        <v>402</v>
      </c>
      <c r="AH2" s="489" t="s">
        <v>403</v>
      </c>
      <c r="AJ2" s="490" t="s">
        <v>404</v>
      </c>
      <c r="AK2" s="490"/>
      <c r="AO2" s="491" t="s">
        <v>399</v>
      </c>
      <c r="AP2" s="492"/>
      <c r="AQ2" s="492" t="n">
        <f aca="false">OfficialPostID</f>
        <v>1204861</v>
      </c>
      <c r="AZ2" s="476" t="s">
        <v>400</v>
      </c>
      <c r="BA2" s="477" t="s">
        <v>396</v>
      </c>
      <c r="BC2" s="476" t="s">
        <v>401</v>
      </c>
      <c r="BD2" s="493" t="n">
        <v>36402</v>
      </c>
      <c r="BE2" s="487" t="n">
        <v>36402</v>
      </c>
      <c r="BF2" s="487" t="n">
        <v>36402</v>
      </c>
      <c r="BG2" s="487" t="n">
        <v>36402</v>
      </c>
      <c r="BH2" s="487" t="n">
        <v>36402</v>
      </c>
      <c r="BI2" s="487" t="n">
        <v>36402</v>
      </c>
    </row>
    <row r="3" customFormat="false" ht="14.25" hidden="false" customHeight="true" outlineLevel="0" collapsed="false">
      <c r="A3" s="492"/>
      <c r="B3" s="492"/>
      <c r="C3" s="492"/>
      <c r="L3" s="474"/>
      <c r="M3" s="475"/>
      <c r="O3" s="476" t="s">
        <v>405</v>
      </c>
      <c r="P3" s="494" t="n">
        <f aca="false">PromptMonth</f>
        <v>37104</v>
      </c>
      <c r="Q3" s="494" t="n">
        <f aca="false">P3</f>
        <v>37104</v>
      </c>
      <c r="R3" s="494" t="n">
        <f aca="false">Q3</f>
        <v>37104</v>
      </c>
      <c r="S3" s="494" t="n">
        <f aca="false">R3</f>
        <v>37104</v>
      </c>
      <c r="T3" s="494" t="n">
        <f aca="false">R3</f>
        <v>37104</v>
      </c>
      <c r="U3" s="494" t="n">
        <f aca="false">S3</f>
        <v>37104</v>
      </c>
      <c r="Y3" s="0"/>
      <c r="AG3" s="495" t="s">
        <v>406</v>
      </c>
      <c r="AH3" s="496" t="s">
        <v>403</v>
      </c>
      <c r="AJ3" s="497" t="s">
        <v>407</v>
      </c>
      <c r="AK3" s="498" t="s">
        <v>408</v>
      </c>
      <c r="AO3" s="491"/>
      <c r="AP3" s="492"/>
      <c r="AQ3" s="492"/>
      <c r="BC3" s="476" t="s">
        <v>405</v>
      </c>
      <c r="BD3" s="499" t="n">
        <v>36434</v>
      </c>
      <c r="BE3" s="494" t="n">
        <v>36434</v>
      </c>
      <c r="BF3" s="494" t="n">
        <v>36434</v>
      </c>
      <c r="BG3" s="494" t="n">
        <v>36434</v>
      </c>
      <c r="BH3" s="494" t="n">
        <v>36434</v>
      </c>
      <c r="BI3" s="494" t="n">
        <v>36434</v>
      </c>
    </row>
    <row r="4" customFormat="false" ht="14.25" hidden="false" customHeight="true" outlineLevel="0" collapsed="false">
      <c r="A4" s="492"/>
      <c r="B4" s="492"/>
      <c r="C4" s="492"/>
      <c r="E4" s="382"/>
      <c r="F4" s="382"/>
      <c r="G4" s="474"/>
      <c r="H4" s="475"/>
      <c r="I4" s="382"/>
      <c r="O4" s="476" t="s">
        <v>409</v>
      </c>
      <c r="P4" s="500" t="s">
        <v>410</v>
      </c>
      <c r="Q4" s="494" t="s">
        <v>410</v>
      </c>
      <c r="R4" s="494" t="s">
        <v>411</v>
      </c>
      <c r="S4" s="494" t="s">
        <v>411</v>
      </c>
      <c r="T4" s="494" t="s">
        <v>412</v>
      </c>
      <c r="U4" s="494" t="s">
        <v>410</v>
      </c>
      <c r="Y4" s="0"/>
      <c r="AJ4" s="501" t="s">
        <v>413</v>
      </c>
      <c r="AK4" s="502" t="s">
        <v>414</v>
      </c>
      <c r="AO4" s="491"/>
      <c r="AP4" s="492"/>
      <c r="AQ4" s="492"/>
      <c r="BC4" s="476" t="s">
        <v>409</v>
      </c>
      <c r="BD4" s="494" t="s">
        <v>410</v>
      </c>
      <c r="BE4" s="494" t="s">
        <v>410</v>
      </c>
      <c r="BF4" s="494" t="s">
        <v>411</v>
      </c>
      <c r="BG4" s="494" t="s">
        <v>411</v>
      </c>
      <c r="BH4" s="494" t="s">
        <v>412</v>
      </c>
      <c r="BI4" s="494" t="s">
        <v>410</v>
      </c>
    </row>
    <row r="5" customFormat="false" ht="14.25" hidden="false" customHeight="true" outlineLevel="0" collapsed="false">
      <c r="A5" s="0"/>
      <c r="C5" s="503"/>
      <c r="D5" s="503"/>
      <c r="L5" s="474"/>
      <c r="M5" s="475"/>
      <c r="O5" s="476" t="s">
        <v>415</v>
      </c>
      <c r="P5" s="500" t="s">
        <v>416</v>
      </c>
      <c r="Q5" s="477" t="s">
        <v>417</v>
      </c>
      <c r="R5" s="477" t="s">
        <v>416</v>
      </c>
      <c r="S5" s="477" t="s">
        <v>416</v>
      </c>
      <c r="T5" s="477" t="s">
        <v>418</v>
      </c>
      <c r="U5" s="477" t="s">
        <v>416</v>
      </c>
      <c r="Y5" s="0"/>
      <c r="AJ5" s="501" t="s">
        <v>419</v>
      </c>
      <c r="AK5" s="502" t="s">
        <v>420</v>
      </c>
      <c r="BC5" s="476" t="s">
        <v>415</v>
      </c>
      <c r="BD5" s="477" t="s">
        <v>416</v>
      </c>
      <c r="BE5" s="477" t="s">
        <v>417</v>
      </c>
      <c r="BF5" s="477" t="s">
        <v>416</v>
      </c>
      <c r="BG5" s="477" t="s">
        <v>416</v>
      </c>
      <c r="BH5" s="477" t="s">
        <v>418</v>
      </c>
      <c r="BI5" s="477" t="s">
        <v>83</v>
      </c>
    </row>
    <row r="6" customFormat="false" ht="14.25" hidden="false" customHeight="true" outlineLevel="0" collapsed="false">
      <c r="A6" s="504" t="s">
        <v>421</v>
      </c>
      <c r="B6" s="504"/>
      <c r="C6" s="505"/>
      <c r="D6" s="505"/>
      <c r="E6" s="504"/>
      <c r="F6" s="504"/>
      <c r="G6" s="504"/>
      <c r="H6" s="504"/>
      <c r="I6" s="506"/>
      <c r="J6" s="507"/>
      <c r="K6" s="507"/>
      <c r="O6" s="476" t="s">
        <v>422</v>
      </c>
      <c r="P6" s="500" t="s">
        <v>423</v>
      </c>
      <c r="Q6" s="477" t="s">
        <v>423</v>
      </c>
      <c r="R6" s="477" t="s">
        <v>82</v>
      </c>
      <c r="S6" s="477" t="s">
        <v>87</v>
      </c>
      <c r="T6" s="477" t="s">
        <v>95</v>
      </c>
      <c r="U6" s="477" t="s">
        <v>101</v>
      </c>
      <c r="V6" s="508"/>
      <c r="W6" s="508"/>
      <c r="X6" s="508"/>
      <c r="Y6" s="509" t="s">
        <v>4</v>
      </c>
      <c r="Z6" s="509"/>
      <c r="AJ6" s="501" t="s">
        <v>424</v>
      </c>
      <c r="AK6" s="510" t="s">
        <v>87</v>
      </c>
      <c r="AO6" s="511"/>
      <c r="AP6" s="511" t="s">
        <v>425</v>
      </c>
      <c r="AQ6" s="512"/>
      <c r="AR6" s="512"/>
      <c r="AS6" s="512"/>
      <c r="AT6" s="512"/>
      <c r="AU6" s="512"/>
      <c r="AV6" s="512"/>
      <c r="AW6" s="513"/>
      <c r="AX6" s="507"/>
      <c r="AY6" s="507"/>
      <c r="BC6" s="476" t="s">
        <v>422</v>
      </c>
      <c r="BD6" s="477" t="s">
        <v>423</v>
      </c>
      <c r="BE6" s="477" t="s">
        <v>423</v>
      </c>
      <c r="BF6" s="477" t="s">
        <v>82</v>
      </c>
      <c r="BG6" s="477" t="s">
        <v>87</v>
      </c>
      <c r="BH6" s="477" t="s">
        <v>95</v>
      </c>
      <c r="BI6" s="477" t="s">
        <v>423</v>
      </c>
      <c r="BJ6" s="508"/>
      <c r="BK6" s="508"/>
      <c r="BL6" s="508"/>
    </row>
    <row r="7" customFormat="false" ht="14.25" hidden="false" customHeight="true" outlineLevel="0" collapsed="false">
      <c r="A7" s="514" t="s">
        <v>426</v>
      </c>
      <c r="B7" s="514" t="s">
        <v>427</v>
      </c>
      <c r="C7" s="514"/>
      <c r="D7" s="514"/>
      <c r="E7" s="514" t="s">
        <v>428</v>
      </c>
      <c r="F7" s="514" t="s">
        <v>429</v>
      </c>
      <c r="G7" s="514" t="s">
        <v>430</v>
      </c>
      <c r="H7" s="514" t="s">
        <v>430</v>
      </c>
      <c r="I7" s="515" t="s">
        <v>430</v>
      </c>
      <c r="J7" s="516"/>
      <c r="K7" s="517"/>
      <c r="L7" s="474"/>
      <c r="M7" s="475"/>
      <c r="O7" s="476" t="s">
        <v>431</v>
      </c>
      <c r="P7" s="500" t="s">
        <v>432</v>
      </c>
      <c r="Q7" s="477" t="s">
        <v>433</v>
      </c>
      <c r="R7" s="477" t="s">
        <v>434</v>
      </c>
      <c r="S7" s="477" t="s">
        <v>435</v>
      </c>
      <c r="T7" s="477" t="s">
        <v>436</v>
      </c>
      <c r="U7" s="477" t="s">
        <v>437</v>
      </c>
      <c r="V7" s="508" t="n">
        <f aca="false">SUM(V8:V43)</f>
        <v>0</v>
      </c>
      <c r="W7" s="508"/>
      <c r="X7" s="508"/>
      <c r="Y7" s="518" t="s">
        <v>106</v>
      </c>
      <c r="Z7" s="519" t="s">
        <v>111</v>
      </c>
      <c r="AJ7" s="501" t="s">
        <v>438</v>
      </c>
      <c r="AK7" s="510" t="s">
        <v>439</v>
      </c>
      <c r="AO7" s="520" t="s">
        <v>426</v>
      </c>
      <c r="AP7" s="514" t="s">
        <v>427</v>
      </c>
      <c r="AQ7" s="514"/>
      <c r="AR7" s="514"/>
      <c r="AS7" s="514" t="s">
        <v>428</v>
      </c>
      <c r="AT7" s="514" t="s">
        <v>429</v>
      </c>
      <c r="AU7" s="514" t="s">
        <v>430</v>
      </c>
      <c r="AV7" s="514" t="s">
        <v>430</v>
      </c>
      <c r="AW7" s="515" t="s">
        <v>430</v>
      </c>
      <c r="AX7" s="516"/>
      <c r="AY7" s="517"/>
      <c r="BC7" s="476" t="s">
        <v>431</v>
      </c>
      <c r="BD7" s="477" t="s">
        <v>432</v>
      </c>
      <c r="BE7" s="477" t="s">
        <v>433</v>
      </c>
      <c r="BF7" s="477" t="s">
        <v>434</v>
      </c>
      <c r="BG7" s="477" t="s">
        <v>435</v>
      </c>
      <c r="BH7" s="477" t="s">
        <v>436</v>
      </c>
      <c r="BI7" s="477" t="s">
        <v>437</v>
      </c>
      <c r="BJ7" s="508"/>
      <c r="BK7" s="508"/>
      <c r="BL7" s="508"/>
    </row>
    <row r="8" customFormat="false" ht="14.25" hidden="false" customHeight="true" outlineLevel="0" collapsed="false">
      <c r="A8" s="520" t="s">
        <v>440</v>
      </c>
      <c r="B8" s="515" t="s">
        <v>441</v>
      </c>
      <c r="C8" s="515" t="s">
        <v>4</v>
      </c>
      <c r="D8" s="515" t="s">
        <v>442</v>
      </c>
      <c r="E8" s="515" t="s">
        <v>6</v>
      </c>
      <c r="F8" s="515" t="s">
        <v>428</v>
      </c>
      <c r="G8" s="515" t="s">
        <v>443</v>
      </c>
      <c r="H8" s="515" t="s">
        <v>408</v>
      </c>
      <c r="I8" s="515" t="s">
        <v>427</v>
      </c>
      <c r="J8" s="517"/>
      <c r="K8" s="521"/>
      <c r="O8" s="472" t="n">
        <v>37104</v>
      </c>
      <c r="P8" s="473" t="n">
        <v>3.428</v>
      </c>
      <c r="Q8" s="473" t="n">
        <v>0.66</v>
      </c>
      <c r="R8" s="339" t="n">
        <v>0.0525</v>
      </c>
      <c r="S8" s="339" t="n">
        <v>-0.015</v>
      </c>
      <c r="T8" s="522" t="n">
        <v>0.0391257452643727</v>
      </c>
      <c r="U8" s="508" t="n">
        <v>3.428</v>
      </c>
      <c r="V8" s="508" t="n">
        <f aca="false">P8-U8</f>
        <v>0</v>
      </c>
      <c r="W8" s="523"/>
      <c r="X8" s="508"/>
      <c r="Y8" s="524" t="n">
        <v>37104</v>
      </c>
      <c r="Z8" s="525" t="n">
        <v>10929</v>
      </c>
      <c r="AJ8" s="526" t="s">
        <v>444</v>
      </c>
      <c r="AK8" s="527" t="s">
        <v>445</v>
      </c>
      <c r="AO8" s="520" t="s">
        <v>440</v>
      </c>
      <c r="AP8" s="515" t="s">
        <v>441</v>
      </c>
      <c r="AQ8" s="515" t="s">
        <v>4</v>
      </c>
      <c r="AR8" s="515" t="s">
        <v>442</v>
      </c>
      <c r="AS8" s="515" t="s">
        <v>6</v>
      </c>
      <c r="AT8" s="515" t="s">
        <v>428</v>
      </c>
      <c r="AU8" s="515" t="s">
        <v>443</v>
      </c>
      <c r="AV8" s="515" t="s">
        <v>408</v>
      </c>
      <c r="AW8" s="515" t="s">
        <v>427</v>
      </c>
      <c r="AX8" s="517"/>
      <c r="AY8" s="521"/>
      <c r="BC8" s="528" t="n">
        <v>36434</v>
      </c>
      <c r="BD8" s="339" t="n">
        <v>2.969</v>
      </c>
      <c r="BE8" s="339" t="n">
        <v>0.485</v>
      </c>
      <c r="BF8" s="339" t="n">
        <v>0</v>
      </c>
      <c r="BG8" s="339" t="n">
        <v>-0.005</v>
      </c>
      <c r="BH8" s="529" t="n">
        <v>0.055083038731438</v>
      </c>
      <c r="BI8" s="508"/>
      <c r="BJ8" s="508"/>
      <c r="BK8" s="508"/>
      <c r="BL8" s="508"/>
    </row>
    <row r="9" customFormat="false" ht="12.75" hidden="false" customHeight="false" outlineLevel="0" collapsed="false">
      <c r="A9" s="472" t="n">
        <v>37104</v>
      </c>
      <c r="B9" s="0" t="n">
        <v>2978.51441429</v>
      </c>
      <c r="C9" s="0" t="n">
        <v>10929</v>
      </c>
      <c r="D9" s="0" t="n">
        <v>-7766.04460888</v>
      </c>
      <c r="E9" s="0" t="n">
        <v>-184.44097683</v>
      </c>
      <c r="F9" s="0" t="n">
        <v>-184.44097683</v>
      </c>
      <c r="G9" s="0" t="n">
        <v>0</v>
      </c>
      <c r="H9" s="0" t="n">
        <v>0</v>
      </c>
      <c r="I9" s="0" t="n">
        <v>0</v>
      </c>
      <c r="J9" s="530"/>
      <c r="K9" s="530"/>
      <c r="O9" s="472" t="n">
        <v>37135</v>
      </c>
      <c r="P9" s="473" t="n">
        <v>3.502</v>
      </c>
      <c r="Q9" s="473" t="n">
        <v>0.625</v>
      </c>
      <c r="R9" s="339" t="n">
        <v>0.0325</v>
      </c>
      <c r="S9" s="339" t="n">
        <v>-0.015</v>
      </c>
      <c r="T9" s="531" t="n">
        <v>0.0389751084476937</v>
      </c>
      <c r="U9" s="0" t="n">
        <v>3.502</v>
      </c>
      <c r="V9" s="508" t="n">
        <f aca="false">P9-U9</f>
        <v>0</v>
      </c>
      <c r="W9" s="532"/>
      <c r="X9" s="523"/>
      <c r="Y9" s="533" t="n">
        <v>37135</v>
      </c>
      <c r="Z9" s="534" t="n">
        <v>-5677</v>
      </c>
      <c r="AO9" s="472" t="n">
        <f aca="false">A9</f>
        <v>37104</v>
      </c>
      <c r="AP9" s="0" t="n">
        <f aca="false">B9</f>
        <v>2978.51441429</v>
      </c>
      <c r="AQ9" s="0" t="n">
        <f aca="false">C9</f>
        <v>10929</v>
      </c>
      <c r="AR9" s="0" t="n">
        <f aca="false">D9</f>
        <v>-7766.04460888</v>
      </c>
      <c r="AS9" s="0" t="n">
        <f aca="false">E9</f>
        <v>-184.44097683</v>
      </c>
      <c r="AT9" s="0" t="n">
        <f aca="false">F9</f>
        <v>-184.44097683</v>
      </c>
      <c r="AU9" s="0" t="n">
        <f aca="false">G9</f>
        <v>0</v>
      </c>
      <c r="AV9" s="0" t="n">
        <f aca="false">H9</f>
        <v>0</v>
      </c>
      <c r="AW9" s="0" t="n">
        <f aca="false">I9</f>
        <v>0</v>
      </c>
      <c r="AX9" s="0" t="n">
        <f aca="false">J9</f>
        <v>0</v>
      </c>
      <c r="BC9" s="528" t="n">
        <v>36465</v>
      </c>
      <c r="BD9" s="0" t="n">
        <v>3.07</v>
      </c>
      <c r="BE9" s="0" t="n">
        <v>0.505</v>
      </c>
      <c r="BF9" s="0" t="n">
        <v>-0.0325</v>
      </c>
      <c r="BG9" s="0" t="n">
        <v>-0.005</v>
      </c>
      <c r="BH9" s="0" t="n">
        <v>0.055567940385734</v>
      </c>
    </row>
    <row r="10" customFormat="false" ht="12.75" hidden="false" customHeight="false" outlineLevel="0" collapsed="false">
      <c r="A10" s="472" t="n">
        <v>37135</v>
      </c>
      <c r="B10" s="0" t="n">
        <v>-12574.82673402</v>
      </c>
      <c r="C10" s="0" t="n">
        <v>-5677</v>
      </c>
      <c r="D10" s="0" t="n">
        <v>-7001.7706546</v>
      </c>
      <c r="E10" s="0" t="n">
        <v>103.94392058</v>
      </c>
      <c r="F10" s="0" t="n">
        <v>103.94392058</v>
      </c>
      <c r="G10" s="0" t="n">
        <v>0</v>
      </c>
      <c r="H10" s="0" t="n">
        <v>0</v>
      </c>
      <c r="I10" s="0" t="n">
        <v>0</v>
      </c>
      <c r="L10" s="530"/>
      <c r="M10" s="530"/>
      <c r="O10" s="472" t="n">
        <v>37165</v>
      </c>
      <c r="P10" s="473" t="n">
        <v>3.578</v>
      </c>
      <c r="Q10" s="473" t="n">
        <v>0.62</v>
      </c>
      <c r="R10" s="339" t="n">
        <v>0.0125</v>
      </c>
      <c r="S10" s="339" t="n">
        <v>-0.015</v>
      </c>
      <c r="T10" s="535" t="n">
        <v>0.0386250141152216</v>
      </c>
      <c r="U10" s="0" t="n">
        <v>3.578</v>
      </c>
      <c r="V10" s="508" t="n">
        <f aca="false">P10-U10</f>
        <v>0</v>
      </c>
      <c r="W10" s="532"/>
      <c r="X10" s="523"/>
      <c r="Y10" s="533" t="n">
        <v>37165</v>
      </c>
      <c r="Z10" s="534" t="n">
        <v>-4089</v>
      </c>
      <c r="AO10" s="472" t="n">
        <f aca="false">A10</f>
        <v>37135</v>
      </c>
      <c r="AP10" s="0" t="n">
        <f aca="false">B10</f>
        <v>-12574.82673402</v>
      </c>
      <c r="AQ10" s="0" t="n">
        <f aca="false">C10</f>
        <v>-5677</v>
      </c>
      <c r="AR10" s="0" t="n">
        <f aca="false">D10</f>
        <v>-7001.7706546</v>
      </c>
      <c r="AS10" s="0" t="n">
        <f aca="false">E10</f>
        <v>103.94392058</v>
      </c>
      <c r="AT10" s="0" t="n">
        <f aca="false">F10</f>
        <v>103.94392058</v>
      </c>
      <c r="AU10" s="0" t="n">
        <f aca="false">G10</f>
        <v>0</v>
      </c>
      <c r="AV10" s="0" t="n">
        <f aca="false">H10</f>
        <v>0</v>
      </c>
      <c r="AW10" s="0" t="n">
        <f aca="false">I10</f>
        <v>0</v>
      </c>
      <c r="AX10" s="0" t="n">
        <f aca="false">J10</f>
        <v>0</v>
      </c>
      <c r="AY10" s="0" t="n">
        <f aca="false">K10</f>
        <v>0</v>
      </c>
      <c r="BC10" s="528" t="n">
        <v>36495</v>
      </c>
      <c r="BD10" s="0" t="n">
        <v>3.171</v>
      </c>
      <c r="BE10" s="0" t="n">
        <v>0.5225</v>
      </c>
      <c r="BF10" s="0" t="n">
        <v>-0.0775</v>
      </c>
      <c r="BG10" s="0" t="n">
        <v>-0.005</v>
      </c>
      <c r="BH10" s="0" t="n">
        <v>0.056184178063761</v>
      </c>
    </row>
    <row r="11" customFormat="false" ht="12.75" hidden="false" customHeight="false" outlineLevel="0" collapsed="false">
      <c r="A11" s="472" t="n">
        <v>37165</v>
      </c>
      <c r="B11" s="0" t="n">
        <v>3940.51312967</v>
      </c>
      <c r="C11" s="0" t="n">
        <v>-4089</v>
      </c>
      <c r="D11" s="0" t="n">
        <v>8268.58869113</v>
      </c>
      <c r="E11" s="0" t="n">
        <v>-239.07556146</v>
      </c>
      <c r="F11" s="0" t="n">
        <v>-239.07556146</v>
      </c>
      <c r="G11" s="0" t="n">
        <v>0</v>
      </c>
      <c r="H11" s="0" t="n">
        <v>0</v>
      </c>
      <c r="I11" s="0" t="n">
        <v>0</v>
      </c>
      <c r="L11" s="530"/>
      <c r="M11" s="530"/>
      <c r="N11" s="530"/>
      <c r="O11" s="472" t="n">
        <v>37196</v>
      </c>
      <c r="P11" s="473" t="n">
        <v>3.812</v>
      </c>
      <c r="Q11" s="473" t="n">
        <v>0.6025</v>
      </c>
      <c r="R11" s="339" t="n">
        <v>-0.03</v>
      </c>
      <c r="S11" s="339" t="n">
        <v>-0.02</v>
      </c>
      <c r="T11" s="535" t="n">
        <v>0.0383953716374896</v>
      </c>
      <c r="U11" s="0" t="n">
        <v>3.812</v>
      </c>
      <c r="V11" s="508" t="n">
        <f aca="false">P11-U11</f>
        <v>0</v>
      </c>
      <c r="W11" s="532"/>
      <c r="X11" s="523"/>
      <c r="Y11" s="533" t="n">
        <v>37196</v>
      </c>
      <c r="Z11" s="534" t="n">
        <v>413</v>
      </c>
      <c r="AO11" s="472" t="n">
        <f aca="false">A11</f>
        <v>37165</v>
      </c>
      <c r="AP11" s="0" t="n">
        <f aca="false">B11</f>
        <v>3940.51312967</v>
      </c>
      <c r="AQ11" s="0" t="n">
        <f aca="false">C11</f>
        <v>-4089</v>
      </c>
      <c r="AR11" s="0" t="n">
        <f aca="false">D11</f>
        <v>8268.58869113</v>
      </c>
      <c r="AS11" s="0" t="n">
        <f aca="false">E11</f>
        <v>-239.07556146</v>
      </c>
      <c r="AT11" s="0" t="n">
        <f aca="false">F11</f>
        <v>-239.07556146</v>
      </c>
      <c r="AU11" s="0" t="n">
        <f aca="false">G11</f>
        <v>0</v>
      </c>
      <c r="AV11" s="0" t="n">
        <f aca="false">H11</f>
        <v>0</v>
      </c>
      <c r="AW11" s="0" t="n">
        <f aca="false">I11</f>
        <v>0</v>
      </c>
      <c r="AX11" s="0" t="n">
        <f aca="false">J11</f>
        <v>0</v>
      </c>
      <c r="AY11" s="0" t="n">
        <f aca="false">K11</f>
        <v>0</v>
      </c>
      <c r="BC11" s="528" t="n">
        <v>36526</v>
      </c>
      <c r="BD11" s="0" t="n">
        <v>3.188</v>
      </c>
      <c r="BE11" s="0" t="n">
        <v>0.535</v>
      </c>
      <c r="BF11" s="0" t="n">
        <v>-0.0775</v>
      </c>
      <c r="BG11" s="0" t="n">
        <v>-0.005</v>
      </c>
      <c r="BH11" s="0" t="n">
        <v>0.056829583277219</v>
      </c>
    </row>
    <row r="12" customFormat="false" ht="12.75" hidden="false" customHeight="false" outlineLevel="0" collapsed="false">
      <c r="A12" s="472" t="n">
        <v>37196</v>
      </c>
      <c r="B12" s="0" t="n">
        <v>-1651.21350744</v>
      </c>
      <c r="C12" s="0" t="n">
        <v>413</v>
      </c>
      <c r="D12" s="0" t="n">
        <v>-2064.21350744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L12" s="530"/>
      <c r="M12" s="530"/>
      <c r="N12" s="530"/>
      <c r="O12" s="472" t="n">
        <v>37226</v>
      </c>
      <c r="P12" s="473" t="n">
        <v>4.056</v>
      </c>
      <c r="Q12" s="473" t="n">
        <v>0.6</v>
      </c>
      <c r="R12" s="339" t="n">
        <v>-0.0475</v>
      </c>
      <c r="S12" s="339" t="n">
        <v>-0.025</v>
      </c>
      <c r="T12" s="535" t="n">
        <v>0.0382896209459771</v>
      </c>
      <c r="U12" s="0" t="n">
        <v>4.056</v>
      </c>
      <c r="V12" s="508" t="n">
        <f aca="false">P12-U12</f>
        <v>0</v>
      </c>
      <c r="W12" s="532"/>
      <c r="X12" s="523"/>
      <c r="Y12" s="533" t="n">
        <v>37226</v>
      </c>
      <c r="Z12" s="534" t="n">
        <v>5437</v>
      </c>
      <c r="AO12" s="472" t="n">
        <f aca="false">A12</f>
        <v>37196</v>
      </c>
      <c r="AP12" s="0" t="n">
        <f aca="false">B12</f>
        <v>-1651.21350744</v>
      </c>
      <c r="AQ12" s="0" t="n">
        <f aca="false">C12</f>
        <v>413</v>
      </c>
      <c r="AR12" s="0" t="n">
        <f aca="false">D12</f>
        <v>-2064.21350744</v>
      </c>
      <c r="AS12" s="0" t="n">
        <f aca="false">E12</f>
        <v>0</v>
      </c>
      <c r="AT12" s="0" t="n">
        <f aca="false">F12</f>
        <v>0</v>
      </c>
      <c r="AU12" s="0" t="n">
        <f aca="false">G12</f>
        <v>0</v>
      </c>
      <c r="AV12" s="0" t="n">
        <f aca="false">H12</f>
        <v>0</v>
      </c>
      <c r="AW12" s="0" t="n">
        <f aca="false">I12</f>
        <v>0</v>
      </c>
      <c r="AX12" s="0" t="n">
        <f aca="false">J12</f>
        <v>0</v>
      </c>
      <c r="AY12" s="0" t="n">
        <f aca="false">K12</f>
        <v>0</v>
      </c>
      <c r="BC12" s="528" t="n">
        <v>36557</v>
      </c>
      <c r="BD12" s="0" t="n">
        <v>2.988</v>
      </c>
      <c r="BE12" s="0" t="n">
        <v>0.5125</v>
      </c>
      <c r="BF12" s="0" t="n">
        <v>-0.05</v>
      </c>
      <c r="BG12" s="0" t="n">
        <v>-0.005</v>
      </c>
      <c r="BH12" s="0" t="n">
        <v>0.057583890634238</v>
      </c>
    </row>
    <row r="13" customFormat="false" ht="12.75" hidden="false" customHeight="false" outlineLevel="0" collapsed="false">
      <c r="A13" s="472" t="n">
        <v>37226</v>
      </c>
      <c r="B13" s="0" t="n">
        <v>4773.40642587</v>
      </c>
      <c r="C13" s="0" t="n">
        <v>5437</v>
      </c>
      <c r="D13" s="0" t="n">
        <v>-663.59357413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L13" s="530"/>
      <c r="M13" s="530"/>
      <c r="N13" s="530"/>
      <c r="O13" s="472" t="n">
        <v>37257</v>
      </c>
      <c r="P13" s="473" t="n">
        <v>4.151</v>
      </c>
      <c r="Q13" s="473" t="n">
        <v>0.605</v>
      </c>
      <c r="R13" s="339" t="n">
        <v>-0.05</v>
      </c>
      <c r="S13" s="339" t="n">
        <v>-0.025</v>
      </c>
      <c r="T13" s="535" t="n">
        <v>0.0383233331588957</v>
      </c>
      <c r="U13" s="0" t="n">
        <v>4.151</v>
      </c>
      <c r="V13" s="508" t="n">
        <f aca="false">P13-U13</f>
        <v>0</v>
      </c>
      <c r="W13" s="532"/>
      <c r="X13" s="523"/>
      <c r="Y13" s="533" t="n">
        <v>37257</v>
      </c>
      <c r="Z13" s="534" t="n">
        <v>5367</v>
      </c>
      <c r="AO13" s="472" t="n">
        <f aca="false">A13</f>
        <v>37226</v>
      </c>
      <c r="AP13" s="0" t="n">
        <f aca="false">B13</f>
        <v>4773.40642587</v>
      </c>
      <c r="AQ13" s="0" t="n">
        <f aca="false">C13</f>
        <v>5437</v>
      </c>
      <c r="AR13" s="0" t="n">
        <f aca="false">D13</f>
        <v>-663.59357413</v>
      </c>
      <c r="AS13" s="0" t="n">
        <f aca="false">E13</f>
        <v>0</v>
      </c>
      <c r="AT13" s="0" t="n">
        <f aca="false">F13</f>
        <v>0</v>
      </c>
      <c r="AU13" s="0" t="n">
        <f aca="false">G13</f>
        <v>0</v>
      </c>
      <c r="AV13" s="0" t="n">
        <f aca="false">H13</f>
        <v>0</v>
      </c>
      <c r="AW13" s="0" t="n">
        <f aca="false">I13</f>
        <v>0</v>
      </c>
      <c r="AX13" s="0" t="n">
        <f aca="false">J13</f>
        <v>0</v>
      </c>
      <c r="AY13" s="0" t="n">
        <f aca="false">K13</f>
        <v>0</v>
      </c>
      <c r="BC13" s="528" t="n">
        <v>36586</v>
      </c>
      <c r="BD13" s="0" t="n">
        <v>2.79</v>
      </c>
      <c r="BE13" s="0" t="n">
        <v>0.44</v>
      </c>
      <c r="BF13" s="0" t="n">
        <v>-0.035</v>
      </c>
      <c r="BG13" s="0" t="n">
        <v>-0.005</v>
      </c>
      <c r="BH13" s="0" t="n">
        <v>0.058289533171834</v>
      </c>
    </row>
    <row r="14" customFormat="false" ht="12.75" hidden="false" customHeight="false" outlineLevel="0" collapsed="false">
      <c r="A14" s="472" t="n">
        <v>37257</v>
      </c>
      <c r="B14" s="0" t="n">
        <v>5708.37628872</v>
      </c>
      <c r="C14" s="0" t="n">
        <v>5367</v>
      </c>
      <c r="D14" s="0" t="n">
        <v>341.37628872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L14" s="530"/>
      <c r="M14" s="530"/>
      <c r="N14" s="530"/>
      <c r="O14" s="472" t="n">
        <v>37288</v>
      </c>
      <c r="P14" s="473" t="n">
        <v>4.061</v>
      </c>
      <c r="Q14" s="473" t="n">
        <v>0.6</v>
      </c>
      <c r="R14" s="339" t="n">
        <v>-0.0325</v>
      </c>
      <c r="S14" s="339" t="n">
        <v>-0.025</v>
      </c>
      <c r="T14" s="535" t="n">
        <v>0.0385550286645149</v>
      </c>
      <c r="U14" s="0" t="n">
        <v>4.061</v>
      </c>
      <c r="V14" s="508" t="n">
        <f aca="false">P14-U14</f>
        <v>0</v>
      </c>
      <c r="W14" s="532"/>
      <c r="X14" s="523"/>
      <c r="Y14" s="533" t="n">
        <v>37288</v>
      </c>
      <c r="Z14" s="534" t="n">
        <v>-3692</v>
      </c>
      <c r="AO14" s="472" t="n">
        <f aca="false">A14</f>
        <v>37257</v>
      </c>
      <c r="AP14" s="0" t="n">
        <f aca="false">B14</f>
        <v>5708.37628872</v>
      </c>
      <c r="AQ14" s="0" t="n">
        <f aca="false">C14</f>
        <v>5367</v>
      </c>
      <c r="AR14" s="0" t="n">
        <f aca="false">D14</f>
        <v>341.37628872</v>
      </c>
      <c r="AS14" s="0" t="n">
        <f aca="false">E14</f>
        <v>0</v>
      </c>
      <c r="AT14" s="0" t="n">
        <f aca="false">F14</f>
        <v>0</v>
      </c>
      <c r="AU14" s="0" t="n">
        <f aca="false">G14</f>
        <v>0</v>
      </c>
      <c r="AV14" s="0" t="n">
        <f aca="false">H14</f>
        <v>0</v>
      </c>
      <c r="AW14" s="0" t="n">
        <f aca="false">I14</f>
        <v>0</v>
      </c>
      <c r="AX14" s="0" t="n">
        <f aca="false">J14</f>
        <v>0</v>
      </c>
      <c r="AY14" s="0" t="n">
        <f aca="false">K14</f>
        <v>0</v>
      </c>
      <c r="BC14" s="528" t="n">
        <v>36617</v>
      </c>
      <c r="BD14" s="0" t="n">
        <v>2.59</v>
      </c>
      <c r="BE14" s="0" t="n">
        <v>0.32</v>
      </c>
      <c r="BF14" s="0" t="n">
        <v>0.0025</v>
      </c>
      <c r="BG14" s="0" t="n">
        <v>-0.0075</v>
      </c>
      <c r="BH14" s="0" t="n">
        <v>0.058761512980534</v>
      </c>
    </row>
    <row r="15" customFormat="false" ht="12.75" hidden="false" customHeight="false" outlineLevel="0" collapsed="false">
      <c r="A15" s="472" t="n">
        <v>37288</v>
      </c>
      <c r="B15" s="0" t="n">
        <v>-1841.57156141</v>
      </c>
      <c r="C15" s="0" t="n">
        <v>-3692</v>
      </c>
      <c r="D15" s="0" t="n">
        <v>1850.42843859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L15" s="530"/>
      <c r="M15" s="530"/>
      <c r="N15" s="530"/>
      <c r="O15" s="472" t="n">
        <v>37316</v>
      </c>
      <c r="P15" s="473" t="n">
        <v>3.912</v>
      </c>
      <c r="Q15" s="473" t="n">
        <v>0.5525</v>
      </c>
      <c r="R15" s="339" t="n">
        <v>-0.0175</v>
      </c>
      <c r="S15" s="339" t="n">
        <v>-0.02</v>
      </c>
      <c r="T15" s="535" t="n">
        <v>0.0387643020399206</v>
      </c>
      <c r="U15" s="0" t="n">
        <v>3.912</v>
      </c>
      <c r="V15" s="508" t="n">
        <f aca="false">P15-U15</f>
        <v>0</v>
      </c>
      <c r="W15" s="532"/>
      <c r="X15" s="523"/>
      <c r="Y15" s="533" t="n">
        <v>37316</v>
      </c>
      <c r="Z15" s="534" t="n">
        <v>1109</v>
      </c>
      <c r="AO15" s="472" t="n">
        <f aca="false">A15</f>
        <v>37288</v>
      </c>
      <c r="AP15" s="0" t="n">
        <f aca="false">B15</f>
        <v>-1841.57156141</v>
      </c>
      <c r="AQ15" s="0" t="n">
        <f aca="false">C15</f>
        <v>-3692</v>
      </c>
      <c r="AR15" s="0" t="n">
        <f aca="false">D15</f>
        <v>1850.42843859</v>
      </c>
      <c r="AS15" s="0" t="n">
        <f aca="false">E15</f>
        <v>0</v>
      </c>
      <c r="AT15" s="0" t="n">
        <f aca="false">F15</f>
        <v>0</v>
      </c>
      <c r="AU15" s="0" t="n">
        <f aca="false">G15</f>
        <v>0</v>
      </c>
      <c r="AV15" s="0" t="n">
        <f aca="false">H15</f>
        <v>0</v>
      </c>
      <c r="AW15" s="0" t="n">
        <f aca="false">I15</f>
        <v>0</v>
      </c>
      <c r="AX15" s="0" t="n">
        <f aca="false">J15</f>
        <v>0</v>
      </c>
      <c r="AY15" s="0" t="n">
        <f aca="false">K15</f>
        <v>0</v>
      </c>
      <c r="BC15" s="528" t="n">
        <v>36647</v>
      </c>
      <c r="BD15" s="0" t="n">
        <v>2.503</v>
      </c>
      <c r="BE15" s="0" t="n">
        <v>0.2575</v>
      </c>
      <c r="BF15" s="0" t="n">
        <v>0.005</v>
      </c>
      <c r="BG15" s="0" t="n">
        <v>-0.0075</v>
      </c>
      <c r="BH15" s="0" t="n">
        <v>0.058993262520316</v>
      </c>
    </row>
    <row r="16" customFormat="false" ht="12.75" hidden="false" customHeight="false" outlineLevel="0" collapsed="false">
      <c r="A16" s="472" t="n">
        <v>37316</v>
      </c>
      <c r="B16" s="0" t="n">
        <v>-6320.36282808</v>
      </c>
      <c r="C16" s="0" t="n">
        <v>1109</v>
      </c>
      <c r="D16" s="0" t="n">
        <v>-7429.36283169</v>
      </c>
      <c r="E16" s="0" t="n">
        <v>3.61E-006</v>
      </c>
      <c r="F16" s="0" t="n">
        <v>3.61E-006</v>
      </c>
      <c r="G16" s="0" t="n">
        <v>0</v>
      </c>
      <c r="H16" s="0" t="n">
        <v>0</v>
      </c>
      <c r="I16" s="0" t="n">
        <v>0</v>
      </c>
      <c r="L16" s="530"/>
      <c r="M16" s="530"/>
      <c r="N16" s="530"/>
      <c r="O16" s="472" t="n">
        <v>37347</v>
      </c>
      <c r="P16" s="473" t="n">
        <v>3.689</v>
      </c>
      <c r="Q16" s="473" t="n">
        <v>0.445</v>
      </c>
      <c r="R16" s="339" t="n">
        <v>0.0125</v>
      </c>
      <c r="S16" s="339" t="n">
        <v>-0.015</v>
      </c>
      <c r="T16" s="535" t="n">
        <v>0.0390512255283228</v>
      </c>
      <c r="U16" s="0" t="n">
        <v>3.689</v>
      </c>
      <c r="V16" s="508" t="n">
        <f aca="false">P16-U16</f>
        <v>0</v>
      </c>
      <c r="W16" s="532"/>
      <c r="X16" s="523"/>
      <c r="Y16" s="533" t="n">
        <v>37347</v>
      </c>
      <c r="Z16" s="534" t="n">
        <v>2134</v>
      </c>
      <c r="AO16" s="472" t="n">
        <f aca="false">A16</f>
        <v>37316</v>
      </c>
      <c r="AP16" s="0" t="n">
        <f aca="false">B16</f>
        <v>-6320.36282808</v>
      </c>
      <c r="AQ16" s="0" t="n">
        <f aca="false">C16</f>
        <v>1109</v>
      </c>
      <c r="AR16" s="0" t="n">
        <f aca="false">D16</f>
        <v>-7429.36283169</v>
      </c>
      <c r="AS16" s="0" t="n">
        <f aca="false">E16</f>
        <v>3.61E-006</v>
      </c>
      <c r="AT16" s="0" t="n">
        <f aca="false">F16</f>
        <v>3.61E-006</v>
      </c>
      <c r="AU16" s="0" t="n">
        <f aca="false">G16</f>
        <v>0</v>
      </c>
      <c r="AV16" s="0" t="n">
        <f aca="false">H16</f>
        <v>0</v>
      </c>
      <c r="AW16" s="0" t="n">
        <f aca="false">I16</f>
        <v>0</v>
      </c>
      <c r="AX16" s="0" t="n">
        <f aca="false">J16</f>
        <v>0</v>
      </c>
      <c r="AY16" s="0" t="n">
        <f aca="false">K16</f>
        <v>0</v>
      </c>
      <c r="BC16" s="528" t="n">
        <v>36678</v>
      </c>
      <c r="BD16" s="0" t="n">
        <v>2.48</v>
      </c>
      <c r="BE16" s="0" t="n">
        <v>0.25</v>
      </c>
      <c r="BF16" s="0" t="n">
        <v>0.01</v>
      </c>
      <c r="BG16" s="0" t="n">
        <v>-0.0075</v>
      </c>
      <c r="BH16" s="0" t="n">
        <v>0.059232737063514</v>
      </c>
    </row>
    <row r="17" customFormat="false" ht="12.75" hidden="false" customHeight="false" outlineLevel="0" collapsed="false">
      <c r="A17" s="472" t="n">
        <v>37347</v>
      </c>
      <c r="B17" s="0" t="n">
        <v>-3278.29275006</v>
      </c>
      <c r="C17" s="0" t="n">
        <v>2134</v>
      </c>
      <c r="D17" s="0" t="n">
        <v>-5412.29275006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L17" s="530"/>
      <c r="M17" s="530"/>
      <c r="N17" s="530"/>
      <c r="O17" s="472" t="n">
        <v>37377</v>
      </c>
      <c r="P17" s="473" t="n">
        <v>3.686</v>
      </c>
      <c r="Q17" s="473" t="n">
        <v>0.3925</v>
      </c>
      <c r="R17" s="339" t="n">
        <v>0.0175</v>
      </c>
      <c r="S17" s="339" t="n">
        <v>-0.015</v>
      </c>
      <c r="T17" s="535" t="n">
        <v>0.0393911957882454</v>
      </c>
      <c r="U17" s="0" t="n">
        <v>3.686</v>
      </c>
      <c r="V17" s="508" t="n">
        <f aca="false">P17-U17</f>
        <v>0</v>
      </c>
      <c r="W17" s="532"/>
      <c r="X17" s="523"/>
      <c r="Y17" s="533" t="n">
        <v>37377</v>
      </c>
      <c r="Z17" s="534" t="n">
        <v>-8782</v>
      </c>
      <c r="AO17" s="472" t="n">
        <f aca="false">A17</f>
        <v>37347</v>
      </c>
      <c r="AP17" s="0" t="n">
        <f aca="false">B17</f>
        <v>-3278.29275006</v>
      </c>
      <c r="AQ17" s="0" t="n">
        <f aca="false">C17</f>
        <v>2134</v>
      </c>
      <c r="AR17" s="0" t="n">
        <f aca="false">D17</f>
        <v>-5412.29275006</v>
      </c>
      <c r="AS17" s="0" t="n">
        <f aca="false">E17</f>
        <v>0</v>
      </c>
      <c r="AT17" s="0" t="n">
        <f aca="false">F17</f>
        <v>0</v>
      </c>
      <c r="AU17" s="0" t="n">
        <f aca="false">G17</f>
        <v>0</v>
      </c>
      <c r="AV17" s="0" t="n">
        <f aca="false">H17</f>
        <v>0</v>
      </c>
      <c r="AW17" s="0" t="n">
        <f aca="false">I17</f>
        <v>0</v>
      </c>
      <c r="AX17" s="0" t="n">
        <f aca="false">J17</f>
        <v>0</v>
      </c>
      <c r="AY17" s="0" t="n">
        <f aca="false">K17</f>
        <v>0</v>
      </c>
      <c r="BC17" s="528" t="n">
        <v>36708</v>
      </c>
      <c r="BD17" s="0" t="n">
        <v>2.48</v>
      </c>
      <c r="BE17" s="0" t="n">
        <v>0.245</v>
      </c>
      <c r="BF17" s="0" t="n">
        <v>0.01</v>
      </c>
      <c r="BG17" s="0" t="n">
        <v>-0.0075</v>
      </c>
      <c r="BH17" s="0" t="n">
        <v>0.059527218791689</v>
      </c>
    </row>
    <row r="18" customFormat="false" ht="12.75" hidden="false" customHeight="false" outlineLevel="0" collapsed="false">
      <c r="A18" s="472" t="n">
        <v>37377</v>
      </c>
      <c r="B18" s="0" t="n">
        <v>-4402.72147815</v>
      </c>
      <c r="C18" s="0" t="n">
        <v>-8782</v>
      </c>
      <c r="D18" s="0" t="n">
        <v>4379.27852185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L18" s="530"/>
      <c r="M18" s="530"/>
      <c r="N18" s="530"/>
      <c r="O18" s="472" t="n">
        <v>37408</v>
      </c>
      <c r="P18" s="473" t="n">
        <v>3.736</v>
      </c>
      <c r="Q18" s="473" t="n">
        <v>0.385</v>
      </c>
      <c r="R18" s="339" t="n">
        <v>0.0275</v>
      </c>
      <c r="S18" s="339" t="n">
        <v>-0.015</v>
      </c>
      <c r="T18" s="535" t="n">
        <v>0.0397424984309165</v>
      </c>
      <c r="U18" s="0" t="n">
        <v>3.736</v>
      </c>
      <c r="V18" s="508" t="n">
        <f aca="false">P18-U18</f>
        <v>0</v>
      </c>
      <c r="W18" s="532"/>
      <c r="X18" s="523"/>
      <c r="Y18" s="533" t="n">
        <v>37408</v>
      </c>
      <c r="Z18" s="534" t="n">
        <v>-3869</v>
      </c>
      <c r="AO18" s="472" t="n">
        <f aca="false">A18</f>
        <v>37377</v>
      </c>
      <c r="AP18" s="0" t="n">
        <f aca="false">B18</f>
        <v>-4402.72147815</v>
      </c>
      <c r="AQ18" s="0" t="n">
        <f aca="false">C18</f>
        <v>-8782</v>
      </c>
      <c r="AR18" s="0" t="n">
        <f aca="false">D18</f>
        <v>4379.27852185</v>
      </c>
      <c r="AS18" s="0" t="n">
        <f aca="false">E18</f>
        <v>0</v>
      </c>
      <c r="AT18" s="0" t="n">
        <f aca="false">F18</f>
        <v>0</v>
      </c>
      <c r="AU18" s="0" t="n">
        <f aca="false">G18</f>
        <v>0</v>
      </c>
      <c r="AV18" s="0" t="n">
        <f aca="false">H18</f>
        <v>0</v>
      </c>
      <c r="AW18" s="0" t="n">
        <f aca="false">I18</f>
        <v>0</v>
      </c>
      <c r="AX18" s="0" t="n">
        <f aca="false">J18</f>
        <v>0</v>
      </c>
      <c r="AY18" s="0" t="n">
        <f aca="false">K18</f>
        <v>0</v>
      </c>
      <c r="BC18" s="528" t="n">
        <v>36739</v>
      </c>
      <c r="BD18" s="0" t="n">
        <v>2.485</v>
      </c>
      <c r="BE18" s="0" t="n">
        <v>0.2425</v>
      </c>
      <c r="BF18" s="0" t="n">
        <v>0.0125</v>
      </c>
      <c r="BG18" s="0" t="n">
        <v>-0.0075</v>
      </c>
      <c r="BH18" s="0" t="n">
        <v>0.059831421239852</v>
      </c>
    </row>
    <row r="19" customFormat="false" ht="12.75" hidden="false" customHeight="false" outlineLevel="0" collapsed="false">
      <c r="A19" s="472" t="n">
        <v>37408</v>
      </c>
      <c r="B19" s="0" t="n">
        <v>-4461.63779969</v>
      </c>
      <c r="C19" s="0" t="n">
        <v>-3869</v>
      </c>
      <c r="D19" s="0" t="n">
        <v>-592.63779969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L19" s="530"/>
      <c r="M19" s="530"/>
      <c r="N19" s="530"/>
      <c r="O19" s="472" t="n">
        <v>37438</v>
      </c>
      <c r="P19" s="473" t="n">
        <v>3.781</v>
      </c>
      <c r="Q19" s="473" t="n">
        <v>0.3825</v>
      </c>
      <c r="R19" s="339" t="n">
        <v>0.0325</v>
      </c>
      <c r="S19" s="339" t="n">
        <v>-0.01</v>
      </c>
      <c r="T19" s="535" t="n">
        <v>0.040142935462026</v>
      </c>
      <c r="U19" s="0" t="n">
        <v>3.781</v>
      </c>
      <c r="V19" s="508" t="n">
        <f aca="false">P19-U19</f>
        <v>0</v>
      </c>
      <c r="W19" s="532"/>
      <c r="X19" s="523"/>
      <c r="Y19" s="533" t="n">
        <v>37438</v>
      </c>
      <c r="Z19" s="534" t="n">
        <v>-1423</v>
      </c>
      <c r="AO19" s="472" t="n">
        <f aca="false">A19</f>
        <v>37408</v>
      </c>
      <c r="AP19" s="0" t="n">
        <f aca="false">B19</f>
        <v>-4461.63779969</v>
      </c>
      <c r="AQ19" s="0" t="n">
        <f aca="false">C19</f>
        <v>-3869</v>
      </c>
      <c r="AR19" s="0" t="n">
        <f aca="false">D19</f>
        <v>-592.63779969</v>
      </c>
      <c r="AS19" s="0" t="n">
        <f aca="false">E19</f>
        <v>0</v>
      </c>
      <c r="AT19" s="0" t="n">
        <f aca="false">F19</f>
        <v>0</v>
      </c>
      <c r="AU19" s="0" t="n">
        <f aca="false">G19</f>
        <v>0</v>
      </c>
      <c r="AV19" s="0" t="n">
        <f aca="false">H19</f>
        <v>0</v>
      </c>
      <c r="AW19" s="0" t="n">
        <f aca="false">I19</f>
        <v>0</v>
      </c>
      <c r="AX19" s="0" t="n">
        <f aca="false">J19</f>
        <v>0</v>
      </c>
      <c r="AY19" s="0" t="n">
        <f aca="false">K19</f>
        <v>0</v>
      </c>
      <c r="BC19" s="528" t="n">
        <v>36770</v>
      </c>
      <c r="BD19" s="0" t="n">
        <v>2.5</v>
      </c>
      <c r="BE19" s="0" t="n">
        <v>0.2425</v>
      </c>
      <c r="BF19" s="0" t="n">
        <v>0.0025</v>
      </c>
      <c r="BG19" s="0" t="n">
        <v>-0.0075</v>
      </c>
      <c r="BH19" s="0" t="n">
        <v>0.060135623718765</v>
      </c>
    </row>
    <row r="20" customFormat="false" ht="12.75" hidden="false" customHeight="false" outlineLevel="0" collapsed="false">
      <c r="A20" s="472" t="n">
        <v>37438</v>
      </c>
      <c r="B20" s="0" t="n">
        <v>360.11646592</v>
      </c>
      <c r="C20" s="0" t="n">
        <v>-1423</v>
      </c>
      <c r="D20" s="0" t="n">
        <v>1783.11646592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L20" s="530"/>
      <c r="M20" s="530"/>
      <c r="N20" s="530"/>
      <c r="O20" s="472" t="n">
        <v>37469</v>
      </c>
      <c r="P20" s="473" t="n">
        <v>3.796</v>
      </c>
      <c r="Q20" s="473" t="n">
        <v>0.3825</v>
      </c>
      <c r="R20" s="339" t="n">
        <v>0.035</v>
      </c>
      <c r="S20" s="339" t="n">
        <v>-0.01</v>
      </c>
      <c r="T20" s="535" t="n">
        <v>0.040655353809163</v>
      </c>
      <c r="U20" s="0" t="n">
        <v>3.796</v>
      </c>
      <c r="V20" s="508" t="n">
        <f aca="false">P20-U20</f>
        <v>0</v>
      </c>
      <c r="W20" s="532"/>
      <c r="X20" s="523"/>
      <c r="Y20" s="533" t="n">
        <v>37469</v>
      </c>
      <c r="Z20" s="534" t="n">
        <v>-9931</v>
      </c>
      <c r="AO20" s="472" t="n">
        <f aca="false">A20</f>
        <v>37438</v>
      </c>
      <c r="AP20" s="0" t="n">
        <f aca="false">B20</f>
        <v>360.11646592</v>
      </c>
      <c r="AQ20" s="0" t="n">
        <f aca="false">C20</f>
        <v>-1423</v>
      </c>
      <c r="AR20" s="0" t="n">
        <f aca="false">D20</f>
        <v>1783.11646592</v>
      </c>
      <c r="AS20" s="0" t="n">
        <f aca="false">E20</f>
        <v>0</v>
      </c>
      <c r="AT20" s="0" t="n">
        <f aca="false">F20</f>
        <v>0</v>
      </c>
      <c r="AU20" s="0" t="n">
        <f aca="false">G20</f>
        <v>0</v>
      </c>
      <c r="AV20" s="0" t="n">
        <f aca="false">H20</f>
        <v>0</v>
      </c>
      <c r="AW20" s="0" t="n">
        <f aca="false">I20</f>
        <v>0</v>
      </c>
      <c r="AX20" s="0" t="n">
        <f aca="false">J20</f>
        <v>0</v>
      </c>
      <c r="AY20" s="0" t="n">
        <f aca="false">K20</f>
        <v>0</v>
      </c>
      <c r="BC20" s="528" t="n">
        <v>36800</v>
      </c>
      <c r="BD20" s="0" t="n">
        <v>2.535</v>
      </c>
      <c r="BE20" s="0" t="n">
        <v>0.24</v>
      </c>
      <c r="BF20" s="0" t="n">
        <v>0</v>
      </c>
      <c r="BG20" s="0" t="n">
        <v>-0.0075</v>
      </c>
      <c r="BH20" s="0" t="n">
        <v>0.060435321688045</v>
      </c>
    </row>
    <row r="21" customFormat="false" ht="12.75" hidden="false" customHeight="false" outlineLevel="0" collapsed="false">
      <c r="A21" s="472" t="n">
        <v>37469</v>
      </c>
      <c r="B21" s="0" t="n">
        <v>-5836.58295135</v>
      </c>
      <c r="C21" s="0" t="n">
        <v>-9931</v>
      </c>
      <c r="D21" s="0" t="n">
        <v>4094.41704865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L21" s="530"/>
      <c r="M21" s="530"/>
      <c r="N21" s="530"/>
      <c r="O21" s="472" t="n">
        <v>37500</v>
      </c>
      <c r="P21" s="473" t="n">
        <v>3.816</v>
      </c>
      <c r="Q21" s="473" t="n">
        <v>0.385</v>
      </c>
      <c r="R21" s="339" t="n">
        <v>0.0225</v>
      </c>
      <c r="S21" s="339" t="n">
        <v>-0.01</v>
      </c>
      <c r="T21" s="535" t="n">
        <v>0.0411677722443704</v>
      </c>
      <c r="U21" s="0" t="n">
        <v>3.816</v>
      </c>
      <c r="V21" s="508" t="n">
        <f aca="false">P21-U21</f>
        <v>0</v>
      </c>
      <c r="W21" s="532"/>
      <c r="X21" s="523"/>
      <c r="Y21" s="533" t="n">
        <v>37500</v>
      </c>
      <c r="Z21" s="534" t="n">
        <v>-2417</v>
      </c>
      <c r="AO21" s="472" t="n">
        <f aca="false">A21</f>
        <v>37469</v>
      </c>
      <c r="AP21" s="0" t="n">
        <f aca="false">B21</f>
        <v>-5836.58295135</v>
      </c>
      <c r="AQ21" s="0" t="n">
        <f aca="false">C21</f>
        <v>-9931</v>
      </c>
      <c r="AR21" s="0" t="n">
        <f aca="false">D21</f>
        <v>4094.41704865</v>
      </c>
      <c r="AS21" s="0" t="n">
        <f aca="false">E21</f>
        <v>0</v>
      </c>
      <c r="AT21" s="0" t="n">
        <f aca="false">F21</f>
        <v>0</v>
      </c>
      <c r="AU21" s="0" t="n">
        <f aca="false">G21</f>
        <v>0</v>
      </c>
      <c r="AV21" s="0" t="n">
        <f aca="false">H21</f>
        <v>0</v>
      </c>
      <c r="AW21" s="0" t="n">
        <f aca="false">I21</f>
        <v>0</v>
      </c>
      <c r="AX21" s="0" t="n">
        <f aca="false">J21</f>
        <v>0</v>
      </c>
      <c r="AY21" s="0" t="n">
        <f aca="false">K21</f>
        <v>0</v>
      </c>
      <c r="BC21" s="528" t="n">
        <v>36831</v>
      </c>
      <c r="BD21" s="0" t="n">
        <v>2.676</v>
      </c>
      <c r="BE21" s="0" t="n">
        <v>0.2475</v>
      </c>
      <c r="BF21" s="0" t="n">
        <v>-0.035</v>
      </c>
      <c r="BG21" s="0" t="n">
        <v>-0.0075</v>
      </c>
      <c r="BH21" s="0" t="n">
        <v>0.060755063639387</v>
      </c>
    </row>
    <row r="22" customFormat="false" ht="12.75" hidden="false" customHeight="false" outlineLevel="0" collapsed="false">
      <c r="A22" s="472" t="n">
        <v>37500</v>
      </c>
      <c r="B22" s="0" t="n">
        <v>3428.41259925</v>
      </c>
      <c r="C22" s="0" t="n">
        <v>-2417</v>
      </c>
      <c r="D22" s="0" t="n">
        <v>5845.41259925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L22" s="530"/>
      <c r="M22" s="530"/>
      <c r="N22" s="530"/>
      <c r="O22" s="472" t="n">
        <v>37530</v>
      </c>
      <c r="P22" s="473" t="n">
        <v>3.85</v>
      </c>
      <c r="Q22" s="473" t="n">
        <v>0.385</v>
      </c>
      <c r="R22" s="339" t="n">
        <v>0.01</v>
      </c>
      <c r="S22" s="339" t="n">
        <v>-0.015</v>
      </c>
      <c r="T22" s="535" t="n">
        <v>0.0416834866130906</v>
      </c>
      <c r="U22" s="0" t="n">
        <v>3.85</v>
      </c>
      <c r="V22" s="508" t="n">
        <f aca="false">P22-U22</f>
        <v>0</v>
      </c>
      <c r="W22" s="532"/>
      <c r="X22" s="523"/>
      <c r="Y22" s="533" t="n">
        <v>37530</v>
      </c>
      <c r="Z22" s="534" t="n">
        <v>6554</v>
      </c>
      <c r="AO22" s="472" t="n">
        <f aca="false">A22</f>
        <v>37500</v>
      </c>
      <c r="AP22" s="0" t="n">
        <f aca="false">B22</f>
        <v>3428.41259925</v>
      </c>
      <c r="AQ22" s="0" t="n">
        <f aca="false">C22</f>
        <v>-2417</v>
      </c>
      <c r="AR22" s="0" t="n">
        <f aca="false">D22</f>
        <v>5845.41259925</v>
      </c>
      <c r="AS22" s="0" t="n">
        <f aca="false">E22</f>
        <v>0</v>
      </c>
      <c r="AT22" s="0" t="n">
        <f aca="false">F22</f>
        <v>0</v>
      </c>
      <c r="AU22" s="0" t="n">
        <f aca="false">G22</f>
        <v>0</v>
      </c>
      <c r="AV22" s="0" t="n">
        <f aca="false">H22</f>
        <v>0</v>
      </c>
      <c r="AW22" s="0" t="n">
        <f aca="false">I22</f>
        <v>0</v>
      </c>
      <c r="AX22" s="0" t="n">
        <f aca="false">J22</f>
        <v>0</v>
      </c>
      <c r="AY22" s="0" t="n">
        <f aca="false">K22</f>
        <v>0</v>
      </c>
      <c r="BC22" s="528" t="n">
        <v>36861</v>
      </c>
      <c r="BD22" s="0" t="n">
        <v>2.819</v>
      </c>
      <c r="BE22" s="0" t="n">
        <v>0.2525</v>
      </c>
      <c r="BF22" s="0" t="n">
        <v>-0.075</v>
      </c>
      <c r="BG22" s="0" t="n">
        <v>-0.0075</v>
      </c>
      <c r="BH22" s="0" t="n">
        <v>0.061064491366564</v>
      </c>
    </row>
    <row r="23" customFormat="false" ht="12.75" hidden="false" customHeight="false" outlineLevel="0" collapsed="false">
      <c r="A23" s="472" t="n">
        <v>37530</v>
      </c>
      <c r="B23" s="0" t="n">
        <v>10723.23257207</v>
      </c>
      <c r="C23" s="0" t="n">
        <v>6554</v>
      </c>
      <c r="D23" s="0" t="n">
        <v>4169.23257207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L23" s="530"/>
      <c r="M23" s="530"/>
      <c r="N23" s="530"/>
      <c r="O23" s="472" t="n">
        <v>37561</v>
      </c>
      <c r="P23" s="473" t="n">
        <v>4</v>
      </c>
      <c r="Q23" s="473" t="n">
        <v>0.3875</v>
      </c>
      <c r="R23" s="339" t="n">
        <v>-0.0225</v>
      </c>
      <c r="S23" s="339" t="n">
        <v>-0.02</v>
      </c>
      <c r="T23" s="535" t="n">
        <v>0.0422446701506773</v>
      </c>
      <c r="U23" s="0" t="n">
        <v>4</v>
      </c>
      <c r="V23" s="508" t="n">
        <f aca="false">P23-U23</f>
        <v>0</v>
      </c>
      <c r="W23" s="532"/>
      <c r="X23" s="523"/>
      <c r="Y23" s="533" t="n">
        <v>37561</v>
      </c>
      <c r="Z23" s="534" t="n">
        <v>-6522</v>
      </c>
      <c r="AO23" s="472" t="n">
        <f aca="false">A23</f>
        <v>37530</v>
      </c>
      <c r="AP23" s="0" t="n">
        <f aca="false">B23</f>
        <v>10723.23257207</v>
      </c>
      <c r="AQ23" s="0" t="n">
        <f aca="false">C23</f>
        <v>6554</v>
      </c>
      <c r="AR23" s="0" t="n">
        <f aca="false">D23</f>
        <v>4169.23257207</v>
      </c>
      <c r="AS23" s="0" t="n">
        <f aca="false">E23</f>
        <v>0</v>
      </c>
      <c r="AT23" s="0" t="n">
        <f aca="false">F23</f>
        <v>0</v>
      </c>
      <c r="AU23" s="0" t="n">
        <f aca="false">G23</f>
        <v>0</v>
      </c>
      <c r="AV23" s="0" t="n">
        <f aca="false">H23</f>
        <v>0</v>
      </c>
      <c r="AW23" s="0" t="n">
        <f aca="false">I23</f>
        <v>0</v>
      </c>
      <c r="AX23" s="0" t="n">
        <f aca="false">J23</f>
        <v>0</v>
      </c>
      <c r="AY23" s="0" t="n">
        <f aca="false">K23</f>
        <v>0</v>
      </c>
      <c r="BC23" s="528" t="n">
        <v>36892</v>
      </c>
      <c r="BD23" s="0" t="n">
        <v>2.86</v>
      </c>
      <c r="BE23" s="0" t="n">
        <v>0.2575</v>
      </c>
      <c r="BF23" s="0" t="n">
        <v>-0.075</v>
      </c>
      <c r="BG23" s="0" t="n">
        <v>-0.0075</v>
      </c>
      <c r="BH23" s="0" t="n">
        <v>0.061396033641268</v>
      </c>
    </row>
    <row r="24" customFormat="false" ht="12.75" hidden="false" customHeight="false" outlineLevel="0" collapsed="false">
      <c r="A24" s="472" t="n">
        <v>37561</v>
      </c>
      <c r="B24" s="0" t="n">
        <v>-3341.00452602</v>
      </c>
      <c r="C24" s="0" t="n">
        <v>-6522</v>
      </c>
      <c r="D24" s="0" t="n">
        <v>3180.99547398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L24" s="530"/>
      <c r="M24" s="530"/>
      <c r="N24" s="530"/>
      <c r="O24" s="472" t="n">
        <v>37591</v>
      </c>
      <c r="P24" s="473" t="n">
        <v>4.16</v>
      </c>
      <c r="Q24" s="473" t="n">
        <v>0.39</v>
      </c>
      <c r="R24" s="339" t="n">
        <v>-0.045</v>
      </c>
      <c r="S24" s="339" t="n">
        <v>-0.025</v>
      </c>
      <c r="T24" s="535" t="n">
        <v>0.042787751094</v>
      </c>
      <c r="U24" s="0" t="n">
        <v>4.16</v>
      </c>
      <c r="V24" s="508" t="n">
        <f aca="false">P24-U24</f>
        <v>0</v>
      </c>
      <c r="W24" s="532"/>
      <c r="X24" s="523"/>
      <c r="Y24" s="533" t="n">
        <v>37591</v>
      </c>
      <c r="Z24" s="534" t="n">
        <v>4537</v>
      </c>
      <c r="AO24" s="472" t="n">
        <f aca="false">A24</f>
        <v>37561</v>
      </c>
      <c r="AP24" s="0" t="n">
        <f aca="false">B24</f>
        <v>-3341.00452602</v>
      </c>
      <c r="AQ24" s="0" t="n">
        <f aca="false">C24</f>
        <v>-6522</v>
      </c>
      <c r="AR24" s="0" t="n">
        <f aca="false">D24</f>
        <v>3180.99547398</v>
      </c>
      <c r="AS24" s="0" t="n">
        <f aca="false">E24</f>
        <v>0</v>
      </c>
      <c r="AT24" s="0" t="n">
        <f aca="false">F24</f>
        <v>0</v>
      </c>
      <c r="AU24" s="0" t="n">
        <f aca="false">G24</f>
        <v>0</v>
      </c>
      <c r="AV24" s="0" t="n">
        <f aca="false">H24</f>
        <v>0</v>
      </c>
      <c r="AW24" s="0" t="n">
        <f aca="false">I24</f>
        <v>0</v>
      </c>
      <c r="AX24" s="0" t="n">
        <f aca="false">J24</f>
        <v>0</v>
      </c>
      <c r="AY24" s="0" t="n">
        <f aca="false">K24</f>
        <v>0</v>
      </c>
      <c r="BC24" s="528" t="n">
        <v>36923</v>
      </c>
      <c r="BD24" s="0" t="n">
        <v>2.735</v>
      </c>
      <c r="BE24" s="0" t="n">
        <v>0.2475</v>
      </c>
      <c r="BF24" s="0" t="n">
        <v>-0.055</v>
      </c>
      <c r="BG24" s="0" t="n">
        <v>-0.0075</v>
      </c>
      <c r="BH24" s="0" t="n">
        <v>0.061746259694158</v>
      </c>
    </row>
    <row r="25" customFormat="false" ht="12.75" hidden="false" customHeight="false" outlineLevel="0" collapsed="false">
      <c r="A25" s="472" t="n">
        <v>37591</v>
      </c>
      <c r="B25" s="0" t="n">
        <v>4954.85923712</v>
      </c>
      <c r="C25" s="0" t="n">
        <v>4537</v>
      </c>
      <c r="D25" s="0" t="n">
        <v>417.85923712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L25" s="530"/>
      <c r="M25" s="530"/>
      <c r="N25" s="530"/>
      <c r="O25" s="472" t="n">
        <v>37622</v>
      </c>
      <c r="P25" s="473" t="n">
        <v>4.24</v>
      </c>
      <c r="Q25" s="473" t="n">
        <v>0.395</v>
      </c>
      <c r="R25" s="339" t="n">
        <v>-0.0475</v>
      </c>
      <c r="S25" s="339" t="n">
        <v>-0.025</v>
      </c>
      <c r="T25" s="535" t="n">
        <v>0.0433623759923427</v>
      </c>
      <c r="U25" s="0" t="n">
        <v>4.24</v>
      </c>
      <c r="V25" s="508" t="n">
        <f aca="false">P25-U25</f>
        <v>0</v>
      </c>
      <c r="W25" s="532"/>
      <c r="X25" s="523"/>
      <c r="Y25" s="533" t="n">
        <v>37622</v>
      </c>
      <c r="Z25" s="534" t="n">
        <v>-1193</v>
      </c>
      <c r="AO25" s="472" t="n">
        <f aca="false">A25</f>
        <v>37591</v>
      </c>
      <c r="AP25" s="0" t="n">
        <f aca="false">B25</f>
        <v>4954.85923712</v>
      </c>
      <c r="AQ25" s="0" t="n">
        <f aca="false">C25</f>
        <v>4537</v>
      </c>
      <c r="AR25" s="0" t="n">
        <f aca="false">D25</f>
        <v>417.85923712</v>
      </c>
      <c r="AS25" s="0" t="n">
        <f aca="false">E25</f>
        <v>0</v>
      </c>
      <c r="AT25" s="0" t="n">
        <f aca="false">F25</f>
        <v>0</v>
      </c>
      <c r="AU25" s="0" t="n">
        <f aca="false">G25</f>
        <v>0</v>
      </c>
      <c r="AV25" s="0" t="n">
        <f aca="false">H25</f>
        <v>0</v>
      </c>
      <c r="AW25" s="0" t="n">
        <f aca="false">I25</f>
        <v>0</v>
      </c>
      <c r="AX25" s="0" t="n">
        <f aca="false">J25</f>
        <v>0</v>
      </c>
      <c r="AY25" s="0" t="n">
        <f aca="false">K25</f>
        <v>0</v>
      </c>
      <c r="BC25" s="528" t="n">
        <v>36951</v>
      </c>
      <c r="BD25" s="0" t="n">
        <v>2.605</v>
      </c>
      <c r="BE25" s="0" t="n">
        <v>0.2275</v>
      </c>
      <c r="BF25" s="0" t="n">
        <v>-0.035</v>
      </c>
      <c r="BG25" s="0" t="n">
        <v>-0.0075</v>
      </c>
      <c r="BH25" s="0" t="n">
        <v>0.062062592938221</v>
      </c>
    </row>
    <row r="26" customFormat="false" ht="12.75" hidden="false" customHeight="false" outlineLevel="0" collapsed="false">
      <c r="A26" s="472" t="n">
        <v>37622</v>
      </c>
      <c r="B26" s="0" t="n">
        <v>-1725.32927306</v>
      </c>
      <c r="C26" s="0" t="n">
        <v>-1193</v>
      </c>
      <c r="D26" s="0" t="n">
        <v>-532.32927306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L26" s="530"/>
      <c r="M26" s="530"/>
      <c r="N26" s="530"/>
      <c r="O26" s="472" t="n">
        <v>37653</v>
      </c>
      <c r="P26" s="473" t="n">
        <v>4.12</v>
      </c>
      <c r="Q26" s="473" t="n">
        <v>0.3825</v>
      </c>
      <c r="R26" s="339" t="n">
        <v>-0.03</v>
      </c>
      <c r="S26" s="339" t="n">
        <v>-0.025</v>
      </c>
      <c r="T26" s="535" t="n">
        <v>0.0439533224046937</v>
      </c>
      <c r="U26" s="0" t="n">
        <v>4.12</v>
      </c>
      <c r="V26" s="508" t="n">
        <f aca="false">P26-U26</f>
        <v>0</v>
      </c>
      <c r="W26" s="532"/>
      <c r="X26" s="523"/>
      <c r="Y26" s="533" t="n">
        <v>37653</v>
      </c>
      <c r="Z26" s="534" t="n">
        <v>2851</v>
      </c>
      <c r="AO26" s="472" t="n">
        <f aca="false">A26</f>
        <v>37622</v>
      </c>
      <c r="AP26" s="0" t="n">
        <f aca="false">B26</f>
        <v>-1725.32927306</v>
      </c>
      <c r="AQ26" s="0" t="n">
        <f aca="false">C26</f>
        <v>-1193</v>
      </c>
      <c r="AR26" s="0" t="n">
        <f aca="false">D26</f>
        <v>-532.32927306</v>
      </c>
      <c r="AS26" s="0" t="n">
        <f aca="false">E26</f>
        <v>0</v>
      </c>
      <c r="AT26" s="0" t="n">
        <f aca="false">F26</f>
        <v>0</v>
      </c>
      <c r="AU26" s="0" t="n">
        <f aca="false">G26</f>
        <v>0</v>
      </c>
      <c r="AV26" s="0" t="n">
        <f aca="false">H26</f>
        <v>0</v>
      </c>
      <c r="AW26" s="0" t="n">
        <f aca="false">I26</f>
        <v>0</v>
      </c>
      <c r="AX26" s="0" t="n">
        <f aca="false">J26</f>
        <v>0</v>
      </c>
      <c r="AY26" s="0" t="n">
        <f aca="false">K26</f>
        <v>0</v>
      </c>
      <c r="BC26" s="528" t="n">
        <v>36982</v>
      </c>
      <c r="BD26" s="0" t="n">
        <v>2.486</v>
      </c>
      <c r="BE26" s="0" t="n">
        <v>0.195</v>
      </c>
      <c r="BF26" s="0" t="n">
        <v>-0.0025</v>
      </c>
      <c r="BG26" s="0" t="n">
        <v>-0.0075</v>
      </c>
      <c r="BH26" s="0" t="n">
        <v>0.062380135279625</v>
      </c>
    </row>
    <row r="27" customFormat="false" ht="12.75" hidden="false" customHeight="false" outlineLevel="0" collapsed="false">
      <c r="A27" s="472" t="n">
        <v>37653</v>
      </c>
      <c r="B27" s="0" t="n">
        <v>2256.83126933</v>
      </c>
      <c r="C27" s="0" t="n">
        <v>2851</v>
      </c>
      <c r="D27" s="0" t="n">
        <v>-594.16873067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L27" s="530"/>
      <c r="M27" s="530"/>
      <c r="N27" s="530"/>
      <c r="O27" s="472" t="n">
        <v>37681</v>
      </c>
      <c r="P27" s="473" t="n">
        <v>3.975</v>
      </c>
      <c r="Q27" s="473" t="n">
        <v>0.3675</v>
      </c>
      <c r="R27" s="339" t="n">
        <v>-0.0175</v>
      </c>
      <c r="S27" s="339" t="n">
        <v>-0.02</v>
      </c>
      <c r="T27" s="535" t="n">
        <v>0.0444870805550757</v>
      </c>
      <c r="U27" s="0" t="n">
        <v>3.975</v>
      </c>
      <c r="V27" s="508" t="n">
        <f aca="false">P27-U27</f>
        <v>0</v>
      </c>
      <c r="W27" s="532"/>
      <c r="X27" s="523"/>
      <c r="Y27" s="533" t="n">
        <v>37681</v>
      </c>
      <c r="Z27" s="534" t="n">
        <v>-2965</v>
      </c>
      <c r="AO27" s="472" t="n">
        <f aca="false">A27</f>
        <v>37653</v>
      </c>
      <c r="AP27" s="0" t="n">
        <f aca="false">B27</f>
        <v>2256.83126933</v>
      </c>
      <c r="AQ27" s="0" t="n">
        <f aca="false">C27</f>
        <v>2851</v>
      </c>
      <c r="AR27" s="0" t="n">
        <f aca="false">D27</f>
        <v>-594.16873067</v>
      </c>
      <c r="AS27" s="0" t="n">
        <f aca="false">E27</f>
        <v>0</v>
      </c>
      <c r="AT27" s="0" t="n">
        <f aca="false">F27</f>
        <v>0</v>
      </c>
      <c r="AU27" s="0" t="n">
        <f aca="false">G27</f>
        <v>0</v>
      </c>
      <c r="AV27" s="0" t="n">
        <f aca="false">H27</f>
        <v>0</v>
      </c>
      <c r="AW27" s="0" t="n">
        <f aca="false">I27</f>
        <v>0</v>
      </c>
      <c r="AX27" s="0" t="n">
        <f aca="false">J27</f>
        <v>0</v>
      </c>
      <c r="AY27" s="0" t="n">
        <f aca="false">K27</f>
        <v>0</v>
      </c>
      <c r="BC27" s="528" t="n">
        <v>37012</v>
      </c>
      <c r="BD27" s="0" t="n">
        <v>2.461</v>
      </c>
      <c r="BE27" s="0" t="n">
        <v>0.1825</v>
      </c>
      <c r="BF27" s="0" t="n">
        <v>0.0025</v>
      </c>
      <c r="BG27" s="0" t="n">
        <v>-0.0075</v>
      </c>
      <c r="BH27" s="0" t="n">
        <v>0.06263146546448</v>
      </c>
    </row>
    <row r="28" customFormat="false" ht="12.75" hidden="false" customHeight="false" outlineLevel="0" collapsed="false">
      <c r="A28" s="472" t="n">
        <v>37681</v>
      </c>
      <c r="B28" s="0" t="n">
        <v>2495.04085646</v>
      </c>
      <c r="C28" s="0" t="n">
        <v>-2965</v>
      </c>
      <c r="D28" s="0" t="n">
        <v>5460.04085646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L28" s="530"/>
      <c r="M28" s="530"/>
      <c r="N28" s="530"/>
      <c r="O28" s="472" t="n">
        <v>37712</v>
      </c>
      <c r="P28" s="473" t="n">
        <v>3.72</v>
      </c>
      <c r="Q28" s="473" t="n">
        <v>0.32</v>
      </c>
      <c r="R28" s="339" t="n">
        <v>0.02</v>
      </c>
      <c r="S28" s="339" t="n">
        <v>-0.015</v>
      </c>
      <c r="T28" s="535" t="n">
        <v>0.0450498950846425</v>
      </c>
      <c r="U28" s="0" t="n">
        <v>3.72</v>
      </c>
      <c r="V28" s="508" t="n">
        <f aca="false">P28-U28</f>
        <v>0</v>
      </c>
      <c r="W28" s="532"/>
      <c r="X28" s="523"/>
      <c r="Y28" s="533" t="n">
        <v>37712</v>
      </c>
      <c r="Z28" s="534" t="n">
        <v>-1507</v>
      </c>
      <c r="AO28" s="472" t="n">
        <f aca="false">A28</f>
        <v>37681</v>
      </c>
      <c r="AP28" s="0" t="n">
        <f aca="false">B28</f>
        <v>2495.04085646</v>
      </c>
      <c r="AQ28" s="0" t="n">
        <f aca="false">C28</f>
        <v>-2965</v>
      </c>
      <c r="AR28" s="0" t="n">
        <f aca="false">D28</f>
        <v>5460.04085646</v>
      </c>
      <c r="AS28" s="0" t="n">
        <f aca="false">E28</f>
        <v>0</v>
      </c>
      <c r="AT28" s="0" t="n">
        <f aca="false">F28</f>
        <v>0</v>
      </c>
      <c r="AU28" s="0" t="n">
        <f aca="false">G28</f>
        <v>0</v>
      </c>
      <c r="AV28" s="0" t="n">
        <f aca="false">H28</f>
        <v>0</v>
      </c>
      <c r="AW28" s="0" t="n">
        <f aca="false">I28</f>
        <v>0</v>
      </c>
      <c r="AX28" s="0" t="n">
        <f aca="false">J28</f>
        <v>0</v>
      </c>
      <c r="AY28" s="0" t="n">
        <f aca="false">K28</f>
        <v>0</v>
      </c>
      <c r="BC28" s="528" t="n">
        <v>37043</v>
      </c>
      <c r="BD28" s="0" t="n">
        <v>2.459</v>
      </c>
      <c r="BE28" s="0" t="n">
        <v>0.1825</v>
      </c>
      <c r="BF28" s="0" t="n">
        <v>0.0075</v>
      </c>
      <c r="BG28" s="0" t="n">
        <v>-0.0075</v>
      </c>
      <c r="BH28" s="0" t="n">
        <v>0.062891173344186</v>
      </c>
    </row>
    <row r="29" customFormat="false" ht="12.75" hidden="false" customHeight="false" outlineLevel="0" collapsed="false">
      <c r="A29" s="472" t="n">
        <v>37712</v>
      </c>
      <c r="B29" s="0" t="n">
        <v>-6915.92216117</v>
      </c>
      <c r="C29" s="0" t="n">
        <v>-1507</v>
      </c>
      <c r="D29" s="0" t="n">
        <v>-5408.92216117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L29" s="530"/>
      <c r="M29" s="530"/>
      <c r="N29" s="530"/>
      <c r="O29" s="472" t="n">
        <v>37742</v>
      </c>
      <c r="P29" s="473" t="n">
        <v>3.698</v>
      </c>
      <c r="Q29" s="473" t="n">
        <v>0.315</v>
      </c>
      <c r="R29" s="339" t="n">
        <v>0.02</v>
      </c>
      <c r="S29" s="339" t="n">
        <v>-0.015</v>
      </c>
      <c r="T29" s="535" t="n">
        <v>0.0455547260887932</v>
      </c>
      <c r="U29" s="0" t="n">
        <v>3.698</v>
      </c>
      <c r="V29" s="508" t="n">
        <f aca="false">P29-U29</f>
        <v>0</v>
      </c>
      <c r="W29" s="532"/>
      <c r="X29" s="523"/>
      <c r="Y29" s="533" t="n">
        <v>37742</v>
      </c>
      <c r="Z29" s="534" t="n">
        <v>874</v>
      </c>
      <c r="AO29" s="472" t="n">
        <f aca="false">A29</f>
        <v>37712</v>
      </c>
      <c r="AP29" s="0" t="n">
        <f aca="false">B29</f>
        <v>-6915.92216117</v>
      </c>
      <c r="AQ29" s="0" t="n">
        <f aca="false">C29</f>
        <v>-1507</v>
      </c>
      <c r="AR29" s="0" t="n">
        <f aca="false">D29</f>
        <v>-5408.92216117</v>
      </c>
      <c r="AS29" s="0" t="n">
        <f aca="false">E29</f>
        <v>0</v>
      </c>
      <c r="AT29" s="0" t="n">
        <f aca="false">F29</f>
        <v>0</v>
      </c>
      <c r="AU29" s="0" t="n">
        <f aca="false">G29</f>
        <v>0</v>
      </c>
      <c r="AV29" s="0" t="n">
        <f aca="false">H29</f>
        <v>0</v>
      </c>
      <c r="AW29" s="0" t="n">
        <f aca="false">I29</f>
        <v>0</v>
      </c>
      <c r="AX29" s="0" t="n">
        <f aca="false">J29</f>
        <v>0</v>
      </c>
      <c r="AY29" s="0" t="n">
        <f aca="false">K29</f>
        <v>0</v>
      </c>
      <c r="BC29" s="528" t="n">
        <v>37073</v>
      </c>
      <c r="BD29" s="0" t="n">
        <v>2.46</v>
      </c>
      <c r="BE29" s="0" t="n">
        <v>0.1825</v>
      </c>
      <c r="BF29" s="0" t="n">
        <v>0.0075</v>
      </c>
      <c r="BG29" s="0" t="n">
        <v>-0.005</v>
      </c>
      <c r="BH29" s="0" t="n">
        <v>0.063132621665544</v>
      </c>
    </row>
    <row r="30" customFormat="false" ht="12.75" hidden="false" customHeight="false" outlineLevel="0" collapsed="false">
      <c r="A30" s="472" t="n">
        <v>37742</v>
      </c>
      <c r="B30" s="0" t="n">
        <v>-1735.57889895</v>
      </c>
      <c r="C30" s="0" t="n">
        <v>874</v>
      </c>
      <c r="D30" s="0" t="n">
        <v>-2609.57889895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L30" s="530"/>
      <c r="M30" s="530"/>
      <c r="N30" s="530"/>
      <c r="O30" s="472" t="n">
        <v>37773</v>
      </c>
      <c r="P30" s="473" t="n">
        <v>3.739</v>
      </c>
      <c r="Q30" s="473" t="n">
        <v>0.315</v>
      </c>
      <c r="R30" s="339" t="n">
        <v>0.025</v>
      </c>
      <c r="S30" s="339" t="n">
        <v>-0.015</v>
      </c>
      <c r="T30" s="535" t="n">
        <v>0.04607638488267</v>
      </c>
      <c r="U30" s="0" t="n">
        <v>3.739</v>
      </c>
      <c r="V30" s="508" t="n">
        <f aca="false">P30-U30</f>
        <v>0</v>
      </c>
      <c r="W30" s="532"/>
      <c r="X30" s="523"/>
      <c r="Y30" s="533" t="n">
        <v>37773</v>
      </c>
      <c r="Z30" s="534" t="n">
        <v>1027</v>
      </c>
      <c r="AO30" s="472" t="n">
        <f aca="false">A30</f>
        <v>37742</v>
      </c>
      <c r="AP30" s="0" t="n">
        <f aca="false">B30</f>
        <v>-1735.57889895</v>
      </c>
      <c r="AQ30" s="0" t="n">
        <f aca="false">C30</f>
        <v>874</v>
      </c>
      <c r="AR30" s="0" t="n">
        <f aca="false">D30</f>
        <v>-2609.57889895</v>
      </c>
      <c r="AS30" s="0" t="n">
        <f aca="false">E30</f>
        <v>0</v>
      </c>
      <c r="AT30" s="0" t="n">
        <f aca="false">F30</f>
        <v>0</v>
      </c>
      <c r="AU30" s="0" t="n">
        <f aca="false">G30</f>
        <v>0</v>
      </c>
      <c r="AV30" s="0" t="n">
        <f aca="false">H30</f>
        <v>0</v>
      </c>
      <c r="AW30" s="0" t="n">
        <f aca="false">I30</f>
        <v>0</v>
      </c>
      <c r="AX30" s="0" t="n">
        <f aca="false">J30</f>
        <v>0</v>
      </c>
      <c r="AY30" s="0" t="n">
        <f aca="false">K30</f>
        <v>0</v>
      </c>
      <c r="BC30" s="528" t="n">
        <v>37104</v>
      </c>
      <c r="BD30" s="0" t="n">
        <v>2.465</v>
      </c>
      <c r="BE30" s="0" t="n">
        <v>0.1825</v>
      </c>
      <c r="BF30" s="0" t="n">
        <v>0.01</v>
      </c>
      <c r="BG30" s="0" t="n">
        <v>-0.005</v>
      </c>
      <c r="BH30" s="0" t="n">
        <v>0.063363354582663</v>
      </c>
    </row>
    <row r="31" customFormat="false" ht="12.75" hidden="false" customHeight="false" outlineLevel="0" collapsed="false">
      <c r="A31" s="472" t="n">
        <v>37773</v>
      </c>
      <c r="B31" s="0" t="n">
        <v>654.59429043</v>
      </c>
      <c r="C31" s="0" t="n">
        <v>1027</v>
      </c>
      <c r="D31" s="0" t="n">
        <v>-372.40570957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L31" s="530"/>
      <c r="M31" s="530"/>
      <c r="N31" s="530"/>
      <c r="O31" s="472" t="n">
        <v>37803</v>
      </c>
      <c r="P31" s="473" t="n">
        <v>3.787</v>
      </c>
      <c r="Q31" s="473" t="n">
        <v>0.315</v>
      </c>
      <c r="R31" s="339" t="n">
        <v>0.0275</v>
      </c>
      <c r="S31" s="339" t="n">
        <v>-0.01</v>
      </c>
      <c r="T31" s="535" t="n">
        <v>0.0465688627155072</v>
      </c>
      <c r="U31" s="0" t="n">
        <v>3.787</v>
      </c>
      <c r="V31" s="508" t="n">
        <f aca="false">P31-U31</f>
        <v>0</v>
      </c>
      <c r="W31" s="532"/>
      <c r="X31" s="523"/>
      <c r="Y31" s="533" t="n">
        <v>37803</v>
      </c>
      <c r="Z31" s="534" t="n">
        <v>2662</v>
      </c>
      <c r="AO31" s="472" t="n">
        <f aca="false">A31</f>
        <v>37773</v>
      </c>
      <c r="AP31" s="0" t="n">
        <f aca="false">B31</f>
        <v>654.59429043</v>
      </c>
      <c r="AQ31" s="0" t="n">
        <f aca="false">C31</f>
        <v>1027</v>
      </c>
      <c r="AR31" s="0" t="n">
        <f aca="false">D31</f>
        <v>-372.40570957</v>
      </c>
      <c r="AS31" s="0" t="n">
        <f aca="false">E31</f>
        <v>0</v>
      </c>
      <c r="AT31" s="0" t="n">
        <f aca="false">F31</f>
        <v>0</v>
      </c>
      <c r="AU31" s="0" t="n">
        <f aca="false">G31</f>
        <v>0</v>
      </c>
      <c r="AV31" s="0" t="n">
        <f aca="false">H31</f>
        <v>0</v>
      </c>
      <c r="AW31" s="0" t="n">
        <f aca="false">I31</f>
        <v>0</v>
      </c>
      <c r="AX31" s="0" t="n">
        <f aca="false">J31</f>
        <v>0</v>
      </c>
      <c r="AY31" s="0" t="n">
        <f aca="false">K31</f>
        <v>0</v>
      </c>
      <c r="BC31" s="528" t="n">
        <v>37135</v>
      </c>
      <c r="BD31" s="0" t="n">
        <v>2.475</v>
      </c>
      <c r="BE31" s="0" t="n">
        <v>0.185</v>
      </c>
      <c r="BF31" s="0" t="n">
        <v>0.0025</v>
      </c>
      <c r="BG31" s="0" t="n">
        <v>-0.005</v>
      </c>
      <c r="BH31" s="0" t="n">
        <v>0.063594087517441</v>
      </c>
    </row>
    <row r="32" customFormat="false" ht="12.75" hidden="false" customHeight="false" outlineLevel="0" collapsed="false">
      <c r="A32" s="472" t="n">
        <v>37803</v>
      </c>
      <c r="B32" s="0" t="n">
        <v>4273.81944926</v>
      </c>
      <c r="C32" s="0" t="n">
        <v>2662</v>
      </c>
      <c r="D32" s="0" t="n">
        <v>1611.81944926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L32" s="530"/>
      <c r="M32" s="530"/>
      <c r="N32" s="530"/>
      <c r="O32" s="472" t="n">
        <v>37834</v>
      </c>
      <c r="P32" s="473" t="n">
        <v>3.816</v>
      </c>
      <c r="Q32" s="473" t="n">
        <v>0.315</v>
      </c>
      <c r="R32" s="339" t="n">
        <v>0.03</v>
      </c>
      <c r="S32" s="339" t="n">
        <v>-0.01</v>
      </c>
      <c r="T32" s="535" t="n">
        <v>0.0470600554783154</v>
      </c>
      <c r="U32" s="0" t="n">
        <v>3.816</v>
      </c>
      <c r="V32" s="508" t="n">
        <f aca="false">P32-U32</f>
        <v>0</v>
      </c>
      <c r="W32" s="532"/>
      <c r="X32" s="523"/>
      <c r="Y32" s="533" t="n">
        <v>37834</v>
      </c>
      <c r="Z32" s="534" t="n">
        <v>1236</v>
      </c>
      <c r="AO32" s="472" t="n">
        <f aca="false">A32</f>
        <v>37803</v>
      </c>
      <c r="AP32" s="0" t="n">
        <f aca="false">B32</f>
        <v>4273.81944926</v>
      </c>
      <c r="AQ32" s="0" t="n">
        <f aca="false">C32</f>
        <v>2662</v>
      </c>
      <c r="AR32" s="0" t="n">
        <f aca="false">D32</f>
        <v>1611.81944926</v>
      </c>
      <c r="AS32" s="0" t="n">
        <f aca="false">E32</f>
        <v>0</v>
      </c>
      <c r="AT32" s="0" t="n">
        <f aca="false">F32</f>
        <v>0</v>
      </c>
      <c r="AU32" s="0" t="n">
        <f aca="false">G32</f>
        <v>0</v>
      </c>
      <c r="AV32" s="0" t="n">
        <f aca="false">H32</f>
        <v>0</v>
      </c>
      <c r="AW32" s="0" t="n">
        <f aca="false">I32</f>
        <v>0</v>
      </c>
      <c r="AX32" s="0" t="n">
        <f aca="false">J32</f>
        <v>0</v>
      </c>
      <c r="AY32" s="0" t="n">
        <f aca="false">K32</f>
        <v>0</v>
      </c>
      <c r="BC32" s="528" t="n">
        <v>37165</v>
      </c>
      <c r="BD32" s="0" t="n">
        <v>2.506</v>
      </c>
      <c r="BE32" s="0" t="n">
        <v>0.1875</v>
      </c>
      <c r="BF32" s="0" t="n">
        <v>0.0025</v>
      </c>
      <c r="BG32" s="0" t="n">
        <v>-0.005</v>
      </c>
      <c r="BH32" s="0" t="n">
        <v>0.063807407852497</v>
      </c>
    </row>
    <row r="33" customFormat="false" ht="12.75" hidden="false" customHeight="false" outlineLevel="0" collapsed="false">
      <c r="A33" s="472" t="n">
        <v>37834</v>
      </c>
      <c r="B33" s="0" t="n">
        <v>1519.70466472</v>
      </c>
      <c r="C33" s="0" t="n">
        <v>1236</v>
      </c>
      <c r="D33" s="0" t="n">
        <v>283.70466472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L33" s="530"/>
      <c r="M33" s="530"/>
      <c r="N33" s="530"/>
      <c r="O33" s="472" t="n">
        <v>37865</v>
      </c>
      <c r="P33" s="473" t="n">
        <v>3.831</v>
      </c>
      <c r="Q33" s="473" t="n">
        <v>0.32</v>
      </c>
      <c r="R33" s="339" t="n">
        <v>0.0225</v>
      </c>
      <c r="S33" s="339" t="n">
        <v>-0.01</v>
      </c>
      <c r="T33" s="535" t="n">
        <v>0.0475512483217955</v>
      </c>
      <c r="U33" s="0" t="n">
        <v>3.831</v>
      </c>
      <c r="V33" s="508" t="n">
        <f aca="false">P33-U33</f>
        <v>0</v>
      </c>
      <c r="W33" s="532"/>
      <c r="X33" s="523"/>
      <c r="Y33" s="533" t="n">
        <v>37865</v>
      </c>
      <c r="Z33" s="534" t="n">
        <v>826</v>
      </c>
      <c r="AO33" s="472" t="n">
        <f aca="false">A33</f>
        <v>37834</v>
      </c>
      <c r="AP33" s="0" t="n">
        <f aca="false">B33</f>
        <v>1519.70466472</v>
      </c>
      <c r="AQ33" s="0" t="n">
        <f aca="false">C33</f>
        <v>1236</v>
      </c>
      <c r="AR33" s="0" t="n">
        <f aca="false">D33</f>
        <v>283.70466472</v>
      </c>
      <c r="AS33" s="0" t="n">
        <f aca="false">E33</f>
        <v>0</v>
      </c>
      <c r="AT33" s="0" t="n">
        <f aca="false">F33</f>
        <v>0</v>
      </c>
      <c r="AU33" s="0" t="n">
        <f aca="false">G33</f>
        <v>0</v>
      </c>
      <c r="AV33" s="0" t="n">
        <f aca="false">H33</f>
        <v>0</v>
      </c>
      <c r="AW33" s="0" t="n">
        <f aca="false">I33</f>
        <v>0</v>
      </c>
      <c r="AX33" s="0" t="n">
        <f aca="false">J33</f>
        <v>0</v>
      </c>
      <c r="AY33" s="0" t="n">
        <f aca="false">K33</f>
        <v>0</v>
      </c>
      <c r="BC33" s="528" t="n">
        <v>37196</v>
      </c>
      <c r="BD33" s="0" t="n">
        <v>2.645</v>
      </c>
      <c r="BE33" s="0" t="n">
        <v>0.19</v>
      </c>
      <c r="BF33" s="0" t="n">
        <v>-0.0425</v>
      </c>
      <c r="BG33" s="0" t="n">
        <v>-0.005</v>
      </c>
      <c r="BH33" s="0" t="n">
        <v>0.064011406170481</v>
      </c>
    </row>
    <row r="34" customFormat="false" ht="12.75" hidden="false" customHeight="false" outlineLevel="0" collapsed="false">
      <c r="A34" s="472" t="n">
        <v>37865</v>
      </c>
      <c r="B34" s="0" t="n">
        <v>1026.88023942</v>
      </c>
      <c r="C34" s="0" t="n">
        <v>826</v>
      </c>
      <c r="D34" s="0" t="n">
        <v>200.88023942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L34" s="530"/>
      <c r="M34" s="530"/>
      <c r="N34" s="530"/>
      <c r="O34" s="472" t="n">
        <v>37895</v>
      </c>
      <c r="P34" s="473" t="n">
        <v>3.855</v>
      </c>
      <c r="Q34" s="473" t="n">
        <v>0.3225</v>
      </c>
      <c r="R34" s="339" t="n">
        <v>0.0125</v>
      </c>
      <c r="S34" s="339" t="n">
        <v>-0.015</v>
      </c>
      <c r="T34" s="535" t="n">
        <v>0.0480088164560697</v>
      </c>
      <c r="U34" s="0" t="n">
        <v>3.855</v>
      </c>
      <c r="V34" s="508" t="n">
        <f aca="false">P34-U34</f>
        <v>0</v>
      </c>
      <c r="W34" s="532"/>
      <c r="X34" s="523"/>
      <c r="Y34" s="533" t="n">
        <v>37895</v>
      </c>
      <c r="Z34" s="534" t="n">
        <v>3512</v>
      </c>
      <c r="AO34" s="472" t="n">
        <f aca="false">A34</f>
        <v>37865</v>
      </c>
      <c r="AP34" s="0" t="n">
        <f aca="false">B34</f>
        <v>1026.88023942</v>
      </c>
      <c r="AQ34" s="0" t="n">
        <f aca="false">C34</f>
        <v>826</v>
      </c>
      <c r="AR34" s="0" t="n">
        <f aca="false">D34</f>
        <v>200.88023942</v>
      </c>
      <c r="AS34" s="0" t="n">
        <f aca="false">E34</f>
        <v>0</v>
      </c>
      <c r="AT34" s="0" t="n">
        <f aca="false">F34</f>
        <v>0</v>
      </c>
      <c r="AU34" s="0" t="n">
        <f aca="false">G34</f>
        <v>0</v>
      </c>
      <c r="AV34" s="0" t="n">
        <f aca="false">H34</f>
        <v>0</v>
      </c>
      <c r="AW34" s="0" t="n">
        <f aca="false">I34</f>
        <v>0</v>
      </c>
      <c r="AX34" s="0" t="n">
        <f aca="false">J34</f>
        <v>0</v>
      </c>
      <c r="AY34" s="0" t="n">
        <f aca="false">K34</f>
        <v>0</v>
      </c>
      <c r="BC34" s="528" t="n">
        <v>37226</v>
      </c>
      <c r="BD34" s="0" t="n">
        <v>2.785</v>
      </c>
      <c r="BE34" s="0" t="n">
        <v>0.195</v>
      </c>
      <c r="BF34" s="0" t="n">
        <v>-0.0775</v>
      </c>
      <c r="BG34" s="0" t="n">
        <v>-0.0025</v>
      </c>
      <c r="BH34" s="0" t="n">
        <v>0.064208823910702</v>
      </c>
    </row>
    <row r="35" customFormat="false" ht="12.75" hidden="false" customHeight="false" outlineLevel="0" collapsed="false">
      <c r="A35" s="472" t="n">
        <v>37895</v>
      </c>
      <c r="B35" s="0" t="n">
        <v>3737.33803594</v>
      </c>
      <c r="C35" s="0" t="n">
        <v>3512</v>
      </c>
      <c r="D35" s="0" t="n">
        <v>225.33803594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L35" s="530"/>
      <c r="M35" s="530"/>
      <c r="N35" s="530"/>
      <c r="O35" s="472" t="n">
        <v>37926</v>
      </c>
      <c r="P35" s="473" t="n">
        <v>3.995</v>
      </c>
      <c r="Q35" s="473" t="n">
        <v>0.325</v>
      </c>
      <c r="R35" s="339" t="n">
        <v>-0.0225</v>
      </c>
      <c r="S35" s="339" t="n">
        <v>-0.02</v>
      </c>
      <c r="T35" s="535" t="n">
        <v>0.0484593528322259</v>
      </c>
      <c r="U35" s="0" t="n">
        <v>3.995</v>
      </c>
      <c r="V35" s="508" t="n">
        <f aca="false">P35-U35</f>
        <v>0</v>
      </c>
      <c r="W35" s="532"/>
      <c r="X35" s="523"/>
      <c r="Y35" s="533" t="n">
        <v>37926</v>
      </c>
      <c r="Z35" s="534" t="n">
        <v>-576</v>
      </c>
      <c r="AO35" s="472" t="n">
        <f aca="false">A35</f>
        <v>37895</v>
      </c>
      <c r="AP35" s="0" t="n">
        <f aca="false">B35</f>
        <v>3737.33803594</v>
      </c>
      <c r="AQ35" s="0" t="n">
        <f aca="false">C35</f>
        <v>3512</v>
      </c>
      <c r="AR35" s="0" t="n">
        <f aca="false">D35</f>
        <v>225.33803594</v>
      </c>
      <c r="AS35" s="0" t="n">
        <f aca="false">E35</f>
        <v>0</v>
      </c>
      <c r="AT35" s="0" t="n">
        <f aca="false">F35</f>
        <v>0</v>
      </c>
      <c r="AU35" s="0" t="n">
        <f aca="false">G35</f>
        <v>0</v>
      </c>
      <c r="AV35" s="0" t="n">
        <f aca="false">H35</f>
        <v>0</v>
      </c>
      <c r="AW35" s="0" t="n">
        <f aca="false">I35</f>
        <v>0</v>
      </c>
      <c r="AX35" s="0" t="n">
        <f aca="false">J35</f>
        <v>0</v>
      </c>
      <c r="AY35" s="0" t="n">
        <f aca="false">K35</f>
        <v>0</v>
      </c>
      <c r="BC35" s="528" t="n">
        <v>37257</v>
      </c>
      <c r="BD35" s="0" t="n">
        <v>2.824</v>
      </c>
      <c r="BE35" s="0" t="n">
        <v>0.2</v>
      </c>
      <c r="BF35" s="0" t="n">
        <v>-0.0775</v>
      </c>
      <c r="BG35" s="0" t="n">
        <v>-0.0025</v>
      </c>
      <c r="BH35" s="0" t="n">
        <v>0.064410008615218</v>
      </c>
    </row>
    <row r="36" customFormat="false" ht="12.75" hidden="false" customHeight="false" outlineLevel="0" collapsed="false">
      <c r="A36" s="472" t="n">
        <v>37926</v>
      </c>
      <c r="B36" s="0" t="n">
        <v>-309.13596457</v>
      </c>
      <c r="C36" s="0" t="n">
        <v>-576</v>
      </c>
      <c r="D36" s="0" t="n">
        <v>266.86403543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L36" s="530"/>
      <c r="M36" s="530"/>
      <c r="N36" s="530"/>
      <c r="O36" s="472" t="n">
        <v>37956</v>
      </c>
      <c r="P36" s="473" t="n">
        <v>4.14</v>
      </c>
      <c r="Q36" s="473" t="n">
        <v>0.3275</v>
      </c>
      <c r="R36" s="339" t="n">
        <v>-0.045</v>
      </c>
      <c r="S36" s="339" t="n">
        <v>-0.025</v>
      </c>
      <c r="T36" s="535" t="n">
        <v>0.0488953558414704</v>
      </c>
      <c r="U36" s="0" t="n">
        <v>4.14</v>
      </c>
      <c r="V36" s="508" t="n">
        <f aca="false">P36-U36</f>
        <v>0</v>
      </c>
      <c r="W36" s="532"/>
      <c r="X36" s="523"/>
      <c r="Y36" s="533" t="n">
        <v>37956</v>
      </c>
      <c r="Z36" s="534" t="n">
        <v>612</v>
      </c>
      <c r="AO36" s="472" t="n">
        <f aca="false">A36</f>
        <v>37926</v>
      </c>
      <c r="AP36" s="0" t="n">
        <f aca="false">B36</f>
        <v>-309.13596457</v>
      </c>
      <c r="AQ36" s="0" t="n">
        <f aca="false">C36</f>
        <v>-576</v>
      </c>
      <c r="AR36" s="0" t="n">
        <f aca="false">D36</f>
        <v>266.86403543</v>
      </c>
      <c r="AS36" s="0" t="n">
        <f aca="false">E36</f>
        <v>0</v>
      </c>
      <c r="AT36" s="0" t="n">
        <f aca="false">F36</f>
        <v>0</v>
      </c>
      <c r="AU36" s="0" t="n">
        <f aca="false">G36</f>
        <v>0</v>
      </c>
      <c r="AV36" s="0" t="n">
        <f aca="false">H36</f>
        <v>0</v>
      </c>
      <c r="AW36" s="0" t="n">
        <f aca="false">I36</f>
        <v>0</v>
      </c>
      <c r="AX36" s="0" t="n">
        <f aca="false">J36</f>
        <v>0</v>
      </c>
      <c r="AY36" s="0" t="n">
        <f aca="false">K36</f>
        <v>0</v>
      </c>
      <c r="BC36" s="528" t="n">
        <v>37288</v>
      </c>
      <c r="BD36" s="0" t="n">
        <v>2.72</v>
      </c>
      <c r="BE36" s="0" t="n">
        <v>0.195</v>
      </c>
      <c r="BF36" s="0" t="n">
        <v>-0.065</v>
      </c>
      <c r="BG36" s="0" t="n">
        <v>-0.0025</v>
      </c>
      <c r="BH36" s="0" t="n">
        <v>0.064607297522802</v>
      </c>
    </row>
    <row r="37" customFormat="false" ht="12.75" hidden="false" customHeight="false" outlineLevel="0" collapsed="false">
      <c r="A37" s="472" t="n">
        <v>37956</v>
      </c>
      <c r="B37" s="0" t="n">
        <v>657.65482955</v>
      </c>
      <c r="C37" s="0" t="n">
        <v>612</v>
      </c>
      <c r="D37" s="0" t="n">
        <v>45.65482955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L37" s="530"/>
      <c r="M37" s="530"/>
      <c r="N37" s="530"/>
      <c r="O37" s="472" t="n">
        <v>37987</v>
      </c>
      <c r="P37" s="473" t="n">
        <v>4.195</v>
      </c>
      <c r="Q37" s="473" t="n">
        <v>0.3325</v>
      </c>
      <c r="R37" s="339" t="n">
        <v>-0.0475</v>
      </c>
      <c r="S37" s="339" t="n">
        <v>-0.025</v>
      </c>
      <c r="T37" s="535" t="n">
        <v>0.0493331732932925</v>
      </c>
      <c r="U37" s="0" t="n">
        <v>4.195</v>
      </c>
      <c r="V37" s="508" t="n">
        <f aca="false">P37-U37</f>
        <v>0</v>
      </c>
      <c r="W37" s="532"/>
      <c r="X37" s="523"/>
      <c r="Y37" s="533" t="n">
        <v>37987</v>
      </c>
      <c r="Z37" s="534" t="n">
        <v>-289</v>
      </c>
      <c r="AO37" s="472" t="n">
        <f aca="false">A37</f>
        <v>37956</v>
      </c>
      <c r="AP37" s="0" t="n">
        <f aca="false">B37</f>
        <v>657.65482955</v>
      </c>
      <c r="AQ37" s="0" t="n">
        <f aca="false">C37</f>
        <v>612</v>
      </c>
      <c r="AR37" s="0" t="n">
        <f aca="false">D37</f>
        <v>45.65482955</v>
      </c>
      <c r="AS37" s="0" t="n">
        <f aca="false">E37</f>
        <v>0</v>
      </c>
      <c r="AT37" s="0" t="n">
        <f aca="false">F37</f>
        <v>0</v>
      </c>
      <c r="AU37" s="0" t="n">
        <f aca="false">G37</f>
        <v>0</v>
      </c>
      <c r="AV37" s="0" t="n">
        <f aca="false">H37</f>
        <v>0</v>
      </c>
      <c r="AW37" s="0" t="n">
        <f aca="false">I37</f>
        <v>0</v>
      </c>
      <c r="AX37" s="0" t="n">
        <f aca="false">J37</f>
        <v>0</v>
      </c>
      <c r="AY37" s="0" t="n">
        <f aca="false">K37</f>
        <v>0</v>
      </c>
      <c r="BC37" s="528" t="n">
        <v>37316</v>
      </c>
      <c r="BD37" s="0" t="n">
        <v>2.61</v>
      </c>
      <c r="BE37" s="0" t="n">
        <v>0.19</v>
      </c>
      <c r="BF37" s="0" t="n">
        <v>-0.0425</v>
      </c>
      <c r="BG37" s="0" t="n">
        <v>-0.0025</v>
      </c>
      <c r="BH37" s="0" t="n">
        <v>0.064785493966551</v>
      </c>
    </row>
    <row r="38" customFormat="false" ht="12.75" hidden="false" customHeight="false" outlineLevel="0" collapsed="false">
      <c r="A38" s="472" t="n">
        <v>37987</v>
      </c>
      <c r="B38" s="0" t="n">
        <v>-49.31663289</v>
      </c>
      <c r="C38" s="0" t="n">
        <v>-289</v>
      </c>
      <c r="D38" s="0" t="n">
        <v>239.68336711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L38" s="530"/>
      <c r="M38" s="530"/>
      <c r="N38" s="530"/>
      <c r="O38" s="472" t="n">
        <v>38018</v>
      </c>
      <c r="P38" s="473" t="n">
        <v>4.077</v>
      </c>
      <c r="Q38" s="473" t="n">
        <v>0.325</v>
      </c>
      <c r="R38" s="339" t="n">
        <v>-0.03</v>
      </c>
      <c r="S38" s="339" t="n">
        <v>-0.025</v>
      </c>
      <c r="T38" s="535" t="n">
        <v>0.0497574238122467</v>
      </c>
      <c r="U38" s="0" t="n">
        <v>4.077</v>
      </c>
      <c r="V38" s="508" t="n">
        <f aca="false">P38-U38</f>
        <v>0</v>
      </c>
      <c r="W38" s="532"/>
      <c r="X38" s="523"/>
      <c r="Y38" s="533" t="n">
        <v>38018</v>
      </c>
      <c r="Z38" s="534" t="n">
        <v>3891</v>
      </c>
      <c r="AO38" s="472" t="n">
        <f aca="false">A38</f>
        <v>37987</v>
      </c>
      <c r="AP38" s="0" t="n">
        <f aca="false">B38</f>
        <v>-49.31663289</v>
      </c>
      <c r="AQ38" s="0" t="n">
        <f aca="false">C38</f>
        <v>-289</v>
      </c>
      <c r="AR38" s="0" t="n">
        <f aca="false">D38</f>
        <v>239.68336711</v>
      </c>
      <c r="AS38" s="0" t="n">
        <f aca="false">E38</f>
        <v>0</v>
      </c>
      <c r="AT38" s="0" t="n">
        <f aca="false">F38</f>
        <v>0</v>
      </c>
      <c r="AU38" s="0" t="n">
        <f aca="false">G38</f>
        <v>0</v>
      </c>
      <c r="AV38" s="0" t="n">
        <f aca="false">H38</f>
        <v>0</v>
      </c>
      <c r="AW38" s="0" t="n">
        <f aca="false">I38</f>
        <v>0</v>
      </c>
      <c r="AX38" s="0" t="n">
        <f aca="false">J38</f>
        <v>0</v>
      </c>
      <c r="AY38" s="0" t="n">
        <f aca="false">K38</f>
        <v>0</v>
      </c>
      <c r="BC38" s="528" t="n">
        <v>37347</v>
      </c>
      <c r="BD38" s="0" t="n">
        <v>2.503</v>
      </c>
      <c r="BE38" s="0" t="n">
        <v>0.1725</v>
      </c>
      <c r="BF38" s="0" t="n">
        <v>-0.005</v>
      </c>
      <c r="BG38" s="0" t="n">
        <v>-0.0025</v>
      </c>
      <c r="BH38" s="0" t="n">
        <v>0.064966348751453</v>
      </c>
    </row>
    <row r="39" customFormat="false" ht="12.75" hidden="false" customHeight="false" outlineLevel="0" collapsed="false">
      <c r="A39" s="472" t="n">
        <v>38018</v>
      </c>
      <c r="B39" s="0" t="n">
        <v>3356.12427477</v>
      </c>
      <c r="C39" s="0" t="n">
        <v>3891</v>
      </c>
      <c r="D39" s="0" t="n">
        <v>-534.87572523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L39" s="530"/>
      <c r="M39" s="530"/>
      <c r="N39" s="530"/>
      <c r="O39" s="472" t="n">
        <v>38047</v>
      </c>
      <c r="P39" s="473" t="n">
        <v>3.944</v>
      </c>
      <c r="Q39" s="473" t="n">
        <v>0.315</v>
      </c>
      <c r="R39" s="339" t="n">
        <v>-0.0175</v>
      </c>
      <c r="S39" s="339" t="n">
        <v>-0.02</v>
      </c>
      <c r="T39" s="535" t="n">
        <v>0.0501543033843892</v>
      </c>
      <c r="U39" s="0" t="n">
        <v>3.944</v>
      </c>
      <c r="V39" s="508" t="n">
        <f aca="false">P39-U39</f>
        <v>0</v>
      </c>
      <c r="W39" s="532"/>
      <c r="X39" s="523"/>
      <c r="Y39" s="533" t="n">
        <v>38047</v>
      </c>
      <c r="Z39" s="534" t="n">
        <v>312</v>
      </c>
      <c r="AO39" s="472" t="n">
        <f aca="false">A39</f>
        <v>38018</v>
      </c>
      <c r="AP39" s="0" t="n">
        <f aca="false">B39</f>
        <v>3356.12427477</v>
      </c>
      <c r="AQ39" s="0" t="n">
        <f aca="false">C39</f>
        <v>3891</v>
      </c>
      <c r="AR39" s="0" t="n">
        <f aca="false">D39</f>
        <v>-534.87572523</v>
      </c>
      <c r="AS39" s="0" t="n">
        <f aca="false">E39</f>
        <v>0</v>
      </c>
      <c r="AT39" s="0" t="n">
        <f aca="false">F39</f>
        <v>0</v>
      </c>
      <c r="AU39" s="0" t="n">
        <f aca="false">G39</f>
        <v>0</v>
      </c>
      <c r="AV39" s="0" t="n">
        <f aca="false">H39</f>
        <v>0</v>
      </c>
      <c r="AW39" s="0" t="n">
        <f aca="false">I39</f>
        <v>0</v>
      </c>
      <c r="AX39" s="0" t="n">
        <f aca="false">J39</f>
        <v>0</v>
      </c>
      <c r="AY39" s="0" t="n">
        <f aca="false">K39</f>
        <v>0</v>
      </c>
      <c r="BC39" s="528" t="n">
        <v>37377</v>
      </c>
      <c r="BD39" s="0" t="n">
        <v>2.474</v>
      </c>
      <c r="BE39" s="0" t="n">
        <v>0.1705</v>
      </c>
      <c r="BF39" s="0" t="n">
        <v>0</v>
      </c>
      <c r="BG39" s="0" t="n">
        <v>-0.0025</v>
      </c>
      <c r="BH39" s="0" t="n">
        <v>0.065116707090322</v>
      </c>
    </row>
    <row r="40" customFormat="false" ht="12.75" hidden="false" customHeight="false" outlineLevel="0" collapsed="false">
      <c r="A40" s="472" t="n">
        <v>38047</v>
      </c>
      <c r="B40" s="0" t="n">
        <v>-170.55380509</v>
      </c>
      <c r="C40" s="0" t="n">
        <v>312</v>
      </c>
      <c r="D40" s="0" t="n">
        <v>-482.55380509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L40" s="530"/>
      <c r="M40" s="530"/>
      <c r="N40" s="530"/>
      <c r="O40" s="472" t="n">
        <v>38078</v>
      </c>
      <c r="P40" s="473" t="n">
        <v>3.724</v>
      </c>
      <c r="Q40" s="473" t="n">
        <v>0.3025</v>
      </c>
      <c r="R40" s="339" t="n">
        <v>0.0175</v>
      </c>
      <c r="S40" s="339" t="n">
        <v>-0.015</v>
      </c>
      <c r="T40" s="535" t="n">
        <v>0.0505471778427618</v>
      </c>
      <c r="U40" s="0" t="n">
        <v>3.724</v>
      </c>
      <c r="V40" s="508" t="n">
        <f aca="false">P40-U40</f>
        <v>0</v>
      </c>
      <c r="W40" s="532"/>
      <c r="X40" s="523"/>
      <c r="Y40" s="533" t="n">
        <v>38078</v>
      </c>
      <c r="Z40" s="534" t="n">
        <v>-878</v>
      </c>
      <c r="AO40" s="472" t="n">
        <f aca="false">A40</f>
        <v>38047</v>
      </c>
      <c r="AP40" s="0" t="n">
        <f aca="false">B40</f>
        <v>-170.55380509</v>
      </c>
      <c r="AQ40" s="0" t="n">
        <f aca="false">C40</f>
        <v>312</v>
      </c>
      <c r="AR40" s="0" t="n">
        <f aca="false">D40</f>
        <v>-482.55380509</v>
      </c>
      <c r="AS40" s="0" t="n">
        <f aca="false">E40</f>
        <v>0</v>
      </c>
      <c r="AT40" s="0" t="n">
        <f aca="false">F40</f>
        <v>0</v>
      </c>
      <c r="AU40" s="0" t="n">
        <f aca="false">G40</f>
        <v>0</v>
      </c>
      <c r="AV40" s="0" t="n">
        <f aca="false">H40</f>
        <v>0</v>
      </c>
      <c r="AW40" s="0" t="n">
        <f aca="false">I40</f>
        <v>0</v>
      </c>
      <c r="AX40" s="0" t="n">
        <f aca="false">J40</f>
        <v>0</v>
      </c>
      <c r="AY40" s="0" t="n">
        <f aca="false">K40</f>
        <v>0</v>
      </c>
      <c r="BC40" s="528" t="n">
        <v>37408</v>
      </c>
      <c r="BD40" s="0" t="n">
        <v>2.475</v>
      </c>
      <c r="BE40" s="0" t="n">
        <v>0.1695</v>
      </c>
      <c r="BF40" s="0" t="n">
        <v>0</v>
      </c>
      <c r="BG40" s="0" t="n">
        <v>-0.0025</v>
      </c>
      <c r="BH40" s="0" t="n">
        <v>0.065272077381692</v>
      </c>
    </row>
    <row r="41" customFormat="false" ht="12.75" hidden="false" customHeight="false" outlineLevel="0" collapsed="false">
      <c r="A41" s="472" t="n">
        <v>38078</v>
      </c>
      <c r="B41" s="0" t="n">
        <v>-1137.33168068</v>
      </c>
      <c r="C41" s="0" t="n">
        <v>-878</v>
      </c>
      <c r="D41" s="0" t="n">
        <v>-259.33168068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L41" s="530"/>
      <c r="M41" s="530"/>
      <c r="N41" s="530"/>
      <c r="O41" s="472" t="n">
        <v>38108</v>
      </c>
      <c r="P41" s="473" t="n">
        <v>3.714</v>
      </c>
      <c r="Q41" s="473" t="n">
        <v>0.3</v>
      </c>
      <c r="R41" s="339" t="n">
        <v>0.0175</v>
      </c>
      <c r="S41" s="339" t="n">
        <v>-0.015</v>
      </c>
      <c r="T41" s="535" t="n">
        <v>0.0508949906651632</v>
      </c>
      <c r="U41" s="0" t="n">
        <v>3.714</v>
      </c>
      <c r="V41" s="508" t="n">
        <f aca="false">P41-U41</f>
        <v>0</v>
      </c>
      <c r="W41" s="532"/>
      <c r="X41" s="523"/>
      <c r="Y41" s="533" t="n">
        <v>38108</v>
      </c>
      <c r="Z41" s="534" t="n">
        <v>11</v>
      </c>
      <c r="AO41" s="472" t="n">
        <f aca="false">A41</f>
        <v>38078</v>
      </c>
      <c r="AP41" s="0" t="n">
        <f aca="false">B41</f>
        <v>-1137.33168068</v>
      </c>
      <c r="AQ41" s="0" t="n">
        <f aca="false">C41</f>
        <v>-878</v>
      </c>
      <c r="AR41" s="0" t="n">
        <f aca="false">D41</f>
        <v>-259.33168068</v>
      </c>
      <c r="AS41" s="0" t="n">
        <f aca="false">E41</f>
        <v>0</v>
      </c>
      <c r="AT41" s="0" t="n">
        <f aca="false">F41</f>
        <v>0</v>
      </c>
      <c r="AU41" s="0" t="n">
        <f aca="false">G41</f>
        <v>0</v>
      </c>
      <c r="AV41" s="0" t="n">
        <f aca="false">H41</f>
        <v>0</v>
      </c>
      <c r="AW41" s="0" t="n">
        <f aca="false">I41</f>
        <v>0</v>
      </c>
      <c r="AX41" s="0" t="n">
        <f aca="false">J41</f>
        <v>0</v>
      </c>
      <c r="AY41" s="0" t="n">
        <f aca="false">K41</f>
        <v>0</v>
      </c>
      <c r="BC41" s="528" t="n">
        <v>37438</v>
      </c>
      <c r="BD41" s="0" t="n">
        <v>2.481</v>
      </c>
      <c r="BE41" s="0" t="n">
        <v>0.1685</v>
      </c>
      <c r="BF41" s="0" t="n">
        <v>0.0025</v>
      </c>
      <c r="BG41" s="0" t="n">
        <v>0</v>
      </c>
      <c r="BH41" s="0" t="n">
        <v>0.06541724161064</v>
      </c>
    </row>
    <row r="42" customFormat="false" ht="12.75" hidden="false" customHeight="false" outlineLevel="0" collapsed="false">
      <c r="A42" s="472" t="n">
        <v>38108</v>
      </c>
      <c r="B42" s="0" t="n">
        <v>-398.03707445</v>
      </c>
      <c r="C42" s="0" t="n">
        <v>11</v>
      </c>
      <c r="D42" s="0" t="n">
        <v>-409.03707445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L42" s="530"/>
      <c r="M42" s="530"/>
      <c r="N42" s="530"/>
      <c r="O42" s="472" t="n">
        <v>38139</v>
      </c>
      <c r="P42" s="473" t="n">
        <v>3.75</v>
      </c>
      <c r="Q42" s="473" t="n">
        <v>0.3</v>
      </c>
      <c r="R42" s="339" t="n">
        <v>0.0225</v>
      </c>
      <c r="S42" s="339" t="n">
        <v>-0.015</v>
      </c>
      <c r="T42" s="535" t="n">
        <v>0.0512543972907262</v>
      </c>
      <c r="U42" s="0" t="n">
        <v>3.75</v>
      </c>
      <c r="V42" s="508" t="n">
        <f aca="false">P42-U42</f>
        <v>0</v>
      </c>
      <c r="W42" s="532"/>
      <c r="X42" s="523"/>
      <c r="Y42" s="533" t="n">
        <v>38139</v>
      </c>
      <c r="Z42" s="534" t="n">
        <v>-3</v>
      </c>
      <c r="AO42" s="472" t="n">
        <f aca="false">A42</f>
        <v>38108</v>
      </c>
      <c r="AP42" s="0" t="n">
        <f aca="false">B42</f>
        <v>-398.03707445</v>
      </c>
      <c r="AQ42" s="0" t="n">
        <f aca="false">C42</f>
        <v>11</v>
      </c>
      <c r="AR42" s="0" t="n">
        <f aca="false">D42</f>
        <v>-409.03707445</v>
      </c>
      <c r="AS42" s="0" t="n">
        <f aca="false">E42</f>
        <v>0</v>
      </c>
      <c r="AT42" s="0" t="n">
        <f aca="false">F42</f>
        <v>0</v>
      </c>
      <c r="AU42" s="0" t="n">
        <f aca="false">G42</f>
        <v>0</v>
      </c>
      <c r="AV42" s="0" t="n">
        <f aca="false">H42</f>
        <v>0</v>
      </c>
      <c r="AW42" s="0" t="n">
        <f aca="false">I42</f>
        <v>0</v>
      </c>
      <c r="AX42" s="0" t="n">
        <f aca="false">J42</f>
        <v>0</v>
      </c>
      <c r="AY42" s="0" t="n">
        <f aca="false">K42</f>
        <v>0</v>
      </c>
      <c r="BC42" s="528" t="n">
        <v>37469</v>
      </c>
      <c r="BD42" s="0" t="n">
        <v>2.486</v>
      </c>
      <c r="BE42" s="0" t="n">
        <v>0.1675</v>
      </c>
      <c r="BF42" s="0" t="n">
        <v>0.0025</v>
      </c>
      <c r="BG42" s="0" t="n">
        <v>0</v>
      </c>
      <c r="BH42" s="0" t="n">
        <v>0.06555866782998</v>
      </c>
    </row>
    <row r="43" customFormat="false" ht="12.75" hidden="false" customHeight="false" outlineLevel="0" collapsed="false">
      <c r="A43" s="472" t="n">
        <v>38139</v>
      </c>
      <c r="B43" s="0" t="n">
        <v>-322.70341231</v>
      </c>
      <c r="C43" s="0" t="n">
        <v>-3</v>
      </c>
      <c r="D43" s="0" t="n">
        <v>-319.70341231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L43" s="530"/>
      <c r="M43" s="530"/>
      <c r="N43" s="530"/>
      <c r="O43" s="472" t="n">
        <v>38169</v>
      </c>
      <c r="P43" s="473" t="n">
        <v>3.8</v>
      </c>
      <c r="Q43" s="473" t="n">
        <v>0.3</v>
      </c>
      <c r="R43" s="339" t="n">
        <v>0.025</v>
      </c>
      <c r="S43" s="339" t="n">
        <v>-0.01</v>
      </c>
      <c r="T43" s="535" t="n">
        <v>0.0515872111261504</v>
      </c>
      <c r="U43" s="0" t="n">
        <v>3.8</v>
      </c>
      <c r="V43" s="508" t="n">
        <f aca="false">P43-U43</f>
        <v>0</v>
      </c>
      <c r="W43" s="532"/>
      <c r="X43" s="523"/>
      <c r="Y43" s="536" t="n">
        <v>38169</v>
      </c>
      <c r="Z43" s="537" t="n">
        <v>-2</v>
      </c>
      <c r="AO43" s="472" t="n">
        <f aca="false">A43</f>
        <v>38139</v>
      </c>
      <c r="AP43" s="0" t="n">
        <f aca="false">B43</f>
        <v>-322.70341231</v>
      </c>
      <c r="AQ43" s="0" t="n">
        <f aca="false">C43</f>
        <v>-3</v>
      </c>
      <c r="AR43" s="0" t="n">
        <f aca="false">D43</f>
        <v>-319.70341231</v>
      </c>
      <c r="AS43" s="0" t="n">
        <f aca="false">E43</f>
        <v>0</v>
      </c>
      <c r="AT43" s="0" t="n">
        <f aca="false">F43</f>
        <v>0</v>
      </c>
      <c r="AU43" s="0" t="n">
        <f aca="false">G43</f>
        <v>0</v>
      </c>
      <c r="AV43" s="0" t="n">
        <f aca="false">H43</f>
        <v>0</v>
      </c>
      <c r="AW43" s="0" t="n">
        <f aca="false">I43</f>
        <v>0</v>
      </c>
      <c r="AX43" s="0" t="n">
        <f aca="false">J43</f>
        <v>0</v>
      </c>
      <c r="AY43" s="0" t="n">
        <f aca="false">K43</f>
        <v>0</v>
      </c>
      <c r="BC43" s="528" t="n">
        <v>37500</v>
      </c>
      <c r="BD43" s="0" t="n">
        <v>2.488</v>
      </c>
      <c r="BE43" s="0" t="n">
        <v>0.1665</v>
      </c>
      <c r="BF43" s="0" t="n">
        <v>0</v>
      </c>
      <c r="BG43" s="0" t="n">
        <v>0</v>
      </c>
      <c r="BH43" s="0" t="n">
        <v>0.065700094055948</v>
      </c>
    </row>
    <row r="44" customFormat="false" ht="12.75" hidden="false" customHeight="false" outlineLevel="0" collapsed="false">
      <c r="A44" s="472" t="n">
        <v>38169</v>
      </c>
      <c r="B44" s="0" t="n">
        <v>-321.60077653</v>
      </c>
      <c r="C44" s="0" t="n">
        <v>-2</v>
      </c>
      <c r="D44" s="0" t="n">
        <v>-319.60077653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L44" s="530"/>
      <c r="M44" s="530"/>
      <c r="N44" s="530"/>
      <c r="O44" s="472" t="n">
        <v>38200</v>
      </c>
      <c r="P44" s="473" t="n">
        <v>3.831</v>
      </c>
      <c r="Q44" s="473" t="n">
        <v>0.3</v>
      </c>
      <c r="R44" s="339" t="n">
        <v>0.0275</v>
      </c>
      <c r="S44" s="339" t="n">
        <v>-0.01</v>
      </c>
      <c r="T44" s="535" t="n">
        <v>0.0519146518459332</v>
      </c>
      <c r="W44" s="532"/>
      <c r="X44" s="523"/>
      <c r="Y44" s="0" t="s">
        <v>446</v>
      </c>
      <c r="Z44" s="0" t="n">
        <v>479</v>
      </c>
      <c r="AO44" s="472" t="n">
        <f aca="false">A44</f>
        <v>38169</v>
      </c>
      <c r="AP44" s="0" t="n">
        <f aca="false">B44</f>
        <v>-321.60077653</v>
      </c>
      <c r="AQ44" s="0" t="n">
        <f aca="false">C44</f>
        <v>-2</v>
      </c>
      <c r="AR44" s="0" t="n">
        <f aca="false">D44</f>
        <v>-319.60077653</v>
      </c>
      <c r="AS44" s="0" t="n">
        <f aca="false">E44</f>
        <v>0</v>
      </c>
      <c r="AT44" s="0" t="n">
        <f aca="false">F44</f>
        <v>0</v>
      </c>
      <c r="AU44" s="0" t="n">
        <f aca="false">G44</f>
        <v>0</v>
      </c>
      <c r="AV44" s="0" t="n">
        <f aca="false">H44</f>
        <v>0</v>
      </c>
      <c r="AW44" s="0" t="n">
        <f aca="false">I44</f>
        <v>0</v>
      </c>
      <c r="AX44" s="0" t="n">
        <f aca="false">J44</f>
        <v>0</v>
      </c>
      <c r="AY44" s="0" t="n">
        <f aca="false">K44</f>
        <v>0</v>
      </c>
      <c r="BC44" s="528" t="n">
        <v>37530</v>
      </c>
      <c r="BD44" s="0" t="n">
        <v>2.526</v>
      </c>
      <c r="BE44" s="0" t="n">
        <v>0.1655</v>
      </c>
      <c r="BF44" s="0" t="n">
        <v>0</v>
      </c>
      <c r="BG44" s="0" t="n">
        <v>-0.0025</v>
      </c>
      <c r="BH44" s="0" t="n">
        <v>0.065832173376328</v>
      </c>
    </row>
    <row r="45" customFormat="false" ht="12.75" hidden="false" customHeight="false" outlineLevel="0" collapsed="false">
      <c r="A45" s="472" t="n">
        <v>38200</v>
      </c>
      <c r="B45" s="0" t="n">
        <v>-2880.92352663</v>
      </c>
      <c r="C45" s="0" t="n">
        <v>0</v>
      </c>
      <c r="D45" s="0" t="n">
        <v>-2880.92352663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L45" s="530"/>
      <c r="M45" s="530"/>
      <c r="N45" s="530"/>
      <c r="O45" s="472" t="n">
        <v>38231</v>
      </c>
      <c r="P45" s="473" t="n">
        <v>3.846</v>
      </c>
      <c r="Q45" s="473" t="n">
        <v>0.3</v>
      </c>
      <c r="R45" s="339" t="n">
        <v>0.02</v>
      </c>
      <c r="S45" s="339" t="n">
        <v>-0.01</v>
      </c>
      <c r="T45" s="535" t="n">
        <v>0.0522420926014808</v>
      </c>
      <c r="W45" s="532"/>
      <c r="X45" s="523"/>
      <c r="Y45" s="0"/>
      <c r="AO45" s="472" t="n">
        <f aca="false">A45</f>
        <v>38200</v>
      </c>
      <c r="AP45" s="0" t="n">
        <f aca="false">B45</f>
        <v>-2880.92352663</v>
      </c>
      <c r="AQ45" s="0" t="n">
        <f aca="false">C45</f>
        <v>0</v>
      </c>
      <c r="AR45" s="0" t="n">
        <f aca="false">D45</f>
        <v>-2880.92352663</v>
      </c>
      <c r="AS45" s="0" t="n">
        <f aca="false">E45</f>
        <v>0</v>
      </c>
      <c r="AT45" s="0" t="n">
        <f aca="false">F45</f>
        <v>0</v>
      </c>
      <c r="AU45" s="0" t="n">
        <f aca="false">G45</f>
        <v>0</v>
      </c>
      <c r="AV45" s="0" t="n">
        <f aca="false">H45</f>
        <v>0</v>
      </c>
      <c r="AW45" s="0" t="n">
        <f aca="false">I45</f>
        <v>0</v>
      </c>
      <c r="AX45" s="0" t="n">
        <f aca="false">J45</f>
        <v>0</v>
      </c>
      <c r="AY45" s="0" t="n">
        <f aca="false">K45</f>
        <v>0</v>
      </c>
      <c r="BC45" s="528" t="n">
        <v>37561</v>
      </c>
      <c r="BD45" s="0" t="n">
        <v>2.665</v>
      </c>
      <c r="BE45" s="0" t="n">
        <v>0.1655</v>
      </c>
      <c r="BF45" s="0" t="n">
        <v>-0.0525</v>
      </c>
      <c r="BG45" s="0" t="n">
        <v>-0.0025</v>
      </c>
      <c r="BH45" s="0" t="n">
        <v>0.065961771748838</v>
      </c>
    </row>
    <row r="46" customFormat="false" ht="12.75" hidden="false" customHeight="false" outlineLevel="0" collapsed="false">
      <c r="A46" s="472" t="n">
        <v>38231</v>
      </c>
      <c r="B46" s="0" t="n">
        <v>-172.89400906</v>
      </c>
      <c r="C46" s="0" t="n">
        <v>0</v>
      </c>
      <c r="D46" s="0" t="n">
        <v>-172.89400906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L46" s="530"/>
      <c r="M46" s="530"/>
      <c r="N46" s="530"/>
      <c r="O46" s="472" t="n">
        <v>38261</v>
      </c>
      <c r="P46" s="473" t="n">
        <v>3.875</v>
      </c>
      <c r="Q46" s="473" t="n">
        <v>0.3025</v>
      </c>
      <c r="R46" s="339" t="n">
        <v>0.01</v>
      </c>
      <c r="S46" s="339" t="n">
        <v>-0.015</v>
      </c>
      <c r="T46" s="535" t="n">
        <v>0.052543548907038</v>
      </c>
      <c r="W46" s="532"/>
      <c r="X46" s="523"/>
      <c r="Y46" s="0"/>
      <c r="AO46" s="472" t="n">
        <f aca="false">A46</f>
        <v>38231</v>
      </c>
      <c r="AP46" s="0" t="n">
        <f aca="false">B46</f>
        <v>-172.89400906</v>
      </c>
      <c r="AQ46" s="0" t="n">
        <f aca="false">C46</f>
        <v>0</v>
      </c>
      <c r="AR46" s="0" t="n">
        <f aca="false">D46</f>
        <v>-172.89400906</v>
      </c>
      <c r="AS46" s="0" t="n">
        <f aca="false">E46</f>
        <v>0</v>
      </c>
      <c r="AT46" s="0" t="n">
        <f aca="false">F46</f>
        <v>0</v>
      </c>
      <c r="AU46" s="0" t="n">
        <f aca="false">G46</f>
        <v>0</v>
      </c>
      <c r="AV46" s="0" t="n">
        <f aca="false">H46</f>
        <v>0</v>
      </c>
      <c r="AW46" s="0" t="n">
        <f aca="false">I46</f>
        <v>0</v>
      </c>
      <c r="AX46" s="0" t="n">
        <f aca="false">J46</f>
        <v>0</v>
      </c>
      <c r="AY46" s="0" t="n">
        <f aca="false">K46</f>
        <v>0</v>
      </c>
      <c r="BC46" s="528" t="n">
        <v>37591</v>
      </c>
      <c r="BD46" s="0" t="n">
        <v>2.805</v>
      </c>
      <c r="BE46" s="0" t="n">
        <v>0.1665</v>
      </c>
      <c r="BF46" s="0" t="n">
        <v>-0.0775</v>
      </c>
      <c r="BG46" s="0" t="n">
        <v>0</v>
      </c>
      <c r="BH46" s="0" t="n">
        <v>0.066087189533985</v>
      </c>
    </row>
    <row r="47" customFormat="false" ht="12.75" hidden="false" customHeight="false" outlineLevel="0" collapsed="false">
      <c r="A47" s="472" t="n">
        <v>38261</v>
      </c>
      <c r="B47" s="0" t="n">
        <v>2373.59610193</v>
      </c>
      <c r="C47" s="0" t="n">
        <v>0</v>
      </c>
      <c r="D47" s="0" t="n">
        <v>2373.59610193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L47" s="530"/>
      <c r="M47" s="530"/>
      <c r="N47" s="530"/>
      <c r="O47" s="472" t="n">
        <v>38292</v>
      </c>
      <c r="P47" s="473" t="n">
        <v>4.015</v>
      </c>
      <c r="Q47" s="473" t="n">
        <v>0.3025</v>
      </c>
      <c r="R47" s="339" t="n">
        <v>-0.02</v>
      </c>
      <c r="S47" s="339" t="n">
        <v>-0.02</v>
      </c>
      <c r="T47" s="535" t="n">
        <v>0.0528402232088618</v>
      </c>
      <c r="W47" s="532"/>
      <c r="X47" s="523"/>
      <c r="Y47" s="0"/>
      <c r="AO47" s="472" t="n">
        <f aca="false">A47</f>
        <v>38261</v>
      </c>
      <c r="AP47" s="0" t="n">
        <f aca="false">B47</f>
        <v>2373.59610193</v>
      </c>
      <c r="AQ47" s="0" t="n">
        <f aca="false">C47</f>
        <v>0</v>
      </c>
      <c r="AR47" s="0" t="n">
        <f aca="false">D47</f>
        <v>2373.59610193</v>
      </c>
      <c r="AS47" s="0" t="n">
        <f aca="false">E47</f>
        <v>0</v>
      </c>
      <c r="AT47" s="0" t="n">
        <f aca="false">F47</f>
        <v>0</v>
      </c>
      <c r="AU47" s="0" t="n">
        <f aca="false">G47</f>
        <v>0</v>
      </c>
      <c r="AV47" s="0" t="n">
        <f aca="false">H47</f>
        <v>0</v>
      </c>
      <c r="AW47" s="0" t="n">
        <f aca="false">I47</f>
        <v>0</v>
      </c>
      <c r="AX47" s="0" t="n">
        <f aca="false">J47</f>
        <v>0</v>
      </c>
      <c r="AY47" s="0" t="n">
        <f aca="false">K47</f>
        <v>0</v>
      </c>
      <c r="BC47" s="528" t="n">
        <v>37622</v>
      </c>
      <c r="BD47" s="0" t="n">
        <v>2.854</v>
      </c>
      <c r="BE47" s="0" t="n">
        <v>0.1665</v>
      </c>
      <c r="BF47" s="0" t="n">
        <v>-0.0775</v>
      </c>
      <c r="BG47" s="0" t="n">
        <v>0</v>
      </c>
      <c r="BH47" s="0" t="n">
        <v>0.066218736838414</v>
      </c>
    </row>
    <row r="48" customFormat="false" ht="12.75" hidden="false" customHeight="false" outlineLevel="0" collapsed="false">
      <c r="A48" s="472" t="n">
        <v>38292</v>
      </c>
      <c r="B48" s="0" t="n">
        <v>-166.98540968</v>
      </c>
      <c r="C48" s="0" t="n">
        <v>0</v>
      </c>
      <c r="D48" s="0" t="n">
        <v>-166.98540968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L48" s="530"/>
      <c r="M48" s="530"/>
      <c r="N48" s="530"/>
      <c r="O48" s="472" t="n">
        <v>38322</v>
      </c>
      <c r="P48" s="473" t="n">
        <v>4.16</v>
      </c>
      <c r="Q48" s="473" t="n">
        <v>0.305</v>
      </c>
      <c r="R48" s="339" t="n">
        <v>-0.0425</v>
      </c>
      <c r="S48" s="339" t="n">
        <v>-0.025</v>
      </c>
      <c r="T48" s="535" t="n">
        <v>0.0531273273998587</v>
      </c>
      <c r="W48" s="532"/>
      <c r="X48" s="523"/>
      <c r="Y48" s="0"/>
      <c r="AO48" s="472" t="n">
        <f aca="false">A48</f>
        <v>38292</v>
      </c>
      <c r="AP48" s="0" t="n">
        <f aca="false">B48</f>
        <v>-166.98540968</v>
      </c>
      <c r="AQ48" s="0" t="n">
        <f aca="false">C48</f>
        <v>0</v>
      </c>
      <c r="AR48" s="0" t="n">
        <f aca="false">D48</f>
        <v>-166.98540968</v>
      </c>
      <c r="AS48" s="0" t="n">
        <f aca="false">E48</f>
        <v>0</v>
      </c>
      <c r="AT48" s="0" t="n">
        <f aca="false">F48</f>
        <v>0</v>
      </c>
      <c r="AU48" s="0" t="n">
        <f aca="false">G48</f>
        <v>0</v>
      </c>
      <c r="AV48" s="0" t="n">
        <f aca="false">H48</f>
        <v>0</v>
      </c>
      <c r="AW48" s="0" t="n">
        <f aca="false">I48</f>
        <v>0</v>
      </c>
      <c r="AX48" s="0" t="n">
        <f aca="false">J48</f>
        <v>0</v>
      </c>
      <c r="AY48" s="0" t="n">
        <f aca="false">K48</f>
        <v>0</v>
      </c>
      <c r="BC48" s="528" t="n">
        <v>37653</v>
      </c>
      <c r="BD48" s="0" t="n">
        <v>2.75</v>
      </c>
      <c r="BE48" s="0" t="n">
        <v>0.165</v>
      </c>
      <c r="BF48" s="0" t="n">
        <v>-0.07</v>
      </c>
      <c r="BG48" s="0" t="n">
        <v>0</v>
      </c>
      <c r="BH48" s="0" t="n">
        <v>0.066352650695573</v>
      </c>
    </row>
    <row r="49" customFormat="false" ht="12.75" hidden="false" customHeight="false" outlineLevel="0" collapsed="false">
      <c r="A49" s="472" t="n">
        <v>38322</v>
      </c>
      <c r="B49" s="0" t="n">
        <v>-184.23953516</v>
      </c>
      <c r="C49" s="0" t="n">
        <v>0</v>
      </c>
      <c r="D49" s="0" t="n">
        <v>-184.23953516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L49" s="530"/>
      <c r="M49" s="530"/>
      <c r="N49" s="530"/>
      <c r="O49" s="472" t="n">
        <v>38353</v>
      </c>
      <c r="P49" s="473" t="n">
        <v>4.235</v>
      </c>
      <c r="Q49" s="473" t="n">
        <v>0.31</v>
      </c>
      <c r="R49" s="339" t="n">
        <v>-0.045</v>
      </c>
      <c r="S49" s="339" t="n">
        <v>-0.025</v>
      </c>
      <c r="T49" s="535" t="n">
        <v>0.0534156427257484</v>
      </c>
      <c r="W49" s="532"/>
      <c r="X49" s="523"/>
      <c r="Y49" s="0"/>
      <c r="AO49" s="472" t="n">
        <f aca="false">A49</f>
        <v>38322</v>
      </c>
      <c r="AP49" s="0" t="n">
        <f aca="false">B49</f>
        <v>-184.23953516</v>
      </c>
      <c r="AQ49" s="0" t="n">
        <f aca="false">C49</f>
        <v>0</v>
      </c>
      <c r="AR49" s="0" t="n">
        <f aca="false">D49</f>
        <v>-184.23953516</v>
      </c>
      <c r="AS49" s="0" t="n">
        <f aca="false">E49</f>
        <v>0</v>
      </c>
      <c r="AT49" s="0" t="n">
        <f aca="false">F49</f>
        <v>0</v>
      </c>
      <c r="AU49" s="0" t="n">
        <f aca="false">G49</f>
        <v>0</v>
      </c>
      <c r="AV49" s="0" t="n">
        <f aca="false">H49</f>
        <v>0</v>
      </c>
      <c r="AW49" s="0" t="n">
        <f aca="false">I49</f>
        <v>0</v>
      </c>
      <c r="AX49" s="0" t="n">
        <f aca="false">J49</f>
        <v>0</v>
      </c>
      <c r="AY49" s="0" t="n">
        <f aca="false">K49</f>
        <v>0</v>
      </c>
      <c r="BC49" s="528" t="n">
        <v>37681</v>
      </c>
      <c r="BD49" s="0" t="n">
        <v>2.64</v>
      </c>
      <c r="BE49" s="0" t="n">
        <v>0.161</v>
      </c>
      <c r="BF49" s="0" t="n">
        <v>-0.0475</v>
      </c>
      <c r="BG49" s="0" t="n">
        <v>-0.0025</v>
      </c>
      <c r="BH49" s="0" t="n">
        <v>0.066473605152307</v>
      </c>
    </row>
    <row r="50" customFormat="false" ht="12.75" hidden="false" customHeight="false" outlineLevel="0" collapsed="false">
      <c r="A50" s="472" t="n">
        <v>38353</v>
      </c>
      <c r="B50" s="0" t="n">
        <v>200.62458243</v>
      </c>
      <c r="C50" s="0" t="n">
        <v>0</v>
      </c>
      <c r="D50" s="0" t="n">
        <v>200.62458243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L50" s="530"/>
      <c r="M50" s="530"/>
      <c r="N50" s="530"/>
      <c r="O50" s="472" t="n">
        <v>38384</v>
      </c>
      <c r="P50" s="473" t="n">
        <v>4.117</v>
      </c>
      <c r="Q50" s="473" t="n">
        <v>0.3</v>
      </c>
      <c r="R50" s="339" t="n">
        <v>-0.0275</v>
      </c>
      <c r="S50" s="339" t="n">
        <v>-0.025</v>
      </c>
      <c r="T50" s="535" t="n">
        <v>0.0536970741686162</v>
      </c>
      <c r="W50" s="532"/>
      <c r="X50" s="523"/>
      <c r="Y50" s="0"/>
      <c r="AO50" s="472" t="n">
        <f aca="false">A50</f>
        <v>38353</v>
      </c>
      <c r="AP50" s="0" t="n">
        <f aca="false">B50</f>
        <v>200.62458243</v>
      </c>
      <c r="AQ50" s="0" t="n">
        <f aca="false">C50</f>
        <v>0</v>
      </c>
      <c r="AR50" s="0" t="n">
        <f aca="false">D50</f>
        <v>200.62458243</v>
      </c>
      <c r="AS50" s="0" t="n">
        <f aca="false">E50</f>
        <v>0</v>
      </c>
      <c r="AT50" s="0" t="n">
        <f aca="false">F50</f>
        <v>0</v>
      </c>
      <c r="AU50" s="0" t="n">
        <f aca="false">G50</f>
        <v>0</v>
      </c>
      <c r="AV50" s="0" t="n">
        <f aca="false">H50</f>
        <v>0</v>
      </c>
      <c r="AW50" s="0" t="n">
        <f aca="false">I50</f>
        <v>0</v>
      </c>
      <c r="AX50" s="0" t="n">
        <f aca="false">J50</f>
        <v>0</v>
      </c>
      <c r="AY50" s="0" t="n">
        <f aca="false">K50</f>
        <v>0</v>
      </c>
      <c r="BC50" s="528" t="n">
        <v>37712</v>
      </c>
      <c r="BD50" s="0" t="n">
        <v>2.533</v>
      </c>
      <c r="BE50" s="0" t="n">
        <v>0.1585</v>
      </c>
      <c r="BF50" s="0" t="n">
        <v>-0.0025</v>
      </c>
      <c r="BG50" s="0" t="n">
        <v>-0.0025</v>
      </c>
      <c r="BH50" s="0" t="n">
        <v>0.066598052682246</v>
      </c>
    </row>
    <row r="51" customFormat="false" ht="12.75" hidden="false" customHeight="false" outlineLevel="0" collapsed="false">
      <c r="A51" s="472" t="n">
        <v>38384</v>
      </c>
      <c r="B51" s="0" t="n">
        <v>-15.16466655</v>
      </c>
      <c r="C51" s="0" t="n">
        <v>0</v>
      </c>
      <c r="D51" s="0" t="n">
        <v>-15.16466655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L51" s="530"/>
      <c r="M51" s="530"/>
      <c r="N51" s="530"/>
      <c r="O51" s="472" t="n">
        <v>38412</v>
      </c>
      <c r="P51" s="473" t="n">
        <v>3.984</v>
      </c>
      <c r="Q51" s="473" t="n">
        <v>0.29</v>
      </c>
      <c r="R51" s="339" t="n">
        <v>-0.015</v>
      </c>
      <c r="S51" s="339" t="n">
        <v>-0.02</v>
      </c>
      <c r="T51" s="535" t="n">
        <v>0.0539512703332505</v>
      </c>
      <c r="W51" s="532"/>
      <c r="X51" s="523"/>
      <c r="Y51" s="0"/>
      <c r="AO51" s="472" t="n">
        <f aca="false">A51</f>
        <v>38384</v>
      </c>
      <c r="AP51" s="0" t="n">
        <f aca="false">B51</f>
        <v>-15.16466655</v>
      </c>
      <c r="AQ51" s="0" t="n">
        <f aca="false">C51</f>
        <v>0</v>
      </c>
      <c r="AR51" s="0" t="n">
        <f aca="false">D51</f>
        <v>-15.16466655</v>
      </c>
      <c r="AS51" s="0" t="n">
        <f aca="false">E51</f>
        <v>0</v>
      </c>
      <c r="AT51" s="0" t="n">
        <f aca="false">F51</f>
        <v>0</v>
      </c>
      <c r="AU51" s="0" t="n">
        <f aca="false">G51</f>
        <v>0</v>
      </c>
      <c r="AV51" s="0" t="n">
        <f aca="false">H51</f>
        <v>0</v>
      </c>
      <c r="AW51" s="0" t="n">
        <f aca="false">I51</f>
        <v>0</v>
      </c>
      <c r="AX51" s="0" t="n">
        <f aca="false">J51</f>
        <v>0</v>
      </c>
      <c r="AY51" s="0" t="n">
        <f aca="false">K51</f>
        <v>0</v>
      </c>
      <c r="BC51" s="528" t="n">
        <v>37742</v>
      </c>
      <c r="BD51" s="0" t="n">
        <v>2.504</v>
      </c>
      <c r="BE51" s="0" t="n">
        <v>0.156</v>
      </c>
      <c r="BF51" s="0" t="n">
        <v>0.0025</v>
      </c>
      <c r="BG51" s="0" t="n">
        <v>-0.005</v>
      </c>
      <c r="BH51" s="0" t="n">
        <v>0.066705770272327</v>
      </c>
    </row>
    <row r="52" customFormat="false" ht="12.75" hidden="false" customHeight="false" outlineLevel="0" collapsed="false">
      <c r="A52" s="472" t="n">
        <v>38412</v>
      </c>
      <c r="B52" s="0" t="n">
        <v>-20.05661646</v>
      </c>
      <c r="C52" s="0" t="n">
        <v>0</v>
      </c>
      <c r="D52" s="0" t="n">
        <v>-20.05661646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L52" s="530"/>
      <c r="M52" s="530"/>
      <c r="N52" s="530"/>
      <c r="O52" s="472" t="n">
        <v>38443</v>
      </c>
      <c r="P52" s="473" t="n">
        <v>3.764</v>
      </c>
      <c r="Q52" s="473" t="n">
        <v>0.2775</v>
      </c>
      <c r="R52" s="339" t="n">
        <v>0.0175</v>
      </c>
      <c r="S52" s="339" t="n">
        <v>-0.015</v>
      </c>
      <c r="T52" s="535" t="n">
        <v>0.0542099207329114</v>
      </c>
      <c r="W52" s="532"/>
      <c r="X52" s="523"/>
      <c r="Y52" s="0"/>
      <c r="AO52" s="472" t="n">
        <f aca="false">A52</f>
        <v>38412</v>
      </c>
      <c r="AP52" s="0" t="n">
        <f aca="false">B52</f>
        <v>-20.05661646</v>
      </c>
      <c r="AQ52" s="0" t="n">
        <f aca="false">C52</f>
        <v>0</v>
      </c>
      <c r="AR52" s="0" t="n">
        <f aca="false">D52</f>
        <v>-20.05661646</v>
      </c>
      <c r="AS52" s="0" t="n">
        <f aca="false">E52</f>
        <v>0</v>
      </c>
      <c r="AT52" s="0" t="n">
        <f aca="false">F52</f>
        <v>0</v>
      </c>
      <c r="AU52" s="0" t="n">
        <f aca="false">G52</f>
        <v>0</v>
      </c>
      <c r="AV52" s="0" t="n">
        <f aca="false">H52</f>
        <v>0</v>
      </c>
      <c r="AW52" s="0" t="n">
        <f aca="false">I52</f>
        <v>0</v>
      </c>
      <c r="AX52" s="0" t="n">
        <f aca="false">J52</f>
        <v>0</v>
      </c>
      <c r="AY52" s="0" t="n">
        <f aca="false">K52</f>
        <v>0</v>
      </c>
      <c r="BC52" s="528" t="n">
        <v>37773</v>
      </c>
      <c r="BD52" s="0" t="n">
        <v>2.505</v>
      </c>
      <c r="BE52" s="0" t="n">
        <v>0.156</v>
      </c>
      <c r="BF52" s="0" t="n">
        <v>0.0025</v>
      </c>
      <c r="BG52" s="0" t="n">
        <v>-0.0025</v>
      </c>
      <c r="BH52" s="0" t="n">
        <v>0.066817078452782</v>
      </c>
    </row>
    <row r="53" customFormat="false" ht="12.75" hidden="false" customHeight="false" outlineLevel="0" collapsed="false">
      <c r="A53" s="472" t="n">
        <v>38443</v>
      </c>
      <c r="B53" s="0" t="n">
        <v>291.34968032</v>
      </c>
      <c r="C53" s="0" t="n">
        <v>0</v>
      </c>
      <c r="D53" s="0" t="n">
        <v>291.34968032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L53" s="530"/>
      <c r="M53" s="530"/>
      <c r="N53" s="530"/>
      <c r="O53" s="472" t="n">
        <v>38473</v>
      </c>
      <c r="P53" s="473" t="n">
        <v>3.754</v>
      </c>
      <c r="Q53" s="473" t="n">
        <v>0.27</v>
      </c>
      <c r="R53" s="339" t="n">
        <v>0.0175</v>
      </c>
      <c r="S53" s="339" t="n">
        <v>-0.015</v>
      </c>
      <c r="T53" s="535" t="n">
        <v>0.0544404575491324</v>
      </c>
      <c r="W53" s="532"/>
      <c r="X53" s="523"/>
      <c r="Y53" s="0"/>
      <c r="AO53" s="472" t="n">
        <f aca="false">A53</f>
        <v>38443</v>
      </c>
      <c r="AP53" s="0" t="n">
        <f aca="false">B53</f>
        <v>291.34968032</v>
      </c>
      <c r="AQ53" s="0" t="n">
        <f aca="false">C53</f>
        <v>0</v>
      </c>
      <c r="AR53" s="0" t="n">
        <f aca="false">D53</f>
        <v>291.34968032</v>
      </c>
      <c r="AS53" s="0" t="n">
        <f aca="false">E53</f>
        <v>0</v>
      </c>
      <c r="AT53" s="0" t="n">
        <f aca="false">F53</f>
        <v>0</v>
      </c>
      <c r="AU53" s="0" t="n">
        <f aca="false">G53</f>
        <v>0</v>
      </c>
      <c r="AV53" s="0" t="n">
        <f aca="false">H53</f>
        <v>0</v>
      </c>
      <c r="AW53" s="0" t="n">
        <f aca="false">I53</f>
        <v>0</v>
      </c>
      <c r="AX53" s="0" t="n">
        <f aca="false">J53</f>
        <v>0</v>
      </c>
      <c r="AY53" s="0" t="n">
        <f aca="false">K53</f>
        <v>0</v>
      </c>
      <c r="BC53" s="528" t="n">
        <v>37803</v>
      </c>
      <c r="BD53" s="0" t="n">
        <v>2.511</v>
      </c>
      <c r="BE53" s="0" t="n">
        <v>0.156</v>
      </c>
      <c r="BF53" s="0" t="n">
        <v>0.005</v>
      </c>
      <c r="BG53" s="0" t="n">
        <v>0</v>
      </c>
      <c r="BH53" s="0" t="n">
        <v>0.066923176785935</v>
      </c>
    </row>
    <row r="54" customFormat="false" ht="12.75" hidden="false" customHeight="false" outlineLevel="0" collapsed="false">
      <c r="A54" s="472" t="n">
        <v>38473</v>
      </c>
      <c r="B54" s="0" t="n">
        <v>321.37487774</v>
      </c>
      <c r="C54" s="0" t="n">
        <v>0</v>
      </c>
      <c r="D54" s="0" t="n">
        <v>321.37487774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L54" s="530"/>
      <c r="M54" s="530"/>
      <c r="N54" s="530"/>
      <c r="O54" s="472" t="n">
        <v>38504</v>
      </c>
      <c r="P54" s="473" t="n">
        <v>3.79</v>
      </c>
      <c r="Q54" s="473" t="n">
        <v>0.265</v>
      </c>
      <c r="R54" s="339" t="n">
        <v>0.0225</v>
      </c>
      <c r="S54" s="339" t="n">
        <v>-0.015</v>
      </c>
      <c r="T54" s="535" t="n">
        <v>0.0546786789444957</v>
      </c>
      <c r="W54" s="532"/>
      <c r="X54" s="523"/>
      <c r="Y54" s="0"/>
      <c r="AO54" s="472" t="n">
        <f aca="false">A54</f>
        <v>38473</v>
      </c>
      <c r="AP54" s="0" t="n">
        <f aca="false">B54</f>
        <v>321.37487774</v>
      </c>
      <c r="AQ54" s="0" t="n">
        <f aca="false">C54</f>
        <v>0</v>
      </c>
      <c r="AR54" s="0" t="n">
        <f aca="false">D54</f>
        <v>321.37487774</v>
      </c>
      <c r="AS54" s="0" t="n">
        <f aca="false">E54</f>
        <v>0</v>
      </c>
      <c r="AT54" s="0" t="n">
        <f aca="false">F54</f>
        <v>0</v>
      </c>
      <c r="AU54" s="0" t="n">
        <f aca="false">G54</f>
        <v>0</v>
      </c>
      <c r="AV54" s="0" t="n">
        <f aca="false">H54</f>
        <v>0</v>
      </c>
      <c r="AW54" s="0" t="n">
        <f aca="false">I54</f>
        <v>0</v>
      </c>
      <c r="AX54" s="0" t="n">
        <f aca="false">J54</f>
        <v>0</v>
      </c>
      <c r="AY54" s="0" t="n">
        <f aca="false">K54</f>
        <v>0</v>
      </c>
      <c r="BC54" s="528" t="n">
        <v>37834</v>
      </c>
      <c r="BD54" s="0" t="n">
        <v>2.516</v>
      </c>
      <c r="BE54" s="0" t="n">
        <v>0.156</v>
      </c>
      <c r="BF54" s="0" t="n">
        <v>0.005</v>
      </c>
      <c r="BG54" s="0" t="n">
        <v>0</v>
      </c>
      <c r="BH54" s="0" t="n">
        <v>0.067030479775301</v>
      </c>
    </row>
    <row r="55" customFormat="false" ht="12.75" hidden="false" customHeight="false" outlineLevel="0" collapsed="false">
      <c r="A55" s="472" t="n">
        <v>38504</v>
      </c>
      <c r="B55" s="0" t="n">
        <v>311.7814046</v>
      </c>
      <c r="C55" s="0" t="n">
        <v>0</v>
      </c>
      <c r="D55" s="0" t="n">
        <v>311.7814046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L55" s="530"/>
      <c r="M55" s="530"/>
      <c r="N55" s="530"/>
      <c r="O55" s="472" t="n">
        <v>38534</v>
      </c>
      <c r="P55" s="473" t="n">
        <v>3.84</v>
      </c>
      <c r="Q55" s="473" t="n">
        <v>0.265</v>
      </c>
      <c r="R55" s="339" t="n">
        <v>0.025</v>
      </c>
      <c r="S55" s="339" t="n">
        <v>-0.01</v>
      </c>
      <c r="T55" s="535" t="n">
        <v>0.054899401166626</v>
      </c>
      <c r="W55" s="532"/>
      <c r="X55" s="523"/>
      <c r="Y55" s="0"/>
      <c r="AO55" s="472" t="n">
        <f aca="false">A55</f>
        <v>38504</v>
      </c>
      <c r="AP55" s="0" t="n">
        <f aca="false">B55</f>
        <v>311.7814046</v>
      </c>
      <c r="AQ55" s="0" t="n">
        <f aca="false">C55</f>
        <v>0</v>
      </c>
      <c r="AR55" s="0" t="n">
        <f aca="false">D55</f>
        <v>311.7814046</v>
      </c>
      <c r="AS55" s="0" t="n">
        <f aca="false">E55</f>
        <v>0</v>
      </c>
      <c r="AT55" s="0" t="n">
        <f aca="false">F55</f>
        <v>0</v>
      </c>
      <c r="AU55" s="0" t="n">
        <f aca="false">G55</f>
        <v>0</v>
      </c>
      <c r="AV55" s="0" t="n">
        <f aca="false">H55</f>
        <v>0</v>
      </c>
      <c r="AW55" s="0" t="n">
        <f aca="false">I55</f>
        <v>0</v>
      </c>
      <c r="AX55" s="0" t="n">
        <f aca="false">J55</f>
        <v>0</v>
      </c>
      <c r="AY55" s="0" t="n">
        <f aca="false">K55</f>
        <v>0</v>
      </c>
      <c r="BC55" s="528" t="n">
        <v>37865</v>
      </c>
      <c r="BD55" s="0" t="n">
        <v>2.518</v>
      </c>
      <c r="BE55" s="0" t="n">
        <v>0.1555</v>
      </c>
      <c r="BF55" s="0" t="n">
        <v>0.0025</v>
      </c>
      <c r="BG55" s="0" t="n">
        <v>0</v>
      </c>
      <c r="BH55" s="0" t="n">
        <v>0.067137782768479</v>
      </c>
    </row>
    <row r="56" customFormat="false" ht="12.75" hidden="false" customHeight="false" outlineLevel="0" collapsed="false">
      <c r="A56" s="472" t="n">
        <v>38534</v>
      </c>
      <c r="B56" s="0" t="n">
        <v>320.13909011</v>
      </c>
      <c r="C56" s="0" t="n">
        <v>0</v>
      </c>
      <c r="D56" s="0" t="n">
        <v>320.13909011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L56" s="530"/>
      <c r="M56" s="530"/>
      <c r="N56" s="530"/>
      <c r="O56" s="472" t="n">
        <v>38565</v>
      </c>
      <c r="P56" s="473" t="n">
        <v>3.871</v>
      </c>
      <c r="Q56" s="473" t="n">
        <v>0.265</v>
      </c>
      <c r="R56" s="339" t="n">
        <v>0.0275</v>
      </c>
      <c r="S56" s="339" t="n">
        <v>-0.01</v>
      </c>
      <c r="T56" s="535" t="n">
        <v>0.0551180335904178</v>
      </c>
      <c r="W56" s="532"/>
      <c r="X56" s="523"/>
      <c r="Y56" s="0"/>
      <c r="AO56" s="472" t="n">
        <f aca="false">A56</f>
        <v>38534</v>
      </c>
      <c r="AP56" s="0" t="n">
        <f aca="false">B56</f>
        <v>320.13909011</v>
      </c>
      <c r="AQ56" s="0" t="n">
        <f aca="false">C56</f>
        <v>0</v>
      </c>
      <c r="AR56" s="0" t="n">
        <f aca="false">D56</f>
        <v>320.13909011</v>
      </c>
      <c r="AS56" s="0" t="n">
        <f aca="false">E56</f>
        <v>0</v>
      </c>
      <c r="AT56" s="0" t="n">
        <f aca="false">F56</f>
        <v>0</v>
      </c>
      <c r="AU56" s="0" t="n">
        <f aca="false">G56</f>
        <v>0</v>
      </c>
      <c r="AV56" s="0" t="n">
        <f aca="false">H56</f>
        <v>0</v>
      </c>
      <c r="AW56" s="0" t="n">
        <f aca="false">I56</f>
        <v>0</v>
      </c>
      <c r="AX56" s="0" t="n">
        <f aca="false">J56</f>
        <v>0</v>
      </c>
      <c r="AY56" s="0" t="n">
        <f aca="false">K56</f>
        <v>0</v>
      </c>
      <c r="BC56" s="528" t="n">
        <v>37895</v>
      </c>
      <c r="BD56" s="0" t="n">
        <v>2.556</v>
      </c>
      <c r="BE56" s="0" t="n">
        <v>0.1555</v>
      </c>
      <c r="BF56" s="0" t="n">
        <v>0.0025</v>
      </c>
      <c r="BG56" s="0" t="n">
        <v>-0.0025</v>
      </c>
      <c r="BH56" s="0" t="n">
        <v>0.06721669370472</v>
      </c>
    </row>
    <row r="57" customFormat="false" ht="12.75" hidden="false" customHeight="false" outlineLevel="0" collapsed="false">
      <c r="A57" s="472" t="n">
        <v>38565</v>
      </c>
      <c r="B57" s="0" t="n">
        <v>234.84094864</v>
      </c>
      <c r="C57" s="0" t="n">
        <v>0</v>
      </c>
      <c r="D57" s="0" t="n">
        <v>234.84094864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L57" s="530"/>
      <c r="M57" s="530"/>
      <c r="N57" s="530"/>
      <c r="O57" s="472" t="n">
        <v>38596</v>
      </c>
      <c r="P57" s="473" t="n">
        <v>3.886</v>
      </c>
      <c r="Q57" s="473" t="n">
        <v>0.265</v>
      </c>
      <c r="R57" s="339" t="n">
        <v>0.02</v>
      </c>
      <c r="S57" s="339" t="n">
        <v>-0.01</v>
      </c>
      <c r="T57" s="535" t="n">
        <v>0.0553366660301289</v>
      </c>
      <c r="W57" s="532"/>
      <c r="X57" s="523"/>
      <c r="Y57" s="0"/>
      <c r="AO57" s="472" t="n">
        <f aca="false">A57</f>
        <v>38565</v>
      </c>
      <c r="AP57" s="0" t="n">
        <f aca="false">B57</f>
        <v>234.84094864</v>
      </c>
      <c r="AQ57" s="0" t="n">
        <f aca="false">C57</f>
        <v>0</v>
      </c>
      <c r="AR57" s="0" t="n">
        <f aca="false">D57</f>
        <v>234.84094864</v>
      </c>
      <c r="AS57" s="0" t="n">
        <f aca="false">E57</f>
        <v>0</v>
      </c>
      <c r="AT57" s="0" t="n">
        <f aca="false">F57</f>
        <v>0</v>
      </c>
      <c r="AU57" s="0" t="n">
        <f aca="false">G57</f>
        <v>0</v>
      </c>
      <c r="AV57" s="0" t="n">
        <f aca="false">H57</f>
        <v>0</v>
      </c>
      <c r="AW57" s="0" t="n">
        <f aca="false">I57</f>
        <v>0</v>
      </c>
      <c r="AX57" s="0" t="n">
        <f aca="false">J57</f>
        <v>0</v>
      </c>
      <c r="AY57" s="0" t="n">
        <f aca="false">K57</f>
        <v>0</v>
      </c>
      <c r="BC57" s="528" t="n">
        <v>37926</v>
      </c>
      <c r="BD57" s="0" t="n">
        <v>2.695</v>
      </c>
      <c r="BE57" s="0" t="n">
        <v>0.1555</v>
      </c>
      <c r="BF57" s="0" t="n">
        <v>-0.0525</v>
      </c>
      <c r="BG57" s="0" t="n">
        <v>-0.0025</v>
      </c>
      <c r="BH57" s="0" t="n">
        <v>0.067264546635202</v>
      </c>
    </row>
    <row r="58" customFormat="false" ht="12.75" hidden="false" customHeight="false" outlineLevel="0" collapsed="false">
      <c r="A58" s="472" t="n">
        <v>38596</v>
      </c>
      <c r="B58" s="0" t="n">
        <v>48.75385871</v>
      </c>
      <c r="C58" s="0" t="n">
        <v>0</v>
      </c>
      <c r="D58" s="0" t="n">
        <v>48.75385871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L58" s="530"/>
      <c r="M58" s="530"/>
      <c r="N58" s="530"/>
      <c r="O58" s="472" t="n">
        <v>38626</v>
      </c>
      <c r="P58" s="473" t="n">
        <v>3.915</v>
      </c>
      <c r="Q58" s="473" t="n">
        <v>0.265</v>
      </c>
      <c r="R58" s="339" t="n">
        <v>0.01</v>
      </c>
      <c r="S58" s="339" t="n">
        <v>-0.015</v>
      </c>
      <c r="T58" s="535" t="n">
        <v>0.0555173827176625</v>
      </c>
      <c r="W58" s="532"/>
      <c r="X58" s="523"/>
      <c r="Y58" s="0"/>
      <c r="AO58" s="472" t="n">
        <f aca="false">A58</f>
        <v>38596</v>
      </c>
      <c r="AP58" s="0" t="n">
        <f aca="false">B58</f>
        <v>48.75385871</v>
      </c>
      <c r="AQ58" s="0" t="n">
        <f aca="false">C58</f>
        <v>0</v>
      </c>
      <c r="AR58" s="0" t="n">
        <f aca="false">D58</f>
        <v>48.75385871</v>
      </c>
      <c r="AS58" s="0" t="n">
        <f aca="false">E58</f>
        <v>0</v>
      </c>
      <c r="AT58" s="0" t="n">
        <f aca="false">F58</f>
        <v>0</v>
      </c>
      <c r="AU58" s="0" t="n">
        <f aca="false">G58</f>
        <v>0</v>
      </c>
      <c r="AV58" s="0" t="n">
        <f aca="false">H58</f>
        <v>0</v>
      </c>
      <c r="AW58" s="0" t="n">
        <f aca="false">I58</f>
        <v>0</v>
      </c>
      <c r="AX58" s="0" t="n">
        <f aca="false">J58</f>
        <v>0</v>
      </c>
      <c r="AY58" s="0" t="n">
        <f aca="false">K58</f>
        <v>0</v>
      </c>
      <c r="BC58" s="528" t="n">
        <v>37956</v>
      </c>
      <c r="BD58" s="0" t="n">
        <v>2.835</v>
      </c>
      <c r="BE58" s="0" t="n">
        <v>0.156</v>
      </c>
      <c r="BF58" s="0" t="n">
        <v>-0.0775</v>
      </c>
      <c r="BG58" s="0" t="n">
        <v>0</v>
      </c>
      <c r="BH58" s="0" t="n">
        <v>0.067310855923488</v>
      </c>
    </row>
    <row r="59" customFormat="false" ht="12.75" hidden="false" customHeight="false" outlineLevel="0" collapsed="false">
      <c r="A59" s="472" t="n">
        <v>38626</v>
      </c>
      <c r="B59" s="0" t="n">
        <v>75.38939375</v>
      </c>
      <c r="C59" s="0" t="n">
        <v>0</v>
      </c>
      <c r="D59" s="0" t="n">
        <v>75.38939375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L59" s="530"/>
      <c r="M59" s="530"/>
      <c r="N59" s="530"/>
      <c r="O59" s="472" t="n">
        <v>38657</v>
      </c>
      <c r="P59" s="473" t="n">
        <v>4.055</v>
      </c>
      <c r="Q59" s="473" t="n">
        <v>0.265</v>
      </c>
      <c r="R59" s="339" t="n">
        <v>-0.02</v>
      </c>
      <c r="S59" s="339" t="n">
        <v>-0.02</v>
      </c>
      <c r="T59" s="535" t="n">
        <v>0.0556762179112691</v>
      </c>
      <c r="W59" s="532"/>
      <c r="X59" s="523"/>
      <c r="Y59" s="0"/>
      <c r="AO59" s="472" t="n">
        <f aca="false">A59</f>
        <v>38626</v>
      </c>
      <c r="AP59" s="0" t="n">
        <f aca="false">B59</f>
        <v>75.38939375</v>
      </c>
      <c r="AQ59" s="0" t="n">
        <f aca="false">C59</f>
        <v>0</v>
      </c>
      <c r="AR59" s="0" t="n">
        <f aca="false">D59</f>
        <v>75.38939375</v>
      </c>
      <c r="AS59" s="0" t="n">
        <f aca="false">E59</f>
        <v>0</v>
      </c>
      <c r="AT59" s="0" t="n">
        <f aca="false">F59</f>
        <v>0</v>
      </c>
      <c r="AU59" s="0" t="n">
        <f aca="false">G59</f>
        <v>0</v>
      </c>
      <c r="AV59" s="0" t="n">
        <f aca="false">H59</f>
        <v>0</v>
      </c>
      <c r="AW59" s="0" t="n">
        <f aca="false">I59</f>
        <v>0</v>
      </c>
      <c r="AX59" s="0" t="n">
        <f aca="false">J59</f>
        <v>0</v>
      </c>
      <c r="AY59" s="0" t="n">
        <f aca="false">K59</f>
        <v>0</v>
      </c>
      <c r="BC59" s="528" t="n">
        <v>37987</v>
      </c>
      <c r="BD59" s="0" t="n">
        <v>2.894</v>
      </c>
      <c r="BE59" s="0" t="n">
        <v>0.156</v>
      </c>
      <c r="BF59" s="0" t="n">
        <v>-0.0775</v>
      </c>
      <c r="BG59" s="0" t="n">
        <v>0</v>
      </c>
      <c r="BH59" s="0" t="n">
        <v>0.067358708855462</v>
      </c>
    </row>
    <row r="60" customFormat="false" ht="12.75" hidden="false" customHeight="false" outlineLevel="0" collapsed="false">
      <c r="A60" s="472" t="n">
        <v>38657</v>
      </c>
      <c r="B60" s="0" t="n">
        <v>140.84447446</v>
      </c>
      <c r="C60" s="0" t="n">
        <v>0</v>
      </c>
      <c r="D60" s="0" t="n">
        <v>140.84447446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L60" s="530"/>
      <c r="M60" s="530"/>
      <c r="N60" s="530"/>
      <c r="O60" s="472" t="n">
        <v>38687</v>
      </c>
      <c r="P60" s="473" t="n">
        <v>4.2</v>
      </c>
      <c r="Q60" s="473" t="n">
        <v>0.2675</v>
      </c>
      <c r="R60" s="339" t="n">
        <v>-0.0425</v>
      </c>
      <c r="S60" s="339" t="n">
        <v>-0.025</v>
      </c>
      <c r="T60" s="535" t="n">
        <v>0.0558299293969515</v>
      </c>
      <c r="W60" s="532"/>
      <c r="X60" s="523"/>
      <c r="Y60" s="0"/>
      <c r="AO60" s="472" t="n">
        <f aca="false">A60</f>
        <v>38657</v>
      </c>
      <c r="AP60" s="0" t="n">
        <f aca="false">B60</f>
        <v>140.84447446</v>
      </c>
      <c r="AQ60" s="0" t="n">
        <f aca="false">C60</f>
        <v>0</v>
      </c>
      <c r="AR60" s="0" t="n">
        <f aca="false">D60</f>
        <v>140.84447446</v>
      </c>
      <c r="AS60" s="0" t="n">
        <f aca="false">E60</f>
        <v>0</v>
      </c>
      <c r="AT60" s="0" t="n">
        <f aca="false">F60</f>
        <v>0</v>
      </c>
      <c r="AU60" s="0" t="n">
        <f aca="false">G60</f>
        <v>0</v>
      </c>
      <c r="AV60" s="0" t="n">
        <f aca="false">H60</f>
        <v>0</v>
      </c>
      <c r="AW60" s="0" t="n">
        <f aca="false">I60</f>
        <v>0</v>
      </c>
      <c r="AX60" s="0" t="n">
        <f aca="false">J60</f>
        <v>0</v>
      </c>
      <c r="AY60" s="0" t="n">
        <f aca="false">K60</f>
        <v>0</v>
      </c>
      <c r="BC60" s="528" t="n">
        <v>38018</v>
      </c>
      <c r="BD60" s="0" t="n">
        <v>2.79</v>
      </c>
      <c r="BE60" s="0" t="n">
        <v>0.1545</v>
      </c>
      <c r="BF60" s="0" t="n">
        <v>-0.07</v>
      </c>
      <c r="BG60" s="0" t="n">
        <v>0</v>
      </c>
      <c r="BH60" s="0" t="n">
        <v>0.067406561788195</v>
      </c>
    </row>
    <row r="61" customFormat="false" ht="12.75" hidden="false" customHeight="false" outlineLevel="0" collapsed="false">
      <c r="A61" s="472" t="n">
        <v>38687</v>
      </c>
      <c r="B61" s="0" t="n">
        <v>-40.08194205</v>
      </c>
      <c r="C61" s="0" t="n">
        <v>0</v>
      </c>
      <c r="D61" s="0" t="n">
        <v>-40.08194205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L61" s="530"/>
      <c r="M61" s="530"/>
      <c r="N61" s="530"/>
      <c r="O61" s="472" t="n">
        <v>38718</v>
      </c>
      <c r="P61" s="473" t="n">
        <v>4.285</v>
      </c>
      <c r="Q61" s="473" t="n">
        <v>0.27</v>
      </c>
      <c r="R61" s="339" t="n">
        <v>-0.045</v>
      </c>
      <c r="S61" s="339" t="n">
        <v>-0.025</v>
      </c>
      <c r="T61" s="535" t="n">
        <v>0.0559887646070871</v>
      </c>
      <c r="W61" s="532"/>
      <c r="X61" s="523"/>
      <c r="Y61" s="0"/>
      <c r="AO61" s="472" t="n">
        <f aca="false">A61</f>
        <v>38687</v>
      </c>
      <c r="AP61" s="0" t="n">
        <f aca="false">B61</f>
        <v>-40.08194205</v>
      </c>
      <c r="AQ61" s="0" t="n">
        <f aca="false">C61</f>
        <v>0</v>
      </c>
      <c r="AR61" s="0" t="n">
        <f aca="false">D61</f>
        <v>-40.08194205</v>
      </c>
      <c r="AS61" s="0" t="n">
        <f aca="false">E61</f>
        <v>0</v>
      </c>
      <c r="AT61" s="0" t="n">
        <f aca="false">F61</f>
        <v>0</v>
      </c>
      <c r="AU61" s="0" t="n">
        <f aca="false">G61</f>
        <v>0</v>
      </c>
      <c r="AV61" s="0" t="n">
        <f aca="false">H61</f>
        <v>0</v>
      </c>
      <c r="AW61" s="0" t="n">
        <f aca="false">I61</f>
        <v>0</v>
      </c>
      <c r="AX61" s="0" t="n">
        <f aca="false">J61</f>
        <v>0</v>
      </c>
      <c r="AY61" s="0" t="n">
        <f aca="false">K61</f>
        <v>0</v>
      </c>
      <c r="BC61" s="528" t="n">
        <v>38047</v>
      </c>
      <c r="BD61" s="0" t="n">
        <v>2.68</v>
      </c>
      <c r="BE61" s="0" t="n">
        <v>0.152</v>
      </c>
      <c r="BF61" s="0" t="n">
        <v>-0.0475</v>
      </c>
      <c r="BG61" s="0" t="n">
        <v>-0.0025</v>
      </c>
      <c r="BH61" s="0" t="n">
        <v>0.067451327435631</v>
      </c>
    </row>
    <row r="62" customFormat="false" ht="12.75" hidden="false" customHeight="false" outlineLevel="0" collapsed="false">
      <c r="A62" s="472" t="n">
        <v>38718</v>
      </c>
      <c r="B62" s="0" t="n">
        <v>149.14013111</v>
      </c>
      <c r="C62" s="0" t="n">
        <v>0</v>
      </c>
      <c r="D62" s="0" t="n">
        <v>149.14013111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L62" s="530"/>
      <c r="M62" s="530"/>
      <c r="N62" s="530"/>
      <c r="O62" s="472" t="n">
        <v>38749</v>
      </c>
      <c r="P62" s="473" t="n">
        <v>4.167</v>
      </c>
      <c r="Q62" s="473" t="n">
        <v>0.2675</v>
      </c>
      <c r="R62" s="339" t="n">
        <v>-0.0275</v>
      </c>
      <c r="S62" s="339" t="n">
        <v>-0.025</v>
      </c>
      <c r="T62" s="535" t="n">
        <v>0.0561475998256213</v>
      </c>
      <c r="W62" s="532"/>
      <c r="X62" s="523"/>
      <c r="Y62" s="0"/>
      <c r="AO62" s="472" t="n">
        <f aca="false">A62</f>
        <v>38718</v>
      </c>
      <c r="AP62" s="0" t="n">
        <f aca="false">B62</f>
        <v>149.14013111</v>
      </c>
      <c r="AQ62" s="0" t="n">
        <f aca="false">C62</f>
        <v>0</v>
      </c>
      <c r="AR62" s="0" t="n">
        <f aca="false">D62</f>
        <v>149.14013111</v>
      </c>
      <c r="AS62" s="0" t="n">
        <f aca="false">E62</f>
        <v>0</v>
      </c>
      <c r="AT62" s="0" t="n">
        <f aca="false">F62</f>
        <v>0</v>
      </c>
      <c r="AU62" s="0" t="n">
        <f aca="false">G62</f>
        <v>0</v>
      </c>
      <c r="AV62" s="0" t="n">
        <f aca="false">H62</f>
        <v>0</v>
      </c>
      <c r="AW62" s="0" t="n">
        <f aca="false">I62</f>
        <v>0</v>
      </c>
      <c r="AX62" s="0" t="n">
        <f aca="false">J62</f>
        <v>0</v>
      </c>
      <c r="AY62" s="0" t="n">
        <f aca="false">K62</f>
        <v>0</v>
      </c>
      <c r="BC62" s="528" t="n">
        <v>38078</v>
      </c>
      <c r="BD62" s="0" t="n">
        <v>2.573</v>
      </c>
      <c r="BE62" s="0" t="n">
        <v>0.1495</v>
      </c>
      <c r="BF62" s="0" t="n">
        <v>0</v>
      </c>
      <c r="BG62" s="0" t="n">
        <v>-0.0025</v>
      </c>
      <c r="BH62" s="0" t="n">
        <v>0.067499180369831</v>
      </c>
    </row>
    <row r="63" customFormat="false" ht="12.75" hidden="false" customHeight="false" outlineLevel="0" collapsed="false">
      <c r="A63" s="472" t="n">
        <v>38749</v>
      </c>
      <c r="B63" s="0" t="n">
        <v>-17.03632268</v>
      </c>
      <c r="C63" s="0" t="n">
        <v>0</v>
      </c>
      <c r="D63" s="0" t="n">
        <v>-17.03632268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L63" s="530"/>
      <c r="M63" s="530"/>
      <c r="N63" s="530"/>
      <c r="O63" s="472" t="n">
        <v>38777</v>
      </c>
      <c r="P63" s="473" t="n">
        <v>4.034</v>
      </c>
      <c r="Q63" s="473" t="n">
        <v>0.2625</v>
      </c>
      <c r="R63" s="339" t="n">
        <v>-0.015</v>
      </c>
      <c r="S63" s="339" t="n">
        <v>-0.02</v>
      </c>
      <c r="T63" s="535" t="n">
        <v>0.056291063901194</v>
      </c>
      <c r="W63" s="532"/>
      <c r="X63" s="523"/>
      <c r="Y63" s="0"/>
      <c r="AO63" s="472" t="n">
        <f aca="false">A63</f>
        <v>38749</v>
      </c>
      <c r="AP63" s="0" t="n">
        <f aca="false">B63</f>
        <v>-17.03632268</v>
      </c>
      <c r="AQ63" s="0" t="n">
        <f aca="false">C63</f>
        <v>0</v>
      </c>
      <c r="AR63" s="0" t="n">
        <f aca="false">D63</f>
        <v>-17.03632268</v>
      </c>
      <c r="AS63" s="0" t="n">
        <f aca="false">E63</f>
        <v>0</v>
      </c>
      <c r="AT63" s="0" t="n">
        <f aca="false">F63</f>
        <v>0</v>
      </c>
      <c r="AU63" s="0" t="n">
        <f aca="false">G63</f>
        <v>0</v>
      </c>
      <c r="AV63" s="0" t="n">
        <f aca="false">H63</f>
        <v>0</v>
      </c>
      <c r="AW63" s="0" t="n">
        <f aca="false">I63</f>
        <v>0</v>
      </c>
      <c r="AX63" s="0" t="n">
        <f aca="false">J63</f>
        <v>0</v>
      </c>
      <c r="AY63" s="0" t="n">
        <f aca="false">K63</f>
        <v>0</v>
      </c>
      <c r="BC63" s="528" t="n">
        <v>38108</v>
      </c>
      <c r="BD63" s="0" t="n">
        <v>2.544</v>
      </c>
      <c r="BE63" s="0" t="n">
        <v>0.1475</v>
      </c>
      <c r="BF63" s="0" t="n">
        <v>0.005</v>
      </c>
      <c r="BG63" s="0" t="n">
        <v>-0.005</v>
      </c>
      <c r="BH63" s="0" t="n">
        <v>0.067545489661714</v>
      </c>
    </row>
    <row r="64" customFormat="false" ht="12.75" hidden="false" customHeight="false" outlineLevel="0" collapsed="false">
      <c r="A64" s="472" t="n">
        <v>38777</v>
      </c>
      <c r="B64" s="0" t="n">
        <v>-48.03936137</v>
      </c>
      <c r="C64" s="0" t="n">
        <v>0</v>
      </c>
      <c r="D64" s="0" t="n">
        <v>-48.03936137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L64" s="530"/>
      <c r="M64" s="530"/>
      <c r="N64" s="530"/>
      <c r="O64" s="472" t="n">
        <v>38808</v>
      </c>
      <c r="P64" s="473" t="n">
        <v>3.814</v>
      </c>
      <c r="Q64" s="473" t="n">
        <v>0.26</v>
      </c>
      <c r="R64" s="339" t="n">
        <v>0.02</v>
      </c>
      <c r="S64" s="339" t="n">
        <v>-0.015</v>
      </c>
      <c r="T64" s="535" t="n">
        <v>0.0564498991357114</v>
      </c>
      <c r="W64" s="532"/>
      <c r="X64" s="523"/>
      <c r="Y64" s="0"/>
      <c r="AO64" s="472" t="n">
        <f aca="false">A64</f>
        <v>38777</v>
      </c>
      <c r="AP64" s="0" t="n">
        <f aca="false">B64</f>
        <v>-48.03936137</v>
      </c>
      <c r="AQ64" s="0" t="n">
        <f aca="false">C64</f>
        <v>0</v>
      </c>
      <c r="AR64" s="0" t="n">
        <f aca="false">D64</f>
        <v>-48.03936137</v>
      </c>
      <c r="AS64" s="0" t="n">
        <f aca="false">E64</f>
        <v>0</v>
      </c>
      <c r="AT64" s="0" t="n">
        <f aca="false">F64</f>
        <v>0</v>
      </c>
      <c r="AU64" s="0" t="n">
        <f aca="false">G64</f>
        <v>0</v>
      </c>
      <c r="AV64" s="0" t="n">
        <f aca="false">H64</f>
        <v>0</v>
      </c>
      <c r="AW64" s="0" t="n">
        <f aca="false">I64</f>
        <v>0</v>
      </c>
      <c r="AX64" s="0" t="n">
        <f aca="false">J64</f>
        <v>0</v>
      </c>
      <c r="AY64" s="0" t="n">
        <f aca="false">K64</f>
        <v>0</v>
      </c>
      <c r="BC64" s="528" t="n">
        <v>38139</v>
      </c>
      <c r="BD64" s="0" t="n">
        <v>2.545</v>
      </c>
      <c r="BE64" s="0" t="n">
        <v>0.1472</v>
      </c>
      <c r="BF64" s="0" t="n">
        <v>0.005</v>
      </c>
      <c r="BG64" s="0" t="n">
        <v>-0.0025</v>
      </c>
      <c r="BH64" s="0" t="n">
        <v>0.067593342597405</v>
      </c>
    </row>
    <row r="65" customFormat="false" ht="12.75" hidden="false" customHeight="false" outlineLevel="0" collapsed="false">
      <c r="A65" s="472" t="n">
        <v>38808</v>
      </c>
      <c r="B65" s="0" t="n">
        <v>-46.672647</v>
      </c>
      <c r="C65" s="0" t="n">
        <v>0</v>
      </c>
      <c r="D65" s="0" t="n">
        <v>-46.672647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L65" s="530"/>
      <c r="M65" s="530"/>
      <c r="N65" s="530"/>
      <c r="O65" s="472" t="n">
        <v>38838</v>
      </c>
      <c r="P65" s="473" t="n">
        <v>3.804</v>
      </c>
      <c r="Q65" s="473" t="n">
        <v>0.2525</v>
      </c>
      <c r="R65" s="339" t="n">
        <v>0.02</v>
      </c>
      <c r="S65" s="339" t="n">
        <v>-0.015</v>
      </c>
      <c r="T65" s="535" t="n">
        <v>0.0566036106609813</v>
      </c>
      <c r="W65" s="532"/>
      <c r="X65" s="523"/>
      <c r="Y65" s="0"/>
      <c r="AO65" s="472" t="n">
        <f aca="false">A65</f>
        <v>38808</v>
      </c>
      <c r="AP65" s="0" t="n">
        <f aca="false">B65</f>
        <v>-46.672647</v>
      </c>
      <c r="AQ65" s="0" t="n">
        <f aca="false">C65</f>
        <v>0</v>
      </c>
      <c r="AR65" s="0" t="n">
        <f aca="false">D65</f>
        <v>-46.672647</v>
      </c>
      <c r="AS65" s="0" t="n">
        <f aca="false">E65</f>
        <v>0</v>
      </c>
      <c r="AT65" s="0" t="n">
        <f aca="false">F65</f>
        <v>0</v>
      </c>
      <c r="AU65" s="0" t="n">
        <f aca="false">G65</f>
        <v>0</v>
      </c>
      <c r="AV65" s="0" t="n">
        <f aca="false">H65</f>
        <v>0</v>
      </c>
      <c r="AW65" s="0" t="n">
        <f aca="false">I65</f>
        <v>0</v>
      </c>
      <c r="AX65" s="0" t="n">
        <f aca="false">J65</f>
        <v>0</v>
      </c>
      <c r="AY65" s="0" t="n">
        <f aca="false">K65</f>
        <v>0</v>
      </c>
      <c r="BC65" s="528" t="n">
        <v>38169</v>
      </c>
      <c r="BD65" s="0" t="n">
        <v>2.551</v>
      </c>
      <c r="BE65" s="0" t="n">
        <v>0.1469</v>
      </c>
      <c r="BF65" s="0" t="n">
        <v>0.0075</v>
      </c>
      <c r="BG65" s="0" t="n">
        <v>0</v>
      </c>
      <c r="BH65" s="0" t="n">
        <v>0.067639651890732</v>
      </c>
    </row>
    <row r="66" customFormat="false" ht="12.75" hidden="false" customHeight="false" outlineLevel="0" collapsed="false">
      <c r="A66" s="472" t="n">
        <v>38838</v>
      </c>
      <c r="B66" s="0" t="n">
        <v>-47.15974212</v>
      </c>
      <c r="C66" s="0" t="n">
        <v>0</v>
      </c>
      <c r="D66" s="0" t="n">
        <v>-47.15974212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L66" s="530"/>
      <c r="M66" s="530"/>
      <c r="N66" s="530"/>
      <c r="O66" s="472" t="n">
        <v>38869</v>
      </c>
      <c r="P66" s="473" t="n">
        <v>3.84</v>
      </c>
      <c r="Q66" s="473" t="n">
        <v>0.2525</v>
      </c>
      <c r="R66" s="339" t="n">
        <v>0.025</v>
      </c>
      <c r="S66" s="339" t="n">
        <v>-0.015</v>
      </c>
      <c r="T66" s="535" t="n">
        <v>0.056762445912022</v>
      </c>
      <c r="W66" s="532"/>
      <c r="X66" s="523"/>
      <c r="Y66" s="0"/>
      <c r="AO66" s="472" t="n">
        <f aca="false">A66</f>
        <v>38838</v>
      </c>
      <c r="AP66" s="0" t="n">
        <f aca="false">B66</f>
        <v>-47.15974212</v>
      </c>
      <c r="AQ66" s="0" t="n">
        <f aca="false">C66</f>
        <v>0</v>
      </c>
      <c r="AR66" s="0" t="n">
        <f aca="false">D66</f>
        <v>-47.15974212</v>
      </c>
      <c r="AS66" s="0" t="n">
        <f aca="false">E66</f>
        <v>0</v>
      </c>
      <c r="AT66" s="0" t="n">
        <f aca="false">F66</f>
        <v>0</v>
      </c>
      <c r="AU66" s="0" t="n">
        <f aca="false">G66</f>
        <v>0</v>
      </c>
      <c r="AV66" s="0" t="n">
        <f aca="false">H66</f>
        <v>0</v>
      </c>
      <c r="AW66" s="0" t="n">
        <f aca="false">I66</f>
        <v>0</v>
      </c>
      <c r="AX66" s="0" t="n">
        <f aca="false">J66</f>
        <v>0</v>
      </c>
      <c r="AY66" s="0" t="n">
        <f aca="false">K66</f>
        <v>0</v>
      </c>
      <c r="BC66" s="528" t="n">
        <v>38200</v>
      </c>
      <c r="BD66" s="0" t="n">
        <v>2.556</v>
      </c>
      <c r="BE66" s="0" t="n">
        <v>0.1466</v>
      </c>
      <c r="BF66" s="0" t="n">
        <v>0.0075</v>
      </c>
      <c r="BG66" s="0" t="n">
        <v>0</v>
      </c>
      <c r="BH66" s="0" t="n">
        <v>0.067687504827916</v>
      </c>
    </row>
    <row r="67" customFormat="false" ht="12.75" hidden="false" customHeight="false" outlineLevel="0" collapsed="false">
      <c r="A67" s="472" t="n">
        <v>38869</v>
      </c>
      <c r="B67" s="0" t="n">
        <v>-15.84264636</v>
      </c>
      <c r="C67" s="0" t="n">
        <v>0</v>
      </c>
      <c r="D67" s="0" t="n">
        <v>-15.84264636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L67" s="530"/>
      <c r="M67" s="530"/>
      <c r="N67" s="530"/>
      <c r="O67" s="472" t="n">
        <v>38899</v>
      </c>
      <c r="P67" s="473" t="n">
        <v>3.89</v>
      </c>
      <c r="Q67" s="473" t="n">
        <v>0.2525</v>
      </c>
      <c r="R67" s="339" t="n">
        <v>0.0275</v>
      </c>
      <c r="S67" s="339" t="n">
        <v>-0.01</v>
      </c>
      <c r="T67" s="535" t="n">
        <v>0.0569161574532804</v>
      </c>
      <c r="W67" s="532"/>
      <c r="X67" s="523"/>
      <c r="Y67" s="0"/>
      <c r="AO67" s="472" t="n">
        <f aca="false">A67</f>
        <v>38869</v>
      </c>
      <c r="AP67" s="0" t="n">
        <f aca="false">B67</f>
        <v>-15.84264636</v>
      </c>
      <c r="AQ67" s="0" t="n">
        <f aca="false">C67</f>
        <v>0</v>
      </c>
      <c r="AR67" s="0" t="n">
        <f aca="false">D67</f>
        <v>-15.84264636</v>
      </c>
      <c r="AS67" s="0" t="n">
        <f aca="false">E67</f>
        <v>0</v>
      </c>
      <c r="AT67" s="0" t="n">
        <f aca="false">F67</f>
        <v>0</v>
      </c>
      <c r="AU67" s="0" t="n">
        <f aca="false">G67</f>
        <v>0</v>
      </c>
      <c r="AV67" s="0" t="n">
        <f aca="false">H67</f>
        <v>0</v>
      </c>
      <c r="AW67" s="0" t="n">
        <f aca="false">I67</f>
        <v>0</v>
      </c>
      <c r="AX67" s="0" t="n">
        <f aca="false">J67</f>
        <v>0</v>
      </c>
      <c r="AY67" s="0" t="n">
        <f aca="false">K67</f>
        <v>0</v>
      </c>
      <c r="BC67" s="528" t="n">
        <v>38231</v>
      </c>
      <c r="BD67" s="0" t="n">
        <v>2.558</v>
      </c>
      <c r="BE67" s="0" t="n">
        <v>0.1463</v>
      </c>
      <c r="BF67" s="0" t="n">
        <v>0.005</v>
      </c>
      <c r="BG67" s="0" t="n">
        <v>0</v>
      </c>
      <c r="BH67" s="0" t="n">
        <v>0.067735357765857</v>
      </c>
    </row>
    <row r="68" customFormat="false" ht="12.75" hidden="false" customHeight="false" outlineLevel="0" collapsed="false">
      <c r="A68" s="472" t="n">
        <v>38899</v>
      </c>
      <c r="B68" s="0" t="n">
        <v>-27.19217113</v>
      </c>
      <c r="C68" s="0" t="n">
        <v>0</v>
      </c>
      <c r="D68" s="0" t="n">
        <v>-27.19217113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L68" s="530"/>
      <c r="M68" s="530"/>
      <c r="N68" s="530"/>
      <c r="O68" s="472" t="n">
        <v>38930</v>
      </c>
      <c r="P68" s="473" t="n">
        <v>3.921</v>
      </c>
      <c r="Q68" s="473" t="n">
        <v>0.2525</v>
      </c>
      <c r="R68" s="339" t="n">
        <v>0.03</v>
      </c>
      <c r="S68" s="339" t="n">
        <v>-0.01</v>
      </c>
      <c r="T68" s="535" t="n">
        <v>0.0570640287167943</v>
      </c>
      <c r="W68" s="532"/>
      <c r="X68" s="523"/>
      <c r="Y68" s="0"/>
      <c r="AO68" s="472" t="n">
        <f aca="false">A68</f>
        <v>38899</v>
      </c>
      <c r="AP68" s="0" t="n">
        <f aca="false">B68</f>
        <v>-27.19217113</v>
      </c>
      <c r="AQ68" s="0" t="n">
        <f aca="false">C68</f>
        <v>0</v>
      </c>
      <c r="AR68" s="0" t="n">
        <f aca="false">D68</f>
        <v>-27.19217113</v>
      </c>
      <c r="AS68" s="0" t="n">
        <f aca="false">E68</f>
        <v>0</v>
      </c>
      <c r="AT68" s="0" t="n">
        <f aca="false">F68</f>
        <v>0</v>
      </c>
      <c r="AU68" s="0" t="n">
        <f aca="false">G68</f>
        <v>0</v>
      </c>
      <c r="AV68" s="0" t="n">
        <f aca="false">H68</f>
        <v>0</v>
      </c>
      <c r="AW68" s="0" t="n">
        <f aca="false">I68</f>
        <v>0</v>
      </c>
      <c r="AX68" s="0" t="n">
        <f aca="false">J68</f>
        <v>0</v>
      </c>
      <c r="AY68" s="0" t="n">
        <f aca="false">K68</f>
        <v>0</v>
      </c>
      <c r="BC68" s="528" t="n">
        <v>38261</v>
      </c>
      <c r="BD68" s="0" t="n">
        <v>2.596</v>
      </c>
      <c r="BE68" s="0" t="n">
        <v>0.146</v>
      </c>
      <c r="BF68" s="0" t="n">
        <v>0.005</v>
      </c>
      <c r="BG68" s="0" t="n">
        <v>-0.0025</v>
      </c>
      <c r="BH68" s="0" t="n">
        <v>0.067798688396309</v>
      </c>
    </row>
    <row r="69" customFormat="false" ht="12.75" hidden="false" customHeight="false" outlineLevel="0" collapsed="false">
      <c r="A69" s="472" t="n">
        <v>38930</v>
      </c>
      <c r="B69" s="0" t="n">
        <v>-25.71429819</v>
      </c>
      <c r="C69" s="0" t="n">
        <v>0</v>
      </c>
      <c r="D69" s="0" t="n">
        <v>-25.71429819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L69" s="530"/>
      <c r="M69" s="530"/>
      <c r="N69" s="530"/>
      <c r="O69" s="472" t="n">
        <v>38961</v>
      </c>
      <c r="P69" s="473" t="n">
        <v>3.936</v>
      </c>
      <c r="Q69" s="473" t="n">
        <v>0.2525</v>
      </c>
      <c r="R69" s="339" t="n">
        <v>0.0225</v>
      </c>
      <c r="S69" s="339" t="n">
        <v>-0.01</v>
      </c>
      <c r="T69" s="535" t="n">
        <v>0.0572002050494018</v>
      </c>
      <c r="W69" s="532"/>
      <c r="X69" s="523"/>
      <c r="Y69" s="0"/>
      <c r="AO69" s="472" t="n">
        <f aca="false">A69</f>
        <v>38930</v>
      </c>
      <c r="AP69" s="0" t="n">
        <f aca="false">B69</f>
        <v>-25.71429819</v>
      </c>
      <c r="AQ69" s="0" t="n">
        <f aca="false">C69</f>
        <v>0</v>
      </c>
      <c r="AR69" s="0" t="n">
        <f aca="false">D69</f>
        <v>-25.71429819</v>
      </c>
      <c r="AS69" s="0" t="n">
        <f aca="false">E69</f>
        <v>0</v>
      </c>
      <c r="AT69" s="0" t="n">
        <f aca="false">F69</f>
        <v>0</v>
      </c>
      <c r="AU69" s="0" t="n">
        <f aca="false">G69</f>
        <v>0</v>
      </c>
      <c r="AV69" s="0" t="n">
        <f aca="false">H69</f>
        <v>0</v>
      </c>
      <c r="AW69" s="0" t="n">
        <f aca="false">I69</f>
        <v>0</v>
      </c>
      <c r="AX69" s="0" t="n">
        <f aca="false">J69</f>
        <v>0</v>
      </c>
      <c r="AY69" s="0" t="n">
        <f aca="false">K69</f>
        <v>0</v>
      </c>
      <c r="BC69" s="528" t="n">
        <v>38292</v>
      </c>
      <c r="BD69" s="0" t="n">
        <v>2.735</v>
      </c>
      <c r="BE69" s="0" t="n">
        <v>0.146</v>
      </c>
      <c r="BF69" s="0" t="n">
        <v>-0.0525</v>
      </c>
      <c r="BG69" s="0" t="n">
        <v>-0.0025</v>
      </c>
      <c r="BH69" s="0" t="n">
        <v>0.067864130049171</v>
      </c>
    </row>
    <row r="70" customFormat="false" ht="12.75" hidden="false" customHeight="false" outlineLevel="0" collapsed="false">
      <c r="A70" s="472" t="n">
        <v>38961</v>
      </c>
      <c r="B70" s="0" t="n">
        <v>-7.00942482</v>
      </c>
      <c r="C70" s="0" t="n">
        <v>0</v>
      </c>
      <c r="D70" s="0" t="n">
        <v>-7.00942482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L70" s="530"/>
      <c r="M70" s="530"/>
      <c r="N70" s="530"/>
      <c r="O70" s="472" t="n">
        <v>38991</v>
      </c>
      <c r="P70" s="473" t="n">
        <v>3.965</v>
      </c>
      <c r="Q70" s="473" t="n">
        <v>0.2525</v>
      </c>
      <c r="R70" s="339" t="n">
        <v>0.0125</v>
      </c>
      <c r="S70" s="339" t="n">
        <v>-0.015</v>
      </c>
      <c r="T70" s="535" t="n">
        <v>0.0573319886029613</v>
      </c>
      <c r="W70" s="532"/>
      <c r="X70" s="523"/>
      <c r="Y70" s="0"/>
      <c r="AO70" s="472" t="n">
        <f aca="false">A70</f>
        <v>38961</v>
      </c>
      <c r="AP70" s="0" t="n">
        <f aca="false">B70</f>
        <v>-7.00942482</v>
      </c>
      <c r="AQ70" s="0" t="n">
        <f aca="false">C70</f>
        <v>0</v>
      </c>
      <c r="AR70" s="0" t="n">
        <f aca="false">D70</f>
        <v>-7.00942482</v>
      </c>
      <c r="AS70" s="0" t="n">
        <f aca="false">E70</f>
        <v>0</v>
      </c>
      <c r="AT70" s="0" t="n">
        <f aca="false">F70</f>
        <v>0</v>
      </c>
      <c r="AU70" s="0" t="n">
        <f aca="false">G70</f>
        <v>0</v>
      </c>
      <c r="AV70" s="0" t="n">
        <f aca="false">H70</f>
        <v>0</v>
      </c>
      <c r="AW70" s="0" t="n">
        <f aca="false">I70</f>
        <v>0</v>
      </c>
      <c r="AX70" s="0" t="n">
        <f aca="false">J70</f>
        <v>0</v>
      </c>
      <c r="AY70" s="0" t="n">
        <f aca="false">K70</f>
        <v>0</v>
      </c>
      <c r="BC70" s="528" t="n">
        <v>38322</v>
      </c>
      <c r="BD70" s="0" t="n">
        <v>2.875</v>
      </c>
      <c r="BE70" s="0" t="n">
        <v>0.146</v>
      </c>
      <c r="BF70" s="0" t="n">
        <v>-0.0775</v>
      </c>
      <c r="BG70" s="0" t="n">
        <v>0</v>
      </c>
      <c r="BH70" s="0" t="n">
        <v>0.067927460682323</v>
      </c>
    </row>
    <row r="71" customFormat="false" ht="12.75" hidden="false" customHeight="false" outlineLevel="0" collapsed="false">
      <c r="A71" s="472" t="n">
        <v>38991</v>
      </c>
      <c r="B71" s="0" t="n">
        <v>17.46003506</v>
      </c>
      <c r="C71" s="0" t="n">
        <v>0</v>
      </c>
      <c r="D71" s="0" t="n">
        <v>17.46003506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L71" s="530"/>
      <c r="M71" s="530"/>
      <c r="N71" s="530"/>
      <c r="O71" s="472" t="n">
        <v>39022</v>
      </c>
      <c r="P71" s="473" t="n">
        <v>4.105</v>
      </c>
      <c r="Q71" s="473" t="n">
        <v>0.255</v>
      </c>
      <c r="R71" s="339" t="n">
        <v>-0.02</v>
      </c>
      <c r="S71" s="339" t="n">
        <v>-0.02</v>
      </c>
      <c r="T71" s="535" t="n">
        <v>0.0574681649477093</v>
      </c>
      <c r="W71" s="532"/>
      <c r="X71" s="523"/>
      <c r="Y71" s="0"/>
      <c r="AO71" s="472" t="n">
        <f aca="false">A71</f>
        <v>38991</v>
      </c>
      <c r="AP71" s="0" t="n">
        <f aca="false">B71</f>
        <v>17.46003506</v>
      </c>
      <c r="AQ71" s="0" t="n">
        <f aca="false">C71</f>
        <v>0</v>
      </c>
      <c r="AR71" s="0" t="n">
        <f aca="false">D71</f>
        <v>17.46003506</v>
      </c>
      <c r="AS71" s="0" t="n">
        <f aca="false">E71</f>
        <v>0</v>
      </c>
      <c r="AT71" s="0" t="n">
        <f aca="false">F71</f>
        <v>0</v>
      </c>
      <c r="AU71" s="0" t="n">
        <f aca="false">G71</f>
        <v>0</v>
      </c>
      <c r="AV71" s="0" t="n">
        <f aca="false">H71</f>
        <v>0</v>
      </c>
      <c r="AW71" s="0" t="n">
        <f aca="false">I71</f>
        <v>0</v>
      </c>
      <c r="AX71" s="0" t="n">
        <f aca="false">J71</f>
        <v>0</v>
      </c>
      <c r="AY71" s="0" t="n">
        <f aca="false">K71</f>
        <v>0</v>
      </c>
      <c r="BC71" s="528" t="n">
        <v>38353</v>
      </c>
      <c r="BD71" s="0" t="n">
        <v>2.9415</v>
      </c>
      <c r="BE71" s="0" t="n">
        <v>0.146</v>
      </c>
      <c r="BF71" s="0" t="n">
        <v>-0.0775</v>
      </c>
      <c r="BG71" s="0" t="n">
        <v>0</v>
      </c>
      <c r="BH71" s="0" t="n">
        <v>0.067992902337975</v>
      </c>
    </row>
    <row r="72" customFormat="false" ht="12.75" hidden="false" customHeight="false" outlineLevel="0" collapsed="false">
      <c r="A72" s="472" t="n">
        <v>39022</v>
      </c>
      <c r="B72" s="0" t="n">
        <v>21.41158397</v>
      </c>
      <c r="C72" s="0" t="n">
        <v>0</v>
      </c>
      <c r="D72" s="0" t="n">
        <v>21.41158397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L72" s="530"/>
      <c r="M72" s="530"/>
      <c r="N72" s="530"/>
      <c r="O72" s="472" t="n">
        <v>39052</v>
      </c>
      <c r="P72" s="473" t="n">
        <v>4.25</v>
      </c>
      <c r="Q72" s="473" t="n">
        <v>0.26</v>
      </c>
      <c r="R72" s="339" t="n">
        <v>-0.0425</v>
      </c>
      <c r="S72" s="339" t="n">
        <v>-0.025</v>
      </c>
      <c r="T72" s="535" t="n">
        <v>0.0575999485130172</v>
      </c>
      <c r="W72" s="532"/>
      <c r="X72" s="523"/>
      <c r="Y72" s="0"/>
      <c r="AO72" s="472" t="n">
        <f aca="false">A72</f>
        <v>39022</v>
      </c>
      <c r="AP72" s="0" t="n">
        <f aca="false">B72</f>
        <v>21.41158397</v>
      </c>
      <c r="AQ72" s="0" t="n">
        <f aca="false">C72</f>
        <v>0</v>
      </c>
      <c r="AR72" s="0" t="n">
        <f aca="false">D72</f>
        <v>21.41158397</v>
      </c>
      <c r="AS72" s="0" t="n">
        <f aca="false">E72</f>
        <v>0</v>
      </c>
      <c r="AT72" s="0" t="n">
        <f aca="false">F72</f>
        <v>0</v>
      </c>
      <c r="AU72" s="0" t="n">
        <f aca="false">G72</f>
        <v>0</v>
      </c>
      <c r="AV72" s="0" t="n">
        <f aca="false">H72</f>
        <v>0</v>
      </c>
      <c r="AW72" s="0" t="n">
        <f aca="false">I72</f>
        <v>0</v>
      </c>
      <c r="AX72" s="0" t="n">
        <f aca="false">J72</f>
        <v>0</v>
      </c>
      <c r="AY72" s="0" t="n">
        <f aca="false">K72</f>
        <v>0</v>
      </c>
      <c r="BC72" s="528" t="n">
        <v>38384</v>
      </c>
      <c r="BD72" s="0" t="n">
        <v>2.8375</v>
      </c>
      <c r="BE72" s="0" t="n">
        <v>0.146</v>
      </c>
      <c r="BF72" s="0" t="n">
        <v>-0.07</v>
      </c>
      <c r="BG72" s="0" t="n">
        <v>0</v>
      </c>
      <c r="BH72" s="0" t="n">
        <v>0.068058343995044</v>
      </c>
    </row>
    <row r="73" customFormat="false" ht="12.75" hidden="false" customHeight="false" outlineLevel="0" collapsed="false">
      <c r="A73" s="472" t="n">
        <v>39052</v>
      </c>
      <c r="B73" s="0" t="n">
        <v>-132.05879587</v>
      </c>
      <c r="C73" s="0" t="n">
        <v>0</v>
      </c>
      <c r="D73" s="0" t="n">
        <v>-132.05879587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L73" s="530"/>
      <c r="M73" s="530"/>
      <c r="N73" s="530"/>
      <c r="O73" s="472" t="n">
        <v>39083</v>
      </c>
      <c r="P73" s="473" t="n">
        <v>4.345</v>
      </c>
      <c r="Q73" s="473" t="n">
        <v>0.2625</v>
      </c>
      <c r="R73" s="339" t="n">
        <v>-0.045</v>
      </c>
      <c r="S73" s="339" t="n">
        <v>-0.025</v>
      </c>
      <c r="T73" s="535" t="n">
        <v>0.0577361248699044</v>
      </c>
      <c r="W73" s="532"/>
      <c r="X73" s="523"/>
      <c r="Y73" s="0"/>
      <c r="AO73" s="472" t="n">
        <f aca="false">A73</f>
        <v>39052</v>
      </c>
      <c r="AP73" s="0" t="n">
        <f aca="false">B73</f>
        <v>-132.05879587</v>
      </c>
      <c r="AQ73" s="0" t="n">
        <f aca="false">C73</f>
        <v>0</v>
      </c>
      <c r="AR73" s="0" t="n">
        <f aca="false">D73</f>
        <v>-132.05879587</v>
      </c>
      <c r="AS73" s="0" t="n">
        <f aca="false">E73</f>
        <v>0</v>
      </c>
      <c r="AT73" s="0" t="n">
        <f aca="false">F73</f>
        <v>0</v>
      </c>
      <c r="AU73" s="0" t="n">
        <f aca="false">G73</f>
        <v>0</v>
      </c>
      <c r="AV73" s="0" t="n">
        <f aca="false">H73</f>
        <v>0</v>
      </c>
      <c r="AW73" s="0" t="n">
        <f aca="false">I73</f>
        <v>0</v>
      </c>
      <c r="AX73" s="0" t="n">
        <f aca="false">J73</f>
        <v>0</v>
      </c>
      <c r="AY73" s="0" t="n">
        <f aca="false">K73</f>
        <v>0</v>
      </c>
      <c r="BC73" s="528" t="n">
        <v>38412</v>
      </c>
      <c r="BD73" s="0" t="n">
        <v>2.7275</v>
      </c>
      <c r="BE73" s="0" t="n">
        <v>0.144</v>
      </c>
      <c r="BF73" s="0" t="n">
        <v>-0.0475</v>
      </c>
      <c r="BG73" s="0" t="n">
        <v>-0.0025</v>
      </c>
      <c r="BH73" s="0" t="n">
        <v>0.068117452589743</v>
      </c>
    </row>
    <row r="74" customFormat="false" ht="12.75" hidden="false" customHeight="false" outlineLevel="0" collapsed="false">
      <c r="A74" s="472" t="n">
        <v>39083</v>
      </c>
      <c r="B74" s="0" t="n">
        <v>393.32074225</v>
      </c>
      <c r="C74" s="0" t="n">
        <v>0</v>
      </c>
      <c r="D74" s="0" t="n">
        <v>393.32074225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L74" s="530"/>
      <c r="M74" s="530"/>
      <c r="N74" s="530"/>
      <c r="O74" s="472" t="n">
        <v>39114</v>
      </c>
      <c r="P74" s="473" t="n">
        <v>4.227</v>
      </c>
      <c r="Q74" s="473" t="n">
        <v>0.25</v>
      </c>
      <c r="R74" s="339" t="n">
        <v>-0.0275</v>
      </c>
      <c r="S74" s="339" t="n">
        <v>-0.025</v>
      </c>
      <c r="T74" s="535" t="n">
        <v>0.0578723012329596</v>
      </c>
      <c r="W74" s="532"/>
      <c r="X74" s="523"/>
      <c r="Y74" s="0"/>
      <c r="AO74" s="472" t="n">
        <f aca="false">A74</f>
        <v>39083</v>
      </c>
      <c r="AP74" s="0" t="n">
        <f aca="false">B74</f>
        <v>393.32074225</v>
      </c>
      <c r="AQ74" s="0" t="n">
        <f aca="false">C74</f>
        <v>0</v>
      </c>
      <c r="AR74" s="0" t="n">
        <f aca="false">D74</f>
        <v>393.32074225</v>
      </c>
      <c r="AS74" s="0" t="n">
        <f aca="false">E74</f>
        <v>0</v>
      </c>
      <c r="AT74" s="0" t="n">
        <f aca="false">F74</f>
        <v>0</v>
      </c>
      <c r="AU74" s="0" t="n">
        <f aca="false">G74</f>
        <v>0</v>
      </c>
      <c r="AV74" s="0" t="n">
        <f aca="false">H74</f>
        <v>0</v>
      </c>
      <c r="AW74" s="0" t="n">
        <f aca="false">I74</f>
        <v>0</v>
      </c>
      <c r="AX74" s="0" t="n">
        <f aca="false">J74</f>
        <v>0</v>
      </c>
      <c r="AY74" s="0" t="n">
        <f aca="false">K74</f>
        <v>0</v>
      </c>
      <c r="BC74" s="528" t="n">
        <v>38443</v>
      </c>
      <c r="BD74" s="0" t="n">
        <v>2.6205</v>
      </c>
      <c r="BE74" s="0" t="n">
        <v>0.142</v>
      </c>
      <c r="BF74" s="0" t="n">
        <v>0.0025</v>
      </c>
      <c r="BG74" s="0" t="n">
        <v>-0.0025</v>
      </c>
      <c r="BH74" s="0" t="n">
        <v>0.06818289424951</v>
      </c>
    </row>
    <row r="75" customFormat="false" ht="12.75" hidden="false" customHeight="false" outlineLevel="0" collapsed="false">
      <c r="A75" s="472" t="n">
        <v>39114</v>
      </c>
      <c r="B75" s="0" t="n">
        <v>233.53449119</v>
      </c>
      <c r="C75" s="0" t="n">
        <v>0</v>
      </c>
      <c r="D75" s="0" t="n">
        <v>233.53449119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L75" s="530"/>
      <c r="M75" s="530"/>
      <c r="N75" s="530"/>
      <c r="O75" s="472" t="n">
        <v>39142</v>
      </c>
      <c r="P75" s="473" t="n">
        <v>4.094</v>
      </c>
      <c r="Q75" s="473" t="n">
        <v>0.2425</v>
      </c>
      <c r="R75" s="339" t="n">
        <v>-0.015</v>
      </c>
      <c r="S75" s="339" t="n">
        <v>-0.02</v>
      </c>
      <c r="T75" s="535" t="n">
        <v>0.057995299243601</v>
      </c>
      <c r="W75" s="532"/>
      <c r="X75" s="523"/>
      <c r="Y75" s="0"/>
      <c r="AO75" s="472" t="n">
        <f aca="false">A75</f>
        <v>39114</v>
      </c>
      <c r="AP75" s="0" t="n">
        <f aca="false">B75</f>
        <v>233.53449119</v>
      </c>
      <c r="AQ75" s="0" t="n">
        <f aca="false">C75</f>
        <v>0</v>
      </c>
      <c r="AR75" s="0" t="n">
        <f aca="false">D75</f>
        <v>233.53449119</v>
      </c>
      <c r="AS75" s="0" t="n">
        <f aca="false">E75</f>
        <v>0</v>
      </c>
      <c r="AT75" s="0" t="n">
        <f aca="false">F75</f>
        <v>0</v>
      </c>
      <c r="AU75" s="0" t="n">
        <f aca="false">G75</f>
        <v>0</v>
      </c>
      <c r="AV75" s="0" t="n">
        <f aca="false">H75</f>
        <v>0</v>
      </c>
      <c r="AW75" s="0" t="n">
        <f aca="false">I75</f>
        <v>0</v>
      </c>
      <c r="AX75" s="0" t="n">
        <f aca="false">J75</f>
        <v>0</v>
      </c>
      <c r="AY75" s="0" t="n">
        <f aca="false">K75</f>
        <v>0</v>
      </c>
      <c r="BC75" s="528" t="n">
        <v>38473</v>
      </c>
      <c r="BD75" s="0" t="n">
        <v>2.5915</v>
      </c>
      <c r="BE75" s="0" t="n">
        <v>0.141</v>
      </c>
      <c r="BF75" s="0" t="n">
        <v>0.0075</v>
      </c>
      <c r="BG75" s="0" t="n">
        <v>-0.005</v>
      </c>
      <c r="BH75" s="0" t="n">
        <v>0.068246224889343</v>
      </c>
    </row>
    <row r="76" customFormat="false" ht="12.75" hidden="false" customHeight="false" outlineLevel="0" collapsed="false">
      <c r="A76" s="472" t="n">
        <v>39142</v>
      </c>
      <c r="B76" s="0" t="n">
        <v>241.39343297</v>
      </c>
      <c r="C76" s="0" t="n">
        <v>0</v>
      </c>
      <c r="D76" s="0" t="n">
        <v>241.39343297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L76" s="530"/>
      <c r="M76" s="530"/>
      <c r="N76" s="530"/>
      <c r="O76" s="472" t="n">
        <v>39173</v>
      </c>
      <c r="P76" s="473" t="n">
        <v>3.874</v>
      </c>
      <c r="Q76" s="473" t="n">
        <v>0.2425</v>
      </c>
      <c r="R76" s="339" t="n">
        <v>0.02</v>
      </c>
      <c r="S76" s="339" t="n">
        <v>-0.015</v>
      </c>
      <c r="T76" s="535" t="n">
        <v>0.0581314756183944</v>
      </c>
      <c r="W76" s="532"/>
      <c r="X76" s="523"/>
      <c r="Y76" s="0"/>
      <c r="AO76" s="472" t="n">
        <f aca="false">A76</f>
        <v>39142</v>
      </c>
      <c r="AP76" s="0" t="n">
        <f aca="false">B76</f>
        <v>241.39343297</v>
      </c>
      <c r="AQ76" s="0" t="n">
        <f aca="false">C76</f>
        <v>0</v>
      </c>
      <c r="AR76" s="0" t="n">
        <f aca="false">D76</f>
        <v>241.39343297</v>
      </c>
      <c r="AS76" s="0" t="n">
        <f aca="false">E76</f>
        <v>0</v>
      </c>
      <c r="AT76" s="0" t="n">
        <f aca="false">F76</f>
        <v>0</v>
      </c>
      <c r="AU76" s="0" t="n">
        <f aca="false">G76</f>
        <v>0</v>
      </c>
      <c r="AV76" s="0" t="n">
        <f aca="false">H76</f>
        <v>0</v>
      </c>
      <c r="AW76" s="0" t="n">
        <f aca="false">I76</f>
        <v>0</v>
      </c>
      <c r="AX76" s="0" t="n">
        <f aca="false">J76</f>
        <v>0</v>
      </c>
      <c r="AY76" s="0" t="n">
        <f aca="false">K76</f>
        <v>0</v>
      </c>
      <c r="BC76" s="528" t="n">
        <v>38504</v>
      </c>
      <c r="BD76" s="0" t="n">
        <v>2.5925</v>
      </c>
      <c r="BE76" s="0" t="n">
        <v>0.1407</v>
      </c>
      <c r="BF76" s="0" t="n">
        <v>0.0075</v>
      </c>
      <c r="BG76" s="0" t="n">
        <v>-0.0025</v>
      </c>
      <c r="BH76" s="0" t="n">
        <v>0.068311666551899</v>
      </c>
    </row>
    <row r="77" customFormat="false" ht="12.75" hidden="false" customHeight="false" outlineLevel="0" collapsed="false">
      <c r="A77" s="472" t="n">
        <v>39173</v>
      </c>
      <c r="B77" s="0" t="n">
        <v>240.84263059</v>
      </c>
      <c r="C77" s="0" t="n">
        <v>0</v>
      </c>
      <c r="D77" s="0" t="n">
        <v>240.84263059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L77" s="530"/>
      <c r="M77" s="530"/>
      <c r="N77" s="530"/>
      <c r="O77" s="472" t="n">
        <v>39203</v>
      </c>
      <c r="P77" s="473" t="n">
        <v>3.864</v>
      </c>
      <c r="Q77" s="473" t="n">
        <v>0.2425</v>
      </c>
      <c r="R77" s="339" t="n">
        <v>0.02</v>
      </c>
      <c r="S77" s="339" t="n">
        <v>-0.015</v>
      </c>
      <c r="T77" s="535" t="n">
        <v>0.0582632592127768</v>
      </c>
      <c r="W77" s="532"/>
      <c r="X77" s="523"/>
      <c r="Y77" s="0"/>
      <c r="AO77" s="472" t="n">
        <f aca="false">A77</f>
        <v>39173</v>
      </c>
      <c r="AP77" s="0" t="n">
        <f aca="false">B77</f>
        <v>240.84263059</v>
      </c>
      <c r="AQ77" s="0" t="n">
        <f aca="false">C77</f>
        <v>0</v>
      </c>
      <c r="AR77" s="0" t="n">
        <f aca="false">D77</f>
        <v>240.84263059</v>
      </c>
      <c r="AS77" s="0" t="n">
        <f aca="false">E77</f>
        <v>0</v>
      </c>
      <c r="AT77" s="0" t="n">
        <f aca="false">F77</f>
        <v>0</v>
      </c>
      <c r="AU77" s="0" t="n">
        <f aca="false">G77</f>
        <v>0</v>
      </c>
      <c r="AV77" s="0" t="n">
        <f aca="false">H77</f>
        <v>0</v>
      </c>
      <c r="AW77" s="0" t="n">
        <f aca="false">I77</f>
        <v>0</v>
      </c>
      <c r="AX77" s="0" t="n">
        <f aca="false">J77</f>
        <v>0</v>
      </c>
      <c r="AY77" s="0" t="n">
        <f aca="false">K77</f>
        <v>0</v>
      </c>
      <c r="BC77" s="528" t="n">
        <v>38534</v>
      </c>
      <c r="BD77" s="0" t="n">
        <v>2.5985</v>
      </c>
      <c r="BE77" s="0" t="n">
        <v>0.1404</v>
      </c>
      <c r="BF77" s="0" t="n">
        <v>0.01</v>
      </c>
      <c r="BG77" s="0" t="n">
        <v>0</v>
      </c>
      <c r="BH77" s="0" t="n">
        <v>0.068374997194431</v>
      </c>
    </row>
    <row r="78" customFormat="false" ht="12.75" hidden="false" customHeight="false" outlineLevel="0" collapsed="false">
      <c r="A78" s="472" t="n">
        <v>39203</v>
      </c>
      <c r="B78" s="0" t="n">
        <v>247.70423843</v>
      </c>
      <c r="C78" s="0" t="n">
        <v>0</v>
      </c>
      <c r="D78" s="0" t="n">
        <v>247.70423843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L78" s="530"/>
      <c r="M78" s="530"/>
      <c r="N78" s="530"/>
      <c r="O78" s="472" t="n">
        <v>39234</v>
      </c>
      <c r="P78" s="473" t="n">
        <v>3.9</v>
      </c>
      <c r="Q78" s="473" t="n">
        <v>0.2325</v>
      </c>
      <c r="R78" s="339" t="n">
        <v>0.025</v>
      </c>
      <c r="S78" s="339" t="n">
        <v>-0.015</v>
      </c>
      <c r="T78" s="535" t="n">
        <v>0.0583994355997053</v>
      </c>
      <c r="W78" s="532"/>
      <c r="X78" s="523"/>
      <c r="Y78" s="0"/>
      <c r="AO78" s="472" t="n">
        <f aca="false">A78</f>
        <v>39203</v>
      </c>
      <c r="AP78" s="0" t="n">
        <f aca="false">B78</f>
        <v>247.70423843</v>
      </c>
      <c r="AQ78" s="0" t="n">
        <f aca="false">C78</f>
        <v>0</v>
      </c>
      <c r="AR78" s="0" t="n">
        <f aca="false">D78</f>
        <v>247.70423843</v>
      </c>
      <c r="AS78" s="0" t="n">
        <f aca="false">E78</f>
        <v>0</v>
      </c>
      <c r="AT78" s="0" t="n">
        <f aca="false">F78</f>
        <v>0</v>
      </c>
      <c r="AU78" s="0" t="n">
        <f aca="false">G78</f>
        <v>0</v>
      </c>
      <c r="AV78" s="0" t="n">
        <f aca="false">H78</f>
        <v>0</v>
      </c>
      <c r="AW78" s="0" t="n">
        <f aca="false">I78</f>
        <v>0</v>
      </c>
      <c r="AX78" s="0" t="n">
        <f aca="false">J78</f>
        <v>0</v>
      </c>
      <c r="AY78" s="0" t="n">
        <f aca="false">K78</f>
        <v>0</v>
      </c>
      <c r="BC78" s="528" t="n">
        <v>38565</v>
      </c>
      <c r="BD78" s="0" t="n">
        <v>2.6035</v>
      </c>
      <c r="BE78" s="0" t="n">
        <v>0.1401</v>
      </c>
      <c r="BF78" s="0" t="n">
        <v>0.01</v>
      </c>
      <c r="BG78" s="0" t="n">
        <v>0</v>
      </c>
      <c r="BH78" s="0" t="n">
        <v>0.068440438859775</v>
      </c>
    </row>
    <row r="79" customFormat="false" ht="12.75" hidden="false" customHeight="false" outlineLevel="0" collapsed="false">
      <c r="A79" s="472" t="n">
        <v>39234</v>
      </c>
      <c r="B79" s="0" t="n">
        <v>241.17550336</v>
      </c>
      <c r="C79" s="0" t="n">
        <v>0</v>
      </c>
      <c r="D79" s="0" t="n">
        <v>241.17550336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L79" s="530"/>
      <c r="M79" s="530"/>
      <c r="N79" s="530"/>
      <c r="O79" s="472" t="n">
        <v>39264</v>
      </c>
      <c r="P79" s="473" t="n">
        <v>3.95</v>
      </c>
      <c r="Q79" s="473" t="n">
        <v>0.2325</v>
      </c>
      <c r="R79" s="339" t="n">
        <v>0.0275</v>
      </c>
      <c r="S79" s="339" t="n">
        <v>-0.01</v>
      </c>
      <c r="T79" s="535" t="n">
        <v>0.0585312192058294</v>
      </c>
      <c r="W79" s="532"/>
      <c r="X79" s="523"/>
      <c r="Y79" s="0"/>
      <c r="AO79" s="472" t="n">
        <f aca="false">A79</f>
        <v>39234</v>
      </c>
      <c r="AP79" s="0" t="n">
        <f aca="false">B79</f>
        <v>241.17550336</v>
      </c>
      <c r="AQ79" s="0" t="n">
        <f aca="false">C79</f>
        <v>0</v>
      </c>
      <c r="AR79" s="0" t="n">
        <f aca="false">D79</f>
        <v>241.17550336</v>
      </c>
      <c r="AS79" s="0" t="n">
        <f aca="false">E79</f>
        <v>0</v>
      </c>
      <c r="AT79" s="0" t="n">
        <f aca="false">F79</f>
        <v>0</v>
      </c>
      <c r="AU79" s="0" t="n">
        <f aca="false">G79</f>
        <v>0</v>
      </c>
      <c r="AV79" s="0" t="n">
        <f aca="false">H79</f>
        <v>0</v>
      </c>
      <c r="AW79" s="0" t="n">
        <f aca="false">I79</f>
        <v>0</v>
      </c>
      <c r="AX79" s="0" t="n">
        <f aca="false">J79</f>
        <v>0</v>
      </c>
      <c r="AY79" s="0" t="n">
        <f aca="false">K79</f>
        <v>0</v>
      </c>
      <c r="BC79" s="528" t="n">
        <v>38596</v>
      </c>
      <c r="BD79" s="0" t="n">
        <v>2.6055</v>
      </c>
      <c r="BE79" s="0" t="n">
        <v>0.1398</v>
      </c>
      <c r="BF79" s="0" t="n">
        <v>0.0075</v>
      </c>
      <c r="BG79" s="0" t="n">
        <v>0</v>
      </c>
      <c r="BH79" s="0" t="n">
        <v>0.068505880526537</v>
      </c>
    </row>
    <row r="80" customFormat="false" ht="12.75" hidden="false" customHeight="false" outlineLevel="0" collapsed="false">
      <c r="A80" s="472" t="n">
        <v>39264</v>
      </c>
      <c r="B80" s="0" t="n">
        <v>247.03580825</v>
      </c>
      <c r="C80" s="0" t="n">
        <v>0</v>
      </c>
      <c r="D80" s="0" t="n">
        <v>247.03580825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L80" s="530"/>
      <c r="M80" s="530"/>
      <c r="N80" s="530"/>
      <c r="O80" s="472" t="n">
        <v>39295</v>
      </c>
      <c r="P80" s="473" t="n">
        <v>3.981</v>
      </c>
      <c r="Q80" s="473" t="n">
        <v>0.2325</v>
      </c>
      <c r="R80" s="339" t="n">
        <v>0.03</v>
      </c>
      <c r="S80" s="339" t="n">
        <v>-0.01</v>
      </c>
      <c r="T80" s="535" t="n">
        <v>0.0586673956048913</v>
      </c>
      <c r="W80" s="532"/>
      <c r="X80" s="523"/>
      <c r="Y80" s="0"/>
      <c r="AO80" s="472" t="n">
        <f aca="false">A80</f>
        <v>39264</v>
      </c>
      <c r="AP80" s="0" t="n">
        <f aca="false">B80</f>
        <v>247.03580825</v>
      </c>
      <c r="AQ80" s="0" t="n">
        <f aca="false">C80</f>
        <v>0</v>
      </c>
      <c r="AR80" s="0" t="n">
        <f aca="false">D80</f>
        <v>247.03580825</v>
      </c>
      <c r="AS80" s="0" t="n">
        <f aca="false">E80</f>
        <v>0</v>
      </c>
      <c r="AT80" s="0" t="n">
        <f aca="false">F80</f>
        <v>0</v>
      </c>
      <c r="AU80" s="0" t="n">
        <f aca="false">G80</f>
        <v>0</v>
      </c>
      <c r="AV80" s="0" t="n">
        <f aca="false">H80</f>
        <v>0</v>
      </c>
      <c r="AW80" s="0" t="n">
        <f aca="false">I80</f>
        <v>0</v>
      </c>
      <c r="AX80" s="0" t="n">
        <f aca="false">J80</f>
        <v>0</v>
      </c>
      <c r="AY80" s="0" t="n">
        <f aca="false">K80</f>
        <v>0</v>
      </c>
      <c r="BC80" s="528" t="n">
        <v>38626</v>
      </c>
      <c r="BD80" s="0" t="n">
        <v>2.6435</v>
      </c>
      <c r="BE80" s="0" t="n">
        <v>0.1395</v>
      </c>
      <c r="BF80" s="0" t="n">
        <v>0.0075</v>
      </c>
      <c r="BG80" s="0" t="n">
        <v>-0.0025</v>
      </c>
      <c r="BH80" s="0" t="n">
        <v>0.068569211173139</v>
      </c>
    </row>
    <row r="81" customFormat="false" ht="12.75" hidden="false" customHeight="false" outlineLevel="0" collapsed="false">
      <c r="A81" s="472" t="n">
        <v>39295</v>
      </c>
      <c r="B81" s="0" t="n">
        <v>246.68985917</v>
      </c>
      <c r="C81" s="0" t="n">
        <v>0</v>
      </c>
      <c r="D81" s="0" t="n">
        <v>246.68985917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L81" s="530"/>
      <c r="M81" s="530"/>
      <c r="N81" s="530"/>
      <c r="O81" s="472" t="n">
        <v>39326</v>
      </c>
      <c r="P81" s="473" t="n">
        <v>3.996</v>
      </c>
      <c r="Q81" s="473" t="n">
        <v>0.2325</v>
      </c>
      <c r="R81" s="339" t="n">
        <v>0.0225</v>
      </c>
      <c r="S81" s="339" t="n">
        <v>-0.01</v>
      </c>
      <c r="T81" s="535" t="n">
        <v>0.058803572010119</v>
      </c>
      <c r="W81" s="532"/>
      <c r="X81" s="523"/>
      <c r="Y81" s="0"/>
      <c r="AO81" s="472" t="n">
        <f aca="false">A81</f>
        <v>39295</v>
      </c>
      <c r="AP81" s="0" t="n">
        <f aca="false">B81</f>
        <v>246.68985917</v>
      </c>
      <c r="AQ81" s="0" t="n">
        <f aca="false">C81</f>
        <v>0</v>
      </c>
      <c r="AR81" s="0" t="n">
        <f aca="false">D81</f>
        <v>246.68985917</v>
      </c>
      <c r="AS81" s="0" t="n">
        <f aca="false">E81</f>
        <v>0</v>
      </c>
      <c r="AT81" s="0" t="n">
        <f aca="false">F81</f>
        <v>0</v>
      </c>
      <c r="AU81" s="0" t="n">
        <f aca="false">G81</f>
        <v>0</v>
      </c>
      <c r="AV81" s="0" t="n">
        <f aca="false">H81</f>
        <v>0</v>
      </c>
      <c r="AW81" s="0" t="n">
        <f aca="false">I81</f>
        <v>0</v>
      </c>
      <c r="AX81" s="0" t="n">
        <f aca="false">J81</f>
        <v>0</v>
      </c>
      <c r="AY81" s="0" t="n">
        <f aca="false">K81</f>
        <v>0</v>
      </c>
      <c r="BC81" s="528" t="n">
        <v>38657</v>
      </c>
      <c r="BD81" s="0" t="n">
        <v>2.7825</v>
      </c>
      <c r="BE81" s="0" t="n">
        <v>0.1395</v>
      </c>
      <c r="BF81" s="0" t="n">
        <v>-0.0525</v>
      </c>
      <c r="BG81" s="0" t="n">
        <v>-0.0025</v>
      </c>
      <c r="BH81" s="0" t="n">
        <v>0.068634652842689</v>
      </c>
    </row>
    <row r="82" customFormat="false" ht="12.75" hidden="false" customHeight="false" outlineLevel="0" collapsed="false">
      <c r="A82" s="472" t="n">
        <v>39326</v>
      </c>
      <c r="B82" s="0" t="n">
        <v>258.27977614</v>
      </c>
      <c r="C82" s="0" t="n">
        <v>0</v>
      </c>
      <c r="D82" s="0" t="n">
        <v>258.27977614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L82" s="530"/>
      <c r="M82" s="530"/>
      <c r="N82" s="530"/>
      <c r="O82" s="472" t="n">
        <v>39356</v>
      </c>
      <c r="P82" s="473" t="n">
        <v>4.025</v>
      </c>
      <c r="Q82" s="473" t="n">
        <v>0.2325</v>
      </c>
      <c r="R82" s="339" t="n">
        <v>0.0125</v>
      </c>
      <c r="S82" s="339" t="n">
        <v>-0.015</v>
      </c>
      <c r="T82" s="535" t="n">
        <v>0.0589353556339507</v>
      </c>
      <c r="W82" s="532"/>
      <c r="X82" s="523"/>
      <c r="Y82" s="0"/>
      <c r="AO82" s="472" t="n">
        <f aca="false">A82</f>
        <v>39326</v>
      </c>
      <c r="AP82" s="0" t="n">
        <f aca="false">B82</f>
        <v>258.27977614</v>
      </c>
      <c r="AQ82" s="0" t="n">
        <f aca="false">C82</f>
        <v>0</v>
      </c>
      <c r="AR82" s="0" t="n">
        <f aca="false">D82</f>
        <v>258.27977614</v>
      </c>
      <c r="AS82" s="0" t="n">
        <f aca="false">E82</f>
        <v>0</v>
      </c>
      <c r="AT82" s="0" t="n">
        <f aca="false">F82</f>
        <v>0</v>
      </c>
      <c r="AU82" s="0" t="n">
        <f aca="false">G82</f>
        <v>0</v>
      </c>
      <c r="AV82" s="0" t="n">
        <f aca="false">H82</f>
        <v>0</v>
      </c>
      <c r="AW82" s="0" t="n">
        <f aca="false">I82</f>
        <v>0</v>
      </c>
      <c r="AX82" s="0" t="n">
        <f aca="false">J82</f>
        <v>0</v>
      </c>
      <c r="AY82" s="0" t="n">
        <f aca="false">K82</f>
        <v>0</v>
      </c>
      <c r="BC82" s="528" t="n">
        <v>38687</v>
      </c>
      <c r="BD82" s="0" t="n">
        <v>2.9225</v>
      </c>
      <c r="BE82" s="0" t="n">
        <v>0.1395</v>
      </c>
      <c r="BF82" s="0" t="n">
        <v>-0.0775</v>
      </c>
      <c r="BG82" s="0" t="n">
        <v>0</v>
      </c>
      <c r="BH82" s="0" t="n">
        <v>0.068697983491989</v>
      </c>
    </row>
    <row r="83" customFormat="false" ht="12.75" hidden="false" customHeight="false" outlineLevel="0" collapsed="false">
      <c r="A83" s="472" t="n">
        <v>39356</v>
      </c>
      <c r="B83" s="0" t="n">
        <v>260.66891727</v>
      </c>
      <c r="C83" s="0" t="n">
        <v>0</v>
      </c>
      <c r="D83" s="0" t="n">
        <v>260.66891727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L83" s="530"/>
      <c r="M83" s="530"/>
      <c r="N83" s="530"/>
      <c r="O83" s="472" t="n">
        <v>39387</v>
      </c>
      <c r="P83" s="473" t="n">
        <v>4.165</v>
      </c>
      <c r="Q83" s="473" t="n">
        <v>0.2325</v>
      </c>
      <c r="R83" s="339" t="n">
        <v>-0.02</v>
      </c>
      <c r="S83" s="339" t="n">
        <v>-0.02</v>
      </c>
      <c r="T83" s="535" t="n">
        <v>0.0590715320513091</v>
      </c>
      <c r="W83" s="532"/>
      <c r="X83" s="523"/>
      <c r="Y83" s="0"/>
      <c r="AO83" s="472" t="n">
        <f aca="false">A83</f>
        <v>39356</v>
      </c>
      <c r="AP83" s="0" t="n">
        <f aca="false">B83</f>
        <v>260.66891727</v>
      </c>
      <c r="AQ83" s="0" t="n">
        <f aca="false">C83</f>
        <v>0</v>
      </c>
      <c r="AR83" s="0" t="n">
        <f aca="false">D83</f>
        <v>260.66891727</v>
      </c>
      <c r="AS83" s="0" t="n">
        <f aca="false">E83</f>
        <v>0</v>
      </c>
      <c r="AT83" s="0" t="n">
        <f aca="false">F83</f>
        <v>0</v>
      </c>
      <c r="AU83" s="0" t="n">
        <f aca="false">G83</f>
        <v>0</v>
      </c>
      <c r="AV83" s="0" t="n">
        <f aca="false">H83</f>
        <v>0</v>
      </c>
      <c r="AW83" s="0" t="n">
        <f aca="false">I83</f>
        <v>0</v>
      </c>
      <c r="AX83" s="0" t="n">
        <f aca="false">J83</f>
        <v>0</v>
      </c>
      <c r="AY83" s="0" t="n">
        <f aca="false">K83</f>
        <v>0</v>
      </c>
      <c r="BC83" s="528" t="n">
        <v>38718</v>
      </c>
      <c r="BD83" s="0" t="n">
        <v>2.9965</v>
      </c>
      <c r="BE83" s="0" t="n">
        <v>0.17</v>
      </c>
      <c r="BF83" s="0" t="n">
        <v>-0.0775</v>
      </c>
      <c r="BG83" s="0" t="n">
        <v>0</v>
      </c>
      <c r="BH83" s="0" t="n">
        <v>0.068763425164327</v>
      </c>
    </row>
    <row r="84" customFormat="false" ht="12.75" hidden="false" customHeight="false" outlineLevel="0" collapsed="false">
      <c r="A84" s="472" t="n">
        <v>39387</v>
      </c>
      <c r="B84" s="0" t="n">
        <v>266.56269569</v>
      </c>
      <c r="C84" s="0" t="n">
        <v>0</v>
      </c>
      <c r="D84" s="0" t="n">
        <v>266.56269569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L84" s="530"/>
      <c r="M84" s="530"/>
      <c r="N84" s="530"/>
      <c r="O84" s="472" t="n">
        <v>39417</v>
      </c>
      <c r="P84" s="473" t="n">
        <v>4.31</v>
      </c>
      <c r="Q84" s="473" t="n">
        <v>0.2325</v>
      </c>
      <c r="R84" s="339" t="n">
        <v>-0.0425</v>
      </c>
      <c r="S84" s="339" t="n">
        <v>-0.025</v>
      </c>
      <c r="T84" s="535" t="n">
        <v>0.0592033156868794</v>
      </c>
      <c r="W84" s="532"/>
      <c r="X84" s="523"/>
      <c r="Y84" s="0"/>
      <c r="AO84" s="472" t="n">
        <f aca="false">A84</f>
        <v>39387</v>
      </c>
      <c r="AP84" s="0" t="n">
        <f aca="false">B84</f>
        <v>266.56269569</v>
      </c>
      <c r="AQ84" s="0" t="n">
        <f aca="false">C84</f>
        <v>0</v>
      </c>
      <c r="AR84" s="0" t="n">
        <f aca="false">D84</f>
        <v>266.56269569</v>
      </c>
      <c r="AS84" s="0" t="n">
        <f aca="false">E84</f>
        <v>0</v>
      </c>
      <c r="AT84" s="0" t="n">
        <f aca="false">F84</f>
        <v>0</v>
      </c>
      <c r="AU84" s="0" t="n">
        <f aca="false">G84</f>
        <v>0</v>
      </c>
      <c r="AV84" s="0" t="n">
        <f aca="false">H84</f>
        <v>0</v>
      </c>
      <c r="AW84" s="0" t="n">
        <f aca="false">I84</f>
        <v>0</v>
      </c>
      <c r="AX84" s="0" t="n">
        <f aca="false">J84</f>
        <v>0</v>
      </c>
      <c r="AY84" s="0" t="n">
        <f aca="false">K84</f>
        <v>0</v>
      </c>
      <c r="BC84" s="528" t="n">
        <v>38749</v>
      </c>
      <c r="BD84" s="0" t="n">
        <v>2.8925</v>
      </c>
      <c r="BE84" s="0" t="n">
        <v>0.17</v>
      </c>
      <c r="BF84" s="0" t="n">
        <v>-0.07</v>
      </c>
      <c r="BG84" s="0" t="n">
        <v>0</v>
      </c>
      <c r="BH84" s="0" t="n">
        <v>0.068828866838082</v>
      </c>
    </row>
    <row r="85" customFormat="false" ht="12.75" hidden="false" customHeight="false" outlineLevel="0" collapsed="false">
      <c r="A85" s="472" t="n">
        <v>39417</v>
      </c>
      <c r="B85" s="0" t="n">
        <v>-416.63847286</v>
      </c>
      <c r="C85" s="0" t="n">
        <v>0</v>
      </c>
      <c r="D85" s="0" t="n">
        <v>-416.63847286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L85" s="530"/>
      <c r="M85" s="530"/>
      <c r="N85" s="530"/>
      <c r="O85" s="472" t="n">
        <v>39448</v>
      </c>
      <c r="P85" s="473" t="n">
        <v>4.405</v>
      </c>
      <c r="Q85" s="473" t="n">
        <v>0.2325</v>
      </c>
      <c r="R85" s="339" t="n">
        <v>-0.045</v>
      </c>
      <c r="S85" s="339" t="n">
        <v>-0.025</v>
      </c>
      <c r="T85" s="535" t="n">
        <v>0.0593394921163672</v>
      </c>
      <c r="W85" s="532"/>
      <c r="X85" s="523"/>
      <c r="Y85" s="0"/>
      <c r="AO85" s="472" t="n">
        <f aca="false">A85</f>
        <v>39417</v>
      </c>
      <c r="AP85" s="0" t="n">
        <f aca="false">B85</f>
        <v>-416.63847286</v>
      </c>
      <c r="AQ85" s="0" t="n">
        <f aca="false">C85</f>
        <v>0</v>
      </c>
      <c r="AR85" s="0" t="n">
        <f aca="false">D85</f>
        <v>-416.63847286</v>
      </c>
      <c r="AS85" s="0" t="n">
        <f aca="false">E85</f>
        <v>0</v>
      </c>
      <c r="AT85" s="0" t="n">
        <f aca="false">F85</f>
        <v>0</v>
      </c>
      <c r="AU85" s="0" t="n">
        <f aca="false">G85</f>
        <v>0</v>
      </c>
      <c r="AV85" s="0" t="n">
        <f aca="false">H85</f>
        <v>0</v>
      </c>
      <c r="AW85" s="0" t="n">
        <f aca="false">I85</f>
        <v>0</v>
      </c>
      <c r="AX85" s="0" t="n">
        <f aca="false">J85</f>
        <v>0</v>
      </c>
      <c r="AY85" s="0" t="n">
        <f aca="false">K85</f>
        <v>0</v>
      </c>
      <c r="BC85" s="528" t="n">
        <v>38777</v>
      </c>
      <c r="BD85" s="0" t="n">
        <v>2.7825</v>
      </c>
      <c r="BE85" s="0" t="n">
        <v>0.17</v>
      </c>
      <c r="BF85" s="0" t="n">
        <v>-0.0475</v>
      </c>
      <c r="BG85" s="0" t="n">
        <v>0</v>
      </c>
      <c r="BH85" s="0" t="n">
        <v>0.068887975447853</v>
      </c>
    </row>
    <row r="86" customFormat="false" ht="12.75" hidden="false" customHeight="false" outlineLevel="0" collapsed="false">
      <c r="A86" s="472" t="n">
        <v>39448</v>
      </c>
      <c r="B86" s="0" t="n">
        <v>328.5812177</v>
      </c>
      <c r="C86" s="0" t="n">
        <v>0</v>
      </c>
      <c r="D86" s="0" t="n">
        <v>328.5812177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L86" s="530"/>
      <c r="M86" s="530"/>
      <c r="N86" s="530"/>
      <c r="O86" s="472" t="n">
        <v>39479</v>
      </c>
      <c r="P86" s="473" t="n">
        <v>4.287</v>
      </c>
      <c r="Q86" s="473" t="n">
        <v>0.2325</v>
      </c>
      <c r="R86" s="339" t="n">
        <v>-0.0275</v>
      </c>
      <c r="S86" s="339" t="n">
        <v>-0.025</v>
      </c>
      <c r="T86" s="535" t="n">
        <v>0.0594756685520181</v>
      </c>
      <c r="W86" s="532"/>
      <c r="X86" s="523"/>
      <c r="Y86" s="0"/>
      <c r="AO86" s="472" t="n">
        <f aca="false">A86</f>
        <v>39448</v>
      </c>
      <c r="AP86" s="0" t="n">
        <f aca="false">B86</f>
        <v>328.5812177</v>
      </c>
      <c r="AQ86" s="0" t="n">
        <f aca="false">C86</f>
        <v>0</v>
      </c>
      <c r="AR86" s="0" t="n">
        <f aca="false">D86</f>
        <v>328.5812177</v>
      </c>
      <c r="AS86" s="0" t="n">
        <f aca="false">E86</f>
        <v>0</v>
      </c>
      <c r="AT86" s="0" t="n">
        <f aca="false">F86</f>
        <v>0</v>
      </c>
      <c r="AU86" s="0" t="n">
        <f aca="false">G86</f>
        <v>0</v>
      </c>
      <c r="AV86" s="0" t="n">
        <f aca="false">H86</f>
        <v>0</v>
      </c>
      <c r="AW86" s="0" t="n">
        <f aca="false">I86</f>
        <v>0</v>
      </c>
      <c r="AX86" s="0" t="n">
        <f aca="false">J86</f>
        <v>0</v>
      </c>
      <c r="AY86" s="0" t="n">
        <f aca="false">K86</f>
        <v>0</v>
      </c>
      <c r="BC86" s="528" t="n">
        <v>38808</v>
      </c>
      <c r="BD86" s="0" t="n">
        <v>2.6755</v>
      </c>
      <c r="BE86" s="0" t="n">
        <v>0.17</v>
      </c>
      <c r="BF86" s="0" t="n">
        <v>0.005</v>
      </c>
      <c r="BG86" s="0" t="n">
        <v>0</v>
      </c>
      <c r="BH86" s="0" t="n">
        <v>0.068953417124304</v>
      </c>
    </row>
    <row r="87" customFormat="false" ht="12.75" hidden="false" customHeight="false" outlineLevel="0" collapsed="false">
      <c r="A87" s="472" t="n">
        <v>39479</v>
      </c>
      <c r="B87" s="0" t="n">
        <v>-323.93158878</v>
      </c>
      <c r="C87" s="0" t="n">
        <v>0</v>
      </c>
      <c r="D87" s="0" t="n">
        <v>-323.93158878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L87" s="530"/>
      <c r="M87" s="530"/>
      <c r="N87" s="530"/>
      <c r="O87" s="472" t="n">
        <v>39508</v>
      </c>
      <c r="P87" s="473" t="n">
        <v>4.154</v>
      </c>
      <c r="Q87" s="473" t="n">
        <v>0.2225</v>
      </c>
      <c r="R87" s="339" t="n">
        <v>-0.015</v>
      </c>
      <c r="S87" s="339" t="n">
        <v>-0.02</v>
      </c>
      <c r="T87" s="535" t="n">
        <v>0.0596030594167551</v>
      </c>
      <c r="W87" s="532"/>
      <c r="X87" s="523"/>
      <c r="Y87" s="0"/>
      <c r="AO87" s="472" t="n">
        <f aca="false">A87</f>
        <v>39479</v>
      </c>
      <c r="AP87" s="0" t="n">
        <f aca="false">B87</f>
        <v>-323.93158878</v>
      </c>
      <c r="AQ87" s="0" t="n">
        <f aca="false">C87</f>
        <v>0</v>
      </c>
      <c r="AR87" s="0" t="n">
        <f aca="false">D87</f>
        <v>-323.93158878</v>
      </c>
      <c r="AS87" s="0" t="n">
        <f aca="false">E87</f>
        <v>0</v>
      </c>
      <c r="AT87" s="0" t="n">
        <f aca="false">F87</f>
        <v>0</v>
      </c>
      <c r="AU87" s="0" t="n">
        <f aca="false">G87</f>
        <v>0</v>
      </c>
      <c r="AV87" s="0" t="n">
        <f aca="false">H87</f>
        <v>0</v>
      </c>
      <c r="AW87" s="0" t="n">
        <f aca="false">I87</f>
        <v>0</v>
      </c>
      <c r="AX87" s="0" t="n">
        <f aca="false">J87</f>
        <v>0</v>
      </c>
      <c r="AY87" s="0" t="n">
        <f aca="false">K87</f>
        <v>0</v>
      </c>
      <c r="BC87" s="528" t="n">
        <v>38838</v>
      </c>
      <c r="BD87" s="0" t="n">
        <v>2.6465</v>
      </c>
      <c r="BE87" s="0" t="n">
        <v>0.17</v>
      </c>
      <c r="BF87" s="0" t="n">
        <v>0.01</v>
      </c>
      <c r="BG87" s="0" t="n">
        <v>0</v>
      </c>
      <c r="BH87" s="0" t="n">
        <v>0.069016747780285</v>
      </c>
    </row>
    <row r="88" customFormat="false" ht="12.75" hidden="false" customHeight="false" outlineLevel="0" collapsed="false">
      <c r="A88" s="472" t="n">
        <v>39508</v>
      </c>
      <c r="B88" s="0" t="n">
        <v>-351.82314207</v>
      </c>
      <c r="C88" s="0" t="n">
        <v>0</v>
      </c>
      <c r="D88" s="0" t="n">
        <v>-351.82314207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L88" s="530"/>
      <c r="M88" s="530"/>
      <c r="N88" s="530"/>
      <c r="O88" s="472" t="n">
        <v>39539</v>
      </c>
      <c r="P88" s="473" t="n">
        <v>3.934</v>
      </c>
      <c r="Q88" s="473" t="n">
        <v>0.2225</v>
      </c>
      <c r="R88" s="339" t="n">
        <v>0.02</v>
      </c>
      <c r="S88" s="339" t="n">
        <v>-0.015</v>
      </c>
      <c r="T88" s="535" t="n">
        <v>0.0597392358643343</v>
      </c>
      <c r="W88" s="532"/>
      <c r="X88" s="523"/>
      <c r="Y88" s="0"/>
      <c r="AO88" s="472" t="n">
        <f aca="false">A88</f>
        <v>39508</v>
      </c>
      <c r="AP88" s="0" t="n">
        <f aca="false">B88</f>
        <v>-351.82314207</v>
      </c>
      <c r="AQ88" s="0" t="n">
        <f aca="false">C88</f>
        <v>0</v>
      </c>
      <c r="AR88" s="0" t="n">
        <f aca="false">D88</f>
        <v>-351.82314207</v>
      </c>
      <c r="AS88" s="0" t="n">
        <f aca="false">E88</f>
        <v>0</v>
      </c>
      <c r="AT88" s="0" t="n">
        <f aca="false">F88</f>
        <v>0</v>
      </c>
      <c r="AU88" s="0" t="n">
        <f aca="false">G88</f>
        <v>0</v>
      </c>
      <c r="AV88" s="0" t="n">
        <f aca="false">H88</f>
        <v>0</v>
      </c>
      <c r="AW88" s="0" t="n">
        <f aca="false">I88</f>
        <v>0</v>
      </c>
      <c r="AX88" s="0" t="n">
        <f aca="false">J88</f>
        <v>0</v>
      </c>
      <c r="AY88" s="0" t="n">
        <f aca="false">K88</f>
        <v>0</v>
      </c>
      <c r="BC88" s="528" t="n">
        <v>38869</v>
      </c>
      <c r="BD88" s="0" t="n">
        <v>2.6475</v>
      </c>
      <c r="BE88" s="0" t="n">
        <v>0.17</v>
      </c>
      <c r="BF88" s="0" t="n">
        <v>0.01</v>
      </c>
      <c r="BG88" s="0" t="n">
        <v>0</v>
      </c>
      <c r="BH88" s="0" t="n">
        <v>0.069082189459524</v>
      </c>
    </row>
    <row r="89" customFormat="false" ht="12.75" hidden="false" customHeight="false" outlineLevel="0" collapsed="false">
      <c r="A89" s="472" t="n">
        <v>39539</v>
      </c>
      <c r="B89" s="0" t="n">
        <v>-330.44460015</v>
      </c>
      <c r="C89" s="0" t="n">
        <v>0</v>
      </c>
      <c r="D89" s="0" t="n">
        <v>-330.44460015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L89" s="530"/>
      <c r="M89" s="530"/>
      <c r="N89" s="530"/>
      <c r="O89" s="472" t="n">
        <v>39569</v>
      </c>
      <c r="P89" s="473" t="n">
        <v>3.924</v>
      </c>
      <c r="Q89" s="473" t="n">
        <v>0.2225</v>
      </c>
      <c r="R89" s="339" t="n">
        <v>0.02</v>
      </c>
      <c r="S89" s="339" t="n">
        <v>-0.015</v>
      </c>
      <c r="T89" s="535" t="n">
        <v>0.0598710195291492</v>
      </c>
      <c r="W89" s="532"/>
      <c r="X89" s="523"/>
      <c r="Y89" s="0"/>
      <c r="AO89" s="472" t="n">
        <f aca="false">A89</f>
        <v>39539</v>
      </c>
      <c r="AP89" s="0" t="n">
        <f aca="false">B89</f>
        <v>-330.44460015</v>
      </c>
      <c r="AQ89" s="0" t="n">
        <f aca="false">C89</f>
        <v>0</v>
      </c>
      <c r="AR89" s="0" t="n">
        <f aca="false">D89</f>
        <v>-330.44460015</v>
      </c>
      <c r="AS89" s="0" t="n">
        <f aca="false">E89</f>
        <v>0</v>
      </c>
      <c r="AT89" s="0" t="n">
        <f aca="false">F89</f>
        <v>0</v>
      </c>
      <c r="AU89" s="0" t="n">
        <f aca="false">G89</f>
        <v>0</v>
      </c>
      <c r="AV89" s="0" t="n">
        <f aca="false">H89</f>
        <v>0</v>
      </c>
      <c r="AW89" s="0" t="n">
        <f aca="false">I89</f>
        <v>0</v>
      </c>
      <c r="AX89" s="0" t="n">
        <f aca="false">J89</f>
        <v>0</v>
      </c>
      <c r="AY89" s="0" t="n">
        <f aca="false">K89</f>
        <v>0</v>
      </c>
      <c r="BC89" s="528" t="n">
        <v>38899</v>
      </c>
      <c r="BD89" s="0" t="n">
        <v>2.6535</v>
      </c>
      <c r="BE89" s="0" t="n">
        <v>0.17</v>
      </c>
      <c r="BF89" s="0" t="n">
        <v>0.0125</v>
      </c>
      <c r="BG89" s="0" t="n">
        <v>0</v>
      </c>
      <c r="BH89" s="0" t="n">
        <v>0.069145520118202</v>
      </c>
    </row>
    <row r="90" customFormat="false" ht="12.75" hidden="false" customHeight="false" outlineLevel="0" collapsed="false">
      <c r="A90" s="472" t="n">
        <v>39569</v>
      </c>
      <c r="B90" s="0" t="n">
        <v>-340.38780579</v>
      </c>
      <c r="C90" s="0" t="n">
        <v>0</v>
      </c>
      <c r="D90" s="0" t="n">
        <v>-340.38780579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L90" s="530"/>
      <c r="M90" s="530"/>
      <c r="N90" s="530"/>
      <c r="O90" s="472" t="n">
        <v>39600</v>
      </c>
      <c r="P90" s="473" t="n">
        <v>3.96</v>
      </c>
      <c r="Q90" s="473" t="n">
        <v>0.2225</v>
      </c>
      <c r="R90" s="339" t="n">
        <v>0.025</v>
      </c>
      <c r="S90" s="339" t="n">
        <v>-0.015</v>
      </c>
      <c r="T90" s="535" t="n">
        <v>0.0600071959888537</v>
      </c>
      <c r="W90" s="532"/>
      <c r="X90" s="523"/>
      <c r="Y90" s="0"/>
      <c r="AO90" s="472" t="n">
        <f aca="false">A90</f>
        <v>39569</v>
      </c>
      <c r="AP90" s="0" t="n">
        <f aca="false">B90</f>
        <v>-340.38780579</v>
      </c>
      <c r="AQ90" s="0" t="n">
        <f aca="false">C90</f>
        <v>0</v>
      </c>
      <c r="AR90" s="0" t="n">
        <f aca="false">D90</f>
        <v>-340.38780579</v>
      </c>
      <c r="AS90" s="0" t="n">
        <f aca="false">E90</f>
        <v>0</v>
      </c>
      <c r="AT90" s="0" t="n">
        <f aca="false">F90</f>
        <v>0</v>
      </c>
      <c r="AU90" s="0" t="n">
        <f aca="false">G90</f>
        <v>0</v>
      </c>
      <c r="AV90" s="0" t="n">
        <f aca="false">H90</f>
        <v>0</v>
      </c>
      <c r="AW90" s="0" t="n">
        <f aca="false">I90</f>
        <v>0</v>
      </c>
      <c r="AX90" s="0" t="n">
        <f aca="false">J90</f>
        <v>0</v>
      </c>
      <c r="AY90" s="0" t="n">
        <f aca="false">K90</f>
        <v>0</v>
      </c>
      <c r="BC90" s="528" t="n">
        <v>38930</v>
      </c>
      <c r="BD90" s="0" t="n">
        <v>2.6585</v>
      </c>
      <c r="BE90" s="0" t="n">
        <v>0.17</v>
      </c>
      <c r="BF90" s="0" t="n">
        <v>0.0125</v>
      </c>
      <c r="BG90" s="0" t="n">
        <v>0</v>
      </c>
      <c r="BH90" s="0" t="n">
        <v>0.069210961800228</v>
      </c>
    </row>
    <row r="91" customFormat="false" ht="12.75" hidden="false" customHeight="false" outlineLevel="0" collapsed="false">
      <c r="A91" s="472" t="n">
        <v>39600</v>
      </c>
      <c r="B91" s="0" t="n">
        <v>-324.60871489</v>
      </c>
      <c r="C91" s="0" t="n">
        <v>0</v>
      </c>
      <c r="D91" s="0" t="n">
        <v>-324.60871489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L91" s="530"/>
      <c r="M91" s="530"/>
      <c r="N91" s="530"/>
      <c r="O91" s="472" t="n">
        <v>39630</v>
      </c>
      <c r="P91" s="473" t="n">
        <v>4.01</v>
      </c>
      <c r="Q91" s="473" t="n">
        <v>0.22</v>
      </c>
      <c r="R91" s="339" t="n">
        <v>0.0275</v>
      </c>
      <c r="S91" s="339" t="n">
        <v>-0.01</v>
      </c>
      <c r="T91" s="535" t="n">
        <v>0.0601389796654019</v>
      </c>
      <c r="W91" s="532"/>
      <c r="X91" s="523"/>
      <c r="Y91" s="0"/>
      <c r="AO91" s="472" t="n">
        <f aca="false">A91</f>
        <v>39600</v>
      </c>
      <c r="AP91" s="0" t="n">
        <f aca="false">B91</f>
        <v>-324.60871489</v>
      </c>
      <c r="AQ91" s="0" t="n">
        <f aca="false">C91</f>
        <v>0</v>
      </c>
      <c r="AR91" s="0" t="n">
        <f aca="false">D91</f>
        <v>-324.60871489</v>
      </c>
      <c r="AS91" s="0" t="n">
        <f aca="false">E91</f>
        <v>0</v>
      </c>
      <c r="AT91" s="0" t="n">
        <f aca="false">F91</f>
        <v>0</v>
      </c>
      <c r="AU91" s="0" t="n">
        <f aca="false">G91</f>
        <v>0</v>
      </c>
      <c r="AV91" s="0" t="n">
        <f aca="false">H91</f>
        <v>0</v>
      </c>
      <c r="AW91" s="0" t="n">
        <f aca="false">I91</f>
        <v>0</v>
      </c>
      <c r="AX91" s="0" t="n">
        <f aca="false">J91</f>
        <v>0</v>
      </c>
      <c r="AY91" s="0" t="n">
        <f aca="false">K91</f>
        <v>0</v>
      </c>
      <c r="BC91" s="528" t="n">
        <v>38961</v>
      </c>
      <c r="BD91" s="0" t="n">
        <v>2.6605</v>
      </c>
      <c r="BE91" s="0" t="n">
        <v>0.17</v>
      </c>
      <c r="BF91" s="0" t="n">
        <v>0.01</v>
      </c>
      <c r="BG91" s="0" t="n">
        <v>0</v>
      </c>
      <c r="BH91" s="0" t="n">
        <v>0.069276403483672</v>
      </c>
    </row>
    <row r="92" customFormat="false" ht="12.75" hidden="false" customHeight="false" outlineLevel="0" collapsed="false">
      <c r="A92" s="472" t="n">
        <v>39630</v>
      </c>
      <c r="B92" s="0" t="n">
        <v>-338.87197031</v>
      </c>
      <c r="C92" s="0" t="n">
        <v>0</v>
      </c>
      <c r="D92" s="0" t="n">
        <v>-338.87197031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L92" s="530"/>
      <c r="M92" s="530"/>
      <c r="N92" s="530"/>
      <c r="O92" s="472" t="n">
        <v>39661</v>
      </c>
      <c r="P92" s="473" t="n">
        <v>4.041</v>
      </c>
      <c r="Q92" s="473" t="n">
        <v>0.22</v>
      </c>
      <c r="R92" s="339" t="n">
        <v>0.03</v>
      </c>
      <c r="S92" s="339" t="n">
        <v>-0.01</v>
      </c>
      <c r="T92" s="535" t="n">
        <v>0.0602374424797145</v>
      </c>
      <c r="W92" s="532"/>
      <c r="X92" s="523"/>
      <c r="Y92" s="0"/>
      <c r="AO92" s="472" t="n">
        <f aca="false">A92</f>
        <v>39630</v>
      </c>
      <c r="AP92" s="0" t="n">
        <f aca="false">B92</f>
        <v>-338.87197031</v>
      </c>
      <c r="AQ92" s="0" t="n">
        <f aca="false">C92</f>
        <v>0</v>
      </c>
      <c r="AR92" s="0" t="n">
        <f aca="false">D92</f>
        <v>-338.87197031</v>
      </c>
      <c r="AS92" s="0" t="n">
        <f aca="false">E92</f>
        <v>0</v>
      </c>
      <c r="AT92" s="0" t="n">
        <f aca="false">F92</f>
        <v>0</v>
      </c>
      <c r="AU92" s="0" t="n">
        <f aca="false">G92</f>
        <v>0</v>
      </c>
      <c r="AV92" s="0" t="n">
        <f aca="false">H92</f>
        <v>0</v>
      </c>
      <c r="AW92" s="0" t="n">
        <f aca="false">I92</f>
        <v>0</v>
      </c>
      <c r="AX92" s="0" t="n">
        <f aca="false">J92</f>
        <v>0</v>
      </c>
      <c r="AY92" s="0" t="n">
        <f aca="false">K92</f>
        <v>0</v>
      </c>
      <c r="BC92" s="528" t="n">
        <v>38991</v>
      </c>
      <c r="BD92" s="0" t="n">
        <v>2.6985</v>
      </c>
      <c r="BE92" s="0" t="n">
        <v>0.17</v>
      </c>
      <c r="BF92" s="0" t="n">
        <v>0.01</v>
      </c>
      <c r="BG92" s="0" t="n">
        <v>0</v>
      </c>
      <c r="BH92" s="0" t="n">
        <v>0.069322961394937</v>
      </c>
    </row>
    <row r="93" customFormat="false" ht="12.75" hidden="false" customHeight="false" outlineLevel="0" collapsed="false">
      <c r="A93" s="472" t="n">
        <v>39661</v>
      </c>
      <c r="B93" s="0" t="n">
        <v>-335.98990847</v>
      </c>
      <c r="C93" s="0" t="n">
        <v>0</v>
      </c>
      <c r="D93" s="0" t="n">
        <v>-335.98990847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L93" s="530"/>
      <c r="M93" s="530"/>
      <c r="N93" s="530"/>
      <c r="O93" s="472" t="n">
        <v>39692</v>
      </c>
      <c r="P93" s="473" t="n">
        <v>4.056</v>
      </c>
      <c r="Q93" s="473" t="n">
        <v>0.22</v>
      </c>
      <c r="R93" s="339" t="n">
        <v>0.0225</v>
      </c>
      <c r="S93" s="339" t="n">
        <v>-0.01</v>
      </c>
      <c r="T93" s="535" t="n">
        <v>0.0603005487425992</v>
      </c>
      <c r="W93" s="532"/>
      <c r="X93" s="523"/>
      <c r="Y93" s="0"/>
      <c r="AO93" s="472" t="n">
        <f aca="false">A93</f>
        <v>39661</v>
      </c>
      <c r="AP93" s="0" t="n">
        <f aca="false">B93</f>
        <v>-335.98990847</v>
      </c>
      <c r="AQ93" s="0" t="n">
        <f aca="false">C93</f>
        <v>0</v>
      </c>
      <c r="AR93" s="0" t="n">
        <f aca="false">D93</f>
        <v>-335.98990847</v>
      </c>
      <c r="AS93" s="0" t="n">
        <f aca="false">E93</f>
        <v>0</v>
      </c>
      <c r="AT93" s="0" t="n">
        <f aca="false">F93</f>
        <v>0</v>
      </c>
      <c r="AU93" s="0" t="n">
        <f aca="false">G93</f>
        <v>0</v>
      </c>
      <c r="AV93" s="0" t="n">
        <f aca="false">H93</f>
        <v>0</v>
      </c>
      <c r="AW93" s="0" t="n">
        <f aca="false">I93</f>
        <v>0</v>
      </c>
      <c r="AX93" s="0" t="n">
        <f aca="false">J93</f>
        <v>0</v>
      </c>
      <c r="AY93" s="0" t="n">
        <f aca="false">K93</f>
        <v>0</v>
      </c>
      <c r="BC93" s="528" t="n">
        <v>39022</v>
      </c>
      <c r="BD93" s="0" t="n">
        <v>2.8375</v>
      </c>
      <c r="BE93" s="0" t="n">
        <v>0.17</v>
      </c>
      <c r="BF93" s="0" t="n">
        <v>-0.0525</v>
      </c>
      <c r="BG93" s="0" t="n">
        <v>0</v>
      </c>
      <c r="BH93" s="0" t="n">
        <v>0.06937107123733</v>
      </c>
    </row>
    <row r="94" customFormat="false" ht="12.75" hidden="false" customHeight="false" outlineLevel="0" collapsed="false">
      <c r="A94" s="472" t="n">
        <v>39692</v>
      </c>
      <c r="B94" s="0" t="n">
        <v>-319.28902695</v>
      </c>
      <c r="C94" s="0" t="n">
        <v>0</v>
      </c>
      <c r="D94" s="0" t="n">
        <v>-319.28902695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L94" s="530"/>
      <c r="M94" s="530"/>
      <c r="N94" s="530"/>
      <c r="O94" s="472" t="n">
        <v>39722</v>
      </c>
      <c r="P94" s="473" t="n">
        <v>4.085</v>
      </c>
      <c r="Q94" s="473" t="n">
        <v>0.22</v>
      </c>
      <c r="R94" s="339" t="n">
        <v>0.0125</v>
      </c>
      <c r="S94" s="339" t="n">
        <v>-0.015</v>
      </c>
      <c r="T94" s="535" t="n">
        <v>0.0603616193208443</v>
      </c>
      <c r="W94" s="532"/>
      <c r="X94" s="523"/>
      <c r="Y94" s="0"/>
      <c r="AO94" s="472" t="n">
        <f aca="false">A94</f>
        <v>39692</v>
      </c>
      <c r="AP94" s="0" t="n">
        <f aca="false">B94</f>
        <v>-319.28902695</v>
      </c>
      <c r="AQ94" s="0" t="n">
        <f aca="false">C94</f>
        <v>0</v>
      </c>
      <c r="AR94" s="0" t="n">
        <f aca="false">D94</f>
        <v>-319.28902695</v>
      </c>
      <c r="AS94" s="0" t="n">
        <f aca="false">E94</f>
        <v>0</v>
      </c>
      <c r="AT94" s="0" t="n">
        <f aca="false">F94</f>
        <v>0</v>
      </c>
      <c r="AU94" s="0" t="n">
        <f aca="false">G94</f>
        <v>0</v>
      </c>
      <c r="AV94" s="0" t="n">
        <f aca="false">H94</f>
        <v>0</v>
      </c>
      <c r="AW94" s="0" t="n">
        <f aca="false">I94</f>
        <v>0</v>
      </c>
      <c r="AX94" s="0" t="n">
        <f aca="false">J94</f>
        <v>0</v>
      </c>
      <c r="AY94" s="0" t="n">
        <f aca="false">K94</f>
        <v>0</v>
      </c>
      <c r="BC94" s="528" t="n">
        <v>39052</v>
      </c>
      <c r="BD94" s="0" t="n">
        <v>2.9775</v>
      </c>
      <c r="BE94" s="0" t="n">
        <v>0.17</v>
      </c>
      <c r="BF94" s="0" t="n">
        <v>-0.0775</v>
      </c>
      <c r="BG94" s="0" t="n">
        <v>0</v>
      </c>
      <c r="BH94" s="0" t="n">
        <v>0.069417629150053</v>
      </c>
    </row>
    <row r="95" customFormat="false" ht="12.75" hidden="false" customHeight="false" outlineLevel="0" collapsed="false">
      <c r="A95" s="472" t="n">
        <v>39722</v>
      </c>
      <c r="B95" s="0" t="n">
        <v>-332.9589715</v>
      </c>
      <c r="C95" s="0" t="n">
        <v>0</v>
      </c>
      <c r="D95" s="0" t="n">
        <v>-332.9589715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L95" s="530"/>
      <c r="M95" s="530"/>
      <c r="N95" s="530"/>
      <c r="O95" s="472" t="n">
        <v>39753</v>
      </c>
      <c r="P95" s="473" t="n">
        <v>4.225</v>
      </c>
      <c r="Q95" s="473" t="n">
        <v>0.22</v>
      </c>
      <c r="R95" s="339" t="n">
        <v>-0.02</v>
      </c>
      <c r="S95" s="339" t="n">
        <v>-0.02</v>
      </c>
      <c r="T95" s="535" t="n">
        <v>0.0604247255863322</v>
      </c>
      <c r="W95" s="532"/>
      <c r="X95" s="523"/>
      <c r="Y95" s="0"/>
      <c r="AO95" s="472" t="n">
        <f aca="false">A95</f>
        <v>39722</v>
      </c>
      <c r="AP95" s="0" t="n">
        <f aca="false">B95</f>
        <v>-332.9589715</v>
      </c>
      <c r="AQ95" s="0" t="n">
        <f aca="false">C95</f>
        <v>0</v>
      </c>
      <c r="AR95" s="0" t="n">
        <f aca="false">D95</f>
        <v>-332.9589715</v>
      </c>
      <c r="AS95" s="0" t="n">
        <f aca="false">E95</f>
        <v>0</v>
      </c>
      <c r="AT95" s="0" t="n">
        <f aca="false">F95</f>
        <v>0</v>
      </c>
      <c r="AU95" s="0" t="n">
        <f aca="false">G95</f>
        <v>0</v>
      </c>
      <c r="AV95" s="0" t="n">
        <f aca="false">H95</f>
        <v>0</v>
      </c>
      <c r="AW95" s="0" t="n">
        <f aca="false">I95</f>
        <v>0</v>
      </c>
      <c r="AX95" s="0" t="n">
        <f aca="false">J95</f>
        <v>0</v>
      </c>
      <c r="AY95" s="0" t="n">
        <f aca="false">K95</f>
        <v>0</v>
      </c>
      <c r="BC95" s="528" t="n">
        <v>39083</v>
      </c>
      <c r="BD95" s="0" t="n">
        <v>3.059</v>
      </c>
      <c r="BE95" s="0" t="n">
        <v>0.16</v>
      </c>
      <c r="BF95" s="0" t="n">
        <v>-0.0775</v>
      </c>
      <c r="BG95" s="0" t="n">
        <v>0</v>
      </c>
      <c r="BH95" s="0" t="n">
        <v>0.069465738993952</v>
      </c>
    </row>
    <row r="96" customFormat="false" ht="12.75" hidden="false" customHeight="false" outlineLevel="0" collapsed="false">
      <c r="A96" s="472" t="n">
        <v>39753</v>
      </c>
      <c r="B96" s="0" t="n">
        <v>-320.9511887</v>
      </c>
      <c r="C96" s="0" t="n">
        <v>0</v>
      </c>
      <c r="D96" s="0" t="n">
        <v>-320.9511887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L96" s="530"/>
      <c r="M96" s="530"/>
      <c r="N96" s="530"/>
      <c r="O96" s="472" t="n">
        <v>39783</v>
      </c>
      <c r="P96" s="473" t="n">
        <v>4.37</v>
      </c>
      <c r="Q96" s="473" t="n">
        <v>0.2225</v>
      </c>
      <c r="R96" s="339" t="n">
        <v>-0.0425</v>
      </c>
      <c r="S96" s="339" t="n">
        <v>-0.025</v>
      </c>
      <c r="T96" s="535" t="n">
        <v>0.0604857961670966</v>
      </c>
      <c r="W96" s="532"/>
      <c r="X96" s="523"/>
      <c r="Y96" s="0"/>
      <c r="AO96" s="472" t="n">
        <f aca="false">A96</f>
        <v>39753</v>
      </c>
      <c r="AP96" s="0" t="n">
        <f aca="false">B96</f>
        <v>-320.9511887</v>
      </c>
      <c r="AQ96" s="0" t="n">
        <f aca="false">C96</f>
        <v>0</v>
      </c>
      <c r="AR96" s="0" t="n">
        <f aca="false">D96</f>
        <v>-320.9511887</v>
      </c>
      <c r="AS96" s="0" t="n">
        <f aca="false">E96</f>
        <v>0</v>
      </c>
      <c r="AT96" s="0" t="n">
        <f aca="false">F96</f>
        <v>0</v>
      </c>
      <c r="AU96" s="0" t="n">
        <f aca="false">G96</f>
        <v>0</v>
      </c>
      <c r="AV96" s="0" t="n">
        <f aca="false">H96</f>
        <v>0</v>
      </c>
      <c r="AW96" s="0" t="n">
        <f aca="false">I96</f>
        <v>0</v>
      </c>
      <c r="AX96" s="0" t="n">
        <f aca="false">J96</f>
        <v>0</v>
      </c>
      <c r="AY96" s="0" t="n">
        <f aca="false">K96</f>
        <v>0</v>
      </c>
      <c r="BC96" s="528" t="n">
        <v>39114</v>
      </c>
      <c r="BD96" s="0" t="n">
        <v>2.955</v>
      </c>
      <c r="BE96" s="0" t="n">
        <v>0.16</v>
      </c>
      <c r="BF96" s="0" t="n">
        <v>-0.07</v>
      </c>
      <c r="BG96" s="0" t="n">
        <v>0</v>
      </c>
      <c r="BH96" s="0" t="n">
        <v>0.069513848838617</v>
      </c>
    </row>
    <row r="97" customFormat="false" ht="12.75" hidden="false" customHeight="false" outlineLevel="0" collapsed="false">
      <c r="A97" s="472" t="n">
        <v>39783</v>
      </c>
      <c r="B97" s="0" t="n">
        <v>-982.98921266</v>
      </c>
      <c r="C97" s="0" t="n">
        <v>0</v>
      </c>
      <c r="D97" s="0" t="n">
        <v>-982.98921266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L97" s="530"/>
      <c r="M97" s="530"/>
      <c r="N97" s="530"/>
      <c r="O97" s="472" t="n">
        <v>39814</v>
      </c>
      <c r="P97" s="473" t="n">
        <v>4.47</v>
      </c>
      <c r="Q97" s="473" t="n">
        <v>0.225</v>
      </c>
      <c r="R97" s="339" t="n">
        <v>-0.045</v>
      </c>
      <c r="S97" s="339" t="n">
        <v>-0.025</v>
      </c>
      <c r="T97" s="535" t="n">
        <v>0.0605489024351877</v>
      </c>
      <c r="W97" s="532"/>
      <c r="X97" s="523"/>
      <c r="Y97" s="0"/>
      <c r="AO97" s="472" t="n">
        <f aca="false">A97</f>
        <v>39783</v>
      </c>
      <c r="AP97" s="0" t="n">
        <f aca="false">B97</f>
        <v>-982.98921266</v>
      </c>
      <c r="AQ97" s="0" t="n">
        <f aca="false">C97</f>
        <v>0</v>
      </c>
      <c r="AR97" s="0" t="n">
        <f aca="false">D97</f>
        <v>-982.98921266</v>
      </c>
      <c r="AS97" s="0" t="n">
        <f aca="false">E97</f>
        <v>0</v>
      </c>
      <c r="AT97" s="0" t="n">
        <f aca="false">F97</f>
        <v>0</v>
      </c>
      <c r="AU97" s="0" t="n">
        <f aca="false">G97</f>
        <v>0</v>
      </c>
      <c r="AV97" s="0" t="n">
        <f aca="false">H97</f>
        <v>0</v>
      </c>
      <c r="AW97" s="0" t="n">
        <f aca="false">I97</f>
        <v>0</v>
      </c>
      <c r="AX97" s="0" t="n">
        <f aca="false">J97</f>
        <v>0</v>
      </c>
      <c r="AY97" s="0" t="n">
        <f aca="false">K97</f>
        <v>0</v>
      </c>
      <c r="BC97" s="528" t="n">
        <v>39142</v>
      </c>
      <c r="BD97" s="0" t="n">
        <v>2.845</v>
      </c>
      <c r="BE97" s="0" t="n">
        <v>0.16</v>
      </c>
      <c r="BF97" s="0" t="n">
        <v>-0.0475</v>
      </c>
      <c r="BG97" s="0" t="n">
        <v>0</v>
      </c>
      <c r="BH97" s="0" t="n">
        <v>0.069557302892522</v>
      </c>
    </row>
    <row r="98" customFormat="false" ht="12.75" hidden="false" customHeight="false" outlineLevel="0" collapsed="false">
      <c r="A98" s="472" t="n">
        <v>39814</v>
      </c>
      <c r="B98" s="0" t="n">
        <v>767.43859716</v>
      </c>
      <c r="C98" s="0" t="n">
        <v>0</v>
      </c>
      <c r="D98" s="0" t="n">
        <v>767.43859716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L98" s="530"/>
      <c r="M98" s="530"/>
      <c r="N98" s="530"/>
      <c r="O98" s="472" t="n">
        <v>39845</v>
      </c>
      <c r="P98" s="473" t="n">
        <v>4.352</v>
      </c>
      <c r="Q98" s="473" t="n">
        <v>0.22</v>
      </c>
      <c r="R98" s="339" t="n">
        <v>-0.0275</v>
      </c>
      <c r="S98" s="339" t="n">
        <v>-0.025</v>
      </c>
      <c r="T98" s="535" t="n">
        <v>0.0606120087046018</v>
      </c>
      <c r="W98" s="532"/>
      <c r="X98" s="523"/>
      <c r="Y98" s="0"/>
      <c r="AO98" s="472" t="n">
        <f aca="false">A98</f>
        <v>39814</v>
      </c>
      <c r="AP98" s="0" t="n">
        <f aca="false">B98</f>
        <v>767.43859716</v>
      </c>
      <c r="AQ98" s="0" t="n">
        <f aca="false">C98</f>
        <v>0</v>
      </c>
      <c r="AR98" s="0" t="n">
        <f aca="false">D98</f>
        <v>767.43859716</v>
      </c>
      <c r="AS98" s="0" t="n">
        <f aca="false">E98</f>
        <v>0</v>
      </c>
      <c r="AT98" s="0" t="n">
        <f aca="false">F98</f>
        <v>0</v>
      </c>
      <c r="AU98" s="0" t="n">
        <f aca="false">G98</f>
        <v>0</v>
      </c>
      <c r="AV98" s="0" t="n">
        <f aca="false">H98</f>
        <v>0</v>
      </c>
      <c r="AW98" s="0" t="n">
        <f aca="false">I98</f>
        <v>0</v>
      </c>
      <c r="AX98" s="0" t="n">
        <f aca="false">J98</f>
        <v>0</v>
      </c>
      <c r="AY98" s="0" t="n">
        <f aca="false">K98</f>
        <v>0</v>
      </c>
      <c r="BC98" s="528" t="n">
        <v>39173</v>
      </c>
      <c r="BD98" s="0" t="n">
        <v>2.738</v>
      </c>
      <c r="BE98" s="0" t="n">
        <v>0.16</v>
      </c>
      <c r="BF98" s="0" t="n">
        <v>0.009976639</v>
      </c>
      <c r="BG98" s="0" t="n">
        <v>0</v>
      </c>
      <c r="BH98" s="0" t="n">
        <v>0.069605412738644</v>
      </c>
    </row>
    <row r="99" customFormat="false" ht="12.75" hidden="false" customHeight="false" outlineLevel="0" collapsed="false">
      <c r="A99" s="472" t="n">
        <v>39845</v>
      </c>
      <c r="B99" s="0" t="n">
        <v>119.60290653</v>
      </c>
      <c r="C99" s="0" t="n">
        <v>0</v>
      </c>
      <c r="D99" s="0" t="n">
        <v>119.60290653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L99" s="530"/>
      <c r="M99" s="530"/>
      <c r="N99" s="530"/>
      <c r="O99" s="472" t="n">
        <v>39873</v>
      </c>
      <c r="P99" s="473" t="n">
        <v>4.219</v>
      </c>
      <c r="Q99" s="473" t="n">
        <v>0.205</v>
      </c>
      <c r="R99" s="339" t="n">
        <v>-0.015</v>
      </c>
      <c r="S99" s="339" t="n">
        <v>-0.02</v>
      </c>
      <c r="T99" s="535" t="n">
        <v>0.0606690079168226</v>
      </c>
      <c r="W99" s="532"/>
      <c r="X99" s="523"/>
      <c r="Y99" s="0"/>
      <c r="AO99" s="472" t="n">
        <f aca="false">A99</f>
        <v>39845</v>
      </c>
      <c r="AP99" s="0" t="n">
        <f aca="false">B99</f>
        <v>119.60290653</v>
      </c>
      <c r="AQ99" s="0" t="n">
        <f aca="false">C99</f>
        <v>0</v>
      </c>
      <c r="AR99" s="0" t="n">
        <f aca="false">D99</f>
        <v>119.60290653</v>
      </c>
      <c r="AS99" s="0" t="n">
        <f aca="false">E99</f>
        <v>0</v>
      </c>
      <c r="AT99" s="0" t="n">
        <f aca="false">F99</f>
        <v>0</v>
      </c>
      <c r="AU99" s="0" t="n">
        <f aca="false">G99</f>
        <v>0</v>
      </c>
      <c r="AV99" s="0" t="n">
        <f aca="false">H99</f>
        <v>0</v>
      </c>
      <c r="AW99" s="0" t="n">
        <f aca="false">I99</f>
        <v>0</v>
      </c>
      <c r="AX99" s="0" t="n">
        <f aca="false">J99</f>
        <v>0</v>
      </c>
      <c r="AY99" s="0" t="n">
        <f aca="false">K99</f>
        <v>0</v>
      </c>
      <c r="BC99" s="528" t="n">
        <v>39203</v>
      </c>
      <c r="BD99" s="0" t="n">
        <v>2.709</v>
      </c>
      <c r="BE99" s="0" t="n">
        <v>0.16</v>
      </c>
      <c r="BF99" s="0" t="n">
        <v>0.009968124</v>
      </c>
      <c r="BG99" s="0" t="n">
        <v>0</v>
      </c>
      <c r="BH99" s="0" t="n">
        <v>0.069651970654975</v>
      </c>
    </row>
    <row r="100" customFormat="false" ht="12.75" hidden="false" customHeight="false" outlineLevel="0" collapsed="false">
      <c r="A100" s="472" t="n">
        <v>39873</v>
      </c>
      <c r="B100" s="0" t="n">
        <v>126.82899828</v>
      </c>
      <c r="C100" s="0" t="n">
        <v>0</v>
      </c>
      <c r="D100" s="0" t="n">
        <v>126.82899828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L100" s="530"/>
      <c r="M100" s="530"/>
      <c r="N100" s="530"/>
      <c r="O100" s="472" t="n">
        <v>39904</v>
      </c>
      <c r="P100" s="473" t="n">
        <v>3.999</v>
      </c>
      <c r="Q100" s="473" t="n">
        <v>0.195</v>
      </c>
      <c r="R100" s="339" t="n">
        <v>0.02</v>
      </c>
      <c r="S100" s="339" t="n">
        <v>-0.015</v>
      </c>
      <c r="T100" s="535" t="n">
        <v>0.0607321141887542</v>
      </c>
      <c r="W100" s="532"/>
      <c r="X100" s="523"/>
      <c r="Y100" s="0"/>
      <c r="AO100" s="472" t="n">
        <f aca="false">A100</f>
        <v>39873</v>
      </c>
      <c r="AP100" s="0" t="n">
        <f aca="false">B100</f>
        <v>126.82899828</v>
      </c>
      <c r="AQ100" s="0" t="n">
        <f aca="false">C100</f>
        <v>0</v>
      </c>
      <c r="AR100" s="0" t="n">
        <f aca="false">D100</f>
        <v>126.82899828</v>
      </c>
      <c r="AS100" s="0" t="n">
        <f aca="false">E100</f>
        <v>0</v>
      </c>
      <c r="AT100" s="0" t="n">
        <f aca="false">F100</f>
        <v>0</v>
      </c>
      <c r="AU100" s="0" t="n">
        <f aca="false">G100</f>
        <v>0</v>
      </c>
      <c r="AV100" s="0" t="n">
        <f aca="false">H100</f>
        <v>0</v>
      </c>
      <c r="AW100" s="0" t="n">
        <f aca="false">I100</f>
        <v>0</v>
      </c>
      <c r="AX100" s="0" t="n">
        <f aca="false">J100</f>
        <v>0</v>
      </c>
      <c r="AY100" s="0" t="n">
        <f aca="false">K100</f>
        <v>0</v>
      </c>
      <c r="BC100" s="528" t="n">
        <v>39234</v>
      </c>
      <c r="BD100" s="0" t="n">
        <v>2.71</v>
      </c>
      <c r="BE100" s="0" t="n">
        <v>0.16</v>
      </c>
      <c r="BF100" s="0" t="n">
        <v>0.009968124</v>
      </c>
      <c r="BG100" s="0" t="n">
        <v>0</v>
      </c>
      <c r="BH100" s="0" t="n">
        <v>0.069700080502603</v>
      </c>
    </row>
    <row r="101" customFormat="false" ht="12.75" hidden="false" customHeight="false" outlineLevel="0" collapsed="false">
      <c r="A101" s="472" t="n">
        <v>39904</v>
      </c>
      <c r="B101" s="0" t="n">
        <v>82.45573075</v>
      </c>
      <c r="C101" s="0" t="n">
        <v>0</v>
      </c>
      <c r="D101" s="0" t="n">
        <v>82.45573075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L101" s="530"/>
      <c r="M101" s="530"/>
      <c r="N101" s="530"/>
      <c r="O101" s="472" t="n">
        <v>39934</v>
      </c>
      <c r="P101" s="473" t="n">
        <v>3.989</v>
      </c>
      <c r="Q101" s="473" t="n">
        <v>0.195</v>
      </c>
      <c r="R101" s="339" t="n">
        <v>0.02</v>
      </c>
      <c r="S101" s="339" t="n">
        <v>-0.015</v>
      </c>
      <c r="T101" s="535" t="n">
        <v>0.0607931847757537</v>
      </c>
      <c r="W101" s="532"/>
      <c r="X101" s="523"/>
      <c r="Y101" s="0"/>
      <c r="AO101" s="472" t="n">
        <f aca="false">A101</f>
        <v>39904</v>
      </c>
      <c r="AP101" s="0" t="n">
        <f aca="false">B101</f>
        <v>82.45573075</v>
      </c>
      <c r="AQ101" s="0" t="n">
        <f aca="false">C101</f>
        <v>0</v>
      </c>
      <c r="AR101" s="0" t="n">
        <f aca="false">D101</f>
        <v>82.45573075</v>
      </c>
      <c r="AS101" s="0" t="n">
        <f aca="false">E101</f>
        <v>0</v>
      </c>
      <c r="AT101" s="0" t="n">
        <f aca="false">F101</f>
        <v>0</v>
      </c>
      <c r="AU101" s="0" t="n">
        <f aca="false">G101</f>
        <v>0</v>
      </c>
      <c r="AV101" s="0" t="n">
        <f aca="false">H101</f>
        <v>0</v>
      </c>
      <c r="AW101" s="0" t="n">
        <f aca="false">I101</f>
        <v>0</v>
      </c>
      <c r="AX101" s="0" t="n">
        <f aca="false">J101</f>
        <v>0</v>
      </c>
      <c r="AY101" s="0" t="n">
        <f aca="false">K101</f>
        <v>0</v>
      </c>
      <c r="BC101" s="528" t="n">
        <v>39264</v>
      </c>
      <c r="BD101" s="0" t="n">
        <v>2.716</v>
      </c>
      <c r="BE101" s="0" t="n">
        <v>0.16</v>
      </c>
      <c r="BF101" s="0" t="n">
        <v>0.009968124</v>
      </c>
      <c r="BG101" s="0" t="n">
        <v>0</v>
      </c>
      <c r="BH101" s="0" t="n">
        <v>0.069746638420391</v>
      </c>
    </row>
    <row r="102" customFormat="false" ht="12.75" hidden="false" customHeight="false" outlineLevel="0" collapsed="false">
      <c r="A102" s="472" t="n">
        <v>39934</v>
      </c>
      <c r="B102" s="0" t="n">
        <v>85.9562242</v>
      </c>
      <c r="C102" s="0" t="n">
        <v>0</v>
      </c>
      <c r="D102" s="0" t="n">
        <v>85.9562242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L102" s="530"/>
      <c r="M102" s="530"/>
      <c r="N102" s="530"/>
      <c r="O102" s="472" t="n">
        <v>39965</v>
      </c>
      <c r="P102" s="473" t="n">
        <v>4.025</v>
      </c>
      <c r="Q102" s="473" t="n">
        <v>0.195</v>
      </c>
      <c r="R102" s="339" t="n">
        <v>0.025</v>
      </c>
      <c r="S102" s="339" t="n">
        <v>-0.015</v>
      </c>
      <c r="T102" s="535" t="n">
        <v>0.0608562910502886</v>
      </c>
      <c r="W102" s="532"/>
      <c r="X102" s="523"/>
      <c r="Y102" s="0"/>
      <c r="AO102" s="472" t="n">
        <f aca="false">A102</f>
        <v>39934</v>
      </c>
      <c r="AP102" s="0" t="n">
        <f aca="false">B102</f>
        <v>85.9562242</v>
      </c>
      <c r="AQ102" s="0" t="n">
        <f aca="false">C102</f>
        <v>0</v>
      </c>
      <c r="AR102" s="0" t="n">
        <f aca="false">D102</f>
        <v>85.9562242</v>
      </c>
      <c r="AS102" s="0" t="n">
        <f aca="false">E102</f>
        <v>0</v>
      </c>
      <c r="AT102" s="0" t="n">
        <f aca="false">F102</f>
        <v>0</v>
      </c>
      <c r="AU102" s="0" t="n">
        <f aca="false">G102</f>
        <v>0</v>
      </c>
      <c r="AV102" s="0" t="n">
        <f aca="false">H102</f>
        <v>0</v>
      </c>
      <c r="AW102" s="0" t="n">
        <f aca="false">I102</f>
        <v>0</v>
      </c>
      <c r="AX102" s="0" t="n">
        <f aca="false">J102</f>
        <v>0</v>
      </c>
      <c r="AY102" s="0" t="n">
        <f aca="false">K102</f>
        <v>0</v>
      </c>
      <c r="BC102" s="528" t="n">
        <v>39295</v>
      </c>
      <c r="BD102" s="0" t="n">
        <v>2.721</v>
      </c>
      <c r="BE102" s="0" t="n">
        <v>0.16</v>
      </c>
      <c r="BF102" s="0" t="n">
        <v>0.009968124</v>
      </c>
      <c r="BG102" s="0" t="n">
        <v>0</v>
      </c>
      <c r="BH102" s="0" t="n">
        <v>0.069794748269527</v>
      </c>
    </row>
    <row r="103" customFormat="false" ht="12.75" hidden="false" customHeight="false" outlineLevel="0" collapsed="false">
      <c r="A103" s="472" t="n">
        <v>39965</v>
      </c>
      <c r="B103" s="0" t="n">
        <v>84.08328315</v>
      </c>
      <c r="C103" s="0" t="n">
        <v>0</v>
      </c>
      <c r="D103" s="0" t="n">
        <v>84.08328315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L103" s="530"/>
      <c r="M103" s="530"/>
      <c r="N103" s="530"/>
      <c r="O103" s="472" t="n">
        <v>39995</v>
      </c>
      <c r="P103" s="473" t="n">
        <v>4.075</v>
      </c>
      <c r="Q103" s="473" t="n">
        <v>0.195</v>
      </c>
      <c r="R103" s="339" t="n">
        <v>0.0275</v>
      </c>
      <c r="S103" s="339" t="n">
        <v>-0.01</v>
      </c>
      <c r="T103" s="535" t="n">
        <v>0.0609173616398069</v>
      </c>
      <c r="W103" s="532"/>
      <c r="X103" s="523"/>
      <c r="Y103" s="0"/>
      <c r="AO103" s="472" t="n">
        <f aca="false">A103</f>
        <v>39965</v>
      </c>
      <c r="AP103" s="0" t="n">
        <f aca="false">B103</f>
        <v>84.08328315</v>
      </c>
      <c r="AQ103" s="0" t="n">
        <f aca="false">C103</f>
        <v>0</v>
      </c>
      <c r="AR103" s="0" t="n">
        <f aca="false">D103</f>
        <v>84.08328315</v>
      </c>
      <c r="AS103" s="0" t="n">
        <f aca="false">E103</f>
        <v>0</v>
      </c>
      <c r="AT103" s="0" t="n">
        <f aca="false">F103</f>
        <v>0</v>
      </c>
      <c r="AU103" s="0" t="n">
        <f aca="false">G103</f>
        <v>0</v>
      </c>
      <c r="AV103" s="0" t="n">
        <f aca="false">H103</f>
        <v>0</v>
      </c>
      <c r="AW103" s="0" t="n">
        <f aca="false">I103</f>
        <v>0</v>
      </c>
      <c r="AX103" s="0" t="n">
        <f aca="false">J103</f>
        <v>0</v>
      </c>
      <c r="AY103" s="0" t="n">
        <f aca="false">K103</f>
        <v>0</v>
      </c>
      <c r="BC103" s="528" t="n">
        <v>39326</v>
      </c>
      <c r="BD103" s="0" t="n">
        <v>2.723</v>
      </c>
      <c r="BE103" s="0" t="n">
        <v>0.16</v>
      </c>
      <c r="BF103" s="0" t="n">
        <v>0.009968124</v>
      </c>
      <c r="BG103" s="0" t="n">
        <v>0</v>
      </c>
      <c r="BH103" s="0" t="n">
        <v>0.069842858119426</v>
      </c>
    </row>
    <row r="104" customFormat="false" ht="12.75" hidden="false" customHeight="false" outlineLevel="0" collapsed="false">
      <c r="A104" s="472" t="n">
        <v>39995</v>
      </c>
      <c r="B104" s="0" t="n">
        <v>83.40516387</v>
      </c>
      <c r="C104" s="0" t="n">
        <v>0</v>
      </c>
      <c r="D104" s="0" t="n">
        <v>83.40516387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L104" s="530"/>
      <c r="M104" s="530"/>
      <c r="N104" s="530"/>
      <c r="O104" s="472" t="n">
        <v>40026</v>
      </c>
      <c r="P104" s="473" t="n">
        <v>4.106</v>
      </c>
      <c r="Q104" s="473" t="n">
        <v>0.195</v>
      </c>
      <c r="R104" s="339" t="n">
        <v>0.03</v>
      </c>
      <c r="S104" s="339" t="n">
        <v>-0.01</v>
      </c>
      <c r="T104" s="535" t="n">
        <v>0.0609804679169437</v>
      </c>
      <c r="W104" s="532"/>
      <c r="X104" s="523"/>
      <c r="Y104" s="0"/>
      <c r="AO104" s="472" t="n">
        <f aca="false">A104</f>
        <v>39995</v>
      </c>
      <c r="AP104" s="0" t="n">
        <f aca="false">B104</f>
        <v>83.40516387</v>
      </c>
      <c r="AQ104" s="0" t="n">
        <f aca="false">C104</f>
        <v>0</v>
      </c>
      <c r="AR104" s="0" t="n">
        <f aca="false">D104</f>
        <v>83.40516387</v>
      </c>
      <c r="AS104" s="0" t="n">
        <f aca="false">E104</f>
        <v>0</v>
      </c>
      <c r="AT104" s="0" t="n">
        <f aca="false">F104</f>
        <v>0</v>
      </c>
      <c r="AU104" s="0" t="n">
        <f aca="false">G104</f>
        <v>0</v>
      </c>
      <c r="AV104" s="0" t="n">
        <f aca="false">H104</f>
        <v>0</v>
      </c>
      <c r="AW104" s="0" t="n">
        <f aca="false">I104</f>
        <v>0</v>
      </c>
      <c r="AX104" s="0" t="n">
        <f aca="false">J104</f>
        <v>0</v>
      </c>
      <c r="AY104" s="0" t="n">
        <f aca="false">K104</f>
        <v>0</v>
      </c>
      <c r="BC104" s="528" t="n">
        <v>39356</v>
      </c>
      <c r="BD104" s="0" t="n">
        <v>2.761</v>
      </c>
      <c r="BE104" s="0" t="n">
        <v>0.16</v>
      </c>
      <c r="BF104" s="0" t="n">
        <v>0.009968124</v>
      </c>
      <c r="BG104" s="0" t="n">
        <v>0</v>
      </c>
      <c r="BH104" s="0" t="n">
        <v>0.069889416039413</v>
      </c>
    </row>
    <row r="105" customFormat="false" ht="12.75" hidden="false" customHeight="false" outlineLevel="0" collapsed="false">
      <c r="A105" s="472" t="n">
        <v>40026</v>
      </c>
      <c r="B105" s="0" t="n">
        <v>84.46793315</v>
      </c>
      <c r="C105" s="0" t="n">
        <v>0</v>
      </c>
      <c r="D105" s="0" t="n">
        <v>84.46793315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L105" s="530"/>
      <c r="M105" s="530"/>
      <c r="N105" s="530"/>
      <c r="O105" s="472" t="n">
        <v>40057</v>
      </c>
      <c r="P105" s="473" t="n">
        <v>4.121</v>
      </c>
      <c r="Q105" s="473" t="n">
        <v>0.195</v>
      </c>
      <c r="R105" s="339" t="n">
        <v>0.0225</v>
      </c>
      <c r="S105" s="339" t="n">
        <v>-0.01</v>
      </c>
      <c r="T105" s="535" t="n">
        <v>0.0610435741954034</v>
      </c>
      <c r="W105" s="532"/>
      <c r="X105" s="523"/>
      <c r="Y105" s="0"/>
      <c r="AO105" s="472" t="n">
        <f aca="false">A105</f>
        <v>40026</v>
      </c>
      <c r="AP105" s="0" t="n">
        <f aca="false">B105</f>
        <v>84.46793315</v>
      </c>
      <c r="AQ105" s="0" t="n">
        <f aca="false">C105</f>
        <v>0</v>
      </c>
      <c r="AR105" s="0" t="n">
        <f aca="false">D105</f>
        <v>84.46793315</v>
      </c>
      <c r="AS105" s="0" t="n">
        <f aca="false">E105</f>
        <v>0</v>
      </c>
      <c r="AT105" s="0" t="n">
        <f aca="false">F105</f>
        <v>0</v>
      </c>
      <c r="AU105" s="0" t="n">
        <f aca="false">G105</f>
        <v>0</v>
      </c>
      <c r="AV105" s="0" t="n">
        <f aca="false">H105</f>
        <v>0</v>
      </c>
      <c r="AW105" s="0" t="n">
        <f aca="false">I105</f>
        <v>0</v>
      </c>
      <c r="AX105" s="0" t="n">
        <f aca="false">J105</f>
        <v>0</v>
      </c>
      <c r="AY105" s="0" t="n">
        <f aca="false">K105</f>
        <v>0</v>
      </c>
      <c r="BC105" s="528" t="n">
        <v>39387</v>
      </c>
      <c r="BD105" s="0" t="n">
        <v>2.9</v>
      </c>
      <c r="BE105" s="0" t="n">
        <v>0.16</v>
      </c>
      <c r="BF105" s="0" t="n">
        <v>-0.069988713</v>
      </c>
      <c r="BG105" s="0" t="n">
        <v>0</v>
      </c>
      <c r="BH105" s="0" t="n">
        <v>0.069937525890819</v>
      </c>
    </row>
    <row r="106" customFormat="false" ht="12.75" hidden="false" customHeight="false" outlineLevel="0" collapsed="false">
      <c r="A106" s="472" t="n">
        <v>40057</v>
      </c>
      <c r="B106" s="0" t="n">
        <v>84.00304293</v>
      </c>
      <c r="C106" s="0" t="n">
        <v>0</v>
      </c>
      <c r="D106" s="0" t="n">
        <v>84.00304293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0</v>
      </c>
      <c r="L106" s="530"/>
      <c r="M106" s="530"/>
      <c r="N106" s="530"/>
      <c r="O106" s="472" t="n">
        <v>40087</v>
      </c>
      <c r="P106" s="473" t="n">
        <v>4.15</v>
      </c>
      <c r="Q106" s="473" t="n">
        <v>0.195</v>
      </c>
      <c r="R106" s="339" t="n">
        <v>0.0125</v>
      </c>
      <c r="S106" s="339" t="n">
        <v>-0.015</v>
      </c>
      <c r="T106" s="535" t="n">
        <v>0.0611046447887205</v>
      </c>
      <c r="W106" s="532"/>
      <c r="X106" s="523"/>
      <c r="Y106" s="0"/>
      <c r="AO106" s="472" t="n">
        <f aca="false">A106</f>
        <v>40057</v>
      </c>
      <c r="AP106" s="0" t="n">
        <f aca="false">B106</f>
        <v>84.00304293</v>
      </c>
      <c r="AQ106" s="0" t="n">
        <f aca="false">C106</f>
        <v>0</v>
      </c>
      <c r="AR106" s="0" t="n">
        <f aca="false">D106</f>
        <v>84.00304293</v>
      </c>
      <c r="AS106" s="0" t="n">
        <f aca="false">E106</f>
        <v>0</v>
      </c>
      <c r="AT106" s="0" t="n">
        <f aca="false">F106</f>
        <v>0</v>
      </c>
      <c r="AU106" s="0" t="n">
        <f aca="false">G106</f>
        <v>0</v>
      </c>
      <c r="AV106" s="0" t="n">
        <f aca="false">H106</f>
        <v>0</v>
      </c>
      <c r="AW106" s="0" t="n">
        <f aca="false">I106</f>
        <v>0</v>
      </c>
      <c r="AX106" s="0" t="n">
        <f aca="false">J106</f>
        <v>0</v>
      </c>
      <c r="AY106" s="0" t="n">
        <f aca="false">K106</f>
        <v>0</v>
      </c>
      <c r="BC106" s="528" t="n">
        <v>39417</v>
      </c>
      <c r="BD106" s="0" t="n">
        <v>3.04</v>
      </c>
      <c r="BE106" s="0" t="n">
        <v>0.16</v>
      </c>
      <c r="BF106" s="0" t="n">
        <v>-0.084951938</v>
      </c>
      <c r="BG106" s="0" t="n">
        <v>0</v>
      </c>
      <c r="BH106" s="0" t="n">
        <v>0.069984083812264</v>
      </c>
    </row>
    <row r="107" customFormat="false" ht="12.75" hidden="false" customHeight="false" outlineLevel="0" collapsed="false">
      <c r="A107" s="472" t="n">
        <v>40087</v>
      </c>
      <c r="B107" s="0" t="n">
        <v>85.17144992</v>
      </c>
      <c r="C107" s="0" t="n">
        <v>0</v>
      </c>
      <c r="D107" s="0" t="n">
        <v>85.17144992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L107" s="530"/>
      <c r="M107" s="530"/>
      <c r="N107" s="530"/>
      <c r="O107" s="472" t="n">
        <v>40118</v>
      </c>
      <c r="P107" s="473" t="n">
        <v>4.29</v>
      </c>
      <c r="Q107" s="473" t="n">
        <v>0.195</v>
      </c>
      <c r="R107" s="339" t="n">
        <v>-0.02</v>
      </c>
      <c r="S107" s="339" t="n">
        <v>-0.02</v>
      </c>
      <c r="T107" s="535" t="n">
        <v>0.0611677510697821</v>
      </c>
      <c r="W107" s="532"/>
      <c r="X107" s="523"/>
      <c r="Y107" s="0"/>
      <c r="AO107" s="472" t="n">
        <f aca="false">A107</f>
        <v>40087</v>
      </c>
      <c r="AP107" s="0" t="n">
        <f aca="false">B107</f>
        <v>85.17144992</v>
      </c>
      <c r="AQ107" s="0" t="n">
        <f aca="false">C107</f>
        <v>0</v>
      </c>
      <c r="AR107" s="0" t="n">
        <f aca="false">D107</f>
        <v>85.17144992</v>
      </c>
      <c r="AS107" s="0" t="n">
        <f aca="false">E107</f>
        <v>0</v>
      </c>
      <c r="AT107" s="0" t="n">
        <f aca="false">F107</f>
        <v>0</v>
      </c>
      <c r="AU107" s="0" t="n">
        <f aca="false">G107</f>
        <v>0</v>
      </c>
      <c r="AV107" s="0" t="n">
        <f aca="false">H107</f>
        <v>0</v>
      </c>
      <c r="AW107" s="0" t="n">
        <f aca="false">I107</f>
        <v>0</v>
      </c>
      <c r="AX107" s="0" t="n">
        <f aca="false">J107</f>
        <v>0</v>
      </c>
      <c r="AY107" s="0" t="n">
        <f aca="false">K107</f>
        <v>0</v>
      </c>
      <c r="BC107" s="528" t="n">
        <v>39448</v>
      </c>
      <c r="BD107" s="0" t="n">
        <v>3.129</v>
      </c>
      <c r="BE107" s="0" t="n">
        <v>0.159</v>
      </c>
      <c r="BF107" s="0" t="n">
        <v>-0.084955184</v>
      </c>
      <c r="BG107" s="0" t="n">
        <v>0</v>
      </c>
      <c r="BH107" s="0" t="n">
        <v>0.070032193665176</v>
      </c>
    </row>
    <row r="108" customFormat="false" ht="12.75" hidden="false" customHeight="false" outlineLevel="0" collapsed="false">
      <c r="A108" s="472" t="n">
        <v>40118</v>
      </c>
      <c r="B108" s="0" t="n">
        <v>79.34890653</v>
      </c>
      <c r="C108" s="0" t="n">
        <v>0</v>
      </c>
      <c r="D108" s="0" t="n">
        <v>79.34890653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L108" s="530"/>
      <c r="M108" s="530"/>
      <c r="N108" s="530"/>
      <c r="O108" s="472" t="n">
        <v>40148</v>
      </c>
      <c r="P108" s="473" t="n">
        <v>4.435</v>
      </c>
      <c r="Q108" s="473" t="n">
        <v>0.195</v>
      </c>
      <c r="R108" s="339" t="n">
        <v>-0.0425</v>
      </c>
      <c r="S108" s="339" t="n">
        <v>-0.025</v>
      </c>
      <c r="T108" s="535" t="n">
        <v>0.0612288216656176</v>
      </c>
      <c r="W108" s="532"/>
      <c r="X108" s="523"/>
      <c r="Y108" s="0"/>
      <c r="AO108" s="472" t="n">
        <f aca="false">A108</f>
        <v>40118</v>
      </c>
      <c r="AP108" s="0" t="n">
        <f aca="false">B108</f>
        <v>79.34890653</v>
      </c>
      <c r="AQ108" s="0" t="n">
        <f aca="false">C108</f>
        <v>0</v>
      </c>
      <c r="AR108" s="0" t="n">
        <f aca="false">D108</f>
        <v>79.34890653</v>
      </c>
      <c r="AS108" s="0" t="n">
        <f aca="false">E108</f>
        <v>0</v>
      </c>
      <c r="AT108" s="0" t="n">
        <f aca="false">F108</f>
        <v>0</v>
      </c>
      <c r="AU108" s="0" t="n">
        <f aca="false">G108</f>
        <v>0</v>
      </c>
      <c r="AV108" s="0" t="n">
        <f aca="false">H108</f>
        <v>0</v>
      </c>
      <c r="AW108" s="0" t="n">
        <f aca="false">I108</f>
        <v>0</v>
      </c>
      <c r="AX108" s="0" t="n">
        <f aca="false">J108</f>
        <v>0</v>
      </c>
      <c r="AY108" s="0" t="n">
        <f aca="false">K108</f>
        <v>0</v>
      </c>
      <c r="BC108" s="528" t="n">
        <v>39479</v>
      </c>
      <c r="BD108" s="0" t="n">
        <v>3.025</v>
      </c>
      <c r="BE108" s="0" t="n">
        <v>0.159</v>
      </c>
      <c r="BF108" s="0" t="n">
        <v>-0.059957423</v>
      </c>
      <c r="BG108" s="0" t="n">
        <v>0</v>
      </c>
      <c r="BH108" s="0" t="n">
        <v>0.070080303518853</v>
      </c>
    </row>
    <row r="109" customFormat="false" ht="12.75" hidden="false" customHeight="false" outlineLevel="0" collapsed="false">
      <c r="A109" s="472" t="n">
        <v>40148</v>
      </c>
      <c r="B109" s="0" t="n">
        <v>76.8606748</v>
      </c>
      <c r="C109" s="0" t="n">
        <v>0</v>
      </c>
      <c r="D109" s="0" t="n">
        <v>76.8606748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L109" s="530"/>
      <c r="M109" s="530"/>
      <c r="N109" s="530"/>
      <c r="O109" s="472" t="n">
        <v>40179</v>
      </c>
      <c r="P109" s="473" t="n">
        <v>4.54</v>
      </c>
      <c r="Q109" s="473" t="n">
        <v>0.195</v>
      </c>
      <c r="R109" s="339" t="n">
        <v>-0.045</v>
      </c>
      <c r="S109" s="339" t="n">
        <v>-0.025</v>
      </c>
      <c r="T109" s="535" t="n">
        <v>0.0612919279492821</v>
      </c>
      <c r="W109" s="532"/>
      <c r="X109" s="523"/>
      <c r="Y109" s="0"/>
      <c r="AO109" s="472" t="n">
        <f aca="false">A109</f>
        <v>40148</v>
      </c>
      <c r="AP109" s="0" t="n">
        <f aca="false">B109</f>
        <v>76.8606748</v>
      </c>
      <c r="AQ109" s="0" t="n">
        <f aca="false">C109</f>
        <v>0</v>
      </c>
      <c r="AR109" s="0" t="n">
        <f aca="false">D109</f>
        <v>76.8606748</v>
      </c>
      <c r="AS109" s="0" t="n">
        <f aca="false">E109</f>
        <v>0</v>
      </c>
      <c r="AT109" s="0" t="n">
        <f aca="false">F109</f>
        <v>0</v>
      </c>
      <c r="AU109" s="0" t="n">
        <f aca="false">G109</f>
        <v>0</v>
      </c>
      <c r="AV109" s="0" t="n">
        <f aca="false">H109</f>
        <v>0</v>
      </c>
      <c r="AW109" s="0" t="n">
        <f aca="false">I109</f>
        <v>0</v>
      </c>
      <c r="AX109" s="0" t="n">
        <f aca="false">J109</f>
        <v>0</v>
      </c>
      <c r="AY109" s="0" t="n">
        <f aca="false">K109</f>
        <v>0</v>
      </c>
      <c r="BC109" s="528" t="n">
        <v>39508</v>
      </c>
      <c r="BD109" s="0" t="n">
        <v>2.915</v>
      </c>
      <c r="BE109" s="0" t="n">
        <v>0.159</v>
      </c>
      <c r="BF109" s="0" t="n">
        <v>-0.049957423</v>
      </c>
      <c r="BG109" s="0" t="n">
        <v>0</v>
      </c>
      <c r="BH109" s="0" t="n">
        <v>0.070125309511695</v>
      </c>
    </row>
    <row r="110" customFormat="false" ht="12.75" hidden="false" customHeight="false" outlineLevel="0" collapsed="false">
      <c r="A110" s="472" t="n">
        <v>40179</v>
      </c>
      <c r="B110" s="0" t="n">
        <v>-120.4290911</v>
      </c>
      <c r="C110" s="0" t="n">
        <v>0</v>
      </c>
      <c r="D110" s="0" t="n">
        <v>-120.4290911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L110" s="530"/>
      <c r="M110" s="530"/>
      <c r="N110" s="530"/>
      <c r="O110" s="472" t="n">
        <v>40210</v>
      </c>
      <c r="P110" s="473" t="n">
        <v>4.422</v>
      </c>
      <c r="Q110" s="473" t="n">
        <v>0.19</v>
      </c>
      <c r="R110" s="339" t="n">
        <v>-0.0275</v>
      </c>
      <c r="S110" s="339" t="n">
        <v>-0.025</v>
      </c>
      <c r="T110" s="535" t="n">
        <v>0.0613550342342686</v>
      </c>
      <c r="W110" s="532"/>
      <c r="X110" s="523"/>
      <c r="Y110" s="0"/>
      <c r="AO110" s="472" t="n">
        <f aca="false">A110</f>
        <v>40179</v>
      </c>
      <c r="AP110" s="0" t="n">
        <f aca="false">B110</f>
        <v>-120.4290911</v>
      </c>
      <c r="AQ110" s="0" t="n">
        <f aca="false">C110</f>
        <v>0</v>
      </c>
      <c r="AR110" s="0" t="n">
        <f aca="false">D110</f>
        <v>-120.4290911</v>
      </c>
      <c r="AS110" s="0" t="n">
        <f aca="false">E110</f>
        <v>0</v>
      </c>
      <c r="AT110" s="0" t="n">
        <f aca="false">F110</f>
        <v>0</v>
      </c>
      <c r="AU110" s="0" t="n">
        <f aca="false">G110</f>
        <v>0</v>
      </c>
      <c r="AV110" s="0" t="n">
        <f aca="false">H110</f>
        <v>0</v>
      </c>
      <c r="AW110" s="0" t="n">
        <f aca="false">I110</f>
        <v>0</v>
      </c>
      <c r="AX110" s="0" t="n">
        <f aca="false">J110</f>
        <v>0</v>
      </c>
      <c r="AY110" s="0" t="n">
        <f aca="false">K110</f>
        <v>0</v>
      </c>
      <c r="BC110" s="528" t="n">
        <v>39539</v>
      </c>
      <c r="BD110" s="0" t="n">
        <v>2.808</v>
      </c>
      <c r="BE110" s="0" t="n">
        <v>0.159</v>
      </c>
      <c r="BF110" s="0" t="n">
        <v>0.009976639</v>
      </c>
      <c r="BG110" s="0" t="n">
        <v>0</v>
      </c>
      <c r="BH110" s="0" t="n">
        <v>0.070173419366854</v>
      </c>
    </row>
    <row r="111" customFormat="false" ht="12.75" hidden="false" customHeight="false" outlineLevel="0" collapsed="false">
      <c r="A111" s="472" t="n">
        <v>40210</v>
      </c>
      <c r="B111" s="0" t="n">
        <v>-101.72328094</v>
      </c>
      <c r="C111" s="0" t="n">
        <v>0</v>
      </c>
      <c r="D111" s="0" t="n">
        <v>-101.72328094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L111" s="530"/>
      <c r="M111" s="530"/>
      <c r="N111" s="530"/>
      <c r="O111" s="472" t="n">
        <v>40238</v>
      </c>
      <c r="P111" s="473" t="n">
        <v>4.289</v>
      </c>
      <c r="Q111" s="473" t="n">
        <v>0.1875</v>
      </c>
      <c r="R111" s="339" t="n">
        <v>-0.015</v>
      </c>
      <c r="S111" s="339" t="n">
        <v>-0.02</v>
      </c>
      <c r="T111" s="535" t="n">
        <v>0.0614120334605541</v>
      </c>
      <c r="W111" s="532"/>
      <c r="X111" s="523"/>
      <c r="Y111" s="0"/>
      <c r="AO111" s="472" t="n">
        <f aca="false">A111</f>
        <v>40210</v>
      </c>
      <c r="AP111" s="0" t="n">
        <f aca="false">B111</f>
        <v>-101.72328094</v>
      </c>
      <c r="AQ111" s="0" t="n">
        <f aca="false">C111</f>
        <v>0</v>
      </c>
      <c r="AR111" s="0" t="n">
        <f aca="false">D111</f>
        <v>-101.72328094</v>
      </c>
      <c r="AS111" s="0" t="n">
        <f aca="false">E111</f>
        <v>0</v>
      </c>
      <c r="AT111" s="0" t="n">
        <f aca="false">F111</f>
        <v>0</v>
      </c>
      <c r="AU111" s="0" t="n">
        <f aca="false">G111</f>
        <v>0</v>
      </c>
      <c r="AV111" s="0" t="n">
        <f aca="false">H111</f>
        <v>0</v>
      </c>
      <c r="AW111" s="0" t="n">
        <f aca="false">I111</f>
        <v>0</v>
      </c>
      <c r="AX111" s="0" t="n">
        <f aca="false">J111</f>
        <v>0</v>
      </c>
      <c r="AY111" s="0" t="n">
        <f aca="false">K111</f>
        <v>0</v>
      </c>
      <c r="BC111" s="528" t="n">
        <v>39569</v>
      </c>
      <c r="BD111" s="0" t="n">
        <v>2.779</v>
      </c>
      <c r="BE111" s="0" t="n">
        <v>0.159</v>
      </c>
      <c r="BF111" s="0" t="n">
        <v>0.009968124</v>
      </c>
      <c r="BG111" s="0" t="n">
        <v>0</v>
      </c>
      <c r="BH111" s="0" t="n">
        <v>0.07021997729193</v>
      </c>
    </row>
    <row r="112" customFormat="false" ht="12.75" hidden="false" customHeight="false" outlineLevel="0" collapsed="false">
      <c r="A112" s="472" t="n">
        <v>40238</v>
      </c>
      <c r="B112" s="0" t="n">
        <v>-116.81140427</v>
      </c>
      <c r="C112" s="0" t="n">
        <v>0</v>
      </c>
      <c r="D112" s="0" t="n">
        <v>-116.81140427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L112" s="530"/>
      <c r="M112" s="530"/>
      <c r="N112" s="530"/>
      <c r="O112" s="472" t="n">
        <v>40269</v>
      </c>
      <c r="P112" s="473" t="n">
        <v>4.069</v>
      </c>
      <c r="Q112" s="473" t="n">
        <v>0.185</v>
      </c>
      <c r="R112" s="339" t="n">
        <v>0.02</v>
      </c>
      <c r="S112" s="339" t="n">
        <v>-0.015</v>
      </c>
      <c r="T112" s="535" t="n">
        <v>0.0614751397480573</v>
      </c>
      <c r="W112" s="532"/>
      <c r="X112" s="523"/>
      <c r="Y112" s="0"/>
      <c r="AO112" s="472" t="n">
        <f aca="false">A112</f>
        <v>40238</v>
      </c>
      <c r="AP112" s="0" t="n">
        <f aca="false">B112</f>
        <v>-116.81140427</v>
      </c>
      <c r="AQ112" s="0" t="n">
        <f aca="false">C112</f>
        <v>0</v>
      </c>
      <c r="AR112" s="0" t="n">
        <f aca="false">D112</f>
        <v>-116.81140427</v>
      </c>
      <c r="AS112" s="0" t="n">
        <f aca="false">E112</f>
        <v>0</v>
      </c>
      <c r="AT112" s="0" t="n">
        <f aca="false">F112</f>
        <v>0</v>
      </c>
      <c r="AU112" s="0" t="n">
        <f aca="false">G112</f>
        <v>0</v>
      </c>
      <c r="AV112" s="0" t="n">
        <f aca="false">H112</f>
        <v>0</v>
      </c>
      <c r="AW112" s="0" t="n">
        <f aca="false">I112</f>
        <v>0</v>
      </c>
      <c r="AX112" s="0" t="n">
        <f aca="false">J112</f>
        <v>0</v>
      </c>
      <c r="AY112" s="0" t="n">
        <f aca="false">K112</f>
        <v>0</v>
      </c>
      <c r="BC112" s="528" t="n">
        <v>39600</v>
      </c>
      <c r="BD112" s="0" t="n">
        <v>2.78</v>
      </c>
      <c r="BE112" s="0" t="n">
        <v>0.159</v>
      </c>
      <c r="BF112" s="0" t="n">
        <v>0.009968124</v>
      </c>
      <c r="BG112" s="0" t="n">
        <v>0</v>
      </c>
      <c r="BH112" s="0" t="n">
        <v>0.070268087148595</v>
      </c>
    </row>
    <row r="113" customFormat="false" ht="12.75" hidden="false" customHeight="false" outlineLevel="0" collapsed="false">
      <c r="A113" s="472" t="n">
        <v>40269</v>
      </c>
      <c r="B113" s="0" t="n">
        <v>-107.87650435</v>
      </c>
      <c r="C113" s="0" t="n">
        <v>0</v>
      </c>
      <c r="D113" s="0" t="n">
        <v>-107.87650435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L113" s="530"/>
      <c r="M113" s="530"/>
      <c r="N113" s="530"/>
      <c r="O113" s="472" t="n">
        <v>40299</v>
      </c>
      <c r="P113" s="473" t="n">
        <v>4.059</v>
      </c>
      <c r="Q113" s="473" t="n">
        <v>0.185</v>
      </c>
      <c r="R113" s="339" t="n">
        <v>0.02</v>
      </c>
      <c r="S113" s="339" t="n">
        <v>-0.015</v>
      </c>
      <c r="T113" s="535" t="n">
        <v>0.0615362103501256</v>
      </c>
      <c r="W113" s="532"/>
      <c r="X113" s="523"/>
      <c r="Y113" s="0"/>
      <c r="AO113" s="472" t="n">
        <f aca="false">A113</f>
        <v>40269</v>
      </c>
      <c r="AP113" s="0" t="n">
        <f aca="false">B113</f>
        <v>-107.87650435</v>
      </c>
      <c r="AQ113" s="0" t="n">
        <f aca="false">C113</f>
        <v>0</v>
      </c>
      <c r="AR113" s="0" t="n">
        <f aca="false">D113</f>
        <v>-107.87650435</v>
      </c>
      <c r="AS113" s="0" t="n">
        <f aca="false">E113</f>
        <v>0</v>
      </c>
      <c r="AT113" s="0" t="n">
        <f aca="false">F113</f>
        <v>0</v>
      </c>
      <c r="AU113" s="0" t="n">
        <f aca="false">G113</f>
        <v>0</v>
      </c>
      <c r="AV113" s="0" t="n">
        <f aca="false">H113</f>
        <v>0</v>
      </c>
      <c r="AW113" s="0" t="n">
        <f aca="false">I113</f>
        <v>0</v>
      </c>
      <c r="AX113" s="0" t="n">
        <f aca="false">J113</f>
        <v>0</v>
      </c>
      <c r="AY113" s="0" t="n">
        <f aca="false">K113</f>
        <v>0</v>
      </c>
      <c r="BC113" s="528" t="n">
        <v>39630</v>
      </c>
      <c r="BD113" s="0" t="n">
        <v>2.786</v>
      </c>
      <c r="BE113" s="0" t="n">
        <v>0.159</v>
      </c>
      <c r="BF113" s="0" t="n">
        <v>0.009968124</v>
      </c>
      <c r="BG113" s="0" t="n">
        <v>0</v>
      </c>
      <c r="BH113" s="0" t="n">
        <v>0.070314645075127</v>
      </c>
    </row>
    <row r="114" customFormat="false" ht="12.75" hidden="false" customHeight="false" outlineLevel="0" collapsed="false">
      <c r="A114" s="472" t="n">
        <v>40299</v>
      </c>
      <c r="B114" s="0" t="n">
        <v>-101.92490043</v>
      </c>
      <c r="C114" s="0" t="n">
        <v>0</v>
      </c>
      <c r="D114" s="0" t="n">
        <v>-101.92490043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L114" s="530"/>
      <c r="M114" s="530"/>
      <c r="N114" s="530"/>
      <c r="O114" s="472" t="n">
        <v>40330</v>
      </c>
      <c r="P114" s="473" t="n">
        <v>4.095</v>
      </c>
      <c r="Q114" s="473" t="n">
        <v>0.185</v>
      </c>
      <c r="R114" s="339" t="n">
        <v>0.025</v>
      </c>
      <c r="S114" s="339" t="n">
        <v>-0.015</v>
      </c>
      <c r="T114" s="535" t="n">
        <v>0.0615993166402311</v>
      </c>
      <c r="W114" s="532"/>
      <c r="X114" s="523"/>
      <c r="Y114" s="0"/>
      <c r="AO114" s="472" t="n">
        <f aca="false">A114</f>
        <v>40299</v>
      </c>
      <c r="AP114" s="0" t="n">
        <f aca="false">B114</f>
        <v>-101.92490043</v>
      </c>
      <c r="AQ114" s="0" t="n">
        <f aca="false">C114</f>
        <v>0</v>
      </c>
      <c r="AR114" s="0" t="n">
        <f aca="false">D114</f>
        <v>-101.92490043</v>
      </c>
      <c r="AS114" s="0" t="n">
        <f aca="false">E114</f>
        <v>0</v>
      </c>
      <c r="AT114" s="0" t="n">
        <f aca="false">F114</f>
        <v>0</v>
      </c>
      <c r="AU114" s="0" t="n">
        <f aca="false">G114</f>
        <v>0</v>
      </c>
      <c r="AV114" s="0" t="n">
        <f aca="false">H114</f>
        <v>0</v>
      </c>
      <c r="AW114" s="0" t="n">
        <f aca="false">I114</f>
        <v>0</v>
      </c>
      <c r="AX114" s="0" t="n">
        <f aca="false">J114</f>
        <v>0</v>
      </c>
      <c r="AY114" s="0" t="n">
        <f aca="false">K114</f>
        <v>0</v>
      </c>
      <c r="BC114" s="528" t="n">
        <v>39661</v>
      </c>
      <c r="BD114" s="0" t="n">
        <v>2.791</v>
      </c>
      <c r="BE114" s="0" t="n">
        <v>0.159</v>
      </c>
      <c r="BF114" s="0" t="n">
        <v>0.009968124</v>
      </c>
      <c r="BG114" s="0" t="n">
        <v>0</v>
      </c>
      <c r="BH114" s="0" t="n">
        <v>0.070362754933297</v>
      </c>
    </row>
    <row r="115" customFormat="false" ht="12.75" hidden="false" customHeight="false" outlineLevel="0" collapsed="false">
      <c r="A115" s="472" t="n">
        <v>40330</v>
      </c>
      <c r="B115" s="0" t="n">
        <v>-96.41500187</v>
      </c>
      <c r="C115" s="0" t="n">
        <v>0</v>
      </c>
      <c r="D115" s="0" t="n">
        <v>-96.41500187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0</v>
      </c>
      <c r="L115" s="530"/>
      <c r="M115" s="530"/>
      <c r="N115" s="530"/>
      <c r="O115" s="472" t="n">
        <v>40360</v>
      </c>
      <c r="P115" s="473" t="n">
        <v>4.145</v>
      </c>
      <c r="Q115" s="473" t="n">
        <v>0.185</v>
      </c>
      <c r="R115" s="339" t="n">
        <v>0.0275</v>
      </c>
      <c r="S115" s="339" t="n">
        <v>-0.01</v>
      </c>
      <c r="T115" s="535" t="n">
        <v>0.0616603872448174</v>
      </c>
      <c r="W115" s="532"/>
      <c r="X115" s="523"/>
      <c r="Y115" s="0"/>
      <c r="AO115" s="472" t="n">
        <f aca="false">A115</f>
        <v>40330</v>
      </c>
      <c r="AP115" s="0" t="n">
        <f aca="false">B115</f>
        <v>-96.41500187</v>
      </c>
      <c r="AQ115" s="0" t="n">
        <f aca="false">C115</f>
        <v>0</v>
      </c>
      <c r="AR115" s="0" t="n">
        <f aca="false">D115</f>
        <v>-96.41500187</v>
      </c>
      <c r="AS115" s="0" t="n">
        <f aca="false">E115</f>
        <v>0</v>
      </c>
      <c r="AT115" s="0" t="n">
        <f aca="false">F115</f>
        <v>0</v>
      </c>
      <c r="AU115" s="0" t="n">
        <f aca="false">G115</f>
        <v>0</v>
      </c>
      <c r="AV115" s="0" t="n">
        <f aca="false">H115</f>
        <v>0</v>
      </c>
      <c r="AW115" s="0" t="n">
        <f aca="false">I115</f>
        <v>0</v>
      </c>
      <c r="AX115" s="0" t="n">
        <f aca="false">J115</f>
        <v>0</v>
      </c>
      <c r="AY115" s="0" t="n">
        <f aca="false">K115</f>
        <v>0</v>
      </c>
      <c r="BC115" s="528" t="n">
        <v>39692</v>
      </c>
      <c r="BD115" s="0" t="n">
        <v>2.793</v>
      </c>
      <c r="BE115" s="0" t="n">
        <v>0.159</v>
      </c>
      <c r="BF115" s="0" t="n">
        <v>0.009968124</v>
      </c>
      <c r="BG115" s="0" t="n">
        <v>0</v>
      </c>
      <c r="BH115" s="0" t="n">
        <v>0.070410864792233</v>
      </c>
    </row>
    <row r="116" customFormat="false" ht="12.75" hidden="false" customHeight="false" outlineLevel="0" collapsed="false">
      <c r="A116" s="472" t="n">
        <v>40360</v>
      </c>
      <c r="B116" s="0" t="n">
        <v>-100.68277743</v>
      </c>
      <c r="C116" s="0" t="n">
        <v>0</v>
      </c>
      <c r="D116" s="0" t="n">
        <v>-100.68277743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L116" s="530"/>
      <c r="M116" s="530"/>
      <c r="N116" s="530"/>
      <c r="O116" s="472" t="n">
        <v>40391</v>
      </c>
      <c r="P116" s="473" t="n">
        <v>4.176</v>
      </c>
      <c r="Q116" s="473" t="n">
        <v>0.185</v>
      </c>
      <c r="R116" s="339" t="n">
        <v>0.03</v>
      </c>
      <c r="S116" s="339" t="n">
        <v>-0.01</v>
      </c>
      <c r="T116" s="535" t="n">
        <v>0.0617234935375239</v>
      </c>
      <c r="W116" s="532"/>
      <c r="X116" s="523"/>
      <c r="Y116" s="0"/>
      <c r="AO116" s="472" t="n">
        <f aca="false">A116</f>
        <v>40360</v>
      </c>
      <c r="AP116" s="0" t="n">
        <f aca="false">B116</f>
        <v>-100.68277743</v>
      </c>
      <c r="AQ116" s="0" t="n">
        <f aca="false">C116</f>
        <v>0</v>
      </c>
      <c r="AR116" s="0" t="n">
        <f aca="false">D116</f>
        <v>-100.68277743</v>
      </c>
      <c r="AS116" s="0" t="n">
        <f aca="false">E116</f>
        <v>0</v>
      </c>
      <c r="AT116" s="0" t="n">
        <f aca="false">F116</f>
        <v>0</v>
      </c>
      <c r="AU116" s="0" t="n">
        <f aca="false">G116</f>
        <v>0</v>
      </c>
      <c r="AV116" s="0" t="n">
        <f aca="false">H116</f>
        <v>0</v>
      </c>
      <c r="AW116" s="0" t="n">
        <f aca="false">I116</f>
        <v>0</v>
      </c>
      <c r="AX116" s="0" t="n">
        <f aca="false">J116</f>
        <v>0</v>
      </c>
      <c r="AY116" s="0" t="n">
        <f aca="false">K116</f>
        <v>0</v>
      </c>
      <c r="BC116" s="528" t="n">
        <v>39722</v>
      </c>
      <c r="BD116" s="0" t="n">
        <v>2.831</v>
      </c>
      <c r="BE116" s="0" t="n">
        <v>0.159</v>
      </c>
      <c r="BF116" s="0" t="n">
        <v>0.009968124</v>
      </c>
      <c r="BG116" s="0" t="n">
        <v>0</v>
      </c>
      <c r="BH116" s="0" t="n">
        <v>0.070457422720963</v>
      </c>
    </row>
    <row r="117" customFormat="false" ht="12.75" hidden="false" customHeight="false" outlineLevel="0" collapsed="false">
      <c r="A117" s="472" t="n">
        <v>40391</v>
      </c>
      <c r="B117" s="0" t="n">
        <v>-106.51892188</v>
      </c>
      <c r="C117" s="0" t="n">
        <v>0</v>
      </c>
      <c r="D117" s="0" t="n">
        <v>-106.51892188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L117" s="530"/>
      <c r="M117" s="530"/>
      <c r="N117" s="530"/>
      <c r="O117" s="472" t="n">
        <v>40422</v>
      </c>
      <c r="P117" s="473" t="n">
        <v>4.191</v>
      </c>
      <c r="Q117" s="473" t="n">
        <v>0.185</v>
      </c>
      <c r="R117" s="339" t="n">
        <v>0.0225</v>
      </c>
      <c r="S117" s="339" t="n">
        <v>-0.01</v>
      </c>
      <c r="T117" s="535" t="n">
        <v>0.061786599831553</v>
      </c>
      <c r="W117" s="532"/>
      <c r="X117" s="523"/>
      <c r="Y117" s="0"/>
      <c r="AO117" s="472" t="n">
        <f aca="false">A117</f>
        <v>40391</v>
      </c>
      <c r="AP117" s="0" t="n">
        <f aca="false">B117</f>
        <v>-106.51892188</v>
      </c>
      <c r="AQ117" s="0" t="n">
        <f aca="false">C117</f>
        <v>0</v>
      </c>
      <c r="AR117" s="0" t="n">
        <f aca="false">D117</f>
        <v>-106.51892188</v>
      </c>
      <c r="AS117" s="0" t="n">
        <f aca="false">E117</f>
        <v>0</v>
      </c>
      <c r="AT117" s="0" t="n">
        <f aca="false">F117</f>
        <v>0</v>
      </c>
      <c r="AU117" s="0" t="n">
        <f aca="false">G117</f>
        <v>0</v>
      </c>
      <c r="AV117" s="0" t="n">
        <f aca="false">H117</f>
        <v>0</v>
      </c>
      <c r="AW117" s="0" t="n">
        <f aca="false">I117</f>
        <v>0</v>
      </c>
      <c r="AX117" s="0" t="n">
        <f aca="false">J117</f>
        <v>0</v>
      </c>
      <c r="AY117" s="0" t="n">
        <f aca="false">K117</f>
        <v>0</v>
      </c>
      <c r="BC117" s="528" t="n">
        <v>39753</v>
      </c>
      <c r="BD117" s="0" t="n">
        <v>2.97</v>
      </c>
      <c r="BE117" s="0" t="n">
        <v>0.159</v>
      </c>
      <c r="BF117" s="0" t="n">
        <v>-0.069988713</v>
      </c>
      <c r="BG117" s="0" t="n">
        <v>0</v>
      </c>
      <c r="BH117" s="0" t="n">
        <v>0.070505532581404</v>
      </c>
    </row>
    <row r="118" customFormat="false" ht="12.75" hidden="false" customHeight="false" outlineLevel="0" collapsed="false">
      <c r="A118" s="472" t="n">
        <v>40422</v>
      </c>
      <c r="B118" s="0" t="n">
        <v>-100.77400491</v>
      </c>
      <c r="C118" s="0" t="n">
        <v>0</v>
      </c>
      <c r="D118" s="0" t="n">
        <v>-100.77400491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L118" s="530"/>
      <c r="M118" s="530"/>
      <c r="N118" s="530"/>
      <c r="O118" s="472" t="n">
        <v>40452</v>
      </c>
      <c r="P118" s="473" t="n">
        <v>4.22</v>
      </c>
      <c r="Q118" s="473" t="n">
        <v>0.185</v>
      </c>
      <c r="R118" s="339" t="n">
        <v>0.0125</v>
      </c>
      <c r="S118" s="339" t="n">
        <v>-0.015</v>
      </c>
      <c r="T118" s="535" t="n">
        <v>0.0618476704399362</v>
      </c>
      <c r="W118" s="532"/>
      <c r="X118" s="523"/>
      <c r="Y118" s="0"/>
      <c r="AO118" s="472" t="n">
        <f aca="false">A118</f>
        <v>40422</v>
      </c>
      <c r="AP118" s="0" t="n">
        <f aca="false">B118</f>
        <v>-100.77400491</v>
      </c>
      <c r="AQ118" s="0" t="n">
        <f aca="false">C118</f>
        <v>0</v>
      </c>
      <c r="AR118" s="0" t="n">
        <f aca="false">D118</f>
        <v>-100.77400491</v>
      </c>
      <c r="AS118" s="0" t="n">
        <f aca="false">E118</f>
        <v>0</v>
      </c>
      <c r="AT118" s="0" t="n">
        <f aca="false">F118</f>
        <v>0</v>
      </c>
      <c r="AU118" s="0" t="n">
        <f aca="false">G118</f>
        <v>0</v>
      </c>
      <c r="AV118" s="0" t="n">
        <f aca="false">H118</f>
        <v>0</v>
      </c>
      <c r="AW118" s="0" t="n">
        <f aca="false">I118</f>
        <v>0</v>
      </c>
      <c r="AX118" s="0" t="n">
        <f aca="false">J118</f>
        <v>0</v>
      </c>
      <c r="AY118" s="0" t="n">
        <f aca="false">K118</f>
        <v>0</v>
      </c>
      <c r="BC118" s="528" t="n">
        <v>39783</v>
      </c>
      <c r="BD118" s="0" t="n">
        <v>3.11</v>
      </c>
      <c r="BE118" s="0" t="n">
        <v>0.159</v>
      </c>
      <c r="BF118" s="0" t="n">
        <v>-0.084951938</v>
      </c>
      <c r="BG118" s="0" t="n">
        <v>0</v>
      </c>
      <c r="BH118" s="0" t="n">
        <v>0.070552090511591</v>
      </c>
    </row>
    <row r="119" customFormat="false" ht="12.75" hidden="false" customHeight="false" outlineLevel="0" collapsed="false">
      <c r="A119" s="472" t="n">
        <v>40452</v>
      </c>
      <c r="B119" s="0" t="n">
        <v>-105.94195771</v>
      </c>
      <c r="C119" s="0" t="n">
        <v>0</v>
      </c>
      <c r="D119" s="0" t="n">
        <v>-105.94195771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L119" s="530"/>
      <c r="M119" s="530"/>
      <c r="N119" s="530"/>
      <c r="O119" s="472" t="n">
        <v>40483</v>
      </c>
      <c r="P119" s="473" t="n">
        <v>4.36</v>
      </c>
      <c r="Q119" s="473" t="n">
        <v>0.185</v>
      </c>
      <c r="R119" s="339" t="n">
        <v>-0.02</v>
      </c>
      <c r="S119" s="339" t="n">
        <v>-0.02</v>
      </c>
      <c r="T119" s="535" t="n">
        <v>0.0619107767365668</v>
      </c>
      <c r="W119" s="532"/>
      <c r="X119" s="523"/>
      <c r="Y119" s="0"/>
      <c r="AO119" s="472" t="n">
        <f aca="false">A119</f>
        <v>40452</v>
      </c>
      <c r="AP119" s="0" t="n">
        <f aca="false">B119</f>
        <v>-105.94195771</v>
      </c>
      <c r="AQ119" s="0" t="n">
        <f aca="false">C119</f>
        <v>0</v>
      </c>
      <c r="AR119" s="0" t="n">
        <f aca="false">D119</f>
        <v>-105.94195771</v>
      </c>
      <c r="AS119" s="0" t="n">
        <f aca="false">E119</f>
        <v>0</v>
      </c>
      <c r="AT119" s="0" t="n">
        <f aca="false">F119</f>
        <v>0</v>
      </c>
      <c r="AU119" s="0" t="n">
        <f aca="false">G119</f>
        <v>0</v>
      </c>
      <c r="AV119" s="0" t="n">
        <f aca="false">H119</f>
        <v>0</v>
      </c>
      <c r="AW119" s="0" t="n">
        <f aca="false">I119</f>
        <v>0</v>
      </c>
      <c r="AX119" s="0" t="n">
        <f aca="false">J119</f>
        <v>0</v>
      </c>
      <c r="AY119" s="0" t="n">
        <f aca="false">K119</f>
        <v>0</v>
      </c>
      <c r="BC119" s="528" t="n">
        <v>39814</v>
      </c>
      <c r="BD119" s="0" t="n">
        <v>3.2065</v>
      </c>
      <c r="BE119" s="0" t="n">
        <v>0.158</v>
      </c>
      <c r="BF119" s="0" t="n">
        <v>-0.084955184</v>
      </c>
      <c r="BG119" s="0" t="n">
        <v>0</v>
      </c>
      <c r="BH119" s="0" t="n">
        <v>0.070600200373538</v>
      </c>
    </row>
    <row r="120" customFormat="false" ht="12.75" hidden="false" customHeight="false" outlineLevel="0" collapsed="false">
      <c r="A120" s="472" t="n">
        <v>40483</v>
      </c>
      <c r="B120" s="0" t="n">
        <v>-92.99060973</v>
      </c>
      <c r="C120" s="0" t="n">
        <v>0</v>
      </c>
      <c r="D120" s="0" t="n">
        <v>-92.99060973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L120" s="530"/>
      <c r="M120" s="530"/>
      <c r="N120" s="530"/>
      <c r="O120" s="472" t="n">
        <v>40513</v>
      </c>
      <c r="P120" s="473" t="n">
        <v>4.505</v>
      </c>
      <c r="Q120" s="473" t="n">
        <v>0.185</v>
      </c>
      <c r="R120" s="339" t="n">
        <v>-0.0425</v>
      </c>
      <c r="S120" s="339" t="n">
        <v>-0.025</v>
      </c>
      <c r="T120" s="535" t="n">
        <v>0.0619718473474675</v>
      </c>
      <c r="W120" s="532"/>
      <c r="X120" s="523"/>
      <c r="Y120" s="0"/>
      <c r="AO120" s="472" t="n">
        <f aca="false">A120</f>
        <v>40483</v>
      </c>
      <c r="AP120" s="0" t="n">
        <f aca="false">B120</f>
        <v>-92.99060973</v>
      </c>
      <c r="AQ120" s="0" t="n">
        <f aca="false">C120</f>
        <v>0</v>
      </c>
      <c r="AR120" s="0" t="n">
        <f aca="false">D120</f>
        <v>-92.99060973</v>
      </c>
      <c r="AS120" s="0" t="n">
        <f aca="false">E120</f>
        <v>0</v>
      </c>
      <c r="AT120" s="0" t="n">
        <f aca="false">F120</f>
        <v>0</v>
      </c>
      <c r="AU120" s="0" t="n">
        <f aca="false">G120</f>
        <v>0</v>
      </c>
      <c r="AV120" s="0" t="n">
        <f aca="false">H120</f>
        <v>0</v>
      </c>
      <c r="AW120" s="0" t="n">
        <f aca="false">I120</f>
        <v>0</v>
      </c>
      <c r="AX120" s="0" t="n">
        <f aca="false">J120</f>
        <v>0</v>
      </c>
      <c r="AY120" s="0" t="n">
        <f aca="false">K120</f>
        <v>0</v>
      </c>
      <c r="BC120" s="528" t="n">
        <v>39845</v>
      </c>
      <c r="BD120" s="0" t="n">
        <v>3.1025</v>
      </c>
      <c r="BE120" s="0" t="n">
        <v>0.158</v>
      </c>
      <c r="BF120" s="0" t="n">
        <v>-0.059957423</v>
      </c>
      <c r="BG120" s="0" t="n">
        <v>0</v>
      </c>
      <c r="BH120" s="0" t="n">
        <v>0.07064831023625</v>
      </c>
    </row>
    <row r="121" customFormat="false" ht="12.75" hidden="false" customHeight="false" outlineLevel="0" collapsed="false">
      <c r="A121" s="472" t="n">
        <v>40513</v>
      </c>
      <c r="B121" s="0" t="n">
        <v>-97.66827048</v>
      </c>
      <c r="C121" s="0" t="n">
        <v>0</v>
      </c>
      <c r="D121" s="0" t="n">
        <v>-97.66827048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L121" s="530"/>
      <c r="M121" s="530"/>
      <c r="N121" s="530"/>
      <c r="O121" s="472" t="n">
        <v>40544</v>
      </c>
      <c r="P121" s="473" t="n">
        <v>4.615</v>
      </c>
      <c r="Q121" s="473" t="n">
        <v>0.185</v>
      </c>
      <c r="R121" s="339" t="n">
        <v>-0.045</v>
      </c>
      <c r="S121" s="339" t="n">
        <v>-0.025</v>
      </c>
      <c r="T121" s="535" t="n">
        <v>0.0620349536466991</v>
      </c>
      <c r="W121" s="532"/>
      <c r="X121" s="523"/>
      <c r="Y121" s="0"/>
      <c r="AO121" s="472" t="n">
        <f aca="false">A121</f>
        <v>40513</v>
      </c>
      <c r="AP121" s="0" t="n">
        <f aca="false">B121</f>
        <v>-97.66827048</v>
      </c>
      <c r="AQ121" s="0" t="n">
        <f aca="false">C121</f>
        <v>0</v>
      </c>
      <c r="AR121" s="0" t="n">
        <f aca="false">D121</f>
        <v>-97.66827048</v>
      </c>
      <c r="AS121" s="0" t="n">
        <f aca="false">E121</f>
        <v>0</v>
      </c>
      <c r="AT121" s="0" t="n">
        <f aca="false">F121</f>
        <v>0</v>
      </c>
      <c r="AU121" s="0" t="n">
        <f aca="false">G121</f>
        <v>0</v>
      </c>
      <c r="AV121" s="0" t="n">
        <f aca="false">H121</f>
        <v>0</v>
      </c>
      <c r="AW121" s="0" t="n">
        <f aca="false">I121</f>
        <v>0</v>
      </c>
      <c r="AX121" s="0" t="n">
        <f aca="false">J121</f>
        <v>0</v>
      </c>
      <c r="AY121" s="0" t="n">
        <f aca="false">K121</f>
        <v>0</v>
      </c>
      <c r="BC121" s="528" t="n">
        <v>39873</v>
      </c>
      <c r="BD121" s="0" t="n">
        <v>2.9925</v>
      </c>
      <c r="BE121" s="0" t="n">
        <v>0.158</v>
      </c>
      <c r="BF121" s="0" t="n">
        <v>-0.049957423</v>
      </c>
      <c r="BG121" s="0" t="n">
        <v>0</v>
      </c>
      <c r="BH121" s="0" t="n">
        <v>0.070691764306453</v>
      </c>
    </row>
    <row r="122" customFormat="false" ht="12.75" hidden="false" customHeight="false" outlineLevel="0" collapsed="false">
      <c r="A122" s="472" t="n">
        <v>40544</v>
      </c>
      <c r="B122" s="0" t="n">
        <v>57.46149659</v>
      </c>
      <c r="C122" s="0" t="n">
        <v>0</v>
      </c>
      <c r="D122" s="0" t="n">
        <v>57.46149659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L122" s="530"/>
      <c r="M122" s="530"/>
      <c r="N122" s="530"/>
      <c r="O122" s="472" t="n">
        <v>40575</v>
      </c>
      <c r="P122" s="473" t="n">
        <v>4.497</v>
      </c>
      <c r="Q122" s="473" t="n">
        <v>0.185</v>
      </c>
      <c r="R122" s="339" t="n">
        <v>-0.0275</v>
      </c>
      <c r="S122" s="339" t="n">
        <v>-0.025</v>
      </c>
      <c r="T122" s="535" t="n">
        <v>0.0620980599472527</v>
      </c>
      <c r="W122" s="532"/>
      <c r="X122" s="523"/>
      <c r="Y122" s="0"/>
      <c r="AO122" s="472" t="n">
        <f aca="false">A122</f>
        <v>40544</v>
      </c>
      <c r="AP122" s="0" t="n">
        <f aca="false">B122</f>
        <v>57.46149659</v>
      </c>
      <c r="AQ122" s="0" t="n">
        <f aca="false">C122</f>
        <v>0</v>
      </c>
      <c r="AR122" s="0" t="n">
        <f aca="false">D122</f>
        <v>57.46149659</v>
      </c>
      <c r="AS122" s="0" t="n">
        <f aca="false">E122</f>
        <v>0</v>
      </c>
      <c r="AT122" s="0" t="n">
        <f aca="false">F122</f>
        <v>0</v>
      </c>
      <c r="AU122" s="0" t="n">
        <f aca="false">G122</f>
        <v>0</v>
      </c>
      <c r="AV122" s="0" t="n">
        <f aca="false">H122</f>
        <v>0</v>
      </c>
      <c r="AW122" s="0" t="n">
        <f aca="false">I122</f>
        <v>0</v>
      </c>
      <c r="AX122" s="0" t="n">
        <f aca="false">J122</f>
        <v>0</v>
      </c>
      <c r="AY122" s="0" t="n">
        <f aca="false">K122</f>
        <v>0</v>
      </c>
      <c r="BC122" s="528" t="n">
        <v>39904</v>
      </c>
      <c r="BD122" s="0" t="n">
        <v>2.8855</v>
      </c>
      <c r="BE122" s="0" t="n">
        <v>0.158</v>
      </c>
      <c r="BF122" s="0" t="n">
        <v>0.009976639</v>
      </c>
      <c r="BG122" s="0" t="n">
        <v>0</v>
      </c>
      <c r="BH122" s="0" t="n">
        <v>0.070739874170622</v>
      </c>
    </row>
    <row r="123" customFormat="false" ht="12.75" hidden="false" customHeight="false" outlineLevel="0" collapsed="false">
      <c r="A123" s="472" t="n">
        <v>40575</v>
      </c>
      <c r="B123" s="0" t="n">
        <v>56.03222626</v>
      </c>
      <c r="C123" s="0" t="n">
        <v>0</v>
      </c>
      <c r="D123" s="0" t="n">
        <v>56.03222626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L123" s="530"/>
      <c r="M123" s="530"/>
      <c r="N123" s="530"/>
      <c r="O123" s="472" t="n">
        <v>40603</v>
      </c>
      <c r="P123" s="473" t="n">
        <v>4.364</v>
      </c>
      <c r="Q123" s="473" t="n">
        <v>0.18</v>
      </c>
      <c r="R123" s="339" t="n">
        <v>-0.015</v>
      </c>
      <c r="S123" s="339" t="n">
        <v>-0.02</v>
      </c>
      <c r="T123" s="535" t="n">
        <v>0.0621550591875986</v>
      </c>
      <c r="W123" s="532"/>
      <c r="X123" s="523"/>
      <c r="Y123" s="0"/>
      <c r="AO123" s="472" t="n">
        <f aca="false">A123</f>
        <v>40575</v>
      </c>
      <c r="AP123" s="0" t="n">
        <f aca="false">B123</f>
        <v>56.03222626</v>
      </c>
      <c r="AQ123" s="0" t="n">
        <f aca="false">C123</f>
        <v>0</v>
      </c>
      <c r="AR123" s="0" t="n">
        <f aca="false">D123</f>
        <v>56.03222626</v>
      </c>
      <c r="AS123" s="0" t="n">
        <f aca="false">E123</f>
        <v>0</v>
      </c>
      <c r="AT123" s="0" t="n">
        <f aca="false">F123</f>
        <v>0</v>
      </c>
      <c r="AU123" s="0" t="n">
        <f aca="false">G123</f>
        <v>0</v>
      </c>
      <c r="AV123" s="0" t="n">
        <f aca="false">H123</f>
        <v>0</v>
      </c>
      <c r="AW123" s="0" t="n">
        <f aca="false">I123</f>
        <v>0</v>
      </c>
      <c r="AX123" s="0" t="n">
        <f aca="false">J123</f>
        <v>0</v>
      </c>
      <c r="AY123" s="0" t="n">
        <f aca="false">K123</f>
        <v>0</v>
      </c>
      <c r="BC123" s="528" t="n">
        <v>39934</v>
      </c>
      <c r="BD123" s="0" t="n">
        <v>2.8565</v>
      </c>
      <c r="BE123" s="0" t="n">
        <v>0.158</v>
      </c>
      <c r="BF123" s="0" t="n">
        <v>0.009968124</v>
      </c>
      <c r="BG123" s="0" t="n">
        <v>0</v>
      </c>
      <c r="BH123" s="0" t="n">
        <v>0.070786432104415</v>
      </c>
    </row>
    <row r="124" customFormat="false" ht="12.75" hidden="false" customHeight="false" outlineLevel="0" collapsed="false">
      <c r="A124" s="472" t="n">
        <v>40603</v>
      </c>
      <c r="B124" s="0" t="n">
        <v>56.28147561</v>
      </c>
      <c r="C124" s="0" t="n">
        <v>0</v>
      </c>
      <c r="D124" s="0" t="n">
        <v>56.28147561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0</v>
      </c>
      <c r="L124" s="530"/>
      <c r="M124" s="530"/>
      <c r="N124" s="530"/>
      <c r="O124" s="472" t="n">
        <v>40634</v>
      </c>
      <c r="P124" s="473" t="n">
        <v>4.144</v>
      </c>
      <c r="Q124" s="473" t="n">
        <v>0.18</v>
      </c>
      <c r="R124" s="339" t="n">
        <v>0.02</v>
      </c>
      <c r="S124" s="339" t="n">
        <v>-0.015</v>
      </c>
      <c r="T124" s="535" t="n">
        <v>0.0622181654906679</v>
      </c>
      <c r="W124" s="532"/>
      <c r="X124" s="523"/>
      <c r="Y124" s="0"/>
      <c r="AO124" s="472" t="n">
        <f aca="false">A124</f>
        <v>40603</v>
      </c>
      <c r="AP124" s="0" t="n">
        <f aca="false">B124</f>
        <v>56.28147561</v>
      </c>
      <c r="AQ124" s="0" t="n">
        <f aca="false">C124</f>
        <v>0</v>
      </c>
      <c r="AR124" s="0" t="n">
        <f aca="false">D124</f>
        <v>56.28147561</v>
      </c>
      <c r="AS124" s="0" t="n">
        <f aca="false">E124</f>
        <v>0</v>
      </c>
      <c r="AT124" s="0" t="n">
        <f aca="false">F124</f>
        <v>0</v>
      </c>
      <c r="AU124" s="0" t="n">
        <f aca="false">G124</f>
        <v>0</v>
      </c>
      <c r="AV124" s="0" t="n">
        <f aca="false">H124</f>
        <v>0</v>
      </c>
      <c r="AW124" s="0" t="n">
        <f aca="false">I124</f>
        <v>0</v>
      </c>
      <c r="AX124" s="0" t="n">
        <f aca="false">J124</f>
        <v>0</v>
      </c>
      <c r="AY124" s="0" t="n">
        <f aca="false">K124</f>
        <v>0</v>
      </c>
      <c r="BC124" s="528" t="n">
        <v>39965</v>
      </c>
      <c r="BD124" s="0" t="n">
        <v>2.8575</v>
      </c>
      <c r="BE124" s="0" t="n">
        <v>0.158</v>
      </c>
      <c r="BF124" s="0" t="n">
        <v>0.009968124</v>
      </c>
      <c r="BG124" s="0" t="n">
        <v>0</v>
      </c>
      <c r="BH124" s="0" t="n">
        <v>0.070834541970089</v>
      </c>
    </row>
    <row r="125" customFormat="false" ht="12.75" hidden="false" customHeight="false" outlineLevel="0" collapsed="false">
      <c r="A125" s="472" t="n">
        <v>40634</v>
      </c>
      <c r="B125" s="0" t="n">
        <v>58.16185541</v>
      </c>
      <c r="C125" s="0" t="n">
        <v>0</v>
      </c>
      <c r="D125" s="0" t="n">
        <v>58.16185541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L125" s="530"/>
      <c r="M125" s="530"/>
      <c r="N125" s="530"/>
      <c r="O125" s="472" t="n">
        <v>40664</v>
      </c>
      <c r="P125" s="473" t="n">
        <v>4.134</v>
      </c>
      <c r="Q125" s="473" t="n">
        <v>0.18</v>
      </c>
      <c r="R125" s="339" t="n">
        <v>0.02</v>
      </c>
      <c r="S125" s="339" t="n">
        <v>-0.015</v>
      </c>
      <c r="T125" s="535" t="n">
        <v>0.0622792361077997</v>
      </c>
      <c r="W125" s="532"/>
      <c r="X125" s="523"/>
      <c r="Y125" s="0"/>
      <c r="AO125" s="472" t="n">
        <f aca="false">A125</f>
        <v>40634</v>
      </c>
      <c r="AP125" s="0" t="n">
        <f aca="false">B125</f>
        <v>58.16185541</v>
      </c>
      <c r="AQ125" s="0" t="n">
        <f aca="false">C125</f>
        <v>0</v>
      </c>
      <c r="AR125" s="0" t="n">
        <f aca="false">D125</f>
        <v>58.16185541</v>
      </c>
      <c r="AS125" s="0" t="n">
        <f aca="false">E125</f>
        <v>0</v>
      </c>
      <c r="AT125" s="0" t="n">
        <f aca="false">F125</f>
        <v>0</v>
      </c>
      <c r="AU125" s="0" t="n">
        <f aca="false">G125</f>
        <v>0</v>
      </c>
      <c r="AV125" s="0" t="n">
        <f aca="false">H125</f>
        <v>0</v>
      </c>
      <c r="AW125" s="0" t="n">
        <f aca="false">I125</f>
        <v>0</v>
      </c>
      <c r="AX125" s="0" t="n">
        <f aca="false">J125</f>
        <v>0</v>
      </c>
      <c r="AY125" s="0" t="n">
        <f aca="false">K125</f>
        <v>0</v>
      </c>
      <c r="BC125" s="528" t="n">
        <v>39995</v>
      </c>
      <c r="BD125" s="0" t="n">
        <v>2.8635</v>
      </c>
      <c r="BE125" s="0" t="n">
        <v>0.158</v>
      </c>
      <c r="BF125" s="0" t="n">
        <v>0.009968124</v>
      </c>
      <c r="BG125" s="0" t="n">
        <v>0</v>
      </c>
      <c r="BH125" s="0" t="n">
        <v>0.070881099905339</v>
      </c>
    </row>
    <row r="126" customFormat="false" ht="12.75" hidden="false" customHeight="false" outlineLevel="0" collapsed="false">
      <c r="A126" s="472" t="n">
        <v>40664</v>
      </c>
      <c r="B126" s="0" t="n">
        <v>59.34007156</v>
      </c>
      <c r="C126" s="0" t="n">
        <v>0</v>
      </c>
      <c r="D126" s="0" t="n">
        <v>59.34007156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L126" s="530"/>
      <c r="M126" s="530"/>
      <c r="N126" s="530"/>
      <c r="O126" s="472" t="n">
        <v>40695</v>
      </c>
      <c r="P126" s="473" t="n">
        <v>4.17</v>
      </c>
      <c r="Q126" s="473" t="n">
        <v>0.18</v>
      </c>
      <c r="R126" s="339" t="n">
        <v>0.025</v>
      </c>
      <c r="S126" s="339" t="n">
        <v>-0.015</v>
      </c>
      <c r="T126" s="535" t="n">
        <v>0.0623423424134701</v>
      </c>
      <c r="W126" s="532"/>
      <c r="X126" s="523"/>
      <c r="Y126" s="0"/>
      <c r="AO126" s="472" t="n">
        <f aca="false">A126</f>
        <v>40664</v>
      </c>
      <c r="AP126" s="0" t="n">
        <f aca="false">B126</f>
        <v>59.34007156</v>
      </c>
      <c r="AQ126" s="0" t="n">
        <f aca="false">C126</f>
        <v>0</v>
      </c>
      <c r="AR126" s="0" t="n">
        <f aca="false">D126</f>
        <v>59.34007156</v>
      </c>
      <c r="AS126" s="0" t="n">
        <f aca="false">E126</f>
        <v>0</v>
      </c>
      <c r="AT126" s="0" t="n">
        <f aca="false">F126</f>
        <v>0</v>
      </c>
      <c r="AU126" s="0" t="n">
        <f aca="false">G126</f>
        <v>0</v>
      </c>
      <c r="AV126" s="0" t="n">
        <f aca="false">H126</f>
        <v>0</v>
      </c>
      <c r="AW126" s="0" t="n">
        <f aca="false">I126</f>
        <v>0</v>
      </c>
      <c r="AX126" s="0" t="n">
        <f aca="false">J126</f>
        <v>0</v>
      </c>
      <c r="AY126" s="0" t="n">
        <f aca="false">K126</f>
        <v>0</v>
      </c>
      <c r="BC126" s="528" t="n">
        <v>40026</v>
      </c>
      <c r="BD126" s="0" t="n">
        <v>2.8685</v>
      </c>
      <c r="BE126" s="0" t="n">
        <v>0.158</v>
      </c>
      <c r="BF126" s="0" t="n">
        <v>0.009968124</v>
      </c>
      <c r="BG126" s="0" t="n">
        <v>0</v>
      </c>
      <c r="BH126" s="0" t="n">
        <v>0.070929209772518</v>
      </c>
    </row>
    <row r="127" customFormat="false" ht="12.75" hidden="false" customHeight="false" outlineLevel="0" collapsed="false">
      <c r="A127" s="472" t="n">
        <v>40695</v>
      </c>
      <c r="B127" s="0" t="n">
        <v>58.25337044</v>
      </c>
      <c r="C127" s="0" t="n">
        <v>0</v>
      </c>
      <c r="D127" s="0" t="n">
        <v>58.25337044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L127" s="530"/>
      <c r="M127" s="530"/>
      <c r="N127" s="530"/>
      <c r="O127" s="472" t="n">
        <v>40725</v>
      </c>
      <c r="P127" s="473" t="n">
        <v>4.22</v>
      </c>
      <c r="Q127" s="473" t="n">
        <v>0.18</v>
      </c>
      <c r="R127" s="339" t="n">
        <v>0.0275</v>
      </c>
      <c r="S127" s="339" t="n">
        <v>-0.01</v>
      </c>
      <c r="T127" s="535" t="n">
        <v>0.0624034130331186</v>
      </c>
      <c r="W127" s="532"/>
      <c r="X127" s="523"/>
      <c r="Y127" s="0"/>
      <c r="AO127" s="472" t="n">
        <f aca="false">A127</f>
        <v>40695</v>
      </c>
      <c r="AP127" s="0" t="n">
        <f aca="false">B127</f>
        <v>58.25337044</v>
      </c>
      <c r="AQ127" s="0" t="n">
        <f aca="false">C127</f>
        <v>0</v>
      </c>
      <c r="AR127" s="0" t="n">
        <f aca="false">D127</f>
        <v>58.25337044</v>
      </c>
      <c r="AS127" s="0" t="n">
        <f aca="false">E127</f>
        <v>0</v>
      </c>
      <c r="AT127" s="0" t="n">
        <f aca="false">F127</f>
        <v>0</v>
      </c>
      <c r="AU127" s="0" t="n">
        <f aca="false">G127</f>
        <v>0</v>
      </c>
      <c r="AV127" s="0" t="n">
        <f aca="false">H127</f>
        <v>0</v>
      </c>
      <c r="AW127" s="0" t="n">
        <f aca="false">I127</f>
        <v>0</v>
      </c>
      <c r="AX127" s="0" t="n">
        <f aca="false">J127</f>
        <v>0</v>
      </c>
      <c r="AY127" s="0" t="n">
        <f aca="false">K127</f>
        <v>0</v>
      </c>
      <c r="BC127" s="528" t="n">
        <v>40057</v>
      </c>
      <c r="BD127" s="0" t="n">
        <v>2.8705</v>
      </c>
      <c r="BE127" s="0" t="n">
        <v>0.158</v>
      </c>
      <c r="BF127" s="0" t="n">
        <v>0.009968124</v>
      </c>
      <c r="BG127" s="0" t="n">
        <v>0</v>
      </c>
      <c r="BH127" s="0" t="n">
        <v>0.070977319640462</v>
      </c>
    </row>
    <row r="128" customFormat="false" ht="12.75" hidden="false" customHeight="false" outlineLevel="0" collapsed="false">
      <c r="A128" s="472" t="n">
        <v>40725</v>
      </c>
      <c r="B128" s="0" t="n">
        <v>58.80441596</v>
      </c>
      <c r="C128" s="0" t="n">
        <v>0</v>
      </c>
      <c r="D128" s="0" t="n">
        <v>58.80441596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L128" s="530"/>
      <c r="M128" s="530"/>
      <c r="N128" s="530"/>
      <c r="O128" s="472" t="n">
        <v>40756</v>
      </c>
      <c r="P128" s="473" t="n">
        <v>4.251</v>
      </c>
      <c r="Q128" s="473" t="n">
        <v>0.18</v>
      </c>
      <c r="R128" s="339" t="n">
        <v>0.03</v>
      </c>
      <c r="S128" s="339" t="n">
        <v>-0.01</v>
      </c>
      <c r="T128" s="535" t="n">
        <v>0.0624536678084322</v>
      </c>
      <c r="W128" s="532"/>
      <c r="X128" s="523"/>
      <c r="Y128" s="0"/>
      <c r="AO128" s="472" t="n">
        <f aca="false">A128</f>
        <v>40725</v>
      </c>
      <c r="AP128" s="0" t="n">
        <f aca="false">B128</f>
        <v>58.80441596</v>
      </c>
      <c r="AQ128" s="0" t="n">
        <f aca="false">C128</f>
        <v>0</v>
      </c>
      <c r="AR128" s="0" t="n">
        <f aca="false">D128</f>
        <v>58.80441596</v>
      </c>
      <c r="AS128" s="0" t="n">
        <f aca="false">E128</f>
        <v>0</v>
      </c>
      <c r="AT128" s="0" t="n">
        <f aca="false">F128</f>
        <v>0</v>
      </c>
      <c r="AU128" s="0" t="n">
        <f aca="false">G128</f>
        <v>0</v>
      </c>
      <c r="AV128" s="0" t="n">
        <f aca="false">H128</f>
        <v>0</v>
      </c>
      <c r="AW128" s="0" t="n">
        <f aca="false">I128</f>
        <v>0</v>
      </c>
      <c r="AX128" s="0" t="n">
        <f aca="false">J128</f>
        <v>0</v>
      </c>
      <c r="AY128" s="0" t="n">
        <f aca="false">K128</f>
        <v>0</v>
      </c>
      <c r="BC128" s="528" t="n">
        <v>40087</v>
      </c>
      <c r="BD128" s="0" t="n">
        <v>2.9085</v>
      </c>
      <c r="BE128" s="0" t="n">
        <v>0.158</v>
      </c>
      <c r="BF128" s="0" t="n">
        <v>0.009968124</v>
      </c>
      <c r="BG128" s="0" t="n">
        <v>0</v>
      </c>
      <c r="BH128" s="0" t="n">
        <v>0.07099521305877</v>
      </c>
    </row>
    <row r="129" customFormat="false" ht="12.75" hidden="false" customHeight="false" outlineLevel="0" collapsed="false">
      <c r="A129" s="472" t="n">
        <v>40756</v>
      </c>
      <c r="B129" s="0" t="n">
        <v>59.30884811</v>
      </c>
      <c r="C129" s="0" t="n">
        <v>0</v>
      </c>
      <c r="D129" s="0" t="n">
        <v>59.30884811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L129" s="530"/>
      <c r="M129" s="530"/>
      <c r="N129" s="530"/>
      <c r="O129" s="472" t="n">
        <v>40787</v>
      </c>
      <c r="P129" s="473" t="n">
        <v>4.266</v>
      </c>
      <c r="Q129" s="473" t="n">
        <v>0.18</v>
      </c>
      <c r="R129" s="339" t="n">
        <v>0.0225</v>
      </c>
      <c r="S129" s="339" t="n">
        <v>-0.01</v>
      </c>
      <c r="T129" s="535" t="n">
        <v>0.0624883171515216</v>
      </c>
      <c r="W129" s="532"/>
      <c r="X129" s="523"/>
      <c r="Y129" s="0"/>
      <c r="AO129" s="472" t="n">
        <f aca="false">A129</f>
        <v>40756</v>
      </c>
      <c r="AP129" s="0" t="n">
        <f aca="false">B129</f>
        <v>59.30884811</v>
      </c>
      <c r="AQ129" s="0" t="n">
        <f aca="false">C129</f>
        <v>0</v>
      </c>
      <c r="AR129" s="0" t="n">
        <f aca="false">D129</f>
        <v>59.30884811</v>
      </c>
      <c r="AS129" s="0" t="n">
        <f aca="false">E129</f>
        <v>0</v>
      </c>
      <c r="AT129" s="0" t="n">
        <f aca="false">F129</f>
        <v>0</v>
      </c>
      <c r="AU129" s="0" t="n">
        <f aca="false">G129</f>
        <v>0</v>
      </c>
      <c r="AV129" s="0" t="n">
        <f aca="false">H129</f>
        <v>0</v>
      </c>
      <c r="AW129" s="0" t="n">
        <f aca="false">I129</f>
        <v>0</v>
      </c>
      <c r="AX129" s="0" t="n">
        <f aca="false">J129</f>
        <v>0</v>
      </c>
      <c r="AY129" s="0" t="n">
        <f aca="false">K129</f>
        <v>0</v>
      </c>
      <c r="BC129" s="528" t="n">
        <v>40118</v>
      </c>
      <c r="BD129" s="0" t="n">
        <v>3.0475</v>
      </c>
      <c r="BE129" s="0" t="n">
        <v>0.158</v>
      </c>
      <c r="BF129" s="0" t="n">
        <v>-0.069988713</v>
      </c>
      <c r="BG129" s="0" t="n">
        <v>0</v>
      </c>
      <c r="BH129" s="0" t="n">
        <v>0.071013702924465</v>
      </c>
    </row>
    <row r="130" customFormat="false" ht="12.75" hidden="false" customHeight="false" outlineLevel="0" collapsed="false">
      <c r="A130" s="472" t="n">
        <v>40787</v>
      </c>
      <c r="B130" s="0" t="n">
        <v>58.4417456</v>
      </c>
      <c r="C130" s="0" t="n">
        <v>0</v>
      </c>
      <c r="D130" s="0" t="n">
        <v>58.4417456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L130" s="530"/>
      <c r="M130" s="530"/>
      <c r="N130" s="530"/>
      <c r="O130" s="472" t="n">
        <v>40817</v>
      </c>
      <c r="P130" s="473" t="n">
        <v>4.295</v>
      </c>
      <c r="Q130" s="473" t="n">
        <v>0.18</v>
      </c>
      <c r="R130" s="339" t="n">
        <v>0.0125</v>
      </c>
      <c r="S130" s="339" t="n">
        <v>-0.015</v>
      </c>
      <c r="T130" s="535" t="n">
        <v>0.0625218487742449</v>
      </c>
      <c r="W130" s="532"/>
      <c r="X130" s="523"/>
      <c r="Y130" s="0"/>
      <c r="AO130" s="472" t="n">
        <f aca="false">A130</f>
        <v>40787</v>
      </c>
      <c r="AP130" s="0" t="n">
        <f aca="false">B130</f>
        <v>58.4417456</v>
      </c>
      <c r="AQ130" s="0" t="n">
        <f aca="false">C130</f>
        <v>0</v>
      </c>
      <c r="AR130" s="0" t="n">
        <f aca="false">D130</f>
        <v>58.4417456</v>
      </c>
      <c r="AS130" s="0" t="n">
        <f aca="false">E130</f>
        <v>0</v>
      </c>
      <c r="AT130" s="0" t="n">
        <f aca="false">F130</f>
        <v>0</v>
      </c>
      <c r="AU130" s="0" t="n">
        <f aca="false">G130</f>
        <v>0</v>
      </c>
      <c r="AV130" s="0" t="n">
        <f aca="false">H130</f>
        <v>0</v>
      </c>
      <c r="AW130" s="0" t="n">
        <f aca="false">I130</f>
        <v>0</v>
      </c>
      <c r="AX130" s="0" t="n">
        <f aca="false">J130</f>
        <v>0</v>
      </c>
      <c r="AY130" s="0" t="n">
        <f aca="false">K130</f>
        <v>0</v>
      </c>
      <c r="BC130" s="528" t="n">
        <v>40148</v>
      </c>
      <c r="BD130" s="0" t="n">
        <v>3.1875</v>
      </c>
      <c r="BE130" s="0" t="n">
        <v>0.158</v>
      </c>
      <c r="BF130" s="0" t="n">
        <v>-0.084951938</v>
      </c>
      <c r="BG130" s="0" t="n">
        <v>0</v>
      </c>
      <c r="BH130" s="0" t="n">
        <v>0.071031596342988</v>
      </c>
    </row>
    <row r="131" customFormat="false" ht="12.75" hidden="false" customHeight="false" outlineLevel="0" collapsed="false">
      <c r="A131" s="472" t="n">
        <v>40817</v>
      </c>
      <c r="B131" s="0" t="n">
        <v>59.12032742</v>
      </c>
      <c r="C131" s="0" t="n">
        <v>0</v>
      </c>
      <c r="D131" s="0" t="n">
        <v>59.12032742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L131" s="530"/>
      <c r="M131" s="530"/>
      <c r="N131" s="530"/>
      <c r="O131" s="472" t="n">
        <v>40848</v>
      </c>
      <c r="P131" s="473" t="n">
        <v>4.435</v>
      </c>
      <c r="Q131" s="473" t="n">
        <v>0.18</v>
      </c>
      <c r="R131" s="339" t="n">
        <v>-0.02</v>
      </c>
      <c r="S131" s="339" t="n">
        <v>-0.02</v>
      </c>
      <c r="T131" s="535" t="n">
        <v>0.0625564981181181</v>
      </c>
      <c r="W131" s="532"/>
      <c r="X131" s="523"/>
      <c r="Y131" s="0"/>
      <c r="AO131" s="472" t="n">
        <f aca="false">A131</f>
        <v>40817</v>
      </c>
      <c r="AP131" s="0" t="n">
        <f aca="false">B131</f>
        <v>59.12032742</v>
      </c>
      <c r="AQ131" s="0" t="n">
        <f aca="false">C131</f>
        <v>0</v>
      </c>
      <c r="AR131" s="0" t="n">
        <f aca="false">D131</f>
        <v>59.12032742</v>
      </c>
      <c r="AS131" s="0" t="n">
        <f aca="false">E131</f>
        <v>0</v>
      </c>
      <c r="AT131" s="0" t="n">
        <f aca="false">F131</f>
        <v>0</v>
      </c>
      <c r="AU131" s="0" t="n">
        <f aca="false">G131</f>
        <v>0</v>
      </c>
      <c r="AV131" s="0" t="n">
        <f aca="false">H131</f>
        <v>0</v>
      </c>
      <c r="AW131" s="0" t="n">
        <f aca="false">I131</f>
        <v>0</v>
      </c>
      <c r="AX131" s="0" t="n">
        <f aca="false">J131</f>
        <v>0</v>
      </c>
      <c r="AY131" s="0" t="n">
        <f aca="false">K131</f>
        <v>0</v>
      </c>
      <c r="BC131" s="528" t="n">
        <v>40179</v>
      </c>
      <c r="BD131" s="0" t="n">
        <v>3.2915</v>
      </c>
      <c r="BE131" s="0" t="n">
        <v>0.157</v>
      </c>
      <c r="BF131" s="0" t="n">
        <v>-0.084955184</v>
      </c>
      <c r="BG131" s="0" t="n">
        <v>0</v>
      </c>
      <c r="BH131" s="0" t="n">
        <v>0.071050086208906</v>
      </c>
    </row>
    <row r="132" customFormat="false" ht="12.75" hidden="false" customHeight="false" outlineLevel="0" collapsed="false">
      <c r="A132" s="472" t="n">
        <v>40848</v>
      </c>
      <c r="B132" s="0" t="n">
        <v>56.51656846</v>
      </c>
      <c r="C132" s="0" t="n">
        <v>0</v>
      </c>
      <c r="D132" s="0" t="n">
        <v>56.51656846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L132" s="530"/>
      <c r="M132" s="530"/>
      <c r="N132" s="530"/>
      <c r="O132" s="472" t="n">
        <v>40878</v>
      </c>
      <c r="P132" s="473" t="n">
        <v>4.58</v>
      </c>
      <c r="Q132" s="473" t="n">
        <v>0.18</v>
      </c>
      <c r="R132" s="339" t="n">
        <v>-0.0425</v>
      </c>
      <c r="S132" s="339" t="n">
        <v>-0.025</v>
      </c>
      <c r="T132" s="535" t="n">
        <v>0.0625900297416004</v>
      </c>
      <c r="W132" s="532"/>
      <c r="X132" s="523"/>
      <c r="Y132" s="0"/>
      <c r="AO132" s="472" t="n">
        <f aca="false">A132</f>
        <v>40848</v>
      </c>
      <c r="AP132" s="0" t="n">
        <f aca="false">B132</f>
        <v>56.51656846</v>
      </c>
      <c r="AQ132" s="0" t="n">
        <f aca="false">C132</f>
        <v>0</v>
      </c>
      <c r="AR132" s="0" t="n">
        <f aca="false">D132</f>
        <v>56.51656846</v>
      </c>
      <c r="AS132" s="0" t="n">
        <f aca="false">E132</f>
        <v>0</v>
      </c>
      <c r="AT132" s="0" t="n">
        <f aca="false">F132</f>
        <v>0</v>
      </c>
      <c r="AU132" s="0" t="n">
        <f aca="false">G132</f>
        <v>0</v>
      </c>
      <c r="AV132" s="0" t="n">
        <f aca="false">H132</f>
        <v>0</v>
      </c>
      <c r="AW132" s="0" t="n">
        <f aca="false">I132</f>
        <v>0</v>
      </c>
      <c r="AX132" s="0" t="n">
        <f aca="false">J132</f>
        <v>0</v>
      </c>
      <c r="AY132" s="0" t="n">
        <f aca="false">K132</f>
        <v>0</v>
      </c>
      <c r="BC132" s="528" t="n">
        <v>40210</v>
      </c>
      <c r="BD132" s="0" t="n">
        <v>3.1875</v>
      </c>
      <c r="BE132" s="0" t="n">
        <v>0.157</v>
      </c>
      <c r="BF132" s="0" t="n">
        <v>-0.059957423</v>
      </c>
      <c r="BG132" s="0" t="n">
        <v>0</v>
      </c>
      <c r="BH132" s="0" t="n">
        <v>0.071068576074937</v>
      </c>
    </row>
    <row r="133" customFormat="false" ht="12.75" hidden="false" customHeight="false" outlineLevel="0" collapsed="false">
      <c r="A133" s="472" t="n">
        <v>40878</v>
      </c>
      <c r="B133" s="0" t="n">
        <v>56.29671414</v>
      </c>
      <c r="C133" s="0" t="n">
        <v>0</v>
      </c>
      <c r="D133" s="0" t="n">
        <v>56.29671414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L133" s="530"/>
      <c r="M133" s="530"/>
      <c r="N133" s="530"/>
      <c r="O133" s="472" t="n">
        <v>40909</v>
      </c>
      <c r="P133" s="473" t="n">
        <v>4.695</v>
      </c>
      <c r="Q133" s="473" t="n">
        <v>0.18</v>
      </c>
      <c r="R133" s="339" t="n">
        <v>-0.045</v>
      </c>
      <c r="S133" s="339" t="n">
        <v>-0.025</v>
      </c>
      <c r="T133" s="535" t="n">
        <v>0.0626246790862575</v>
      </c>
      <c r="W133" s="532"/>
      <c r="X133" s="523"/>
      <c r="Y133" s="0"/>
      <c r="AO133" s="472" t="n">
        <f aca="false">A133</f>
        <v>40878</v>
      </c>
      <c r="AP133" s="0" t="n">
        <f aca="false">B133</f>
        <v>56.29671414</v>
      </c>
      <c r="AQ133" s="0" t="n">
        <f aca="false">C133</f>
        <v>0</v>
      </c>
      <c r="AR133" s="0" t="n">
        <f aca="false">D133</f>
        <v>56.29671414</v>
      </c>
      <c r="AS133" s="0" t="n">
        <f aca="false">E133</f>
        <v>0</v>
      </c>
      <c r="AT133" s="0" t="n">
        <f aca="false">F133</f>
        <v>0</v>
      </c>
      <c r="AU133" s="0" t="n">
        <f aca="false">G133</f>
        <v>0</v>
      </c>
      <c r="AV133" s="0" t="n">
        <f aca="false">H133</f>
        <v>0</v>
      </c>
      <c r="AW133" s="0" t="n">
        <f aca="false">I133</f>
        <v>0</v>
      </c>
      <c r="AX133" s="0" t="n">
        <f aca="false">J133</f>
        <v>0</v>
      </c>
      <c r="AY133" s="0" t="n">
        <f aca="false">K133</f>
        <v>0</v>
      </c>
      <c r="BC133" s="528" t="n">
        <v>40238</v>
      </c>
      <c r="BD133" s="0" t="n">
        <v>3.0775</v>
      </c>
      <c r="BE133" s="0" t="n">
        <v>0.157</v>
      </c>
      <c r="BF133" s="0" t="n">
        <v>-0.049957423</v>
      </c>
      <c r="BG133" s="0" t="n">
        <v>0</v>
      </c>
      <c r="BH133" s="0" t="n">
        <v>0.071085276599192</v>
      </c>
    </row>
    <row r="134" customFormat="false" ht="12.75" hidden="false" customHeight="false" outlineLevel="0" collapsed="false">
      <c r="A134" s="472" t="n">
        <v>40909</v>
      </c>
      <c r="B134" s="0" t="n">
        <v>54.27924614</v>
      </c>
      <c r="C134" s="0" t="n">
        <v>0</v>
      </c>
      <c r="D134" s="0" t="n">
        <v>54.27924614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L134" s="530"/>
      <c r="M134" s="530"/>
      <c r="N134" s="530"/>
      <c r="O134" s="472" t="n">
        <v>40940</v>
      </c>
      <c r="P134" s="473" t="n">
        <v>4.577</v>
      </c>
      <c r="Q134" s="473" t="n">
        <v>0.175</v>
      </c>
      <c r="R134" s="339" t="n">
        <v>-0.0275</v>
      </c>
      <c r="S134" s="339" t="n">
        <v>-0.025</v>
      </c>
      <c r="T134" s="535" t="n">
        <v>0.0626593284313128</v>
      </c>
      <c r="W134" s="532"/>
      <c r="X134" s="523"/>
      <c r="Y134" s="0"/>
      <c r="AO134" s="472" t="n">
        <f aca="false">A134</f>
        <v>40909</v>
      </c>
      <c r="AP134" s="0" t="n">
        <f aca="false">B134</f>
        <v>54.27924614</v>
      </c>
      <c r="AQ134" s="0" t="n">
        <f aca="false">C134</f>
        <v>0</v>
      </c>
      <c r="AR134" s="0" t="n">
        <f aca="false">D134</f>
        <v>54.27924614</v>
      </c>
      <c r="AS134" s="0" t="n">
        <f aca="false">E134</f>
        <v>0</v>
      </c>
      <c r="AT134" s="0" t="n">
        <f aca="false">F134</f>
        <v>0</v>
      </c>
      <c r="AU134" s="0" t="n">
        <f aca="false">G134</f>
        <v>0</v>
      </c>
      <c r="AV134" s="0" t="n">
        <f aca="false">H134</f>
        <v>0</v>
      </c>
      <c r="AW134" s="0" t="n">
        <f aca="false">I134</f>
        <v>0</v>
      </c>
      <c r="AX134" s="0" t="n">
        <f aca="false">J134</f>
        <v>0</v>
      </c>
      <c r="AY134" s="0" t="n">
        <f aca="false">K134</f>
        <v>0</v>
      </c>
      <c r="BC134" s="528" t="n">
        <v>40269</v>
      </c>
      <c r="BD134" s="0" t="n">
        <v>2.9705</v>
      </c>
      <c r="BE134" s="0" t="n">
        <v>0.157</v>
      </c>
      <c r="BF134" s="0" t="n">
        <v>0.009976639</v>
      </c>
      <c r="BG134" s="0" t="n">
        <v>0</v>
      </c>
      <c r="BH134" s="0" t="n">
        <v>0.071103766465438</v>
      </c>
    </row>
    <row r="135" customFormat="false" ht="12.75" hidden="false" customHeight="false" outlineLevel="0" collapsed="false">
      <c r="A135" s="472" t="n">
        <v>40940</v>
      </c>
      <c r="B135" s="0" t="n">
        <v>53.2630992</v>
      </c>
      <c r="C135" s="0" t="n">
        <v>0</v>
      </c>
      <c r="D135" s="0" t="n">
        <v>53.2630992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L135" s="530"/>
      <c r="M135" s="530"/>
      <c r="N135" s="530"/>
      <c r="O135" s="472" t="n">
        <v>40969</v>
      </c>
      <c r="P135" s="473" t="n">
        <v>4.444</v>
      </c>
      <c r="Q135" s="473" t="n">
        <v>0.17</v>
      </c>
      <c r="R135" s="339" t="n">
        <v>-0.015</v>
      </c>
      <c r="S135" s="339" t="n">
        <v>-0.02</v>
      </c>
      <c r="T135" s="535" t="n">
        <v>0.0626917423351125</v>
      </c>
      <c r="W135" s="532"/>
      <c r="X135" s="523"/>
      <c r="Y135" s="0"/>
      <c r="AO135" s="472" t="n">
        <f aca="false">A135</f>
        <v>40940</v>
      </c>
      <c r="AP135" s="0" t="n">
        <f aca="false">B135</f>
        <v>53.2630992</v>
      </c>
      <c r="AQ135" s="0" t="n">
        <f aca="false">C135</f>
        <v>0</v>
      </c>
      <c r="AR135" s="0" t="n">
        <f aca="false">D135</f>
        <v>53.2630992</v>
      </c>
      <c r="AS135" s="0" t="n">
        <f aca="false">E135</f>
        <v>0</v>
      </c>
      <c r="AT135" s="0" t="n">
        <f aca="false">F135</f>
        <v>0</v>
      </c>
      <c r="AU135" s="0" t="n">
        <f aca="false">G135</f>
        <v>0</v>
      </c>
      <c r="AV135" s="0" t="n">
        <f aca="false">H135</f>
        <v>0</v>
      </c>
      <c r="AW135" s="0" t="n">
        <f aca="false">I135</f>
        <v>0</v>
      </c>
      <c r="AX135" s="0" t="n">
        <f aca="false">J135</f>
        <v>0</v>
      </c>
      <c r="AY135" s="0" t="n">
        <f aca="false">K135</f>
        <v>0</v>
      </c>
      <c r="BC135" s="528" t="n">
        <v>40299</v>
      </c>
      <c r="BD135" s="0" t="n">
        <v>2.9415</v>
      </c>
      <c r="BE135" s="0" t="n">
        <v>0.157</v>
      </c>
      <c r="BF135" s="0" t="n">
        <v>0.009968124</v>
      </c>
      <c r="BG135" s="0" t="n">
        <v>0</v>
      </c>
      <c r="BH135" s="0" t="n">
        <v>0.071121659884493</v>
      </c>
    </row>
    <row r="136" customFormat="false" ht="12.75" hidden="false" customHeight="false" outlineLevel="0" collapsed="false">
      <c r="A136" s="472" t="n">
        <v>40969</v>
      </c>
      <c r="B136" s="0" t="n">
        <v>52.6442155</v>
      </c>
      <c r="C136" s="0" t="n">
        <v>0</v>
      </c>
      <c r="D136" s="0" t="n">
        <v>52.6442155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L136" s="530"/>
      <c r="M136" s="530"/>
      <c r="N136" s="530"/>
      <c r="O136" s="472" t="n">
        <v>41000</v>
      </c>
      <c r="P136" s="473" t="n">
        <v>4.224</v>
      </c>
      <c r="Q136" s="473" t="n">
        <v>0.17</v>
      </c>
      <c r="R136" s="339" t="n">
        <v>0.02</v>
      </c>
      <c r="S136" s="339" t="n">
        <v>-0.015</v>
      </c>
      <c r="T136" s="535" t="n">
        <v>0.0627263916809388</v>
      </c>
      <c r="W136" s="532"/>
      <c r="X136" s="523"/>
      <c r="Y136" s="0"/>
      <c r="AO136" s="472" t="n">
        <f aca="false">A136</f>
        <v>40969</v>
      </c>
      <c r="AP136" s="0" t="n">
        <f aca="false">B136</f>
        <v>52.6442155</v>
      </c>
      <c r="AQ136" s="0" t="n">
        <f aca="false">C136</f>
        <v>0</v>
      </c>
      <c r="AR136" s="0" t="n">
        <f aca="false">D136</f>
        <v>52.6442155</v>
      </c>
      <c r="AS136" s="0" t="n">
        <f aca="false">E136</f>
        <v>0</v>
      </c>
      <c r="AT136" s="0" t="n">
        <f aca="false">F136</f>
        <v>0</v>
      </c>
      <c r="AU136" s="0" t="n">
        <f aca="false">G136</f>
        <v>0</v>
      </c>
      <c r="AV136" s="0" t="n">
        <f aca="false">H136</f>
        <v>0</v>
      </c>
      <c r="AW136" s="0" t="n">
        <f aca="false">I136</f>
        <v>0</v>
      </c>
      <c r="AX136" s="0" t="n">
        <f aca="false">J136</f>
        <v>0</v>
      </c>
      <c r="AY136" s="0" t="n">
        <f aca="false">K136</f>
        <v>0</v>
      </c>
      <c r="BC136" s="528" t="n">
        <v>40330</v>
      </c>
      <c r="BD136" s="0" t="n">
        <v>2.9425</v>
      </c>
      <c r="BE136" s="0" t="n">
        <v>0.157</v>
      </c>
      <c r="BF136" s="0" t="n">
        <v>0.009968124</v>
      </c>
      <c r="BG136" s="0" t="n">
        <v>0</v>
      </c>
      <c r="BH136" s="0" t="n">
        <v>0.071140149750962</v>
      </c>
    </row>
    <row r="137" customFormat="false" ht="12.75" hidden="false" customHeight="false" outlineLevel="0" collapsed="false">
      <c r="A137" s="472" t="n">
        <v>41000</v>
      </c>
      <c r="B137" s="0" t="n">
        <v>54.22914695</v>
      </c>
      <c r="C137" s="0" t="n">
        <v>0</v>
      </c>
      <c r="D137" s="0" t="n">
        <v>54.22914695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L137" s="530"/>
      <c r="M137" s="530"/>
      <c r="N137" s="530"/>
      <c r="O137" s="472" t="n">
        <v>41030</v>
      </c>
      <c r="P137" s="473" t="n">
        <v>4.214</v>
      </c>
      <c r="Q137" s="473" t="n">
        <v>0.17</v>
      </c>
      <c r="R137" s="339" t="n">
        <v>0.02</v>
      </c>
      <c r="S137" s="339" t="n">
        <v>-0.015</v>
      </c>
      <c r="T137" s="535" t="n">
        <v>0.0627599233063116</v>
      </c>
      <c r="W137" s="532"/>
      <c r="X137" s="523"/>
      <c r="Y137" s="0"/>
      <c r="AO137" s="472" t="n">
        <f aca="false">A137</f>
        <v>41000</v>
      </c>
      <c r="AP137" s="0" t="n">
        <f aca="false">B137</f>
        <v>54.22914695</v>
      </c>
      <c r="AQ137" s="0" t="n">
        <f aca="false">C137</f>
        <v>0</v>
      </c>
      <c r="AR137" s="0" t="n">
        <f aca="false">D137</f>
        <v>54.22914695</v>
      </c>
      <c r="AS137" s="0" t="n">
        <f aca="false">E137</f>
        <v>0</v>
      </c>
      <c r="AT137" s="0" t="n">
        <f aca="false">F137</f>
        <v>0</v>
      </c>
      <c r="AU137" s="0" t="n">
        <f aca="false">G137</f>
        <v>0</v>
      </c>
      <c r="AV137" s="0" t="n">
        <f aca="false">H137</f>
        <v>0</v>
      </c>
      <c r="AW137" s="0" t="n">
        <f aca="false">I137</f>
        <v>0</v>
      </c>
      <c r="AX137" s="0" t="n">
        <f aca="false">J137</f>
        <v>0</v>
      </c>
      <c r="AY137" s="0" t="n">
        <f aca="false">K137</f>
        <v>0</v>
      </c>
      <c r="BC137" s="528" t="n">
        <v>40360</v>
      </c>
      <c r="BD137" s="0" t="n">
        <v>2.9485</v>
      </c>
      <c r="BE137" s="0" t="n">
        <v>0.157</v>
      </c>
      <c r="BF137" s="0" t="n">
        <v>0.009968124</v>
      </c>
      <c r="BG137" s="0" t="n">
        <v>0</v>
      </c>
      <c r="BH137" s="0" t="n">
        <v>0.071158043170232</v>
      </c>
    </row>
    <row r="138" customFormat="false" ht="12.75" hidden="false" customHeight="false" outlineLevel="0" collapsed="false">
      <c r="A138" s="472" t="n">
        <v>41030</v>
      </c>
      <c r="B138" s="0" t="n">
        <v>55.51055157</v>
      </c>
      <c r="C138" s="0" t="n">
        <v>0</v>
      </c>
      <c r="D138" s="0" t="n">
        <v>55.51055157</v>
      </c>
      <c r="E138" s="0" t="n">
        <v>0</v>
      </c>
      <c r="F138" s="0" t="n">
        <v>0</v>
      </c>
      <c r="G138" s="0" t="n">
        <v>0</v>
      </c>
      <c r="H138" s="0" t="n">
        <v>0</v>
      </c>
      <c r="I138" s="0" t="n">
        <v>0</v>
      </c>
      <c r="L138" s="530"/>
      <c r="M138" s="530"/>
      <c r="N138" s="530"/>
      <c r="O138" s="472" t="n">
        <v>41061</v>
      </c>
      <c r="P138" s="473" t="n">
        <v>4.25</v>
      </c>
      <c r="Q138" s="473" t="n">
        <v>0.17</v>
      </c>
      <c r="R138" s="339" t="n">
        <v>0.025</v>
      </c>
      <c r="S138" s="339" t="n">
        <v>-0.015</v>
      </c>
      <c r="T138" s="535" t="n">
        <v>0.0627945726529218</v>
      </c>
      <c r="W138" s="532"/>
      <c r="X138" s="523"/>
      <c r="Y138" s="0"/>
      <c r="AO138" s="472" t="n">
        <f aca="false">A138</f>
        <v>41030</v>
      </c>
      <c r="AP138" s="0" t="n">
        <f aca="false">B138</f>
        <v>55.51055157</v>
      </c>
      <c r="AQ138" s="0" t="n">
        <f aca="false">C138</f>
        <v>0</v>
      </c>
      <c r="AR138" s="0" t="n">
        <f aca="false">D138</f>
        <v>55.51055157</v>
      </c>
      <c r="AS138" s="0" t="n">
        <f aca="false">E138</f>
        <v>0</v>
      </c>
      <c r="AT138" s="0" t="n">
        <f aca="false">F138</f>
        <v>0</v>
      </c>
      <c r="AU138" s="0" t="n">
        <f aca="false">G138</f>
        <v>0</v>
      </c>
      <c r="AV138" s="0" t="n">
        <f aca="false">H138</f>
        <v>0</v>
      </c>
      <c r="AW138" s="0" t="n">
        <f aca="false">I138</f>
        <v>0</v>
      </c>
      <c r="AX138" s="0" t="n">
        <f aca="false">J138</f>
        <v>0</v>
      </c>
      <c r="AY138" s="0" t="n">
        <f aca="false">K138</f>
        <v>0</v>
      </c>
      <c r="BC138" s="528" t="n">
        <v>40391</v>
      </c>
      <c r="BD138" s="0" t="n">
        <v>2.9535</v>
      </c>
      <c r="BE138" s="0" t="n">
        <v>0.157</v>
      </c>
      <c r="BF138" s="0" t="n">
        <v>0.009968124</v>
      </c>
      <c r="BG138" s="0" t="n">
        <v>0</v>
      </c>
      <c r="BH138" s="0" t="n">
        <v>0.071176533036923</v>
      </c>
    </row>
    <row r="139" customFormat="false" ht="12.75" hidden="false" customHeight="false" outlineLevel="0" collapsed="false">
      <c r="A139" s="472" t="n">
        <v>41061</v>
      </c>
      <c r="B139" s="0" t="n">
        <v>54.44615485</v>
      </c>
      <c r="C139" s="0" t="n">
        <v>0</v>
      </c>
      <c r="D139" s="0" t="n">
        <v>54.44615485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L139" s="530"/>
      <c r="M139" s="530"/>
      <c r="N139" s="530"/>
      <c r="O139" s="472" t="n">
        <v>41091</v>
      </c>
      <c r="P139" s="473" t="n">
        <v>4.3</v>
      </c>
      <c r="Q139" s="473" t="n">
        <v>0.17</v>
      </c>
      <c r="R139" s="339" t="n">
        <v>0.0275</v>
      </c>
      <c r="S139" s="339" t="n">
        <v>-0.01</v>
      </c>
      <c r="T139" s="535" t="n">
        <v>0.062828104279053</v>
      </c>
      <c r="W139" s="532"/>
      <c r="X139" s="523"/>
      <c r="Y139" s="0"/>
      <c r="AO139" s="472" t="n">
        <f aca="false">A139</f>
        <v>41061</v>
      </c>
      <c r="AP139" s="0" t="n">
        <f aca="false">B139</f>
        <v>54.44615485</v>
      </c>
      <c r="AQ139" s="0" t="n">
        <f aca="false">C139</f>
        <v>0</v>
      </c>
      <c r="AR139" s="0" t="n">
        <f aca="false">D139</f>
        <v>54.44615485</v>
      </c>
      <c r="AS139" s="0" t="n">
        <f aca="false">E139</f>
        <v>0</v>
      </c>
      <c r="AT139" s="0" t="n">
        <f aca="false">F139</f>
        <v>0</v>
      </c>
      <c r="AU139" s="0" t="n">
        <f aca="false">G139</f>
        <v>0</v>
      </c>
      <c r="AV139" s="0" t="n">
        <f aca="false">H139</f>
        <v>0</v>
      </c>
      <c r="AW139" s="0" t="n">
        <f aca="false">I139</f>
        <v>0</v>
      </c>
      <c r="AX139" s="0" t="n">
        <f aca="false">J139</f>
        <v>0</v>
      </c>
      <c r="AY139" s="0" t="n">
        <f aca="false">K139</f>
        <v>0</v>
      </c>
      <c r="BC139" s="528" t="n">
        <v>40422</v>
      </c>
      <c r="BD139" s="0" t="n">
        <v>2.9555</v>
      </c>
      <c r="BE139" s="0" t="n">
        <v>0.157</v>
      </c>
      <c r="BF139" s="0" t="n">
        <v>0.009968124</v>
      </c>
      <c r="BG139" s="0" t="n">
        <v>0</v>
      </c>
      <c r="BH139" s="0" t="n">
        <v>0.071195022903726</v>
      </c>
    </row>
    <row r="140" customFormat="false" ht="12.75" hidden="false" customHeight="false" outlineLevel="0" collapsed="false">
      <c r="A140" s="472" t="n">
        <v>41091</v>
      </c>
      <c r="B140" s="0" t="n">
        <v>74.49909734</v>
      </c>
      <c r="C140" s="0" t="n">
        <v>0</v>
      </c>
      <c r="D140" s="0" t="n">
        <v>74.49909734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L140" s="530"/>
      <c r="M140" s="530"/>
      <c r="N140" s="530"/>
      <c r="O140" s="472" t="n">
        <v>41122</v>
      </c>
      <c r="P140" s="473" t="n">
        <v>4.331</v>
      </c>
      <c r="Q140" s="473" t="n">
        <v>0.17</v>
      </c>
      <c r="R140" s="339" t="n">
        <v>0.03</v>
      </c>
      <c r="S140" s="339" t="n">
        <v>-0.01</v>
      </c>
      <c r="T140" s="535" t="n">
        <v>0.0628627536264474</v>
      </c>
      <c r="W140" s="532"/>
      <c r="X140" s="523"/>
      <c r="Y140" s="0"/>
      <c r="AO140" s="472" t="n">
        <f aca="false">A140</f>
        <v>41091</v>
      </c>
      <c r="AP140" s="0" t="n">
        <f aca="false">B140</f>
        <v>74.49909734</v>
      </c>
      <c r="AQ140" s="0" t="n">
        <f aca="false">C140</f>
        <v>0</v>
      </c>
      <c r="AR140" s="0" t="n">
        <f aca="false">D140</f>
        <v>74.49909734</v>
      </c>
      <c r="AS140" s="0" t="n">
        <f aca="false">E140</f>
        <v>0</v>
      </c>
      <c r="AT140" s="0" t="n">
        <f aca="false">F140</f>
        <v>0</v>
      </c>
      <c r="AU140" s="0" t="n">
        <f aca="false">G140</f>
        <v>0</v>
      </c>
      <c r="AV140" s="0" t="n">
        <f aca="false">H140</f>
        <v>0</v>
      </c>
      <c r="AW140" s="0" t="n">
        <f aca="false">I140</f>
        <v>0</v>
      </c>
      <c r="AX140" s="0" t="n">
        <f aca="false">J140</f>
        <v>0</v>
      </c>
      <c r="AY140" s="0" t="n">
        <f aca="false">K140</f>
        <v>0</v>
      </c>
      <c r="BC140" s="528" t="n">
        <v>40452</v>
      </c>
      <c r="BD140" s="0" t="n">
        <v>2.9935</v>
      </c>
      <c r="BE140" s="0" t="n">
        <v>0.157</v>
      </c>
      <c r="BF140" s="0" t="n">
        <v>0.009968124</v>
      </c>
      <c r="BG140" s="0" t="n">
        <v>0</v>
      </c>
      <c r="BH140" s="0" t="n">
        <v>0.071212916323322</v>
      </c>
    </row>
    <row r="141" customFormat="false" ht="12.75" hidden="false" customHeight="false" outlineLevel="0" collapsed="false">
      <c r="A141" s="472" t="n">
        <v>41122</v>
      </c>
      <c r="B141" s="0" t="n">
        <v>74.85957607</v>
      </c>
      <c r="C141" s="0" t="n">
        <v>0</v>
      </c>
      <c r="D141" s="0" t="n">
        <v>74.85957607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L141" s="530"/>
      <c r="M141" s="530"/>
      <c r="N141" s="530"/>
      <c r="O141" s="472" t="n">
        <v>41153</v>
      </c>
      <c r="P141" s="473" t="n">
        <v>4.346</v>
      </c>
      <c r="Q141" s="473" t="n">
        <v>0.17</v>
      </c>
      <c r="R141" s="339" t="n">
        <v>0.0225</v>
      </c>
      <c r="S141" s="339" t="n">
        <v>-0.01</v>
      </c>
      <c r="T141" s="535" t="n">
        <v>0.0628974029742402</v>
      </c>
      <c r="W141" s="532"/>
      <c r="X141" s="523"/>
      <c r="Y141" s="0"/>
      <c r="AO141" s="472" t="n">
        <f aca="false">A141</f>
        <v>41122</v>
      </c>
      <c r="AP141" s="0" t="n">
        <f aca="false">B141</f>
        <v>74.85957607</v>
      </c>
      <c r="AQ141" s="0" t="n">
        <f aca="false">C141</f>
        <v>0</v>
      </c>
      <c r="AR141" s="0" t="n">
        <f aca="false">D141</f>
        <v>74.85957607</v>
      </c>
      <c r="AS141" s="0" t="n">
        <f aca="false">E141</f>
        <v>0</v>
      </c>
      <c r="AT141" s="0" t="n">
        <f aca="false">F141</f>
        <v>0</v>
      </c>
      <c r="AU141" s="0" t="n">
        <f aca="false">G141</f>
        <v>0</v>
      </c>
      <c r="AV141" s="0" t="n">
        <f aca="false">H141</f>
        <v>0</v>
      </c>
      <c r="AW141" s="0" t="n">
        <f aca="false">I141</f>
        <v>0</v>
      </c>
      <c r="AX141" s="0" t="n">
        <f aca="false">J141</f>
        <v>0</v>
      </c>
      <c r="AY141" s="0" t="n">
        <f aca="false">K141</f>
        <v>0</v>
      </c>
      <c r="BC141" s="528" t="n">
        <v>40483</v>
      </c>
      <c r="BD141" s="0" t="n">
        <v>3.1325</v>
      </c>
      <c r="BE141" s="0" t="n">
        <v>0.157</v>
      </c>
      <c r="BF141" s="0" t="n">
        <v>-0.069988713</v>
      </c>
      <c r="BG141" s="0" t="n">
        <v>0</v>
      </c>
      <c r="BH141" s="0" t="n">
        <v>0.071231406190348</v>
      </c>
    </row>
    <row r="142" customFormat="false" ht="12.75" hidden="false" customHeight="false" outlineLevel="0" collapsed="false">
      <c r="A142" s="472" t="n">
        <v>41153</v>
      </c>
      <c r="B142" s="0" t="n">
        <v>73.24863317</v>
      </c>
      <c r="C142" s="0" t="n">
        <v>0</v>
      </c>
      <c r="D142" s="0" t="n">
        <v>73.24863317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L142" s="530"/>
      <c r="M142" s="530"/>
      <c r="N142" s="530"/>
      <c r="O142" s="472" t="n">
        <v>41183</v>
      </c>
      <c r="P142" s="473" t="n">
        <v>4.375</v>
      </c>
      <c r="Q142" s="473" t="n">
        <v>0.17</v>
      </c>
      <c r="R142" s="339" t="n">
        <v>0.0125</v>
      </c>
      <c r="S142" s="339" t="n">
        <v>-0.015</v>
      </c>
      <c r="T142" s="535" t="n">
        <v>0.0629309346015154</v>
      </c>
      <c r="W142" s="532"/>
      <c r="X142" s="523"/>
      <c r="Y142" s="0"/>
      <c r="AO142" s="472" t="n">
        <f aca="false">A142</f>
        <v>41153</v>
      </c>
      <c r="AP142" s="0" t="n">
        <f aca="false">B142</f>
        <v>73.24863317</v>
      </c>
      <c r="AQ142" s="0" t="n">
        <f aca="false">C142</f>
        <v>0</v>
      </c>
      <c r="AR142" s="0" t="n">
        <f aca="false">D142</f>
        <v>73.24863317</v>
      </c>
      <c r="AS142" s="0" t="n">
        <f aca="false">E142</f>
        <v>0</v>
      </c>
      <c r="AT142" s="0" t="n">
        <f aca="false">F142</f>
        <v>0</v>
      </c>
      <c r="AU142" s="0" t="n">
        <f aca="false">G142</f>
        <v>0</v>
      </c>
      <c r="AV142" s="0" t="n">
        <f aca="false">H142</f>
        <v>0</v>
      </c>
      <c r="AW142" s="0" t="n">
        <f aca="false">I142</f>
        <v>0</v>
      </c>
      <c r="AX142" s="0" t="n">
        <f aca="false">J142</f>
        <v>0</v>
      </c>
      <c r="AY142" s="0" t="n">
        <f aca="false">K142</f>
        <v>0</v>
      </c>
      <c r="BC142" s="528" t="n">
        <v>40513</v>
      </c>
      <c r="BD142" s="0" t="n">
        <v>3.2725</v>
      </c>
      <c r="BE142" s="0" t="n">
        <v>0.157</v>
      </c>
      <c r="BF142" s="0" t="n">
        <v>-0.084951938</v>
      </c>
      <c r="BG142" s="0" t="n">
        <v>0</v>
      </c>
      <c r="BH142" s="0" t="n">
        <v>0.071249299610158</v>
      </c>
    </row>
    <row r="143" customFormat="false" ht="12.75" hidden="false" customHeight="false" outlineLevel="0" collapsed="false">
      <c r="A143" s="472" t="n">
        <v>41183</v>
      </c>
      <c r="B143" s="0" t="n">
        <v>76.88514248</v>
      </c>
      <c r="C143" s="0" t="n">
        <v>0</v>
      </c>
      <c r="D143" s="0" t="n">
        <v>76.88514248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L143" s="530"/>
      <c r="M143" s="530"/>
      <c r="N143" s="530"/>
      <c r="O143" s="472" t="n">
        <v>41214</v>
      </c>
      <c r="P143" s="473" t="n">
        <v>4.515</v>
      </c>
      <c r="Q143" s="473" t="n">
        <v>0.17</v>
      </c>
      <c r="R143" s="339" t="n">
        <v>-0.02</v>
      </c>
      <c r="S143" s="339" t="n">
        <v>-0.02</v>
      </c>
      <c r="T143" s="535" t="n">
        <v>0.062965583950092</v>
      </c>
      <c r="W143" s="532"/>
      <c r="X143" s="523"/>
      <c r="Y143" s="0"/>
      <c r="AO143" s="472" t="n">
        <f aca="false">A143</f>
        <v>41183</v>
      </c>
      <c r="AP143" s="0" t="n">
        <f aca="false">B143</f>
        <v>76.88514248</v>
      </c>
      <c r="AQ143" s="0" t="n">
        <f aca="false">C143</f>
        <v>0</v>
      </c>
      <c r="AR143" s="0" t="n">
        <f aca="false">D143</f>
        <v>76.88514248</v>
      </c>
      <c r="AS143" s="0" t="n">
        <f aca="false">E143</f>
        <v>0</v>
      </c>
      <c r="AT143" s="0" t="n">
        <f aca="false">F143</f>
        <v>0</v>
      </c>
      <c r="AU143" s="0" t="n">
        <f aca="false">G143</f>
        <v>0</v>
      </c>
      <c r="AV143" s="0" t="n">
        <f aca="false">H143</f>
        <v>0</v>
      </c>
      <c r="AW143" s="0" t="n">
        <f aca="false">I143</f>
        <v>0</v>
      </c>
      <c r="AX143" s="0" t="n">
        <f aca="false">J143</f>
        <v>0</v>
      </c>
      <c r="AY143" s="0" t="n">
        <f aca="false">K143</f>
        <v>0</v>
      </c>
      <c r="BC143" s="528" t="n">
        <v>40544</v>
      </c>
      <c r="BD143" s="0" t="n">
        <v>3.3815</v>
      </c>
      <c r="BE143" s="0" t="n">
        <v>0.156</v>
      </c>
      <c r="BF143" s="0" t="n">
        <v>-0.079955184</v>
      </c>
      <c r="BG143" s="0" t="n">
        <v>0</v>
      </c>
      <c r="BH143" s="0" t="n">
        <v>0.071267789477406</v>
      </c>
    </row>
    <row r="144" customFormat="false" ht="12.75" hidden="false" customHeight="false" outlineLevel="0" collapsed="false">
      <c r="A144" s="472" t="n">
        <v>41214</v>
      </c>
      <c r="B144" s="0" t="n">
        <v>70.71706922</v>
      </c>
      <c r="C144" s="0" t="n">
        <v>0</v>
      </c>
      <c r="D144" s="0" t="n">
        <v>70.71706922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L144" s="530"/>
      <c r="M144" s="530"/>
      <c r="N144" s="530"/>
      <c r="O144" s="472" t="n">
        <v>41244</v>
      </c>
      <c r="P144" s="473" t="n">
        <v>4.66</v>
      </c>
      <c r="Q144" s="473" t="n">
        <v>0.17</v>
      </c>
      <c r="R144" s="339" t="n">
        <v>-0.0425</v>
      </c>
      <c r="S144" s="339" t="n">
        <v>-0.025</v>
      </c>
      <c r="T144" s="535" t="n">
        <v>0.0629991155781258</v>
      </c>
      <c r="W144" s="532"/>
      <c r="X144" s="523"/>
      <c r="Y144" s="0"/>
      <c r="AO144" s="472" t="n">
        <f aca="false">A144</f>
        <v>41214</v>
      </c>
      <c r="AP144" s="0" t="n">
        <f aca="false">B144</f>
        <v>70.71706922</v>
      </c>
      <c r="AQ144" s="0" t="n">
        <f aca="false">C144</f>
        <v>0</v>
      </c>
      <c r="AR144" s="0" t="n">
        <f aca="false">D144</f>
        <v>70.71706922</v>
      </c>
      <c r="AS144" s="0" t="n">
        <f aca="false">E144</f>
        <v>0</v>
      </c>
      <c r="AT144" s="0" t="n">
        <f aca="false">F144</f>
        <v>0</v>
      </c>
      <c r="AU144" s="0" t="n">
        <f aca="false">G144</f>
        <v>0</v>
      </c>
      <c r="AV144" s="0" t="n">
        <f aca="false">H144</f>
        <v>0</v>
      </c>
      <c r="AW144" s="0" t="n">
        <f aca="false">I144</f>
        <v>0</v>
      </c>
      <c r="AX144" s="0" t="n">
        <f aca="false">J144</f>
        <v>0</v>
      </c>
      <c r="AY144" s="0" t="n">
        <f aca="false">K144</f>
        <v>0</v>
      </c>
      <c r="BC144" s="528" t="n">
        <v>40575</v>
      </c>
      <c r="BD144" s="0" t="n">
        <v>3.2775</v>
      </c>
      <c r="BE144" s="0" t="n">
        <v>0.156</v>
      </c>
      <c r="BF144" s="0" t="n">
        <v>-0.054957423</v>
      </c>
      <c r="BG144" s="0" t="n">
        <v>0</v>
      </c>
      <c r="BH144" s="0" t="n">
        <v>0.071286279344767</v>
      </c>
    </row>
    <row r="145" customFormat="false" ht="12.75" hidden="false" customHeight="false" outlineLevel="0" collapsed="false">
      <c r="A145" s="472" t="n">
        <v>41244</v>
      </c>
      <c r="B145" s="0" t="n">
        <v>70.906254</v>
      </c>
      <c r="C145" s="0" t="n">
        <v>0</v>
      </c>
      <c r="D145" s="0" t="n">
        <v>70.906254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L145" s="530"/>
      <c r="M145" s="530"/>
      <c r="N145" s="530"/>
      <c r="O145" s="472" t="n">
        <v>41275</v>
      </c>
      <c r="P145" s="473" t="n">
        <v>4.78</v>
      </c>
      <c r="Q145" s="473" t="n">
        <v>0.17</v>
      </c>
      <c r="R145" s="339" t="n">
        <v>-0.045</v>
      </c>
      <c r="S145" s="339" t="n">
        <v>-0.025</v>
      </c>
      <c r="T145" s="535" t="n">
        <v>0.0630337649274861</v>
      </c>
      <c r="W145" s="532"/>
      <c r="X145" s="523"/>
      <c r="Y145" s="0"/>
      <c r="AO145" s="472" t="n">
        <f aca="false">A145</f>
        <v>41244</v>
      </c>
      <c r="AP145" s="0" t="n">
        <f aca="false">B145</f>
        <v>70.906254</v>
      </c>
      <c r="AQ145" s="0" t="n">
        <f aca="false">C145</f>
        <v>0</v>
      </c>
      <c r="AR145" s="0" t="n">
        <f aca="false">D145</f>
        <v>70.906254</v>
      </c>
      <c r="AS145" s="0" t="n">
        <f aca="false">E145</f>
        <v>0</v>
      </c>
      <c r="AT145" s="0" t="n">
        <f aca="false">F145</f>
        <v>0</v>
      </c>
      <c r="AU145" s="0" t="n">
        <f aca="false">G145</f>
        <v>0</v>
      </c>
      <c r="AV145" s="0" t="n">
        <f aca="false">H145</f>
        <v>0</v>
      </c>
      <c r="AW145" s="0" t="n">
        <f aca="false">I145</f>
        <v>0</v>
      </c>
      <c r="AX145" s="0" t="n">
        <f aca="false">J145</f>
        <v>0</v>
      </c>
      <c r="AY145" s="0" t="n">
        <f aca="false">K145</f>
        <v>0</v>
      </c>
      <c r="BC145" s="528" t="n">
        <v>40603</v>
      </c>
      <c r="BD145" s="0" t="n">
        <v>3.1675</v>
      </c>
      <c r="BE145" s="0" t="n">
        <v>0.156</v>
      </c>
      <c r="BF145" s="0" t="n">
        <v>-0.044957423</v>
      </c>
      <c r="BG145" s="0" t="n">
        <v>0</v>
      </c>
      <c r="BH145" s="0" t="n">
        <v>0.071302979870223</v>
      </c>
    </row>
    <row r="146" customFormat="false" ht="12.75" hidden="false" customHeight="false" outlineLevel="0" collapsed="false">
      <c r="A146" s="472" t="n">
        <v>41275</v>
      </c>
      <c r="B146" s="0" t="n">
        <v>65.67367808</v>
      </c>
      <c r="C146" s="0" t="n">
        <v>0</v>
      </c>
      <c r="D146" s="0" t="n">
        <v>65.67367808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L146" s="530"/>
      <c r="M146" s="530"/>
      <c r="N146" s="530"/>
      <c r="O146" s="472" t="n">
        <v>41306</v>
      </c>
      <c r="P146" s="473" t="n">
        <v>4.662</v>
      </c>
      <c r="Q146" s="473" t="n">
        <v>0.17</v>
      </c>
      <c r="R146" s="339" t="n">
        <v>-0.0275</v>
      </c>
      <c r="S146" s="339" t="n">
        <v>-0.025</v>
      </c>
      <c r="T146" s="535" t="n">
        <v>0.0630684142772449</v>
      </c>
      <c r="W146" s="532"/>
      <c r="X146" s="523"/>
      <c r="Y146" s="0"/>
      <c r="AO146" s="472" t="n">
        <f aca="false">A146</f>
        <v>41275</v>
      </c>
      <c r="AP146" s="0" t="n">
        <f aca="false">B146</f>
        <v>65.67367808</v>
      </c>
      <c r="AQ146" s="0" t="n">
        <f aca="false">C146</f>
        <v>0</v>
      </c>
      <c r="AR146" s="0" t="n">
        <f aca="false">D146</f>
        <v>65.67367808</v>
      </c>
      <c r="AS146" s="0" t="n">
        <f aca="false">E146</f>
        <v>0</v>
      </c>
      <c r="AT146" s="0" t="n">
        <f aca="false">F146</f>
        <v>0</v>
      </c>
      <c r="AU146" s="0" t="n">
        <f aca="false">G146</f>
        <v>0</v>
      </c>
      <c r="AV146" s="0" t="n">
        <f aca="false">H146</f>
        <v>0</v>
      </c>
      <c r="AW146" s="0" t="n">
        <f aca="false">I146</f>
        <v>0</v>
      </c>
      <c r="AX146" s="0" t="n">
        <f aca="false">J146</f>
        <v>0</v>
      </c>
      <c r="AY146" s="0" t="n">
        <f aca="false">K146</f>
        <v>0</v>
      </c>
      <c r="BC146" s="528" t="n">
        <v>40634</v>
      </c>
      <c r="BD146" s="0" t="n">
        <v>3.0605</v>
      </c>
      <c r="BE146" s="0" t="n">
        <v>0.156</v>
      </c>
      <c r="BF146" s="0" t="n">
        <v>0.014976639</v>
      </c>
      <c r="BG146" s="0" t="n">
        <v>0</v>
      </c>
      <c r="BH146" s="0" t="n">
        <v>0.0713214697378</v>
      </c>
    </row>
    <row r="147" customFormat="false" ht="12.75" hidden="false" customHeight="false" outlineLevel="0" collapsed="false">
      <c r="A147" s="472" t="n">
        <v>41306</v>
      </c>
      <c r="B147" s="0" t="n">
        <v>59.07135669</v>
      </c>
      <c r="C147" s="0" t="n">
        <v>0</v>
      </c>
      <c r="D147" s="0" t="n">
        <v>59.07135669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L147" s="530"/>
      <c r="M147" s="530"/>
      <c r="N147" s="530"/>
      <c r="O147" s="472" t="n">
        <v>41334</v>
      </c>
      <c r="P147" s="473" t="n">
        <v>4.529</v>
      </c>
      <c r="Q147" s="473" t="n">
        <v>0.17</v>
      </c>
      <c r="R147" s="339" t="n">
        <v>-0.015</v>
      </c>
      <c r="S147" s="339" t="n">
        <v>-0.02</v>
      </c>
      <c r="T147" s="535" t="n">
        <v>0.0630997104644662</v>
      </c>
      <c r="W147" s="532"/>
      <c r="X147" s="523"/>
      <c r="Y147" s="0"/>
      <c r="AO147" s="472" t="n">
        <f aca="false">A147</f>
        <v>41306</v>
      </c>
      <c r="AP147" s="0" t="n">
        <f aca="false">B147</f>
        <v>59.07135669</v>
      </c>
      <c r="AQ147" s="0" t="n">
        <f aca="false">C147</f>
        <v>0</v>
      </c>
      <c r="AR147" s="0" t="n">
        <f aca="false">D147</f>
        <v>59.07135669</v>
      </c>
      <c r="AS147" s="0" t="n">
        <f aca="false">E147</f>
        <v>0</v>
      </c>
      <c r="AT147" s="0" t="n">
        <f aca="false">F147</f>
        <v>0</v>
      </c>
      <c r="AU147" s="0" t="n">
        <f aca="false">G147</f>
        <v>0</v>
      </c>
      <c r="AV147" s="0" t="n">
        <f aca="false">H147</f>
        <v>0</v>
      </c>
      <c r="AW147" s="0" t="n">
        <f aca="false">I147</f>
        <v>0</v>
      </c>
      <c r="AX147" s="0" t="n">
        <f aca="false">J147</f>
        <v>0</v>
      </c>
      <c r="AY147" s="0" t="n">
        <f aca="false">K147</f>
        <v>0</v>
      </c>
      <c r="BC147" s="528" t="n">
        <v>40664</v>
      </c>
      <c r="BD147" s="0" t="n">
        <v>3.0315</v>
      </c>
      <c r="BE147" s="0" t="n">
        <v>0.156</v>
      </c>
      <c r="BF147" s="0" t="n">
        <v>0.014968124</v>
      </c>
      <c r="BG147" s="0" t="n">
        <v>0</v>
      </c>
      <c r="BH147" s="0" t="n">
        <v>0.071339363158142</v>
      </c>
    </row>
    <row r="148" customFormat="false" ht="12.75" hidden="false" customHeight="false" outlineLevel="0" collapsed="false">
      <c r="A148" s="472" t="n">
        <v>41334</v>
      </c>
      <c r="B148" s="0" t="n">
        <v>64.25507815</v>
      </c>
      <c r="C148" s="0" t="n">
        <v>0</v>
      </c>
      <c r="D148" s="0" t="n">
        <v>64.25507815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L148" s="530"/>
      <c r="M148" s="530"/>
      <c r="N148" s="530"/>
      <c r="O148" s="472" t="n">
        <v>41365</v>
      </c>
      <c r="P148" s="473" t="n">
        <v>4.309</v>
      </c>
      <c r="Q148" s="473" t="n">
        <v>0.17</v>
      </c>
      <c r="R148" s="339" t="n">
        <v>0.02</v>
      </c>
      <c r="S148" s="339" t="n">
        <v>-0.015</v>
      </c>
      <c r="T148" s="535" t="n">
        <v>0.0631343598149825</v>
      </c>
      <c r="W148" s="532"/>
      <c r="X148" s="523"/>
      <c r="Y148" s="0"/>
      <c r="AO148" s="472" t="n">
        <f aca="false">A148</f>
        <v>41334</v>
      </c>
      <c r="AP148" s="0" t="n">
        <f aca="false">B148</f>
        <v>64.25507815</v>
      </c>
      <c r="AQ148" s="0" t="n">
        <f aca="false">C148</f>
        <v>0</v>
      </c>
      <c r="AR148" s="0" t="n">
        <f aca="false">D148</f>
        <v>64.25507815</v>
      </c>
      <c r="AS148" s="0" t="n">
        <f aca="false">E148</f>
        <v>0</v>
      </c>
      <c r="AT148" s="0" t="n">
        <f aca="false">F148</f>
        <v>0</v>
      </c>
      <c r="AU148" s="0" t="n">
        <f aca="false">G148</f>
        <v>0</v>
      </c>
      <c r="AV148" s="0" t="n">
        <f aca="false">H148</f>
        <v>0</v>
      </c>
      <c r="AW148" s="0" t="n">
        <f aca="false">I148</f>
        <v>0</v>
      </c>
      <c r="AX148" s="0" t="n">
        <f aca="false">J148</f>
        <v>0</v>
      </c>
      <c r="AY148" s="0" t="n">
        <f aca="false">K148</f>
        <v>0</v>
      </c>
      <c r="BC148" s="528" t="n">
        <v>40695</v>
      </c>
      <c r="BD148" s="0" t="n">
        <v>3.0325</v>
      </c>
      <c r="BE148" s="0" t="n">
        <v>0.156</v>
      </c>
      <c r="BF148" s="0" t="n">
        <v>0.014968124</v>
      </c>
      <c r="BG148" s="0" t="n">
        <v>0</v>
      </c>
      <c r="BH148" s="0" t="n">
        <v>0.071357853025941</v>
      </c>
    </row>
    <row r="149" customFormat="false" ht="12.75" hidden="false" customHeight="false" outlineLevel="0" collapsed="false">
      <c r="A149" s="472" t="n">
        <v>41365</v>
      </c>
      <c r="B149" s="0" t="n">
        <v>62.75647264</v>
      </c>
      <c r="C149" s="0" t="n">
        <v>0</v>
      </c>
      <c r="D149" s="0" t="n">
        <v>62.75647264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L149" s="530"/>
      <c r="M149" s="530"/>
      <c r="N149" s="530"/>
      <c r="O149" s="472" t="n">
        <v>41395</v>
      </c>
      <c r="P149" s="473" t="n">
        <v>4.299</v>
      </c>
      <c r="Q149" s="473" t="n">
        <v>0.17</v>
      </c>
      <c r="R149" s="339" t="n">
        <v>0.02</v>
      </c>
      <c r="S149" s="339" t="n">
        <v>-0.015</v>
      </c>
      <c r="T149" s="535" t="n">
        <v>0.0631678914448943</v>
      </c>
      <c r="W149" s="532"/>
      <c r="X149" s="523"/>
      <c r="Y149" s="0"/>
      <c r="AO149" s="472" t="n">
        <f aca="false">A149</f>
        <v>41365</v>
      </c>
      <c r="AP149" s="0" t="n">
        <f aca="false">B149</f>
        <v>62.75647264</v>
      </c>
      <c r="AQ149" s="0" t="n">
        <f aca="false">C149</f>
        <v>0</v>
      </c>
      <c r="AR149" s="0" t="n">
        <f aca="false">D149</f>
        <v>62.75647264</v>
      </c>
      <c r="AS149" s="0" t="n">
        <f aca="false">E149</f>
        <v>0</v>
      </c>
      <c r="AT149" s="0" t="n">
        <f aca="false">F149</f>
        <v>0</v>
      </c>
      <c r="AU149" s="0" t="n">
        <f aca="false">G149</f>
        <v>0</v>
      </c>
      <c r="AV149" s="0" t="n">
        <f aca="false">H149</f>
        <v>0</v>
      </c>
      <c r="AW149" s="0" t="n">
        <f aca="false">I149</f>
        <v>0</v>
      </c>
      <c r="AX149" s="0" t="n">
        <f aca="false">J149</f>
        <v>0</v>
      </c>
      <c r="AY149" s="0" t="n">
        <f aca="false">K149</f>
        <v>0</v>
      </c>
      <c r="BC149" s="528" t="n">
        <v>40725</v>
      </c>
      <c r="BD149" s="0" t="n">
        <v>3.0385</v>
      </c>
      <c r="BE149" s="0" t="n">
        <v>0.156</v>
      </c>
      <c r="BF149" s="0" t="n">
        <v>0.014968124</v>
      </c>
      <c r="BG149" s="0" t="n">
        <v>0</v>
      </c>
      <c r="BH149" s="0" t="n">
        <v>0.071375746446499</v>
      </c>
    </row>
    <row r="150" customFormat="false" ht="12.75" hidden="false" customHeight="false" outlineLevel="0" collapsed="false">
      <c r="A150" s="472" t="n">
        <v>41395</v>
      </c>
      <c r="B150" s="0" t="n">
        <v>64.98347108</v>
      </c>
      <c r="C150" s="0" t="n">
        <v>0</v>
      </c>
      <c r="D150" s="0" t="n">
        <v>64.98347108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L150" s="530"/>
      <c r="M150" s="530"/>
      <c r="N150" s="530"/>
      <c r="O150" s="472" t="n">
        <v>41426</v>
      </c>
      <c r="P150" s="473" t="n">
        <v>4.335</v>
      </c>
      <c r="Q150" s="473" t="n">
        <v>0.17</v>
      </c>
      <c r="R150" s="339" t="n">
        <v>0.025</v>
      </c>
      <c r="S150" s="339" t="n">
        <v>-0.015</v>
      </c>
      <c r="T150" s="535" t="n">
        <v>0.0632025407961945</v>
      </c>
      <c r="W150" s="532"/>
      <c r="X150" s="523"/>
      <c r="Y150" s="0"/>
      <c r="AO150" s="472" t="n">
        <f aca="false">A150</f>
        <v>41395</v>
      </c>
      <c r="AP150" s="0" t="n">
        <f aca="false">B150</f>
        <v>64.98347108</v>
      </c>
      <c r="AQ150" s="0" t="n">
        <f aca="false">C150</f>
        <v>0</v>
      </c>
      <c r="AR150" s="0" t="n">
        <f aca="false">D150</f>
        <v>64.98347108</v>
      </c>
      <c r="AS150" s="0" t="n">
        <f aca="false">E150</f>
        <v>0</v>
      </c>
      <c r="AT150" s="0" t="n">
        <f aca="false">F150</f>
        <v>0</v>
      </c>
      <c r="AU150" s="0" t="n">
        <f aca="false">G150</f>
        <v>0</v>
      </c>
      <c r="AV150" s="0" t="n">
        <f aca="false">H150</f>
        <v>0</v>
      </c>
      <c r="AW150" s="0" t="n">
        <f aca="false">I150</f>
        <v>0</v>
      </c>
      <c r="AX150" s="0" t="n">
        <f aca="false">J150</f>
        <v>0</v>
      </c>
      <c r="AY150" s="0" t="n">
        <f aca="false">K150</f>
        <v>0</v>
      </c>
      <c r="BC150" s="528" t="n">
        <v>40756</v>
      </c>
      <c r="BD150" s="0" t="n">
        <v>3.0435</v>
      </c>
      <c r="BE150" s="0" t="n">
        <v>0.156</v>
      </c>
      <c r="BF150" s="0" t="n">
        <v>0.014968124</v>
      </c>
      <c r="BG150" s="0" t="n">
        <v>0</v>
      </c>
      <c r="BH150" s="0" t="n">
        <v>0.07139423631452</v>
      </c>
    </row>
    <row r="151" customFormat="false" ht="12.75" hidden="false" customHeight="false" outlineLevel="0" collapsed="false">
      <c r="A151" s="472" t="n">
        <v>41426</v>
      </c>
      <c r="B151" s="0" t="n">
        <v>62.4862999</v>
      </c>
      <c r="C151" s="0" t="n">
        <v>0</v>
      </c>
      <c r="D151" s="0" t="n">
        <v>62.4862999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L151" s="530"/>
      <c r="M151" s="530"/>
      <c r="N151" s="530"/>
      <c r="O151" s="472" t="n">
        <v>41456</v>
      </c>
      <c r="P151" s="473" t="n">
        <v>4.385</v>
      </c>
      <c r="Q151" s="473" t="n">
        <v>0.17</v>
      </c>
      <c r="R151" s="339" t="n">
        <v>0.0275</v>
      </c>
      <c r="S151" s="339" t="n">
        <v>-0.01</v>
      </c>
      <c r="T151" s="535" t="n">
        <v>0.0632360724268644</v>
      </c>
      <c r="W151" s="532"/>
      <c r="X151" s="523"/>
      <c r="Y151" s="0"/>
      <c r="AO151" s="472" t="n">
        <f aca="false">A151</f>
        <v>41426</v>
      </c>
      <c r="AP151" s="0" t="n">
        <f aca="false">B151</f>
        <v>62.4862999</v>
      </c>
      <c r="AQ151" s="0" t="n">
        <f aca="false">C151</f>
        <v>0</v>
      </c>
      <c r="AR151" s="0" t="n">
        <f aca="false">D151</f>
        <v>62.4862999</v>
      </c>
      <c r="AS151" s="0" t="n">
        <f aca="false">E151</f>
        <v>0</v>
      </c>
      <c r="AT151" s="0" t="n">
        <f aca="false">F151</f>
        <v>0</v>
      </c>
      <c r="AU151" s="0" t="n">
        <f aca="false">G151</f>
        <v>0</v>
      </c>
      <c r="AV151" s="0" t="n">
        <f aca="false">H151</f>
        <v>0</v>
      </c>
      <c r="AW151" s="0" t="n">
        <f aca="false">I151</f>
        <v>0</v>
      </c>
      <c r="AX151" s="0" t="n">
        <f aca="false">J151</f>
        <v>0</v>
      </c>
      <c r="AY151" s="0" t="n">
        <f aca="false">K151</f>
        <v>0</v>
      </c>
      <c r="BC151" s="528" t="n">
        <v>40787</v>
      </c>
      <c r="BD151" s="0" t="n">
        <v>3.0455</v>
      </c>
      <c r="BE151" s="0" t="n">
        <v>0.156</v>
      </c>
      <c r="BF151" s="0" t="n">
        <v>0.014968124</v>
      </c>
      <c r="BG151" s="0" t="n">
        <v>0</v>
      </c>
      <c r="BH151" s="0" t="n">
        <v>0.071412726182653</v>
      </c>
    </row>
    <row r="152" customFormat="false" ht="12.75" hidden="false" customHeight="false" outlineLevel="0" collapsed="false">
      <c r="A152" s="472" t="n">
        <v>41456</v>
      </c>
      <c r="B152" s="0" t="n">
        <v>64.15175627</v>
      </c>
      <c r="C152" s="0" t="n">
        <v>0</v>
      </c>
      <c r="D152" s="0" t="n">
        <v>64.15175627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L152" s="530"/>
      <c r="M152" s="530"/>
      <c r="N152" s="530"/>
      <c r="O152" s="472" t="n">
        <v>41487</v>
      </c>
      <c r="P152" s="473" t="n">
        <v>4.416</v>
      </c>
      <c r="Q152" s="473" t="n">
        <v>0.17</v>
      </c>
      <c r="R152" s="339" t="n">
        <v>0.03</v>
      </c>
      <c r="S152" s="339" t="n">
        <v>-0.01</v>
      </c>
      <c r="T152" s="535" t="n">
        <v>0.0632707217789488</v>
      </c>
      <c r="W152" s="532"/>
      <c r="X152" s="523"/>
      <c r="Y152" s="0"/>
      <c r="AO152" s="472" t="n">
        <f aca="false">A152</f>
        <v>41456</v>
      </c>
      <c r="AP152" s="0" t="n">
        <f aca="false">B152</f>
        <v>64.15175627</v>
      </c>
      <c r="AQ152" s="0" t="n">
        <f aca="false">C152</f>
        <v>0</v>
      </c>
      <c r="AR152" s="0" t="n">
        <f aca="false">D152</f>
        <v>64.15175627</v>
      </c>
      <c r="AS152" s="0" t="n">
        <f aca="false">E152</f>
        <v>0</v>
      </c>
      <c r="AT152" s="0" t="n">
        <f aca="false">F152</f>
        <v>0</v>
      </c>
      <c r="AU152" s="0" t="n">
        <f aca="false">G152</f>
        <v>0</v>
      </c>
      <c r="AV152" s="0" t="n">
        <f aca="false">H152</f>
        <v>0</v>
      </c>
      <c r="AW152" s="0" t="n">
        <f aca="false">I152</f>
        <v>0</v>
      </c>
      <c r="AX152" s="0" t="n">
        <f aca="false">J152</f>
        <v>0</v>
      </c>
      <c r="AY152" s="0" t="n">
        <f aca="false">K152</f>
        <v>0</v>
      </c>
      <c r="BC152" s="528" t="n">
        <v>40817</v>
      </c>
      <c r="BD152" s="0" t="n">
        <v>3.0835</v>
      </c>
      <c r="BE152" s="0" t="n">
        <v>0.156</v>
      </c>
      <c r="BF152" s="0" t="n">
        <v>0.014968124</v>
      </c>
      <c r="BG152" s="0" t="n">
        <v>0</v>
      </c>
      <c r="BH152" s="0" t="n">
        <v>0.071430619603536</v>
      </c>
    </row>
    <row r="153" customFormat="false" ht="12.75" hidden="false" customHeight="false" outlineLevel="0" collapsed="false">
      <c r="A153" s="472" t="n">
        <v>41487</v>
      </c>
      <c r="B153" s="0" t="n">
        <v>64.17101355</v>
      </c>
      <c r="C153" s="0" t="n">
        <v>0</v>
      </c>
      <c r="D153" s="0" t="n">
        <v>64.17101355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L153" s="530"/>
      <c r="M153" s="530"/>
      <c r="N153" s="530"/>
      <c r="O153" s="472" t="n">
        <v>41518</v>
      </c>
      <c r="P153" s="473" t="n">
        <v>4.431</v>
      </c>
      <c r="Q153" s="473" t="n">
        <v>0.17</v>
      </c>
      <c r="R153" s="339" t="n">
        <v>0.0225</v>
      </c>
      <c r="S153" s="339" t="n">
        <v>-0.01</v>
      </c>
      <c r="T153" s="535" t="n">
        <v>0.0633053711314311</v>
      </c>
      <c r="W153" s="532"/>
      <c r="X153" s="523"/>
      <c r="Y153" s="0"/>
      <c r="AO153" s="472" t="n">
        <f aca="false">A153</f>
        <v>41487</v>
      </c>
      <c r="AP153" s="0" t="n">
        <f aca="false">B153</f>
        <v>64.17101355</v>
      </c>
      <c r="AQ153" s="0" t="n">
        <f aca="false">C153</f>
        <v>0</v>
      </c>
      <c r="AR153" s="0" t="n">
        <f aca="false">D153</f>
        <v>64.17101355</v>
      </c>
      <c r="AS153" s="0" t="n">
        <f aca="false">E153</f>
        <v>0</v>
      </c>
      <c r="AT153" s="0" t="n">
        <f aca="false">F153</f>
        <v>0</v>
      </c>
      <c r="AU153" s="0" t="n">
        <f aca="false">G153</f>
        <v>0</v>
      </c>
      <c r="AV153" s="0" t="n">
        <f aca="false">H153</f>
        <v>0</v>
      </c>
      <c r="AW153" s="0" t="n">
        <f aca="false">I153</f>
        <v>0</v>
      </c>
      <c r="AX153" s="0" t="n">
        <f aca="false">J153</f>
        <v>0</v>
      </c>
      <c r="AY153" s="0" t="n">
        <f aca="false">K153</f>
        <v>0</v>
      </c>
      <c r="BC153" s="528" t="n">
        <v>40848</v>
      </c>
      <c r="BD153" s="0" t="n">
        <v>3.2225</v>
      </c>
      <c r="BE153" s="0" t="n">
        <v>0.156</v>
      </c>
      <c r="BF153" s="0" t="n">
        <v>-0.064988713</v>
      </c>
      <c r="BG153" s="0" t="n">
        <v>0</v>
      </c>
      <c r="BH153" s="0" t="n">
        <v>0.071449109471892</v>
      </c>
    </row>
    <row r="154" customFormat="false" ht="12.75" hidden="false" customHeight="false" outlineLevel="0" collapsed="false">
      <c r="A154" s="472" t="n">
        <v>41518</v>
      </c>
      <c r="B154" s="0" t="n">
        <v>61.88002168</v>
      </c>
      <c r="C154" s="0" t="n">
        <v>0</v>
      </c>
      <c r="D154" s="0" t="n">
        <v>61.88002168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L154" s="530"/>
      <c r="M154" s="530"/>
      <c r="N154" s="530"/>
      <c r="O154" s="472" t="n">
        <v>41548</v>
      </c>
      <c r="P154" s="473" t="n">
        <v>4.46</v>
      </c>
      <c r="Q154" s="473" t="n">
        <v>0.17</v>
      </c>
      <c r="R154" s="339" t="n">
        <v>0.0125</v>
      </c>
      <c r="S154" s="339" t="n">
        <v>-0.015</v>
      </c>
      <c r="T154" s="535" t="n">
        <v>0.0633389027632449</v>
      </c>
      <c r="W154" s="532"/>
      <c r="X154" s="523"/>
      <c r="Y154" s="0"/>
      <c r="AO154" s="472" t="n">
        <f aca="false">A154</f>
        <v>41518</v>
      </c>
      <c r="AP154" s="0" t="n">
        <f aca="false">B154</f>
        <v>61.88002168</v>
      </c>
      <c r="AQ154" s="0" t="n">
        <f aca="false">C154</f>
        <v>0</v>
      </c>
      <c r="AR154" s="0" t="n">
        <f aca="false">D154</f>
        <v>61.88002168</v>
      </c>
      <c r="AS154" s="0" t="n">
        <f aca="false">E154</f>
        <v>0</v>
      </c>
      <c r="AT154" s="0" t="n">
        <f aca="false">F154</f>
        <v>0</v>
      </c>
      <c r="AU154" s="0" t="n">
        <f aca="false">G154</f>
        <v>0</v>
      </c>
      <c r="AV154" s="0" t="n">
        <f aca="false">H154</f>
        <v>0</v>
      </c>
      <c r="AW154" s="0" t="n">
        <f aca="false">I154</f>
        <v>0</v>
      </c>
      <c r="AX154" s="0" t="n">
        <f aca="false">J154</f>
        <v>0</v>
      </c>
      <c r="AY154" s="0" t="n">
        <f aca="false">K154</f>
        <v>0</v>
      </c>
      <c r="BC154" s="528" t="n">
        <v>40878</v>
      </c>
      <c r="BD154" s="0" t="n">
        <v>3.3625</v>
      </c>
      <c r="BE154" s="0" t="n">
        <v>0.156</v>
      </c>
      <c r="BF154" s="0" t="n">
        <v>-0.079951938</v>
      </c>
      <c r="BG154" s="0" t="n">
        <v>0</v>
      </c>
      <c r="BH154" s="0" t="n">
        <v>0.071467002892989</v>
      </c>
    </row>
    <row r="155" customFormat="false" ht="12.75" hidden="false" customHeight="false" outlineLevel="0" collapsed="false">
      <c r="A155" s="472" t="n">
        <v>41548</v>
      </c>
      <c r="B155" s="0" t="n">
        <v>62.7550403</v>
      </c>
      <c r="C155" s="0" t="n">
        <v>0</v>
      </c>
      <c r="D155" s="0" t="n">
        <v>62.7550403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L155" s="530"/>
      <c r="M155" s="530"/>
      <c r="N155" s="530"/>
      <c r="O155" s="472" t="n">
        <v>41579</v>
      </c>
      <c r="P155" s="473" t="n">
        <v>4.6</v>
      </c>
      <c r="Q155" s="473" t="n">
        <v>0.17</v>
      </c>
      <c r="R155" s="339" t="n">
        <v>-0.02</v>
      </c>
      <c r="S155" s="339" t="n">
        <v>-0.02</v>
      </c>
      <c r="T155" s="535" t="n">
        <v>0.0633735521165106</v>
      </c>
      <c r="W155" s="532"/>
      <c r="X155" s="523"/>
      <c r="Y155" s="0"/>
      <c r="AO155" s="472" t="n">
        <f aca="false">A155</f>
        <v>41548</v>
      </c>
      <c r="AP155" s="0" t="n">
        <f aca="false">B155</f>
        <v>62.7550403</v>
      </c>
      <c r="AQ155" s="0" t="n">
        <f aca="false">C155</f>
        <v>0</v>
      </c>
      <c r="AR155" s="0" t="n">
        <f aca="false">D155</f>
        <v>62.7550403</v>
      </c>
      <c r="AS155" s="0" t="n">
        <f aca="false">E155</f>
        <v>0</v>
      </c>
      <c r="AT155" s="0" t="n">
        <f aca="false">F155</f>
        <v>0</v>
      </c>
      <c r="AU155" s="0" t="n">
        <f aca="false">G155</f>
        <v>0</v>
      </c>
      <c r="AV155" s="0" t="n">
        <f aca="false">H155</f>
        <v>0</v>
      </c>
      <c r="AW155" s="0" t="n">
        <f aca="false">I155</f>
        <v>0</v>
      </c>
      <c r="AX155" s="0" t="n">
        <f aca="false">J155</f>
        <v>0</v>
      </c>
      <c r="AY155" s="0" t="n">
        <f aca="false">K155</f>
        <v>0</v>
      </c>
      <c r="BC155" s="528" t="n">
        <v>40909</v>
      </c>
      <c r="BD155" s="0" t="n">
        <v>3.4765</v>
      </c>
      <c r="BE155" s="0" t="n">
        <v>0.155</v>
      </c>
      <c r="BF155" s="0" t="n">
        <v>-0.074955184</v>
      </c>
      <c r="BG155" s="0" t="n">
        <v>0</v>
      </c>
      <c r="BH155" s="0" t="n">
        <v>0.071485492761568</v>
      </c>
    </row>
    <row r="156" customFormat="false" ht="12.75" hidden="false" customHeight="false" outlineLevel="0" collapsed="false">
      <c r="A156" s="472" t="n">
        <v>41579</v>
      </c>
      <c r="B156" s="0" t="n">
        <v>59.94134748</v>
      </c>
      <c r="C156" s="0" t="n">
        <v>0</v>
      </c>
      <c r="D156" s="0" t="n">
        <v>59.94134748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L156" s="530"/>
      <c r="M156" s="530"/>
      <c r="N156" s="530"/>
      <c r="O156" s="472" t="n">
        <v>41609</v>
      </c>
      <c r="P156" s="473" t="n">
        <v>4.745</v>
      </c>
      <c r="Q156" s="473" t="n">
        <v>0.17</v>
      </c>
      <c r="R156" s="339" t="n">
        <v>-0.0425</v>
      </c>
      <c r="S156" s="339" t="n">
        <v>-0.025</v>
      </c>
      <c r="T156" s="535" t="n">
        <v>0.063407083749083</v>
      </c>
      <c r="W156" s="532"/>
      <c r="X156" s="523"/>
      <c r="Y156" s="0"/>
      <c r="AO156" s="472" t="n">
        <f aca="false">A156</f>
        <v>41579</v>
      </c>
      <c r="AP156" s="0" t="n">
        <f aca="false">B156</f>
        <v>59.94134748</v>
      </c>
      <c r="AQ156" s="0" t="n">
        <f aca="false">C156</f>
        <v>0</v>
      </c>
      <c r="AR156" s="0" t="n">
        <f aca="false">D156</f>
        <v>59.94134748</v>
      </c>
      <c r="AS156" s="0" t="n">
        <f aca="false">E156</f>
        <v>0</v>
      </c>
      <c r="AT156" s="0" t="n">
        <f aca="false">F156</f>
        <v>0</v>
      </c>
      <c r="AU156" s="0" t="n">
        <f aca="false">G156</f>
        <v>0</v>
      </c>
      <c r="AV156" s="0" t="n">
        <f aca="false">H156</f>
        <v>0</v>
      </c>
      <c r="AW156" s="0" t="n">
        <f aca="false">I156</f>
        <v>0</v>
      </c>
      <c r="AX156" s="0" t="n">
        <f aca="false">J156</f>
        <v>0</v>
      </c>
      <c r="AY156" s="0" t="n">
        <f aca="false">K156</f>
        <v>0</v>
      </c>
      <c r="BC156" s="528" t="n">
        <v>40940</v>
      </c>
      <c r="BD156" s="0" t="n">
        <v>3.3725</v>
      </c>
      <c r="BE156" s="0" t="n">
        <v>0.155</v>
      </c>
      <c r="BF156" s="0" t="n">
        <v>-0.049957423</v>
      </c>
      <c r="BG156" s="0" t="n">
        <v>0</v>
      </c>
      <c r="BH156" s="0" t="n">
        <v>0.071503982630259</v>
      </c>
    </row>
    <row r="157" customFormat="false" ht="12.75" hidden="false" customHeight="false" outlineLevel="0" collapsed="false">
      <c r="A157" s="472" t="n">
        <v>41609</v>
      </c>
      <c r="B157" s="0" t="n">
        <v>61.65568083</v>
      </c>
      <c r="C157" s="0" t="n">
        <v>0</v>
      </c>
      <c r="D157" s="0" t="n">
        <v>61.65568083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L157" s="530"/>
      <c r="M157" s="530"/>
      <c r="N157" s="530"/>
      <c r="O157" s="472" t="n">
        <v>41640</v>
      </c>
      <c r="P157" s="473" t="n">
        <v>4.865</v>
      </c>
      <c r="Q157" s="473" t="n">
        <v>0.17</v>
      </c>
      <c r="R157" s="339" t="n">
        <v>-0.045</v>
      </c>
      <c r="S157" s="339" t="n">
        <v>-0.025</v>
      </c>
      <c r="T157" s="535" t="n">
        <v>0.063441733103133</v>
      </c>
      <c r="W157" s="532"/>
      <c r="X157" s="523"/>
      <c r="Y157" s="0"/>
      <c r="AO157" s="472" t="n">
        <f aca="false">A157</f>
        <v>41609</v>
      </c>
      <c r="AP157" s="0" t="n">
        <f aca="false">B157</f>
        <v>61.65568083</v>
      </c>
      <c r="AQ157" s="0" t="n">
        <f aca="false">C157</f>
        <v>0</v>
      </c>
      <c r="AR157" s="0" t="n">
        <f aca="false">D157</f>
        <v>61.65568083</v>
      </c>
      <c r="AS157" s="0" t="n">
        <f aca="false">E157</f>
        <v>0</v>
      </c>
      <c r="AT157" s="0" t="n">
        <f aca="false">F157</f>
        <v>0</v>
      </c>
      <c r="AU157" s="0" t="n">
        <f aca="false">G157</f>
        <v>0</v>
      </c>
      <c r="AV157" s="0" t="n">
        <f aca="false">H157</f>
        <v>0</v>
      </c>
      <c r="AW157" s="0" t="n">
        <f aca="false">I157</f>
        <v>0</v>
      </c>
      <c r="AX157" s="0" t="n">
        <f aca="false">J157</f>
        <v>0</v>
      </c>
      <c r="AY157" s="0" t="n">
        <f aca="false">K157</f>
        <v>0</v>
      </c>
      <c r="BC157" s="528" t="n">
        <v>40969</v>
      </c>
      <c r="BD157" s="0" t="n">
        <v>3.2625</v>
      </c>
      <c r="BE157" s="0" t="n">
        <v>0.155</v>
      </c>
      <c r="BF157" s="0" t="n">
        <v>-0.039957423</v>
      </c>
      <c r="BG157" s="0" t="n">
        <v>0</v>
      </c>
      <c r="BH157" s="0" t="n">
        <v>0.071521279604299</v>
      </c>
    </row>
    <row r="158" customFormat="false" ht="12.75" hidden="false" customHeight="false" outlineLevel="0" collapsed="false">
      <c r="A158" s="472" t="n">
        <v>41640</v>
      </c>
      <c r="B158" s="0" t="n">
        <v>75.52818374</v>
      </c>
      <c r="C158" s="0" t="n">
        <v>0</v>
      </c>
      <c r="D158" s="0" t="n">
        <v>75.52818374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L158" s="530"/>
      <c r="M158" s="530"/>
      <c r="N158" s="530"/>
      <c r="O158" s="472" t="n">
        <v>41671</v>
      </c>
      <c r="P158" s="473" t="n">
        <v>4.747</v>
      </c>
      <c r="Q158" s="473" t="n">
        <v>0.17</v>
      </c>
      <c r="R158" s="339" t="n">
        <v>-0.0275</v>
      </c>
      <c r="S158" s="339" t="n">
        <v>-0.025</v>
      </c>
      <c r="T158" s="535" t="n">
        <v>0.0634763824575808</v>
      </c>
      <c r="W158" s="532"/>
      <c r="X158" s="523"/>
      <c r="Y158" s="0"/>
      <c r="AO158" s="472" t="n">
        <f aca="false">A158</f>
        <v>41640</v>
      </c>
      <c r="AP158" s="0" t="n">
        <f aca="false">B158</f>
        <v>75.52818374</v>
      </c>
      <c r="AQ158" s="0" t="n">
        <f aca="false">C158</f>
        <v>0</v>
      </c>
      <c r="AR158" s="0" t="n">
        <f aca="false">D158</f>
        <v>75.52818374</v>
      </c>
      <c r="AS158" s="0" t="n">
        <f aca="false">E158</f>
        <v>0</v>
      </c>
      <c r="AT158" s="0" t="n">
        <f aca="false">F158</f>
        <v>0</v>
      </c>
      <c r="AU158" s="0" t="n">
        <f aca="false">G158</f>
        <v>0</v>
      </c>
      <c r="AV158" s="0" t="n">
        <f aca="false">H158</f>
        <v>0</v>
      </c>
      <c r="AW158" s="0" t="n">
        <f aca="false">I158</f>
        <v>0</v>
      </c>
      <c r="AX158" s="0" t="n">
        <f aca="false">J158</f>
        <v>0</v>
      </c>
      <c r="AY158" s="0" t="n">
        <f aca="false">K158</f>
        <v>0</v>
      </c>
      <c r="BC158" s="528" t="n">
        <v>41000</v>
      </c>
      <c r="BD158" s="0" t="n">
        <v>3.1555</v>
      </c>
      <c r="BE158" s="0" t="n">
        <v>0.155</v>
      </c>
      <c r="BF158" s="0" t="n">
        <v>0.019976639</v>
      </c>
      <c r="BG158" s="0" t="n">
        <v>0</v>
      </c>
      <c r="BH158" s="0" t="n">
        <v>0.071539769473209</v>
      </c>
    </row>
    <row r="159" customFormat="false" ht="12.75" hidden="false" customHeight="false" outlineLevel="0" collapsed="false">
      <c r="A159" s="472" t="n">
        <v>41671</v>
      </c>
      <c r="B159" s="0" t="n">
        <v>67.89991987</v>
      </c>
      <c r="C159" s="0" t="n">
        <v>0</v>
      </c>
      <c r="D159" s="0" t="n">
        <v>67.89991987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L159" s="530"/>
      <c r="M159" s="530"/>
      <c r="N159" s="530"/>
      <c r="O159" s="472" t="n">
        <v>41699</v>
      </c>
      <c r="P159" s="473" t="n">
        <v>4.614</v>
      </c>
      <c r="Q159" s="473" t="n">
        <v>0.17</v>
      </c>
      <c r="R159" s="339" t="n">
        <v>-0.015</v>
      </c>
      <c r="S159" s="339" t="n">
        <v>-0.02</v>
      </c>
      <c r="T159" s="535" t="n">
        <v>0.0635076786490374</v>
      </c>
      <c r="W159" s="532"/>
      <c r="X159" s="523"/>
      <c r="Y159" s="0"/>
      <c r="AO159" s="472" t="n">
        <f aca="false">A159</f>
        <v>41671</v>
      </c>
      <c r="AP159" s="0" t="n">
        <f aca="false">B159</f>
        <v>67.89991987</v>
      </c>
      <c r="AQ159" s="0" t="n">
        <f aca="false">C159</f>
        <v>0</v>
      </c>
      <c r="AR159" s="0" t="n">
        <f aca="false">D159</f>
        <v>67.89991987</v>
      </c>
      <c r="AS159" s="0" t="n">
        <f aca="false">E159</f>
        <v>0</v>
      </c>
      <c r="AT159" s="0" t="n">
        <f aca="false">F159</f>
        <v>0</v>
      </c>
      <c r="AU159" s="0" t="n">
        <f aca="false">G159</f>
        <v>0</v>
      </c>
      <c r="AV159" s="0" t="n">
        <f aca="false">H159</f>
        <v>0</v>
      </c>
      <c r="AW159" s="0" t="n">
        <f aca="false">I159</f>
        <v>0</v>
      </c>
      <c r="AX159" s="0" t="n">
        <f aca="false">J159</f>
        <v>0</v>
      </c>
      <c r="AY159" s="0" t="n">
        <f aca="false">K159</f>
        <v>0</v>
      </c>
      <c r="BC159" s="528" t="n">
        <v>41030</v>
      </c>
      <c r="BD159" s="0" t="n">
        <v>3.1265</v>
      </c>
      <c r="BE159" s="0" t="n">
        <v>0.155</v>
      </c>
      <c r="BF159" s="0" t="n">
        <v>0.019968124</v>
      </c>
      <c r="BG159" s="0" t="n">
        <v>0</v>
      </c>
      <c r="BH159" s="0" t="n">
        <v>0.071557662894842</v>
      </c>
    </row>
    <row r="160" customFormat="false" ht="12.75" hidden="false" customHeight="false" outlineLevel="0" collapsed="false">
      <c r="A160" s="472" t="n">
        <v>41699</v>
      </c>
      <c r="B160" s="0" t="n">
        <v>74.03971737</v>
      </c>
      <c r="C160" s="0" t="n">
        <v>0</v>
      </c>
      <c r="D160" s="0" t="n">
        <v>74.03971737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L160" s="530"/>
      <c r="M160" s="530"/>
      <c r="N160" s="530"/>
      <c r="O160" s="472" t="n">
        <v>41730</v>
      </c>
      <c r="P160" s="473" t="n">
        <v>4.394</v>
      </c>
      <c r="Q160" s="473" t="n">
        <v>0.17</v>
      </c>
      <c r="R160" s="339" t="n">
        <v>0.02</v>
      </c>
      <c r="S160" s="339" t="n">
        <v>-0.015</v>
      </c>
      <c r="T160" s="535" t="n">
        <v>0.0635423280042438</v>
      </c>
      <c r="W160" s="532"/>
      <c r="X160" s="523"/>
      <c r="Y160" s="0"/>
      <c r="AO160" s="472" t="n">
        <f aca="false">A160</f>
        <v>41699</v>
      </c>
      <c r="AP160" s="0" t="n">
        <f aca="false">B160</f>
        <v>74.03971737</v>
      </c>
      <c r="AQ160" s="0" t="n">
        <f aca="false">C160</f>
        <v>0</v>
      </c>
      <c r="AR160" s="0" t="n">
        <f aca="false">D160</f>
        <v>74.03971737</v>
      </c>
      <c r="AS160" s="0" t="n">
        <f aca="false">E160</f>
        <v>0</v>
      </c>
      <c r="AT160" s="0" t="n">
        <f aca="false">F160</f>
        <v>0</v>
      </c>
      <c r="AU160" s="0" t="n">
        <f aca="false">G160</f>
        <v>0</v>
      </c>
      <c r="AV160" s="0" t="n">
        <f aca="false">H160</f>
        <v>0</v>
      </c>
      <c r="AW160" s="0" t="n">
        <f aca="false">I160</f>
        <v>0</v>
      </c>
      <c r="AX160" s="0" t="n">
        <f aca="false">J160</f>
        <v>0</v>
      </c>
      <c r="AY160" s="0" t="n">
        <f aca="false">K160</f>
        <v>0</v>
      </c>
      <c r="BC160" s="528" t="n">
        <v>41061</v>
      </c>
      <c r="BD160" s="0" t="n">
        <v>3.1275</v>
      </c>
      <c r="BE160" s="0" t="n">
        <v>0.155</v>
      </c>
      <c r="BF160" s="0" t="n">
        <v>0.019968124</v>
      </c>
      <c r="BG160" s="0" t="n">
        <v>0</v>
      </c>
      <c r="BH160" s="0" t="n">
        <v>0.071576152763975</v>
      </c>
    </row>
    <row r="161" customFormat="false" ht="12.75" hidden="false" customHeight="false" outlineLevel="0" collapsed="false">
      <c r="A161" s="472" t="n">
        <v>41730</v>
      </c>
      <c r="B161" s="0" t="n">
        <v>72.21911237</v>
      </c>
      <c r="C161" s="0" t="n">
        <v>0</v>
      </c>
      <c r="D161" s="0" t="n">
        <v>72.21911237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L161" s="530"/>
      <c r="M161" s="530"/>
      <c r="N161" s="530"/>
      <c r="O161" s="472" t="n">
        <v>41760</v>
      </c>
      <c r="P161" s="473" t="n">
        <v>4.384</v>
      </c>
      <c r="Q161" s="473" t="n">
        <v>0.17</v>
      </c>
      <c r="R161" s="339" t="n">
        <v>0.02</v>
      </c>
      <c r="S161" s="339" t="n">
        <v>-0.015</v>
      </c>
      <c r="T161" s="535" t="n">
        <v>0.0635758596386928</v>
      </c>
      <c r="W161" s="532"/>
      <c r="X161" s="523"/>
      <c r="Y161" s="0"/>
      <c r="AO161" s="472" t="n">
        <f aca="false">A161</f>
        <v>41730</v>
      </c>
      <c r="AP161" s="0" t="n">
        <f aca="false">B161</f>
        <v>72.21911237</v>
      </c>
      <c r="AQ161" s="0" t="n">
        <f aca="false">C161</f>
        <v>0</v>
      </c>
      <c r="AR161" s="0" t="n">
        <f aca="false">D161</f>
        <v>72.21911237</v>
      </c>
      <c r="AS161" s="0" t="n">
        <f aca="false">E161</f>
        <v>0</v>
      </c>
      <c r="AT161" s="0" t="n">
        <f aca="false">F161</f>
        <v>0</v>
      </c>
      <c r="AU161" s="0" t="n">
        <f aca="false">G161</f>
        <v>0</v>
      </c>
      <c r="AV161" s="0" t="n">
        <f aca="false">H161</f>
        <v>0</v>
      </c>
      <c r="AW161" s="0" t="n">
        <f aca="false">I161</f>
        <v>0</v>
      </c>
      <c r="AX161" s="0" t="n">
        <f aca="false">J161</f>
        <v>0</v>
      </c>
      <c r="AY161" s="0" t="n">
        <f aca="false">K161</f>
        <v>0</v>
      </c>
      <c r="BC161" s="528" t="n">
        <v>41091</v>
      </c>
      <c r="BD161" s="0" t="n">
        <v>3.1335</v>
      </c>
      <c r="BE161" s="0" t="n">
        <v>0.155</v>
      </c>
      <c r="BF161" s="0" t="n">
        <v>0.019968124</v>
      </c>
      <c r="BG161" s="0" t="n">
        <v>0</v>
      </c>
      <c r="BH161" s="0" t="n">
        <v>0.071594046185823</v>
      </c>
    </row>
    <row r="162" customFormat="false" ht="12.75" hidden="false" customHeight="false" outlineLevel="0" collapsed="false">
      <c r="A162" s="472" t="n">
        <v>41760</v>
      </c>
      <c r="B162" s="0" t="n">
        <v>70.44184384</v>
      </c>
      <c r="C162" s="0" t="n">
        <v>0</v>
      </c>
      <c r="D162" s="0" t="n">
        <v>70.44184384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L162" s="530"/>
      <c r="M162" s="530"/>
      <c r="N162" s="530"/>
      <c r="O162" s="472" t="n">
        <v>41791</v>
      </c>
      <c r="P162" s="473" t="n">
        <v>4.42</v>
      </c>
      <c r="Q162" s="473" t="n">
        <v>0.17</v>
      </c>
      <c r="R162" s="339" t="n">
        <v>0.025</v>
      </c>
      <c r="S162" s="339" t="n">
        <v>-0.015</v>
      </c>
      <c r="T162" s="535" t="n">
        <v>0.0636105089946826</v>
      </c>
      <c r="W162" s="532"/>
      <c r="X162" s="523"/>
      <c r="Y162" s="0"/>
      <c r="AO162" s="472" t="n">
        <f aca="false">A162</f>
        <v>41760</v>
      </c>
      <c r="AP162" s="0" t="n">
        <f aca="false">B162</f>
        <v>70.44184384</v>
      </c>
      <c r="AQ162" s="0" t="n">
        <f aca="false">C162</f>
        <v>0</v>
      </c>
      <c r="AR162" s="0" t="n">
        <f aca="false">D162</f>
        <v>70.44184384</v>
      </c>
      <c r="AS162" s="0" t="n">
        <f aca="false">E162</f>
        <v>0</v>
      </c>
      <c r="AT162" s="0" t="n">
        <f aca="false">F162</f>
        <v>0</v>
      </c>
      <c r="AU162" s="0" t="n">
        <f aca="false">G162</f>
        <v>0</v>
      </c>
      <c r="AV162" s="0" t="n">
        <f aca="false">H162</f>
        <v>0</v>
      </c>
      <c r="AW162" s="0" t="n">
        <f aca="false">I162</f>
        <v>0</v>
      </c>
      <c r="AX162" s="0" t="n">
        <f aca="false">J162</f>
        <v>0</v>
      </c>
      <c r="AY162" s="0" t="n">
        <f aca="false">K162</f>
        <v>0</v>
      </c>
      <c r="BC162" s="528" t="n">
        <v>41122</v>
      </c>
      <c r="BD162" s="0" t="n">
        <v>3.1385</v>
      </c>
      <c r="BE162" s="0" t="n">
        <v>0.155</v>
      </c>
      <c r="BF162" s="0" t="n">
        <v>0.019968124</v>
      </c>
      <c r="BG162" s="0" t="n">
        <v>0</v>
      </c>
      <c r="BH162" s="0" t="n">
        <v>0.071612536055178</v>
      </c>
    </row>
    <row r="163" customFormat="false" ht="12.75" hidden="false" customHeight="false" outlineLevel="0" collapsed="false">
      <c r="A163" s="472" t="n">
        <v>41791</v>
      </c>
      <c r="B163" s="0" t="n">
        <v>67.73705812</v>
      </c>
      <c r="C163" s="0" t="n">
        <v>0</v>
      </c>
      <c r="D163" s="0" t="n">
        <v>67.73705812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L163" s="530"/>
      <c r="M163" s="530"/>
      <c r="N163" s="530"/>
      <c r="O163" s="472" t="n">
        <v>41821</v>
      </c>
      <c r="P163" s="473" t="n">
        <v>4.47</v>
      </c>
      <c r="Q163" s="473" t="n">
        <v>0.17</v>
      </c>
      <c r="R163" s="339" t="n">
        <v>0.0275</v>
      </c>
      <c r="S163" s="339" t="n">
        <v>-0.01</v>
      </c>
      <c r="T163" s="535" t="n">
        <v>0.0636440406298902</v>
      </c>
      <c r="W163" s="532"/>
      <c r="X163" s="523"/>
      <c r="Y163" s="0"/>
      <c r="AO163" s="472" t="n">
        <f aca="false">A163</f>
        <v>41791</v>
      </c>
      <c r="AP163" s="0" t="n">
        <f aca="false">B163</f>
        <v>67.73705812</v>
      </c>
      <c r="AQ163" s="0" t="n">
        <f aca="false">C163</f>
        <v>0</v>
      </c>
      <c r="AR163" s="0" t="n">
        <f aca="false">D163</f>
        <v>67.73705812</v>
      </c>
      <c r="AS163" s="0" t="n">
        <f aca="false">E163</f>
        <v>0</v>
      </c>
      <c r="AT163" s="0" t="n">
        <f aca="false">F163</f>
        <v>0</v>
      </c>
      <c r="AU163" s="0" t="n">
        <f aca="false">G163</f>
        <v>0</v>
      </c>
      <c r="AV163" s="0" t="n">
        <f aca="false">H163</f>
        <v>0</v>
      </c>
      <c r="AW163" s="0" t="n">
        <f aca="false">I163</f>
        <v>0</v>
      </c>
      <c r="AX163" s="0" t="n">
        <f aca="false">J163</f>
        <v>0</v>
      </c>
      <c r="AY163" s="0" t="n">
        <f aca="false">K163</f>
        <v>0</v>
      </c>
      <c r="BC163" s="528" t="n">
        <v>41153</v>
      </c>
      <c r="BD163" s="0" t="n">
        <v>3.1405</v>
      </c>
      <c r="BE163" s="0" t="n">
        <v>0.155</v>
      </c>
      <c r="BF163" s="0" t="n">
        <v>0.019968124</v>
      </c>
      <c r="BG163" s="0" t="n">
        <v>0</v>
      </c>
      <c r="BH163" s="0" t="n">
        <v>0.071631025924646</v>
      </c>
    </row>
    <row r="164" customFormat="false" ht="12.75" hidden="false" customHeight="false" outlineLevel="0" collapsed="false">
      <c r="A164" s="472" t="n">
        <v>41821</v>
      </c>
      <c r="B164" s="0" t="n">
        <v>69.54739367</v>
      </c>
      <c r="C164" s="0" t="n">
        <v>0</v>
      </c>
      <c r="D164" s="0" t="n">
        <v>69.54739367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L164" s="530"/>
      <c r="M164" s="530"/>
      <c r="N164" s="530"/>
      <c r="O164" s="472" t="n">
        <v>41852</v>
      </c>
      <c r="P164" s="473" t="n">
        <v>4.501</v>
      </c>
      <c r="Q164" s="473" t="n">
        <v>0.17</v>
      </c>
      <c r="R164" s="339" t="n">
        <v>0.03</v>
      </c>
      <c r="S164" s="339" t="n">
        <v>-0.01</v>
      </c>
      <c r="T164" s="535" t="n">
        <v>0.0636786899866633</v>
      </c>
      <c r="W164" s="532"/>
      <c r="X164" s="523"/>
      <c r="Y164" s="0"/>
      <c r="AO164" s="472" t="n">
        <f aca="false">A164</f>
        <v>41821</v>
      </c>
      <c r="AP164" s="0" t="n">
        <f aca="false">B164</f>
        <v>69.54739367</v>
      </c>
      <c r="AQ164" s="0" t="n">
        <f aca="false">C164</f>
        <v>0</v>
      </c>
      <c r="AR164" s="0" t="n">
        <f aca="false">D164</f>
        <v>69.54739367</v>
      </c>
      <c r="AS164" s="0" t="n">
        <f aca="false">E164</f>
        <v>0</v>
      </c>
      <c r="AT164" s="0" t="n">
        <f aca="false">F164</f>
        <v>0</v>
      </c>
      <c r="AU164" s="0" t="n">
        <f aca="false">G164</f>
        <v>0</v>
      </c>
      <c r="AV164" s="0" t="n">
        <f aca="false">H164</f>
        <v>0</v>
      </c>
      <c r="AW164" s="0" t="n">
        <f aca="false">I164</f>
        <v>0</v>
      </c>
      <c r="AX164" s="0" t="n">
        <f aca="false">J164</f>
        <v>0</v>
      </c>
      <c r="AY164" s="0" t="n">
        <f aca="false">K164</f>
        <v>0</v>
      </c>
      <c r="BC164" s="528" t="n">
        <v>41183</v>
      </c>
      <c r="BD164" s="0" t="n">
        <v>3.1785</v>
      </c>
      <c r="BE164" s="0" t="n">
        <v>0.155</v>
      </c>
      <c r="BF164" s="0" t="n">
        <v>0.019968124</v>
      </c>
      <c r="BG164" s="0" t="n">
        <v>0</v>
      </c>
      <c r="BH164" s="0" t="n">
        <v>0.071648919346818</v>
      </c>
    </row>
    <row r="165" customFormat="false" ht="12.75" hidden="false" customHeight="false" outlineLevel="0" collapsed="false">
      <c r="A165" s="472" t="n">
        <v>41852</v>
      </c>
      <c r="B165" s="0" t="n">
        <v>69.50642934</v>
      </c>
      <c r="C165" s="0" t="n">
        <v>0</v>
      </c>
      <c r="D165" s="0" t="n">
        <v>69.50642934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L165" s="530"/>
      <c r="M165" s="530"/>
      <c r="N165" s="530"/>
      <c r="O165" s="472" t="n">
        <v>41883</v>
      </c>
      <c r="P165" s="473" t="n">
        <v>4.516</v>
      </c>
      <c r="Q165" s="473" t="n">
        <v>0.17</v>
      </c>
      <c r="R165" s="339" t="n">
        <v>0.0225</v>
      </c>
      <c r="S165" s="339" t="n">
        <v>-0.01</v>
      </c>
      <c r="T165" s="535" t="n">
        <v>0.0637133393438347</v>
      </c>
      <c r="W165" s="532"/>
      <c r="X165" s="523"/>
      <c r="Y165" s="0"/>
      <c r="AO165" s="472" t="n">
        <f aca="false">A165</f>
        <v>41852</v>
      </c>
      <c r="AP165" s="0" t="n">
        <f aca="false">B165</f>
        <v>69.50642934</v>
      </c>
      <c r="AQ165" s="0" t="n">
        <f aca="false">C165</f>
        <v>0</v>
      </c>
      <c r="AR165" s="0" t="n">
        <f aca="false">D165</f>
        <v>69.50642934</v>
      </c>
      <c r="AS165" s="0" t="n">
        <f aca="false">E165</f>
        <v>0</v>
      </c>
      <c r="AT165" s="0" t="n">
        <f aca="false">F165</f>
        <v>0</v>
      </c>
      <c r="AU165" s="0" t="n">
        <f aca="false">G165</f>
        <v>0</v>
      </c>
      <c r="AV165" s="0" t="n">
        <f aca="false">H165</f>
        <v>0</v>
      </c>
      <c r="AW165" s="0" t="n">
        <f aca="false">I165</f>
        <v>0</v>
      </c>
      <c r="AX165" s="0" t="n">
        <f aca="false">J165</f>
        <v>0</v>
      </c>
      <c r="AY165" s="0" t="n">
        <f aca="false">K165</f>
        <v>0</v>
      </c>
      <c r="BC165" s="528" t="n">
        <v>41214</v>
      </c>
      <c r="BD165" s="0" t="n">
        <v>3.3175</v>
      </c>
      <c r="BE165" s="0" t="n">
        <v>0.155</v>
      </c>
      <c r="BF165" s="0" t="n">
        <v>-0.059988713</v>
      </c>
      <c r="BG165" s="0" t="n">
        <v>0</v>
      </c>
      <c r="BH165" s="0" t="n">
        <v>0.071667409216508</v>
      </c>
    </row>
    <row r="166" customFormat="false" ht="12.75" hidden="false" customHeight="false" outlineLevel="0" collapsed="false">
      <c r="A166" s="472" t="n">
        <v>41883</v>
      </c>
      <c r="B166" s="0" t="n">
        <v>67.00092461</v>
      </c>
      <c r="C166" s="0" t="n">
        <v>0</v>
      </c>
      <c r="D166" s="0" t="n">
        <v>67.00092461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L166" s="530"/>
      <c r="M166" s="530"/>
      <c r="N166" s="530"/>
      <c r="O166" s="472" t="n">
        <v>41913</v>
      </c>
      <c r="P166" s="473" t="n">
        <v>4.545</v>
      </c>
      <c r="Q166" s="473" t="n">
        <v>0.17</v>
      </c>
      <c r="R166" s="339" t="n">
        <v>0.0125</v>
      </c>
      <c r="S166" s="339" t="n">
        <v>-0.015</v>
      </c>
      <c r="T166" s="535" t="n">
        <v>0.0637468709801858</v>
      </c>
      <c r="W166" s="532"/>
      <c r="X166" s="523"/>
      <c r="Y166" s="0"/>
      <c r="AO166" s="472" t="n">
        <f aca="false">A166</f>
        <v>41883</v>
      </c>
      <c r="AP166" s="0" t="n">
        <f aca="false">B166</f>
        <v>67.00092461</v>
      </c>
      <c r="AQ166" s="0" t="n">
        <f aca="false">C166</f>
        <v>0</v>
      </c>
      <c r="AR166" s="0" t="n">
        <f aca="false">D166</f>
        <v>67.00092461</v>
      </c>
      <c r="AS166" s="0" t="n">
        <f aca="false">E166</f>
        <v>0</v>
      </c>
      <c r="AT166" s="0" t="n">
        <f aca="false">F166</f>
        <v>0</v>
      </c>
      <c r="AU166" s="0" t="n">
        <f aca="false">G166</f>
        <v>0</v>
      </c>
      <c r="AV166" s="0" t="n">
        <f aca="false">H166</f>
        <v>0</v>
      </c>
      <c r="AW166" s="0" t="n">
        <f aca="false">I166</f>
        <v>0</v>
      </c>
      <c r="AX166" s="0" t="n">
        <f aca="false">J166</f>
        <v>0</v>
      </c>
      <c r="AY166" s="0" t="n">
        <f aca="false">K166</f>
        <v>0</v>
      </c>
      <c r="BC166" s="528" t="n">
        <v>41244</v>
      </c>
      <c r="BD166" s="0" t="n">
        <v>3.4575</v>
      </c>
      <c r="BE166" s="0" t="n">
        <v>0.155</v>
      </c>
      <c r="BF166" s="0" t="n">
        <v>-0.074951938</v>
      </c>
      <c r="BG166" s="0" t="n">
        <v>0</v>
      </c>
      <c r="BH166" s="0" t="n">
        <v>0.071685302638896</v>
      </c>
    </row>
    <row r="167" customFormat="false" ht="12.75" hidden="false" customHeight="false" outlineLevel="0" collapsed="false">
      <c r="A167" s="472" t="n">
        <v>41913</v>
      </c>
      <c r="B167" s="0" t="n">
        <v>68.06766596</v>
      </c>
      <c r="C167" s="0" t="n">
        <v>0</v>
      </c>
      <c r="D167" s="0" t="n">
        <v>68.06766596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L167" s="530"/>
      <c r="M167" s="530"/>
      <c r="N167" s="530"/>
      <c r="O167" s="472" t="n">
        <v>41944</v>
      </c>
      <c r="P167" s="473" t="n">
        <v>4.685</v>
      </c>
      <c r="Q167" s="473" t="n">
        <v>0.17</v>
      </c>
      <c r="R167" s="339" t="n">
        <v>-0.02</v>
      </c>
      <c r="S167" s="339" t="n">
        <v>-0.02</v>
      </c>
      <c r="T167" s="535" t="n">
        <v>0.0637815203381407</v>
      </c>
      <c r="W167" s="532"/>
      <c r="X167" s="523"/>
      <c r="Y167" s="0"/>
      <c r="AO167" s="472" t="n">
        <f aca="false">A167</f>
        <v>41913</v>
      </c>
      <c r="AP167" s="0" t="n">
        <f aca="false">B167</f>
        <v>68.06766596</v>
      </c>
      <c r="AQ167" s="0" t="n">
        <f aca="false">C167</f>
        <v>0</v>
      </c>
      <c r="AR167" s="0" t="n">
        <f aca="false">D167</f>
        <v>68.06766596</v>
      </c>
      <c r="AS167" s="0" t="n">
        <f aca="false">E167</f>
        <v>0</v>
      </c>
      <c r="AT167" s="0" t="n">
        <f aca="false">F167</f>
        <v>0</v>
      </c>
      <c r="AU167" s="0" t="n">
        <f aca="false">G167</f>
        <v>0</v>
      </c>
      <c r="AV167" s="0" t="n">
        <f aca="false">H167</f>
        <v>0</v>
      </c>
      <c r="AW167" s="0" t="n">
        <f aca="false">I167</f>
        <v>0</v>
      </c>
      <c r="AX167" s="0" t="n">
        <f aca="false">J167</f>
        <v>0</v>
      </c>
      <c r="AY167" s="0" t="n">
        <f aca="false">K167</f>
        <v>0</v>
      </c>
      <c r="BC167" s="528" t="n">
        <v>41275</v>
      </c>
      <c r="BD167" s="0" t="n">
        <v>3.5765</v>
      </c>
      <c r="BE167" s="0" t="n">
        <v>0.154</v>
      </c>
      <c r="BF167" s="0" t="n">
        <v>-0.069955184</v>
      </c>
      <c r="BG167" s="0" t="n">
        <v>0.007</v>
      </c>
      <c r="BH167" s="0" t="n">
        <v>0.071703792508809</v>
      </c>
    </row>
    <row r="168" customFormat="false" ht="12.75" hidden="false" customHeight="false" outlineLevel="0" collapsed="false">
      <c r="A168" s="472" t="n">
        <v>41944</v>
      </c>
      <c r="B168" s="0" t="n">
        <v>23.46702907</v>
      </c>
      <c r="C168" s="0" t="n">
        <v>0</v>
      </c>
      <c r="D168" s="0" t="n">
        <v>23.46702907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L168" s="530"/>
      <c r="M168" s="530"/>
      <c r="N168" s="530"/>
      <c r="O168" s="472" t="n">
        <v>41974</v>
      </c>
      <c r="P168" s="473" t="n">
        <v>4.83</v>
      </c>
      <c r="Q168" s="473" t="n">
        <v>0.17</v>
      </c>
      <c r="R168" s="339" t="n">
        <v>-0.0425</v>
      </c>
      <c r="S168" s="339" t="n">
        <v>-0.025</v>
      </c>
      <c r="T168" s="535" t="n">
        <v>0.0638150519752503</v>
      </c>
      <c r="W168" s="532"/>
      <c r="X168" s="523"/>
      <c r="Y168" s="0"/>
      <c r="AO168" s="472" t="n">
        <f aca="false">A168</f>
        <v>41944</v>
      </c>
      <c r="AP168" s="0" t="n">
        <f aca="false">B168</f>
        <v>23.46702907</v>
      </c>
      <c r="AQ168" s="0" t="n">
        <f aca="false">C168</f>
        <v>0</v>
      </c>
      <c r="AR168" s="0" t="n">
        <f aca="false">D168</f>
        <v>23.46702907</v>
      </c>
      <c r="AS168" s="0" t="n">
        <f aca="false">E168</f>
        <v>0</v>
      </c>
      <c r="AT168" s="0" t="n">
        <f aca="false">F168</f>
        <v>0</v>
      </c>
      <c r="AU168" s="0" t="n">
        <f aca="false">G168</f>
        <v>0</v>
      </c>
      <c r="AV168" s="0" t="n">
        <f aca="false">H168</f>
        <v>0</v>
      </c>
      <c r="AW168" s="0" t="n">
        <f aca="false">I168</f>
        <v>0</v>
      </c>
      <c r="AX168" s="0" t="n">
        <f aca="false">J168</f>
        <v>0</v>
      </c>
      <c r="AY168" s="0" t="n">
        <f aca="false">K168</f>
        <v>0</v>
      </c>
      <c r="BC168" s="528" t="n">
        <v>41306</v>
      </c>
      <c r="BD168" s="0" t="n">
        <v>3.4725</v>
      </c>
      <c r="BE168" s="0" t="n">
        <v>0.154</v>
      </c>
      <c r="BF168" s="0" t="n">
        <v>-0.044957423</v>
      </c>
      <c r="BG168" s="0" t="n">
        <v>0.007</v>
      </c>
      <c r="BH168" s="0" t="n">
        <v>0.071722282378833</v>
      </c>
    </row>
    <row r="169" customFormat="false" ht="12.75" hidden="false" customHeight="false" outlineLevel="0" collapsed="false">
      <c r="A169" s="472" t="n">
        <v>41974</v>
      </c>
      <c r="B169" s="0" t="n">
        <v>24.16796395</v>
      </c>
      <c r="C169" s="0" t="n">
        <v>0</v>
      </c>
      <c r="D169" s="0" t="n">
        <v>24.16796395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L169" s="530"/>
      <c r="M169" s="530"/>
      <c r="N169" s="530"/>
      <c r="O169" s="472" t="n">
        <v>42005</v>
      </c>
      <c r="P169" s="473" t="n">
        <v>4.95</v>
      </c>
      <c r="Q169" s="473" t="n">
        <v>0.17</v>
      </c>
      <c r="R169" s="339" t="n">
        <v>-0.045</v>
      </c>
      <c r="S169" s="339" t="n">
        <v>-0.025</v>
      </c>
      <c r="T169" s="535" t="n">
        <v>0.0638497013339885</v>
      </c>
      <c r="W169" s="532"/>
      <c r="X169" s="523"/>
      <c r="Y169" s="0"/>
      <c r="AO169" s="472" t="n">
        <f aca="false">A169</f>
        <v>41974</v>
      </c>
      <c r="AP169" s="0" t="n">
        <f aca="false">B169</f>
        <v>24.16796395</v>
      </c>
      <c r="AQ169" s="0" t="n">
        <f aca="false">C169</f>
        <v>0</v>
      </c>
      <c r="AR169" s="0" t="n">
        <f aca="false">D169</f>
        <v>24.16796395</v>
      </c>
      <c r="AS169" s="0" t="n">
        <f aca="false">E169</f>
        <v>0</v>
      </c>
      <c r="AT169" s="0" t="n">
        <f aca="false">F169</f>
        <v>0</v>
      </c>
      <c r="AU169" s="0" t="n">
        <f aca="false">G169</f>
        <v>0</v>
      </c>
      <c r="AV169" s="0" t="n">
        <f aca="false">H169</f>
        <v>0</v>
      </c>
      <c r="AW169" s="0" t="n">
        <f aca="false">I169</f>
        <v>0</v>
      </c>
      <c r="AX169" s="0" t="n">
        <f aca="false">J169</f>
        <v>0</v>
      </c>
      <c r="AY169" s="0" t="n">
        <f aca="false">K169</f>
        <v>0</v>
      </c>
      <c r="BC169" s="528" t="n">
        <v>41334</v>
      </c>
      <c r="BD169" s="0" t="n">
        <v>3.3625</v>
      </c>
      <c r="BE169" s="0" t="n">
        <v>0.154</v>
      </c>
      <c r="BF169" s="0" t="n">
        <v>-0.034957423</v>
      </c>
      <c r="BG169" s="0" t="n">
        <v>0.007</v>
      </c>
      <c r="BH169" s="0" t="n">
        <v>0.071738982906695</v>
      </c>
    </row>
    <row r="170" customFormat="false" ht="12.75" hidden="false" customHeight="false" outlineLevel="0" collapsed="false">
      <c r="A170" s="472" t="n">
        <v>42005</v>
      </c>
      <c r="B170" s="0" t="n">
        <v>24.02858051</v>
      </c>
      <c r="C170" s="0" t="n">
        <v>0</v>
      </c>
      <c r="D170" s="0" t="n">
        <v>24.02858051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L170" s="530"/>
      <c r="M170" s="530"/>
      <c r="N170" s="530"/>
      <c r="O170" s="472" t="n">
        <v>42036</v>
      </c>
      <c r="P170" s="473" t="n">
        <v>4.832</v>
      </c>
      <c r="Q170" s="473" t="n">
        <v>0.17</v>
      </c>
      <c r="R170" s="339" t="n">
        <v>-0.0275</v>
      </c>
      <c r="S170" s="339" t="n">
        <v>-0.025</v>
      </c>
      <c r="T170" s="535" t="n">
        <v>0.063884350693125</v>
      </c>
      <c r="W170" s="532"/>
      <c r="X170" s="523"/>
      <c r="Y170" s="0"/>
      <c r="AO170" s="472" t="n">
        <f aca="false">A170</f>
        <v>42005</v>
      </c>
      <c r="AP170" s="0" t="n">
        <f aca="false">B170</f>
        <v>24.02858051</v>
      </c>
      <c r="AQ170" s="0" t="n">
        <f aca="false">C170</f>
        <v>0</v>
      </c>
      <c r="AR170" s="0" t="n">
        <f aca="false">D170</f>
        <v>24.02858051</v>
      </c>
      <c r="AS170" s="0" t="n">
        <f aca="false">E170</f>
        <v>0</v>
      </c>
      <c r="AT170" s="0" t="n">
        <f aca="false">F170</f>
        <v>0</v>
      </c>
      <c r="AU170" s="0" t="n">
        <f aca="false">G170</f>
        <v>0</v>
      </c>
      <c r="AV170" s="0" t="n">
        <f aca="false">H170</f>
        <v>0</v>
      </c>
      <c r="AW170" s="0" t="n">
        <f aca="false">I170</f>
        <v>0</v>
      </c>
      <c r="AX170" s="0" t="n">
        <f aca="false">J170</f>
        <v>0</v>
      </c>
      <c r="AY170" s="0" t="n">
        <f aca="false">K170</f>
        <v>0</v>
      </c>
      <c r="BC170" s="528" t="n">
        <v>41365</v>
      </c>
      <c r="BD170" s="0" t="n">
        <v>3.2555</v>
      </c>
      <c r="BE170" s="0" t="n">
        <v>0.154</v>
      </c>
      <c r="BF170" s="0" t="n">
        <v>0.024976639</v>
      </c>
      <c r="BG170" s="0" t="n">
        <v>0.007</v>
      </c>
      <c r="BH170" s="0" t="n">
        <v>0.071757472776935</v>
      </c>
    </row>
    <row r="171" customFormat="false" ht="12.75" hidden="false" customHeight="false" outlineLevel="0" collapsed="false">
      <c r="A171" s="472" t="n">
        <v>42036</v>
      </c>
      <c r="B171" s="0" t="n">
        <v>21.64350902</v>
      </c>
      <c r="C171" s="0" t="n">
        <v>0</v>
      </c>
      <c r="D171" s="0" t="n">
        <v>21.64350902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L171" s="530"/>
      <c r="M171" s="530"/>
      <c r="N171" s="530"/>
      <c r="O171" s="472" t="n">
        <v>42064</v>
      </c>
      <c r="P171" s="473" t="n">
        <v>4.699</v>
      </c>
      <c r="Q171" s="473" t="n">
        <v>0.17</v>
      </c>
      <c r="R171" s="339" t="n">
        <v>-0.015</v>
      </c>
      <c r="S171" s="339" t="n">
        <v>-0.02</v>
      </c>
      <c r="T171" s="535" t="n">
        <v>0.0639156468888165</v>
      </c>
      <c r="W171" s="532"/>
      <c r="X171" s="523"/>
      <c r="Y171" s="0"/>
      <c r="AO171" s="472" t="n">
        <f aca="false">A171</f>
        <v>42036</v>
      </c>
      <c r="AP171" s="0" t="n">
        <f aca="false">B171</f>
        <v>21.64350902</v>
      </c>
      <c r="AQ171" s="0" t="n">
        <f aca="false">C171</f>
        <v>0</v>
      </c>
      <c r="AR171" s="0" t="n">
        <f aca="false">D171</f>
        <v>21.64350902</v>
      </c>
      <c r="AS171" s="0" t="n">
        <f aca="false">E171</f>
        <v>0</v>
      </c>
      <c r="AT171" s="0" t="n">
        <f aca="false">F171</f>
        <v>0</v>
      </c>
      <c r="AU171" s="0" t="n">
        <f aca="false">G171</f>
        <v>0</v>
      </c>
      <c r="AV171" s="0" t="n">
        <f aca="false">H171</f>
        <v>0</v>
      </c>
      <c r="AW171" s="0" t="n">
        <f aca="false">I171</f>
        <v>0</v>
      </c>
      <c r="AX171" s="0" t="n">
        <f aca="false">J171</f>
        <v>0</v>
      </c>
      <c r="AY171" s="0" t="n">
        <f aca="false">K171</f>
        <v>0</v>
      </c>
      <c r="BC171" s="528" t="n">
        <v>41395</v>
      </c>
      <c r="BD171" s="0" t="n">
        <v>3.2265</v>
      </c>
      <c r="BE171" s="0" t="n">
        <v>0.154</v>
      </c>
      <c r="BF171" s="0" t="n">
        <v>0.024968124</v>
      </c>
      <c r="BG171" s="0" t="n">
        <v>0.007</v>
      </c>
      <c r="BH171" s="0" t="n">
        <v>0.071775366199855</v>
      </c>
    </row>
    <row r="172" customFormat="false" ht="12.75" hidden="false" customHeight="false" outlineLevel="0" collapsed="false">
      <c r="A172" s="472" t="n">
        <v>42064</v>
      </c>
      <c r="B172" s="0" t="n">
        <v>23.13915446</v>
      </c>
      <c r="C172" s="0" t="n">
        <v>0</v>
      </c>
      <c r="D172" s="0" t="n">
        <v>23.13915446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L172" s="530"/>
      <c r="M172" s="530"/>
      <c r="N172" s="530"/>
      <c r="O172" s="472" t="n">
        <v>42095</v>
      </c>
      <c r="P172" s="473" t="n">
        <v>4.479</v>
      </c>
      <c r="Q172" s="473" t="n">
        <v>0.17</v>
      </c>
      <c r="R172" s="339" t="n">
        <v>0.02</v>
      </c>
      <c r="S172" s="339" t="n">
        <v>-0.015</v>
      </c>
      <c r="T172" s="535" t="n">
        <v>0.0639502962487106</v>
      </c>
      <c r="W172" s="532"/>
      <c r="X172" s="523"/>
      <c r="Y172" s="0"/>
      <c r="AO172" s="472" t="n">
        <f aca="false">A172</f>
        <v>42064</v>
      </c>
      <c r="AP172" s="0" t="n">
        <f aca="false">B172</f>
        <v>23.13915446</v>
      </c>
      <c r="AQ172" s="0" t="n">
        <f aca="false">C172</f>
        <v>0</v>
      </c>
      <c r="AR172" s="0" t="n">
        <f aca="false">D172</f>
        <v>23.13915446</v>
      </c>
      <c r="AS172" s="0" t="n">
        <f aca="false">E172</f>
        <v>0</v>
      </c>
      <c r="AT172" s="0" t="n">
        <f aca="false">F172</f>
        <v>0</v>
      </c>
      <c r="AU172" s="0" t="n">
        <f aca="false">G172</f>
        <v>0</v>
      </c>
      <c r="AV172" s="0" t="n">
        <f aca="false">H172</f>
        <v>0</v>
      </c>
      <c r="AW172" s="0" t="n">
        <f aca="false">I172</f>
        <v>0</v>
      </c>
      <c r="AX172" s="0" t="n">
        <f aca="false">J172</f>
        <v>0</v>
      </c>
      <c r="AY172" s="0" t="n">
        <f aca="false">K172</f>
        <v>0</v>
      </c>
      <c r="BC172" s="528" t="n">
        <v>41426</v>
      </c>
      <c r="BD172" s="0" t="n">
        <v>3.2275</v>
      </c>
      <c r="BE172" s="0" t="n">
        <v>0.154</v>
      </c>
      <c r="BF172" s="0" t="n">
        <v>0.024968124</v>
      </c>
      <c r="BG172" s="0" t="n">
        <v>0.007</v>
      </c>
      <c r="BH172" s="0" t="n">
        <v>0.071793856070318</v>
      </c>
    </row>
    <row r="173" customFormat="false" ht="12.75" hidden="false" customHeight="false" outlineLevel="0" collapsed="false">
      <c r="A173" s="472" t="n">
        <v>42095</v>
      </c>
      <c r="B173" s="0" t="n">
        <v>23.17642246</v>
      </c>
      <c r="C173" s="0" t="n">
        <v>0</v>
      </c>
      <c r="D173" s="0" t="n">
        <v>23.17642246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L173" s="530"/>
      <c r="M173" s="530"/>
      <c r="N173" s="530"/>
      <c r="O173" s="472" t="n">
        <v>42125</v>
      </c>
      <c r="P173" s="473" t="n">
        <v>4.469</v>
      </c>
      <c r="Q173" s="473" t="n">
        <v>0.17</v>
      </c>
      <c r="R173" s="339" t="n">
        <v>0.02</v>
      </c>
      <c r="S173" s="339" t="n">
        <v>-0.015</v>
      </c>
      <c r="T173" s="535" t="n">
        <v>0.063983827887697</v>
      </c>
      <c r="W173" s="532"/>
      <c r="X173" s="523"/>
      <c r="Y173" s="0"/>
      <c r="AO173" s="472" t="n">
        <f aca="false">A173</f>
        <v>42095</v>
      </c>
      <c r="AP173" s="0" t="n">
        <f aca="false">B173</f>
        <v>23.17642246</v>
      </c>
      <c r="AQ173" s="0" t="n">
        <f aca="false">C173</f>
        <v>0</v>
      </c>
      <c r="AR173" s="0" t="n">
        <f aca="false">D173</f>
        <v>23.17642246</v>
      </c>
      <c r="AS173" s="0" t="n">
        <f aca="false">E173</f>
        <v>0</v>
      </c>
      <c r="AT173" s="0" t="n">
        <f aca="false">F173</f>
        <v>0</v>
      </c>
      <c r="AU173" s="0" t="n">
        <f aca="false">G173</f>
        <v>0</v>
      </c>
      <c r="AV173" s="0" t="n">
        <f aca="false">H173</f>
        <v>0</v>
      </c>
      <c r="AW173" s="0" t="n">
        <f aca="false">I173</f>
        <v>0</v>
      </c>
      <c r="AX173" s="0" t="n">
        <f aca="false">J173</f>
        <v>0</v>
      </c>
      <c r="AY173" s="0" t="n">
        <f aca="false">K173</f>
        <v>0</v>
      </c>
      <c r="BC173" s="528" t="n">
        <v>41456</v>
      </c>
      <c r="BD173" s="0" t="n">
        <v>3.2335</v>
      </c>
      <c r="BE173" s="0" t="n">
        <v>0.154</v>
      </c>
      <c r="BF173" s="0" t="n">
        <v>0.024968124</v>
      </c>
      <c r="BG173" s="0" t="n">
        <v>0.007</v>
      </c>
      <c r="BH173" s="0" t="n">
        <v>0.071811749493453</v>
      </c>
    </row>
    <row r="174" customFormat="false" ht="12.75" hidden="false" customHeight="false" outlineLevel="0" collapsed="false">
      <c r="A174" s="472" t="n">
        <v>42125</v>
      </c>
      <c r="B174" s="0" t="n">
        <v>24.24290686</v>
      </c>
      <c r="C174" s="0" t="n">
        <v>0</v>
      </c>
      <c r="D174" s="0" t="n">
        <v>24.24290686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L174" s="530"/>
      <c r="M174" s="530"/>
      <c r="N174" s="530"/>
      <c r="O174" s="472" t="n">
        <v>42156</v>
      </c>
      <c r="P174" s="473" t="n">
        <v>4.505</v>
      </c>
      <c r="Q174" s="473" t="n">
        <v>0.17</v>
      </c>
      <c r="R174" s="339" t="n">
        <v>0.025</v>
      </c>
      <c r="S174" s="339" t="n">
        <v>-0.015</v>
      </c>
      <c r="T174" s="535" t="n">
        <v>0.064018477248375</v>
      </c>
      <c r="W174" s="532"/>
      <c r="X174" s="523"/>
      <c r="Y174" s="0"/>
      <c r="AO174" s="472" t="n">
        <f aca="false">A174</f>
        <v>42125</v>
      </c>
      <c r="AP174" s="0" t="n">
        <f aca="false">B174</f>
        <v>24.24290686</v>
      </c>
      <c r="AQ174" s="0" t="n">
        <f aca="false">C174</f>
        <v>0</v>
      </c>
      <c r="AR174" s="0" t="n">
        <f aca="false">D174</f>
        <v>24.24290686</v>
      </c>
      <c r="AS174" s="0" t="n">
        <f aca="false">E174</f>
        <v>0</v>
      </c>
      <c r="AT174" s="0" t="n">
        <f aca="false">F174</f>
        <v>0</v>
      </c>
      <c r="AU174" s="0" t="n">
        <f aca="false">G174</f>
        <v>0</v>
      </c>
      <c r="AV174" s="0" t="n">
        <f aca="false">H174</f>
        <v>0</v>
      </c>
      <c r="AW174" s="0" t="n">
        <f aca="false">I174</f>
        <v>0</v>
      </c>
      <c r="AX174" s="0" t="n">
        <f aca="false">J174</f>
        <v>0</v>
      </c>
      <c r="AY174" s="0" t="n">
        <f aca="false">K174</f>
        <v>0</v>
      </c>
      <c r="BC174" s="528" t="n">
        <v>41487</v>
      </c>
      <c r="BD174" s="0" t="n">
        <v>3.2385</v>
      </c>
      <c r="BE174" s="0" t="n">
        <v>0.154</v>
      </c>
      <c r="BF174" s="0" t="n">
        <v>0.024968124</v>
      </c>
      <c r="BG174" s="0" t="n">
        <v>0.007</v>
      </c>
      <c r="BH174" s="0" t="n">
        <v>0.071830239364138</v>
      </c>
    </row>
    <row r="175" customFormat="false" ht="12.75" hidden="false" customHeight="false" outlineLevel="0" collapsed="false">
      <c r="A175" s="472" t="n">
        <v>42156</v>
      </c>
      <c r="B175" s="0" t="n">
        <v>23.28570889</v>
      </c>
      <c r="C175" s="0" t="n">
        <v>0</v>
      </c>
      <c r="D175" s="0" t="n">
        <v>23.28570889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L175" s="530"/>
      <c r="M175" s="530"/>
      <c r="N175" s="530"/>
      <c r="O175" s="472" t="n">
        <v>42186</v>
      </c>
      <c r="P175" s="473" t="n">
        <v>4.555</v>
      </c>
      <c r="Q175" s="473" t="n">
        <v>0.17</v>
      </c>
      <c r="R175" s="339" t="n">
        <v>0.0275</v>
      </c>
      <c r="S175" s="339" t="n">
        <v>-0.01</v>
      </c>
      <c r="T175" s="535" t="n">
        <v>0.0640520088881194</v>
      </c>
      <c r="W175" s="532"/>
      <c r="X175" s="523"/>
      <c r="Y175" s="0"/>
      <c r="AO175" s="472" t="n">
        <f aca="false">A175</f>
        <v>42156</v>
      </c>
      <c r="AP175" s="0" t="n">
        <f aca="false">B175</f>
        <v>23.28570889</v>
      </c>
      <c r="AQ175" s="0" t="n">
        <f aca="false">C175</f>
        <v>0</v>
      </c>
      <c r="AR175" s="0" t="n">
        <f aca="false">D175</f>
        <v>23.28570889</v>
      </c>
      <c r="AS175" s="0" t="n">
        <f aca="false">E175</f>
        <v>0</v>
      </c>
      <c r="AT175" s="0" t="n">
        <f aca="false">F175</f>
        <v>0</v>
      </c>
      <c r="AU175" s="0" t="n">
        <f aca="false">G175</f>
        <v>0</v>
      </c>
      <c r="AV175" s="0" t="n">
        <f aca="false">H175</f>
        <v>0</v>
      </c>
      <c r="AW175" s="0" t="n">
        <f aca="false">I175</f>
        <v>0</v>
      </c>
      <c r="AX175" s="0" t="n">
        <f aca="false">J175</f>
        <v>0</v>
      </c>
      <c r="AY175" s="0" t="n">
        <f aca="false">K175</f>
        <v>0</v>
      </c>
      <c r="BC175" s="528" t="n">
        <v>41518</v>
      </c>
      <c r="BD175" s="0" t="n">
        <v>3.2405</v>
      </c>
      <c r="BE175" s="0" t="n">
        <v>0.154</v>
      </c>
      <c r="BF175" s="0" t="n">
        <v>0.024968124</v>
      </c>
      <c r="BG175" s="0" t="n">
        <v>0.007</v>
      </c>
      <c r="BH175" s="0" t="n">
        <v>0.071848729234936</v>
      </c>
    </row>
    <row r="176" customFormat="false" ht="12.75" hidden="false" customHeight="false" outlineLevel="0" collapsed="false">
      <c r="A176" s="472" t="n">
        <v>42186</v>
      </c>
      <c r="B176" s="0" t="n">
        <v>23.87157388</v>
      </c>
      <c r="C176" s="0" t="n">
        <v>0</v>
      </c>
      <c r="D176" s="0" t="n">
        <v>23.87157388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L176" s="530"/>
      <c r="M176" s="530"/>
      <c r="N176" s="530"/>
      <c r="O176" s="472" t="n">
        <v>42217</v>
      </c>
      <c r="P176" s="473" t="n">
        <v>4.586</v>
      </c>
      <c r="Q176" s="473" t="n">
        <v>0.17</v>
      </c>
      <c r="R176" s="339" t="n">
        <v>0.03</v>
      </c>
      <c r="S176" s="339" t="n">
        <v>-0.01</v>
      </c>
      <c r="T176" s="535" t="n">
        <v>0.0640866582495807</v>
      </c>
      <c r="W176" s="532"/>
      <c r="X176" s="523"/>
      <c r="Y176" s="0"/>
      <c r="AO176" s="472" t="n">
        <f aca="false">A176</f>
        <v>42186</v>
      </c>
      <c r="AP176" s="0" t="n">
        <f aca="false">B176</f>
        <v>23.87157388</v>
      </c>
      <c r="AQ176" s="0" t="n">
        <f aca="false">C176</f>
        <v>0</v>
      </c>
      <c r="AR176" s="0" t="n">
        <f aca="false">D176</f>
        <v>23.87157388</v>
      </c>
      <c r="AS176" s="0" t="n">
        <f aca="false">E176</f>
        <v>0</v>
      </c>
      <c r="AT176" s="0" t="n">
        <f aca="false">F176</f>
        <v>0</v>
      </c>
      <c r="AU176" s="0" t="n">
        <f aca="false">G176</f>
        <v>0</v>
      </c>
      <c r="AV176" s="0" t="n">
        <f aca="false">H176</f>
        <v>0</v>
      </c>
      <c r="AW176" s="0" t="n">
        <f aca="false">I176</f>
        <v>0</v>
      </c>
      <c r="AX176" s="0" t="n">
        <f aca="false">J176</f>
        <v>0</v>
      </c>
      <c r="AY176" s="0" t="n">
        <f aca="false">K176</f>
        <v>0</v>
      </c>
      <c r="BC176" s="528" t="n">
        <v>41548</v>
      </c>
      <c r="BD176" s="0" t="n">
        <v>3.2785</v>
      </c>
      <c r="BE176" s="0" t="n">
        <v>0.154</v>
      </c>
      <c r="BF176" s="0" t="n">
        <v>0.024968124</v>
      </c>
      <c r="BG176" s="0" t="n">
        <v>0.007</v>
      </c>
      <c r="BH176" s="0" t="n">
        <v>0.071866622658395</v>
      </c>
    </row>
    <row r="177" customFormat="false" ht="12.75" hidden="false" customHeight="false" outlineLevel="0" collapsed="false">
      <c r="A177" s="472" t="n">
        <v>42217</v>
      </c>
      <c r="B177" s="0" t="n">
        <v>23.06089345</v>
      </c>
      <c r="C177" s="0" t="n">
        <v>0</v>
      </c>
      <c r="D177" s="0" t="n">
        <v>23.06089345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L177" s="530"/>
      <c r="M177" s="530"/>
      <c r="N177" s="530"/>
      <c r="O177" s="472" t="n">
        <v>42248</v>
      </c>
      <c r="P177" s="473" t="n">
        <v>4.601</v>
      </c>
      <c r="Q177" s="473" t="n">
        <v>0.17</v>
      </c>
      <c r="R177" s="339" t="n">
        <v>0.0225</v>
      </c>
      <c r="S177" s="339" t="n">
        <v>-0.01</v>
      </c>
      <c r="T177" s="535" t="n">
        <v>0.0641213076114395</v>
      </c>
      <c r="W177" s="532"/>
      <c r="X177" s="523"/>
      <c r="Y177" s="0"/>
      <c r="AO177" s="472" t="n">
        <f aca="false">A177</f>
        <v>42217</v>
      </c>
      <c r="AP177" s="0" t="n">
        <f aca="false">B177</f>
        <v>23.06089345</v>
      </c>
      <c r="AQ177" s="0" t="n">
        <f aca="false">C177</f>
        <v>0</v>
      </c>
      <c r="AR177" s="0" t="n">
        <f aca="false">D177</f>
        <v>23.06089345</v>
      </c>
      <c r="AS177" s="0" t="n">
        <f aca="false">E177</f>
        <v>0</v>
      </c>
      <c r="AT177" s="0" t="n">
        <f aca="false">F177</f>
        <v>0</v>
      </c>
      <c r="AU177" s="0" t="n">
        <f aca="false">G177</f>
        <v>0</v>
      </c>
      <c r="AV177" s="0" t="n">
        <f aca="false">H177</f>
        <v>0</v>
      </c>
      <c r="AW177" s="0" t="n">
        <f aca="false">I177</f>
        <v>0</v>
      </c>
      <c r="AX177" s="0" t="n">
        <f aca="false">J177</f>
        <v>0</v>
      </c>
      <c r="AY177" s="0" t="n">
        <f aca="false">K177</f>
        <v>0</v>
      </c>
      <c r="BC177" s="528" t="n">
        <v>41579</v>
      </c>
      <c r="BD177" s="0" t="n">
        <v>3.4175</v>
      </c>
      <c r="BE177" s="0" t="n">
        <v>0.154</v>
      </c>
      <c r="BF177" s="0" t="n">
        <v>-0.054988713</v>
      </c>
      <c r="BG177" s="0" t="n">
        <v>0.007</v>
      </c>
      <c r="BH177" s="0" t="n">
        <v>0.071885112529415</v>
      </c>
    </row>
    <row r="178" customFormat="false" ht="12.75" hidden="false" customHeight="false" outlineLevel="0" collapsed="false">
      <c r="A178" s="472" t="n">
        <v>42248</v>
      </c>
      <c r="B178" s="0" t="n">
        <v>21.32880331</v>
      </c>
      <c r="C178" s="0" t="n">
        <v>0</v>
      </c>
      <c r="D178" s="0" t="n">
        <v>21.32880331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L178" s="530"/>
      <c r="M178" s="530"/>
      <c r="N178" s="530"/>
      <c r="O178" s="472" t="n">
        <v>42278</v>
      </c>
      <c r="P178" s="473" t="n">
        <v>4.63</v>
      </c>
      <c r="Q178" s="473" t="n">
        <v>0.17</v>
      </c>
      <c r="R178" s="339" t="n">
        <v>0.0125</v>
      </c>
      <c r="S178" s="339" t="n">
        <v>-0.015</v>
      </c>
      <c r="T178" s="535" t="n">
        <v>0.0641548392523279</v>
      </c>
      <c r="W178" s="532"/>
      <c r="X178" s="523"/>
      <c r="Y178" s="0"/>
      <c r="AO178" s="472" t="n">
        <f aca="false">A178</f>
        <v>42248</v>
      </c>
      <c r="AP178" s="0" t="n">
        <f aca="false">B178</f>
        <v>21.32880331</v>
      </c>
      <c r="AQ178" s="0" t="n">
        <f aca="false">C178</f>
        <v>0</v>
      </c>
      <c r="AR178" s="0" t="n">
        <f aca="false">D178</f>
        <v>21.32880331</v>
      </c>
      <c r="AS178" s="0" t="n">
        <f aca="false">E178</f>
        <v>0</v>
      </c>
      <c r="AT178" s="0" t="n">
        <f aca="false">F178</f>
        <v>0</v>
      </c>
      <c r="AU178" s="0" t="n">
        <f aca="false">G178</f>
        <v>0</v>
      </c>
      <c r="AV178" s="0" t="n">
        <f aca="false">H178</f>
        <v>0</v>
      </c>
      <c r="AW178" s="0" t="n">
        <f aca="false">I178</f>
        <v>0</v>
      </c>
      <c r="AX178" s="0" t="n">
        <f aca="false">J178</f>
        <v>0</v>
      </c>
      <c r="AY178" s="0" t="n">
        <f aca="false">K178</f>
        <v>0</v>
      </c>
      <c r="BC178" s="528" t="n">
        <v>41609</v>
      </c>
      <c r="BD178" s="0" t="n">
        <v>3.5575</v>
      </c>
      <c r="BE178" s="0" t="n">
        <v>0.154</v>
      </c>
      <c r="BF178" s="0" t="n">
        <v>-0.069951938</v>
      </c>
      <c r="BG178" s="0" t="n">
        <v>0.007</v>
      </c>
      <c r="BH178" s="0" t="n">
        <v>0.07190300595309</v>
      </c>
    </row>
    <row r="179" customFormat="false" ht="12.75" hidden="false" customHeight="false" outlineLevel="0" collapsed="false">
      <c r="A179" s="472" t="n">
        <v>42278</v>
      </c>
      <c r="B179" s="0" t="n">
        <v>20.19081199</v>
      </c>
      <c r="C179" s="0" t="n">
        <v>0</v>
      </c>
      <c r="D179" s="0" t="n">
        <v>20.19081199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L179" s="530"/>
      <c r="M179" s="530"/>
      <c r="N179" s="530"/>
      <c r="O179" s="472" t="n">
        <v>42309</v>
      </c>
      <c r="P179" s="473" t="n">
        <v>4.77</v>
      </c>
      <c r="Q179" s="473" t="n">
        <v>0.17</v>
      </c>
      <c r="R179" s="339" t="n">
        <v>-0.02</v>
      </c>
      <c r="S179" s="339" t="n">
        <v>-0.02</v>
      </c>
      <c r="T179" s="535" t="n">
        <v>0.0641894886149701</v>
      </c>
      <c r="W179" s="532"/>
      <c r="X179" s="523"/>
      <c r="Y179" s="0"/>
      <c r="AO179" s="472" t="n">
        <f aca="false">A179</f>
        <v>42278</v>
      </c>
      <c r="AP179" s="0" t="n">
        <f aca="false">B179</f>
        <v>20.19081199</v>
      </c>
      <c r="AQ179" s="0" t="n">
        <f aca="false">C179</f>
        <v>0</v>
      </c>
      <c r="AR179" s="0" t="n">
        <f aca="false">D179</f>
        <v>20.19081199</v>
      </c>
      <c r="AS179" s="0" t="n">
        <f aca="false">E179</f>
        <v>0</v>
      </c>
      <c r="AT179" s="0" t="n">
        <f aca="false">F179</f>
        <v>0</v>
      </c>
      <c r="AU179" s="0" t="n">
        <f aca="false">G179</f>
        <v>0</v>
      </c>
      <c r="AV179" s="0" t="n">
        <f aca="false">H179</f>
        <v>0</v>
      </c>
      <c r="AW179" s="0" t="n">
        <f aca="false">I179</f>
        <v>0</v>
      </c>
      <c r="AX179" s="0" t="n">
        <f aca="false">J179</f>
        <v>0</v>
      </c>
      <c r="AY179" s="0" t="n">
        <f aca="false">K179</f>
        <v>0</v>
      </c>
      <c r="BC179" s="528" t="n">
        <v>41640</v>
      </c>
      <c r="BD179" s="0" t="n">
        <v>3.6815</v>
      </c>
      <c r="BE179" s="0" t="n">
        <v>0.153</v>
      </c>
      <c r="BF179" s="0" t="n">
        <v>-0.064955184</v>
      </c>
      <c r="BG179" s="0" t="n">
        <v>0.014</v>
      </c>
      <c r="BH179" s="0" t="n">
        <v>0.071921495824332</v>
      </c>
    </row>
    <row r="180" customFormat="false" ht="12.75" hidden="false" customHeight="false" outlineLevel="0" collapsed="false">
      <c r="A180" s="472" t="n">
        <v>42309</v>
      </c>
      <c r="B180" s="0" t="n">
        <v>19.03834005</v>
      </c>
      <c r="C180" s="0" t="n">
        <v>0</v>
      </c>
      <c r="D180" s="0" t="n">
        <v>19.03834005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0</v>
      </c>
      <c r="L180" s="530"/>
      <c r="M180" s="530"/>
      <c r="N180" s="530"/>
      <c r="O180" s="472" t="n">
        <v>42339</v>
      </c>
      <c r="P180" s="473" t="n">
        <v>4.915</v>
      </c>
      <c r="Q180" s="473" t="n">
        <v>0.17</v>
      </c>
      <c r="R180" s="339" t="n">
        <v>-0.0425</v>
      </c>
      <c r="S180" s="339" t="n">
        <v>-0.025</v>
      </c>
      <c r="T180" s="535" t="n">
        <v>0.0642230202566165</v>
      </c>
      <c r="W180" s="532"/>
      <c r="X180" s="523"/>
      <c r="Y180" s="0"/>
      <c r="AO180" s="472" t="n">
        <f aca="false">A180</f>
        <v>42309</v>
      </c>
      <c r="AP180" s="0" t="n">
        <f aca="false">B180</f>
        <v>19.03834005</v>
      </c>
      <c r="AQ180" s="0" t="n">
        <f aca="false">C180</f>
        <v>0</v>
      </c>
      <c r="AR180" s="0" t="n">
        <f aca="false">D180</f>
        <v>19.03834005</v>
      </c>
      <c r="AS180" s="0" t="n">
        <f aca="false">E180</f>
        <v>0</v>
      </c>
      <c r="AT180" s="0" t="n">
        <f aca="false">F180</f>
        <v>0</v>
      </c>
      <c r="AU180" s="0" t="n">
        <f aca="false">G180</f>
        <v>0</v>
      </c>
      <c r="AV180" s="0" t="n">
        <f aca="false">H180</f>
        <v>0</v>
      </c>
      <c r="AW180" s="0" t="n">
        <f aca="false">I180</f>
        <v>0</v>
      </c>
      <c r="AX180" s="0" t="n">
        <f aca="false">J180</f>
        <v>0</v>
      </c>
      <c r="AY180" s="0" t="n">
        <f aca="false">K180</f>
        <v>0</v>
      </c>
      <c r="BC180" s="528" t="n">
        <v>41671</v>
      </c>
      <c r="BD180" s="0" t="n">
        <v>3.5775</v>
      </c>
      <c r="BE180" s="0" t="n">
        <v>0.153</v>
      </c>
      <c r="BF180" s="0" t="n">
        <v>-0.039957423</v>
      </c>
      <c r="BG180" s="0" t="n">
        <v>0.014</v>
      </c>
      <c r="BH180" s="0" t="n">
        <v>0.071939985695687</v>
      </c>
    </row>
    <row r="181" customFormat="false" ht="12.75" hidden="false" customHeight="false" outlineLevel="0" collapsed="false">
      <c r="A181" s="472" t="n">
        <v>42339</v>
      </c>
      <c r="B181" s="0" t="n">
        <v>19.61233435</v>
      </c>
      <c r="C181" s="0" t="n">
        <v>0</v>
      </c>
      <c r="D181" s="0" t="n">
        <v>19.61233435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L181" s="530"/>
      <c r="M181" s="530"/>
      <c r="N181" s="530"/>
      <c r="O181" s="472" t="n">
        <v>42370</v>
      </c>
      <c r="P181" s="473" t="n">
        <v>5.035</v>
      </c>
      <c r="Q181" s="473" t="n">
        <v>0.17</v>
      </c>
      <c r="R181" s="339" t="n">
        <v>-0.045</v>
      </c>
      <c r="S181" s="339" t="n">
        <v>-0.025</v>
      </c>
      <c r="T181" s="535" t="n">
        <v>0.0642576696200421</v>
      </c>
      <c r="W181" s="532"/>
      <c r="X181" s="523"/>
      <c r="Y181" s="0"/>
      <c r="AO181" s="472" t="n">
        <f aca="false">A181</f>
        <v>42339</v>
      </c>
      <c r="AP181" s="0" t="n">
        <f aca="false">B181</f>
        <v>19.61233435</v>
      </c>
      <c r="AQ181" s="0" t="n">
        <f aca="false">C181</f>
        <v>0</v>
      </c>
      <c r="AR181" s="0" t="n">
        <f aca="false">D181</f>
        <v>19.61233435</v>
      </c>
      <c r="AS181" s="0" t="n">
        <f aca="false">E181</f>
        <v>0</v>
      </c>
      <c r="AT181" s="0" t="n">
        <f aca="false">F181</f>
        <v>0</v>
      </c>
      <c r="AU181" s="0" t="n">
        <f aca="false">G181</f>
        <v>0</v>
      </c>
      <c r="AV181" s="0" t="n">
        <f aca="false">H181</f>
        <v>0</v>
      </c>
      <c r="AW181" s="0" t="n">
        <f aca="false">I181</f>
        <v>0</v>
      </c>
      <c r="AX181" s="0" t="n">
        <f aca="false">J181</f>
        <v>0</v>
      </c>
      <c r="AY181" s="0" t="n">
        <f aca="false">K181</f>
        <v>0</v>
      </c>
      <c r="BC181" s="528" t="n">
        <v>41699</v>
      </c>
      <c r="BD181" s="0" t="n">
        <v>3.4675</v>
      </c>
      <c r="BE181" s="0" t="n">
        <v>0.153</v>
      </c>
      <c r="BF181" s="0" t="n">
        <v>-0.029957423</v>
      </c>
      <c r="BG181" s="0" t="n">
        <v>0.014</v>
      </c>
      <c r="BH181" s="0" t="n">
        <v>0.07195668622475</v>
      </c>
    </row>
    <row r="182" customFormat="false" ht="12.75" hidden="false" customHeight="false" outlineLevel="0" collapsed="false">
      <c r="A182" s="472" t="n">
        <v>42370</v>
      </c>
      <c r="B182" s="0" t="n">
        <v>7.08597704</v>
      </c>
      <c r="C182" s="0" t="n">
        <v>0</v>
      </c>
      <c r="D182" s="0" t="n">
        <v>7.08597704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L182" s="530"/>
      <c r="M182" s="530"/>
      <c r="N182" s="530"/>
      <c r="O182" s="472" t="n">
        <v>42401</v>
      </c>
      <c r="P182" s="473" t="n">
        <v>4.917</v>
      </c>
      <c r="Q182" s="473" t="n">
        <v>0.17</v>
      </c>
      <c r="R182" s="339" t="n">
        <v>-0.0275</v>
      </c>
      <c r="S182" s="339" t="n">
        <v>-0.025</v>
      </c>
      <c r="T182" s="535" t="n">
        <v>0.0642923189838669</v>
      </c>
      <c r="W182" s="532"/>
      <c r="X182" s="523"/>
      <c r="Y182" s="0"/>
      <c r="AO182" s="472" t="n">
        <f aca="false">A182</f>
        <v>42370</v>
      </c>
      <c r="AP182" s="0" t="n">
        <f aca="false">B182</f>
        <v>7.08597704</v>
      </c>
      <c r="AQ182" s="0" t="n">
        <f aca="false">C182</f>
        <v>0</v>
      </c>
      <c r="AR182" s="0" t="n">
        <f aca="false">D182</f>
        <v>7.08597704</v>
      </c>
      <c r="AS182" s="0" t="n">
        <f aca="false">E182</f>
        <v>0</v>
      </c>
      <c r="AT182" s="0" t="n">
        <f aca="false">F182</f>
        <v>0</v>
      </c>
      <c r="AU182" s="0" t="n">
        <f aca="false">G182</f>
        <v>0</v>
      </c>
      <c r="AV182" s="0" t="n">
        <f aca="false">H182</f>
        <v>0</v>
      </c>
      <c r="AW182" s="0" t="n">
        <f aca="false">I182</f>
        <v>0</v>
      </c>
      <c r="AX182" s="0" t="n">
        <f aca="false">J182</f>
        <v>0</v>
      </c>
      <c r="AY182" s="0" t="n">
        <f aca="false">K182</f>
        <v>0</v>
      </c>
      <c r="BC182" s="528" t="n">
        <v>41730</v>
      </c>
      <c r="BD182" s="0" t="n">
        <v>3.3605</v>
      </c>
      <c r="BE182" s="0" t="n">
        <v>0.153</v>
      </c>
      <c r="BF182" s="0" t="n">
        <v>0.029976639</v>
      </c>
      <c r="BG182" s="0" t="n">
        <v>0.014</v>
      </c>
      <c r="BH182" s="0" t="n">
        <v>0.071975176096319</v>
      </c>
    </row>
    <row r="183" customFormat="false" ht="12.75" hidden="false" customHeight="false" outlineLevel="0" collapsed="false">
      <c r="A183" s="472" t="n">
        <v>42401</v>
      </c>
      <c r="B183" s="0" t="n">
        <v>6.59667562</v>
      </c>
      <c r="C183" s="0" t="n">
        <v>0</v>
      </c>
      <c r="D183" s="0" t="n">
        <v>6.59667562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L183" s="530"/>
      <c r="M183" s="530"/>
      <c r="N183" s="530"/>
      <c r="O183" s="472" t="n">
        <v>42430</v>
      </c>
      <c r="P183" s="473" t="n">
        <v>4.784</v>
      </c>
      <c r="Q183" s="473" t="n">
        <v>0.17</v>
      </c>
      <c r="R183" s="339" t="n">
        <v>-0.015</v>
      </c>
      <c r="S183" s="339" t="n">
        <v>-0.02</v>
      </c>
      <c r="T183" s="535" t="n">
        <v>0.0643247329052237</v>
      </c>
      <c r="W183" s="532"/>
      <c r="X183" s="523"/>
      <c r="Y183" s="0"/>
      <c r="AO183" s="472" t="n">
        <f aca="false">A183</f>
        <v>42401</v>
      </c>
      <c r="AP183" s="0" t="n">
        <f aca="false">B183</f>
        <v>6.59667562</v>
      </c>
      <c r="AQ183" s="0" t="n">
        <f aca="false">C183</f>
        <v>0</v>
      </c>
      <c r="AR183" s="0" t="n">
        <f aca="false">D183</f>
        <v>6.59667562</v>
      </c>
      <c r="AS183" s="0" t="n">
        <f aca="false">E183</f>
        <v>0</v>
      </c>
      <c r="AT183" s="0" t="n">
        <f aca="false">F183</f>
        <v>0</v>
      </c>
      <c r="AU183" s="0" t="n">
        <f aca="false">G183</f>
        <v>0</v>
      </c>
      <c r="AV183" s="0" t="n">
        <f aca="false">H183</f>
        <v>0</v>
      </c>
      <c r="AW183" s="0" t="n">
        <f aca="false">I183</f>
        <v>0</v>
      </c>
      <c r="AX183" s="0" t="n">
        <f aca="false">J183</f>
        <v>0</v>
      </c>
      <c r="AY183" s="0" t="n">
        <f aca="false">K183</f>
        <v>0</v>
      </c>
      <c r="BC183" s="528" t="n">
        <v>41760</v>
      </c>
      <c r="BD183" s="0" t="n">
        <v>3.3315</v>
      </c>
      <c r="BE183" s="0" t="n">
        <v>0.153</v>
      </c>
      <c r="BF183" s="0" t="n">
        <v>0.029968124</v>
      </c>
      <c r="BG183" s="0" t="n">
        <v>0.014</v>
      </c>
      <c r="BH183" s="0" t="n">
        <v>0.071993069520527</v>
      </c>
    </row>
    <row r="184" customFormat="false" ht="12.75" hidden="false" customHeight="false" outlineLevel="0" collapsed="false">
      <c r="A184" s="472" t="n">
        <v>42430</v>
      </c>
      <c r="B184" s="0" t="n">
        <v>6.42172734</v>
      </c>
      <c r="C184" s="0" t="n">
        <v>0</v>
      </c>
      <c r="D184" s="0" t="n">
        <v>6.42172734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L184" s="530"/>
      <c r="M184" s="530"/>
      <c r="N184" s="530"/>
      <c r="O184" s="472" t="n">
        <v>42461</v>
      </c>
      <c r="P184" s="473" t="n">
        <v>4.564</v>
      </c>
      <c r="Q184" s="473" t="n">
        <v>0.17</v>
      </c>
      <c r="R184" s="339" t="n">
        <v>0.02</v>
      </c>
      <c r="S184" s="339" t="n">
        <v>-0.015</v>
      </c>
      <c r="T184" s="535" t="n">
        <v>0.0643593822698181</v>
      </c>
      <c r="W184" s="532"/>
      <c r="X184" s="523"/>
      <c r="Y184" s="0"/>
      <c r="AO184" s="472" t="n">
        <f aca="false">A184</f>
        <v>42430</v>
      </c>
      <c r="AP184" s="0" t="n">
        <f aca="false">B184</f>
        <v>6.42172734</v>
      </c>
      <c r="AQ184" s="0" t="n">
        <f aca="false">C184</f>
        <v>0</v>
      </c>
      <c r="AR184" s="0" t="n">
        <f aca="false">D184</f>
        <v>6.42172734</v>
      </c>
      <c r="AS184" s="0" t="n">
        <f aca="false">E184</f>
        <v>0</v>
      </c>
      <c r="AT184" s="0" t="n">
        <f aca="false">F184</f>
        <v>0</v>
      </c>
      <c r="AU184" s="0" t="n">
        <f aca="false">G184</f>
        <v>0</v>
      </c>
      <c r="AV184" s="0" t="n">
        <f aca="false">H184</f>
        <v>0</v>
      </c>
      <c r="AW184" s="0" t="n">
        <f aca="false">I184</f>
        <v>0</v>
      </c>
      <c r="AX184" s="0" t="n">
        <f aca="false">J184</f>
        <v>0</v>
      </c>
      <c r="AY184" s="0" t="n">
        <f aca="false">K184</f>
        <v>0</v>
      </c>
      <c r="BC184" s="528" t="n">
        <v>41791</v>
      </c>
      <c r="BD184" s="0" t="n">
        <v>3.3325</v>
      </c>
      <c r="BE184" s="0" t="n">
        <v>0.153</v>
      </c>
      <c r="BF184" s="0" t="n">
        <v>0.029968124</v>
      </c>
      <c r="BG184" s="0" t="n">
        <v>0.014</v>
      </c>
      <c r="BH184" s="0" t="n">
        <v>0.072011559392319</v>
      </c>
    </row>
    <row r="185" customFormat="false" ht="12.75" hidden="false" customHeight="false" outlineLevel="0" collapsed="false">
      <c r="A185" s="472" t="n">
        <v>42461</v>
      </c>
      <c r="B185" s="0" t="n">
        <v>7.03060905</v>
      </c>
      <c r="C185" s="0" t="n">
        <v>0</v>
      </c>
      <c r="D185" s="0" t="n">
        <v>7.03060905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L185" s="530"/>
      <c r="M185" s="530"/>
      <c r="N185" s="530"/>
      <c r="O185" s="472" t="n">
        <v>42491</v>
      </c>
      <c r="P185" s="473" t="n">
        <v>4.554</v>
      </c>
      <c r="Q185" s="473" t="n">
        <v>0.17</v>
      </c>
      <c r="R185" s="339" t="n">
        <v>0.02</v>
      </c>
      <c r="S185" s="339" t="n">
        <v>-0.015</v>
      </c>
      <c r="T185" s="535" t="n">
        <v>0.0643929139133532</v>
      </c>
      <c r="W185" s="532"/>
      <c r="X185" s="523"/>
      <c r="Y185" s="0"/>
      <c r="AO185" s="472" t="n">
        <f aca="false">A185</f>
        <v>42461</v>
      </c>
      <c r="AP185" s="0" t="n">
        <f aca="false">B185</f>
        <v>7.03060905</v>
      </c>
      <c r="AQ185" s="0" t="n">
        <f aca="false">C185</f>
        <v>0</v>
      </c>
      <c r="AR185" s="0" t="n">
        <f aca="false">D185</f>
        <v>7.03060905</v>
      </c>
      <c r="AS185" s="0" t="n">
        <f aca="false">E185</f>
        <v>0</v>
      </c>
      <c r="AT185" s="0" t="n">
        <f aca="false">F185</f>
        <v>0</v>
      </c>
      <c r="AU185" s="0" t="n">
        <f aca="false">G185</f>
        <v>0</v>
      </c>
      <c r="AV185" s="0" t="n">
        <f aca="false">H185</f>
        <v>0</v>
      </c>
      <c r="AW185" s="0" t="n">
        <f aca="false">I185</f>
        <v>0</v>
      </c>
      <c r="AX185" s="0" t="n">
        <f aca="false">J185</f>
        <v>0</v>
      </c>
      <c r="AY185" s="0" t="n">
        <f aca="false">K185</f>
        <v>0</v>
      </c>
      <c r="BC185" s="528" t="n">
        <v>41821</v>
      </c>
      <c r="BD185" s="0" t="n">
        <v>3.3385</v>
      </c>
      <c r="BE185" s="0" t="n">
        <v>0.153</v>
      </c>
      <c r="BF185" s="0" t="n">
        <v>0.029968124</v>
      </c>
      <c r="BG185" s="0" t="n">
        <v>0.014</v>
      </c>
      <c r="BH185" s="0" t="n">
        <v>0.072029452816741</v>
      </c>
    </row>
    <row r="186" customFormat="false" ht="12.75" hidden="false" customHeight="false" outlineLevel="0" collapsed="false">
      <c r="A186" s="472" t="n">
        <v>42491</v>
      </c>
      <c r="B186" s="0" t="n">
        <v>7.62337538</v>
      </c>
      <c r="C186" s="0" t="n">
        <v>0</v>
      </c>
      <c r="D186" s="0" t="n">
        <v>7.62337538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L186" s="530"/>
      <c r="M186" s="530"/>
      <c r="N186" s="530"/>
      <c r="O186" s="472" t="n">
        <v>42522</v>
      </c>
      <c r="P186" s="473" t="n">
        <v>4.59</v>
      </c>
      <c r="Q186" s="473" t="n">
        <v>0.17</v>
      </c>
      <c r="R186" s="339" t="n">
        <v>0.025</v>
      </c>
      <c r="S186" s="339" t="n">
        <v>-0.015</v>
      </c>
      <c r="T186" s="535" t="n">
        <v>0.064427563278731</v>
      </c>
      <c r="W186" s="532"/>
      <c r="X186" s="523"/>
      <c r="Y186" s="0"/>
      <c r="AO186" s="472" t="n">
        <f aca="false">A186</f>
        <v>42491</v>
      </c>
      <c r="AP186" s="0" t="n">
        <f aca="false">B186</f>
        <v>7.62337538</v>
      </c>
      <c r="AQ186" s="0" t="n">
        <f aca="false">C186</f>
        <v>0</v>
      </c>
      <c r="AR186" s="0" t="n">
        <f aca="false">D186</f>
        <v>7.62337538</v>
      </c>
      <c r="AS186" s="0" t="n">
        <f aca="false">E186</f>
        <v>0</v>
      </c>
      <c r="AT186" s="0" t="n">
        <f aca="false">F186</f>
        <v>0</v>
      </c>
      <c r="AU186" s="0" t="n">
        <f aca="false">G186</f>
        <v>0</v>
      </c>
      <c r="AV186" s="0" t="n">
        <f aca="false">H186</f>
        <v>0</v>
      </c>
      <c r="AW186" s="0" t="n">
        <f aca="false">I186</f>
        <v>0</v>
      </c>
      <c r="AX186" s="0" t="n">
        <f aca="false">J186</f>
        <v>0</v>
      </c>
      <c r="AY186" s="0" t="n">
        <f aca="false">K186</f>
        <v>0</v>
      </c>
      <c r="BC186" s="528" t="n">
        <v>41852</v>
      </c>
      <c r="BD186" s="0" t="n">
        <v>3.3435</v>
      </c>
      <c r="BE186" s="0" t="n">
        <v>0.153</v>
      </c>
      <c r="BF186" s="0" t="n">
        <v>0.029968124</v>
      </c>
      <c r="BG186" s="0" t="n">
        <v>0.014</v>
      </c>
      <c r="BH186" s="0" t="n">
        <v>0.072047942688756</v>
      </c>
    </row>
    <row r="187" customFormat="false" ht="12.75" hidden="false" customHeight="false" outlineLevel="0" collapsed="false">
      <c r="A187" s="472" t="n">
        <v>42522</v>
      </c>
      <c r="B187" s="0" t="n">
        <v>7.29761586</v>
      </c>
      <c r="C187" s="0" t="n">
        <v>0</v>
      </c>
      <c r="D187" s="0" t="n">
        <v>7.29761586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L187" s="530"/>
      <c r="M187" s="530"/>
      <c r="N187" s="530"/>
      <c r="O187" s="472" t="n">
        <v>42552</v>
      </c>
      <c r="P187" s="473" t="n">
        <v>4.64</v>
      </c>
      <c r="Q187" s="473" t="n">
        <v>0.17</v>
      </c>
      <c r="R187" s="339" t="n">
        <v>0.0275</v>
      </c>
      <c r="S187" s="339" t="n">
        <v>-0.01</v>
      </c>
      <c r="T187" s="535" t="n">
        <v>0.0644610949230238</v>
      </c>
      <c r="W187" s="532"/>
      <c r="X187" s="523"/>
      <c r="Y187" s="0"/>
      <c r="AO187" s="472" t="n">
        <f aca="false">A187</f>
        <v>42522</v>
      </c>
      <c r="AP187" s="0" t="n">
        <f aca="false">B187</f>
        <v>7.29761586</v>
      </c>
      <c r="AQ187" s="0" t="n">
        <f aca="false">C187</f>
        <v>0</v>
      </c>
      <c r="AR187" s="0" t="n">
        <f aca="false">D187</f>
        <v>7.29761586</v>
      </c>
      <c r="AS187" s="0" t="n">
        <f aca="false">E187</f>
        <v>0</v>
      </c>
      <c r="AT187" s="0" t="n">
        <f aca="false">F187</f>
        <v>0</v>
      </c>
      <c r="AU187" s="0" t="n">
        <f aca="false">G187</f>
        <v>0</v>
      </c>
      <c r="AV187" s="0" t="n">
        <f aca="false">H187</f>
        <v>0</v>
      </c>
      <c r="AW187" s="0" t="n">
        <f aca="false">I187</f>
        <v>0</v>
      </c>
      <c r="AX187" s="0" t="n">
        <f aca="false">J187</f>
        <v>0</v>
      </c>
      <c r="AY187" s="0" t="n">
        <f aca="false">K187</f>
        <v>0</v>
      </c>
      <c r="BC187" s="528" t="n">
        <v>41883</v>
      </c>
      <c r="BD187" s="0" t="n">
        <v>3.3455</v>
      </c>
      <c r="BE187" s="0" t="n">
        <v>0.153</v>
      </c>
      <c r="BF187" s="0" t="n">
        <v>0.029968124</v>
      </c>
      <c r="BG187" s="0" t="n">
        <v>0.014</v>
      </c>
      <c r="BH187" s="0" t="n">
        <v>0.072066432560883</v>
      </c>
    </row>
    <row r="188" customFormat="false" ht="12.75" hidden="false" customHeight="false" outlineLevel="0" collapsed="false">
      <c r="A188" s="472" t="n">
        <v>42552</v>
      </c>
      <c r="B188" s="0" t="n">
        <v>7.4464923</v>
      </c>
      <c r="C188" s="0" t="n">
        <v>0</v>
      </c>
      <c r="D188" s="0" t="n">
        <v>7.4464923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L188" s="530"/>
      <c r="M188" s="530"/>
      <c r="N188" s="530"/>
      <c r="O188" s="472" t="n">
        <v>42583</v>
      </c>
      <c r="P188" s="473" t="n">
        <v>4.671</v>
      </c>
      <c r="Q188" s="473" t="n">
        <v>0.17</v>
      </c>
      <c r="R188" s="339" t="n">
        <v>0.03</v>
      </c>
      <c r="S188" s="339" t="n">
        <v>-0.01</v>
      </c>
      <c r="T188" s="535" t="n">
        <v>0.0644957442891849</v>
      </c>
      <c r="W188" s="532"/>
      <c r="X188" s="523"/>
      <c r="Y188" s="0"/>
      <c r="AO188" s="472" t="n">
        <f aca="false">A188</f>
        <v>42552</v>
      </c>
      <c r="AP188" s="0" t="n">
        <f aca="false">B188</f>
        <v>7.4464923</v>
      </c>
      <c r="AQ188" s="0" t="n">
        <f aca="false">C188</f>
        <v>0</v>
      </c>
      <c r="AR188" s="0" t="n">
        <f aca="false">D188</f>
        <v>7.4464923</v>
      </c>
      <c r="AS188" s="0" t="n">
        <f aca="false">E188</f>
        <v>0</v>
      </c>
      <c r="AT188" s="0" t="n">
        <f aca="false">F188</f>
        <v>0</v>
      </c>
      <c r="AU188" s="0" t="n">
        <f aca="false">G188</f>
        <v>0</v>
      </c>
      <c r="AV188" s="0" t="n">
        <f aca="false">H188</f>
        <v>0</v>
      </c>
      <c r="AW188" s="0" t="n">
        <f aca="false">I188</f>
        <v>0</v>
      </c>
      <c r="AX188" s="0" t="n">
        <f aca="false">J188</f>
        <v>0</v>
      </c>
      <c r="AY188" s="0" t="n">
        <f aca="false">K188</f>
        <v>0</v>
      </c>
      <c r="BC188" s="528" t="n">
        <v>41913</v>
      </c>
      <c r="BD188" s="0" t="n">
        <v>3.3835</v>
      </c>
      <c r="BE188" s="0" t="n">
        <v>0.153</v>
      </c>
      <c r="BF188" s="0" t="n">
        <v>0.029968124</v>
      </c>
      <c r="BG188" s="0" t="n">
        <v>0.014</v>
      </c>
      <c r="BH188" s="0" t="n">
        <v>0.07208432598563</v>
      </c>
    </row>
    <row r="189" customFormat="false" ht="12.75" hidden="false" customHeight="false" outlineLevel="0" collapsed="false">
      <c r="A189" s="472" t="n">
        <v>42583</v>
      </c>
      <c r="B189" s="0" t="n">
        <v>7.71497611</v>
      </c>
      <c r="C189" s="0" t="n">
        <v>0</v>
      </c>
      <c r="D189" s="0" t="n">
        <v>7.71497611</v>
      </c>
      <c r="E189" s="0" t="n">
        <v>0</v>
      </c>
      <c r="F189" s="0" t="n">
        <v>0</v>
      </c>
      <c r="G189" s="0" t="n">
        <v>0</v>
      </c>
      <c r="H189" s="0" t="n">
        <v>0</v>
      </c>
      <c r="I189" s="0" t="n">
        <v>0</v>
      </c>
      <c r="L189" s="530"/>
      <c r="M189" s="530"/>
      <c r="N189" s="530"/>
      <c r="O189" s="472" t="n">
        <v>42614</v>
      </c>
      <c r="P189" s="473" t="n">
        <v>4.686</v>
      </c>
      <c r="Q189" s="473" t="n">
        <v>0.17</v>
      </c>
      <c r="R189" s="339" t="n">
        <v>0.0225</v>
      </c>
      <c r="S189" s="339" t="n">
        <v>-0.01</v>
      </c>
      <c r="T189" s="535" t="n">
        <v>0.064530393655744</v>
      </c>
      <c r="W189" s="532"/>
      <c r="X189" s="523"/>
      <c r="Y189" s="0"/>
      <c r="AO189" s="472" t="n">
        <f aca="false">A189</f>
        <v>42583</v>
      </c>
      <c r="AP189" s="0" t="n">
        <f aca="false">B189</f>
        <v>7.71497611</v>
      </c>
      <c r="AQ189" s="0" t="n">
        <f aca="false">C189</f>
        <v>0</v>
      </c>
      <c r="AR189" s="0" t="n">
        <f aca="false">D189</f>
        <v>7.71497611</v>
      </c>
      <c r="AS189" s="0" t="n">
        <f aca="false">E189</f>
        <v>0</v>
      </c>
      <c r="AT189" s="0" t="n">
        <f aca="false">F189</f>
        <v>0</v>
      </c>
      <c r="AU189" s="0" t="n">
        <f aca="false">G189</f>
        <v>0</v>
      </c>
      <c r="AV189" s="0" t="n">
        <f aca="false">H189</f>
        <v>0</v>
      </c>
      <c r="AW189" s="0" t="n">
        <f aca="false">I189</f>
        <v>0</v>
      </c>
      <c r="AX189" s="0" t="n">
        <f aca="false">J189</f>
        <v>0</v>
      </c>
      <c r="AY189" s="0" t="n">
        <f aca="false">K189</f>
        <v>0</v>
      </c>
      <c r="BC189" s="528" t="n">
        <v>41944</v>
      </c>
      <c r="BD189" s="0" t="n">
        <v>3.5225</v>
      </c>
      <c r="BE189" s="0" t="n">
        <v>0.153</v>
      </c>
      <c r="BF189" s="0" t="n">
        <v>-0.049988713</v>
      </c>
      <c r="BG189" s="0" t="n">
        <v>0.014</v>
      </c>
      <c r="BH189" s="0" t="n">
        <v>0.072102815857979</v>
      </c>
    </row>
    <row r="190" customFormat="false" ht="12.75" hidden="false" customHeight="false" outlineLevel="0" collapsed="false">
      <c r="A190" s="472" t="n">
        <v>42614</v>
      </c>
      <c r="B190" s="0" t="n">
        <v>7.52947725</v>
      </c>
      <c r="C190" s="0" t="n">
        <v>0</v>
      </c>
      <c r="D190" s="0" t="n">
        <v>7.52947725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L190" s="530"/>
      <c r="M190" s="530"/>
      <c r="N190" s="530"/>
      <c r="O190" s="472" t="n">
        <v>42644</v>
      </c>
      <c r="P190" s="473" t="n">
        <v>4.715</v>
      </c>
      <c r="Q190" s="473" t="n">
        <v>0.17</v>
      </c>
      <c r="R190" s="339" t="n">
        <v>0.0125</v>
      </c>
      <c r="S190" s="339" t="n">
        <v>-0.015</v>
      </c>
      <c r="T190" s="535" t="n">
        <v>0.0645639253011803</v>
      </c>
      <c r="W190" s="532"/>
      <c r="X190" s="523"/>
      <c r="Y190" s="0"/>
      <c r="AO190" s="472" t="n">
        <f aca="false">A190</f>
        <v>42614</v>
      </c>
      <c r="AP190" s="0" t="n">
        <f aca="false">B190</f>
        <v>7.52947725</v>
      </c>
      <c r="AQ190" s="0" t="n">
        <f aca="false">C190</f>
        <v>0</v>
      </c>
      <c r="AR190" s="0" t="n">
        <f aca="false">D190</f>
        <v>7.52947725</v>
      </c>
      <c r="AS190" s="0" t="n">
        <f aca="false">E190</f>
        <v>0</v>
      </c>
      <c r="AT190" s="0" t="n">
        <f aca="false">F190</f>
        <v>0</v>
      </c>
      <c r="AU190" s="0" t="n">
        <f aca="false">G190</f>
        <v>0</v>
      </c>
      <c r="AV190" s="0" t="n">
        <f aca="false">H190</f>
        <v>0</v>
      </c>
      <c r="AW190" s="0" t="n">
        <f aca="false">I190</f>
        <v>0</v>
      </c>
      <c r="AX190" s="0" t="n">
        <f aca="false">J190</f>
        <v>0</v>
      </c>
      <c r="AY190" s="0" t="n">
        <f aca="false">K190</f>
        <v>0</v>
      </c>
      <c r="BC190" s="528" t="n">
        <v>41974</v>
      </c>
      <c r="BD190" s="0" t="n">
        <v>3.6625</v>
      </c>
      <c r="BE190" s="0" t="n">
        <v>0.153</v>
      </c>
      <c r="BF190" s="0" t="n">
        <v>-0.064951938</v>
      </c>
      <c r="BG190" s="0" t="n">
        <v>0.014</v>
      </c>
      <c r="BH190" s="0" t="n">
        <v>0.072120709282941</v>
      </c>
    </row>
    <row r="191" customFormat="false" ht="12.75" hidden="false" customHeight="false" outlineLevel="0" collapsed="false">
      <c r="A191" s="472" t="n">
        <v>42644</v>
      </c>
      <c r="B191" s="0" t="n">
        <v>7.05532451</v>
      </c>
      <c r="C191" s="0" t="n">
        <v>0</v>
      </c>
      <c r="D191" s="0" t="n">
        <v>7.05532451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L191" s="530"/>
      <c r="M191" s="530"/>
      <c r="N191" s="530"/>
      <c r="O191" s="472" t="n">
        <v>42675</v>
      </c>
      <c r="P191" s="473" t="n">
        <v>4.855</v>
      </c>
      <c r="Q191" s="473" t="n">
        <v>0.17</v>
      </c>
      <c r="R191" s="339" t="n">
        <v>-0.02</v>
      </c>
      <c r="S191" s="339" t="n">
        <v>-0.02</v>
      </c>
      <c r="T191" s="535" t="n">
        <v>0.0645985746685223</v>
      </c>
      <c r="W191" s="532"/>
      <c r="X191" s="523"/>
      <c r="Y191" s="0"/>
      <c r="AO191" s="472" t="n">
        <f aca="false">A191</f>
        <v>42644</v>
      </c>
      <c r="AP191" s="0" t="n">
        <f aca="false">B191</f>
        <v>7.05532451</v>
      </c>
      <c r="AQ191" s="0" t="n">
        <f aca="false">C191</f>
        <v>0</v>
      </c>
      <c r="AR191" s="0" t="n">
        <f aca="false">D191</f>
        <v>7.05532451</v>
      </c>
      <c r="AS191" s="0" t="n">
        <f aca="false">E191</f>
        <v>0</v>
      </c>
      <c r="AT191" s="0" t="n">
        <f aca="false">F191</f>
        <v>0</v>
      </c>
      <c r="AU191" s="0" t="n">
        <f aca="false">G191</f>
        <v>0</v>
      </c>
      <c r="AV191" s="0" t="n">
        <f aca="false">H191</f>
        <v>0</v>
      </c>
      <c r="AW191" s="0" t="n">
        <f aca="false">I191</f>
        <v>0</v>
      </c>
      <c r="AX191" s="0" t="n">
        <f aca="false">J191</f>
        <v>0</v>
      </c>
      <c r="AY191" s="0" t="n">
        <f aca="false">K191</f>
        <v>0</v>
      </c>
      <c r="BC191" s="528" t="n">
        <v>42005</v>
      </c>
      <c r="BD191" s="0" t="n">
        <v>3.7915</v>
      </c>
      <c r="BE191" s="0" t="n">
        <v>0.152</v>
      </c>
      <c r="BF191" s="0" t="n">
        <v>-0.059955184</v>
      </c>
      <c r="BG191" s="0" t="n">
        <v>0.021</v>
      </c>
      <c r="BH191" s="0" t="n">
        <v>0.072139199155512</v>
      </c>
    </row>
    <row r="192" customFormat="false" ht="12.75" hidden="false" customHeight="false" outlineLevel="0" collapsed="false">
      <c r="A192" s="472" t="n">
        <v>42675</v>
      </c>
      <c r="B192" s="0" t="n">
        <v>6.42610406</v>
      </c>
      <c r="C192" s="0" t="n">
        <v>0</v>
      </c>
      <c r="D192" s="0" t="n">
        <v>6.42610406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0</v>
      </c>
      <c r="L192" s="530"/>
      <c r="M192" s="530"/>
      <c r="N192" s="530"/>
      <c r="O192" s="472" t="n">
        <v>42705</v>
      </c>
      <c r="P192" s="473" t="n">
        <v>5</v>
      </c>
      <c r="Q192" s="473" t="n">
        <v>0.17</v>
      </c>
      <c r="R192" s="339" t="n">
        <v>-0.0425</v>
      </c>
      <c r="S192" s="339" t="n">
        <v>-0.025</v>
      </c>
      <c r="T192" s="535" t="n">
        <v>0.0646321063147166</v>
      </c>
      <c r="W192" s="532"/>
      <c r="X192" s="523"/>
      <c r="Y192" s="0"/>
      <c r="AO192" s="472" t="n">
        <f aca="false">A192</f>
        <v>42675</v>
      </c>
      <c r="AP192" s="0" t="n">
        <f aca="false">B192</f>
        <v>6.42610406</v>
      </c>
      <c r="AQ192" s="0" t="n">
        <f aca="false">C192</f>
        <v>0</v>
      </c>
      <c r="AR192" s="0" t="n">
        <f aca="false">D192</f>
        <v>6.42610406</v>
      </c>
      <c r="AS192" s="0" t="n">
        <f aca="false">E192</f>
        <v>0</v>
      </c>
      <c r="AT192" s="0" t="n">
        <f aca="false">F192</f>
        <v>0</v>
      </c>
      <c r="AU192" s="0" t="n">
        <f aca="false">G192</f>
        <v>0</v>
      </c>
      <c r="AV192" s="0" t="n">
        <f aca="false">H192</f>
        <v>0</v>
      </c>
      <c r="AW192" s="0" t="n">
        <f aca="false">I192</f>
        <v>0</v>
      </c>
      <c r="AX192" s="0" t="n">
        <f aca="false">J192</f>
        <v>0</v>
      </c>
      <c r="AY192" s="0" t="n">
        <f aca="false">K192</f>
        <v>0</v>
      </c>
      <c r="BC192" s="528" t="n">
        <v>42036</v>
      </c>
      <c r="BD192" s="0" t="n">
        <v>3.6875</v>
      </c>
      <c r="BE192" s="0" t="n">
        <v>0.152</v>
      </c>
      <c r="BF192" s="0" t="n">
        <v>-0.034957423</v>
      </c>
      <c r="BG192" s="0" t="n">
        <v>0.021</v>
      </c>
      <c r="BH192" s="0" t="n">
        <v>0.072157689028197</v>
      </c>
    </row>
    <row r="193" customFormat="false" ht="12.75" hidden="false" customHeight="false" outlineLevel="0" collapsed="false">
      <c r="A193" s="472" t="n">
        <v>42705</v>
      </c>
      <c r="B193" s="0" t="n">
        <v>6.6493984</v>
      </c>
      <c r="C193" s="0" t="n">
        <v>0</v>
      </c>
      <c r="D193" s="0" t="n">
        <v>6.6493984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L193" s="530"/>
      <c r="M193" s="530"/>
      <c r="N193" s="530"/>
      <c r="O193" s="472" t="n">
        <v>42736</v>
      </c>
      <c r="P193" s="473" t="n">
        <v>5.12</v>
      </c>
      <c r="Q193" s="473" t="n">
        <v>0.17</v>
      </c>
      <c r="R193" s="339" t="n">
        <v>-0.045</v>
      </c>
      <c r="S193" s="339" t="n">
        <v>-0.025</v>
      </c>
      <c r="T193" s="535" t="n">
        <v>0.064666755682842</v>
      </c>
      <c r="W193" s="532"/>
      <c r="X193" s="523"/>
      <c r="Y193" s="0"/>
      <c r="AO193" s="472" t="n">
        <f aca="false">A193</f>
        <v>42705</v>
      </c>
      <c r="AP193" s="0" t="n">
        <f aca="false">B193</f>
        <v>6.6493984</v>
      </c>
      <c r="AQ193" s="0" t="n">
        <f aca="false">C193</f>
        <v>0</v>
      </c>
      <c r="AR193" s="0" t="n">
        <f aca="false">D193</f>
        <v>6.6493984</v>
      </c>
      <c r="AS193" s="0" t="n">
        <f aca="false">E193</f>
        <v>0</v>
      </c>
      <c r="AT193" s="0" t="n">
        <f aca="false">F193</f>
        <v>0</v>
      </c>
      <c r="AU193" s="0" t="n">
        <f aca="false">G193</f>
        <v>0</v>
      </c>
      <c r="AV193" s="0" t="n">
        <f aca="false">H193</f>
        <v>0</v>
      </c>
      <c r="AW193" s="0" t="n">
        <f aca="false">I193</f>
        <v>0</v>
      </c>
      <c r="AX193" s="0" t="n">
        <f aca="false">J193</f>
        <v>0</v>
      </c>
      <c r="AY193" s="0" t="n">
        <f aca="false">K193</f>
        <v>0</v>
      </c>
      <c r="BC193" s="528" t="n">
        <v>42064</v>
      </c>
      <c r="BD193" s="0" t="n">
        <v>3.5775</v>
      </c>
      <c r="BE193" s="0" t="n">
        <v>0.152</v>
      </c>
      <c r="BF193" s="0" t="n">
        <v>-0.024957423</v>
      </c>
      <c r="BG193" s="0" t="n">
        <v>0.021</v>
      </c>
      <c r="BH193" s="0" t="n">
        <v>0.072174389558461</v>
      </c>
    </row>
    <row r="194" customFormat="false" ht="12.75" hidden="false" customHeight="false" outlineLevel="0" collapsed="false">
      <c r="A194" s="472" t="n">
        <v>42736</v>
      </c>
      <c r="B194" s="0" t="n">
        <v>6.61016242</v>
      </c>
      <c r="C194" s="0" t="n">
        <v>0</v>
      </c>
      <c r="D194" s="0" t="n">
        <v>6.61016242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L194" s="530"/>
      <c r="M194" s="530"/>
      <c r="N194" s="530"/>
      <c r="O194" s="472" t="n">
        <v>42767</v>
      </c>
      <c r="P194" s="473" t="n">
        <v>5.002</v>
      </c>
      <c r="Q194" s="473" t="n">
        <v>0.17</v>
      </c>
      <c r="R194" s="339" t="n">
        <v>-0.0275</v>
      </c>
      <c r="S194" s="339" t="n">
        <v>-0.025</v>
      </c>
      <c r="T194" s="535" t="n">
        <v>0.0647014050513661</v>
      </c>
      <c r="W194" s="532"/>
      <c r="X194" s="523"/>
      <c r="Y194" s="0"/>
      <c r="AO194" s="472" t="n">
        <f aca="false">A194</f>
        <v>42736</v>
      </c>
      <c r="AP194" s="0" t="n">
        <f aca="false">B194</f>
        <v>6.61016242</v>
      </c>
      <c r="AQ194" s="0" t="n">
        <f aca="false">C194</f>
        <v>0</v>
      </c>
      <c r="AR194" s="0" t="n">
        <f aca="false">D194</f>
        <v>6.61016242</v>
      </c>
      <c r="AS194" s="0" t="n">
        <f aca="false">E194</f>
        <v>0</v>
      </c>
      <c r="AT194" s="0" t="n">
        <f aca="false">F194</f>
        <v>0</v>
      </c>
      <c r="AU194" s="0" t="n">
        <f aca="false">G194</f>
        <v>0</v>
      </c>
      <c r="AV194" s="0" t="n">
        <f aca="false">H194</f>
        <v>0</v>
      </c>
      <c r="AW194" s="0" t="n">
        <f aca="false">I194</f>
        <v>0</v>
      </c>
      <c r="AX194" s="0" t="n">
        <f aca="false">J194</f>
        <v>0</v>
      </c>
      <c r="AY194" s="0" t="n">
        <f aca="false">K194</f>
        <v>0</v>
      </c>
      <c r="BC194" s="528" t="n">
        <v>42095</v>
      </c>
      <c r="BD194" s="0" t="n">
        <v>3.4705</v>
      </c>
      <c r="BE194" s="0" t="n">
        <v>0.152</v>
      </c>
      <c r="BF194" s="0" t="n">
        <v>0.034976639</v>
      </c>
      <c r="BG194" s="0" t="n">
        <v>0.021</v>
      </c>
      <c r="BH194" s="0" t="n">
        <v>0.07219287943136</v>
      </c>
    </row>
    <row r="195" customFormat="false" ht="12.75" hidden="false" customHeight="false" outlineLevel="0" collapsed="false">
      <c r="A195" s="472" t="n">
        <v>42767</v>
      </c>
      <c r="B195" s="0" t="n">
        <v>5.99231066</v>
      </c>
      <c r="C195" s="0" t="n">
        <v>0</v>
      </c>
      <c r="D195" s="0" t="n">
        <v>5.99231066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0</v>
      </c>
      <c r="L195" s="530"/>
      <c r="M195" s="530"/>
      <c r="N195" s="530"/>
      <c r="O195" s="472" t="n">
        <v>42795</v>
      </c>
      <c r="P195" s="473" t="n">
        <v>4.869</v>
      </c>
      <c r="Q195" s="473" t="n">
        <v>0.17</v>
      </c>
      <c r="R195" s="339" t="n">
        <v>-0.015</v>
      </c>
      <c r="S195" s="339" t="n">
        <v>-0.02</v>
      </c>
      <c r="T195" s="535" t="n">
        <v>0.0647327012555352</v>
      </c>
      <c r="W195" s="532"/>
      <c r="X195" s="523"/>
      <c r="Y195" s="0"/>
      <c r="AO195" s="472" t="n">
        <f aca="false">A195</f>
        <v>42767</v>
      </c>
      <c r="AP195" s="0" t="n">
        <f aca="false">B195</f>
        <v>5.99231066</v>
      </c>
      <c r="AQ195" s="0" t="n">
        <f aca="false">C195</f>
        <v>0</v>
      </c>
      <c r="AR195" s="0" t="n">
        <f aca="false">D195</f>
        <v>5.99231066</v>
      </c>
      <c r="AS195" s="0" t="n">
        <f aca="false">E195</f>
        <v>0</v>
      </c>
      <c r="AT195" s="0" t="n">
        <f aca="false">F195</f>
        <v>0</v>
      </c>
      <c r="AU195" s="0" t="n">
        <f aca="false">G195</f>
        <v>0</v>
      </c>
      <c r="AV195" s="0" t="n">
        <f aca="false">H195</f>
        <v>0</v>
      </c>
      <c r="AW195" s="0" t="n">
        <f aca="false">I195</f>
        <v>0</v>
      </c>
      <c r="AX195" s="0" t="n">
        <f aca="false">J195</f>
        <v>0</v>
      </c>
      <c r="AY195" s="0" t="n">
        <f aca="false">K195</f>
        <v>0</v>
      </c>
      <c r="BC195" s="528" t="n">
        <v>42125</v>
      </c>
      <c r="BD195" s="0" t="n">
        <v>3.4415</v>
      </c>
      <c r="BE195" s="0" t="n">
        <v>0.152</v>
      </c>
      <c r="BF195" s="0" t="n">
        <v>0.034968124</v>
      </c>
      <c r="BG195" s="0" t="n">
        <v>0.021</v>
      </c>
      <c r="BH195" s="0" t="n">
        <v>0.072210772856855</v>
      </c>
    </row>
    <row r="196" customFormat="false" ht="12.75" hidden="false" customHeight="false" outlineLevel="0" collapsed="false">
      <c r="A196" s="472" t="n">
        <v>42795</v>
      </c>
      <c r="B196" s="0" t="n">
        <v>5.99088376</v>
      </c>
      <c r="C196" s="0" t="n">
        <v>0</v>
      </c>
      <c r="D196" s="0" t="n">
        <v>5.99088376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L196" s="530"/>
      <c r="M196" s="530"/>
      <c r="N196" s="530"/>
      <c r="O196" s="472" t="n">
        <v>42826</v>
      </c>
      <c r="P196" s="473" t="n">
        <v>4.649</v>
      </c>
      <c r="Q196" s="473" t="n">
        <v>0.17</v>
      </c>
      <c r="R196" s="339" t="n">
        <v>0.02</v>
      </c>
      <c r="S196" s="339" t="n">
        <v>-0.015</v>
      </c>
      <c r="T196" s="535" t="n">
        <v>0.0647673506248165</v>
      </c>
      <c r="W196" s="532"/>
      <c r="X196" s="523"/>
      <c r="Y196" s="0"/>
      <c r="AO196" s="472" t="n">
        <f aca="false">A196</f>
        <v>42795</v>
      </c>
      <c r="AP196" s="0" t="n">
        <f aca="false">B196</f>
        <v>5.99088376</v>
      </c>
      <c r="AQ196" s="0" t="n">
        <f aca="false">C196</f>
        <v>0</v>
      </c>
      <c r="AR196" s="0" t="n">
        <f aca="false">D196</f>
        <v>5.99088376</v>
      </c>
      <c r="AS196" s="0" t="n">
        <f aca="false">E196</f>
        <v>0</v>
      </c>
      <c r="AT196" s="0" t="n">
        <f aca="false">F196</f>
        <v>0</v>
      </c>
      <c r="AU196" s="0" t="n">
        <f aca="false">G196</f>
        <v>0</v>
      </c>
      <c r="AV196" s="0" t="n">
        <f aca="false">H196</f>
        <v>0</v>
      </c>
      <c r="AW196" s="0" t="n">
        <f aca="false">I196</f>
        <v>0</v>
      </c>
      <c r="AX196" s="0" t="n">
        <f aca="false">J196</f>
        <v>0</v>
      </c>
      <c r="AY196" s="0" t="n">
        <f aca="false">K196</f>
        <v>0</v>
      </c>
      <c r="BC196" s="528" t="n">
        <v>42156</v>
      </c>
      <c r="BD196" s="0" t="n">
        <v>3.4425</v>
      </c>
      <c r="BE196" s="0" t="n">
        <v>0.152</v>
      </c>
      <c r="BF196" s="0" t="n">
        <v>0.034968124</v>
      </c>
      <c r="BG196" s="0" t="n">
        <v>0.021</v>
      </c>
      <c r="BH196" s="0" t="n">
        <v>0.072229262729976</v>
      </c>
    </row>
    <row r="197" customFormat="false" ht="12.75" hidden="false" customHeight="false" outlineLevel="0" collapsed="false">
      <c r="A197" s="472" t="n">
        <v>42826</v>
      </c>
      <c r="B197" s="0" t="n">
        <v>6.55847531</v>
      </c>
      <c r="C197" s="0" t="n">
        <v>0</v>
      </c>
      <c r="D197" s="0" t="n">
        <v>6.55847531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L197" s="530"/>
      <c r="M197" s="530"/>
      <c r="N197" s="530"/>
      <c r="O197" s="472" t="n">
        <v>42856</v>
      </c>
      <c r="P197" s="473" t="n">
        <v>4.639</v>
      </c>
      <c r="Q197" s="473" t="n">
        <v>0.17</v>
      </c>
      <c r="R197" s="339" t="n">
        <v>0.02</v>
      </c>
      <c r="S197" s="339" t="n">
        <v>-0.015</v>
      </c>
      <c r="T197" s="535" t="n">
        <v>0.0648008822728867</v>
      </c>
      <c r="W197" s="532"/>
      <c r="X197" s="523"/>
      <c r="Y197" s="0"/>
      <c r="AO197" s="472" t="n">
        <f aca="false">A197</f>
        <v>42826</v>
      </c>
      <c r="AP197" s="0" t="n">
        <f aca="false">B197</f>
        <v>6.55847531</v>
      </c>
      <c r="AQ197" s="0" t="n">
        <f aca="false">C197</f>
        <v>0</v>
      </c>
      <c r="AR197" s="0" t="n">
        <f aca="false">D197</f>
        <v>6.55847531</v>
      </c>
      <c r="AS197" s="0" t="n">
        <f aca="false">E197</f>
        <v>0</v>
      </c>
      <c r="AT197" s="0" t="n">
        <f aca="false">F197</f>
        <v>0</v>
      </c>
      <c r="AU197" s="0" t="n">
        <f aca="false">G197</f>
        <v>0</v>
      </c>
      <c r="AV197" s="0" t="n">
        <f aca="false">H197</f>
        <v>0</v>
      </c>
      <c r="AW197" s="0" t="n">
        <f aca="false">I197</f>
        <v>0</v>
      </c>
      <c r="AX197" s="0" t="n">
        <f aca="false">J197</f>
        <v>0</v>
      </c>
      <c r="AY197" s="0" t="n">
        <f aca="false">K197</f>
        <v>0</v>
      </c>
      <c r="BC197" s="528" t="n">
        <v>42186</v>
      </c>
      <c r="BD197" s="0" t="n">
        <v>3.4485</v>
      </c>
      <c r="BE197" s="0" t="n">
        <v>0.152</v>
      </c>
      <c r="BF197" s="0" t="n">
        <v>0.034968124</v>
      </c>
      <c r="BG197" s="0" t="n">
        <v>0.021</v>
      </c>
      <c r="BH197" s="0" t="n">
        <v>0.072247156155685</v>
      </c>
    </row>
    <row r="198" customFormat="false" ht="12.75" hidden="false" customHeight="false" outlineLevel="0" collapsed="false">
      <c r="A198" s="472" t="n">
        <v>42856</v>
      </c>
      <c r="B198" s="0" t="n">
        <v>7.11097404</v>
      </c>
      <c r="C198" s="0" t="n">
        <v>0</v>
      </c>
      <c r="D198" s="0" t="n">
        <v>7.11097404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L198" s="530"/>
      <c r="M198" s="530"/>
      <c r="N198" s="530"/>
      <c r="O198" s="472" t="n">
        <v>42887</v>
      </c>
      <c r="P198" s="473" t="n">
        <v>4.675</v>
      </c>
      <c r="Q198" s="473" t="n">
        <v>0.17</v>
      </c>
      <c r="R198" s="339" t="n">
        <v>0.025</v>
      </c>
      <c r="S198" s="339" t="n">
        <v>-0.015</v>
      </c>
      <c r="T198" s="535" t="n">
        <v>0.064835531642951</v>
      </c>
      <c r="W198" s="532"/>
      <c r="X198" s="523"/>
      <c r="Y198" s="0"/>
      <c r="AO198" s="472" t="n">
        <f aca="false">A198</f>
        <v>42856</v>
      </c>
      <c r="AP198" s="0" t="n">
        <f aca="false">B198</f>
        <v>7.11097404</v>
      </c>
      <c r="AQ198" s="0" t="n">
        <f aca="false">C198</f>
        <v>0</v>
      </c>
      <c r="AR198" s="0" t="n">
        <f aca="false">D198</f>
        <v>7.11097404</v>
      </c>
      <c r="AS198" s="0" t="n">
        <f aca="false">E198</f>
        <v>0</v>
      </c>
      <c r="AT198" s="0" t="n">
        <f aca="false">F198</f>
        <v>0</v>
      </c>
      <c r="AU198" s="0" t="n">
        <f aca="false">G198</f>
        <v>0</v>
      </c>
      <c r="AV198" s="0" t="n">
        <f aca="false">H198</f>
        <v>0</v>
      </c>
      <c r="AW198" s="0" t="n">
        <f aca="false">I198</f>
        <v>0</v>
      </c>
      <c r="AX198" s="0" t="n">
        <f aca="false">J198</f>
        <v>0</v>
      </c>
      <c r="AY198" s="0" t="n">
        <f aca="false">K198</f>
        <v>0</v>
      </c>
      <c r="BC198" s="528" t="n">
        <v>42217</v>
      </c>
      <c r="BD198" s="0" t="n">
        <v>3.4535</v>
      </c>
      <c r="BE198" s="0" t="n">
        <v>0.152</v>
      </c>
      <c r="BF198" s="0" t="n">
        <v>0.034968124</v>
      </c>
      <c r="BG198" s="0" t="n">
        <v>0.021</v>
      </c>
      <c r="BH198" s="0" t="n">
        <v>0.072265646029029</v>
      </c>
    </row>
    <row r="199" customFormat="false" ht="12.75" hidden="false" customHeight="false" outlineLevel="0" collapsed="false">
      <c r="A199" s="472" t="n">
        <v>42887</v>
      </c>
      <c r="B199" s="0" t="n">
        <v>6.80665434</v>
      </c>
      <c r="C199" s="0" t="n">
        <v>0</v>
      </c>
      <c r="D199" s="0" t="n">
        <v>6.80665434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L199" s="530"/>
      <c r="M199" s="530"/>
      <c r="N199" s="530"/>
      <c r="O199" s="472" t="n">
        <v>42917</v>
      </c>
      <c r="P199" s="473" t="n">
        <v>4.725</v>
      </c>
      <c r="Q199" s="473" t="n">
        <v>0.17</v>
      </c>
      <c r="R199" s="339" t="n">
        <v>0.0275</v>
      </c>
      <c r="S199" s="339" t="n">
        <v>-0.01</v>
      </c>
      <c r="T199" s="535" t="n">
        <v>0.0648690632917788</v>
      </c>
      <c r="W199" s="532"/>
      <c r="X199" s="523"/>
      <c r="Y199" s="0"/>
      <c r="AO199" s="472" t="n">
        <f aca="false">A199</f>
        <v>42887</v>
      </c>
      <c r="AP199" s="0" t="n">
        <f aca="false">B199</f>
        <v>6.80665434</v>
      </c>
      <c r="AQ199" s="0" t="n">
        <f aca="false">C199</f>
        <v>0</v>
      </c>
      <c r="AR199" s="0" t="n">
        <f aca="false">D199</f>
        <v>6.80665434</v>
      </c>
      <c r="AS199" s="0" t="n">
        <f aca="false">E199</f>
        <v>0</v>
      </c>
      <c r="AT199" s="0" t="n">
        <f aca="false">F199</f>
        <v>0</v>
      </c>
      <c r="AU199" s="0" t="n">
        <f aca="false">G199</f>
        <v>0</v>
      </c>
      <c r="AV199" s="0" t="n">
        <f aca="false">H199</f>
        <v>0</v>
      </c>
      <c r="AW199" s="0" t="n">
        <f aca="false">I199</f>
        <v>0</v>
      </c>
      <c r="AX199" s="0" t="n">
        <f aca="false">J199</f>
        <v>0</v>
      </c>
      <c r="AY199" s="0" t="n">
        <f aca="false">K199</f>
        <v>0</v>
      </c>
      <c r="BC199" s="528" t="n">
        <v>42248</v>
      </c>
      <c r="BD199" s="0" t="n">
        <v>3.4555</v>
      </c>
      <c r="BE199" s="0" t="n">
        <v>0.152</v>
      </c>
      <c r="BF199" s="0" t="n">
        <v>0.034968124</v>
      </c>
      <c r="BG199" s="0" t="n">
        <v>0.021</v>
      </c>
      <c r="BH199" s="0" t="n">
        <v>0.072284135902486</v>
      </c>
    </row>
    <row r="200" customFormat="false" ht="12.75" hidden="false" customHeight="false" outlineLevel="0" collapsed="false">
      <c r="A200" s="472" t="n">
        <v>42917</v>
      </c>
      <c r="B200" s="0" t="n">
        <v>6.94506463</v>
      </c>
      <c r="C200" s="0" t="n">
        <v>0</v>
      </c>
      <c r="D200" s="0" t="n">
        <v>6.94506463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L200" s="530"/>
      <c r="M200" s="530"/>
      <c r="N200" s="530"/>
      <c r="O200" s="472" t="n">
        <v>42948</v>
      </c>
      <c r="P200" s="473" t="n">
        <v>4.756</v>
      </c>
      <c r="Q200" s="473" t="n">
        <v>0.17</v>
      </c>
      <c r="R200" s="339" t="n">
        <v>0.03</v>
      </c>
      <c r="S200" s="339" t="n">
        <v>-0.01</v>
      </c>
      <c r="T200" s="535" t="n">
        <v>0.0649037126626264</v>
      </c>
      <c r="W200" s="532"/>
      <c r="X200" s="523"/>
      <c r="Y200" s="0"/>
      <c r="AO200" s="472" t="n">
        <f aca="false">A200</f>
        <v>42917</v>
      </c>
      <c r="AP200" s="0" t="n">
        <f aca="false">B200</f>
        <v>6.94506463</v>
      </c>
      <c r="AQ200" s="0" t="n">
        <f aca="false">C200</f>
        <v>0</v>
      </c>
      <c r="AR200" s="0" t="n">
        <f aca="false">D200</f>
        <v>6.94506463</v>
      </c>
      <c r="AS200" s="0" t="n">
        <f aca="false">E200</f>
        <v>0</v>
      </c>
      <c r="AT200" s="0" t="n">
        <f aca="false">F200</f>
        <v>0</v>
      </c>
      <c r="AU200" s="0" t="n">
        <f aca="false">G200</f>
        <v>0</v>
      </c>
      <c r="AV200" s="0" t="n">
        <f aca="false">H200</f>
        <v>0</v>
      </c>
      <c r="AW200" s="0" t="n">
        <f aca="false">I200</f>
        <v>0</v>
      </c>
      <c r="AX200" s="0" t="n">
        <f aca="false">J200</f>
        <v>0</v>
      </c>
      <c r="AY200" s="0" t="n">
        <f aca="false">K200</f>
        <v>0</v>
      </c>
      <c r="BC200" s="528" t="n">
        <v>42278</v>
      </c>
      <c r="BD200" s="0" t="n">
        <v>3.4935</v>
      </c>
      <c r="BE200" s="0" t="n">
        <v>0.152</v>
      </c>
      <c r="BF200" s="0" t="n">
        <v>0.034968124</v>
      </c>
      <c r="BG200" s="0" t="n">
        <v>0.021</v>
      </c>
      <c r="BH200" s="0" t="n">
        <v>0.07230202932852</v>
      </c>
    </row>
    <row r="201" customFormat="false" ht="12.75" hidden="false" customHeight="false" outlineLevel="0" collapsed="false">
      <c r="A201" s="472" t="n">
        <v>42948</v>
      </c>
      <c r="B201" s="0" t="n">
        <v>7.19498749</v>
      </c>
      <c r="C201" s="0" t="n">
        <v>0</v>
      </c>
      <c r="D201" s="0" t="n">
        <v>7.19498749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L201" s="530"/>
      <c r="M201" s="530"/>
      <c r="N201" s="530"/>
      <c r="O201" s="472" t="n">
        <v>42979</v>
      </c>
      <c r="P201" s="473" t="n">
        <v>4.771</v>
      </c>
      <c r="Q201" s="473" t="n">
        <v>0.17</v>
      </c>
      <c r="R201" s="339" t="n">
        <v>0.0225</v>
      </c>
      <c r="S201" s="339" t="n">
        <v>-0.01</v>
      </c>
      <c r="T201" s="535" t="n">
        <v>0.0649383620338715</v>
      </c>
      <c r="W201" s="532"/>
      <c r="X201" s="523"/>
      <c r="Y201" s="0"/>
      <c r="AO201" s="472" t="n">
        <f aca="false">A201</f>
        <v>42948</v>
      </c>
      <c r="AP201" s="0" t="n">
        <f aca="false">B201</f>
        <v>7.19498749</v>
      </c>
      <c r="AQ201" s="0" t="n">
        <f aca="false">C201</f>
        <v>0</v>
      </c>
      <c r="AR201" s="0" t="n">
        <f aca="false">D201</f>
        <v>7.19498749</v>
      </c>
      <c r="AS201" s="0" t="n">
        <f aca="false">E201</f>
        <v>0</v>
      </c>
      <c r="AT201" s="0" t="n">
        <f aca="false">F201</f>
        <v>0</v>
      </c>
      <c r="AU201" s="0" t="n">
        <f aca="false">G201</f>
        <v>0</v>
      </c>
      <c r="AV201" s="0" t="n">
        <f aca="false">H201</f>
        <v>0</v>
      </c>
      <c r="AW201" s="0" t="n">
        <f aca="false">I201</f>
        <v>0</v>
      </c>
      <c r="AX201" s="0" t="n">
        <f aca="false">J201</f>
        <v>0</v>
      </c>
      <c r="AY201" s="0" t="n">
        <f aca="false">K201</f>
        <v>0</v>
      </c>
      <c r="BC201" s="528" t="n">
        <v>42309</v>
      </c>
      <c r="BD201" s="0" t="n">
        <v>3.6325</v>
      </c>
      <c r="BE201" s="0" t="n">
        <v>0.152</v>
      </c>
      <c r="BF201" s="0" t="n">
        <v>-0.044988713</v>
      </c>
      <c r="BG201" s="0" t="n">
        <v>0.021</v>
      </c>
      <c r="BH201" s="0" t="n">
        <v>0.072320519202198</v>
      </c>
    </row>
    <row r="202" customFormat="false" ht="12.75" hidden="false" customHeight="false" outlineLevel="0" collapsed="false">
      <c r="A202" s="472" t="n">
        <v>42979</v>
      </c>
      <c r="B202" s="0" t="n">
        <v>7.02152094</v>
      </c>
      <c r="C202" s="0" t="n">
        <v>0</v>
      </c>
      <c r="D202" s="0" t="n">
        <v>7.02152094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L202" s="530"/>
      <c r="M202" s="530"/>
      <c r="N202" s="530"/>
      <c r="O202" s="472" t="n">
        <v>43009</v>
      </c>
      <c r="P202" s="473" t="n">
        <v>4.8</v>
      </c>
      <c r="Q202" s="473" t="n">
        <v>0.17</v>
      </c>
      <c r="R202" s="339" t="n">
        <v>0.0125</v>
      </c>
      <c r="S202" s="339" t="n">
        <v>-0.015</v>
      </c>
      <c r="T202" s="535" t="n">
        <v>0.0649718936838424</v>
      </c>
      <c r="W202" s="532"/>
      <c r="X202" s="523"/>
      <c r="Y202" s="0"/>
      <c r="AO202" s="472" t="n">
        <f aca="false">A202</f>
        <v>42979</v>
      </c>
      <c r="AP202" s="0" t="n">
        <f aca="false">B202</f>
        <v>7.02152094</v>
      </c>
      <c r="AQ202" s="0" t="n">
        <f aca="false">C202</f>
        <v>0</v>
      </c>
      <c r="AR202" s="0" t="n">
        <f aca="false">D202</f>
        <v>7.02152094</v>
      </c>
      <c r="AS202" s="0" t="n">
        <f aca="false">E202</f>
        <v>0</v>
      </c>
      <c r="AT202" s="0" t="n">
        <f aca="false">F202</f>
        <v>0</v>
      </c>
      <c r="AU202" s="0" t="n">
        <f aca="false">G202</f>
        <v>0</v>
      </c>
      <c r="AV202" s="0" t="n">
        <f aca="false">H202</f>
        <v>0</v>
      </c>
      <c r="AW202" s="0" t="n">
        <f aca="false">I202</f>
        <v>0</v>
      </c>
      <c r="AX202" s="0" t="n">
        <f aca="false">J202</f>
        <v>0</v>
      </c>
      <c r="AY202" s="0" t="n">
        <f aca="false">K202</f>
        <v>0</v>
      </c>
      <c r="BC202" s="528" t="n">
        <v>42339</v>
      </c>
      <c r="BD202" s="0" t="n">
        <v>3.7725</v>
      </c>
      <c r="BE202" s="0" t="n">
        <v>0.152</v>
      </c>
      <c r="BF202" s="0" t="n">
        <v>-0.059951938</v>
      </c>
      <c r="BG202" s="0" t="n">
        <v>0.021</v>
      </c>
      <c r="BH202" s="0" t="n">
        <v>0.072338412628447</v>
      </c>
    </row>
    <row r="203" customFormat="false" ht="12.75" hidden="false" customHeight="false" outlineLevel="0" collapsed="false">
      <c r="A203" s="472" t="n">
        <v>43009</v>
      </c>
      <c r="B203" s="0" t="n">
        <v>6.57892921</v>
      </c>
      <c r="C203" s="0" t="n">
        <v>0</v>
      </c>
      <c r="D203" s="0" t="n">
        <v>6.57892921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L203" s="530"/>
      <c r="M203" s="530"/>
      <c r="N203" s="530"/>
      <c r="O203" s="472" t="n">
        <v>43040</v>
      </c>
      <c r="P203" s="473" t="n">
        <v>4.94</v>
      </c>
      <c r="Q203" s="473" t="n">
        <v>0.17</v>
      </c>
      <c r="R203" s="339" t="n">
        <v>-0.02</v>
      </c>
      <c r="S203" s="339" t="n">
        <v>-0.02</v>
      </c>
      <c r="T203" s="535" t="n">
        <v>0.0650065430558708</v>
      </c>
      <c r="W203" s="532"/>
      <c r="X203" s="523"/>
      <c r="Y203" s="0"/>
      <c r="AO203" s="472" t="n">
        <f aca="false">A203</f>
        <v>43009</v>
      </c>
      <c r="AP203" s="0" t="n">
        <f aca="false">B203</f>
        <v>6.57892921</v>
      </c>
      <c r="AQ203" s="0" t="n">
        <f aca="false">C203</f>
        <v>0</v>
      </c>
      <c r="AR203" s="0" t="n">
        <f aca="false">D203</f>
        <v>6.57892921</v>
      </c>
      <c r="AS203" s="0" t="n">
        <f aca="false">E203</f>
        <v>0</v>
      </c>
      <c r="AT203" s="0" t="n">
        <f aca="false">F203</f>
        <v>0</v>
      </c>
      <c r="AU203" s="0" t="n">
        <f aca="false">G203</f>
        <v>0</v>
      </c>
      <c r="AV203" s="0" t="n">
        <f aca="false">H203</f>
        <v>0</v>
      </c>
      <c r="AW203" s="0" t="n">
        <f aca="false">I203</f>
        <v>0</v>
      </c>
      <c r="AX203" s="0" t="n">
        <f aca="false">J203</f>
        <v>0</v>
      </c>
      <c r="AY203" s="0" t="n">
        <f aca="false">K203</f>
        <v>0</v>
      </c>
      <c r="BC203" s="528" t="n">
        <v>42370</v>
      </c>
      <c r="BD203" s="0" t="n">
        <v>3.9065</v>
      </c>
      <c r="BE203" s="0" t="n">
        <v>0.151</v>
      </c>
      <c r="BF203" s="0" t="n">
        <v>-0.054955184</v>
      </c>
      <c r="BG203" s="0" t="n">
        <v>0.028</v>
      </c>
      <c r="BH203" s="0" t="n">
        <v>0.072356902502348</v>
      </c>
    </row>
    <row r="204" customFormat="false" ht="12.75" hidden="false" customHeight="false" outlineLevel="0" collapsed="false">
      <c r="A204" s="472" t="n">
        <v>43040</v>
      </c>
      <c r="B204" s="0" t="n">
        <v>2.53152072</v>
      </c>
      <c r="C204" s="0" t="n">
        <v>0</v>
      </c>
      <c r="D204" s="0" t="n">
        <v>2.53152072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L204" s="530"/>
      <c r="M204" s="530"/>
      <c r="N204" s="530"/>
      <c r="O204" s="472" t="n">
        <v>43070</v>
      </c>
      <c r="P204" s="473" t="n">
        <v>5.085</v>
      </c>
      <c r="Q204" s="473" t="n">
        <v>0.17</v>
      </c>
      <c r="R204" s="339" t="n">
        <v>-0.0425</v>
      </c>
      <c r="S204" s="339" t="n">
        <v>-0.025</v>
      </c>
      <c r="T204" s="535" t="n">
        <v>0.0650400747065998</v>
      </c>
      <c r="W204" s="532"/>
      <c r="X204" s="523"/>
      <c r="Y204" s="0"/>
      <c r="AO204" s="472" t="n">
        <f aca="false">A204</f>
        <v>43040</v>
      </c>
      <c r="AP204" s="0" t="n">
        <f aca="false">B204</f>
        <v>2.53152072</v>
      </c>
      <c r="AQ204" s="0" t="n">
        <f aca="false">C204</f>
        <v>0</v>
      </c>
      <c r="AR204" s="0" t="n">
        <f aca="false">D204</f>
        <v>2.53152072</v>
      </c>
      <c r="AS204" s="0" t="n">
        <f aca="false">E204</f>
        <v>0</v>
      </c>
      <c r="AT204" s="0" t="n">
        <f aca="false">F204</f>
        <v>0</v>
      </c>
      <c r="AU204" s="0" t="n">
        <f aca="false">G204</f>
        <v>0</v>
      </c>
      <c r="AV204" s="0" t="n">
        <f aca="false">H204</f>
        <v>0</v>
      </c>
      <c r="AW204" s="0" t="n">
        <f aca="false">I204</f>
        <v>0</v>
      </c>
      <c r="AX204" s="0" t="n">
        <f aca="false">J204</f>
        <v>0</v>
      </c>
      <c r="AY204" s="0" t="n">
        <f aca="false">K204</f>
        <v>0</v>
      </c>
      <c r="BC204" s="528" t="n">
        <v>42401</v>
      </c>
      <c r="BD204" s="0" t="n">
        <v>3.8025</v>
      </c>
      <c r="BE204" s="0" t="n">
        <v>0.151</v>
      </c>
      <c r="BF204" s="0" t="n">
        <v>-0.029957423</v>
      </c>
      <c r="BG204" s="0" t="n">
        <v>0.028</v>
      </c>
      <c r="BH204" s="0" t="n">
        <v>0.072375392376362</v>
      </c>
    </row>
    <row r="205" customFormat="false" ht="12.75" hidden="false" customHeight="false" outlineLevel="0" collapsed="false">
      <c r="A205" s="472" t="n">
        <v>43070</v>
      </c>
      <c r="B205" s="0" t="n">
        <v>2.60081114</v>
      </c>
      <c r="C205" s="0" t="n">
        <v>0</v>
      </c>
      <c r="D205" s="0" t="n">
        <v>2.60081114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L205" s="530"/>
      <c r="M205" s="530"/>
      <c r="N205" s="530"/>
      <c r="O205" s="472" t="n">
        <v>43101</v>
      </c>
      <c r="P205" s="473" t="n">
        <v>5.205</v>
      </c>
      <c r="Q205" s="473" t="n">
        <v>0.17</v>
      </c>
      <c r="R205" s="339" t="n">
        <v>-0.045</v>
      </c>
      <c r="S205" s="339" t="n">
        <v>-0.025</v>
      </c>
      <c r="T205" s="535" t="n">
        <v>0.0650747240794107</v>
      </c>
      <c r="W205" s="532"/>
      <c r="X205" s="523"/>
      <c r="Y205" s="0"/>
      <c r="AO205" s="472" t="n">
        <f aca="false">A205</f>
        <v>43070</v>
      </c>
      <c r="AP205" s="0" t="n">
        <f aca="false">B205</f>
        <v>2.60081114</v>
      </c>
      <c r="AQ205" s="0" t="n">
        <f aca="false">C205</f>
        <v>0</v>
      </c>
      <c r="AR205" s="0" t="n">
        <f aca="false">D205</f>
        <v>2.60081114</v>
      </c>
      <c r="AS205" s="0" t="n">
        <f aca="false">E205</f>
        <v>0</v>
      </c>
      <c r="AT205" s="0" t="n">
        <f aca="false">F205</f>
        <v>0</v>
      </c>
      <c r="AU205" s="0" t="n">
        <f aca="false">G205</f>
        <v>0</v>
      </c>
      <c r="AV205" s="0" t="n">
        <f aca="false">H205</f>
        <v>0</v>
      </c>
      <c r="AW205" s="0" t="n">
        <f aca="false">I205</f>
        <v>0</v>
      </c>
      <c r="AX205" s="0" t="n">
        <f aca="false">J205</f>
        <v>0</v>
      </c>
      <c r="AY205" s="0" t="n">
        <f aca="false">K205</f>
        <v>0</v>
      </c>
      <c r="BC205" s="528" t="n">
        <v>42430</v>
      </c>
      <c r="BD205" s="0" t="n">
        <v>3.6925</v>
      </c>
      <c r="BE205" s="0" t="n">
        <v>0.151</v>
      </c>
      <c r="BF205" s="0" t="n">
        <v>-0.019957423</v>
      </c>
      <c r="BG205" s="0" t="n">
        <v>0.028</v>
      </c>
      <c r="BH205" s="0" t="n">
        <v>0.072392689355381</v>
      </c>
    </row>
    <row r="206" customFormat="false" ht="12.75" hidden="false" customHeight="false" outlineLevel="0" collapsed="false">
      <c r="A206" s="472" t="n">
        <v>43101</v>
      </c>
      <c r="B206" s="0" t="n">
        <v>2.58529144</v>
      </c>
      <c r="C206" s="0" t="n">
        <v>0</v>
      </c>
      <c r="D206" s="0" t="n">
        <v>2.58529144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L206" s="530"/>
      <c r="M206" s="530"/>
      <c r="N206" s="530"/>
      <c r="O206" s="472" t="n">
        <v>43132</v>
      </c>
      <c r="P206" s="473" t="n">
        <v>5.087</v>
      </c>
      <c r="Q206" s="473" t="n">
        <v>0.17</v>
      </c>
      <c r="R206" s="339" t="n">
        <v>-0.0275</v>
      </c>
      <c r="S206" s="339" t="n">
        <v>-0.025</v>
      </c>
      <c r="T206" s="535" t="n">
        <v>0.06510937345262</v>
      </c>
      <c r="W206" s="532"/>
      <c r="X206" s="523"/>
      <c r="Y206" s="0"/>
      <c r="AO206" s="472" t="n">
        <f aca="false">A206</f>
        <v>43101</v>
      </c>
      <c r="AP206" s="0" t="n">
        <f aca="false">B206</f>
        <v>2.58529144</v>
      </c>
      <c r="AQ206" s="0" t="n">
        <f aca="false">C206</f>
        <v>0</v>
      </c>
      <c r="AR206" s="0" t="n">
        <f aca="false">D206</f>
        <v>2.58529144</v>
      </c>
      <c r="AS206" s="0" t="n">
        <f aca="false">E206</f>
        <v>0</v>
      </c>
      <c r="AT206" s="0" t="n">
        <f aca="false">F206</f>
        <v>0</v>
      </c>
      <c r="AU206" s="0" t="n">
        <f aca="false">G206</f>
        <v>0</v>
      </c>
      <c r="AV206" s="0" t="n">
        <f aca="false">H206</f>
        <v>0</v>
      </c>
      <c r="AW206" s="0" t="n">
        <f aca="false">I206</f>
        <v>0</v>
      </c>
      <c r="AX206" s="0" t="n">
        <f aca="false">J206</f>
        <v>0</v>
      </c>
      <c r="AY206" s="0" t="n">
        <f aca="false">K206</f>
        <v>0</v>
      </c>
      <c r="BC206" s="528" t="n">
        <v>42461</v>
      </c>
      <c r="BD206" s="0" t="n">
        <v>3.5855</v>
      </c>
      <c r="BE206" s="0" t="n">
        <v>0.151</v>
      </c>
      <c r="BF206" s="0" t="n">
        <v>0.039976639</v>
      </c>
      <c r="BG206" s="0" t="n">
        <v>0.028</v>
      </c>
      <c r="BH206" s="0" t="n">
        <v>0.072411179229613</v>
      </c>
    </row>
    <row r="207" customFormat="false" ht="12.75" hidden="false" customHeight="false" outlineLevel="0" collapsed="false">
      <c r="A207" s="472" t="n">
        <v>43132</v>
      </c>
      <c r="B207" s="0" t="n">
        <v>2.32115459</v>
      </c>
      <c r="C207" s="0" t="n">
        <v>0</v>
      </c>
      <c r="D207" s="0" t="n">
        <v>2.32115459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L207" s="530"/>
      <c r="M207" s="530"/>
      <c r="N207" s="530"/>
      <c r="O207" s="472" t="n">
        <v>43160</v>
      </c>
      <c r="P207" s="473" t="n">
        <v>4.954</v>
      </c>
      <c r="Q207" s="473" t="n">
        <v>0.17</v>
      </c>
      <c r="R207" s="339" t="n">
        <v>-0.015</v>
      </c>
      <c r="S207" s="339" t="n">
        <v>-0.02</v>
      </c>
      <c r="T207" s="535" t="n">
        <v>0.0651406696610222</v>
      </c>
      <c r="W207" s="532"/>
      <c r="X207" s="523"/>
      <c r="Y207" s="0"/>
      <c r="AO207" s="472" t="n">
        <f aca="false">A207</f>
        <v>43132</v>
      </c>
      <c r="AP207" s="0" t="n">
        <f aca="false">B207</f>
        <v>2.32115459</v>
      </c>
      <c r="AQ207" s="0" t="n">
        <f aca="false">C207</f>
        <v>0</v>
      </c>
      <c r="AR207" s="0" t="n">
        <f aca="false">D207</f>
        <v>2.32115459</v>
      </c>
      <c r="AS207" s="0" t="n">
        <f aca="false">E207</f>
        <v>0</v>
      </c>
      <c r="AT207" s="0" t="n">
        <f aca="false">F207</f>
        <v>0</v>
      </c>
      <c r="AU207" s="0" t="n">
        <f aca="false">G207</f>
        <v>0</v>
      </c>
      <c r="AV207" s="0" t="n">
        <f aca="false">H207</f>
        <v>0</v>
      </c>
      <c r="AW207" s="0" t="n">
        <f aca="false">I207</f>
        <v>0</v>
      </c>
      <c r="AX207" s="0" t="n">
        <f aca="false">J207</f>
        <v>0</v>
      </c>
      <c r="AY207" s="0" t="n">
        <f aca="false">K207</f>
        <v>0</v>
      </c>
      <c r="BC207" s="528" t="n">
        <v>42491</v>
      </c>
      <c r="BD207" s="0" t="n">
        <v>3.5565</v>
      </c>
      <c r="BE207" s="0" t="n">
        <v>0.151</v>
      </c>
      <c r="BF207" s="0" t="n">
        <v>0.039968124</v>
      </c>
      <c r="BG207" s="0" t="n">
        <v>0.028</v>
      </c>
      <c r="BH207" s="0" t="n">
        <v>0.072429072656398</v>
      </c>
    </row>
    <row r="208" customFormat="false" ht="12.75" hidden="false" customHeight="false" outlineLevel="0" collapsed="false">
      <c r="A208" s="472" t="n">
        <v>43160</v>
      </c>
      <c r="B208" s="0" t="n">
        <v>2.55596917</v>
      </c>
      <c r="C208" s="0" t="n">
        <v>0</v>
      </c>
      <c r="D208" s="0" t="n">
        <v>2.55596917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L208" s="530"/>
      <c r="M208" s="530"/>
      <c r="N208" s="530"/>
      <c r="O208" s="472" t="n">
        <v>43191</v>
      </c>
      <c r="P208" s="473" t="n">
        <v>4.734</v>
      </c>
      <c r="Q208" s="473" t="n">
        <v>0.17</v>
      </c>
      <c r="R208" s="339" t="n">
        <v>0.02</v>
      </c>
      <c r="S208" s="339" t="n">
        <v>-0.015</v>
      </c>
      <c r="T208" s="535" t="n">
        <v>0.0651753190349886</v>
      </c>
      <c r="W208" s="532"/>
      <c r="X208" s="523"/>
      <c r="Y208" s="0"/>
      <c r="AO208" s="472" t="n">
        <f aca="false">A208</f>
        <v>43160</v>
      </c>
      <c r="AP208" s="0" t="n">
        <f aca="false">B208</f>
        <v>2.55596917</v>
      </c>
      <c r="AQ208" s="0" t="n">
        <f aca="false">C208</f>
        <v>0</v>
      </c>
      <c r="AR208" s="0" t="n">
        <f aca="false">D208</f>
        <v>2.55596917</v>
      </c>
      <c r="AS208" s="0" t="n">
        <f aca="false">E208</f>
        <v>0</v>
      </c>
      <c r="AT208" s="0" t="n">
        <f aca="false">F208</f>
        <v>0</v>
      </c>
      <c r="AU208" s="0" t="n">
        <f aca="false">G208</f>
        <v>0</v>
      </c>
      <c r="AV208" s="0" t="n">
        <f aca="false">H208</f>
        <v>0</v>
      </c>
      <c r="AW208" s="0" t="n">
        <f aca="false">I208</f>
        <v>0</v>
      </c>
      <c r="AX208" s="0" t="n">
        <f aca="false">J208</f>
        <v>0</v>
      </c>
      <c r="AY208" s="0" t="n">
        <f aca="false">K208</f>
        <v>0</v>
      </c>
      <c r="BC208" s="528" t="n">
        <v>42522</v>
      </c>
      <c r="BD208" s="0" t="n">
        <v>3.5575</v>
      </c>
      <c r="BE208" s="0" t="n">
        <v>0.151</v>
      </c>
      <c r="BF208" s="0" t="n">
        <v>0.039968124</v>
      </c>
      <c r="BG208" s="0" t="n">
        <v>0.028</v>
      </c>
      <c r="BH208" s="0" t="n">
        <v>0.072447562530852</v>
      </c>
    </row>
    <row r="209" customFormat="false" ht="12.75" hidden="false" customHeight="false" outlineLevel="0" collapsed="false">
      <c r="A209" s="472" t="n">
        <v>43191</v>
      </c>
      <c r="B209" s="0" t="n">
        <v>3.27794825</v>
      </c>
      <c r="C209" s="0" t="n">
        <v>0</v>
      </c>
      <c r="D209" s="0" t="n">
        <v>3.27794825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L209" s="530"/>
      <c r="M209" s="530"/>
      <c r="N209" s="530"/>
      <c r="O209" s="472" t="n">
        <v>43221</v>
      </c>
      <c r="P209" s="473" t="n">
        <v>4.724</v>
      </c>
      <c r="Q209" s="473" t="n">
        <v>0.17</v>
      </c>
      <c r="R209" s="339" t="n">
        <v>0.02</v>
      </c>
      <c r="S209" s="339" t="n">
        <v>-0.015</v>
      </c>
      <c r="T209" s="535" t="n">
        <v>0.065208850687593</v>
      </c>
      <c r="W209" s="532"/>
      <c r="X209" s="523"/>
      <c r="Y209" s="0"/>
      <c r="AO209" s="472" t="n">
        <f aca="false">A209</f>
        <v>43191</v>
      </c>
      <c r="AP209" s="0" t="n">
        <f aca="false">B209</f>
        <v>3.27794825</v>
      </c>
      <c r="AQ209" s="0" t="n">
        <f aca="false">C209</f>
        <v>0</v>
      </c>
      <c r="AR209" s="0" t="n">
        <f aca="false">D209</f>
        <v>3.27794825</v>
      </c>
      <c r="AS209" s="0" t="n">
        <f aca="false">E209</f>
        <v>0</v>
      </c>
      <c r="AT209" s="0" t="n">
        <f aca="false">F209</f>
        <v>0</v>
      </c>
      <c r="AU209" s="0" t="n">
        <f aca="false">G209</f>
        <v>0</v>
      </c>
      <c r="AV209" s="0" t="n">
        <f aca="false">H209</f>
        <v>0</v>
      </c>
      <c r="AW209" s="0" t="n">
        <f aca="false">I209</f>
        <v>0</v>
      </c>
      <c r="AX209" s="0" t="n">
        <f aca="false">J209</f>
        <v>0</v>
      </c>
      <c r="AY209" s="0" t="n">
        <f aca="false">K209</f>
        <v>0</v>
      </c>
      <c r="BC209" s="528" t="n">
        <v>42552</v>
      </c>
      <c r="BD209" s="0" t="n">
        <v>3.5635</v>
      </c>
      <c r="BE209" s="0" t="n">
        <v>0.151</v>
      </c>
      <c r="BF209" s="0" t="n">
        <v>0.039968124</v>
      </c>
      <c r="BG209" s="0" t="n">
        <v>0.028</v>
      </c>
      <c r="BH209" s="0" t="n">
        <v>0.072465455957852</v>
      </c>
    </row>
    <row r="210" customFormat="false" ht="12.75" hidden="false" customHeight="false" outlineLevel="0" collapsed="false">
      <c r="A210" s="472" t="n">
        <v>43221</v>
      </c>
      <c r="B210" s="0" t="n">
        <v>3.81054262</v>
      </c>
      <c r="C210" s="0" t="n">
        <v>0</v>
      </c>
      <c r="D210" s="0" t="n">
        <v>3.81054262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0</v>
      </c>
      <c r="L210" s="530"/>
      <c r="M210" s="530"/>
      <c r="N210" s="530"/>
      <c r="O210" s="472" t="n">
        <v>43252</v>
      </c>
      <c r="P210" s="473" t="n">
        <v>4.76</v>
      </c>
      <c r="Q210" s="473" t="n">
        <v>0.17</v>
      </c>
      <c r="R210" s="339" t="n">
        <v>0.025</v>
      </c>
      <c r="S210" s="339" t="n">
        <v>-0.015</v>
      </c>
      <c r="T210" s="535" t="n">
        <v>0.0652435000623428</v>
      </c>
      <c r="W210" s="532"/>
      <c r="X210" s="523"/>
      <c r="Y210" s="0"/>
      <c r="AO210" s="472" t="n">
        <f aca="false">A210</f>
        <v>43221</v>
      </c>
      <c r="AP210" s="0" t="n">
        <f aca="false">B210</f>
        <v>3.81054262</v>
      </c>
      <c r="AQ210" s="0" t="n">
        <f aca="false">C210</f>
        <v>0</v>
      </c>
      <c r="AR210" s="0" t="n">
        <f aca="false">D210</f>
        <v>3.81054262</v>
      </c>
      <c r="AS210" s="0" t="n">
        <f aca="false">E210</f>
        <v>0</v>
      </c>
      <c r="AT210" s="0" t="n">
        <f aca="false">F210</f>
        <v>0</v>
      </c>
      <c r="AU210" s="0" t="n">
        <f aca="false">G210</f>
        <v>0</v>
      </c>
      <c r="AV210" s="0" t="n">
        <f aca="false">H210</f>
        <v>0</v>
      </c>
      <c r="AW210" s="0" t="n">
        <f aca="false">I210</f>
        <v>0</v>
      </c>
      <c r="AX210" s="0" t="n">
        <f aca="false">J210</f>
        <v>0</v>
      </c>
      <c r="AY210" s="0" t="n">
        <f aca="false">K210</f>
        <v>0</v>
      </c>
      <c r="BC210" s="528" t="n">
        <v>42583</v>
      </c>
      <c r="BD210" s="0" t="n">
        <v>3.5685</v>
      </c>
      <c r="BE210" s="0" t="n">
        <v>0.151</v>
      </c>
      <c r="BF210" s="0" t="n">
        <v>0.039968124</v>
      </c>
      <c r="BG210" s="0" t="n">
        <v>0.028</v>
      </c>
      <c r="BH210" s="0" t="n">
        <v>0.072483945832529</v>
      </c>
    </row>
    <row r="211" customFormat="false" ht="12.75" hidden="false" customHeight="false" outlineLevel="0" collapsed="false">
      <c r="A211" s="472" t="n">
        <v>43252</v>
      </c>
      <c r="B211" s="0" t="n">
        <v>4.04900965</v>
      </c>
      <c r="C211" s="0" t="n">
        <v>0</v>
      </c>
      <c r="D211" s="0" t="n">
        <v>4.04900965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L211" s="530"/>
      <c r="M211" s="530"/>
      <c r="N211" s="530"/>
      <c r="O211" s="472" t="n">
        <v>43282</v>
      </c>
      <c r="P211" s="473" t="n">
        <v>4.81</v>
      </c>
      <c r="Q211" s="473" t="n">
        <v>0.17</v>
      </c>
      <c r="R211" s="339" t="n">
        <v>0.0275</v>
      </c>
      <c r="S211" s="339" t="n">
        <v>-0.01</v>
      </c>
      <c r="T211" s="535" t="n">
        <v>0.0652770317157048</v>
      </c>
      <c r="W211" s="532"/>
      <c r="X211" s="523"/>
      <c r="Y211" s="0"/>
      <c r="AO211" s="472" t="n">
        <f aca="false">A211</f>
        <v>43252</v>
      </c>
      <c r="AP211" s="0" t="n">
        <f aca="false">B211</f>
        <v>4.04900965</v>
      </c>
      <c r="AQ211" s="0" t="n">
        <f aca="false">C211</f>
        <v>0</v>
      </c>
      <c r="AR211" s="0" t="n">
        <f aca="false">D211</f>
        <v>4.04900965</v>
      </c>
      <c r="AS211" s="0" t="n">
        <f aca="false">E211</f>
        <v>0</v>
      </c>
      <c r="AT211" s="0" t="n">
        <f aca="false">F211</f>
        <v>0</v>
      </c>
      <c r="AU211" s="0" t="n">
        <f aca="false">G211</f>
        <v>0</v>
      </c>
      <c r="AV211" s="0" t="n">
        <f aca="false">H211</f>
        <v>0</v>
      </c>
      <c r="AW211" s="0" t="n">
        <f aca="false">I211</f>
        <v>0</v>
      </c>
      <c r="AX211" s="0" t="n">
        <f aca="false">J211</f>
        <v>0</v>
      </c>
      <c r="AY211" s="0" t="n">
        <f aca="false">K211</f>
        <v>0</v>
      </c>
      <c r="BC211" s="528" t="n">
        <v>42614</v>
      </c>
      <c r="BD211" s="0" t="n">
        <v>3.5705</v>
      </c>
      <c r="BE211" s="0" t="n">
        <v>0.151</v>
      </c>
      <c r="BF211" s="0" t="n">
        <v>0.039968124</v>
      </c>
      <c r="BG211" s="0" t="n">
        <v>0.028</v>
      </c>
      <c r="BH211" s="0" t="n">
        <v>0.072502435707319</v>
      </c>
    </row>
    <row r="212" customFormat="false" ht="12.75" hidden="false" customHeight="false" outlineLevel="0" collapsed="false">
      <c r="A212" s="472" t="n">
        <v>43282</v>
      </c>
      <c r="B212" s="0" t="n">
        <v>4.1596788</v>
      </c>
      <c r="C212" s="0" t="n">
        <v>0</v>
      </c>
      <c r="D212" s="0" t="n">
        <v>4.1596788</v>
      </c>
      <c r="E212" s="0" t="n">
        <v>0</v>
      </c>
      <c r="F212" s="0" t="n">
        <v>0</v>
      </c>
      <c r="G212" s="0" t="n">
        <v>0</v>
      </c>
      <c r="H212" s="0" t="n">
        <v>0</v>
      </c>
      <c r="I212" s="0" t="n">
        <v>0</v>
      </c>
      <c r="L212" s="530"/>
      <c r="M212" s="530"/>
      <c r="N212" s="530"/>
      <c r="O212" s="472" t="n">
        <v>43313</v>
      </c>
      <c r="P212" s="473" t="n">
        <v>4.841</v>
      </c>
      <c r="Q212" s="473" t="n">
        <v>0.17</v>
      </c>
      <c r="R212" s="339" t="n">
        <v>0.03</v>
      </c>
      <c r="S212" s="339" t="n">
        <v>-0.01</v>
      </c>
      <c r="T212" s="535" t="n">
        <v>0.0653116810912375</v>
      </c>
      <c r="W212" s="532"/>
      <c r="X212" s="523"/>
      <c r="Y212" s="0"/>
      <c r="AO212" s="472" t="n">
        <f aca="false">A212</f>
        <v>43282</v>
      </c>
      <c r="AP212" s="0" t="n">
        <f aca="false">B212</f>
        <v>4.1596788</v>
      </c>
      <c r="AQ212" s="0" t="n">
        <f aca="false">C212</f>
        <v>0</v>
      </c>
      <c r="AR212" s="0" t="n">
        <f aca="false">D212</f>
        <v>4.1596788</v>
      </c>
      <c r="AS212" s="0" t="n">
        <f aca="false">E212</f>
        <v>0</v>
      </c>
      <c r="AT212" s="0" t="n">
        <f aca="false">F212</f>
        <v>0</v>
      </c>
      <c r="AU212" s="0" t="n">
        <f aca="false">G212</f>
        <v>0</v>
      </c>
      <c r="AV212" s="0" t="n">
        <f aca="false">H212</f>
        <v>0</v>
      </c>
      <c r="AW212" s="0" t="n">
        <f aca="false">I212</f>
        <v>0</v>
      </c>
      <c r="AX212" s="0" t="n">
        <f aca="false">J212</f>
        <v>0</v>
      </c>
      <c r="AY212" s="0" t="n">
        <f aca="false">K212</f>
        <v>0</v>
      </c>
      <c r="BC212" s="528" t="n">
        <v>42644</v>
      </c>
      <c r="BD212" s="0" t="n">
        <v>3.6085</v>
      </c>
      <c r="BE212" s="0" t="n">
        <v>0.151</v>
      </c>
      <c r="BF212" s="0" t="n">
        <v>0.039968124</v>
      </c>
      <c r="BG212" s="0" t="n">
        <v>0.028</v>
      </c>
      <c r="BH212" s="0" t="n">
        <v>0.072520329134642</v>
      </c>
    </row>
    <row r="213" customFormat="false" ht="12.75" hidden="false" customHeight="false" outlineLevel="0" collapsed="false">
      <c r="A213" s="472" t="n">
        <v>43313</v>
      </c>
      <c r="B213" s="0" t="n">
        <v>4.13469613</v>
      </c>
      <c r="C213" s="0" t="n">
        <v>0</v>
      </c>
      <c r="D213" s="0" t="n">
        <v>4.13469613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L213" s="530"/>
      <c r="M213" s="530"/>
      <c r="N213" s="530"/>
      <c r="O213" s="472" t="n">
        <v>43344</v>
      </c>
      <c r="P213" s="473" t="n">
        <v>4.856</v>
      </c>
      <c r="Q213" s="473" t="n">
        <v>0.17</v>
      </c>
      <c r="R213" s="339" t="n">
        <v>0.0225</v>
      </c>
      <c r="S213" s="339" t="n">
        <v>-0.01</v>
      </c>
      <c r="T213" s="535" t="n">
        <v>0.0653463304671678</v>
      </c>
      <c r="W213" s="532"/>
      <c r="X213" s="523"/>
      <c r="Y213" s="0"/>
      <c r="AO213" s="472" t="n">
        <f aca="false">A213</f>
        <v>43313</v>
      </c>
      <c r="AP213" s="0" t="n">
        <f aca="false">B213</f>
        <v>4.13469613</v>
      </c>
      <c r="AQ213" s="0" t="n">
        <f aca="false">C213</f>
        <v>0</v>
      </c>
      <c r="AR213" s="0" t="n">
        <f aca="false">D213</f>
        <v>4.13469613</v>
      </c>
      <c r="AS213" s="0" t="n">
        <f aca="false">E213</f>
        <v>0</v>
      </c>
      <c r="AT213" s="0" t="n">
        <f aca="false">F213</f>
        <v>0</v>
      </c>
      <c r="AU213" s="0" t="n">
        <f aca="false">G213</f>
        <v>0</v>
      </c>
      <c r="AV213" s="0" t="n">
        <f aca="false">H213</f>
        <v>0</v>
      </c>
      <c r="AW213" s="0" t="n">
        <f aca="false">I213</f>
        <v>0</v>
      </c>
      <c r="AX213" s="0" t="n">
        <f aca="false">J213</f>
        <v>0</v>
      </c>
      <c r="AY213" s="0" t="n">
        <f aca="false">K213</f>
        <v>0</v>
      </c>
      <c r="BC213" s="528" t="n">
        <v>42675</v>
      </c>
      <c r="BD213" s="0" t="n">
        <v>3.7475</v>
      </c>
      <c r="BE213" s="0" t="n">
        <v>0.151</v>
      </c>
      <c r="BF213" s="0" t="n">
        <v>-0.039988713</v>
      </c>
      <c r="BG213" s="0" t="n">
        <v>0.028</v>
      </c>
      <c r="BH213" s="0" t="n">
        <v>0.072538819009655</v>
      </c>
    </row>
    <row r="214" customFormat="false" ht="12.75" hidden="false" customHeight="false" outlineLevel="0" collapsed="false">
      <c r="A214" s="472" t="n">
        <v>43344</v>
      </c>
      <c r="B214" s="0" t="n">
        <v>3.60056557</v>
      </c>
      <c r="C214" s="0" t="n">
        <v>0</v>
      </c>
      <c r="D214" s="0" t="n">
        <v>3.60056557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0</v>
      </c>
      <c r="L214" s="530"/>
      <c r="M214" s="530"/>
      <c r="N214" s="530"/>
      <c r="O214" s="472" t="n">
        <v>43374</v>
      </c>
      <c r="P214" s="473" t="n">
        <v>4.885</v>
      </c>
      <c r="Q214" s="473" t="n">
        <v>0.17</v>
      </c>
      <c r="R214" s="339" t="n">
        <v>0.0125</v>
      </c>
      <c r="S214" s="339" t="n">
        <v>-0.015</v>
      </c>
      <c r="T214" s="535" t="n">
        <v>0.0653798621216728</v>
      </c>
      <c r="W214" s="532"/>
      <c r="X214" s="523"/>
      <c r="Y214" s="0"/>
      <c r="AO214" s="472" t="n">
        <f aca="false">A214</f>
        <v>43344</v>
      </c>
      <c r="AP214" s="0" t="n">
        <f aca="false">B214</f>
        <v>3.60056557</v>
      </c>
      <c r="AQ214" s="0" t="n">
        <f aca="false">C214</f>
        <v>0</v>
      </c>
      <c r="AR214" s="0" t="n">
        <f aca="false">D214</f>
        <v>3.60056557</v>
      </c>
      <c r="AS214" s="0" t="n">
        <f aca="false">E214</f>
        <v>0</v>
      </c>
      <c r="AT214" s="0" t="n">
        <f aca="false">F214</f>
        <v>0</v>
      </c>
      <c r="AU214" s="0" t="n">
        <f aca="false">G214</f>
        <v>0</v>
      </c>
      <c r="AV214" s="0" t="n">
        <f aca="false">H214</f>
        <v>0</v>
      </c>
      <c r="AW214" s="0" t="n">
        <f aca="false">I214</f>
        <v>0</v>
      </c>
      <c r="AX214" s="0" t="n">
        <f aca="false">J214</f>
        <v>0</v>
      </c>
      <c r="AY214" s="0" t="n">
        <f aca="false">K214</f>
        <v>0</v>
      </c>
      <c r="BC214" s="528" t="n">
        <v>42705</v>
      </c>
      <c r="BD214" s="0" t="n">
        <v>3.8875</v>
      </c>
      <c r="BE214" s="0" t="n">
        <v>0.151</v>
      </c>
      <c r="BF214" s="0" t="n">
        <v>-0.054951938</v>
      </c>
      <c r="BG214" s="0" t="n">
        <v>0.028</v>
      </c>
      <c r="BH214" s="0" t="n">
        <v>0.072556712437193</v>
      </c>
    </row>
    <row r="215" customFormat="false" ht="12.75" hidden="false" customHeight="false" outlineLevel="0" collapsed="false">
      <c r="A215" s="472" t="n">
        <v>43374</v>
      </c>
      <c r="B215" s="0" t="n">
        <v>3.05393584</v>
      </c>
      <c r="C215" s="0" t="n">
        <v>0</v>
      </c>
      <c r="D215" s="0" t="n">
        <v>3.05393584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L215" s="530"/>
      <c r="M215" s="530"/>
      <c r="N215" s="530"/>
      <c r="O215" s="472" t="n">
        <v>43405</v>
      </c>
      <c r="P215" s="473" t="n">
        <v>5.025</v>
      </c>
      <c r="Q215" s="473" t="n">
        <v>0.17</v>
      </c>
      <c r="R215" s="339" t="n">
        <v>-0.02</v>
      </c>
      <c r="S215" s="339" t="n">
        <v>-0.02</v>
      </c>
      <c r="T215" s="535" t="n">
        <v>0.065414511498386</v>
      </c>
      <c r="W215" s="532"/>
      <c r="X215" s="523"/>
      <c r="Y215" s="0"/>
      <c r="AO215" s="472" t="n">
        <f aca="false">A215</f>
        <v>43374</v>
      </c>
      <c r="AP215" s="0" t="n">
        <f aca="false">B215</f>
        <v>3.05393584</v>
      </c>
      <c r="AQ215" s="0" t="n">
        <f aca="false">C215</f>
        <v>0</v>
      </c>
      <c r="AR215" s="0" t="n">
        <f aca="false">D215</f>
        <v>3.05393584</v>
      </c>
      <c r="AS215" s="0" t="n">
        <f aca="false">E215</f>
        <v>0</v>
      </c>
      <c r="AT215" s="0" t="n">
        <f aca="false">F215</f>
        <v>0</v>
      </c>
      <c r="AU215" s="0" t="n">
        <f aca="false">G215</f>
        <v>0</v>
      </c>
      <c r="AV215" s="0" t="n">
        <f aca="false">H215</f>
        <v>0</v>
      </c>
      <c r="AW215" s="0" t="n">
        <f aca="false">I215</f>
        <v>0</v>
      </c>
      <c r="AX215" s="0" t="n">
        <f aca="false">J215</f>
        <v>0</v>
      </c>
      <c r="AY215" s="0" t="n">
        <f aca="false">K215</f>
        <v>0</v>
      </c>
      <c r="BC215" s="528" t="n">
        <v>42736</v>
      </c>
      <c r="BD215" s="0" t="n">
        <v>4.0265</v>
      </c>
      <c r="BE215" s="0" t="n">
        <v>0.151</v>
      </c>
      <c r="BF215" s="0" t="n">
        <v>-0.049955184</v>
      </c>
      <c r="BG215" s="0" t="n">
        <v>0.035</v>
      </c>
      <c r="BH215" s="0" t="n">
        <v>0.072575202312428</v>
      </c>
    </row>
    <row r="216" customFormat="false" ht="12.75" hidden="false" customHeight="false" outlineLevel="0" collapsed="false">
      <c r="A216" s="472" t="n">
        <v>43405</v>
      </c>
      <c r="B216" s="0" t="n">
        <v>2.35856694</v>
      </c>
      <c r="C216" s="0" t="n">
        <v>0</v>
      </c>
      <c r="D216" s="0" t="n">
        <v>2.35856694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L216" s="530"/>
      <c r="M216" s="530"/>
      <c r="N216" s="530"/>
      <c r="O216" s="472" t="n">
        <v>43435</v>
      </c>
      <c r="P216" s="473" t="n">
        <v>5.17</v>
      </c>
      <c r="Q216" s="473" t="n">
        <v>0.17</v>
      </c>
      <c r="R216" s="339" t="n">
        <v>-0.0425</v>
      </c>
      <c r="S216" s="339" t="n">
        <v>-0.025</v>
      </c>
      <c r="T216" s="535" t="n">
        <v>0.0654480431536486</v>
      </c>
      <c r="W216" s="532"/>
      <c r="X216" s="523"/>
      <c r="Y216" s="0"/>
      <c r="AO216" s="472" t="n">
        <f aca="false">A216</f>
        <v>43405</v>
      </c>
      <c r="AP216" s="0" t="n">
        <f aca="false">B216</f>
        <v>2.35856694</v>
      </c>
      <c r="AQ216" s="0" t="n">
        <f aca="false">C216</f>
        <v>0</v>
      </c>
      <c r="AR216" s="0" t="n">
        <f aca="false">D216</f>
        <v>2.35856694</v>
      </c>
      <c r="AS216" s="0" t="n">
        <f aca="false">E216</f>
        <v>0</v>
      </c>
      <c r="AT216" s="0" t="n">
        <f aca="false">F216</f>
        <v>0</v>
      </c>
      <c r="AU216" s="0" t="n">
        <f aca="false">G216</f>
        <v>0</v>
      </c>
      <c r="AV216" s="0" t="n">
        <f aca="false">H216</f>
        <v>0</v>
      </c>
      <c r="AW216" s="0" t="n">
        <f aca="false">I216</f>
        <v>0</v>
      </c>
      <c r="AX216" s="0" t="n">
        <f aca="false">J216</f>
        <v>0</v>
      </c>
      <c r="AY216" s="0" t="n">
        <f aca="false">K216</f>
        <v>0</v>
      </c>
      <c r="BC216" s="528" t="n">
        <v>42767</v>
      </c>
      <c r="BD216" s="0" t="n">
        <v>3.9225</v>
      </c>
      <c r="BE216" s="0" t="n">
        <v>0.151</v>
      </c>
      <c r="BF216" s="0" t="n">
        <v>-0.024957423</v>
      </c>
      <c r="BG216" s="0" t="n">
        <v>0.035</v>
      </c>
      <c r="BH216" s="0" t="n">
        <v>0.072593692187775</v>
      </c>
    </row>
    <row r="217" customFormat="false" ht="12.75" hidden="false" customHeight="false" outlineLevel="0" collapsed="false">
      <c r="A217" s="472" t="n">
        <v>43435</v>
      </c>
      <c r="B217" s="0" t="n">
        <v>2.42296644</v>
      </c>
      <c r="C217" s="0" t="n">
        <v>0</v>
      </c>
      <c r="D217" s="0" t="n">
        <v>2.42296644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L217" s="530"/>
      <c r="M217" s="530"/>
      <c r="N217" s="530"/>
      <c r="O217" s="472" t="n">
        <v>43466</v>
      </c>
      <c r="P217" s="473" t="n">
        <v>5.29</v>
      </c>
      <c r="Q217" s="473" t="n">
        <v>0.17</v>
      </c>
      <c r="R217" s="339" t="n">
        <v>-0.045</v>
      </c>
      <c r="S217" s="339" t="n">
        <v>-0.025</v>
      </c>
      <c r="T217" s="535" t="n">
        <v>0.0654826925311447</v>
      </c>
      <c r="W217" s="532"/>
      <c r="X217" s="523"/>
      <c r="Y217" s="0"/>
      <c r="AO217" s="472" t="n">
        <f aca="false">A217</f>
        <v>43435</v>
      </c>
      <c r="AP217" s="0" t="n">
        <f aca="false">B217</f>
        <v>2.42296644</v>
      </c>
      <c r="AQ217" s="0" t="n">
        <f aca="false">C217</f>
        <v>0</v>
      </c>
      <c r="AR217" s="0" t="n">
        <f aca="false">D217</f>
        <v>2.42296644</v>
      </c>
      <c r="AS217" s="0" t="n">
        <f aca="false">E217</f>
        <v>0</v>
      </c>
      <c r="AT217" s="0" t="n">
        <f aca="false">F217</f>
        <v>0</v>
      </c>
      <c r="AU217" s="0" t="n">
        <f aca="false">G217</f>
        <v>0</v>
      </c>
      <c r="AV217" s="0" t="n">
        <f aca="false">H217</f>
        <v>0</v>
      </c>
      <c r="AW217" s="0" t="n">
        <f aca="false">I217</f>
        <v>0</v>
      </c>
      <c r="AX217" s="0" t="n">
        <f aca="false">J217</f>
        <v>0</v>
      </c>
      <c r="AY217" s="0" t="n">
        <f aca="false">K217</f>
        <v>0</v>
      </c>
      <c r="BC217" s="528" t="n">
        <v>42795</v>
      </c>
      <c r="BD217" s="0" t="n">
        <v>3.8125</v>
      </c>
      <c r="BE217" s="0" t="n">
        <v>0.151</v>
      </c>
      <c r="BF217" s="0" t="n">
        <v>-0.014957423</v>
      </c>
      <c r="BG217" s="0" t="n">
        <v>0.035</v>
      </c>
      <c r="BH217" s="0" t="n">
        <v>0.072610392720443</v>
      </c>
    </row>
    <row r="218" customFormat="false" ht="12.75" hidden="false" customHeight="false" outlineLevel="0" collapsed="false">
      <c r="A218" s="472" t="n">
        <v>43466</v>
      </c>
      <c r="B218" s="0" t="n">
        <v>2.40834673</v>
      </c>
      <c r="C218" s="0" t="n">
        <v>0</v>
      </c>
      <c r="D218" s="0" t="n">
        <v>2.40834673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L218" s="530"/>
      <c r="M218" s="530"/>
      <c r="N218" s="530"/>
      <c r="O218" s="472" t="n">
        <v>43497</v>
      </c>
      <c r="P218" s="473" t="n">
        <v>5.172</v>
      </c>
      <c r="Q218" s="473" t="n">
        <v>0.17</v>
      </c>
      <c r="R218" s="339" t="n">
        <v>-0.0275</v>
      </c>
      <c r="S218" s="339" t="n">
        <v>-0.025</v>
      </c>
      <c r="T218" s="535" t="n">
        <v>0.0655173419090391</v>
      </c>
      <c r="W218" s="532"/>
      <c r="X218" s="523"/>
      <c r="Y218" s="0"/>
      <c r="AO218" s="472" t="n">
        <f aca="false">A218</f>
        <v>43466</v>
      </c>
      <c r="AP218" s="0" t="n">
        <f aca="false">B218</f>
        <v>2.40834673</v>
      </c>
      <c r="AQ218" s="0" t="n">
        <f aca="false">C218</f>
        <v>0</v>
      </c>
      <c r="AR218" s="0" t="n">
        <f aca="false">D218</f>
        <v>2.40834673</v>
      </c>
      <c r="AS218" s="0" t="n">
        <f aca="false">E218</f>
        <v>0</v>
      </c>
      <c r="AT218" s="0" t="n">
        <f aca="false">F218</f>
        <v>0</v>
      </c>
      <c r="AU218" s="0" t="n">
        <f aca="false">G218</f>
        <v>0</v>
      </c>
      <c r="AV218" s="0" t="n">
        <f aca="false">H218</f>
        <v>0</v>
      </c>
      <c r="AW218" s="0" t="n">
        <f aca="false">I218</f>
        <v>0</v>
      </c>
      <c r="AX218" s="0" t="n">
        <f aca="false">J218</f>
        <v>0</v>
      </c>
      <c r="AY218" s="0" t="n">
        <f aca="false">K218</f>
        <v>0</v>
      </c>
      <c r="BC218" s="528" t="n">
        <v>42826</v>
      </c>
      <c r="BD218" s="0" t="n">
        <v>3.7055</v>
      </c>
      <c r="BE218" s="0" t="n">
        <v>0.151</v>
      </c>
      <c r="BF218" s="0" t="n">
        <v>0.044976639</v>
      </c>
      <c r="BG218" s="0" t="n">
        <v>0.035</v>
      </c>
      <c r="BH218" s="0" t="n">
        <v>0.072628882596006</v>
      </c>
    </row>
    <row r="219" customFormat="false" ht="12.75" hidden="false" customHeight="false" outlineLevel="0" collapsed="false">
      <c r="A219" s="472" t="n">
        <v>43497</v>
      </c>
      <c r="B219" s="0" t="n">
        <v>2.1621434</v>
      </c>
      <c r="C219" s="0" t="n">
        <v>0</v>
      </c>
      <c r="D219" s="0" t="n">
        <v>2.1621434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L219" s="530"/>
      <c r="M219" s="530"/>
      <c r="N219" s="530"/>
      <c r="O219" s="472" t="n">
        <v>43525</v>
      </c>
      <c r="P219" s="473" t="n">
        <v>5.039</v>
      </c>
      <c r="Q219" s="473" t="n">
        <v>0.17</v>
      </c>
      <c r="R219" s="339" t="n">
        <v>-0.015</v>
      </c>
      <c r="S219" s="339" t="n">
        <v>-0.02</v>
      </c>
      <c r="T219" s="535" t="n">
        <v>0.0655486381216726</v>
      </c>
      <c r="W219" s="532"/>
      <c r="X219" s="523"/>
      <c r="Y219" s="0"/>
      <c r="AO219" s="472" t="n">
        <f aca="false">A219</f>
        <v>43497</v>
      </c>
      <c r="AP219" s="0" t="n">
        <f aca="false">B219</f>
        <v>2.1621434</v>
      </c>
      <c r="AQ219" s="0" t="n">
        <f aca="false">C219</f>
        <v>0</v>
      </c>
      <c r="AR219" s="0" t="n">
        <f aca="false">D219</f>
        <v>2.1621434</v>
      </c>
      <c r="AS219" s="0" t="n">
        <f aca="false">E219</f>
        <v>0</v>
      </c>
      <c r="AT219" s="0" t="n">
        <f aca="false">F219</f>
        <v>0</v>
      </c>
      <c r="AU219" s="0" t="n">
        <f aca="false">G219</f>
        <v>0</v>
      </c>
      <c r="AV219" s="0" t="n">
        <f aca="false">H219</f>
        <v>0</v>
      </c>
      <c r="AW219" s="0" t="n">
        <f aca="false">I219</f>
        <v>0</v>
      </c>
      <c r="AX219" s="0" t="n">
        <f aca="false">J219</f>
        <v>0</v>
      </c>
      <c r="AY219" s="0" t="n">
        <f aca="false">K219</f>
        <v>0</v>
      </c>
      <c r="BC219" s="528" t="n">
        <v>42856</v>
      </c>
      <c r="BD219" s="0" t="n">
        <v>3.6765</v>
      </c>
      <c r="BE219" s="0" t="n">
        <v>0.151</v>
      </c>
      <c r="BF219" s="0" t="n">
        <v>0.044968124</v>
      </c>
      <c r="BG219" s="0" t="n">
        <v>0.035</v>
      </c>
      <c r="BH219" s="0" t="n">
        <v>0.072646776024076</v>
      </c>
    </row>
    <row r="220" customFormat="false" ht="12.75" hidden="false" customHeight="false" outlineLevel="0" collapsed="false">
      <c r="A220" s="472" t="n">
        <v>43525</v>
      </c>
      <c r="B220" s="0" t="n">
        <v>2.38072799</v>
      </c>
      <c r="C220" s="0" t="n">
        <v>0</v>
      </c>
      <c r="D220" s="0" t="n">
        <v>2.38072799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L220" s="530"/>
      <c r="M220" s="530"/>
      <c r="N220" s="530"/>
      <c r="O220" s="472" t="n">
        <v>43556</v>
      </c>
      <c r="P220" s="473" t="n">
        <v>4.819</v>
      </c>
      <c r="Q220" s="473" t="n">
        <v>0.17</v>
      </c>
      <c r="R220" s="339" t="n">
        <v>0.02</v>
      </c>
      <c r="S220" s="339" t="n">
        <v>-0.015</v>
      </c>
      <c r="T220" s="535" t="n">
        <v>0.0655832875003237</v>
      </c>
      <c r="W220" s="532"/>
      <c r="X220" s="523"/>
      <c r="Y220" s="0"/>
      <c r="AO220" s="472" t="n">
        <f aca="false">A220</f>
        <v>43525</v>
      </c>
      <c r="AP220" s="0" t="n">
        <f aca="false">B220</f>
        <v>2.38072799</v>
      </c>
      <c r="AQ220" s="0" t="n">
        <f aca="false">C220</f>
        <v>0</v>
      </c>
      <c r="AR220" s="0" t="n">
        <f aca="false">D220</f>
        <v>2.38072799</v>
      </c>
      <c r="AS220" s="0" t="n">
        <f aca="false">E220</f>
        <v>0</v>
      </c>
      <c r="AT220" s="0" t="n">
        <f aca="false">F220</f>
        <v>0</v>
      </c>
      <c r="AU220" s="0" t="n">
        <f aca="false">G220</f>
        <v>0</v>
      </c>
      <c r="AV220" s="0" t="n">
        <f aca="false">H220</f>
        <v>0</v>
      </c>
      <c r="AW220" s="0" t="n">
        <f aca="false">I220</f>
        <v>0</v>
      </c>
      <c r="AX220" s="0" t="n">
        <f aca="false">J220</f>
        <v>0</v>
      </c>
      <c r="AY220" s="0" t="n">
        <f aca="false">K220</f>
        <v>0</v>
      </c>
      <c r="BC220" s="528" t="n">
        <v>42887</v>
      </c>
      <c r="BD220" s="0" t="n">
        <v>3.6775</v>
      </c>
      <c r="BE220" s="0" t="n">
        <v>0.151</v>
      </c>
      <c r="BF220" s="0" t="n">
        <v>0.044968124</v>
      </c>
      <c r="BG220" s="0" t="n">
        <v>0.035</v>
      </c>
      <c r="BH220" s="0" t="n">
        <v>0.07266526589986</v>
      </c>
    </row>
    <row r="221" customFormat="false" ht="12.75" hidden="false" customHeight="false" outlineLevel="0" collapsed="false">
      <c r="A221" s="472" t="n">
        <v>43556</v>
      </c>
      <c r="B221" s="0" t="n">
        <v>3.05300269</v>
      </c>
      <c r="C221" s="0" t="n">
        <v>0</v>
      </c>
      <c r="D221" s="0" t="n">
        <v>3.05300269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L221" s="530"/>
      <c r="M221" s="530"/>
      <c r="N221" s="530"/>
      <c r="O221" s="472" t="n">
        <v>43586</v>
      </c>
      <c r="P221" s="473" t="n">
        <v>4.809</v>
      </c>
      <c r="Q221" s="473" t="n">
        <v>0.17</v>
      </c>
      <c r="R221" s="339" t="n">
        <v>0.02</v>
      </c>
      <c r="S221" s="339" t="n">
        <v>-0.015</v>
      </c>
      <c r="T221" s="535" t="n">
        <v>0.0656168191574618</v>
      </c>
      <c r="W221" s="532"/>
      <c r="X221" s="523"/>
      <c r="Y221" s="0"/>
      <c r="AO221" s="472" t="n">
        <f aca="false">A221</f>
        <v>43556</v>
      </c>
      <c r="AP221" s="0" t="n">
        <f aca="false">B221</f>
        <v>3.05300269</v>
      </c>
      <c r="AQ221" s="0" t="n">
        <f aca="false">C221</f>
        <v>0</v>
      </c>
      <c r="AR221" s="0" t="n">
        <f aca="false">D221</f>
        <v>3.05300269</v>
      </c>
      <c r="AS221" s="0" t="n">
        <f aca="false">E221</f>
        <v>0</v>
      </c>
      <c r="AT221" s="0" t="n">
        <f aca="false">F221</f>
        <v>0</v>
      </c>
      <c r="AU221" s="0" t="n">
        <f aca="false">G221</f>
        <v>0</v>
      </c>
      <c r="AV221" s="0" t="n">
        <f aca="false">H221</f>
        <v>0</v>
      </c>
      <c r="AW221" s="0" t="n">
        <f aca="false">I221</f>
        <v>0</v>
      </c>
      <c r="AX221" s="0" t="n">
        <f aca="false">J221</f>
        <v>0</v>
      </c>
      <c r="AY221" s="0" t="n">
        <f aca="false">K221</f>
        <v>0</v>
      </c>
      <c r="BC221" s="528" t="n">
        <v>42917</v>
      </c>
      <c r="BD221" s="0" t="n">
        <v>3.6835</v>
      </c>
      <c r="BE221" s="0" t="n">
        <v>0.151</v>
      </c>
      <c r="BF221" s="0" t="n">
        <v>0.044968124</v>
      </c>
      <c r="BG221" s="0" t="n">
        <v>0.035</v>
      </c>
      <c r="BH221" s="0" t="n">
        <v>0.072683159328146</v>
      </c>
    </row>
    <row r="222" customFormat="false" ht="12.75" hidden="false" customHeight="false" outlineLevel="0" collapsed="false">
      <c r="A222" s="472" t="n">
        <v>43586</v>
      </c>
      <c r="B222" s="0" t="n">
        <v>3.54881844</v>
      </c>
      <c r="C222" s="0" t="n">
        <v>0</v>
      </c>
      <c r="D222" s="0" t="n">
        <v>3.54881844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L222" s="530"/>
      <c r="M222" s="530"/>
      <c r="N222" s="530"/>
      <c r="O222" s="472" t="n">
        <v>43617</v>
      </c>
      <c r="P222" s="473" t="n">
        <v>4.845</v>
      </c>
      <c r="Q222" s="473" t="n">
        <v>0.17</v>
      </c>
      <c r="R222" s="339" t="n">
        <v>0.025</v>
      </c>
      <c r="S222" s="339" t="n">
        <v>-0.015</v>
      </c>
      <c r="T222" s="535" t="n">
        <v>0.0656514685368954</v>
      </c>
      <c r="W222" s="532"/>
      <c r="X222" s="523"/>
      <c r="Y222" s="0"/>
      <c r="AO222" s="472" t="n">
        <f aca="false">A222</f>
        <v>43586</v>
      </c>
      <c r="AP222" s="0" t="n">
        <f aca="false">B222</f>
        <v>3.54881844</v>
      </c>
      <c r="AQ222" s="0" t="n">
        <f aca="false">C222</f>
        <v>0</v>
      </c>
      <c r="AR222" s="0" t="n">
        <f aca="false">D222</f>
        <v>3.54881844</v>
      </c>
      <c r="AS222" s="0" t="n">
        <f aca="false">E222</f>
        <v>0</v>
      </c>
      <c r="AT222" s="0" t="n">
        <f aca="false">F222</f>
        <v>0</v>
      </c>
      <c r="AU222" s="0" t="n">
        <f aca="false">G222</f>
        <v>0</v>
      </c>
      <c r="AV222" s="0" t="n">
        <f aca="false">H222</f>
        <v>0</v>
      </c>
      <c r="AW222" s="0" t="n">
        <f aca="false">I222</f>
        <v>0</v>
      </c>
      <c r="AX222" s="0" t="n">
        <f aca="false">J222</f>
        <v>0</v>
      </c>
      <c r="AY222" s="0" t="n">
        <f aca="false">K222</f>
        <v>0</v>
      </c>
      <c r="BC222" s="528" t="n">
        <v>42948</v>
      </c>
      <c r="BD222" s="0" t="n">
        <v>3.6885</v>
      </c>
      <c r="BE222" s="0" t="n">
        <v>0.151</v>
      </c>
      <c r="BF222" s="0" t="n">
        <v>0.044968124</v>
      </c>
      <c r="BG222" s="0" t="n">
        <v>0.035</v>
      </c>
      <c r="BH222" s="0" t="n">
        <v>0.072701649204152</v>
      </c>
    </row>
    <row r="223" customFormat="false" ht="12.75" hidden="false" customHeight="false" outlineLevel="0" collapsed="false">
      <c r="A223" s="472" t="n">
        <v>43617</v>
      </c>
      <c r="B223" s="0" t="n">
        <v>3.77065412</v>
      </c>
      <c r="C223" s="0" t="n">
        <v>0</v>
      </c>
      <c r="D223" s="0" t="n">
        <v>3.77065412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L223" s="530"/>
      <c r="M223" s="530"/>
      <c r="N223" s="530"/>
      <c r="O223" s="472" t="n">
        <v>43647</v>
      </c>
      <c r="P223" s="473" t="n">
        <v>4.895</v>
      </c>
      <c r="Q223" s="473" t="n">
        <v>0.17</v>
      </c>
      <c r="R223" s="339" t="n">
        <v>0.0275</v>
      </c>
      <c r="S223" s="339" t="n">
        <v>-0.01</v>
      </c>
      <c r="T223" s="535" t="n">
        <v>0.0656850001947911</v>
      </c>
      <c r="W223" s="532"/>
      <c r="X223" s="523"/>
      <c r="Y223" s="0"/>
      <c r="AO223" s="472" t="n">
        <f aca="false">A223</f>
        <v>43617</v>
      </c>
      <c r="AP223" s="0" t="n">
        <f aca="false">B223</f>
        <v>3.77065412</v>
      </c>
      <c r="AQ223" s="0" t="n">
        <f aca="false">C223</f>
        <v>0</v>
      </c>
      <c r="AR223" s="0" t="n">
        <f aca="false">D223</f>
        <v>3.77065412</v>
      </c>
      <c r="AS223" s="0" t="n">
        <f aca="false">E223</f>
        <v>0</v>
      </c>
      <c r="AT223" s="0" t="n">
        <f aca="false">F223</f>
        <v>0</v>
      </c>
      <c r="AU223" s="0" t="n">
        <f aca="false">G223</f>
        <v>0</v>
      </c>
      <c r="AV223" s="0" t="n">
        <f aca="false">H223</f>
        <v>0</v>
      </c>
      <c r="AW223" s="0" t="n">
        <f aca="false">I223</f>
        <v>0</v>
      </c>
      <c r="AX223" s="0" t="n">
        <f aca="false">J223</f>
        <v>0</v>
      </c>
      <c r="AY223" s="0" t="n">
        <f aca="false">K223</f>
        <v>0</v>
      </c>
      <c r="BC223" s="528" t="n">
        <v>42979</v>
      </c>
      <c r="BD223" s="0" t="n">
        <v>3.6905</v>
      </c>
      <c r="BE223" s="0" t="n">
        <v>0.151</v>
      </c>
      <c r="BF223" s="0" t="n">
        <v>0.044968124</v>
      </c>
      <c r="BG223" s="0" t="n">
        <v>0.035</v>
      </c>
      <c r="BH223" s="0" t="n">
        <v>0.072720139080272</v>
      </c>
    </row>
    <row r="224" customFormat="false" ht="12.75" hidden="false" customHeight="false" outlineLevel="0" collapsed="false">
      <c r="A224" s="472" t="n">
        <v>43647</v>
      </c>
      <c r="B224" s="0" t="n">
        <v>3.87346421</v>
      </c>
      <c r="C224" s="0" t="n">
        <v>0</v>
      </c>
      <c r="D224" s="0" t="n">
        <v>3.87346421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L224" s="530"/>
      <c r="M224" s="530"/>
      <c r="N224" s="530"/>
      <c r="O224" s="472" t="n">
        <v>43678</v>
      </c>
      <c r="P224" s="473" t="n">
        <v>4.926</v>
      </c>
      <c r="Q224" s="473" t="n">
        <v>0.17</v>
      </c>
      <c r="R224" s="339" t="n">
        <v>0.03</v>
      </c>
      <c r="S224" s="339" t="n">
        <v>-0.01</v>
      </c>
      <c r="T224" s="535" t="n">
        <v>0.0657196495750081</v>
      </c>
      <c r="W224" s="532"/>
      <c r="X224" s="523"/>
      <c r="Y224" s="0"/>
      <c r="AO224" s="472" t="n">
        <f aca="false">A224</f>
        <v>43647</v>
      </c>
      <c r="AP224" s="0" t="n">
        <f aca="false">B224</f>
        <v>3.87346421</v>
      </c>
      <c r="AQ224" s="0" t="n">
        <f aca="false">C224</f>
        <v>0</v>
      </c>
      <c r="AR224" s="0" t="n">
        <f aca="false">D224</f>
        <v>3.87346421</v>
      </c>
      <c r="AS224" s="0" t="n">
        <f aca="false">E224</f>
        <v>0</v>
      </c>
      <c r="AT224" s="0" t="n">
        <f aca="false">F224</f>
        <v>0</v>
      </c>
      <c r="AU224" s="0" t="n">
        <f aca="false">G224</f>
        <v>0</v>
      </c>
      <c r="AV224" s="0" t="n">
        <f aca="false">H224</f>
        <v>0</v>
      </c>
      <c r="AW224" s="0" t="n">
        <f aca="false">I224</f>
        <v>0</v>
      </c>
      <c r="AX224" s="0" t="n">
        <f aca="false">J224</f>
        <v>0</v>
      </c>
      <c r="AY224" s="0" t="n">
        <f aca="false">K224</f>
        <v>0</v>
      </c>
      <c r="BC224" s="528" t="n">
        <v>43009</v>
      </c>
      <c r="BD224" s="0" t="n">
        <v>3.7285</v>
      </c>
      <c r="BE224" s="0" t="n">
        <v>0.151</v>
      </c>
      <c r="BF224" s="0" t="n">
        <v>0.044968124</v>
      </c>
      <c r="BG224" s="0" t="n">
        <v>0.035</v>
      </c>
      <c r="BH224" s="0" t="n">
        <v>0.072738032508882</v>
      </c>
    </row>
    <row r="225" customFormat="false" ht="12.75" hidden="false" customHeight="false" outlineLevel="0" collapsed="false">
      <c r="A225" s="472" t="n">
        <v>43678</v>
      </c>
      <c r="B225" s="0" t="n">
        <v>3.8499428</v>
      </c>
      <c r="C225" s="0" t="n">
        <v>0</v>
      </c>
      <c r="D225" s="0" t="n">
        <v>3.8499428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L225" s="530"/>
      <c r="M225" s="530"/>
      <c r="N225" s="530"/>
      <c r="O225" s="472" t="n">
        <v>43709</v>
      </c>
      <c r="P225" s="473" t="n">
        <v>4.941</v>
      </c>
      <c r="Q225" s="473" t="n">
        <v>0.17</v>
      </c>
      <c r="R225" s="339" t="n">
        <v>0.0225</v>
      </c>
      <c r="S225" s="339" t="n">
        <v>-0.01</v>
      </c>
      <c r="T225" s="535" t="n">
        <v>0.0657542989556226</v>
      </c>
      <c r="W225" s="532"/>
      <c r="X225" s="523"/>
      <c r="Y225" s="0"/>
      <c r="AO225" s="472" t="n">
        <f aca="false">A225</f>
        <v>43678</v>
      </c>
      <c r="AP225" s="0" t="n">
        <f aca="false">B225</f>
        <v>3.8499428</v>
      </c>
      <c r="AQ225" s="0" t="n">
        <f aca="false">C225</f>
        <v>0</v>
      </c>
      <c r="AR225" s="0" t="n">
        <f aca="false">D225</f>
        <v>3.8499428</v>
      </c>
      <c r="AS225" s="0" t="n">
        <f aca="false">E225</f>
        <v>0</v>
      </c>
      <c r="AT225" s="0" t="n">
        <f aca="false">F225</f>
        <v>0</v>
      </c>
      <c r="AU225" s="0" t="n">
        <f aca="false">G225</f>
        <v>0</v>
      </c>
      <c r="AV225" s="0" t="n">
        <f aca="false">H225</f>
        <v>0</v>
      </c>
      <c r="AW225" s="0" t="n">
        <f aca="false">I225</f>
        <v>0</v>
      </c>
      <c r="AX225" s="0" t="n">
        <f aca="false">J225</f>
        <v>0</v>
      </c>
      <c r="AY225" s="0" t="n">
        <f aca="false">K225</f>
        <v>0</v>
      </c>
      <c r="BC225" s="528" t="n">
        <v>43040</v>
      </c>
      <c r="BD225" s="0" t="n">
        <v>3.8675</v>
      </c>
      <c r="BE225" s="0" t="n">
        <v>0.151</v>
      </c>
      <c r="BF225" s="0" t="n">
        <v>-0.034988713</v>
      </c>
      <c r="BG225" s="0" t="n">
        <v>0.035</v>
      </c>
      <c r="BH225" s="0" t="n">
        <v>0.072756522385223</v>
      </c>
    </row>
    <row r="226" customFormat="false" ht="12.75" hidden="false" customHeight="false" outlineLevel="0" collapsed="false">
      <c r="A226" s="472" t="n">
        <v>43709</v>
      </c>
      <c r="B226" s="0" t="n">
        <v>3.35237299</v>
      </c>
      <c r="C226" s="0" t="n">
        <v>0</v>
      </c>
      <c r="D226" s="0" t="n">
        <v>3.35237299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L226" s="530"/>
      <c r="M226" s="530"/>
      <c r="N226" s="530"/>
      <c r="O226" s="472" t="n">
        <v>43739</v>
      </c>
      <c r="P226" s="473" t="n">
        <v>4.97</v>
      </c>
      <c r="Q226" s="473" t="n">
        <v>0.17</v>
      </c>
      <c r="R226" s="339" t="n">
        <v>0.0125</v>
      </c>
      <c r="S226" s="339" t="n">
        <v>-0.015</v>
      </c>
      <c r="T226" s="535" t="n">
        <v>0.0657878306146604</v>
      </c>
      <c r="W226" s="532"/>
      <c r="X226" s="523"/>
      <c r="Y226" s="0"/>
      <c r="AO226" s="472" t="n">
        <f aca="false">A226</f>
        <v>43709</v>
      </c>
      <c r="AP226" s="0" t="n">
        <f aca="false">B226</f>
        <v>3.35237299</v>
      </c>
      <c r="AQ226" s="0" t="n">
        <f aca="false">C226</f>
        <v>0</v>
      </c>
      <c r="AR226" s="0" t="n">
        <f aca="false">D226</f>
        <v>3.35237299</v>
      </c>
      <c r="AS226" s="0" t="n">
        <f aca="false">E226</f>
        <v>0</v>
      </c>
      <c r="AT226" s="0" t="n">
        <f aca="false">F226</f>
        <v>0</v>
      </c>
      <c r="AU226" s="0" t="n">
        <f aca="false">G226</f>
        <v>0</v>
      </c>
      <c r="AV226" s="0" t="n">
        <f aca="false">H226</f>
        <v>0</v>
      </c>
      <c r="AW226" s="0" t="n">
        <f aca="false">I226</f>
        <v>0</v>
      </c>
      <c r="AX226" s="0" t="n">
        <f aca="false">J226</f>
        <v>0</v>
      </c>
      <c r="AY226" s="0" t="n">
        <f aca="false">K226</f>
        <v>0</v>
      </c>
      <c r="BC226" s="528" t="n">
        <v>43070</v>
      </c>
      <c r="BD226" s="0" t="n">
        <v>4.0075</v>
      </c>
      <c r="BE226" s="0" t="n">
        <v>0.151</v>
      </c>
      <c r="BF226" s="0" t="n">
        <v>-0.049951938</v>
      </c>
      <c r="BG226" s="0" t="n">
        <v>0.035</v>
      </c>
      <c r="BH226" s="0" t="n">
        <v>0.072774415814048</v>
      </c>
    </row>
    <row r="227" customFormat="false" ht="12.75" hidden="false" customHeight="false" outlineLevel="0" collapsed="false">
      <c r="A227" s="472" t="n">
        <v>43739</v>
      </c>
      <c r="B227" s="0" t="n">
        <v>2.84323912</v>
      </c>
      <c r="C227" s="0" t="n">
        <v>0</v>
      </c>
      <c r="D227" s="0" t="n">
        <v>2.84323912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L227" s="530"/>
      <c r="M227" s="530"/>
      <c r="N227" s="530"/>
      <c r="O227" s="472" t="n">
        <v>43770</v>
      </c>
      <c r="P227" s="473" t="n">
        <v>5.11</v>
      </c>
      <c r="Q227" s="473" t="n">
        <v>0.17</v>
      </c>
      <c r="R227" s="339" t="n">
        <v>-0.02</v>
      </c>
      <c r="S227" s="339" t="n">
        <v>-0.02</v>
      </c>
      <c r="T227" s="535" t="n">
        <v>0.0658224799960578</v>
      </c>
      <c r="W227" s="532"/>
      <c r="X227" s="523"/>
      <c r="Y227" s="0"/>
      <c r="AO227" s="472" t="n">
        <f aca="false">A227</f>
        <v>43739</v>
      </c>
      <c r="AP227" s="0" t="n">
        <f aca="false">B227</f>
        <v>2.84323912</v>
      </c>
      <c r="AQ227" s="0" t="n">
        <f aca="false">C227</f>
        <v>0</v>
      </c>
      <c r="AR227" s="0" t="n">
        <f aca="false">D227</f>
        <v>2.84323912</v>
      </c>
      <c r="AS227" s="0" t="n">
        <f aca="false">E227</f>
        <v>0</v>
      </c>
      <c r="AT227" s="0" t="n">
        <f aca="false">F227</f>
        <v>0</v>
      </c>
      <c r="AU227" s="0" t="n">
        <f aca="false">G227</f>
        <v>0</v>
      </c>
      <c r="AV227" s="0" t="n">
        <f aca="false">H227</f>
        <v>0</v>
      </c>
      <c r="AW227" s="0" t="n">
        <f aca="false">I227</f>
        <v>0</v>
      </c>
      <c r="AX227" s="0" t="n">
        <f aca="false">J227</f>
        <v>0</v>
      </c>
      <c r="AY227" s="0" t="n">
        <f aca="false">K227</f>
        <v>0</v>
      </c>
      <c r="BC227" s="528" t="n">
        <v>43101</v>
      </c>
      <c r="BD227" s="0" t="n">
        <v>4.1515</v>
      </c>
      <c r="BF227" s="0" t="n">
        <v>-0.044955184</v>
      </c>
      <c r="BG227" s="0" t="n">
        <v>0.042</v>
      </c>
      <c r="BH227" s="0" t="n">
        <v>0.072792905690612</v>
      </c>
    </row>
    <row r="228" customFormat="false" ht="12.75" hidden="false" customHeight="false" outlineLevel="0" collapsed="false">
      <c r="A228" s="472" t="n">
        <v>43770</v>
      </c>
      <c r="B228" s="0" t="n">
        <v>2.19569804</v>
      </c>
      <c r="C228" s="0" t="n">
        <v>0</v>
      </c>
      <c r="D228" s="0" t="n">
        <v>2.19569804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L228" s="530"/>
      <c r="M228" s="530"/>
      <c r="N228" s="530"/>
      <c r="O228" s="472" t="n">
        <v>43800</v>
      </c>
      <c r="P228" s="473" t="n">
        <v>5.255</v>
      </c>
      <c r="Q228" s="473" t="n">
        <v>0.17</v>
      </c>
      <c r="R228" s="339" t="n">
        <v>-0.0425</v>
      </c>
      <c r="S228" s="339" t="n">
        <v>-0.025</v>
      </c>
      <c r="T228" s="535" t="n">
        <v>0.0658560116558533</v>
      </c>
      <c r="W228" s="532"/>
      <c r="X228" s="523"/>
      <c r="Y228" s="0"/>
      <c r="AO228" s="472" t="n">
        <f aca="false">A228</f>
        <v>43770</v>
      </c>
      <c r="AP228" s="0" t="n">
        <f aca="false">B228</f>
        <v>2.19569804</v>
      </c>
      <c r="AQ228" s="0" t="n">
        <f aca="false">C228</f>
        <v>0</v>
      </c>
      <c r="AR228" s="0" t="n">
        <f aca="false">D228</f>
        <v>2.19569804</v>
      </c>
      <c r="AS228" s="0" t="n">
        <f aca="false">E228</f>
        <v>0</v>
      </c>
      <c r="AT228" s="0" t="n">
        <f aca="false">F228</f>
        <v>0</v>
      </c>
      <c r="AU228" s="0" t="n">
        <f aca="false">G228</f>
        <v>0</v>
      </c>
      <c r="AV228" s="0" t="n">
        <f aca="false">H228</f>
        <v>0</v>
      </c>
      <c r="AW228" s="0" t="n">
        <f aca="false">I228</f>
        <v>0</v>
      </c>
      <c r="AX228" s="0" t="n">
        <f aca="false">J228</f>
        <v>0</v>
      </c>
      <c r="AY228" s="0" t="n">
        <f aca="false">K228</f>
        <v>0</v>
      </c>
      <c r="BC228" s="528" t="n">
        <v>43132</v>
      </c>
      <c r="BD228" s="0" t="n">
        <v>4.0475</v>
      </c>
      <c r="BF228" s="0" t="n">
        <v>-0.019957423</v>
      </c>
      <c r="BG228" s="0" t="n">
        <v>0.042</v>
      </c>
      <c r="BH228" s="0" t="n">
        <v>0.072811395567288</v>
      </c>
    </row>
    <row r="229" customFormat="false" ht="12.75" hidden="false" customHeight="false" outlineLevel="0" collapsed="false">
      <c r="A229" s="472" t="n">
        <v>43800</v>
      </c>
      <c r="B229" s="0" t="n">
        <v>2.25550438</v>
      </c>
      <c r="C229" s="0" t="n">
        <v>0</v>
      </c>
      <c r="D229" s="0" t="n">
        <v>2.25550438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L229" s="530"/>
      <c r="M229" s="530"/>
      <c r="N229" s="530"/>
      <c r="O229" s="472" t="n">
        <v>43831</v>
      </c>
      <c r="P229" s="473" t="n">
        <v>5.375</v>
      </c>
      <c r="Q229" s="473" t="n">
        <v>0.17</v>
      </c>
      <c r="R229" s="339" t="n">
        <v>-0.045</v>
      </c>
      <c r="S229" s="339" t="n">
        <v>-0.025</v>
      </c>
      <c r="T229" s="535" t="n">
        <v>0.0658906610380336</v>
      </c>
      <c r="W229" s="532"/>
      <c r="X229" s="523"/>
      <c r="Y229" s="0"/>
      <c r="AO229" s="472" t="n">
        <f aca="false">A229</f>
        <v>43800</v>
      </c>
      <c r="AP229" s="0" t="n">
        <f aca="false">B229</f>
        <v>2.25550438</v>
      </c>
      <c r="AQ229" s="0" t="n">
        <f aca="false">C229</f>
        <v>0</v>
      </c>
      <c r="AR229" s="0" t="n">
        <f aca="false">D229</f>
        <v>2.25550438</v>
      </c>
      <c r="AS229" s="0" t="n">
        <f aca="false">E229</f>
        <v>0</v>
      </c>
      <c r="AT229" s="0" t="n">
        <f aca="false">F229</f>
        <v>0</v>
      </c>
      <c r="AU229" s="0" t="n">
        <f aca="false">G229</f>
        <v>0</v>
      </c>
      <c r="AV229" s="0" t="n">
        <f aca="false">H229</f>
        <v>0</v>
      </c>
      <c r="AW229" s="0" t="n">
        <f aca="false">I229</f>
        <v>0</v>
      </c>
      <c r="AX229" s="0" t="n">
        <f aca="false">J229</f>
        <v>0</v>
      </c>
      <c r="AY229" s="0" t="n">
        <f aca="false">K229</f>
        <v>0</v>
      </c>
      <c r="BC229" s="528" t="n">
        <v>43160</v>
      </c>
      <c r="BD229" s="0" t="n">
        <v>3.9375</v>
      </c>
      <c r="BF229" s="0" t="n">
        <v>-0.009957423</v>
      </c>
      <c r="BG229" s="0" t="n">
        <v>0.042</v>
      </c>
      <c r="BH229" s="0" t="n">
        <v>0.072828096101157</v>
      </c>
    </row>
    <row r="230" customFormat="false" ht="12.75" hidden="false" customHeight="false" outlineLevel="0" collapsed="false">
      <c r="A230" s="472" t="n">
        <v>43831</v>
      </c>
      <c r="B230" s="0" t="n">
        <v>2.24174506</v>
      </c>
      <c r="C230" s="0" t="n">
        <v>0</v>
      </c>
      <c r="D230" s="0" t="n">
        <v>2.24174506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L230" s="530"/>
      <c r="M230" s="530"/>
      <c r="N230" s="530"/>
      <c r="O230" s="472" t="n">
        <v>43862</v>
      </c>
      <c r="P230" s="473" t="n">
        <v>5.257</v>
      </c>
      <c r="Q230" s="473" t="n">
        <v>0.17</v>
      </c>
      <c r="R230" s="339" t="n">
        <v>-0.0275</v>
      </c>
      <c r="S230" s="339" t="n">
        <v>-0.025</v>
      </c>
      <c r="T230" s="535" t="n">
        <v>0.0659253104206114</v>
      </c>
      <c r="W230" s="532"/>
      <c r="X230" s="523"/>
      <c r="Y230" s="0"/>
      <c r="AO230" s="472" t="n">
        <f aca="false">A230</f>
        <v>43831</v>
      </c>
      <c r="AP230" s="0" t="n">
        <f aca="false">B230</f>
        <v>2.24174506</v>
      </c>
      <c r="AQ230" s="0" t="n">
        <f aca="false">C230</f>
        <v>0</v>
      </c>
      <c r="AR230" s="0" t="n">
        <f aca="false">D230</f>
        <v>2.24174506</v>
      </c>
      <c r="AS230" s="0" t="n">
        <f aca="false">E230</f>
        <v>0</v>
      </c>
      <c r="AT230" s="0" t="n">
        <f aca="false">F230</f>
        <v>0</v>
      </c>
      <c r="AU230" s="0" t="n">
        <f aca="false">G230</f>
        <v>0</v>
      </c>
      <c r="AV230" s="0" t="n">
        <f aca="false">H230</f>
        <v>0</v>
      </c>
      <c r="AW230" s="0" t="n">
        <f aca="false">I230</f>
        <v>0</v>
      </c>
      <c r="AX230" s="0" t="n">
        <f aca="false">J230</f>
        <v>0</v>
      </c>
      <c r="AY230" s="0" t="n">
        <f aca="false">K230</f>
        <v>0</v>
      </c>
      <c r="BC230" s="528" t="n">
        <v>43191</v>
      </c>
      <c r="BD230" s="0" t="n">
        <v>3.8305</v>
      </c>
      <c r="BF230" s="0" t="n">
        <v>0.049976639</v>
      </c>
      <c r="BG230" s="0" t="n">
        <v>0.042</v>
      </c>
      <c r="BH230" s="0" t="n">
        <v>0.072846585978049</v>
      </c>
    </row>
    <row r="231" customFormat="false" ht="12.75" hidden="false" customHeight="false" outlineLevel="0" collapsed="false">
      <c r="A231" s="472" t="n">
        <v>43862</v>
      </c>
      <c r="B231" s="0" t="n">
        <v>2.08431139</v>
      </c>
      <c r="C231" s="0" t="n">
        <v>0</v>
      </c>
      <c r="D231" s="0" t="n">
        <v>2.08431139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L231" s="530"/>
      <c r="M231" s="530"/>
      <c r="N231" s="530"/>
      <c r="O231" s="472" t="n">
        <v>43891</v>
      </c>
      <c r="P231" s="473" t="n">
        <v>5.124</v>
      </c>
      <c r="Q231" s="473" t="n">
        <v>0.17</v>
      </c>
      <c r="R231" s="339" t="n">
        <v>-0.015</v>
      </c>
      <c r="S231" s="339" t="n">
        <v>-0.02</v>
      </c>
      <c r="T231" s="535" t="n">
        <v>0.0659577243595124</v>
      </c>
      <c r="W231" s="532"/>
      <c r="X231" s="523"/>
      <c r="Y231" s="0"/>
      <c r="AO231" s="472" t="n">
        <f aca="false">A231</f>
        <v>43862</v>
      </c>
      <c r="AP231" s="0" t="n">
        <f aca="false">B231</f>
        <v>2.08431139</v>
      </c>
      <c r="AQ231" s="0" t="n">
        <f aca="false">C231</f>
        <v>0</v>
      </c>
      <c r="AR231" s="0" t="n">
        <f aca="false">D231</f>
        <v>2.08431139</v>
      </c>
      <c r="AS231" s="0" t="n">
        <f aca="false">E231</f>
        <v>0</v>
      </c>
      <c r="AT231" s="0" t="n">
        <f aca="false">F231</f>
        <v>0</v>
      </c>
      <c r="AU231" s="0" t="n">
        <f aca="false">G231</f>
        <v>0</v>
      </c>
      <c r="AV231" s="0" t="n">
        <f aca="false">H231</f>
        <v>0</v>
      </c>
      <c r="AW231" s="0" t="n">
        <f aca="false">I231</f>
        <v>0</v>
      </c>
      <c r="AX231" s="0" t="n">
        <f aca="false">J231</f>
        <v>0</v>
      </c>
      <c r="AY231" s="0" t="n">
        <f aca="false">K231</f>
        <v>0</v>
      </c>
      <c r="BC231" s="528" t="n">
        <v>43221</v>
      </c>
      <c r="BD231" s="0" t="n">
        <v>3.8015</v>
      </c>
      <c r="BF231" s="0" t="n">
        <v>0.049968124</v>
      </c>
      <c r="BG231" s="0" t="n">
        <v>0.042</v>
      </c>
      <c r="BH231" s="0" t="n">
        <v>0.072864479407406</v>
      </c>
    </row>
    <row r="232" customFormat="false" ht="12.75" hidden="false" customHeight="false" outlineLevel="0" collapsed="false">
      <c r="A232" s="472" t="n">
        <v>43891</v>
      </c>
      <c r="B232" s="0" t="n">
        <v>2.21531634</v>
      </c>
      <c r="C232" s="0" t="n">
        <v>0</v>
      </c>
      <c r="D232" s="0" t="n">
        <v>2.21531634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L232" s="530"/>
      <c r="M232" s="530"/>
      <c r="N232" s="530"/>
      <c r="O232" s="472" t="n">
        <v>43922</v>
      </c>
      <c r="P232" s="473" t="n">
        <v>4.904</v>
      </c>
      <c r="Q232" s="473" t="n">
        <v>0.17</v>
      </c>
      <c r="R232" s="339" t="n">
        <v>0.02</v>
      </c>
      <c r="S232" s="339" t="n">
        <v>-0.015</v>
      </c>
      <c r="T232" s="535" t="n">
        <v>0.0659923737428598</v>
      </c>
      <c r="W232" s="532"/>
      <c r="X232" s="523"/>
      <c r="Y232" s="0"/>
      <c r="AO232" s="472" t="n">
        <f aca="false">A232</f>
        <v>43891</v>
      </c>
      <c r="AP232" s="0" t="n">
        <f aca="false">B232</f>
        <v>2.21531634</v>
      </c>
      <c r="AQ232" s="0" t="n">
        <f aca="false">C232</f>
        <v>0</v>
      </c>
      <c r="AR232" s="0" t="n">
        <f aca="false">D232</f>
        <v>2.21531634</v>
      </c>
      <c r="AS232" s="0" t="n">
        <f aca="false">E232</f>
        <v>0</v>
      </c>
      <c r="AT232" s="0" t="n">
        <f aca="false">F232</f>
        <v>0</v>
      </c>
      <c r="AU232" s="0" t="n">
        <f aca="false">G232</f>
        <v>0</v>
      </c>
      <c r="AV232" s="0" t="n">
        <f aca="false">H232</f>
        <v>0</v>
      </c>
      <c r="AW232" s="0" t="n">
        <f aca="false">I232</f>
        <v>0</v>
      </c>
      <c r="AX232" s="0" t="n">
        <f aca="false">J232</f>
        <v>0</v>
      </c>
      <c r="AY232" s="0" t="n">
        <f aca="false">K232</f>
        <v>0</v>
      </c>
      <c r="BC232" s="528" t="n">
        <v>43252</v>
      </c>
      <c r="BD232" s="0" t="n">
        <v>3.8025</v>
      </c>
      <c r="BF232" s="0" t="n">
        <v>0.049968124</v>
      </c>
      <c r="BG232" s="0" t="n">
        <v>0.042</v>
      </c>
      <c r="BH232" s="0" t="n">
        <v>0.07288296928452</v>
      </c>
    </row>
    <row r="233" customFormat="false" ht="12.75" hidden="false" customHeight="false" outlineLevel="0" collapsed="false">
      <c r="A233" s="472" t="n">
        <v>43922</v>
      </c>
      <c r="B233" s="0" t="n">
        <v>2.84069111</v>
      </c>
      <c r="C233" s="0" t="n">
        <v>0</v>
      </c>
      <c r="D233" s="0" t="n">
        <v>2.84069111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L233" s="530"/>
      <c r="M233" s="530"/>
      <c r="N233" s="530"/>
      <c r="O233" s="472" t="n">
        <v>43952</v>
      </c>
      <c r="P233" s="473" t="n">
        <v>4.894</v>
      </c>
      <c r="Q233" s="473" t="n">
        <v>0.17</v>
      </c>
      <c r="R233" s="339" t="n">
        <v>0.02</v>
      </c>
      <c r="S233" s="339" t="n">
        <v>-0.015</v>
      </c>
      <c r="T233" s="535" t="n">
        <v>0.0660259054045431</v>
      </c>
      <c r="W233" s="532"/>
      <c r="X233" s="523"/>
      <c r="Y233" s="0"/>
      <c r="AO233" s="472" t="n">
        <f aca="false">A233</f>
        <v>43922</v>
      </c>
      <c r="AP233" s="0" t="n">
        <f aca="false">B233</f>
        <v>2.84069111</v>
      </c>
      <c r="AQ233" s="0" t="n">
        <f aca="false">C233</f>
        <v>0</v>
      </c>
      <c r="AR233" s="0" t="n">
        <f aca="false">D233</f>
        <v>2.84069111</v>
      </c>
      <c r="AS233" s="0" t="n">
        <f aca="false">E233</f>
        <v>0</v>
      </c>
      <c r="AT233" s="0" t="n">
        <f aca="false">F233</f>
        <v>0</v>
      </c>
      <c r="AU233" s="0" t="n">
        <f aca="false">G233</f>
        <v>0</v>
      </c>
      <c r="AV233" s="0" t="n">
        <f aca="false">H233</f>
        <v>0</v>
      </c>
      <c r="AW233" s="0" t="n">
        <f aca="false">I233</f>
        <v>0</v>
      </c>
      <c r="AX233" s="0" t="n">
        <f aca="false">J233</f>
        <v>0</v>
      </c>
      <c r="AY233" s="0" t="n">
        <f aca="false">K233</f>
        <v>0</v>
      </c>
      <c r="BC233" s="528" t="n">
        <v>43282</v>
      </c>
      <c r="BD233" s="0" t="n">
        <v>3.8085</v>
      </c>
      <c r="BF233" s="0" t="n">
        <v>0.049968124</v>
      </c>
      <c r="BG233" s="0" t="n">
        <v>0.042</v>
      </c>
      <c r="BH233" s="0" t="n">
        <v>0.072900862714091</v>
      </c>
    </row>
    <row r="234" customFormat="false" ht="12.75" hidden="false" customHeight="false" outlineLevel="0" collapsed="false">
      <c r="A234" s="472" t="n">
        <v>43952</v>
      </c>
      <c r="B234" s="0" t="n">
        <v>3.30181247</v>
      </c>
      <c r="C234" s="0" t="n">
        <v>0</v>
      </c>
      <c r="D234" s="0" t="n">
        <v>3.30181247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L234" s="530"/>
      <c r="M234" s="530"/>
      <c r="N234" s="530"/>
      <c r="O234" s="472" t="n">
        <v>43983</v>
      </c>
      <c r="P234" s="473" t="n">
        <v>4.93</v>
      </c>
      <c r="Q234" s="473" t="n">
        <v>0.17</v>
      </c>
      <c r="R234" s="339" t="n">
        <v>0.025</v>
      </c>
      <c r="S234" s="339" t="n">
        <v>-0.015</v>
      </c>
      <c r="T234" s="535" t="n">
        <v>0.0660605547886734</v>
      </c>
      <c r="W234" s="532"/>
      <c r="X234" s="523"/>
      <c r="Y234" s="0"/>
      <c r="AO234" s="472" t="n">
        <f aca="false">A234</f>
        <v>43952</v>
      </c>
      <c r="AP234" s="0" t="n">
        <f aca="false">B234</f>
        <v>3.30181247</v>
      </c>
      <c r="AQ234" s="0" t="n">
        <f aca="false">C234</f>
        <v>0</v>
      </c>
      <c r="AR234" s="0" t="n">
        <f aca="false">D234</f>
        <v>3.30181247</v>
      </c>
      <c r="AS234" s="0" t="n">
        <f aca="false">E234</f>
        <v>0</v>
      </c>
      <c r="AT234" s="0" t="n">
        <f aca="false">F234</f>
        <v>0</v>
      </c>
      <c r="AU234" s="0" t="n">
        <f aca="false">G234</f>
        <v>0</v>
      </c>
      <c r="AV234" s="0" t="n">
        <f aca="false">H234</f>
        <v>0</v>
      </c>
      <c r="AW234" s="0" t="n">
        <f aca="false">I234</f>
        <v>0</v>
      </c>
      <c r="AX234" s="0" t="n">
        <f aca="false">J234</f>
        <v>0</v>
      </c>
      <c r="AY234" s="0" t="n">
        <f aca="false">K234</f>
        <v>0</v>
      </c>
      <c r="BC234" s="528" t="n">
        <v>43313</v>
      </c>
      <c r="BD234" s="0" t="n">
        <v>3.8135</v>
      </c>
      <c r="BF234" s="0" t="n">
        <v>0.049968124</v>
      </c>
      <c r="BG234" s="0" t="n">
        <v>0.042</v>
      </c>
      <c r="BH234" s="0" t="n">
        <v>0.072919352591427</v>
      </c>
    </row>
    <row r="235" customFormat="false" ht="12.75" hidden="false" customHeight="false" outlineLevel="0" collapsed="false">
      <c r="A235" s="472" t="n">
        <v>43983</v>
      </c>
      <c r="B235" s="0" t="n">
        <v>3.50797245</v>
      </c>
      <c r="C235" s="0" t="n">
        <v>0</v>
      </c>
      <c r="D235" s="0" t="n">
        <v>3.50797245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L235" s="530"/>
      <c r="M235" s="530"/>
      <c r="N235" s="530"/>
      <c r="O235" s="472" t="n">
        <v>44013</v>
      </c>
      <c r="P235" s="473" t="n">
        <v>4.98</v>
      </c>
      <c r="Q235" s="473" t="n">
        <v>0.17</v>
      </c>
      <c r="R235" s="339" t="n">
        <v>0.0275</v>
      </c>
      <c r="S235" s="339" t="n">
        <v>-0.01</v>
      </c>
      <c r="T235" s="535" t="n">
        <v>0.0660940864511139</v>
      </c>
      <c r="W235" s="532"/>
      <c r="X235" s="523"/>
      <c r="Y235" s="0"/>
      <c r="AO235" s="472" t="n">
        <f aca="false">A235</f>
        <v>43983</v>
      </c>
      <c r="AP235" s="0" t="n">
        <f aca="false">B235</f>
        <v>3.50797245</v>
      </c>
      <c r="AQ235" s="0" t="n">
        <f aca="false">C235</f>
        <v>0</v>
      </c>
      <c r="AR235" s="0" t="n">
        <f aca="false">D235</f>
        <v>3.50797245</v>
      </c>
      <c r="AS235" s="0" t="n">
        <f aca="false">E235</f>
        <v>0</v>
      </c>
      <c r="AT235" s="0" t="n">
        <f aca="false">F235</f>
        <v>0</v>
      </c>
      <c r="AU235" s="0" t="n">
        <f aca="false">G235</f>
        <v>0</v>
      </c>
      <c r="AV235" s="0" t="n">
        <f aca="false">H235</f>
        <v>0</v>
      </c>
      <c r="AW235" s="0" t="n">
        <f aca="false">I235</f>
        <v>0</v>
      </c>
      <c r="AX235" s="0" t="n">
        <f aca="false">J235</f>
        <v>0</v>
      </c>
      <c r="AY235" s="0" t="n">
        <f aca="false">K235</f>
        <v>0</v>
      </c>
      <c r="BC235" s="528" t="n">
        <v>43344</v>
      </c>
      <c r="BD235" s="0" t="n">
        <v>3.8155</v>
      </c>
      <c r="BF235" s="0" t="n">
        <v>0.049968124</v>
      </c>
      <c r="BG235" s="0" t="n">
        <v>0.042</v>
      </c>
      <c r="BH235" s="0" t="n">
        <v>0.072937842468876</v>
      </c>
    </row>
    <row r="236" customFormat="false" ht="12.75" hidden="false" customHeight="false" outlineLevel="0" collapsed="false">
      <c r="A236" s="472" t="n">
        <v>44013</v>
      </c>
      <c r="B236" s="0" t="n">
        <v>3.60338629</v>
      </c>
      <c r="C236" s="0" t="n">
        <v>0</v>
      </c>
      <c r="D236" s="0" t="n">
        <v>3.60338629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L236" s="530"/>
      <c r="M236" s="530"/>
      <c r="N236" s="530"/>
      <c r="O236" s="472" t="n">
        <v>44044</v>
      </c>
      <c r="P236" s="473" t="n">
        <v>5.011</v>
      </c>
      <c r="Q236" s="473" t="n">
        <v>0.17</v>
      </c>
      <c r="R236" s="339" t="n">
        <v>0.03</v>
      </c>
      <c r="S236" s="339" t="n">
        <v>-0.01</v>
      </c>
      <c r="T236" s="535" t="n">
        <v>0.0661287358360267</v>
      </c>
      <c r="W236" s="532"/>
      <c r="X236" s="523"/>
      <c r="Y236" s="0"/>
      <c r="AO236" s="472" t="n">
        <f aca="false">A236</f>
        <v>44013</v>
      </c>
      <c r="AP236" s="0" t="n">
        <f aca="false">B236</f>
        <v>3.60338629</v>
      </c>
      <c r="AQ236" s="0" t="n">
        <f aca="false">C236</f>
        <v>0</v>
      </c>
      <c r="AR236" s="0" t="n">
        <f aca="false">D236</f>
        <v>3.60338629</v>
      </c>
      <c r="AS236" s="0" t="n">
        <f aca="false">E236</f>
        <v>0</v>
      </c>
      <c r="AT236" s="0" t="n">
        <f aca="false">F236</f>
        <v>0</v>
      </c>
      <c r="AU236" s="0" t="n">
        <f aca="false">G236</f>
        <v>0</v>
      </c>
      <c r="AV236" s="0" t="n">
        <f aca="false">H236</f>
        <v>0</v>
      </c>
      <c r="AW236" s="0" t="n">
        <f aca="false">I236</f>
        <v>0</v>
      </c>
      <c r="AX236" s="0" t="n">
        <f aca="false">J236</f>
        <v>0</v>
      </c>
      <c r="AY236" s="0" t="n">
        <f aca="false">K236</f>
        <v>0</v>
      </c>
      <c r="BC236" s="528" t="n">
        <v>43374</v>
      </c>
      <c r="BD236" s="0" t="n">
        <v>3.8535</v>
      </c>
      <c r="BF236" s="0" t="n">
        <v>0.049968124</v>
      </c>
      <c r="BG236" s="0" t="n">
        <v>0.042</v>
      </c>
      <c r="BH236" s="0" t="n">
        <v>0.072955735898772</v>
      </c>
    </row>
    <row r="237" customFormat="false" ht="12.75" hidden="false" customHeight="false" outlineLevel="0" collapsed="false">
      <c r="A237" s="472" t="n">
        <v>44044</v>
      </c>
      <c r="B237" s="0" t="n">
        <v>3.5812646</v>
      </c>
      <c r="C237" s="0" t="n">
        <v>0</v>
      </c>
      <c r="D237" s="0" t="n">
        <v>3.5812646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L237" s="530"/>
      <c r="M237" s="530"/>
      <c r="N237" s="530"/>
      <c r="O237" s="472" t="n">
        <v>44075</v>
      </c>
      <c r="P237" s="473" t="n">
        <v>5.026</v>
      </c>
      <c r="Q237" s="473" t="n">
        <v>0.17</v>
      </c>
      <c r="R237" s="339" t="n">
        <v>0.0225</v>
      </c>
      <c r="S237" s="339" t="n">
        <v>-0.01</v>
      </c>
      <c r="T237" s="535" t="n">
        <v>0.0661633852213375</v>
      </c>
      <c r="W237" s="532"/>
      <c r="X237" s="523"/>
      <c r="Y237" s="0"/>
      <c r="AO237" s="472" t="n">
        <f aca="false">A237</f>
        <v>44044</v>
      </c>
      <c r="AP237" s="0" t="n">
        <f aca="false">B237</f>
        <v>3.5812646</v>
      </c>
      <c r="AQ237" s="0" t="n">
        <f aca="false">C237</f>
        <v>0</v>
      </c>
      <c r="AR237" s="0" t="n">
        <f aca="false">D237</f>
        <v>3.5812646</v>
      </c>
      <c r="AS237" s="0" t="n">
        <f aca="false">E237</f>
        <v>0</v>
      </c>
      <c r="AT237" s="0" t="n">
        <f aca="false">F237</f>
        <v>0</v>
      </c>
      <c r="AU237" s="0" t="n">
        <f aca="false">G237</f>
        <v>0</v>
      </c>
      <c r="AV237" s="0" t="n">
        <f aca="false">H237</f>
        <v>0</v>
      </c>
      <c r="AW237" s="0" t="n">
        <f aca="false">I237</f>
        <v>0</v>
      </c>
      <c r="AX237" s="0" t="n">
        <f aca="false">J237</f>
        <v>0</v>
      </c>
      <c r="AY237" s="0" t="n">
        <f aca="false">K237</f>
        <v>0</v>
      </c>
      <c r="BC237" s="528" t="n">
        <v>43405</v>
      </c>
      <c r="BD237" s="0" t="n">
        <v>3.9925</v>
      </c>
      <c r="BF237" s="0" t="n">
        <v>-0.029988713</v>
      </c>
      <c r="BG237" s="0" t="n">
        <v>0.042</v>
      </c>
      <c r="BH237" s="0" t="n">
        <v>0.072974225776443</v>
      </c>
    </row>
    <row r="238" customFormat="false" ht="12.75" hidden="false" customHeight="false" outlineLevel="0" collapsed="false">
      <c r="A238" s="472" t="n">
        <v>44075</v>
      </c>
      <c r="B238" s="0" t="n">
        <v>3.11820974</v>
      </c>
      <c r="C238" s="0" t="n">
        <v>0</v>
      </c>
      <c r="D238" s="0" t="n">
        <v>3.11820974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L238" s="530"/>
      <c r="M238" s="530"/>
      <c r="N238" s="530"/>
      <c r="O238" s="472" t="n">
        <v>44105</v>
      </c>
      <c r="P238" s="473" t="n">
        <v>5.055</v>
      </c>
      <c r="Q238" s="473" t="n">
        <v>0.17</v>
      </c>
      <c r="R238" s="339" t="n">
        <v>0.0125</v>
      </c>
      <c r="S238" s="339" t="n">
        <v>-0.015</v>
      </c>
      <c r="T238" s="535" t="n">
        <v>0.0661969168849201</v>
      </c>
      <c r="W238" s="532"/>
      <c r="X238" s="523"/>
      <c r="Y238" s="0"/>
      <c r="AO238" s="472" t="n">
        <f aca="false">A238</f>
        <v>44075</v>
      </c>
      <c r="AP238" s="0" t="n">
        <f aca="false">B238</f>
        <v>3.11820974</v>
      </c>
      <c r="AQ238" s="0" t="n">
        <f aca="false">C238</f>
        <v>0</v>
      </c>
      <c r="AR238" s="0" t="n">
        <f aca="false">D238</f>
        <v>3.11820974</v>
      </c>
      <c r="AS238" s="0" t="n">
        <f aca="false">E238</f>
        <v>0</v>
      </c>
      <c r="AT238" s="0" t="n">
        <f aca="false">F238</f>
        <v>0</v>
      </c>
      <c r="AU238" s="0" t="n">
        <f aca="false">G238</f>
        <v>0</v>
      </c>
      <c r="AV238" s="0" t="n">
        <f aca="false">H238</f>
        <v>0</v>
      </c>
      <c r="AW238" s="0" t="n">
        <f aca="false">I238</f>
        <v>0</v>
      </c>
      <c r="AX238" s="0" t="n">
        <f aca="false">J238</f>
        <v>0</v>
      </c>
      <c r="AY238" s="0" t="n">
        <f aca="false">K238</f>
        <v>0</v>
      </c>
      <c r="BC238" s="528" t="n">
        <v>43435</v>
      </c>
      <c r="BD238" s="0" t="n">
        <v>4.1325</v>
      </c>
      <c r="BF238" s="0" t="n">
        <v>-0.044951938</v>
      </c>
      <c r="BG238" s="0" t="n">
        <v>0.042</v>
      </c>
      <c r="BH238" s="0" t="n">
        <v>0.072992119206554</v>
      </c>
    </row>
    <row r="239" customFormat="false" ht="12.75" hidden="false" customHeight="false" outlineLevel="0" collapsed="false">
      <c r="A239" s="472" t="n">
        <v>44105</v>
      </c>
      <c r="B239" s="0" t="n">
        <v>2.64446714</v>
      </c>
      <c r="C239" s="0" t="n">
        <v>0</v>
      </c>
      <c r="D239" s="0" t="n">
        <v>2.64446714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L239" s="530"/>
      <c r="M239" s="530"/>
      <c r="N239" s="530"/>
      <c r="O239" s="472" t="n">
        <v>44136</v>
      </c>
      <c r="P239" s="473" t="n">
        <v>5.195</v>
      </c>
      <c r="Q239" s="473" t="n">
        <v>0.17</v>
      </c>
      <c r="R239" s="339" t="n">
        <v>-0.02</v>
      </c>
      <c r="S239" s="339" t="n">
        <v>-0.02</v>
      </c>
      <c r="T239" s="535" t="n">
        <v>0.0662315662710133</v>
      </c>
      <c r="W239" s="532"/>
      <c r="X239" s="523"/>
      <c r="Y239" s="0"/>
      <c r="AO239" s="472" t="n">
        <f aca="false">A239</f>
        <v>44105</v>
      </c>
      <c r="AP239" s="0" t="n">
        <f aca="false">B239</f>
        <v>2.64446714</v>
      </c>
      <c r="AQ239" s="0" t="n">
        <f aca="false">C239</f>
        <v>0</v>
      </c>
      <c r="AR239" s="0" t="n">
        <f aca="false">D239</f>
        <v>2.64446714</v>
      </c>
      <c r="AS239" s="0" t="n">
        <f aca="false">E239</f>
        <v>0</v>
      </c>
      <c r="AT239" s="0" t="n">
        <f aca="false">F239</f>
        <v>0</v>
      </c>
      <c r="AU239" s="0" t="n">
        <f aca="false">G239</f>
        <v>0</v>
      </c>
      <c r="AV239" s="0" t="n">
        <f aca="false">H239</f>
        <v>0</v>
      </c>
      <c r="AW239" s="0" t="n">
        <f aca="false">I239</f>
        <v>0</v>
      </c>
      <c r="AX239" s="0" t="n">
        <f aca="false">J239</f>
        <v>0</v>
      </c>
      <c r="AY239" s="0" t="n">
        <f aca="false">K239</f>
        <v>0</v>
      </c>
      <c r="BC239" s="528" t="n">
        <v>43466</v>
      </c>
      <c r="BD239" s="0" t="n">
        <v>4.2815</v>
      </c>
      <c r="BF239" s="0" t="n">
        <v>-0.039955184</v>
      </c>
      <c r="BG239" s="0" t="n">
        <v>0.049</v>
      </c>
      <c r="BH239" s="0" t="n">
        <v>0.073010609084447</v>
      </c>
    </row>
    <row r="240" customFormat="false" ht="12.75" hidden="false" customHeight="false" outlineLevel="0" collapsed="false">
      <c r="A240" s="472" t="n">
        <v>44136</v>
      </c>
      <c r="B240" s="0" t="n">
        <v>2.0420589</v>
      </c>
      <c r="C240" s="0" t="n">
        <v>0</v>
      </c>
      <c r="D240" s="0" t="n">
        <v>2.0420589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L240" s="530"/>
      <c r="M240" s="530"/>
      <c r="N240" s="530"/>
      <c r="O240" s="472" t="n">
        <v>44166</v>
      </c>
      <c r="P240" s="473" t="n">
        <v>5.34</v>
      </c>
      <c r="Q240" s="473" t="n">
        <v>0.17</v>
      </c>
      <c r="R240" s="339" t="n">
        <v>-0.0425</v>
      </c>
      <c r="S240" s="339" t="n">
        <v>-0.025</v>
      </c>
      <c r="T240" s="535" t="n">
        <v>0.0662650979353536</v>
      </c>
      <c r="W240" s="532"/>
      <c r="X240" s="523"/>
      <c r="Y240" s="0"/>
      <c r="AO240" s="472" t="n">
        <f aca="false">A240</f>
        <v>44136</v>
      </c>
      <c r="AP240" s="0" t="n">
        <f aca="false">B240</f>
        <v>2.0420589</v>
      </c>
      <c r="AQ240" s="0" t="n">
        <f aca="false">C240</f>
        <v>0</v>
      </c>
      <c r="AR240" s="0" t="n">
        <f aca="false">D240</f>
        <v>2.0420589</v>
      </c>
      <c r="AS240" s="0" t="n">
        <f aca="false">E240</f>
        <v>0</v>
      </c>
      <c r="AT240" s="0" t="n">
        <f aca="false">F240</f>
        <v>0</v>
      </c>
      <c r="AU240" s="0" t="n">
        <f aca="false">G240</f>
        <v>0</v>
      </c>
      <c r="AV240" s="0" t="n">
        <f aca="false">H240</f>
        <v>0</v>
      </c>
      <c r="AW240" s="0" t="n">
        <f aca="false">I240</f>
        <v>0</v>
      </c>
      <c r="AX240" s="0" t="n">
        <f aca="false">J240</f>
        <v>0</v>
      </c>
      <c r="AY240" s="0" t="n">
        <f aca="false">K240</f>
        <v>0</v>
      </c>
      <c r="BC240" s="528" t="n">
        <v>43497</v>
      </c>
      <c r="BD240" s="0" t="n">
        <v>4.1775</v>
      </c>
      <c r="BF240" s="0" t="n">
        <v>-0.014957423</v>
      </c>
      <c r="BG240" s="0" t="n">
        <v>0.049</v>
      </c>
      <c r="BH240" s="0" t="n">
        <v>0.073029098962452</v>
      </c>
    </row>
    <row r="241" customFormat="false" ht="12.75" hidden="false" customHeight="false" outlineLevel="0" collapsed="false">
      <c r="A241" s="472" t="n">
        <v>44166</v>
      </c>
      <c r="B241" s="0" t="n">
        <v>2.09754421</v>
      </c>
      <c r="C241" s="0" t="n">
        <v>0</v>
      </c>
      <c r="D241" s="0" t="n">
        <v>2.09754421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N241" s="530"/>
      <c r="O241" s="472" t="n">
        <v>44197</v>
      </c>
      <c r="P241" s="473" t="n">
        <v>5.46</v>
      </c>
      <c r="Q241" s="473" t="n">
        <v>0.17</v>
      </c>
      <c r="R241" s="339" t="n">
        <v>-0.045</v>
      </c>
      <c r="S241" s="339" t="n">
        <v>-0.025</v>
      </c>
      <c r="T241" s="535" t="n">
        <v>0.0662997473222293</v>
      </c>
      <c r="W241" s="532"/>
      <c r="X241" s="523"/>
      <c r="Y241" s="0"/>
      <c r="AO241" s="472" t="n">
        <f aca="false">A241</f>
        <v>44166</v>
      </c>
      <c r="AP241" s="0" t="n">
        <f aca="false">B241</f>
        <v>2.09754421</v>
      </c>
      <c r="AQ241" s="0" t="n">
        <f aca="false">C241</f>
        <v>0</v>
      </c>
      <c r="AR241" s="0" t="n">
        <f aca="false">D241</f>
        <v>2.09754421</v>
      </c>
      <c r="AS241" s="0" t="n">
        <f aca="false">E241</f>
        <v>0</v>
      </c>
      <c r="AT241" s="0" t="n">
        <f aca="false">F241</f>
        <v>0</v>
      </c>
      <c r="AU241" s="0" t="n">
        <f aca="false">G241</f>
        <v>0</v>
      </c>
      <c r="AV241" s="0" t="n">
        <f aca="false">H241</f>
        <v>0</v>
      </c>
      <c r="AW241" s="0" t="n">
        <f aca="false">I241</f>
        <v>0</v>
      </c>
      <c r="AX241" s="0" t="n">
        <f aca="false">J241</f>
        <v>0</v>
      </c>
      <c r="AY241" s="0" t="n">
        <f aca="false">K241</f>
        <v>0</v>
      </c>
      <c r="BC241" s="528" t="n">
        <v>43525</v>
      </c>
      <c r="BD241" s="0" t="n">
        <v>4.0675</v>
      </c>
      <c r="BF241" s="0" t="n">
        <v>-0.004957423</v>
      </c>
      <c r="BG241" s="0" t="n">
        <v>0.049</v>
      </c>
      <c r="BH241" s="0" t="n">
        <v>0.073045799497522</v>
      </c>
    </row>
    <row r="242" customFormat="false" ht="12.75" hidden="false" customHeight="false" outlineLevel="0" collapsed="false">
      <c r="A242" s="472" t="n">
        <v>44197</v>
      </c>
      <c r="B242" s="0" t="n">
        <v>2.08460863</v>
      </c>
      <c r="C242" s="0" t="n">
        <v>0</v>
      </c>
      <c r="D242" s="0" t="n">
        <v>2.08460863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O242" s="472" t="n">
        <v>44228</v>
      </c>
      <c r="P242" s="473" t="n">
        <v>5.342</v>
      </c>
      <c r="Q242" s="473" t="n">
        <v>0.17</v>
      </c>
      <c r="R242" s="339" t="n">
        <v>-0.0275</v>
      </c>
      <c r="S242" s="339" t="n">
        <v>-0.025</v>
      </c>
      <c r="T242" s="535" t="n">
        <v>0.0663343967095029</v>
      </c>
      <c r="W242" s="532"/>
      <c r="X242" s="523"/>
      <c r="Y242" s="0"/>
      <c r="AO242" s="472" t="n">
        <f aca="false">A242</f>
        <v>44197</v>
      </c>
      <c r="AP242" s="0" t="n">
        <f aca="false">B242</f>
        <v>2.08460863</v>
      </c>
      <c r="AQ242" s="0" t="n">
        <f aca="false">C242</f>
        <v>0</v>
      </c>
      <c r="AR242" s="0" t="n">
        <f aca="false">D242</f>
        <v>2.08460863</v>
      </c>
      <c r="AS242" s="0" t="n">
        <f aca="false">E242</f>
        <v>0</v>
      </c>
      <c r="AT242" s="0" t="n">
        <f aca="false">F242</f>
        <v>0</v>
      </c>
      <c r="AU242" s="0" t="n">
        <f aca="false">G242</f>
        <v>0</v>
      </c>
      <c r="AV242" s="0" t="n">
        <f aca="false">H242</f>
        <v>0</v>
      </c>
      <c r="AW242" s="0" t="n">
        <f aca="false">I242</f>
        <v>0</v>
      </c>
      <c r="AX242" s="0" t="n">
        <f aca="false">J242</f>
        <v>0</v>
      </c>
      <c r="AY242" s="0" t="n">
        <f aca="false">K242</f>
        <v>0</v>
      </c>
      <c r="BC242" s="528" t="n">
        <v>43556</v>
      </c>
      <c r="BD242" s="0" t="n">
        <v>3.9605</v>
      </c>
      <c r="BF242" s="0" t="n">
        <v>0.054976639</v>
      </c>
      <c r="BG242" s="0" t="n">
        <v>0.049</v>
      </c>
      <c r="BH242" s="0" t="n">
        <v>0.073064289375742</v>
      </c>
    </row>
    <row r="243" customFormat="false" ht="12.75" hidden="false" customHeight="false" outlineLevel="0" collapsed="false">
      <c r="A243" s="472" t="n">
        <v>44228</v>
      </c>
      <c r="B243" s="0" t="n">
        <v>1.87124998</v>
      </c>
      <c r="C243" s="0" t="n">
        <v>0</v>
      </c>
      <c r="D243" s="0" t="n">
        <v>1.87124998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O243" s="472" t="n">
        <v>44256</v>
      </c>
      <c r="P243" s="473" t="n">
        <v>5.209</v>
      </c>
      <c r="Q243" s="473" t="n">
        <v>0.17</v>
      </c>
      <c r="R243" s="339" t="n">
        <v>-0.015</v>
      </c>
      <c r="S243" s="339" t="n">
        <v>-0.02</v>
      </c>
      <c r="T243" s="535" t="n">
        <v>0.0663656929306082</v>
      </c>
      <c r="W243" s="532"/>
      <c r="X243" s="523"/>
      <c r="Y243" s="0"/>
      <c r="AO243" s="472" t="n">
        <f aca="false">A243</f>
        <v>44228</v>
      </c>
      <c r="AP243" s="0" t="n">
        <f aca="false">B243</f>
        <v>1.87124998</v>
      </c>
      <c r="AQ243" s="0" t="n">
        <f aca="false">C243</f>
        <v>0</v>
      </c>
      <c r="AR243" s="0" t="n">
        <f aca="false">D243</f>
        <v>1.87124998</v>
      </c>
      <c r="AS243" s="0" t="n">
        <f aca="false">E243</f>
        <v>0</v>
      </c>
      <c r="AT243" s="0" t="n">
        <f aca="false">F243</f>
        <v>0</v>
      </c>
      <c r="AU243" s="0" t="n">
        <f aca="false">G243</f>
        <v>0</v>
      </c>
      <c r="AV243" s="0" t="n">
        <f aca="false">H243</f>
        <v>0</v>
      </c>
      <c r="AW243" s="0" t="n">
        <f aca="false">I243</f>
        <v>0</v>
      </c>
      <c r="AX243" s="0" t="n">
        <f aca="false">J243</f>
        <v>0</v>
      </c>
      <c r="AY243" s="0" t="n">
        <f aca="false">K243</f>
        <v>0</v>
      </c>
      <c r="BC243" s="528" t="n">
        <v>43586</v>
      </c>
      <c r="BD243" s="0" t="n">
        <v>3.9315</v>
      </c>
      <c r="BF243" s="0" t="n">
        <v>0.054968124</v>
      </c>
      <c r="BG243" s="0" t="n">
        <v>0.049</v>
      </c>
      <c r="BH243" s="0" t="n">
        <v>0.073082182806385</v>
      </c>
    </row>
    <row r="244" customFormat="false" ht="12.75" hidden="false" customHeight="false" outlineLevel="0" collapsed="false">
      <c r="A244" s="472" t="n">
        <v>44256</v>
      </c>
      <c r="B244" s="0" t="n">
        <v>2.06017694</v>
      </c>
      <c r="C244" s="0" t="n">
        <v>0</v>
      </c>
      <c r="D244" s="0" t="n">
        <v>2.06017694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O244" s="472" t="n">
        <v>44287</v>
      </c>
      <c r="P244" s="473" t="n">
        <v>4.989</v>
      </c>
      <c r="Q244" s="473" t="n">
        <v>0.17</v>
      </c>
      <c r="R244" s="339" t="n">
        <v>0.02</v>
      </c>
      <c r="S244" s="339" t="n">
        <v>-0.015</v>
      </c>
      <c r="T244" s="535" t="n">
        <v>0.0664003423186386</v>
      </c>
      <c r="W244" s="532"/>
      <c r="X244" s="523"/>
      <c r="Y244" s="0"/>
      <c r="AO244" s="472" t="n">
        <f aca="false">A244</f>
        <v>44256</v>
      </c>
      <c r="AP244" s="0" t="n">
        <f aca="false">B244</f>
        <v>2.06017694</v>
      </c>
      <c r="AQ244" s="0" t="n">
        <f aca="false">C244</f>
        <v>0</v>
      </c>
      <c r="AR244" s="0" t="n">
        <f aca="false">D244</f>
        <v>2.06017694</v>
      </c>
      <c r="AS244" s="0" t="n">
        <f aca="false">E244</f>
        <v>0</v>
      </c>
      <c r="AT244" s="0" t="n">
        <f aca="false">F244</f>
        <v>0</v>
      </c>
      <c r="AU244" s="0" t="n">
        <f aca="false">G244</f>
        <v>0</v>
      </c>
      <c r="AV244" s="0" t="n">
        <f aca="false">H244</f>
        <v>0</v>
      </c>
      <c r="AW244" s="0" t="n">
        <f aca="false">I244</f>
        <v>0</v>
      </c>
      <c r="AX244" s="0" t="n">
        <f aca="false">J244</f>
        <v>0</v>
      </c>
      <c r="AY244" s="0" t="n">
        <f aca="false">K244</f>
        <v>0</v>
      </c>
      <c r="BC244" s="528" t="n">
        <v>43617</v>
      </c>
      <c r="BD244" s="0" t="n">
        <v>3.9325</v>
      </c>
      <c r="BF244" s="0" t="n">
        <v>0.054968124</v>
      </c>
      <c r="BG244" s="0" t="n">
        <v>0.049</v>
      </c>
      <c r="BH244" s="0" t="n">
        <v>0.073100672684828</v>
      </c>
    </row>
    <row r="245" customFormat="false" ht="12.75" hidden="false" customHeight="false" outlineLevel="0" collapsed="false">
      <c r="A245" s="472" t="n">
        <v>44287</v>
      </c>
      <c r="B245" s="0" t="n">
        <v>2.64157975</v>
      </c>
      <c r="C245" s="0" t="n">
        <v>0</v>
      </c>
      <c r="D245" s="0" t="n">
        <v>2.64157975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O245" s="472" t="n">
        <v>44317</v>
      </c>
      <c r="P245" s="473" t="n">
        <v>4.979</v>
      </c>
      <c r="Q245" s="473" t="n">
        <v>0.17</v>
      </c>
      <c r="R245" s="339" t="n">
        <v>0.02</v>
      </c>
      <c r="S245" s="339" t="n">
        <v>-0.015</v>
      </c>
      <c r="T245" s="535" t="n">
        <v>0.0664338739848533</v>
      </c>
      <c r="W245" s="532"/>
      <c r="X245" s="523"/>
      <c r="Y245" s="0"/>
      <c r="AO245" s="472" t="n">
        <f aca="false">A245</f>
        <v>44287</v>
      </c>
      <c r="AP245" s="0" t="n">
        <f aca="false">B245</f>
        <v>2.64157975</v>
      </c>
      <c r="AQ245" s="0" t="n">
        <f aca="false">C245</f>
        <v>0</v>
      </c>
      <c r="AR245" s="0" t="n">
        <f aca="false">D245</f>
        <v>2.64157975</v>
      </c>
      <c r="AS245" s="0" t="n">
        <f aca="false">E245</f>
        <v>0</v>
      </c>
      <c r="AT245" s="0" t="n">
        <f aca="false">F245</f>
        <v>0</v>
      </c>
      <c r="AU245" s="0" t="n">
        <f aca="false">G245</f>
        <v>0</v>
      </c>
      <c r="AV245" s="0" t="n">
        <f aca="false">H245</f>
        <v>0</v>
      </c>
      <c r="AW245" s="0" t="n">
        <f aca="false">I245</f>
        <v>0</v>
      </c>
      <c r="AX245" s="0" t="n">
        <f aca="false">J245</f>
        <v>0</v>
      </c>
      <c r="AY245" s="0" t="n">
        <f aca="false">K245</f>
        <v>0</v>
      </c>
      <c r="BC245" s="528" t="n">
        <v>43647</v>
      </c>
      <c r="BD245" s="0" t="n">
        <v>3.9385</v>
      </c>
      <c r="BF245" s="0" t="n">
        <v>0.054968124</v>
      </c>
      <c r="BG245" s="0" t="n">
        <v>0.049</v>
      </c>
      <c r="BH245" s="0" t="n">
        <v>0.073118566115686</v>
      </c>
    </row>
    <row r="246" customFormat="false" ht="12.75" hidden="false" customHeight="false" outlineLevel="0" collapsed="false">
      <c r="A246" s="472" t="n">
        <v>44317</v>
      </c>
      <c r="B246" s="0" t="n">
        <v>3.07018114</v>
      </c>
      <c r="C246" s="0" t="n">
        <v>0</v>
      </c>
      <c r="D246" s="0" t="n">
        <v>3.07018114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O246" s="472" t="n">
        <v>44348</v>
      </c>
      <c r="P246" s="473" t="n">
        <v>5.015</v>
      </c>
      <c r="Q246" s="473" t="n">
        <v>0.17</v>
      </c>
      <c r="R246" s="339" t="n">
        <v>0.025</v>
      </c>
      <c r="S246" s="339" t="n">
        <v>-0.015</v>
      </c>
      <c r="T246" s="535" t="n">
        <v>0.0664685233736662</v>
      </c>
      <c r="W246" s="532"/>
      <c r="X246" s="523"/>
      <c r="Y246" s="0"/>
      <c r="AO246" s="472" t="n">
        <f aca="false">A246</f>
        <v>44317</v>
      </c>
      <c r="AP246" s="0" t="n">
        <f aca="false">B246</f>
        <v>3.07018114</v>
      </c>
      <c r="AQ246" s="0" t="n">
        <f aca="false">C246</f>
        <v>0</v>
      </c>
      <c r="AR246" s="0" t="n">
        <f aca="false">D246</f>
        <v>3.07018114</v>
      </c>
      <c r="AS246" s="0" t="n">
        <f aca="false">E246</f>
        <v>0</v>
      </c>
      <c r="AT246" s="0" t="n">
        <f aca="false">F246</f>
        <v>0</v>
      </c>
      <c r="AU246" s="0" t="n">
        <f aca="false">G246</f>
        <v>0</v>
      </c>
      <c r="AV246" s="0" t="n">
        <f aca="false">H246</f>
        <v>0</v>
      </c>
      <c r="AW246" s="0" t="n">
        <f aca="false">I246</f>
        <v>0</v>
      </c>
      <c r="AX246" s="0" t="n">
        <f aca="false">J246</f>
        <v>0</v>
      </c>
      <c r="AY246" s="0" t="n">
        <f aca="false">K246</f>
        <v>0</v>
      </c>
      <c r="BC246" s="528" t="n">
        <v>43678</v>
      </c>
      <c r="BD246" s="0" t="n">
        <v>3.9435</v>
      </c>
      <c r="BF246" s="0" t="n">
        <v>0.054968124</v>
      </c>
      <c r="BG246" s="0" t="n">
        <v>0.049</v>
      </c>
      <c r="BH246" s="0" t="n">
        <v>0.073137055994351</v>
      </c>
    </row>
    <row r="247" customFormat="false" ht="12.75" hidden="false" customHeight="false" outlineLevel="0" collapsed="false">
      <c r="A247" s="472" t="n">
        <v>44348</v>
      </c>
      <c r="B247" s="0" t="n">
        <v>3.2616602</v>
      </c>
      <c r="C247" s="0" t="n">
        <v>0</v>
      </c>
      <c r="D247" s="0" t="n">
        <v>3.2616602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O247" s="472" t="n">
        <v>44378</v>
      </c>
      <c r="P247" s="473" t="n">
        <v>5.065</v>
      </c>
      <c r="Q247" s="473" t="n">
        <v>0.17</v>
      </c>
      <c r="R247" s="339" t="n">
        <v>0.0275</v>
      </c>
      <c r="S247" s="339" t="n">
        <v>-0.01</v>
      </c>
      <c r="T247" s="535" t="n">
        <v>0.0665020550406381</v>
      </c>
      <c r="W247" s="532"/>
      <c r="X247" s="523"/>
      <c r="Y247" s="0"/>
      <c r="AO247" s="472" t="n">
        <f aca="false">A247</f>
        <v>44348</v>
      </c>
      <c r="AP247" s="0" t="n">
        <f aca="false">B247</f>
        <v>3.2616602</v>
      </c>
      <c r="AQ247" s="0" t="n">
        <f aca="false">C247</f>
        <v>0</v>
      </c>
      <c r="AR247" s="0" t="n">
        <f aca="false">D247</f>
        <v>3.2616602</v>
      </c>
      <c r="AS247" s="0" t="n">
        <f aca="false">E247</f>
        <v>0</v>
      </c>
      <c r="AT247" s="0" t="n">
        <f aca="false">F247</f>
        <v>0</v>
      </c>
      <c r="AU247" s="0" t="n">
        <f aca="false">G247</f>
        <v>0</v>
      </c>
      <c r="AV247" s="0" t="n">
        <f aca="false">H247</f>
        <v>0</v>
      </c>
      <c r="AW247" s="0" t="n">
        <f aca="false">I247</f>
        <v>0</v>
      </c>
      <c r="AX247" s="0" t="n">
        <f aca="false">J247</f>
        <v>0</v>
      </c>
      <c r="AY247" s="0" t="n">
        <f aca="false">K247</f>
        <v>0</v>
      </c>
      <c r="BC247" s="528" t="n">
        <v>43709</v>
      </c>
      <c r="BD247" s="0" t="n">
        <v>3.9455</v>
      </c>
      <c r="BF247" s="0" t="n">
        <v>0.054968124</v>
      </c>
      <c r="BG247" s="0" t="n">
        <v>0.049</v>
      </c>
      <c r="BH247" s="0" t="n">
        <v>0.073155545873129</v>
      </c>
    </row>
    <row r="248" customFormat="false" ht="12.75" hidden="false" customHeight="false" outlineLevel="0" collapsed="false">
      <c r="A248" s="472" t="n">
        <v>44378</v>
      </c>
      <c r="B248" s="0" t="n">
        <v>3.35015765</v>
      </c>
      <c r="C248" s="0" t="n">
        <v>0</v>
      </c>
      <c r="D248" s="0" t="n">
        <v>3.35015765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O248" s="472" t="n">
        <v>44409</v>
      </c>
      <c r="P248" s="473" t="n">
        <v>5.096</v>
      </c>
      <c r="Q248" s="473" t="n">
        <v>0.17</v>
      </c>
      <c r="R248" s="339" t="n">
        <v>0.03</v>
      </c>
      <c r="S248" s="339" t="n">
        <v>-0.01</v>
      </c>
      <c r="T248" s="535" t="n">
        <v>0.066517927414611</v>
      </c>
      <c r="W248" s="532"/>
      <c r="X248" s="523"/>
      <c r="Y248" s="0"/>
      <c r="AO248" s="472" t="n">
        <f aca="false">A248</f>
        <v>44378</v>
      </c>
      <c r="AP248" s="0" t="n">
        <f aca="false">B248</f>
        <v>3.35015765</v>
      </c>
      <c r="AQ248" s="0" t="n">
        <f aca="false">C248</f>
        <v>0</v>
      </c>
      <c r="AR248" s="0" t="n">
        <f aca="false">D248</f>
        <v>3.35015765</v>
      </c>
      <c r="AS248" s="0" t="n">
        <f aca="false">E248</f>
        <v>0</v>
      </c>
      <c r="AT248" s="0" t="n">
        <f aca="false">F248</f>
        <v>0</v>
      </c>
      <c r="AU248" s="0" t="n">
        <f aca="false">G248</f>
        <v>0</v>
      </c>
      <c r="AV248" s="0" t="n">
        <f aca="false">H248</f>
        <v>0</v>
      </c>
      <c r="AW248" s="0" t="n">
        <f aca="false">I248</f>
        <v>0</v>
      </c>
      <c r="AX248" s="0" t="n">
        <f aca="false">J248</f>
        <v>0</v>
      </c>
      <c r="AY248" s="0" t="n">
        <f aca="false">K248</f>
        <v>0</v>
      </c>
      <c r="BC248" s="528" t="n">
        <v>43739</v>
      </c>
      <c r="BD248" s="0" t="n">
        <v>3.9835</v>
      </c>
      <c r="BF248" s="0" t="n">
        <v>0.054968124</v>
      </c>
      <c r="BG248" s="0" t="n">
        <v>0.049</v>
      </c>
      <c r="BH248" s="0" t="n">
        <v>0.0731551991901</v>
      </c>
    </row>
    <row r="249" customFormat="false" ht="12.75" hidden="false" customHeight="false" outlineLevel="0" collapsed="false">
      <c r="A249" s="472" t="n">
        <v>44409</v>
      </c>
      <c r="B249" s="0" t="n">
        <v>3.33058142</v>
      </c>
      <c r="C249" s="0" t="n">
        <v>0</v>
      </c>
      <c r="D249" s="0" t="n">
        <v>3.33058142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O249" s="472" t="n">
        <v>44440</v>
      </c>
      <c r="P249" s="473" t="n">
        <v>5.111</v>
      </c>
      <c r="Q249" s="473" t="n">
        <v>0.17</v>
      </c>
      <c r="R249" s="339" t="n">
        <v>0.0225</v>
      </c>
      <c r="S249" s="339" t="n">
        <v>-0.01</v>
      </c>
      <c r="T249" s="535" t="n">
        <v>0.0665161963365342</v>
      </c>
      <c r="W249" s="532"/>
      <c r="X249" s="523"/>
      <c r="Y249" s="0"/>
      <c r="AO249" s="472" t="n">
        <f aca="false">A249</f>
        <v>44409</v>
      </c>
      <c r="AP249" s="0" t="n">
        <f aca="false">B249</f>
        <v>3.33058142</v>
      </c>
      <c r="AQ249" s="0" t="n">
        <f aca="false">C249</f>
        <v>0</v>
      </c>
      <c r="AR249" s="0" t="n">
        <f aca="false">D249</f>
        <v>3.33058142</v>
      </c>
      <c r="AS249" s="0" t="n">
        <f aca="false">E249</f>
        <v>0</v>
      </c>
      <c r="AT249" s="0" t="n">
        <f aca="false">F249</f>
        <v>0</v>
      </c>
      <c r="AU249" s="0" t="n">
        <f aca="false">G249</f>
        <v>0</v>
      </c>
      <c r="AV249" s="0" t="n">
        <f aca="false">H249</f>
        <v>0</v>
      </c>
      <c r="AW249" s="0" t="n">
        <f aca="false">I249</f>
        <v>0</v>
      </c>
      <c r="AX249" s="0" t="n">
        <f aca="false">J249</f>
        <v>0</v>
      </c>
      <c r="AY249" s="0" t="n">
        <f aca="false">K249</f>
        <v>0</v>
      </c>
      <c r="BC249" s="528" t="n">
        <v>43770</v>
      </c>
      <c r="BD249" s="0" t="n">
        <v>4.1225</v>
      </c>
      <c r="BF249" s="0" t="n">
        <v>-0.024988713</v>
      </c>
      <c r="BG249" s="0" t="n">
        <v>0.049</v>
      </c>
      <c r="BH249" s="0" t="n">
        <v>0.073153494656831</v>
      </c>
    </row>
    <row r="250" customFormat="false" ht="12.75" hidden="false" customHeight="false" outlineLevel="0" collapsed="false">
      <c r="A250" s="472" t="n">
        <v>44440</v>
      </c>
      <c r="B250" s="0" t="n">
        <v>2.90180711</v>
      </c>
      <c r="C250" s="0" t="n">
        <v>0</v>
      </c>
      <c r="D250" s="0" t="n">
        <v>2.90180711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O250" s="472" t="n">
        <v>44470</v>
      </c>
      <c r="P250" s="473" t="n">
        <v>5.14</v>
      </c>
      <c r="Q250" s="473" t="n">
        <v>0.17</v>
      </c>
      <c r="R250" s="339" t="n">
        <v>0.0125</v>
      </c>
      <c r="S250" s="339" t="n">
        <v>-0.015</v>
      </c>
      <c r="T250" s="535" t="n">
        <v>0.0665145210996871</v>
      </c>
      <c r="W250" s="532"/>
      <c r="X250" s="523"/>
      <c r="Y250" s="0"/>
      <c r="AO250" s="472" t="n">
        <f aca="false">A250</f>
        <v>44440</v>
      </c>
      <c r="AP250" s="0" t="n">
        <f aca="false">B250</f>
        <v>2.90180711</v>
      </c>
      <c r="AQ250" s="0" t="n">
        <f aca="false">C250</f>
        <v>0</v>
      </c>
      <c r="AR250" s="0" t="n">
        <f aca="false">D250</f>
        <v>2.90180711</v>
      </c>
      <c r="AS250" s="0" t="n">
        <f aca="false">E250</f>
        <v>0</v>
      </c>
      <c r="AT250" s="0" t="n">
        <f aca="false">F250</f>
        <v>0</v>
      </c>
      <c r="AU250" s="0" t="n">
        <f aca="false">G250</f>
        <v>0</v>
      </c>
      <c r="AV250" s="0" t="n">
        <f aca="false">H250</f>
        <v>0</v>
      </c>
      <c r="AW250" s="0" t="n">
        <f aca="false">I250</f>
        <v>0</v>
      </c>
      <c r="AX250" s="0" t="n">
        <f aca="false">J250</f>
        <v>0</v>
      </c>
      <c r="AY250" s="0" t="n">
        <f aca="false">K250</f>
        <v>0</v>
      </c>
      <c r="BC250" s="528" t="n">
        <v>43800</v>
      </c>
      <c r="BD250" s="0" t="n">
        <v>4.2625</v>
      </c>
      <c r="BF250" s="0" t="n">
        <v>-0.039951938</v>
      </c>
      <c r="BG250" s="0" t="n">
        <v>0.049</v>
      </c>
      <c r="BH250" s="0" t="n">
        <v>0.073151845108507</v>
      </c>
    </row>
    <row r="251" customFormat="false" ht="12.75" hidden="false" customHeight="false" outlineLevel="0" collapsed="false">
      <c r="A251" s="472" t="n">
        <v>44470</v>
      </c>
      <c r="B251" s="0" t="n">
        <v>2.46248964</v>
      </c>
      <c r="C251" s="0" t="n">
        <v>0</v>
      </c>
      <c r="D251" s="0" t="n">
        <v>2.46248964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O251" s="472" t="n">
        <v>44501</v>
      </c>
      <c r="P251" s="473" t="n">
        <v>5.28</v>
      </c>
      <c r="Q251" s="473" t="n">
        <v>0.17</v>
      </c>
      <c r="R251" s="339" t="n">
        <v>-0.02</v>
      </c>
      <c r="S251" s="339" t="n">
        <v>-0.02</v>
      </c>
      <c r="T251" s="535" t="n">
        <v>0.0665127900216129</v>
      </c>
      <c r="W251" s="532"/>
      <c r="X251" s="523"/>
      <c r="Y251" s="0"/>
      <c r="AO251" s="472" t="n">
        <f aca="false">A251</f>
        <v>44470</v>
      </c>
      <c r="AP251" s="0" t="n">
        <f aca="false">B251</f>
        <v>2.46248964</v>
      </c>
      <c r="AQ251" s="0" t="n">
        <f aca="false">C251</f>
        <v>0</v>
      </c>
      <c r="AR251" s="0" t="n">
        <f aca="false">D251</f>
        <v>2.46248964</v>
      </c>
      <c r="AS251" s="0" t="n">
        <f aca="false">E251</f>
        <v>0</v>
      </c>
      <c r="AT251" s="0" t="n">
        <f aca="false">F251</f>
        <v>0</v>
      </c>
      <c r="AU251" s="0" t="n">
        <f aca="false">G251</f>
        <v>0</v>
      </c>
      <c r="AV251" s="0" t="n">
        <f aca="false">H251</f>
        <v>0</v>
      </c>
      <c r="AW251" s="0" t="n">
        <f aca="false">I251</f>
        <v>0</v>
      </c>
      <c r="AX251" s="0" t="n">
        <f aca="false">J251</f>
        <v>0</v>
      </c>
      <c r="AY251" s="0" t="n">
        <f aca="false">K251</f>
        <v>0</v>
      </c>
      <c r="BC251" s="528" t="n">
        <v>43831</v>
      </c>
      <c r="BD251" s="0" t="n">
        <v>4.4165</v>
      </c>
      <c r="BF251" s="0" t="n">
        <v>-0.034955184</v>
      </c>
      <c r="BG251" s="0" t="n">
        <v>0.056</v>
      </c>
      <c r="BH251" s="0" t="n">
        <v>0.07315014057524</v>
      </c>
    </row>
    <row r="252" customFormat="false" ht="12.75" hidden="false" customHeight="false" outlineLevel="0" collapsed="false">
      <c r="A252" s="472" t="n">
        <v>44501</v>
      </c>
      <c r="B252" s="0" t="n">
        <v>1.9027826</v>
      </c>
      <c r="C252" s="0" t="n">
        <v>0</v>
      </c>
      <c r="D252" s="0" t="n">
        <v>1.9027826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O252" s="472" t="n">
        <v>44531</v>
      </c>
      <c r="P252" s="473" t="n">
        <v>5.425</v>
      </c>
      <c r="Q252" s="473" t="n">
        <v>0.17</v>
      </c>
      <c r="R252" s="339" t="n">
        <v>-0.0425</v>
      </c>
      <c r="S252" s="339" t="n">
        <v>-0.025</v>
      </c>
      <c r="T252" s="535" t="n">
        <v>0.0665111147847672</v>
      </c>
      <c r="W252" s="532"/>
      <c r="X252" s="523"/>
      <c r="Y252" s="0"/>
      <c r="AO252" s="472" t="n">
        <f aca="false">A252</f>
        <v>44501</v>
      </c>
      <c r="AP252" s="0" t="n">
        <f aca="false">B252</f>
        <v>1.9027826</v>
      </c>
      <c r="AQ252" s="0" t="n">
        <f aca="false">C252</f>
        <v>0</v>
      </c>
      <c r="AR252" s="0" t="n">
        <f aca="false">D252</f>
        <v>1.9027826</v>
      </c>
      <c r="AS252" s="0" t="n">
        <f aca="false">E252</f>
        <v>0</v>
      </c>
      <c r="AT252" s="0" t="n">
        <f aca="false">F252</f>
        <v>0</v>
      </c>
      <c r="AU252" s="0" t="n">
        <f aca="false">G252</f>
        <v>0</v>
      </c>
      <c r="AV252" s="0" t="n">
        <f aca="false">H252</f>
        <v>0</v>
      </c>
      <c r="AW252" s="0" t="n">
        <f aca="false">I252</f>
        <v>0</v>
      </c>
      <c r="AX252" s="0" t="n">
        <f aca="false">J252</f>
        <v>0</v>
      </c>
      <c r="AY252" s="0" t="n">
        <f aca="false">K252</f>
        <v>0</v>
      </c>
      <c r="BC252" s="528" t="n">
        <v>43862</v>
      </c>
      <c r="BD252" s="0" t="n">
        <v>4.3125</v>
      </c>
      <c r="BF252" s="0" t="n">
        <v>-0.009957423</v>
      </c>
      <c r="BG252" s="0" t="n">
        <v>0.056</v>
      </c>
      <c r="BH252" s="0" t="n">
        <v>0.073148436041973</v>
      </c>
    </row>
    <row r="253" customFormat="false" ht="12.75" hidden="false" customHeight="false" outlineLevel="0" collapsed="false">
      <c r="A253" s="472" t="n">
        <v>44531</v>
      </c>
      <c r="B253" s="0" t="n">
        <v>1.95573491</v>
      </c>
      <c r="C253" s="0" t="n">
        <v>0</v>
      </c>
      <c r="D253" s="0" t="n">
        <v>1.95573491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O253" s="472" t="n">
        <v>44562</v>
      </c>
      <c r="P253" s="473" t="n">
        <v>5.545</v>
      </c>
      <c r="Q253" s="473" t="n">
        <v>0.17</v>
      </c>
      <c r="R253" s="339" t="n">
        <v>-0.045</v>
      </c>
      <c r="S253" s="339" t="n">
        <v>-0.025</v>
      </c>
      <c r="T253" s="535" t="n">
        <v>0.0665093837066948</v>
      </c>
      <c r="W253" s="532"/>
      <c r="X253" s="523"/>
      <c r="Y253" s="0"/>
      <c r="AO253" s="472" t="n">
        <f aca="false">A253</f>
        <v>44531</v>
      </c>
      <c r="AP253" s="0" t="n">
        <f aca="false">B253</f>
        <v>1.95573491</v>
      </c>
      <c r="AQ253" s="0" t="n">
        <f aca="false">C253</f>
        <v>0</v>
      </c>
      <c r="AR253" s="0" t="n">
        <f aca="false">D253</f>
        <v>1.95573491</v>
      </c>
      <c r="AS253" s="0" t="n">
        <f aca="false">E253</f>
        <v>0</v>
      </c>
      <c r="AT253" s="0" t="n">
        <f aca="false">F253</f>
        <v>0</v>
      </c>
      <c r="AU253" s="0" t="n">
        <f aca="false">G253</f>
        <v>0</v>
      </c>
      <c r="AV253" s="0" t="n">
        <f aca="false">H253</f>
        <v>0</v>
      </c>
      <c r="AW253" s="0" t="n">
        <f aca="false">I253</f>
        <v>0</v>
      </c>
      <c r="AX253" s="0" t="n">
        <f aca="false">J253</f>
        <v>0</v>
      </c>
      <c r="AY253" s="0" t="n">
        <f aca="false">K253</f>
        <v>0</v>
      </c>
      <c r="BC253" s="528" t="n">
        <v>43891</v>
      </c>
      <c r="BD253" s="0" t="n">
        <v>4.2025</v>
      </c>
      <c r="BF253" s="0" t="n">
        <v>4.2577E-005</v>
      </c>
      <c r="BG253" s="0" t="n">
        <v>0.056</v>
      </c>
      <c r="BH253" s="0" t="n">
        <v>0.073146841478596</v>
      </c>
    </row>
    <row r="254" customFormat="false" ht="12.75" hidden="false" customHeight="false" outlineLevel="0" collapsed="false">
      <c r="A254" s="472" t="n">
        <v>44562</v>
      </c>
      <c r="B254" s="0" t="n">
        <v>1.94497116</v>
      </c>
      <c r="C254" s="0" t="n">
        <v>0</v>
      </c>
      <c r="D254" s="0" t="n">
        <v>1.94497116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O254" s="472" t="n">
        <v>44593</v>
      </c>
      <c r="P254" s="473" t="n">
        <v>5.427</v>
      </c>
      <c r="Q254" s="473" t="n">
        <v>0.17</v>
      </c>
      <c r="R254" s="339" t="n">
        <v>-0.0275</v>
      </c>
      <c r="S254" s="339" t="n">
        <v>-0.025</v>
      </c>
      <c r="T254" s="535" t="n">
        <v>0.0665076526286228</v>
      </c>
      <c r="W254" s="532"/>
      <c r="X254" s="523"/>
      <c r="Y254" s="0"/>
      <c r="AO254" s="472" t="n">
        <f aca="false">A254</f>
        <v>44562</v>
      </c>
      <c r="AP254" s="0" t="n">
        <f aca="false">B254</f>
        <v>1.94497116</v>
      </c>
      <c r="AQ254" s="0" t="n">
        <f aca="false">C254</f>
        <v>0</v>
      </c>
      <c r="AR254" s="0" t="n">
        <f aca="false">D254</f>
        <v>1.94497116</v>
      </c>
      <c r="AS254" s="0" t="n">
        <f aca="false">E254</f>
        <v>0</v>
      </c>
      <c r="AT254" s="0" t="n">
        <f aca="false">F254</f>
        <v>0</v>
      </c>
      <c r="AU254" s="0" t="n">
        <f aca="false">G254</f>
        <v>0</v>
      </c>
      <c r="AV254" s="0" t="n">
        <f aca="false">H254</f>
        <v>0</v>
      </c>
      <c r="AW254" s="0" t="n">
        <f aca="false">I254</f>
        <v>0</v>
      </c>
      <c r="AX254" s="0" t="n">
        <f aca="false">J254</f>
        <v>0</v>
      </c>
      <c r="AY254" s="0" t="n">
        <f aca="false">K254</f>
        <v>0</v>
      </c>
      <c r="BC254" s="528" t="n">
        <v>43922</v>
      </c>
      <c r="BD254" s="0" t="n">
        <v>4.0955</v>
      </c>
      <c r="BF254" s="0" t="n">
        <v>0.059976639</v>
      </c>
      <c r="BG254" s="0" t="n">
        <v>0.056</v>
      </c>
      <c r="BH254" s="0" t="n">
        <v>0.073145136945332</v>
      </c>
    </row>
    <row r="255" customFormat="false" ht="12.75" hidden="false" customHeight="false" outlineLevel="0" collapsed="false">
      <c r="A255" s="472" t="n">
        <v>44593</v>
      </c>
      <c r="B255" s="0" t="n">
        <v>1.74708005</v>
      </c>
      <c r="C255" s="0" t="n">
        <v>0</v>
      </c>
      <c r="D255" s="0" t="n">
        <v>1.74708005</v>
      </c>
      <c r="E255" s="0" t="n">
        <v>0</v>
      </c>
      <c r="F255" s="0" t="n">
        <v>0</v>
      </c>
      <c r="G255" s="0" t="n">
        <v>0</v>
      </c>
      <c r="H255" s="0" t="n">
        <v>0</v>
      </c>
      <c r="I255" s="0" t="n">
        <v>0</v>
      </c>
      <c r="O255" s="472" t="n">
        <v>44621</v>
      </c>
      <c r="P255" s="473" t="n">
        <v>5.294</v>
      </c>
      <c r="Q255" s="473" t="n">
        <v>0.17</v>
      </c>
      <c r="R255" s="339" t="n">
        <v>-0.015</v>
      </c>
      <c r="S255" s="339" t="n">
        <v>-0.02</v>
      </c>
      <c r="T255" s="535" t="n">
        <v>0.0665060890742364</v>
      </c>
      <c r="W255" s="532"/>
      <c r="X255" s="523"/>
      <c r="Y255" s="0"/>
      <c r="AO255" s="472" t="n">
        <f aca="false">A255</f>
        <v>44593</v>
      </c>
      <c r="AP255" s="0" t="n">
        <f aca="false">B255</f>
        <v>1.74708005</v>
      </c>
      <c r="AQ255" s="0" t="n">
        <f aca="false">C255</f>
        <v>0</v>
      </c>
      <c r="AR255" s="0" t="n">
        <f aca="false">D255</f>
        <v>1.74708005</v>
      </c>
      <c r="AS255" s="0" t="n">
        <f aca="false">E255</f>
        <v>0</v>
      </c>
      <c r="AT255" s="0" t="n">
        <f aca="false">F255</f>
        <v>0</v>
      </c>
      <c r="AU255" s="0" t="n">
        <f aca="false">G255</f>
        <v>0</v>
      </c>
      <c r="AV255" s="0" t="n">
        <f aca="false">H255</f>
        <v>0</v>
      </c>
      <c r="AW255" s="0" t="n">
        <f aca="false">I255</f>
        <v>0</v>
      </c>
      <c r="AX255" s="0" t="n">
        <f aca="false">J255</f>
        <v>0</v>
      </c>
      <c r="AY255" s="0" t="n">
        <f aca="false">K255</f>
        <v>0</v>
      </c>
      <c r="BC255" s="528" t="n">
        <v>43952</v>
      </c>
      <c r="BD255" s="0" t="n">
        <v>4.0665</v>
      </c>
      <c r="BF255" s="0" t="n">
        <v>0.059968124</v>
      </c>
      <c r="BG255" s="0" t="n">
        <v>0.056</v>
      </c>
      <c r="BH255" s="0" t="n">
        <v>0.073143487397012</v>
      </c>
    </row>
    <row r="256" customFormat="false" ht="12.75" hidden="false" customHeight="false" outlineLevel="0" collapsed="false">
      <c r="A256" s="472" t="n">
        <v>44621</v>
      </c>
      <c r="B256" s="0" t="n">
        <v>1.92465021</v>
      </c>
      <c r="C256" s="0" t="n">
        <v>0</v>
      </c>
      <c r="D256" s="0" t="n">
        <v>1.92465021</v>
      </c>
      <c r="E256" s="0" t="n">
        <v>0</v>
      </c>
      <c r="F256" s="0" t="n">
        <v>0</v>
      </c>
      <c r="G256" s="0" t="n">
        <v>0</v>
      </c>
      <c r="H256" s="0" t="n">
        <v>0</v>
      </c>
      <c r="I256" s="0" t="n">
        <v>0</v>
      </c>
      <c r="O256" s="472" t="n">
        <v>44652</v>
      </c>
      <c r="P256" s="473" t="n">
        <v>5.074</v>
      </c>
      <c r="Q256" s="473" t="n">
        <v>0.17</v>
      </c>
      <c r="R256" s="339" t="n">
        <v>0.02</v>
      </c>
      <c r="S256" s="339" t="n">
        <v>-0.015</v>
      </c>
      <c r="T256" s="535" t="n">
        <v>0.0665043579961666</v>
      </c>
      <c r="W256" s="532"/>
      <c r="X256" s="523"/>
      <c r="Y256" s="0"/>
      <c r="AO256" s="472" t="n">
        <f aca="false">A256</f>
        <v>44621</v>
      </c>
      <c r="AP256" s="0" t="n">
        <f aca="false">B256</f>
        <v>1.92465021</v>
      </c>
      <c r="AQ256" s="0" t="n">
        <f aca="false">C256</f>
        <v>0</v>
      </c>
      <c r="AR256" s="0" t="n">
        <f aca="false">D256</f>
        <v>1.92465021</v>
      </c>
      <c r="AS256" s="0" t="n">
        <f aca="false">E256</f>
        <v>0</v>
      </c>
      <c r="AT256" s="0" t="n">
        <f aca="false">F256</f>
        <v>0</v>
      </c>
      <c r="AU256" s="0" t="n">
        <f aca="false">G256</f>
        <v>0</v>
      </c>
      <c r="AV256" s="0" t="n">
        <f aca="false">H256</f>
        <v>0</v>
      </c>
      <c r="AW256" s="0" t="n">
        <f aca="false">I256</f>
        <v>0</v>
      </c>
      <c r="AX256" s="0" t="n">
        <f aca="false">J256</f>
        <v>0</v>
      </c>
      <c r="AY256" s="0" t="n">
        <f aca="false">K256</f>
        <v>0</v>
      </c>
      <c r="BC256" s="528" t="n">
        <v>43983</v>
      </c>
      <c r="BD256" s="0" t="n">
        <v>4.0675</v>
      </c>
      <c r="BF256" s="0" t="n">
        <v>0.059968124</v>
      </c>
      <c r="BG256" s="0" t="n">
        <v>0.056</v>
      </c>
      <c r="BH256" s="0" t="n">
        <v>0.07314178286375</v>
      </c>
    </row>
    <row r="257" customFormat="false" ht="12.75" hidden="false" customHeight="false" outlineLevel="0" collapsed="false">
      <c r="O257" s="472" t="n">
        <v>44682</v>
      </c>
      <c r="P257" s="473" t="n">
        <v>5.064</v>
      </c>
      <c r="Q257" s="473" t="n">
        <v>0.17</v>
      </c>
      <c r="R257" s="339" t="n">
        <v>0.02</v>
      </c>
      <c r="S257" s="339" t="n">
        <v>-0.015</v>
      </c>
      <c r="T257" s="535" t="n">
        <v>0.0665026827593258</v>
      </c>
      <c r="W257" s="532"/>
      <c r="X257" s="523"/>
      <c r="Y257" s="0"/>
      <c r="AO257" s="472" t="n">
        <f aca="false">A257</f>
        <v>0</v>
      </c>
      <c r="AP257" s="0" t="n">
        <f aca="false">B257</f>
        <v>0</v>
      </c>
      <c r="AQ257" s="0" t="n">
        <f aca="false">C257</f>
        <v>0</v>
      </c>
      <c r="AR257" s="0" t="n">
        <f aca="false">D257</f>
        <v>0</v>
      </c>
      <c r="AS257" s="0" t="n">
        <f aca="false">E257</f>
        <v>0</v>
      </c>
      <c r="AT257" s="0" t="n">
        <f aca="false">F257</f>
        <v>0</v>
      </c>
      <c r="AU257" s="0" t="n">
        <f aca="false">G257</f>
        <v>0</v>
      </c>
      <c r="AV257" s="0" t="n">
        <f aca="false">H257</f>
        <v>0</v>
      </c>
      <c r="AW257" s="0" t="n">
        <f aca="false">I257</f>
        <v>0</v>
      </c>
      <c r="AX257" s="0" t="n">
        <f aca="false">J257</f>
        <v>0</v>
      </c>
      <c r="AY257" s="0" t="n">
        <f aca="false">K257</f>
        <v>0</v>
      </c>
      <c r="BC257" s="528" t="n">
        <v>44013</v>
      </c>
      <c r="BD257" s="0" t="n">
        <v>4.0735</v>
      </c>
      <c r="BF257" s="0" t="n">
        <v>0.059968124</v>
      </c>
      <c r="BG257" s="0" t="n">
        <v>0.056</v>
      </c>
      <c r="BH257" s="0" t="n">
        <v>0.073140133315432</v>
      </c>
    </row>
    <row r="258" customFormat="false" ht="12.75" hidden="false" customHeight="false" outlineLevel="0" collapsed="false">
      <c r="O258" s="472" t="n">
        <v>44713</v>
      </c>
      <c r="P258" s="473" t="n">
        <v>5.1</v>
      </c>
      <c r="Q258" s="473" t="n">
        <v>0.17</v>
      </c>
      <c r="R258" s="339" t="n">
        <v>0.025</v>
      </c>
      <c r="S258" s="339" t="n">
        <v>-0.015</v>
      </c>
      <c r="T258" s="535" t="n">
        <v>0.0665009516812582</v>
      </c>
      <c r="W258" s="532"/>
      <c r="X258" s="523"/>
      <c r="Y258" s="0"/>
      <c r="AO258" s="472" t="n">
        <f aca="false">A258</f>
        <v>0</v>
      </c>
      <c r="AP258" s="0" t="n">
        <f aca="false">B258</f>
        <v>0</v>
      </c>
      <c r="AQ258" s="0" t="n">
        <f aca="false">C258</f>
        <v>0</v>
      </c>
      <c r="AR258" s="0" t="n">
        <f aca="false">D258</f>
        <v>0</v>
      </c>
      <c r="AS258" s="0" t="n">
        <f aca="false">E258</f>
        <v>0</v>
      </c>
      <c r="AT258" s="0" t="n">
        <f aca="false">F258</f>
        <v>0</v>
      </c>
      <c r="AU258" s="0" t="n">
        <f aca="false">G258</f>
        <v>0</v>
      </c>
      <c r="AV258" s="0" t="n">
        <f aca="false">H258</f>
        <v>0</v>
      </c>
      <c r="AW258" s="0" t="n">
        <f aca="false">I258</f>
        <v>0</v>
      </c>
      <c r="AX258" s="0" t="n">
        <f aca="false">J258</f>
        <v>0</v>
      </c>
      <c r="AY258" s="0" t="n">
        <f aca="false">K258</f>
        <v>0</v>
      </c>
      <c r="BC258" s="528" t="n">
        <v>44044</v>
      </c>
      <c r="BD258" s="0" t="n">
        <v>4.0785</v>
      </c>
      <c r="BF258" s="0" t="n">
        <v>0.059968124</v>
      </c>
      <c r="BG258" s="0" t="n">
        <v>0.056</v>
      </c>
      <c r="BH258" s="0" t="n">
        <v>0.073138428782172</v>
      </c>
    </row>
    <row r="259" customFormat="false" ht="12.75" hidden="false" customHeight="false" outlineLevel="0" collapsed="false">
      <c r="O259" s="472" t="n">
        <v>44743</v>
      </c>
      <c r="P259" s="473" t="n">
        <v>5.15</v>
      </c>
      <c r="Q259" s="473" t="n">
        <v>0.17</v>
      </c>
      <c r="R259" s="339" t="n">
        <v>0.0275</v>
      </c>
      <c r="S259" s="339" t="n">
        <v>-0.01</v>
      </c>
      <c r="T259" s="535" t="n">
        <v>0.0664992764444192</v>
      </c>
      <c r="W259" s="532"/>
      <c r="X259" s="523"/>
      <c r="Y259" s="0"/>
      <c r="AO259" s="472" t="n">
        <f aca="false">A259</f>
        <v>0</v>
      </c>
      <c r="AP259" s="0" t="n">
        <f aca="false">B259</f>
        <v>0</v>
      </c>
      <c r="AQ259" s="0" t="n">
        <f aca="false">C259</f>
        <v>0</v>
      </c>
      <c r="AR259" s="0" t="n">
        <f aca="false">D259</f>
        <v>0</v>
      </c>
      <c r="AS259" s="0" t="n">
        <f aca="false">E259</f>
        <v>0</v>
      </c>
      <c r="AT259" s="0" t="n">
        <f aca="false">F259</f>
        <v>0</v>
      </c>
      <c r="AU259" s="0" t="n">
        <f aca="false">G259</f>
        <v>0</v>
      </c>
      <c r="AV259" s="0" t="n">
        <f aca="false">H259</f>
        <v>0</v>
      </c>
      <c r="AW259" s="0" t="n">
        <f aca="false">I259</f>
        <v>0</v>
      </c>
      <c r="AX259" s="0" t="n">
        <f aca="false">J259</f>
        <v>0</v>
      </c>
      <c r="AY259" s="0" t="n">
        <f aca="false">K259</f>
        <v>0</v>
      </c>
      <c r="BC259" s="528" t="n">
        <v>44075</v>
      </c>
      <c r="BD259" s="0" t="n">
        <v>4.0805</v>
      </c>
      <c r="BF259" s="0" t="n">
        <v>0.059968124</v>
      </c>
      <c r="BG259" s="0" t="n">
        <v>0.056</v>
      </c>
      <c r="BH259" s="0" t="n">
        <v>0.073136724248912</v>
      </c>
    </row>
    <row r="260" customFormat="false" ht="12.75" hidden="false" customHeight="false" outlineLevel="0" collapsed="false">
      <c r="O260" s="472" t="n">
        <v>44774</v>
      </c>
      <c r="P260" s="473" t="n">
        <v>5.181</v>
      </c>
      <c r="Q260" s="473" t="n">
        <v>0.17</v>
      </c>
      <c r="R260" s="339" t="n">
        <v>0.03</v>
      </c>
      <c r="S260" s="339" t="n">
        <v>-0.01</v>
      </c>
      <c r="T260" s="535" t="n">
        <v>0.0664975453663539</v>
      </c>
      <c r="W260" s="532"/>
      <c r="X260" s="523"/>
      <c r="Y260" s="0"/>
      <c r="AO260" s="472" t="n">
        <f aca="false">A260</f>
        <v>0</v>
      </c>
      <c r="AP260" s="0" t="n">
        <f aca="false">B260</f>
        <v>0</v>
      </c>
      <c r="AQ260" s="0" t="n">
        <f aca="false">C260</f>
        <v>0</v>
      </c>
      <c r="AR260" s="0" t="n">
        <f aca="false">D260</f>
        <v>0</v>
      </c>
      <c r="AS260" s="0" t="n">
        <f aca="false">E260</f>
        <v>0</v>
      </c>
      <c r="AT260" s="0" t="n">
        <f aca="false">F260</f>
        <v>0</v>
      </c>
      <c r="AU260" s="0" t="n">
        <f aca="false">G260</f>
        <v>0</v>
      </c>
      <c r="AV260" s="0" t="n">
        <f aca="false">H260</f>
        <v>0</v>
      </c>
      <c r="AW260" s="0" t="n">
        <f aca="false">I260</f>
        <v>0</v>
      </c>
      <c r="AX260" s="0" t="n">
        <f aca="false">J260</f>
        <v>0</v>
      </c>
      <c r="AY260" s="0" t="n">
        <f aca="false">K260</f>
        <v>0</v>
      </c>
      <c r="BC260" s="528" t="n">
        <v>44105</v>
      </c>
      <c r="BD260" s="0" t="n">
        <v>4.1185</v>
      </c>
      <c r="BF260" s="0" t="n">
        <v>0.059968124</v>
      </c>
      <c r="BG260" s="0" t="n">
        <v>0.056</v>
      </c>
      <c r="BH260" s="0" t="n">
        <v>0.073135074700597</v>
      </c>
    </row>
    <row r="261" customFormat="false" ht="12.75" hidden="false" customHeight="false" outlineLevel="0" collapsed="false">
      <c r="O261" s="472" t="n">
        <v>44805</v>
      </c>
      <c r="P261" s="473" t="n">
        <v>5.196</v>
      </c>
      <c r="Q261" s="473" t="n">
        <v>0.17</v>
      </c>
      <c r="R261" s="339" t="n">
        <v>0.0225</v>
      </c>
      <c r="S261" s="339" t="n">
        <v>-0.01</v>
      </c>
      <c r="T261" s="535" t="n">
        <v>0.066495814288289</v>
      </c>
      <c r="W261" s="532"/>
      <c r="X261" s="523"/>
      <c r="Y261" s="0"/>
      <c r="AO261" s="472" t="n">
        <f aca="false">A261</f>
        <v>0</v>
      </c>
      <c r="AP261" s="0" t="n">
        <f aca="false">B261</f>
        <v>0</v>
      </c>
      <c r="AQ261" s="0" t="n">
        <f aca="false">C261</f>
        <v>0</v>
      </c>
      <c r="AR261" s="0" t="n">
        <f aca="false">D261</f>
        <v>0</v>
      </c>
      <c r="AS261" s="0" t="n">
        <f aca="false">E261</f>
        <v>0</v>
      </c>
      <c r="AT261" s="0" t="n">
        <f aca="false">F261</f>
        <v>0</v>
      </c>
      <c r="AU261" s="0" t="n">
        <f aca="false">G261</f>
        <v>0</v>
      </c>
      <c r="AV261" s="0" t="n">
        <f aca="false">H261</f>
        <v>0</v>
      </c>
      <c r="AW261" s="0" t="n">
        <f aca="false">I261</f>
        <v>0</v>
      </c>
      <c r="AX261" s="0" t="n">
        <f aca="false">J261</f>
        <v>0</v>
      </c>
      <c r="AY261" s="0" t="n">
        <f aca="false">K261</f>
        <v>0</v>
      </c>
      <c r="BC261" s="528" t="n">
        <v>44136</v>
      </c>
      <c r="BD261" s="0" t="n">
        <v>4.2575</v>
      </c>
      <c r="BF261" s="0" t="n">
        <v>-0.019988713</v>
      </c>
      <c r="BG261" s="0" t="n">
        <v>0.056</v>
      </c>
      <c r="BH261" s="0" t="n">
        <v>0.073133370167339</v>
      </c>
    </row>
    <row r="262" customFormat="false" ht="12.75" hidden="false" customHeight="false" outlineLevel="0" collapsed="false">
      <c r="O262" s="472" t="n">
        <v>44835</v>
      </c>
      <c r="P262" s="473" t="n">
        <v>5.225</v>
      </c>
      <c r="Q262" s="473" t="n">
        <v>0.17</v>
      </c>
      <c r="R262" s="339" t="n">
        <v>0.0125</v>
      </c>
      <c r="S262" s="339" t="n">
        <v>-0.015</v>
      </c>
      <c r="T262" s="535" t="n">
        <v>0.0664941390514531</v>
      </c>
      <c r="W262" s="532"/>
      <c r="X262" s="523"/>
      <c r="Y262" s="0"/>
      <c r="AO262" s="472" t="n">
        <f aca="false">A262</f>
        <v>0</v>
      </c>
      <c r="AP262" s="0" t="n">
        <f aca="false">B262</f>
        <v>0</v>
      </c>
      <c r="AQ262" s="0" t="n">
        <f aca="false">C262</f>
        <v>0</v>
      </c>
      <c r="AR262" s="0" t="n">
        <f aca="false">D262</f>
        <v>0</v>
      </c>
      <c r="AS262" s="0" t="n">
        <f aca="false">E262</f>
        <v>0</v>
      </c>
      <c r="AT262" s="0" t="n">
        <f aca="false">F262</f>
        <v>0</v>
      </c>
      <c r="AU262" s="0" t="n">
        <f aca="false">G262</f>
        <v>0</v>
      </c>
      <c r="AV262" s="0" t="n">
        <f aca="false">H262</f>
        <v>0</v>
      </c>
      <c r="AW262" s="0" t="n">
        <f aca="false">I262</f>
        <v>0</v>
      </c>
      <c r="AX262" s="0" t="n">
        <f aca="false">J262</f>
        <v>0</v>
      </c>
      <c r="AY262" s="0" t="n">
        <f aca="false">K262</f>
        <v>0</v>
      </c>
      <c r="BC262" s="528" t="n">
        <v>44166</v>
      </c>
      <c r="BD262" s="0" t="n">
        <v>4.3975</v>
      </c>
      <c r="BF262" s="0" t="n">
        <v>-0.034951938</v>
      </c>
      <c r="BG262" s="0" t="n">
        <v>0.056</v>
      </c>
      <c r="BH262" s="0" t="n">
        <v>0.073131720619026</v>
      </c>
    </row>
    <row r="263" customFormat="false" ht="12.75" hidden="false" customHeight="false" outlineLevel="0" collapsed="false">
      <c r="O263" s="472" t="n">
        <v>44866</v>
      </c>
      <c r="P263" s="473" t="n">
        <v>5.365</v>
      </c>
      <c r="Q263" s="473" t="n">
        <v>0.17</v>
      </c>
      <c r="R263" s="339" t="n">
        <v>-0.02</v>
      </c>
      <c r="S263" s="339" t="n">
        <v>-0.02</v>
      </c>
      <c r="T263" s="535" t="n">
        <v>0.06649240797339</v>
      </c>
      <c r="W263" s="532"/>
      <c r="X263" s="523"/>
      <c r="Y263" s="0"/>
      <c r="AO263" s="472" t="n">
        <f aca="false">A263</f>
        <v>0</v>
      </c>
      <c r="AP263" s="0" t="n">
        <f aca="false">B263</f>
        <v>0</v>
      </c>
      <c r="AQ263" s="0" t="n">
        <f aca="false">C263</f>
        <v>0</v>
      </c>
      <c r="AR263" s="0" t="n">
        <f aca="false">D263</f>
        <v>0</v>
      </c>
      <c r="AS263" s="0" t="n">
        <f aca="false">E263</f>
        <v>0</v>
      </c>
      <c r="AT263" s="0" t="n">
        <f aca="false">F263</f>
        <v>0</v>
      </c>
      <c r="AU263" s="0" t="n">
        <f aca="false">G263</f>
        <v>0</v>
      </c>
      <c r="AV263" s="0" t="n">
        <f aca="false">H263</f>
        <v>0</v>
      </c>
      <c r="AW263" s="0" t="n">
        <f aca="false">I263</f>
        <v>0</v>
      </c>
      <c r="AX263" s="0" t="n">
        <f aca="false">J263</f>
        <v>0</v>
      </c>
      <c r="AY263" s="0" t="n">
        <f aca="false">K263</f>
        <v>0</v>
      </c>
      <c r="BC263" s="528" t="n">
        <v>44197</v>
      </c>
      <c r="BD263" s="0" t="n">
        <v>5.094</v>
      </c>
      <c r="BF263" s="0" t="n">
        <v>-0.029955184</v>
      </c>
      <c r="BG263" s="0" t="n">
        <v>0.063</v>
      </c>
      <c r="BH263" s="0" t="n">
        <v>0.07313001608577</v>
      </c>
    </row>
    <row r="264" customFormat="false" ht="12.75" hidden="false" customHeight="false" outlineLevel="0" collapsed="false">
      <c r="O264" s="472" t="n">
        <v>44896</v>
      </c>
      <c r="P264" s="473" t="n">
        <v>5.51</v>
      </c>
      <c r="Q264" s="473" t="n">
        <v>0.17</v>
      </c>
      <c r="R264" s="339" t="n">
        <v>-0.0425</v>
      </c>
      <c r="S264" s="339" t="n">
        <v>-0.025</v>
      </c>
      <c r="T264" s="535" t="n">
        <v>0.0664907327365558</v>
      </c>
      <c r="W264" s="532"/>
      <c r="X264" s="523"/>
      <c r="Y264" s="0"/>
      <c r="AO264" s="472" t="n">
        <f aca="false">A264</f>
        <v>0</v>
      </c>
      <c r="AP264" s="0" t="n">
        <f aca="false">B264</f>
        <v>0</v>
      </c>
      <c r="AQ264" s="0" t="n">
        <f aca="false">C264</f>
        <v>0</v>
      </c>
      <c r="AR264" s="0" t="n">
        <f aca="false">D264</f>
        <v>0</v>
      </c>
      <c r="AS264" s="0" t="n">
        <f aca="false">E264</f>
        <v>0</v>
      </c>
      <c r="AT264" s="0" t="n">
        <f aca="false">F264</f>
        <v>0</v>
      </c>
      <c r="AU264" s="0" t="n">
        <f aca="false">G264</f>
        <v>0</v>
      </c>
      <c r="AV264" s="0" t="n">
        <f aca="false">H264</f>
        <v>0</v>
      </c>
      <c r="AW264" s="0" t="n">
        <f aca="false">I264</f>
        <v>0</v>
      </c>
      <c r="AX264" s="0" t="n">
        <f aca="false">J264</f>
        <v>0</v>
      </c>
      <c r="AY264" s="0" t="n">
        <f aca="false">K264</f>
        <v>0</v>
      </c>
      <c r="BC264" s="528" t="n">
        <v>44228</v>
      </c>
      <c r="BD264" s="0" t="n">
        <v>5.022</v>
      </c>
      <c r="BF264" s="0" t="n">
        <v>-0.004957423</v>
      </c>
      <c r="BG264" s="0" t="n">
        <v>0</v>
      </c>
      <c r="BH264" s="0" t="n">
        <v>0.073128311552515</v>
      </c>
    </row>
    <row r="265" customFormat="false" ht="12.75" hidden="false" customHeight="false" outlineLevel="0" collapsed="false">
      <c r="O265" s="472" t="n">
        <v>44927</v>
      </c>
      <c r="P265" s="473" t="n">
        <v>5.63</v>
      </c>
      <c r="Q265" s="473" t="n">
        <v>0.17</v>
      </c>
      <c r="R265" s="339" t="n">
        <v>-0.045</v>
      </c>
      <c r="S265" s="339" t="n">
        <v>-0.025</v>
      </c>
      <c r="T265" s="535" t="n">
        <v>0.0664890016584949</v>
      </c>
      <c r="W265" s="532"/>
      <c r="X265" s="523"/>
      <c r="Y265" s="0"/>
      <c r="AO265" s="472" t="n">
        <f aca="false">A265</f>
        <v>0</v>
      </c>
      <c r="AP265" s="0" t="n">
        <f aca="false">B265</f>
        <v>0</v>
      </c>
      <c r="AQ265" s="0" t="n">
        <f aca="false">C265</f>
        <v>0</v>
      </c>
      <c r="AR265" s="0" t="n">
        <f aca="false">D265</f>
        <v>0</v>
      </c>
      <c r="AS265" s="0" t="n">
        <f aca="false">E265</f>
        <v>0</v>
      </c>
      <c r="AT265" s="0" t="n">
        <f aca="false">F265</f>
        <v>0</v>
      </c>
      <c r="AU265" s="0" t="n">
        <f aca="false">G265</f>
        <v>0</v>
      </c>
      <c r="AV265" s="0" t="n">
        <f aca="false">H265</f>
        <v>0</v>
      </c>
      <c r="AW265" s="0" t="n">
        <f aca="false">I265</f>
        <v>0</v>
      </c>
      <c r="AX265" s="0" t="n">
        <f aca="false">J265</f>
        <v>0</v>
      </c>
      <c r="AY265" s="0" t="n">
        <f aca="false">K265</f>
        <v>0</v>
      </c>
      <c r="BC265" s="528" t="n">
        <v>44256</v>
      </c>
      <c r="BD265" s="0" t="n">
        <v>4.915</v>
      </c>
      <c r="BF265" s="0" t="n">
        <v>0.005042577</v>
      </c>
      <c r="BG265" s="0" t="n">
        <v>0</v>
      </c>
      <c r="BH265" s="0" t="n">
        <v>0.073126771974092</v>
      </c>
    </row>
    <row r="266" customFormat="false" ht="12.75" hidden="false" customHeight="false" outlineLevel="0" collapsed="false">
      <c r="O266" s="472" t="n">
        <v>44958</v>
      </c>
      <c r="P266" s="473" t="n">
        <v>5.512</v>
      </c>
      <c r="Q266" s="473" t="n">
        <v>0.17</v>
      </c>
      <c r="R266" s="339" t="n">
        <v>-0.0275</v>
      </c>
      <c r="S266" s="339" t="n">
        <v>-0.025</v>
      </c>
      <c r="T266" s="535" t="n">
        <v>0.0664872705804349</v>
      </c>
      <c r="W266" s="532"/>
      <c r="X266" s="523"/>
      <c r="Y266" s="0"/>
      <c r="AO266" s="472" t="n">
        <f aca="false">A266</f>
        <v>0</v>
      </c>
      <c r="AP266" s="0" t="n">
        <f aca="false">B266</f>
        <v>0</v>
      </c>
      <c r="AQ266" s="0" t="n">
        <f aca="false">C266</f>
        <v>0</v>
      </c>
      <c r="AR266" s="0" t="n">
        <f aca="false">D266</f>
        <v>0</v>
      </c>
      <c r="AS266" s="0" t="n">
        <f aca="false">E266</f>
        <v>0</v>
      </c>
      <c r="AT266" s="0" t="n">
        <f aca="false">F266</f>
        <v>0</v>
      </c>
      <c r="AU266" s="0" t="n">
        <f aca="false">G266</f>
        <v>0</v>
      </c>
      <c r="AV266" s="0" t="n">
        <f aca="false">H266</f>
        <v>0</v>
      </c>
      <c r="AW266" s="0" t="n">
        <f aca="false">I266</f>
        <v>0</v>
      </c>
      <c r="AX266" s="0" t="n">
        <f aca="false">J266</f>
        <v>0</v>
      </c>
      <c r="AY266" s="0" t="n">
        <f aca="false">K266</f>
        <v>0</v>
      </c>
      <c r="BC266" s="528" t="n">
        <v>44287</v>
      </c>
      <c r="BD266" s="0" t="n">
        <v>4.803</v>
      </c>
      <c r="BF266" s="0" t="n">
        <v>0.064976639</v>
      </c>
      <c r="BG266" s="0" t="n">
        <v>0</v>
      </c>
      <c r="BH266" s="0" t="n">
        <v>0.073125067440839</v>
      </c>
    </row>
    <row r="267" customFormat="false" ht="12.75" hidden="false" customHeight="false" outlineLevel="0" collapsed="false">
      <c r="O267" s="472" t="n">
        <v>44986</v>
      </c>
      <c r="P267" s="473" t="n">
        <v>5.379</v>
      </c>
      <c r="Q267" s="473" t="n">
        <v>0.17</v>
      </c>
      <c r="R267" s="339" t="n">
        <v>-0.015</v>
      </c>
      <c r="S267" s="339" t="n">
        <v>-0.02</v>
      </c>
      <c r="T267" s="535" t="n">
        <v>0.0664857070260592</v>
      </c>
      <c r="W267" s="532"/>
      <c r="X267" s="523"/>
      <c r="Y267" s="0"/>
      <c r="AO267" s="472" t="n">
        <f aca="false">A267</f>
        <v>0</v>
      </c>
      <c r="AP267" s="0" t="n">
        <f aca="false">B267</f>
        <v>0</v>
      </c>
      <c r="AQ267" s="0" t="n">
        <f aca="false">C267</f>
        <v>0</v>
      </c>
      <c r="AR267" s="0" t="n">
        <f aca="false">D267</f>
        <v>0</v>
      </c>
      <c r="AS267" s="0" t="n">
        <f aca="false">E267</f>
        <v>0</v>
      </c>
      <c r="AT267" s="0" t="n">
        <f aca="false">F267</f>
        <v>0</v>
      </c>
      <c r="AU267" s="0" t="n">
        <f aca="false">G267</f>
        <v>0</v>
      </c>
      <c r="AV267" s="0" t="n">
        <f aca="false">H267</f>
        <v>0</v>
      </c>
      <c r="AW267" s="0" t="n">
        <f aca="false">I267</f>
        <v>0</v>
      </c>
      <c r="AX267" s="0" t="n">
        <f aca="false">J267</f>
        <v>0</v>
      </c>
      <c r="AY267" s="0" t="n">
        <f aca="false">K267</f>
        <v>0</v>
      </c>
      <c r="BC267" s="528" t="n">
        <v>44317</v>
      </c>
      <c r="BD267" s="0" t="n">
        <v>4.793</v>
      </c>
      <c r="BF267" s="0" t="n">
        <v>0.064968124</v>
      </c>
      <c r="BG267" s="0" t="n">
        <v>0</v>
      </c>
      <c r="BH267" s="0" t="n">
        <v>0.073123417892531</v>
      </c>
    </row>
    <row r="268" customFormat="false" ht="12.75" hidden="false" customHeight="false" outlineLevel="0" collapsed="false">
      <c r="O268" s="472" t="n">
        <v>45017</v>
      </c>
      <c r="P268" s="473" t="n">
        <v>5.159</v>
      </c>
      <c r="Q268" s="473" t="n">
        <v>0.17</v>
      </c>
      <c r="R268" s="339" t="n">
        <v>0.02</v>
      </c>
      <c r="S268" s="339" t="n">
        <v>-0.015</v>
      </c>
      <c r="T268" s="535" t="n">
        <v>0.0664839759480014</v>
      </c>
      <c r="W268" s="532"/>
      <c r="X268" s="523"/>
      <c r="Y268" s="0"/>
      <c r="AO268" s="472" t="n">
        <f aca="false">A268</f>
        <v>0</v>
      </c>
      <c r="AP268" s="0" t="n">
        <f aca="false">B268</f>
        <v>0</v>
      </c>
      <c r="AQ268" s="0" t="n">
        <f aca="false">C268</f>
        <v>0</v>
      </c>
      <c r="AR268" s="0" t="n">
        <f aca="false">D268</f>
        <v>0</v>
      </c>
      <c r="AS268" s="0" t="n">
        <f aca="false">E268</f>
        <v>0</v>
      </c>
      <c r="AT268" s="0" t="n">
        <f aca="false">F268</f>
        <v>0</v>
      </c>
      <c r="AU268" s="0" t="n">
        <f aca="false">G268</f>
        <v>0</v>
      </c>
      <c r="AV268" s="0" t="n">
        <f aca="false">H268</f>
        <v>0</v>
      </c>
      <c r="AW268" s="0" t="n">
        <f aca="false">I268</f>
        <v>0</v>
      </c>
      <c r="AX268" s="0" t="n">
        <f aca="false">J268</f>
        <v>0</v>
      </c>
      <c r="AY268" s="0" t="n">
        <f aca="false">K268</f>
        <v>0</v>
      </c>
      <c r="BC268" s="528" t="n">
        <v>44348</v>
      </c>
      <c r="BD268" s="0" t="n">
        <v>4.789</v>
      </c>
      <c r="BF268" s="0" t="n">
        <v>0.064968124</v>
      </c>
      <c r="BG268" s="0" t="n">
        <v>0</v>
      </c>
      <c r="BH268" s="0" t="n">
        <v>0.073121713359279</v>
      </c>
    </row>
    <row r="269" customFormat="false" ht="12.75" hidden="false" customHeight="false" outlineLevel="0" collapsed="false">
      <c r="O269" s="472" t="n">
        <v>45047</v>
      </c>
      <c r="P269" s="473" t="n">
        <v>5.149</v>
      </c>
      <c r="Q269" s="473" t="n">
        <v>0.17</v>
      </c>
      <c r="R269" s="339" t="n">
        <v>0.02</v>
      </c>
      <c r="S269" s="339" t="n">
        <v>-0.015</v>
      </c>
      <c r="T269" s="535" t="n">
        <v>0.0664823007111721</v>
      </c>
      <c r="W269" s="532"/>
      <c r="X269" s="523"/>
      <c r="Y269" s="0"/>
      <c r="AO269" s="472" t="n">
        <f aca="false">A269</f>
        <v>0</v>
      </c>
      <c r="AP269" s="0" t="n">
        <f aca="false">B269</f>
        <v>0</v>
      </c>
      <c r="AQ269" s="0" t="n">
        <f aca="false">C269</f>
        <v>0</v>
      </c>
      <c r="AR269" s="0" t="n">
        <f aca="false">D269</f>
        <v>0</v>
      </c>
      <c r="AS269" s="0" t="n">
        <f aca="false">E269</f>
        <v>0</v>
      </c>
      <c r="AT269" s="0" t="n">
        <f aca="false">F269</f>
        <v>0</v>
      </c>
      <c r="AU269" s="0" t="n">
        <f aca="false">G269</f>
        <v>0</v>
      </c>
      <c r="AV269" s="0" t="n">
        <f aca="false">H269</f>
        <v>0</v>
      </c>
      <c r="AW269" s="0" t="n">
        <f aca="false">I269</f>
        <v>0</v>
      </c>
      <c r="AX269" s="0" t="n">
        <f aca="false">J269</f>
        <v>0</v>
      </c>
      <c r="AY269" s="0" t="n">
        <f aca="false">K269</f>
        <v>0</v>
      </c>
      <c r="BC269" s="528" t="n">
        <v>44378</v>
      </c>
      <c r="BD269" s="0" t="n">
        <v>4.786</v>
      </c>
      <c r="BF269" s="0" t="n">
        <v>0.064968124</v>
      </c>
      <c r="BG269" s="0" t="n">
        <v>0</v>
      </c>
      <c r="BH269" s="0" t="n">
        <v>0.073120063810973</v>
      </c>
    </row>
    <row r="270" customFormat="false" ht="12.75" hidden="false" customHeight="false" outlineLevel="0" collapsed="false">
      <c r="O270" s="472" t="n">
        <v>45078</v>
      </c>
      <c r="P270" s="473" t="n">
        <v>5.185</v>
      </c>
      <c r="Q270" s="473" t="n">
        <v>0.17</v>
      </c>
      <c r="R270" s="339" t="n">
        <v>0.025</v>
      </c>
      <c r="S270" s="339" t="n">
        <v>-0.015</v>
      </c>
      <c r="T270" s="535" t="n">
        <v>0.0664805696331157</v>
      </c>
      <c r="W270" s="532"/>
      <c r="X270" s="523"/>
      <c r="Y270" s="0"/>
      <c r="AO270" s="472" t="n">
        <f aca="false">A270</f>
        <v>0</v>
      </c>
      <c r="AP270" s="0" t="n">
        <f aca="false">B270</f>
        <v>0</v>
      </c>
      <c r="AQ270" s="0" t="n">
        <f aca="false">C270</f>
        <v>0</v>
      </c>
      <c r="AR270" s="0" t="n">
        <f aca="false">D270</f>
        <v>0</v>
      </c>
      <c r="AS270" s="0" t="n">
        <f aca="false">E270</f>
        <v>0</v>
      </c>
      <c r="AT270" s="0" t="n">
        <f aca="false">F270</f>
        <v>0</v>
      </c>
      <c r="AU270" s="0" t="n">
        <f aca="false">G270</f>
        <v>0</v>
      </c>
      <c r="AV270" s="0" t="n">
        <f aca="false">H270</f>
        <v>0</v>
      </c>
      <c r="AW270" s="0" t="n">
        <f aca="false">I270</f>
        <v>0</v>
      </c>
      <c r="AX270" s="0" t="n">
        <f aca="false">J270</f>
        <v>0</v>
      </c>
      <c r="AY270" s="0" t="n">
        <f aca="false">K270</f>
        <v>0</v>
      </c>
      <c r="BC270" s="528" t="n">
        <v>44409</v>
      </c>
      <c r="BD270" s="0" t="n">
        <v>4.816</v>
      </c>
      <c r="BF270" s="0" t="n">
        <v>0.064968124</v>
      </c>
      <c r="BG270" s="0" t="n">
        <v>0</v>
      </c>
      <c r="BH270" s="0" t="n">
        <v>0.073118359277723</v>
      </c>
    </row>
    <row r="271" customFormat="false" ht="12.75" hidden="false" customHeight="false" outlineLevel="0" collapsed="false">
      <c r="O271" s="472" t="n">
        <v>45108</v>
      </c>
      <c r="P271" s="473" t="n">
        <v>5.235</v>
      </c>
      <c r="Q271" s="473" t="n">
        <v>0.17</v>
      </c>
      <c r="R271" s="339" t="n">
        <v>0.0275</v>
      </c>
      <c r="S271" s="339" t="n">
        <v>-0.01</v>
      </c>
      <c r="T271" s="535" t="n">
        <v>0.0664788943962882</v>
      </c>
      <c r="W271" s="532"/>
      <c r="X271" s="523"/>
      <c r="Y271" s="0"/>
      <c r="AO271" s="472" t="n">
        <f aca="false">A271</f>
        <v>0</v>
      </c>
      <c r="AP271" s="0" t="n">
        <f aca="false">B271</f>
        <v>0</v>
      </c>
      <c r="AQ271" s="0" t="n">
        <f aca="false">C271</f>
        <v>0</v>
      </c>
      <c r="AR271" s="0" t="n">
        <f aca="false">D271</f>
        <v>0</v>
      </c>
      <c r="AS271" s="0" t="n">
        <f aca="false">E271</f>
        <v>0</v>
      </c>
      <c r="AT271" s="0" t="n">
        <f aca="false">F271</f>
        <v>0</v>
      </c>
      <c r="AU271" s="0" t="n">
        <f aca="false">G271</f>
        <v>0</v>
      </c>
      <c r="AV271" s="0" t="n">
        <f aca="false">H271</f>
        <v>0</v>
      </c>
      <c r="AW271" s="0" t="n">
        <f aca="false">I271</f>
        <v>0</v>
      </c>
      <c r="AX271" s="0" t="n">
        <f aca="false">J271</f>
        <v>0</v>
      </c>
      <c r="AY271" s="0" t="n">
        <f aca="false">K271</f>
        <v>0</v>
      </c>
      <c r="BC271" s="528" t="n">
        <v>44440</v>
      </c>
      <c r="BD271" s="0" t="n">
        <v>4.819</v>
      </c>
      <c r="BF271" s="0" t="n">
        <v>0.064968124</v>
      </c>
      <c r="BG271" s="0" t="n">
        <v>0</v>
      </c>
      <c r="BH271" s="0" t="n">
        <v>0.073116654744475</v>
      </c>
    </row>
    <row r="272" customFormat="false" ht="12.75" hidden="false" customHeight="false" outlineLevel="0" collapsed="false">
      <c r="O272" s="472" t="n">
        <v>45139</v>
      </c>
      <c r="P272" s="473" t="n">
        <v>5.266</v>
      </c>
      <c r="Q272" s="473" t="n">
        <v>0.17</v>
      </c>
      <c r="R272" s="339" t="n">
        <v>0.03</v>
      </c>
      <c r="S272" s="339" t="n">
        <v>-0.01</v>
      </c>
      <c r="T272" s="535" t="n">
        <v>0.0664771633182339</v>
      </c>
      <c r="W272" s="532"/>
      <c r="X272" s="523"/>
      <c r="Y272" s="0"/>
      <c r="AO272" s="472" t="n">
        <f aca="false">A272</f>
        <v>0</v>
      </c>
      <c r="AP272" s="0" t="n">
        <f aca="false">B272</f>
        <v>0</v>
      </c>
      <c r="AQ272" s="0" t="n">
        <f aca="false">C272</f>
        <v>0</v>
      </c>
      <c r="AR272" s="0" t="n">
        <f aca="false">D272</f>
        <v>0</v>
      </c>
      <c r="AS272" s="0" t="n">
        <f aca="false">E272</f>
        <v>0</v>
      </c>
      <c r="AT272" s="0" t="n">
        <f aca="false">F272</f>
        <v>0</v>
      </c>
      <c r="AU272" s="0" t="n">
        <f aca="false">G272</f>
        <v>0</v>
      </c>
      <c r="AV272" s="0" t="n">
        <f aca="false">H272</f>
        <v>0</v>
      </c>
      <c r="AW272" s="0" t="n">
        <f aca="false">I272</f>
        <v>0</v>
      </c>
      <c r="AX272" s="0" t="n">
        <f aca="false">J272</f>
        <v>0</v>
      </c>
      <c r="AY272" s="0" t="n">
        <f aca="false">K272</f>
        <v>0</v>
      </c>
      <c r="BC272" s="528" t="n">
        <v>44470</v>
      </c>
      <c r="BD272" s="0" t="n">
        <v>4.842</v>
      </c>
      <c r="BF272" s="0" t="n">
        <v>0.064968124</v>
      </c>
      <c r="BG272" s="0" t="n">
        <v>0</v>
      </c>
      <c r="BH272" s="0" t="n">
        <v>0.073115005196171</v>
      </c>
    </row>
    <row r="273" customFormat="false" ht="12.75" hidden="false" customHeight="false" outlineLevel="0" collapsed="false">
      <c r="O273" s="472" t="n">
        <v>45170</v>
      </c>
      <c r="P273" s="473" t="n">
        <v>5.281</v>
      </c>
      <c r="Q273" s="473" t="n">
        <v>0.17</v>
      </c>
      <c r="R273" s="339" t="n">
        <v>0.0225</v>
      </c>
      <c r="S273" s="339" t="n">
        <v>-0.01</v>
      </c>
      <c r="T273" s="535" t="n">
        <v>0.0664754322401806</v>
      </c>
      <c r="W273" s="532"/>
      <c r="X273" s="523"/>
      <c r="Y273" s="0"/>
      <c r="AO273" s="472" t="n">
        <f aca="false">A273</f>
        <v>0</v>
      </c>
      <c r="AP273" s="0" t="n">
        <f aca="false">B273</f>
        <v>0</v>
      </c>
      <c r="AQ273" s="0" t="n">
        <f aca="false">C273</f>
        <v>0</v>
      </c>
      <c r="AR273" s="0" t="n">
        <f aca="false">D273</f>
        <v>0</v>
      </c>
      <c r="AS273" s="0" t="n">
        <f aca="false">E273</f>
        <v>0</v>
      </c>
      <c r="AT273" s="0" t="n">
        <f aca="false">F273</f>
        <v>0</v>
      </c>
      <c r="AU273" s="0" t="n">
        <f aca="false">G273</f>
        <v>0</v>
      </c>
      <c r="AV273" s="0" t="n">
        <f aca="false">H273</f>
        <v>0</v>
      </c>
      <c r="AW273" s="0" t="n">
        <f aca="false">I273</f>
        <v>0</v>
      </c>
      <c r="AX273" s="0" t="n">
        <f aca="false">J273</f>
        <v>0</v>
      </c>
      <c r="AY273" s="0" t="n">
        <f aca="false">K273</f>
        <v>0</v>
      </c>
      <c r="BC273" s="528" t="n">
        <v>44501</v>
      </c>
      <c r="BD273" s="0" t="n">
        <v>4.951</v>
      </c>
      <c r="BF273" s="0" t="n">
        <v>-0.014988713</v>
      </c>
      <c r="BG273" s="0" t="n">
        <v>0</v>
      </c>
      <c r="BH273" s="0" t="n">
        <v>0.073113300662925</v>
      </c>
    </row>
    <row r="274" customFormat="false" ht="12.75" hidden="false" customHeight="false" outlineLevel="0" collapsed="false">
      <c r="O274" s="472" t="n">
        <v>45200</v>
      </c>
      <c r="P274" s="473" t="n">
        <v>5.31</v>
      </c>
      <c r="Q274" s="473" t="n">
        <v>0.17</v>
      </c>
      <c r="R274" s="339" t="n">
        <v>0.0125</v>
      </c>
      <c r="S274" s="339" t="n">
        <v>-0.015</v>
      </c>
      <c r="T274" s="535" t="n">
        <v>0.0664737570033562</v>
      </c>
      <c r="W274" s="532"/>
      <c r="X274" s="523"/>
      <c r="Y274" s="0"/>
      <c r="AO274" s="472" t="n">
        <f aca="false">A274</f>
        <v>0</v>
      </c>
      <c r="AP274" s="0" t="n">
        <f aca="false">B274</f>
        <v>0</v>
      </c>
      <c r="AQ274" s="0" t="n">
        <f aca="false">C274</f>
        <v>0</v>
      </c>
      <c r="AR274" s="0" t="n">
        <f aca="false">D274</f>
        <v>0</v>
      </c>
      <c r="AS274" s="0" t="n">
        <f aca="false">E274</f>
        <v>0</v>
      </c>
      <c r="AT274" s="0" t="n">
        <f aca="false">F274</f>
        <v>0</v>
      </c>
      <c r="AU274" s="0" t="n">
        <f aca="false">G274</f>
        <v>0</v>
      </c>
      <c r="AV274" s="0" t="n">
        <f aca="false">H274</f>
        <v>0</v>
      </c>
      <c r="AW274" s="0" t="n">
        <f aca="false">I274</f>
        <v>0</v>
      </c>
      <c r="AX274" s="0" t="n">
        <f aca="false">J274</f>
        <v>0</v>
      </c>
      <c r="AY274" s="0" t="n">
        <f aca="false">K274</f>
        <v>0</v>
      </c>
      <c r="BC274" s="528" t="n">
        <v>44531</v>
      </c>
      <c r="BD274" s="0" t="n">
        <v>5.072</v>
      </c>
      <c r="BF274" s="0" t="n">
        <v>-0.029951938</v>
      </c>
      <c r="BG274" s="0" t="n">
        <v>0</v>
      </c>
      <c r="BH274" s="0" t="n">
        <v>0.073111651114622</v>
      </c>
    </row>
    <row r="275" customFormat="false" ht="12.75" hidden="false" customHeight="false" outlineLevel="0" collapsed="false">
      <c r="O275" s="472" t="n">
        <v>45231</v>
      </c>
      <c r="P275" s="473" t="n">
        <v>5.45</v>
      </c>
      <c r="Q275" s="473" t="n">
        <v>0.17</v>
      </c>
      <c r="R275" s="339" t="n">
        <v>-0.02</v>
      </c>
      <c r="S275" s="339" t="n">
        <v>0</v>
      </c>
      <c r="T275" s="535" t="n">
        <v>0.0664720259253047</v>
      </c>
      <c r="W275" s="532"/>
      <c r="X275" s="523"/>
      <c r="Y275" s="0"/>
      <c r="AO275" s="472" t="n">
        <f aca="false">A275</f>
        <v>0</v>
      </c>
      <c r="AP275" s="0" t="n">
        <f aca="false">B275</f>
        <v>0</v>
      </c>
      <c r="AQ275" s="0" t="n">
        <f aca="false">C275</f>
        <v>0</v>
      </c>
      <c r="AR275" s="0" t="n">
        <f aca="false">D275</f>
        <v>0</v>
      </c>
      <c r="AS275" s="0" t="n">
        <f aca="false">E275</f>
        <v>0</v>
      </c>
      <c r="AT275" s="0" t="n">
        <f aca="false">F275</f>
        <v>0</v>
      </c>
      <c r="AU275" s="0" t="n">
        <f aca="false">G275</f>
        <v>0</v>
      </c>
      <c r="AV275" s="0" t="n">
        <f aca="false">H275</f>
        <v>0</v>
      </c>
      <c r="AW275" s="0" t="n">
        <f aca="false">I275</f>
        <v>0</v>
      </c>
      <c r="AX275" s="0" t="n">
        <f aca="false">J275</f>
        <v>0</v>
      </c>
      <c r="AY275" s="0" t="n">
        <f aca="false">K275</f>
        <v>0</v>
      </c>
      <c r="BC275" s="528" t="n">
        <v>44562</v>
      </c>
      <c r="BD275" s="0" t="n">
        <v>5.304</v>
      </c>
      <c r="BF275" s="0" t="n">
        <v>-0.024955184</v>
      </c>
      <c r="BG275" s="0" t="n">
        <v>0</v>
      </c>
      <c r="BH275" s="0" t="n">
        <v>0.073109946581377</v>
      </c>
    </row>
    <row r="276" customFormat="false" ht="12.75" hidden="false" customHeight="false" outlineLevel="0" collapsed="false">
      <c r="O276" s="472" t="n">
        <v>45261</v>
      </c>
      <c r="P276" s="473" t="n">
        <v>5.595</v>
      </c>
      <c r="Q276" s="473" t="n">
        <v>0.17</v>
      </c>
      <c r="R276" s="339" t="n">
        <v>-0.0425</v>
      </c>
      <c r="S276" s="339" t="n">
        <v>0</v>
      </c>
      <c r="T276" s="535" t="n">
        <v>0.0664703506884825</v>
      </c>
      <c r="W276" s="532"/>
      <c r="X276" s="523"/>
      <c r="Y276" s="0"/>
      <c r="AO276" s="472" t="n">
        <f aca="false">A276</f>
        <v>0</v>
      </c>
      <c r="AP276" s="0" t="n">
        <f aca="false">B276</f>
        <v>0</v>
      </c>
      <c r="AQ276" s="0" t="n">
        <f aca="false">C276</f>
        <v>0</v>
      </c>
      <c r="AR276" s="0" t="n">
        <f aca="false">D276</f>
        <v>0</v>
      </c>
      <c r="AS276" s="0" t="n">
        <f aca="false">E276</f>
        <v>0</v>
      </c>
      <c r="AT276" s="0" t="n">
        <f aca="false">F276</f>
        <v>0</v>
      </c>
      <c r="AU276" s="0" t="n">
        <f aca="false">G276</f>
        <v>0</v>
      </c>
      <c r="AV276" s="0" t="n">
        <f aca="false">H276</f>
        <v>0</v>
      </c>
      <c r="AW276" s="0" t="n">
        <f aca="false">I276</f>
        <v>0</v>
      </c>
      <c r="AX276" s="0" t="n">
        <f aca="false">J276</f>
        <v>0</v>
      </c>
      <c r="AY276" s="0" t="n">
        <f aca="false">K276</f>
        <v>0</v>
      </c>
      <c r="BC276" s="528" t="n">
        <v>44593</v>
      </c>
      <c r="BD276" s="0" t="n">
        <v>5.232</v>
      </c>
      <c r="BF276" s="0" t="n">
        <v>4.2577E-005</v>
      </c>
      <c r="BG276" s="0" t="n">
        <v>0</v>
      </c>
      <c r="BH276" s="0" t="n">
        <v>0.073108242048134</v>
      </c>
    </row>
    <row r="277" customFormat="false" ht="12.75" hidden="false" customHeight="false" outlineLevel="0" collapsed="false">
      <c r="O277" s="472" t="n">
        <v>45292</v>
      </c>
      <c r="P277" s="473" t="n">
        <v>5.715</v>
      </c>
      <c r="Q277" s="473" t="n">
        <v>0.17</v>
      </c>
      <c r="R277" s="339" t="n">
        <v>-0.045</v>
      </c>
      <c r="S277" s="339" t="n">
        <v>0</v>
      </c>
      <c r="T277" s="535" t="n">
        <v>0.0664686196104332</v>
      </c>
      <c r="W277" s="532"/>
      <c r="X277" s="523"/>
      <c r="Y277" s="0"/>
      <c r="AO277" s="472" t="n">
        <f aca="false">A277</f>
        <v>0</v>
      </c>
      <c r="AP277" s="0" t="n">
        <f aca="false">B277</f>
        <v>0</v>
      </c>
      <c r="AQ277" s="0" t="n">
        <f aca="false">C277</f>
        <v>0</v>
      </c>
      <c r="AR277" s="0" t="n">
        <f aca="false">D277</f>
        <v>0</v>
      </c>
      <c r="AS277" s="0" t="n">
        <f aca="false">E277</f>
        <v>0</v>
      </c>
      <c r="AT277" s="0" t="n">
        <f aca="false">F277</f>
        <v>0</v>
      </c>
      <c r="AU277" s="0" t="n">
        <f aca="false">G277</f>
        <v>0</v>
      </c>
      <c r="AV277" s="0" t="n">
        <f aca="false">H277</f>
        <v>0</v>
      </c>
      <c r="AW277" s="0" t="n">
        <f aca="false">I277</f>
        <v>0</v>
      </c>
      <c r="AX277" s="0" t="n">
        <f aca="false">J277</f>
        <v>0</v>
      </c>
      <c r="AY277" s="0" t="n">
        <f aca="false">K277</f>
        <v>0</v>
      </c>
      <c r="BC277" s="528" t="n">
        <v>44621</v>
      </c>
      <c r="BD277" s="0" t="n">
        <v>5.125</v>
      </c>
      <c r="BF277" s="0" t="n">
        <v>0.010042577</v>
      </c>
      <c r="BG277" s="0" t="n">
        <v>0</v>
      </c>
      <c r="BH277" s="0" t="n">
        <v>0.073106702469721</v>
      </c>
    </row>
    <row r="278" customFormat="false" ht="12.75" hidden="false" customHeight="false" outlineLevel="0" collapsed="false">
      <c r="O278" s="472" t="n">
        <v>45323</v>
      </c>
      <c r="P278" s="473" t="n">
        <v>5.597</v>
      </c>
      <c r="Q278" s="473" t="n">
        <v>0.17</v>
      </c>
      <c r="R278" s="339" t="n">
        <v>-0.0275</v>
      </c>
      <c r="S278" s="339" t="n">
        <v>0</v>
      </c>
      <c r="T278" s="535" t="n">
        <v>0.0664668885323847</v>
      </c>
      <c r="W278" s="532"/>
      <c r="X278" s="523"/>
      <c r="Y278" s="0"/>
      <c r="AO278" s="472" t="n">
        <f aca="false">A278</f>
        <v>0</v>
      </c>
      <c r="AP278" s="0" t="n">
        <f aca="false">B278</f>
        <v>0</v>
      </c>
      <c r="AQ278" s="0" t="n">
        <f aca="false">C278</f>
        <v>0</v>
      </c>
      <c r="AR278" s="0" t="n">
        <f aca="false">D278</f>
        <v>0</v>
      </c>
      <c r="AS278" s="0" t="n">
        <f aca="false">E278</f>
        <v>0</v>
      </c>
      <c r="AT278" s="0" t="n">
        <f aca="false">F278</f>
        <v>0</v>
      </c>
      <c r="AU278" s="0" t="n">
        <f aca="false">G278</f>
        <v>0</v>
      </c>
      <c r="AV278" s="0" t="n">
        <f aca="false">H278</f>
        <v>0</v>
      </c>
      <c r="AW278" s="0" t="n">
        <f aca="false">I278</f>
        <v>0</v>
      </c>
      <c r="AX278" s="0" t="n">
        <f aca="false">J278</f>
        <v>0</v>
      </c>
      <c r="AY278" s="0" t="n">
        <f aca="false">K278</f>
        <v>0</v>
      </c>
      <c r="BC278" s="528" t="n">
        <v>44652</v>
      </c>
      <c r="BD278" s="0" t="n">
        <v>5.013</v>
      </c>
      <c r="BF278" s="0" t="n">
        <v>0.069976639</v>
      </c>
      <c r="BG278" s="0" t="n">
        <v>0</v>
      </c>
      <c r="BH278" s="0" t="n">
        <v>0.073104997936479</v>
      </c>
    </row>
    <row r="279" customFormat="false" ht="12.75" hidden="false" customHeight="false" outlineLevel="0" collapsed="false">
      <c r="O279" s="472" t="n">
        <v>45352</v>
      </c>
      <c r="P279" s="473" t="n">
        <v>5.464</v>
      </c>
      <c r="Q279" s="473" t="n">
        <v>0.17</v>
      </c>
      <c r="R279" s="339" t="n">
        <v>-0.015</v>
      </c>
      <c r="S279" s="339" t="n">
        <v>0</v>
      </c>
      <c r="T279" s="535" t="n">
        <v>0.0664652691367924</v>
      </c>
      <c r="W279" s="532"/>
      <c r="X279" s="523"/>
      <c r="Y279" s="0"/>
      <c r="AO279" s="472" t="n">
        <f aca="false">A279</f>
        <v>0</v>
      </c>
      <c r="AP279" s="0" t="n">
        <f aca="false">B279</f>
        <v>0</v>
      </c>
      <c r="AQ279" s="0" t="n">
        <f aca="false">C279</f>
        <v>0</v>
      </c>
      <c r="AR279" s="0" t="n">
        <f aca="false">D279</f>
        <v>0</v>
      </c>
      <c r="AS279" s="0" t="n">
        <f aca="false">E279</f>
        <v>0</v>
      </c>
      <c r="AT279" s="0" t="n">
        <f aca="false">F279</f>
        <v>0</v>
      </c>
      <c r="AU279" s="0" t="n">
        <f aca="false">G279</f>
        <v>0</v>
      </c>
      <c r="AV279" s="0" t="n">
        <f aca="false">H279</f>
        <v>0</v>
      </c>
      <c r="AW279" s="0" t="n">
        <f aca="false">I279</f>
        <v>0</v>
      </c>
      <c r="AX279" s="0" t="n">
        <f aca="false">J279</f>
        <v>0</v>
      </c>
      <c r="AY279" s="0" t="n">
        <f aca="false">K279</f>
        <v>0</v>
      </c>
      <c r="BC279" s="528" t="n">
        <v>44682</v>
      </c>
      <c r="BD279" s="0" t="n">
        <v>5.003</v>
      </c>
      <c r="BF279" s="0" t="n">
        <v>0.069968124</v>
      </c>
      <c r="BG279" s="0" t="n">
        <v>0</v>
      </c>
      <c r="BH279" s="0" t="n">
        <v>0.073103348388181</v>
      </c>
    </row>
    <row r="280" customFormat="false" ht="12.75" hidden="false" customHeight="false" outlineLevel="0" collapsed="false">
      <c r="O280" s="472" t="n">
        <v>45383</v>
      </c>
      <c r="P280" s="473" t="n">
        <v>5.244</v>
      </c>
      <c r="Q280" s="473" t="n">
        <v>0.17</v>
      </c>
      <c r="R280" s="339" t="n">
        <v>0.02</v>
      </c>
      <c r="S280" s="339" t="n">
        <v>0</v>
      </c>
      <c r="T280" s="535" t="n">
        <v>0.0664635380587457</v>
      </c>
      <c r="W280" s="532"/>
      <c r="X280" s="523"/>
      <c r="Y280" s="0"/>
      <c r="AO280" s="472" t="n">
        <f aca="false">A280</f>
        <v>0</v>
      </c>
      <c r="AP280" s="0" t="n">
        <f aca="false">B280</f>
        <v>0</v>
      </c>
      <c r="AQ280" s="0" t="n">
        <f aca="false">C280</f>
        <v>0</v>
      </c>
      <c r="AR280" s="0" t="n">
        <f aca="false">D280</f>
        <v>0</v>
      </c>
      <c r="AS280" s="0" t="n">
        <f aca="false">E280</f>
        <v>0</v>
      </c>
      <c r="AT280" s="0" t="n">
        <f aca="false">F280</f>
        <v>0</v>
      </c>
      <c r="AU280" s="0" t="n">
        <f aca="false">G280</f>
        <v>0</v>
      </c>
      <c r="AV280" s="0" t="n">
        <f aca="false">H280</f>
        <v>0</v>
      </c>
      <c r="AW280" s="0" t="n">
        <f aca="false">I280</f>
        <v>0</v>
      </c>
      <c r="AX280" s="0" t="n">
        <f aca="false">J280</f>
        <v>0</v>
      </c>
      <c r="AY280" s="0" t="n">
        <f aca="false">K280</f>
        <v>0</v>
      </c>
      <c r="BC280" s="528" t="n">
        <v>44713</v>
      </c>
      <c r="BD280" s="0" t="n">
        <v>4.999</v>
      </c>
      <c r="BF280" s="0" t="n">
        <v>0.069968124</v>
      </c>
      <c r="BG280" s="0" t="n">
        <v>0</v>
      </c>
      <c r="BH280" s="0" t="n">
        <v>0.073101643854942</v>
      </c>
    </row>
    <row r="281" customFormat="false" ht="12.75" hidden="false" customHeight="false" outlineLevel="0" collapsed="false">
      <c r="O281" s="472" t="n">
        <v>45413</v>
      </c>
      <c r="P281" s="473" t="n">
        <v>5.234</v>
      </c>
      <c r="Q281" s="473" t="n">
        <v>0.17</v>
      </c>
      <c r="R281" s="339" t="n">
        <v>0.02</v>
      </c>
      <c r="S281" s="339" t="n">
        <v>0</v>
      </c>
      <c r="T281" s="535" t="n">
        <v>0.0664618628219276</v>
      </c>
      <c r="W281" s="532"/>
      <c r="X281" s="523"/>
      <c r="Y281" s="0"/>
      <c r="AO281" s="472" t="n">
        <f aca="false">A281</f>
        <v>0</v>
      </c>
      <c r="AP281" s="0" t="n">
        <f aca="false">B281</f>
        <v>0</v>
      </c>
      <c r="AQ281" s="0" t="n">
        <f aca="false">C281</f>
        <v>0</v>
      </c>
      <c r="AR281" s="0" t="n">
        <f aca="false">D281</f>
        <v>0</v>
      </c>
      <c r="AS281" s="0" t="n">
        <f aca="false">E281</f>
        <v>0</v>
      </c>
      <c r="AT281" s="0" t="n">
        <f aca="false">F281</f>
        <v>0</v>
      </c>
      <c r="AU281" s="0" t="n">
        <f aca="false">G281</f>
        <v>0</v>
      </c>
      <c r="AV281" s="0" t="n">
        <f aca="false">H281</f>
        <v>0</v>
      </c>
      <c r="AW281" s="0" t="n">
        <f aca="false">I281</f>
        <v>0</v>
      </c>
      <c r="AX281" s="0" t="n">
        <f aca="false">J281</f>
        <v>0</v>
      </c>
      <c r="AY281" s="0" t="n">
        <f aca="false">K281</f>
        <v>0</v>
      </c>
      <c r="BC281" s="528" t="n">
        <v>44743</v>
      </c>
      <c r="BD281" s="0" t="n">
        <v>4.996</v>
      </c>
      <c r="BF281" s="0" t="n">
        <v>0.069968124</v>
      </c>
      <c r="BG281" s="0" t="n">
        <v>0</v>
      </c>
      <c r="BH281" s="0" t="n">
        <v>0.073099994306646</v>
      </c>
    </row>
    <row r="282" customFormat="false" ht="12.75" hidden="false" customHeight="false" outlineLevel="0" collapsed="false">
      <c r="O282" s="472" t="n">
        <v>45444</v>
      </c>
      <c r="P282" s="473" t="n">
        <v>5.27</v>
      </c>
      <c r="Q282" s="473" t="n">
        <v>0.17</v>
      </c>
      <c r="R282" s="339" t="n">
        <v>0.025</v>
      </c>
      <c r="S282" s="339" t="n">
        <v>0</v>
      </c>
      <c r="T282" s="535" t="n">
        <v>0.0664601317438831</v>
      </c>
      <c r="W282" s="532"/>
      <c r="X282" s="523"/>
      <c r="Y282" s="0"/>
      <c r="AO282" s="472" t="n">
        <f aca="false">A282</f>
        <v>0</v>
      </c>
      <c r="AP282" s="0" t="n">
        <f aca="false">B282</f>
        <v>0</v>
      </c>
      <c r="AQ282" s="0" t="n">
        <f aca="false">C282</f>
        <v>0</v>
      </c>
      <c r="AR282" s="0" t="n">
        <f aca="false">D282</f>
        <v>0</v>
      </c>
      <c r="AS282" s="0" t="n">
        <f aca="false">E282</f>
        <v>0</v>
      </c>
      <c r="AT282" s="0" t="n">
        <f aca="false">F282</f>
        <v>0</v>
      </c>
      <c r="AU282" s="0" t="n">
        <f aca="false">G282</f>
        <v>0</v>
      </c>
      <c r="AV282" s="0" t="n">
        <f aca="false">H282</f>
        <v>0</v>
      </c>
      <c r="AW282" s="0" t="n">
        <f aca="false">I282</f>
        <v>0</v>
      </c>
      <c r="AX282" s="0" t="n">
        <f aca="false">J282</f>
        <v>0</v>
      </c>
      <c r="AY282" s="0" t="n">
        <f aca="false">K282</f>
        <v>0</v>
      </c>
      <c r="BC282" s="528" t="n">
        <v>44774</v>
      </c>
      <c r="BD282" s="0" t="n">
        <v>5.026</v>
      </c>
      <c r="BF282" s="0" t="n">
        <v>0.069968124</v>
      </c>
      <c r="BG282" s="0" t="n">
        <v>0</v>
      </c>
      <c r="BH282" s="0" t="n">
        <v>0.073098289773407</v>
      </c>
    </row>
    <row r="283" customFormat="false" ht="12.75" hidden="false" customHeight="false" outlineLevel="0" collapsed="false">
      <c r="O283" s="472" t="n">
        <v>45474</v>
      </c>
      <c r="P283" s="473" t="n">
        <v>5.32</v>
      </c>
      <c r="Q283" s="473" t="n">
        <v>0.17</v>
      </c>
      <c r="R283" s="339" t="n">
        <v>0.0275</v>
      </c>
      <c r="S283" s="339" t="n">
        <v>0</v>
      </c>
      <c r="T283" s="535" t="n">
        <v>0.0664584565070672</v>
      </c>
      <c r="W283" s="532"/>
      <c r="X283" s="523"/>
      <c r="Y283" s="0"/>
      <c r="AO283" s="472" t="n">
        <f aca="false">A283</f>
        <v>0</v>
      </c>
      <c r="AP283" s="0" t="n">
        <f aca="false">B283</f>
        <v>0</v>
      </c>
      <c r="AQ283" s="0" t="n">
        <f aca="false">C283</f>
        <v>0</v>
      </c>
      <c r="AR283" s="0" t="n">
        <f aca="false">D283</f>
        <v>0</v>
      </c>
      <c r="AS283" s="0" t="n">
        <f aca="false">E283</f>
        <v>0</v>
      </c>
      <c r="AT283" s="0" t="n">
        <f aca="false">F283</f>
        <v>0</v>
      </c>
      <c r="AU283" s="0" t="n">
        <f aca="false">G283</f>
        <v>0</v>
      </c>
      <c r="AV283" s="0" t="n">
        <f aca="false">H283</f>
        <v>0</v>
      </c>
      <c r="AW283" s="0" t="n">
        <f aca="false">I283</f>
        <v>0</v>
      </c>
      <c r="AX283" s="0" t="n">
        <f aca="false">J283</f>
        <v>0</v>
      </c>
      <c r="AY283" s="0" t="n">
        <f aca="false">K283</f>
        <v>0</v>
      </c>
      <c r="BC283" s="528" t="n">
        <v>44805</v>
      </c>
      <c r="BD283" s="0" t="n">
        <v>5.029</v>
      </c>
      <c r="BF283" s="0" t="n">
        <v>0.069968124</v>
      </c>
      <c r="BG283" s="0" t="n">
        <v>0</v>
      </c>
      <c r="BH283" s="0" t="n">
        <v>0.07309658524017</v>
      </c>
    </row>
    <row r="284" customFormat="false" ht="12.75" hidden="false" customHeight="false" outlineLevel="0" collapsed="false">
      <c r="O284" s="472" t="n">
        <v>45505</v>
      </c>
      <c r="P284" s="473" t="n">
        <v>5.351</v>
      </c>
      <c r="Q284" s="473" t="n">
        <v>0.17</v>
      </c>
      <c r="R284" s="339" t="n">
        <v>0.03</v>
      </c>
      <c r="S284" s="339" t="n">
        <v>0</v>
      </c>
      <c r="T284" s="535" t="n">
        <v>0.0664567254290249</v>
      </c>
      <c r="W284" s="532"/>
      <c r="X284" s="523"/>
      <c r="Y284" s="0"/>
      <c r="AO284" s="472" t="n">
        <f aca="false">A284</f>
        <v>0</v>
      </c>
      <c r="AP284" s="0" t="n">
        <f aca="false">B284</f>
        <v>0</v>
      </c>
      <c r="AQ284" s="0" t="n">
        <f aca="false">C284</f>
        <v>0</v>
      </c>
      <c r="AR284" s="0" t="n">
        <f aca="false">D284</f>
        <v>0</v>
      </c>
      <c r="AS284" s="0" t="n">
        <f aca="false">E284</f>
        <v>0</v>
      </c>
      <c r="AT284" s="0" t="n">
        <f aca="false">F284</f>
        <v>0</v>
      </c>
      <c r="AU284" s="0" t="n">
        <f aca="false">G284</f>
        <v>0</v>
      </c>
      <c r="AV284" s="0" t="n">
        <f aca="false">H284</f>
        <v>0</v>
      </c>
      <c r="AW284" s="0" t="n">
        <f aca="false">I284</f>
        <v>0</v>
      </c>
      <c r="AX284" s="0" t="n">
        <f aca="false">J284</f>
        <v>0</v>
      </c>
      <c r="AY284" s="0" t="n">
        <f aca="false">K284</f>
        <v>0</v>
      </c>
      <c r="BC284" s="528" t="n">
        <v>44835</v>
      </c>
      <c r="BD284" s="0" t="n">
        <v>5.052</v>
      </c>
      <c r="BF284" s="0" t="n">
        <v>0.069968124</v>
      </c>
      <c r="BG284" s="0" t="n">
        <v>0</v>
      </c>
      <c r="BH284" s="0" t="n">
        <v>0.073094935691877</v>
      </c>
    </row>
    <row r="285" customFormat="false" ht="12.75" hidden="false" customHeight="false" outlineLevel="0" collapsed="false">
      <c r="O285" s="472" t="n">
        <v>45536</v>
      </c>
      <c r="P285" s="473" t="n">
        <v>5.366</v>
      </c>
      <c r="Q285" s="473" t="n">
        <v>0.17</v>
      </c>
      <c r="R285" s="339" t="n">
        <v>0.0225</v>
      </c>
      <c r="S285" s="339" t="n">
        <v>0</v>
      </c>
      <c r="T285" s="535" t="n">
        <v>0.0664549943509836</v>
      </c>
      <c r="W285" s="532"/>
      <c r="X285" s="523"/>
      <c r="Y285" s="0"/>
      <c r="AO285" s="472" t="n">
        <f aca="false">A285</f>
        <v>0</v>
      </c>
      <c r="AP285" s="0" t="n">
        <f aca="false">B285</f>
        <v>0</v>
      </c>
      <c r="AQ285" s="0" t="n">
        <f aca="false">C285</f>
        <v>0</v>
      </c>
      <c r="AR285" s="0" t="n">
        <f aca="false">D285</f>
        <v>0</v>
      </c>
      <c r="AS285" s="0" t="n">
        <f aca="false">E285</f>
        <v>0</v>
      </c>
      <c r="AT285" s="0" t="n">
        <f aca="false">F285</f>
        <v>0</v>
      </c>
      <c r="AU285" s="0" t="n">
        <f aca="false">G285</f>
        <v>0</v>
      </c>
      <c r="AV285" s="0" t="n">
        <f aca="false">H285</f>
        <v>0</v>
      </c>
      <c r="AW285" s="0" t="n">
        <f aca="false">I285</f>
        <v>0</v>
      </c>
      <c r="AX285" s="0" t="n">
        <f aca="false">J285</f>
        <v>0</v>
      </c>
      <c r="AY285" s="0" t="n">
        <f aca="false">K285</f>
        <v>0</v>
      </c>
      <c r="BC285" s="528" t="n">
        <v>44866</v>
      </c>
      <c r="BD285" s="0" t="n">
        <v>5.161</v>
      </c>
      <c r="BF285" s="0" t="n">
        <v>-0.009988713</v>
      </c>
      <c r="BG285" s="0" t="n">
        <v>0</v>
      </c>
      <c r="BH285" s="0" t="n">
        <v>0.073093231158642</v>
      </c>
    </row>
    <row r="286" customFormat="false" ht="12.75" hidden="false" customHeight="false" outlineLevel="0" collapsed="false">
      <c r="O286" s="472" t="n">
        <v>45566</v>
      </c>
      <c r="P286" s="473" t="n">
        <v>5.395</v>
      </c>
      <c r="Q286" s="473" t="n">
        <v>0.17</v>
      </c>
      <c r="R286" s="339" t="n">
        <v>0.0125</v>
      </c>
      <c r="S286" s="339" t="n">
        <v>0</v>
      </c>
      <c r="T286" s="535" t="n">
        <v>0.0664533191141703</v>
      </c>
      <c r="W286" s="532"/>
      <c r="X286" s="523"/>
      <c r="Y286" s="0"/>
      <c r="AO286" s="472" t="n">
        <f aca="false">A286</f>
        <v>0</v>
      </c>
      <c r="AP286" s="0" t="n">
        <f aca="false">B286</f>
        <v>0</v>
      </c>
      <c r="AQ286" s="0" t="n">
        <f aca="false">C286</f>
        <v>0</v>
      </c>
      <c r="AR286" s="0" t="n">
        <f aca="false">D286</f>
        <v>0</v>
      </c>
      <c r="AS286" s="0" t="n">
        <f aca="false">E286</f>
        <v>0</v>
      </c>
      <c r="AT286" s="0" t="n">
        <f aca="false">F286</f>
        <v>0</v>
      </c>
      <c r="AU286" s="0" t="n">
        <f aca="false">G286</f>
        <v>0</v>
      </c>
      <c r="AV286" s="0" t="n">
        <f aca="false">H286</f>
        <v>0</v>
      </c>
      <c r="AW286" s="0" t="n">
        <f aca="false">I286</f>
        <v>0</v>
      </c>
      <c r="AX286" s="0" t="n">
        <f aca="false">J286</f>
        <v>0</v>
      </c>
      <c r="AY286" s="0" t="n">
        <f aca="false">K286</f>
        <v>0</v>
      </c>
      <c r="BC286" s="528" t="n">
        <v>44896</v>
      </c>
      <c r="BD286" s="0" t="n">
        <v>5.282</v>
      </c>
      <c r="BF286" s="0" t="n">
        <v>-0.024951938</v>
      </c>
      <c r="BG286" s="0" t="n">
        <v>0</v>
      </c>
      <c r="BH286" s="0" t="n">
        <v>0.073091581610351</v>
      </c>
    </row>
    <row r="287" customFormat="false" ht="12.75" hidden="false" customHeight="false" outlineLevel="0" collapsed="false">
      <c r="O287" s="472" t="n">
        <v>45597</v>
      </c>
      <c r="P287" s="473" t="n">
        <v>5.535</v>
      </c>
      <c r="Q287" s="473" t="n">
        <v>0.17</v>
      </c>
      <c r="R287" s="339" t="n">
        <v>-0.02</v>
      </c>
      <c r="S287" s="339" t="n">
        <v>0</v>
      </c>
      <c r="T287" s="535" t="n">
        <v>0.0664515880361307</v>
      </c>
      <c r="Y287" s="0"/>
      <c r="AO287" s="472" t="n">
        <f aca="false">A287</f>
        <v>0</v>
      </c>
      <c r="AP287" s="0" t="n">
        <f aca="false">B287</f>
        <v>0</v>
      </c>
      <c r="AQ287" s="0" t="n">
        <f aca="false">C287</f>
        <v>0</v>
      </c>
      <c r="AR287" s="0" t="n">
        <f aca="false">D287</f>
        <v>0</v>
      </c>
      <c r="AS287" s="0" t="n">
        <f aca="false">E287</f>
        <v>0</v>
      </c>
      <c r="AT287" s="0" t="n">
        <f aca="false">F287</f>
        <v>0</v>
      </c>
      <c r="AU287" s="0" t="n">
        <f aca="false">G287</f>
        <v>0</v>
      </c>
      <c r="AV287" s="0" t="n">
        <f aca="false">H287</f>
        <v>0</v>
      </c>
      <c r="AW287" s="0" t="n">
        <f aca="false">I287</f>
        <v>0</v>
      </c>
      <c r="AX287" s="0" t="n">
        <f aca="false">J287</f>
        <v>0</v>
      </c>
      <c r="AY287" s="0" t="n">
        <f aca="false">K287</f>
        <v>0</v>
      </c>
      <c r="BC287" s="528" t="n">
        <v>44927</v>
      </c>
      <c r="BD287" s="0" t="n">
        <v>5.516</v>
      </c>
      <c r="BF287" s="0" t="n">
        <v>-0.019955184</v>
      </c>
      <c r="BG287" s="0" t="n">
        <v>0</v>
      </c>
      <c r="BH287" s="0" t="n">
        <v>0.073089877077118</v>
      </c>
    </row>
    <row r="288" customFormat="false" ht="12.75" hidden="false" customHeight="false" outlineLevel="0" collapsed="false">
      <c r="O288" s="472" t="n">
        <v>45627</v>
      </c>
      <c r="P288" s="473" t="n">
        <v>5.68</v>
      </c>
      <c r="Q288" s="473" t="n">
        <v>0.17</v>
      </c>
      <c r="R288" s="339" t="n">
        <v>-0.0425</v>
      </c>
      <c r="S288" s="339" t="n">
        <v>0</v>
      </c>
      <c r="T288" s="535" t="n">
        <v>0.0664499127993192</v>
      </c>
      <c r="Y288" s="0"/>
      <c r="AO288" s="472" t="n">
        <f aca="false">A288</f>
        <v>0</v>
      </c>
      <c r="AP288" s="0" t="n">
        <f aca="false">B288</f>
        <v>0</v>
      </c>
      <c r="AQ288" s="0" t="n">
        <f aca="false">C288</f>
        <v>0</v>
      </c>
      <c r="AR288" s="0" t="n">
        <f aca="false">D288</f>
        <v>0</v>
      </c>
      <c r="AS288" s="0" t="n">
        <f aca="false">E288</f>
        <v>0</v>
      </c>
      <c r="AT288" s="0" t="n">
        <f aca="false">F288</f>
        <v>0</v>
      </c>
      <c r="AU288" s="0" t="n">
        <f aca="false">G288</f>
        <v>0</v>
      </c>
      <c r="AV288" s="0" t="n">
        <f aca="false">H288</f>
        <v>0</v>
      </c>
      <c r="AW288" s="0" t="n">
        <f aca="false">I288</f>
        <v>0</v>
      </c>
      <c r="AX288" s="0" t="n">
        <f aca="false">J288</f>
        <v>0</v>
      </c>
      <c r="AY288" s="0" t="n">
        <f aca="false">K288</f>
        <v>0</v>
      </c>
      <c r="BC288" s="528" t="n">
        <v>44958</v>
      </c>
      <c r="BD288" s="0" t="n">
        <v>5.445</v>
      </c>
      <c r="BF288" s="0" t="n">
        <v>0.005042577</v>
      </c>
      <c r="BG288" s="0" t="n">
        <v>0</v>
      </c>
      <c r="BH288" s="0" t="n">
        <v>0.073088172543885</v>
      </c>
    </row>
    <row r="289" customFormat="false" ht="12.75" hidden="false" customHeight="false" outlineLevel="0" collapsed="false">
      <c r="O289" s="472" t="n">
        <v>45627</v>
      </c>
      <c r="R289" s="339" t="n">
        <v>-0.045</v>
      </c>
      <c r="S289" s="339" t="n">
        <v>0</v>
      </c>
      <c r="T289" s="535" t="n">
        <v>0.0664481817212814</v>
      </c>
      <c r="Y289" s="0"/>
      <c r="AO289" s="472" t="n">
        <f aca="false">A289</f>
        <v>0</v>
      </c>
      <c r="AP289" s="0" t="n">
        <f aca="false">B289</f>
        <v>0</v>
      </c>
      <c r="AQ289" s="0" t="n">
        <f aca="false">C289</f>
        <v>0</v>
      </c>
      <c r="AR289" s="0" t="n">
        <f aca="false">D289</f>
        <v>0</v>
      </c>
      <c r="AS289" s="0" t="n">
        <f aca="false">E289</f>
        <v>0</v>
      </c>
      <c r="AT289" s="0" t="n">
        <f aca="false">F289</f>
        <v>0</v>
      </c>
      <c r="AU289" s="0" t="n">
        <f aca="false">G289</f>
        <v>0</v>
      </c>
      <c r="AV289" s="0" t="n">
        <f aca="false">H289</f>
        <v>0</v>
      </c>
      <c r="AW289" s="0" t="n">
        <f aca="false">I289</f>
        <v>0</v>
      </c>
      <c r="AX289" s="0" t="n">
        <f aca="false">J289</f>
        <v>0</v>
      </c>
      <c r="AY289" s="0" t="n">
        <f aca="false">K289</f>
        <v>0</v>
      </c>
      <c r="BC289" s="528" t="n">
        <v>44986</v>
      </c>
      <c r="BD289" s="0" t="n">
        <v>5.338</v>
      </c>
      <c r="BF289" s="0" t="n">
        <v>0.015042577</v>
      </c>
      <c r="BG289" s="0" t="n">
        <v>0</v>
      </c>
      <c r="BH289" s="0" t="n">
        <v>0.073086632965483</v>
      </c>
    </row>
    <row r="290" customFormat="false" ht="12.75" hidden="false" customHeight="false" outlineLevel="0" collapsed="false">
      <c r="O290" s="472" t="n">
        <v>45627</v>
      </c>
      <c r="R290" s="339" t="n">
        <v>-0.0275</v>
      </c>
      <c r="S290" s="339" t="n">
        <v>0</v>
      </c>
      <c r="T290" s="535" t="n">
        <v>0.066446450643245</v>
      </c>
      <c r="Y290" s="0"/>
      <c r="AO290" s="472" t="n">
        <f aca="false">A290</f>
        <v>0</v>
      </c>
      <c r="AP290" s="0" t="n">
        <f aca="false">B290</f>
        <v>0</v>
      </c>
      <c r="AQ290" s="0" t="n">
        <f aca="false">C290</f>
        <v>0</v>
      </c>
      <c r="AR290" s="0" t="n">
        <f aca="false">D290</f>
        <v>0</v>
      </c>
      <c r="AS290" s="0" t="n">
        <f aca="false">E290</f>
        <v>0</v>
      </c>
      <c r="AT290" s="0" t="n">
        <f aca="false">F290</f>
        <v>0</v>
      </c>
      <c r="AU290" s="0" t="n">
        <f aca="false">G290</f>
        <v>0</v>
      </c>
      <c r="AV290" s="0" t="n">
        <f aca="false">H290</f>
        <v>0</v>
      </c>
      <c r="AW290" s="0" t="n">
        <f aca="false">I290</f>
        <v>0</v>
      </c>
      <c r="AX290" s="0" t="n">
        <f aca="false">J290</f>
        <v>0</v>
      </c>
      <c r="AY290" s="0" t="n">
        <f aca="false">K290</f>
        <v>0</v>
      </c>
      <c r="BC290" s="528" t="n">
        <v>45017</v>
      </c>
      <c r="BD290" s="0" t="n">
        <v>5.226</v>
      </c>
      <c r="BF290" s="0" t="n">
        <v>0.074976639</v>
      </c>
      <c r="BG290" s="0" t="n">
        <v>0</v>
      </c>
      <c r="BH290" s="0" t="n">
        <v>0.073084928432252</v>
      </c>
    </row>
    <row r="291" customFormat="false" ht="12.75" hidden="false" customHeight="false" outlineLevel="0" collapsed="false">
      <c r="O291" s="472" t="n">
        <v>37043</v>
      </c>
      <c r="R291" s="339" t="n">
        <v>-0.015</v>
      </c>
      <c r="S291" s="339" t="n">
        <v>0</v>
      </c>
      <c r="T291" s="535" t="n">
        <v>0.0664448870888901</v>
      </c>
      <c r="Y291" s="0"/>
      <c r="AO291" s="472" t="n">
        <f aca="false">A291</f>
        <v>0</v>
      </c>
      <c r="AP291" s="0" t="n">
        <f aca="false">B291</f>
        <v>0</v>
      </c>
      <c r="AQ291" s="0" t="n">
        <f aca="false">C291</f>
        <v>0</v>
      </c>
      <c r="AR291" s="0" t="n">
        <f aca="false">D291</f>
        <v>0</v>
      </c>
      <c r="AS291" s="0" t="n">
        <f aca="false">E291</f>
        <v>0</v>
      </c>
      <c r="AT291" s="0" t="n">
        <f aca="false">F291</f>
        <v>0</v>
      </c>
      <c r="AU291" s="0" t="n">
        <f aca="false">G291</f>
        <v>0</v>
      </c>
      <c r="AV291" s="0" t="n">
        <f aca="false">H291</f>
        <v>0</v>
      </c>
      <c r="AW291" s="0" t="n">
        <f aca="false">I291</f>
        <v>0</v>
      </c>
      <c r="AX291" s="0" t="n">
        <f aca="false">J291</f>
        <v>0</v>
      </c>
      <c r="AY291" s="0" t="n">
        <f aca="false">K291</f>
        <v>0</v>
      </c>
      <c r="BC291" s="528" t="n">
        <v>45047</v>
      </c>
      <c r="BD291" s="0" t="n">
        <v>5.216</v>
      </c>
      <c r="BF291" s="0" t="n">
        <v>0.074968124</v>
      </c>
      <c r="BG291" s="0" t="n">
        <v>0</v>
      </c>
      <c r="BH291" s="0" t="n">
        <v>0.073083278883965</v>
      </c>
    </row>
    <row r="292" customFormat="false" ht="12.75" hidden="false" customHeight="false" outlineLevel="0" collapsed="false">
      <c r="O292" s="472" t="n">
        <v>37073</v>
      </c>
      <c r="R292" s="339" t="n">
        <v>0.02</v>
      </c>
      <c r="S292" s="339" t="n">
        <v>0</v>
      </c>
      <c r="T292" s="535" t="n">
        <v>0.0664431560108558</v>
      </c>
      <c r="Y292" s="0"/>
      <c r="AO292" s="472" t="n">
        <f aca="false">A292</f>
        <v>0</v>
      </c>
      <c r="AP292" s="0" t="n">
        <f aca="false">B292</f>
        <v>0</v>
      </c>
      <c r="AQ292" s="0" t="n">
        <f aca="false">C292</f>
        <v>0</v>
      </c>
      <c r="AR292" s="0" t="n">
        <f aca="false">D292</f>
        <v>0</v>
      </c>
      <c r="AS292" s="0" t="n">
        <f aca="false">E292</f>
        <v>0</v>
      </c>
      <c r="AT292" s="0" t="n">
        <f aca="false">F292</f>
        <v>0</v>
      </c>
      <c r="AU292" s="0" t="n">
        <f aca="false">G292</f>
        <v>0</v>
      </c>
      <c r="AV292" s="0" t="n">
        <f aca="false">H292</f>
        <v>0</v>
      </c>
      <c r="AW292" s="0" t="n">
        <f aca="false">I292</f>
        <v>0</v>
      </c>
      <c r="AX292" s="0" t="n">
        <f aca="false">J292</f>
        <v>0</v>
      </c>
      <c r="AY292" s="0" t="n">
        <f aca="false">K292</f>
        <v>0</v>
      </c>
      <c r="BC292" s="528" t="n">
        <v>45078</v>
      </c>
      <c r="BD292" s="0" t="n">
        <v>5.212</v>
      </c>
      <c r="BF292" s="0" t="n">
        <v>0.074968124</v>
      </c>
      <c r="BG292" s="0" t="n">
        <v>0</v>
      </c>
      <c r="BH292" s="0" t="n">
        <v>0.073081574350737</v>
      </c>
    </row>
    <row r="293" customFormat="false" ht="12.75" hidden="false" customHeight="false" outlineLevel="0" collapsed="false">
      <c r="O293" s="472" t="n">
        <v>37104</v>
      </c>
      <c r="R293" s="339" t="n">
        <v>0.02</v>
      </c>
      <c r="S293" s="339" t="n">
        <v>0</v>
      </c>
      <c r="T293" s="535" t="n">
        <v>0.0664414807740492</v>
      </c>
      <c r="Y293" s="0"/>
      <c r="AO293" s="472" t="n">
        <f aca="false">A293</f>
        <v>0</v>
      </c>
      <c r="AP293" s="0" t="n">
        <f aca="false">B293</f>
        <v>0</v>
      </c>
      <c r="AQ293" s="0" t="n">
        <f aca="false">C293</f>
        <v>0</v>
      </c>
      <c r="AR293" s="0" t="n">
        <f aca="false">D293</f>
        <v>0</v>
      </c>
      <c r="AS293" s="0" t="n">
        <f aca="false">E293</f>
        <v>0</v>
      </c>
      <c r="AT293" s="0" t="n">
        <f aca="false">F293</f>
        <v>0</v>
      </c>
      <c r="AU293" s="0" t="n">
        <f aca="false">G293</f>
        <v>0</v>
      </c>
      <c r="AV293" s="0" t="n">
        <f aca="false">H293</f>
        <v>0</v>
      </c>
      <c r="AW293" s="0" t="n">
        <f aca="false">I293</f>
        <v>0</v>
      </c>
      <c r="AX293" s="0" t="n">
        <f aca="false">J293</f>
        <v>0</v>
      </c>
      <c r="AY293" s="0" t="n">
        <f aca="false">K293</f>
        <v>0</v>
      </c>
      <c r="BC293" s="528" t="n">
        <v>45108</v>
      </c>
      <c r="BD293" s="0" t="n">
        <v>5.209</v>
      </c>
      <c r="BF293" s="0" t="n">
        <v>0.074968124</v>
      </c>
      <c r="BG293" s="0" t="n">
        <v>0</v>
      </c>
      <c r="BH293" s="0" t="n">
        <v>0.073079924802452</v>
      </c>
    </row>
    <row r="294" customFormat="false" ht="12.75" hidden="false" customHeight="false" outlineLevel="0" collapsed="false">
      <c r="O294" s="472" t="n">
        <v>37135</v>
      </c>
      <c r="R294" s="339" t="n">
        <v>0.025</v>
      </c>
      <c r="S294" s="339" t="n">
        <v>0</v>
      </c>
      <c r="T294" s="535" t="n">
        <v>0.0664397496960163</v>
      </c>
      <c r="Y294" s="0"/>
      <c r="AO294" s="472" t="n">
        <f aca="false">A294</f>
        <v>0</v>
      </c>
      <c r="AP294" s="0" t="n">
        <f aca="false">B294</f>
        <v>0</v>
      </c>
      <c r="AQ294" s="0" t="n">
        <f aca="false">C294</f>
        <v>0</v>
      </c>
      <c r="AR294" s="0" t="n">
        <f aca="false">D294</f>
        <v>0</v>
      </c>
      <c r="AS294" s="0" t="n">
        <f aca="false">E294</f>
        <v>0</v>
      </c>
      <c r="AT294" s="0" t="n">
        <f aca="false">F294</f>
        <v>0</v>
      </c>
      <c r="AU294" s="0" t="n">
        <f aca="false">G294</f>
        <v>0</v>
      </c>
      <c r="AV294" s="0" t="n">
        <f aca="false">H294</f>
        <v>0</v>
      </c>
      <c r="AW294" s="0" t="n">
        <f aca="false">I294</f>
        <v>0</v>
      </c>
      <c r="AX294" s="0" t="n">
        <f aca="false">J294</f>
        <v>0</v>
      </c>
      <c r="AY294" s="0" t="n">
        <f aca="false">K294</f>
        <v>0</v>
      </c>
      <c r="BC294" s="528" t="n">
        <v>45139</v>
      </c>
      <c r="BD294" s="0" t="n">
        <v>5.239</v>
      </c>
      <c r="BF294" s="0" t="n">
        <v>0.074968124</v>
      </c>
      <c r="BG294" s="0" t="n">
        <v>0</v>
      </c>
      <c r="BH294" s="0" t="n">
        <v>0.073078220269225</v>
      </c>
    </row>
    <row r="295" customFormat="false" ht="12.75" hidden="false" customHeight="false" outlineLevel="0" collapsed="false">
      <c r="O295" s="472" t="n">
        <v>37165</v>
      </c>
      <c r="R295" s="339" t="n">
        <v>0.0275</v>
      </c>
      <c r="S295" s="339" t="n">
        <v>0</v>
      </c>
      <c r="T295" s="535" t="n">
        <v>0.0664380744592115</v>
      </c>
      <c r="Y295" s="0"/>
      <c r="AO295" s="472" t="n">
        <f aca="false">A295</f>
        <v>0</v>
      </c>
      <c r="AP295" s="0" t="n">
        <f aca="false">B295</f>
        <v>0</v>
      </c>
      <c r="AQ295" s="0" t="n">
        <f aca="false">C295</f>
        <v>0</v>
      </c>
      <c r="AR295" s="0" t="n">
        <f aca="false">D295</f>
        <v>0</v>
      </c>
      <c r="AS295" s="0" t="n">
        <f aca="false">E295</f>
        <v>0</v>
      </c>
      <c r="AT295" s="0" t="n">
        <f aca="false">F295</f>
        <v>0</v>
      </c>
      <c r="AU295" s="0" t="n">
        <f aca="false">G295</f>
        <v>0</v>
      </c>
      <c r="AV295" s="0" t="n">
        <f aca="false">H295</f>
        <v>0</v>
      </c>
      <c r="AW295" s="0" t="n">
        <f aca="false">I295</f>
        <v>0</v>
      </c>
      <c r="AX295" s="0" t="n">
        <f aca="false">J295</f>
        <v>0</v>
      </c>
      <c r="AY295" s="0" t="n">
        <f aca="false">K295</f>
        <v>0</v>
      </c>
      <c r="BC295" s="528" t="n">
        <v>45170</v>
      </c>
      <c r="BD295" s="0" t="n">
        <v>5.242</v>
      </c>
      <c r="BF295" s="0" t="n">
        <v>0.074968124</v>
      </c>
      <c r="BG295" s="0" t="n">
        <v>0</v>
      </c>
      <c r="BH295" s="0" t="n">
        <v>0.073076515736</v>
      </c>
    </row>
    <row r="296" customFormat="false" ht="12.75" hidden="false" customHeight="false" outlineLevel="0" collapsed="false">
      <c r="O296" s="472" t="n">
        <v>37196</v>
      </c>
      <c r="R296" s="339" t="n">
        <v>0.03</v>
      </c>
      <c r="S296" s="339" t="n">
        <v>0</v>
      </c>
      <c r="T296" s="535" t="n">
        <v>0.0664363433811808</v>
      </c>
      <c r="Y296" s="0"/>
      <c r="AO296" s="472" t="n">
        <f aca="false">A296</f>
        <v>0</v>
      </c>
      <c r="AP296" s="0" t="n">
        <f aca="false">B296</f>
        <v>0</v>
      </c>
      <c r="AQ296" s="0" t="n">
        <f aca="false">C296</f>
        <v>0</v>
      </c>
      <c r="AR296" s="0" t="n">
        <f aca="false">D296</f>
        <v>0</v>
      </c>
      <c r="AS296" s="0" t="n">
        <f aca="false">E296</f>
        <v>0</v>
      </c>
      <c r="AT296" s="0" t="n">
        <f aca="false">F296</f>
        <v>0</v>
      </c>
      <c r="AU296" s="0" t="n">
        <f aca="false">G296</f>
        <v>0</v>
      </c>
      <c r="AV296" s="0" t="n">
        <f aca="false">H296</f>
        <v>0</v>
      </c>
      <c r="AW296" s="0" t="n">
        <f aca="false">I296</f>
        <v>0</v>
      </c>
      <c r="AX296" s="0" t="n">
        <f aca="false">J296</f>
        <v>0</v>
      </c>
      <c r="AY296" s="0" t="n">
        <f aca="false">K296</f>
        <v>0</v>
      </c>
      <c r="BC296" s="528" t="n">
        <v>45200</v>
      </c>
      <c r="BD296" s="0" t="n">
        <v>5.265</v>
      </c>
      <c r="BF296" s="0" t="n">
        <v>0.074968124</v>
      </c>
      <c r="BG296" s="0" t="n">
        <v>0</v>
      </c>
      <c r="BH296" s="0" t="n">
        <v>0.073074866187717</v>
      </c>
    </row>
    <row r="297" customFormat="false" ht="12.75" hidden="false" customHeight="false" outlineLevel="0" collapsed="false">
      <c r="O297" s="472" t="n">
        <v>37226</v>
      </c>
      <c r="R297" s="339" t="n">
        <v>0.0225</v>
      </c>
      <c r="S297" s="339" t="n">
        <v>0</v>
      </c>
      <c r="T297" s="535" t="n">
        <v>0.066434612303151</v>
      </c>
      <c r="Y297" s="0"/>
      <c r="AO297" s="472" t="n">
        <f aca="false">A297</f>
        <v>0</v>
      </c>
      <c r="AP297" s="0" t="n">
        <f aca="false">B297</f>
        <v>0</v>
      </c>
      <c r="AQ297" s="0" t="n">
        <f aca="false">C297</f>
        <v>0</v>
      </c>
      <c r="AR297" s="0" t="n">
        <f aca="false">D297</f>
        <v>0</v>
      </c>
      <c r="AS297" s="0" t="n">
        <f aca="false">E297</f>
        <v>0</v>
      </c>
      <c r="AT297" s="0" t="n">
        <f aca="false">F297</f>
        <v>0</v>
      </c>
      <c r="AU297" s="0" t="n">
        <f aca="false">G297</f>
        <v>0</v>
      </c>
      <c r="AV297" s="0" t="n">
        <f aca="false">H297</f>
        <v>0</v>
      </c>
      <c r="AW297" s="0" t="n">
        <f aca="false">I297</f>
        <v>0</v>
      </c>
      <c r="AX297" s="0" t="n">
        <f aca="false">J297</f>
        <v>0</v>
      </c>
      <c r="AY297" s="0" t="n">
        <f aca="false">K297</f>
        <v>0</v>
      </c>
      <c r="BC297" s="528" t="n">
        <v>45231</v>
      </c>
      <c r="BD297" s="0" t="n">
        <v>5.374</v>
      </c>
      <c r="BF297" s="0" t="n">
        <v>-0.004988713</v>
      </c>
      <c r="BG297" s="0" t="n">
        <v>0</v>
      </c>
      <c r="BH297" s="0" t="n">
        <v>0.073073161654493</v>
      </c>
    </row>
    <row r="298" customFormat="false" ht="12.75" hidden="false" customHeight="false" outlineLevel="0" collapsed="false">
      <c r="O298" s="472" t="n">
        <v>37257</v>
      </c>
      <c r="R298" s="339" t="n">
        <v>0.0125</v>
      </c>
      <c r="S298" s="339" t="n">
        <v>0</v>
      </c>
      <c r="T298" s="535" t="n">
        <v>0.0664329370663488</v>
      </c>
      <c r="Y298" s="0"/>
      <c r="AO298" s="472" t="n">
        <f aca="false">A298</f>
        <v>0</v>
      </c>
      <c r="AP298" s="0" t="n">
        <f aca="false">B298</f>
        <v>0</v>
      </c>
      <c r="AQ298" s="0" t="n">
        <f aca="false">C298</f>
        <v>0</v>
      </c>
      <c r="AR298" s="0" t="n">
        <f aca="false">D298</f>
        <v>0</v>
      </c>
      <c r="AS298" s="0" t="n">
        <f aca="false">E298</f>
        <v>0</v>
      </c>
      <c r="AT298" s="0" t="n">
        <f aca="false">F298</f>
        <v>0</v>
      </c>
      <c r="AU298" s="0" t="n">
        <f aca="false">G298</f>
        <v>0</v>
      </c>
      <c r="AV298" s="0" t="n">
        <f aca="false">H298</f>
        <v>0</v>
      </c>
      <c r="AW298" s="0" t="n">
        <f aca="false">I298</f>
        <v>0</v>
      </c>
      <c r="AX298" s="0" t="n">
        <f aca="false">J298</f>
        <v>0</v>
      </c>
      <c r="AY298" s="0" t="n">
        <f aca="false">K298</f>
        <v>0</v>
      </c>
      <c r="BC298" s="528" t="n">
        <v>45261</v>
      </c>
      <c r="BD298" s="0" t="n">
        <v>5.495</v>
      </c>
      <c r="BF298" s="0" t="n">
        <v>-0.019951938</v>
      </c>
      <c r="BG298" s="0" t="n">
        <v>0</v>
      </c>
      <c r="BH298" s="0" t="n">
        <v>0.073071512106213</v>
      </c>
    </row>
    <row r="299" customFormat="false" ht="12.75" hidden="false" customHeight="false" outlineLevel="0" collapsed="false">
      <c r="O299" s="472" t="n">
        <v>37288</v>
      </c>
      <c r="R299" s="339" t="n">
        <v>-0.02</v>
      </c>
      <c r="S299" s="339" t="n">
        <v>0</v>
      </c>
      <c r="T299" s="535" t="n">
        <v>0.0664312059883216</v>
      </c>
      <c r="Y299" s="0"/>
      <c r="AO299" s="472" t="n">
        <f aca="false">A299</f>
        <v>0</v>
      </c>
      <c r="AP299" s="0" t="n">
        <f aca="false">B299</f>
        <v>0</v>
      </c>
      <c r="AQ299" s="0" t="n">
        <f aca="false">C299</f>
        <v>0</v>
      </c>
      <c r="AR299" s="0" t="n">
        <f aca="false">D299</f>
        <v>0</v>
      </c>
      <c r="AS299" s="0" t="n">
        <f aca="false">E299</f>
        <v>0</v>
      </c>
      <c r="AT299" s="0" t="n">
        <f aca="false">F299</f>
        <v>0</v>
      </c>
      <c r="AU299" s="0" t="n">
        <f aca="false">G299</f>
        <v>0</v>
      </c>
      <c r="AV299" s="0" t="n">
        <f aca="false">H299</f>
        <v>0</v>
      </c>
      <c r="AW299" s="0" t="n">
        <f aca="false">I299</f>
        <v>0</v>
      </c>
      <c r="AX299" s="0" t="n">
        <f aca="false">J299</f>
        <v>0</v>
      </c>
      <c r="AY299" s="0" t="n">
        <f aca="false">K299</f>
        <v>0</v>
      </c>
      <c r="BC299" s="528" t="n">
        <v>45292</v>
      </c>
      <c r="BD299" s="0" t="n">
        <v>5.731</v>
      </c>
      <c r="BF299" s="0" t="n">
        <v>-0.014955184</v>
      </c>
      <c r="BG299" s="0" t="n">
        <v>0</v>
      </c>
      <c r="BH299" s="0" t="n">
        <v>0.073069807573</v>
      </c>
    </row>
    <row r="300" customFormat="false" ht="12.75" hidden="false" customHeight="false" outlineLevel="0" collapsed="false">
      <c r="O300" s="472" t="n">
        <v>37316</v>
      </c>
      <c r="R300" s="339" t="n">
        <v>-0.0425</v>
      </c>
      <c r="S300" s="339" t="n">
        <v>0</v>
      </c>
      <c r="T300" s="535" t="n">
        <v>0.0664295307515212</v>
      </c>
      <c r="Y300" s="0"/>
      <c r="AO300" s="472" t="n">
        <f aca="false">A300</f>
        <v>0</v>
      </c>
      <c r="AP300" s="0" t="n">
        <f aca="false">B300</f>
        <v>0</v>
      </c>
      <c r="AQ300" s="0" t="n">
        <f aca="false">C300</f>
        <v>0</v>
      </c>
      <c r="AR300" s="0" t="n">
        <f aca="false">D300</f>
        <v>0</v>
      </c>
      <c r="AS300" s="0" t="n">
        <f aca="false">E300</f>
        <v>0</v>
      </c>
      <c r="AT300" s="0" t="n">
        <f aca="false">F300</f>
        <v>0</v>
      </c>
      <c r="AU300" s="0" t="n">
        <f aca="false">G300</f>
        <v>0</v>
      </c>
      <c r="AV300" s="0" t="n">
        <f aca="false">H300</f>
        <v>0</v>
      </c>
      <c r="AW300" s="0" t="n">
        <f aca="false">I300</f>
        <v>0</v>
      </c>
      <c r="AX300" s="0" t="n">
        <f aca="false">J300</f>
        <v>0</v>
      </c>
      <c r="AY300" s="0" t="n">
        <f aca="false">K300</f>
        <v>0</v>
      </c>
      <c r="BC300" s="528" t="n">
        <v>45323</v>
      </c>
      <c r="BD300" s="0" t="n">
        <v>5.66</v>
      </c>
      <c r="BF300" s="0" t="n">
        <v>0.010042577</v>
      </c>
      <c r="BG300" s="0" t="n">
        <v>0</v>
      </c>
      <c r="BH300" s="0" t="n">
        <v>0.07306810303977</v>
      </c>
    </row>
    <row r="301" customFormat="false" ht="12.75" hidden="false" customHeight="false" outlineLevel="0" collapsed="false">
      <c r="O301" s="472" t="n">
        <v>37347</v>
      </c>
      <c r="R301" s="339" t="n">
        <v>-0.045</v>
      </c>
      <c r="S301" s="339" t="n">
        <v>0</v>
      </c>
      <c r="T301" s="535" t="n">
        <v>0.0664277996734954</v>
      </c>
      <c r="Y301" s="0"/>
      <c r="AO301" s="472" t="n">
        <f aca="false">A301</f>
        <v>0</v>
      </c>
      <c r="AP301" s="0" t="n">
        <f aca="false">B301</f>
        <v>0</v>
      </c>
      <c r="AQ301" s="0" t="n">
        <f aca="false">C301</f>
        <v>0</v>
      </c>
      <c r="AR301" s="0" t="n">
        <f aca="false">D301</f>
        <v>0</v>
      </c>
      <c r="AS301" s="0" t="n">
        <f aca="false">E301</f>
        <v>0</v>
      </c>
      <c r="AT301" s="0" t="n">
        <f aca="false">F301</f>
        <v>0</v>
      </c>
      <c r="AU301" s="0" t="n">
        <f aca="false">G301</f>
        <v>0</v>
      </c>
      <c r="AV301" s="0" t="n">
        <f aca="false">H301</f>
        <v>0</v>
      </c>
      <c r="AW301" s="0" t="n">
        <f aca="false">I301</f>
        <v>0</v>
      </c>
      <c r="AX301" s="0" t="n">
        <f aca="false">J301</f>
        <v>0</v>
      </c>
      <c r="AY301" s="0" t="n">
        <f aca="false">K301</f>
        <v>0</v>
      </c>
      <c r="BC301" s="528" t="n">
        <v>45352</v>
      </c>
      <c r="BD301" s="0" t="n">
        <v>5.553</v>
      </c>
      <c r="BF301" s="0" t="n">
        <v>0.020042577</v>
      </c>
      <c r="BG301" s="0" t="n">
        <v>0</v>
      </c>
      <c r="BH301" s="0" t="n">
        <v>0.073066508476435</v>
      </c>
    </row>
    <row r="302" customFormat="false" ht="12.75" hidden="false" customHeight="false" outlineLevel="0" collapsed="false">
      <c r="O302" s="472" t="n">
        <v>37377</v>
      </c>
      <c r="R302" s="339" t="n">
        <v>-0.0275</v>
      </c>
      <c r="S302" s="339" t="n">
        <v>0</v>
      </c>
      <c r="T302" s="535" t="n">
        <v>0.0664260685954705</v>
      </c>
      <c r="Y302" s="0"/>
      <c r="AO302" s="472" t="n">
        <f aca="false">A302</f>
        <v>0</v>
      </c>
      <c r="AP302" s="0" t="n">
        <f aca="false">B302</f>
        <v>0</v>
      </c>
      <c r="AQ302" s="0" t="n">
        <f aca="false">C302</f>
        <v>0</v>
      </c>
      <c r="AR302" s="0" t="n">
        <f aca="false">D302</f>
        <v>0</v>
      </c>
      <c r="AS302" s="0" t="n">
        <f aca="false">E302</f>
        <v>0</v>
      </c>
      <c r="AT302" s="0" t="n">
        <f aca="false">F302</f>
        <v>0</v>
      </c>
      <c r="AU302" s="0" t="n">
        <f aca="false">G302</f>
        <v>0</v>
      </c>
      <c r="AV302" s="0" t="n">
        <f aca="false">H302</f>
        <v>0</v>
      </c>
      <c r="AW302" s="0" t="n">
        <f aca="false">I302</f>
        <v>0</v>
      </c>
      <c r="AX302" s="0" t="n">
        <f aca="false">J302</f>
        <v>0</v>
      </c>
      <c r="AY302" s="0" t="n">
        <f aca="false">K302</f>
        <v>0</v>
      </c>
      <c r="BC302" s="528" t="n">
        <v>45383</v>
      </c>
      <c r="BD302" s="0" t="n">
        <v>5.441</v>
      </c>
      <c r="BF302" s="0" t="n">
        <v>0.079976639</v>
      </c>
      <c r="BG302" s="0" t="n">
        <v>0</v>
      </c>
      <c r="BH302" s="0" t="n">
        <v>0.073064803943215</v>
      </c>
    </row>
    <row r="303" customFormat="false" ht="12.75" hidden="false" customHeight="false" outlineLevel="0" collapsed="false">
      <c r="O303" s="472" t="n">
        <v>37408</v>
      </c>
      <c r="R303" s="339" t="n">
        <v>-0.015</v>
      </c>
      <c r="S303" s="339" t="n">
        <v>0</v>
      </c>
      <c r="T303" s="535" t="n">
        <v>0.0664245050411263</v>
      </c>
      <c r="Y303" s="0"/>
      <c r="AO303" s="472" t="n">
        <f aca="false">A303</f>
        <v>0</v>
      </c>
      <c r="AP303" s="0" t="n">
        <f aca="false">B303</f>
        <v>0</v>
      </c>
      <c r="AQ303" s="0" t="n">
        <f aca="false">C303</f>
        <v>0</v>
      </c>
      <c r="AR303" s="0" t="n">
        <f aca="false">D303</f>
        <v>0</v>
      </c>
      <c r="AS303" s="0" t="n">
        <f aca="false">E303</f>
        <v>0</v>
      </c>
      <c r="AT303" s="0" t="n">
        <f aca="false">F303</f>
        <v>0</v>
      </c>
      <c r="AU303" s="0" t="n">
        <f aca="false">G303</f>
        <v>0</v>
      </c>
      <c r="AV303" s="0" t="n">
        <f aca="false">H303</f>
        <v>0</v>
      </c>
      <c r="AW303" s="0" t="n">
        <f aca="false">I303</f>
        <v>0</v>
      </c>
      <c r="AX303" s="0" t="n">
        <f aca="false">J303</f>
        <v>0</v>
      </c>
      <c r="AY303" s="0" t="n">
        <f aca="false">K303</f>
        <v>0</v>
      </c>
      <c r="BC303" s="528" t="n">
        <v>45413</v>
      </c>
      <c r="BD303" s="0" t="n">
        <v>5.431</v>
      </c>
      <c r="BF303" s="0" t="n">
        <v>0.079968124</v>
      </c>
      <c r="BG303" s="0" t="n">
        <v>0</v>
      </c>
      <c r="BH303" s="0" t="n">
        <v>0.07306315439494</v>
      </c>
    </row>
    <row r="304" customFormat="false" ht="12.75" hidden="false" customHeight="false" outlineLevel="0" collapsed="false">
      <c r="O304" s="472" t="n">
        <v>37438</v>
      </c>
      <c r="R304" s="339" t="n">
        <v>0.02</v>
      </c>
      <c r="S304" s="339" t="n">
        <v>0</v>
      </c>
      <c r="T304" s="535" t="n">
        <v>0.0664227739631031</v>
      </c>
      <c r="Y304" s="0"/>
      <c r="AO304" s="472" t="n">
        <f aca="false">A304</f>
        <v>0</v>
      </c>
      <c r="AP304" s="0" t="n">
        <f aca="false">B304</f>
        <v>0</v>
      </c>
      <c r="AQ304" s="0" t="n">
        <f aca="false">C304</f>
        <v>0</v>
      </c>
      <c r="AR304" s="0" t="n">
        <f aca="false">D304</f>
        <v>0</v>
      </c>
      <c r="AS304" s="0" t="n">
        <f aca="false">E304</f>
        <v>0</v>
      </c>
      <c r="AT304" s="0" t="n">
        <f aca="false">F304</f>
        <v>0</v>
      </c>
      <c r="AU304" s="0" t="n">
        <f aca="false">G304</f>
        <v>0</v>
      </c>
      <c r="AV304" s="0" t="n">
        <f aca="false">H304</f>
        <v>0</v>
      </c>
      <c r="AW304" s="0" t="n">
        <f aca="false">I304</f>
        <v>0</v>
      </c>
      <c r="AX304" s="0" t="n">
        <f aca="false">J304</f>
        <v>0</v>
      </c>
      <c r="AY304" s="0" t="n">
        <f aca="false">K304</f>
        <v>0</v>
      </c>
      <c r="BC304" s="528" t="n">
        <v>45323</v>
      </c>
      <c r="BF304" s="0" t="n">
        <v>0.079968124</v>
      </c>
      <c r="BG304" s="0" t="n">
        <v>0</v>
      </c>
      <c r="BH304" s="0" t="n">
        <v>0.073061449861723</v>
      </c>
    </row>
    <row r="305" customFormat="false" ht="12.75" hidden="false" customHeight="false" outlineLevel="0" collapsed="false">
      <c r="O305" s="472" t="n">
        <v>37469</v>
      </c>
      <c r="R305" s="339" t="n">
        <v>0.02</v>
      </c>
      <c r="S305" s="339" t="n">
        <v>0</v>
      </c>
      <c r="T305" s="535" t="n">
        <v>0.0664210987263076</v>
      </c>
      <c r="Y305" s="0"/>
      <c r="AO305" s="472" t="n">
        <f aca="false">A305</f>
        <v>0</v>
      </c>
      <c r="AP305" s="0" t="n">
        <f aca="false">B305</f>
        <v>0</v>
      </c>
      <c r="AQ305" s="0" t="n">
        <f aca="false">C305</f>
        <v>0</v>
      </c>
      <c r="AR305" s="0" t="n">
        <f aca="false">D305</f>
        <v>0</v>
      </c>
      <c r="AS305" s="0" t="n">
        <f aca="false">E305</f>
        <v>0</v>
      </c>
      <c r="AT305" s="0" t="n">
        <f aca="false">F305</f>
        <v>0</v>
      </c>
      <c r="AU305" s="0" t="n">
        <f aca="false">G305</f>
        <v>0</v>
      </c>
      <c r="AV305" s="0" t="n">
        <f aca="false">H305</f>
        <v>0</v>
      </c>
      <c r="AW305" s="0" t="n">
        <f aca="false">I305</f>
        <v>0</v>
      </c>
      <c r="AX305" s="0" t="n">
        <f aca="false">J305</f>
        <v>0</v>
      </c>
      <c r="AY305" s="0" t="n">
        <f aca="false">K305</f>
        <v>0</v>
      </c>
      <c r="BC305" s="528" t="n">
        <v>45352</v>
      </c>
      <c r="BF305" s="0" t="n">
        <v>0.079968124</v>
      </c>
      <c r="BG305" s="0" t="n">
        <v>0</v>
      </c>
      <c r="BH305" s="0" t="n">
        <v>0.073059800313449</v>
      </c>
    </row>
    <row r="306" customFormat="false" ht="12.75" hidden="false" customHeight="false" outlineLevel="0" collapsed="false">
      <c r="O306" s="472" t="n">
        <v>37500</v>
      </c>
      <c r="R306" s="339" t="n">
        <v>0.025</v>
      </c>
      <c r="S306" s="339" t="n">
        <v>0</v>
      </c>
      <c r="T306" s="535" t="n">
        <v>0.0664193676482867</v>
      </c>
      <c r="Y306" s="0"/>
      <c r="AO306" s="472" t="n">
        <f aca="false">A306</f>
        <v>0</v>
      </c>
      <c r="AP306" s="0" t="n">
        <f aca="false">B306</f>
        <v>0</v>
      </c>
      <c r="AQ306" s="0" t="n">
        <f aca="false">C306</f>
        <v>0</v>
      </c>
      <c r="AR306" s="0" t="n">
        <f aca="false">D306</f>
        <v>0</v>
      </c>
      <c r="AS306" s="0" t="n">
        <f aca="false">E306</f>
        <v>0</v>
      </c>
      <c r="AT306" s="0" t="n">
        <f aca="false">F306</f>
        <v>0</v>
      </c>
      <c r="AU306" s="0" t="n">
        <f aca="false">G306</f>
        <v>0</v>
      </c>
      <c r="AV306" s="0" t="n">
        <f aca="false">H306</f>
        <v>0</v>
      </c>
      <c r="AW306" s="0" t="n">
        <f aca="false">I306</f>
        <v>0</v>
      </c>
      <c r="AX306" s="0" t="n">
        <f aca="false">J306</f>
        <v>0</v>
      </c>
      <c r="AY306" s="0" t="n">
        <f aca="false">K306</f>
        <v>0</v>
      </c>
      <c r="BC306" s="528" t="n">
        <v>45383</v>
      </c>
      <c r="BF306" s="0" t="n">
        <v>0.079968124</v>
      </c>
      <c r="BG306" s="0" t="n">
        <v>0</v>
      </c>
      <c r="BH306" s="0" t="n">
        <v>0.073058095780233</v>
      </c>
    </row>
    <row r="307" customFormat="false" ht="12.75" hidden="false" customHeight="false" outlineLevel="0" collapsed="false">
      <c r="O307" s="472" t="n">
        <v>37530</v>
      </c>
      <c r="R307" s="0" t="n">
        <v>0.0275</v>
      </c>
      <c r="S307" s="0" t="n">
        <v>0</v>
      </c>
      <c r="T307" s="535" t="n">
        <v>0.066417692411493</v>
      </c>
      <c r="Y307" s="0"/>
      <c r="AO307" s="472" t="n">
        <f aca="false">A307</f>
        <v>0</v>
      </c>
      <c r="AP307" s="0" t="n">
        <f aca="false">B307</f>
        <v>0</v>
      </c>
      <c r="AQ307" s="0" t="n">
        <f aca="false">C307</f>
        <v>0</v>
      </c>
      <c r="AR307" s="0" t="n">
        <f aca="false">D307</f>
        <v>0</v>
      </c>
      <c r="AS307" s="0" t="n">
        <f aca="false">E307</f>
        <v>0</v>
      </c>
      <c r="AT307" s="0" t="n">
        <f aca="false">F307</f>
        <v>0</v>
      </c>
      <c r="AU307" s="0" t="n">
        <f aca="false">G307</f>
        <v>0</v>
      </c>
      <c r="AV307" s="0" t="n">
        <f aca="false">H307</f>
        <v>0</v>
      </c>
      <c r="AW307" s="0" t="n">
        <f aca="false">I307</f>
        <v>0</v>
      </c>
      <c r="AX307" s="0" t="n">
        <f aca="false">J307</f>
        <v>0</v>
      </c>
      <c r="AY307" s="0" t="n">
        <f aca="false">K307</f>
        <v>0</v>
      </c>
      <c r="BC307" s="0" t="n">
        <v>45413</v>
      </c>
      <c r="BF307" s="0" t="n">
        <v>0.079968124</v>
      </c>
      <c r="BG307" s="0" t="n">
        <v>0</v>
      </c>
      <c r="BH307" s="0" t="n">
        <v>0.073056391247019</v>
      </c>
    </row>
    <row r="308" customFormat="false" ht="12.75" hidden="false" customHeight="false" outlineLevel="0" collapsed="false">
      <c r="O308" s="472" t="n">
        <v>37561</v>
      </c>
      <c r="R308" s="0" t="n">
        <v>0.03</v>
      </c>
      <c r="S308" s="0" t="n">
        <v>0</v>
      </c>
      <c r="T308" s="535" t="n">
        <v>0.0664159613334747</v>
      </c>
      <c r="Y308" s="0"/>
      <c r="AO308" s="472" t="n">
        <f aca="false">A308</f>
        <v>0</v>
      </c>
      <c r="AP308" s="0" t="n">
        <f aca="false">B308</f>
        <v>0</v>
      </c>
      <c r="AQ308" s="0" t="n">
        <f aca="false">C308</f>
        <v>0</v>
      </c>
      <c r="AR308" s="0" t="n">
        <f aca="false">D308</f>
        <v>0</v>
      </c>
      <c r="AS308" s="0" t="n">
        <f aca="false">E308</f>
        <v>0</v>
      </c>
      <c r="AT308" s="0" t="n">
        <f aca="false">F308</f>
        <v>0</v>
      </c>
      <c r="AU308" s="0" t="n">
        <f aca="false">G308</f>
        <v>0</v>
      </c>
      <c r="AV308" s="0" t="n">
        <f aca="false">H308</f>
        <v>0</v>
      </c>
      <c r="AW308" s="0" t="n">
        <f aca="false">I308</f>
        <v>0</v>
      </c>
      <c r="AX308" s="0" t="n">
        <f aca="false">J308</f>
        <v>0</v>
      </c>
      <c r="AY308" s="0" t="n">
        <f aca="false">K308</f>
        <v>0</v>
      </c>
      <c r="BF308" s="0" t="n">
        <v>0.079968124</v>
      </c>
      <c r="BG308" s="0" t="n">
        <v>0</v>
      </c>
      <c r="BH308" s="0" t="n">
        <v>0.073054741698748</v>
      </c>
    </row>
    <row r="309" customFormat="false" ht="12.75" hidden="false" customHeight="false" outlineLevel="0" collapsed="false">
      <c r="O309" s="472" t="n">
        <v>37591</v>
      </c>
      <c r="R309" s="0" t="n">
        <v>0.0225</v>
      </c>
      <c r="S309" s="0" t="n">
        <v>0</v>
      </c>
      <c r="T309" s="535" t="n">
        <v>0.0664142302554564</v>
      </c>
      <c r="Y309" s="0"/>
      <c r="AO309" s="472" t="n">
        <f aca="false">A309</f>
        <v>0</v>
      </c>
      <c r="AP309" s="0" t="n">
        <f aca="false">B309</f>
        <v>0</v>
      </c>
      <c r="AQ309" s="0" t="n">
        <f aca="false">C309</f>
        <v>0</v>
      </c>
      <c r="AR309" s="0" t="n">
        <f aca="false">D309</f>
        <v>0</v>
      </c>
      <c r="AS309" s="0" t="n">
        <f aca="false">E309</f>
        <v>0</v>
      </c>
      <c r="AT309" s="0" t="n">
        <f aca="false">F309</f>
        <v>0</v>
      </c>
      <c r="AU309" s="0" t="n">
        <f aca="false">G309</f>
        <v>0</v>
      </c>
      <c r="AV309" s="0" t="n">
        <f aca="false">H309</f>
        <v>0</v>
      </c>
      <c r="AW309" s="0" t="n">
        <f aca="false">I309</f>
        <v>0</v>
      </c>
      <c r="AX309" s="0" t="n">
        <f aca="false">J309</f>
        <v>0</v>
      </c>
      <c r="AY309" s="0" t="n">
        <f aca="false">K309</f>
        <v>0</v>
      </c>
      <c r="BF309" s="0" t="n">
        <v>1.1287E-005</v>
      </c>
      <c r="BG309" s="0" t="n">
        <v>0</v>
      </c>
      <c r="BH309" s="0" t="n">
        <v>0.073053037165535</v>
      </c>
    </row>
    <row r="310" customFormat="false" ht="12.75" hidden="false" customHeight="false" outlineLevel="0" collapsed="false">
      <c r="O310" s="472" t="n">
        <v>37622</v>
      </c>
      <c r="R310" s="0" t="n">
        <v>0.0125</v>
      </c>
      <c r="S310" s="0" t="n">
        <v>0</v>
      </c>
      <c r="T310" s="535" t="n">
        <v>0.0664125550186658</v>
      </c>
      <c r="Y310" s="0"/>
      <c r="AO310" s="472" t="n">
        <f aca="false">A310</f>
        <v>0</v>
      </c>
      <c r="AP310" s="0" t="n">
        <f aca="false">B310</f>
        <v>0</v>
      </c>
      <c r="AQ310" s="0" t="n">
        <f aca="false">C310</f>
        <v>0</v>
      </c>
      <c r="AR310" s="0" t="n">
        <f aca="false">D310</f>
        <v>0</v>
      </c>
      <c r="AS310" s="0" t="n">
        <f aca="false">E310</f>
        <v>0</v>
      </c>
      <c r="AT310" s="0" t="n">
        <f aca="false">F310</f>
        <v>0</v>
      </c>
      <c r="AU310" s="0" t="n">
        <f aca="false">G310</f>
        <v>0</v>
      </c>
      <c r="AV310" s="0" t="n">
        <f aca="false">H310</f>
        <v>0</v>
      </c>
      <c r="AW310" s="0" t="n">
        <f aca="false">I310</f>
        <v>0</v>
      </c>
      <c r="AX310" s="0" t="n">
        <f aca="false">J310</f>
        <v>0</v>
      </c>
      <c r="AY310" s="0" t="n">
        <f aca="false">K310</f>
        <v>0</v>
      </c>
      <c r="BF310" s="0" t="n">
        <v>-0.014951938</v>
      </c>
      <c r="BG310" s="0" t="n">
        <v>0</v>
      </c>
      <c r="BH310" s="0" t="n">
        <v>0.073051387617266</v>
      </c>
    </row>
    <row r="311" customFormat="false" ht="12.75" hidden="false" customHeight="false" outlineLevel="0" collapsed="false">
      <c r="O311" s="472" t="n">
        <v>37653</v>
      </c>
      <c r="R311" s="0" t="n">
        <v>-0.02</v>
      </c>
      <c r="S311" s="0" t="n">
        <v>0</v>
      </c>
      <c r="T311" s="535" t="n">
        <v>0.0664108239406493</v>
      </c>
      <c r="Y311" s="0"/>
      <c r="AO311" s="472" t="n">
        <f aca="false">A311</f>
        <v>0</v>
      </c>
      <c r="AP311" s="0" t="n">
        <f aca="false">B311</f>
        <v>0</v>
      </c>
      <c r="AQ311" s="0" t="n">
        <f aca="false">C311</f>
        <v>0</v>
      </c>
      <c r="AR311" s="0" t="n">
        <f aca="false">D311</f>
        <v>0</v>
      </c>
      <c r="AS311" s="0" t="n">
        <f aca="false">E311</f>
        <v>0</v>
      </c>
      <c r="AT311" s="0" t="n">
        <f aca="false">F311</f>
        <v>0</v>
      </c>
      <c r="AU311" s="0" t="n">
        <f aca="false">G311</f>
        <v>0</v>
      </c>
      <c r="AV311" s="0" t="n">
        <f aca="false">H311</f>
        <v>0</v>
      </c>
      <c r="AW311" s="0" t="n">
        <f aca="false">I311</f>
        <v>0</v>
      </c>
      <c r="AX311" s="0" t="n">
        <f aca="false">J311</f>
        <v>0</v>
      </c>
      <c r="AY311" s="0" t="n">
        <f aca="false">K311</f>
        <v>0</v>
      </c>
      <c r="BF311" s="0" t="n">
        <v>-0.009955184</v>
      </c>
      <c r="BG311" s="0" t="n">
        <v>0</v>
      </c>
      <c r="BH311" s="0" t="n">
        <v>0.073049683084055</v>
      </c>
    </row>
    <row r="312" customFormat="false" ht="12.75" hidden="false" customHeight="false" outlineLevel="0" collapsed="false">
      <c r="O312" s="472" t="n">
        <v>37681</v>
      </c>
      <c r="R312" s="0" t="n">
        <v>-0.0425</v>
      </c>
      <c r="S312" s="0" t="n">
        <v>0</v>
      </c>
      <c r="T312" s="535" t="n">
        <v>0.0664091487038605</v>
      </c>
      <c r="Y312" s="0"/>
      <c r="AO312" s="472" t="n">
        <f aca="false">A312</f>
        <v>0</v>
      </c>
      <c r="AP312" s="0" t="n">
        <f aca="false">B312</f>
        <v>0</v>
      </c>
      <c r="AQ312" s="0" t="n">
        <f aca="false">C312</f>
        <v>0</v>
      </c>
      <c r="AR312" s="0" t="n">
        <f aca="false">D312</f>
        <v>0</v>
      </c>
      <c r="AS312" s="0" t="n">
        <f aca="false">E312</f>
        <v>0</v>
      </c>
      <c r="AT312" s="0" t="n">
        <f aca="false">F312</f>
        <v>0</v>
      </c>
      <c r="AU312" s="0" t="n">
        <f aca="false">G312</f>
        <v>0</v>
      </c>
      <c r="AV312" s="0" t="n">
        <f aca="false">H312</f>
        <v>0</v>
      </c>
      <c r="AW312" s="0" t="n">
        <f aca="false">I312</f>
        <v>0</v>
      </c>
      <c r="AX312" s="0" t="n">
        <f aca="false">J312</f>
        <v>0</v>
      </c>
      <c r="AY312" s="0" t="n">
        <f aca="false">K312</f>
        <v>0</v>
      </c>
      <c r="BF312" s="0" t="n">
        <v>0.015042577</v>
      </c>
      <c r="BG312" s="0" t="n">
        <v>0</v>
      </c>
      <c r="BH312" s="0" t="n">
        <v>0.073047978550845</v>
      </c>
    </row>
    <row r="313" customFormat="false" ht="12.75" hidden="false" customHeight="false" outlineLevel="0" collapsed="false">
      <c r="O313" s="472" t="n">
        <v>37712</v>
      </c>
      <c r="R313" s="0" t="n">
        <v>-0.045</v>
      </c>
      <c r="S313" s="0" t="n">
        <v>0</v>
      </c>
      <c r="T313" s="535" t="n">
        <v>0.0664074176258462</v>
      </c>
      <c r="Y313" s="0"/>
      <c r="AO313" s="472" t="n">
        <f aca="false">A313</f>
        <v>0</v>
      </c>
      <c r="AP313" s="0" t="n">
        <f aca="false">B313</f>
        <v>0</v>
      </c>
      <c r="AQ313" s="0" t="n">
        <f aca="false">C313</f>
        <v>0</v>
      </c>
      <c r="AR313" s="0" t="n">
        <f aca="false">D313</f>
        <v>0</v>
      </c>
      <c r="AS313" s="0" t="n">
        <f aca="false">E313</f>
        <v>0</v>
      </c>
      <c r="AT313" s="0" t="n">
        <f aca="false">F313</f>
        <v>0</v>
      </c>
      <c r="AU313" s="0" t="n">
        <f aca="false">G313</f>
        <v>0</v>
      </c>
      <c r="AV313" s="0" t="n">
        <f aca="false">H313</f>
        <v>0</v>
      </c>
      <c r="AW313" s="0" t="n">
        <f aca="false">I313</f>
        <v>0</v>
      </c>
      <c r="AX313" s="0" t="n">
        <f aca="false">J313</f>
        <v>0</v>
      </c>
      <c r="AY313" s="0" t="n">
        <f aca="false">K313</f>
        <v>0</v>
      </c>
      <c r="BF313" s="0" t="n">
        <v>0.025042577</v>
      </c>
      <c r="BG313" s="0" t="n">
        <v>0</v>
      </c>
      <c r="BH313" s="0" t="n">
        <v>0.073046438972463</v>
      </c>
    </row>
    <row r="314" customFormat="false" ht="12.75" hidden="false" customHeight="false" outlineLevel="0" collapsed="false">
      <c r="O314" s="472" t="n">
        <v>37742</v>
      </c>
      <c r="R314" s="0" t="n">
        <v>-0.0275</v>
      </c>
      <c r="S314" s="0" t="n">
        <v>0</v>
      </c>
      <c r="T314" s="535" t="n">
        <v>0.0664056865478333</v>
      </c>
      <c r="Y314" s="0"/>
      <c r="AO314" s="472" t="n">
        <f aca="false">A314</f>
        <v>0</v>
      </c>
      <c r="AP314" s="0" t="n">
        <f aca="false">B314</f>
        <v>0</v>
      </c>
      <c r="AQ314" s="0" t="n">
        <f aca="false">C314</f>
        <v>0</v>
      </c>
      <c r="AR314" s="0" t="n">
        <f aca="false">D314</f>
        <v>0</v>
      </c>
      <c r="AS314" s="0" t="n">
        <f aca="false">E314</f>
        <v>0</v>
      </c>
      <c r="AT314" s="0" t="n">
        <f aca="false">F314</f>
        <v>0</v>
      </c>
      <c r="AU314" s="0" t="n">
        <f aca="false">G314</f>
        <v>0</v>
      </c>
      <c r="AV314" s="0" t="n">
        <f aca="false">H314</f>
        <v>0</v>
      </c>
      <c r="AW314" s="0" t="n">
        <f aca="false">I314</f>
        <v>0</v>
      </c>
      <c r="AX314" s="0" t="n">
        <f aca="false">J314</f>
        <v>0</v>
      </c>
      <c r="AY314" s="0" t="n">
        <f aca="false">K314</f>
        <v>0</v>
      </c>
      <c r="BF314" s="0" t="n">
        <v>0.084976639</v>
      </c>
      <c r="BG314" s="0" t="n">
        <v>0</v>
      </c>
      <c r="BH314" s="0" t="n">
        <v>0.073044734439255</v>
      </c>
    </row>
    <row r="315" customFormat="false" ht="12.75" hidden="false" customHeight="false" outlineLevel="0" collapsed="false">
      <c r="O315" s="472" t="n">
        <v>37773</v>
      </c>
      <c r="R315" s="0" t="n">
        <v>-0.015</v>
      </c>
      <c r="S315" s="0" t="n">
        <v>0</v>
      </c>
      <c r="T315" s="535" t="n">
        <v>0.0664041229934997</v>
      </c>
      <c r="Y315" s="0"/>
      <c r="AO315" s="472" t="n">
        <f aca="false">A315</f>
        <v>0</v>
      </c>
      <c r="AP315" s="0" t="n">
        <f aca="false">B315</f>
        <v>0</v>
      </c>
      <c r="AQ315" s="0" t="n">
        <f aca="false">C315</f>
        <v>0</v>
      </c>
      <c r="AR315" s="0" t="n">
        <f aca="false">D315</f>
        <v>0</v>
      </c>
      <c r="AS315" s="0" t="n">
        <f aca="false">E315</f>
        <v>0</v>
      </c>
      <c r="AT315" s="0" t="n">
        <f aca="false">F315</f>
        <v>0</v>
      </c>
      <c r="AU315" s="0" t="n">
        <f aca="false">G315</f>
        <v>0</v>
      </c>
      <c r="AV315" s="0" t="n">
        <f aca="false">H315</f>
        <v>0</v>
      </c>
      <c r="AW315" s="0" t="n">
        <f aca="false">I315</f>
        <v>0</v>
      </c>
      <c r="AX315" s="0" t="n">
        <f aca="false">J315</f>
        <v>0</v>
      </c>
      <c r="AY315" s="0" t="n">
        <f aca="false">K315</f>
        <v>0</v>
      </c>
      <c r="BF315" s="0" t="n">
        <v>0.084968124</v>
      </c>
      <c r="BG315" s="0" t="n">
        <v>0</v>
      </c>
      <c r="BH315" s="0" t="n">
        <v>0.073043084891</v>
      </c>
    </row>
    <row r="316" customFormat="false" ht="12.75" hidden="false" customHeight="false" outlineLevel="0" collapsed="false">
      <c r="O316" s="472" t="n">
        <v>37803</v>
      </c>
      <c r="R316" s="0" t="n">
        <v>0.02</v>
      </c>
      <c r="S316" s="0" t="n">
        <v>0</v>
      </c>
      <c r="T316" s="535" t="n">
        <v>0.0664023919154886</v>
      </c>
      <c r="Y316" s="0"/>
      <c r="AO316" s="472" t="n">
        <f aca="false">A316</f>
        <v>0</v>
      </c>
      <c r="AP316" s="0" t="n">
        <f aca="false">B316</f>
        <v>0</v>
      </c>
      <c r="AQ316" s="0" t="n">
        <f aca="false">C316</f>
        <v>0</v>
      </c>
      <c r="AR316" s="0" t="n">
        <f aca="false">D316</f>
        <v>0</v>
      </c>
      <c r="AS316" s="0" t="n">
        <f aca="false">E316</f>
        <v>0</v>
      </c>
      <c r="AT316" s="0" t="n">
        <f aca="false">F316</f>
        <v>0</v>
      </c>
      <c r="AU316" s="0" t="n">
        <f aca="false">G316</f>
        <v>0</v>
      </c>
      <c r="AV316" s="0" t="n">
        <f aca="false">H316</f>
        <v>0</v>
      </c>
      <c r="AW316" s="0" t="n">
        <f aca="false">I316</f>
        <v>0</v>
      </c>
      <c r="AX316" s="0" t="n">
        <f aca="false">J316</f>
        <v>0</v>
      </c>
      <c r="AY316" s="0" t="n">
        <f aca="false">K316</f>
        <v>0</v>
      </c>
      <c r="BF316" s="0" t="n">
        <v>0.084968124</v>
      </c>
      <c r="BG316" s="0" t="n">
        <v>0</v>
      </c>
      <c r="BH316" s="0" t="n">
        <v>0.073041380357784</v>
      </c>
    </row>
    <row r="317" customFormat="false" ht="12.75" hidden="false" customHeight="false" outlineLevel="0" collapsed="false">
      <c r="O317" s="472" t="n">
        <v>37834</v>
      </c>
      <c r="R317" s="0" t="n">
        <v>0.02</v>
      </c>
      <c r="S317" s="0" t="n">
        <v>0</v>
      </c>
      <c r="T317" s="535" t="n">
        <v>0.0664007166787046</v>
      </c>
      <c r="Y317" s="0"/>
      <c r="AO317" s="472" t="n">
        <f aca="false">A317</f>
        <v>0</v>
      </c>
      <c r="AP317" s="0" t="n">
        <f aca="false">B317</f>
        <v>0</v>
      </c>
      <c r="AQ317" s="0" t="n">
        <f aca="false">C317</f>
        <v>0</v>
      </c>
      <c r="AR317" s="0" t="n">
        <f aca="false">D317</f>
        <v>0</v>
      </c>
      <c r="AS317" s="0" t="n">
        <f aca="false">E317</f>
        <v>0</v>
      </c>
      <c r="AT317" s="0" t="n">
        <f aca="false">F317</f>
        <v>0</v>
      </c>
      <c r="AU317" s="0" t="n">
        <f aca="false">G317</f>
        <v>0</v>
      </c>
      <c r="AV317" s="0" t="n">
        <f aca="false">H317</f>
        <v>0</v>
      </c>
      <c r="AW317" s="0" t="n">
        <f aca="false">I317</f>
        <v>0</v>
      </c>
      <c r="AX317" s="0" t="n">
        <f aca="false">J317</f>
        <v>0</v>
      </c>
      <c r="AY317" s="0" t="n">
        <f aca="false">K317</f>
        <v>0</v>
      </c>
      <c r="BF317" s="0" t="n">
        <v>0.084968124</v>
      </c>
      <c r="BG317" s="0" t="n">
        <v>0</v>
      </c>
      <c r="BH317" s="0" t="n">
        <v>0.073039730809521</v>
      </c>
    </row>
    <row r="318" customFormat="false" ht="12.75" hidden="false" customHeight="false" outlineLevel="0" collapsed="false">
      <c r="O318" s="472" t="n">
        <v>37865</v>
      </c>
      <c r="R318" s="0" t="n">
        <v>0.025</v>
      </c>
      <c r="S318" s="0" t="n">
        <v>0</v>
      </c>
      <c r="T318" s="535" t="n">
        <v>0.0663989856006952</v>
      </c>
      <c r="Y318" s="0"/>
      <c r="AO318" s="472" t="n">
        <f aca="false">A318</f>
        <v>0</v>
      </c>
      <c r="AP318" s="0" t="n">
        <f aca="false">B318</f>
        <v>0</v>
      </c>
      <c r="AQ318" s="0" t="n">
        <f aca="false">C318</f>
        <v>0</v>
      </c>
      <c r="AR318" s="0" t="n">
        <f aca="false">D318</f>
        <v>0</v>
      </c>
      <c r="AS318" s="0" t="n">
        <f aca="false">E318</f>
        <v>0</v>
      </c>
      <c r="AT318" s="0" t="n">
        <f aca="false">F318</f>
        <v>0</v>
      </c>
      <c r="AU318" s="0" t="n">
        <f aca="false">G318</f>
        <v>0</v>
      </c>
      <c r="AV318" s="0" t="n">
        <f aca="false">H318</f>
        <v>0</v>
      </c>
      <c r="AW318" s="0" t="n">
        <f aca="false">I318</f>
        <v>0</v>
      </c>
      <c r="AX318" s="0" t="n">
        <f aca="false">J318</f>
        <v>0</v>
      </c>
      <c r="AY318" s="0" t="n">
        <f aca="false">K318</f>
        <v>0</v>
      </c>
      <c r="BF318" s="0" t="n">
        <v>0.084968124</v>
      </c>
      <c r="BG318" s="0" t="n">
        <v>0</v>
      </c>
      <c r="BH318" s="0" t="n">
        <v>0.073038026276317</v>
      </c>
    </row>
    <row r="319" customFormat="false" ht="12.75" hidden="false" customHeight="false" outlineLevel="0" collapsed="false">
      <c r="O319" s="472" t="n">
        <v>37895</v>
      </c>
      <c r="R319" s="0" t="n">
        <v>0.0275</v>
      </c>
      <c r="S319" s="0" t="n">
        <v>0</v>
      </c>
      <c r="T319" s="535" t="n">
        <v>0.066397310363913</v>
      </c>
      <c r="Y319" s="0"/>
      <c r="AO319" s="472" t="n">
        <f aca="false">A319</f>
        <v>0</v>
      </c>
      <c r="AP319" s="0" t="n">
        <f aca="false">B319</f>
        <v>0</v>
      </c>
      <c r="AQ319" s="0" t="n">
        <f aca="false">C319</f>
        <v>0</v>
      </c>
      <c r="AR319" s="0" t="n">
        <f aca="false">D319</f>
        <v>0</v>
      </c>
      <c r="AS319" s="0" t="n">
        <f aca="false">E319</f>
        <v>0</v>
      </c>
      <c r="AT319" s="0" t="n">
        <f aca="false">F319</f>
        <v>0</v>
      </c>
      <c r="AU319" s="0" t="n">
        <f aca="false">G319</f>
        <v>0</v>
      </c>
      <c r="AV319" s="0" t="n">
        <f aca="false">H319</f>
        <v>0</v>
      </c>
      <c r="AW319" s="0" t="n">
        <f aca="false">I319</f>
        <v>0</v>
      </c>
      <c r="AX319" s="0" t="n">
        <f aca="false">J319</f>
        <v>0</v>
      </c>
      <c r="AY319" s="0" t="n">
        <f aca="false">K319</f>
        <v>0</v>
      </c>
      <c r="BF319" s="0" t="n">
        <v>0.084968124</v>
      </c>
      <c r="BG319" s="0" t="n">
        <v>0</v>
      </c>
      <c r="BH319" s="0" t="n">
        <v>0.073036321743114</v>
      </c>
    </row>
    <row r="320" customFormat="false" ht="12.75" hidden="false" customHeight="false" outlineLevel="0" collapsed="false">
      <c r="O320" s="472" t="n">
        <v>37926</v>
      </c>
      <c r="R320" s="0" t="n">
        <v>0.03</v>
      </c>
      <c r="S320" s="0" t="n">
        <v>0</v>
      </c>
      <c r="T320" s="535" t="n">
        <v>0.0663955792859054</v>
      </c>
      <c r="Y320" s="0"/>
      <c r="AO320" s="472" t="n">
        <f aca="false">A320</f>
        <v>0</v>
      </c>
      <c r="AP320" s="0" t="n">
        <f aca="false">B320</f>
        <v>0</v>
      </c>
      <c r="AQ320" s="0" t="n">
        <f aca="false">C320</f>
        <v>0</v>
      </c>
      <c r="AR320" s="0" t="n">
        <f aca="false">D320</f>
        <v>0</v>
      </c>
      <c r="AS320" s="0" t="n">
        <f aca="false">E320</f>
        <v>0</v>
      </c>
      <c r="AT320" s="0" t="n">
        <f aca="false">F320</f>
        <v>0</v>
      </c>
      <c r="AU320" s="0" t="n">
        <f aca="false">G320</f>
        <v>0</v>
      </c>
      <c r="AV320" s="0" t="n">
        <f aca="false">H320</f>
        <v>0</v>
      </c>
      <c r="AW320" s="0" t="n">
        <f aca="false">I320</f>
        <v>0</v>
      </c>
      <c r="AX320" s="0" t="n">
        <f aca="false">J320</f>
        <v>0</v>
      </c>
      <c r="AY320" s="0" t="n">
        <f aca="false">K320</f>
        <v>0</v>
      </c>
      <c r="BF320" s="0" t="n">
        <v>0.084968124</v>
      </c>
      <c r="BG320" s="0" t="n">
        <v>0</v>
      </c>
      <c r="BH320" s="0" t="n">
        <v>0.073034672194854</v>
      </c>
    </row>
    <row r="321" customFormat="false" ht="12.75" hidden="false" customHeight="false" outlineLevel="0" collapsed="false">
      <c r="O321" s="472" t="n">
        <v>37956</v>
      </c>
      <c r="R321" s="0" t="n">
        <v>0.0225</v>
      </c>
      <c r="S321" s="0" t="n">
        <v>0</v>
      </c>
      <c r="T321" s="535" t="n">
        <v>0.0663938482078992</v>
      </c>
      <c r="Y321" s="0"/>
      <c r="AO321" s="472" t="n">
        <f aca="false">A321</f>
        <v>0</v>
      </c>
      <c r="AP321" s="0" t="n">
        <f aca="false">B321</f>
        <v>0</v>
      </c>
      <c r="AQ321" s="0" t="n">
        <f aca="false">C321</f>
        <v>0</v>
      </c>
      <c r="AR321" s="0" t="n">
        <f aca="false">D321</f>
        <v>0</v>
      </c>
      <c r="AS321" s="0" t="n">
        <f aca="false">E321</f>
        <v>0</v>
      </c>
      <c r="AT321" s="0" t="n">
        <f aca="false">F321</f>
        <v>0</v>
      </c>
      <c r="AU321" s="0" t="n">
        <f aca="false">G321</f>
        <v>0</v>
      </c>
      <c r="AV321" s="0" t="n">
        <f aca="false">H321</f>
        <v>0</v>
      </c>
      <c r="AW321" s="0" t="n">
        <f aca="false">I321</f>
        <v>0</v>
      </c>
      <c r="AX321" s="0" t="n">
        <f aca="false">J321</f>
        <v>0</v>
      </c>
      <c r="AY321" s="0" t="n">
        <f aca="false">K321</f>
        <v>0</v>
      </c>
      <c r="BF321" s="0" t="n">
        <v>0.005011287</v>
      </c>
      <c r="BG321" s="0" t="n">
        <v>0</v>
      </c>
      <c r="BH321" s="0" t="n">
        <v>0.073032967661652</v>
      </c>
    </row>
    <row r="322" customFormat="false" ht="12.75" hidden="false" customHeight="false" outlineLevel="0" collapsed="false">
      <c r="O322" s="472" t="n">
        <v>37987</v>
      </c>
      <c r="R322" s="0" t="n">
        <v>0.0125</v>
      </c>
      <c r="S322" s="0" t="n">
        <v>0</v>
      </c>
      <c r="T322" s="535" t="n">
        <v>0.0663921729711197</v>
      </c>
      <c r="Y322" s="0"/>
      <c r="AO322" s="472" t="n">
        <f aca="false">A322</f>
        <v>0</v>
      </c>
      <c r="AP322" s="0" t="n">
        <f aca="false">B322</f>
        <v>0</v>
      </c>
      <c r="AQ322" s="0" t="n">
        <f aca="false">C322</f>
        <v>0</v>
      </c>
      <c r="AR322" s="0" t="n">
        <f aca="false">D322</f>
        <v>0</v>
      </c>
      <c r="AS322" s="0" t="n">
        <f aca="false">E322</f>
        <v>0</v>
      </c>
      <c r="AT322" s="0" t="n">
        <f aca="false">F322</f>
        <v>0</v>
      </c>
      <c r="AU322" s="0" t="n">
        <f aca="false">G322</f>
        <v>0</v>
      </c>
      <c r="AV322" s="0" t="n">
        <f aca="false">H322</f>
        <v>0</v>
      </c>
      <c r="AW322" s="0" t="n">
        <f aca="false">I322</f>
        <v>0</v>
      </c>
      <c r="AX322" s="0" t="n">
        <f aca="false">J322</f>
        <v>0</v>
      </c>
      <c r="AY322" s="0" t="n">
        <f aca="false">K322</f>
        <v>0</v>
      </c>
      <c r="BF322" s="0" t="n">
        <v>-0.009951938</v>
      </c>
      <c r="BG322" s="0" t="n">
        <v>0</v>
      </c>
      <c r="BH322" s="0" t="n">
        <v>0.073031318113394</v>
      </c>
    </row>
    <row r="323" customFormat="false" ht="12.75" hidden="false" customHeight="false" outlineLevel="0" collapsed="false">
      <c r="O323" s="472" t="n">
        <v>38018</v>
      </c>
      <c r="R323" s="0" t="n">
        <v>-0.02</v>
      </c>
      <c r="S323" s="0" t="n">
        <v>0</v>
      </c>
      <c r="T323" s="535" t="n">
        <v>0.0663904418931156</v>
      </c>
      <c r="Y323" s="0"/>
      <c r="AO323" s="472" t="n">
        <f aca="false">A323</f>
        <v>0</v>
      </c>
      <c r="AP323" s="0" t="n">
        <f aca="false">B323</f>
        <v>0</v>
      </c>
      <c r="AQ323" s="0" t="n">
        <f aca="false">C323</f>
        <v>0</v>
      </c>
      <c r="AR323" s="0" t="n">
        <f aca="false">D323</f>
        <v>0</v>
      </c>
      <c r="AS323" s="0" t="n">
        <f aca="false">E323</f>
        <v>0</v>
      </c>
      <c r="AT323" s="0" t="n">
        <f aca="false">F323</f>
        <v>0</v>
      </c>
      <c r="AU323" s="0" t="n">
        <f aca="false">G323</f>
        <v>0</v>
      </c>
      <c r="AV323" s="0" t="n">
        <f aca="false">H323</f>
        <v>0</v>
      </c>
      <c r="AW323" s="0" t="n">
        <f aca="false">I323</f>
        <v>0</v>
      </c>
      <c r="AX323" s="0" t="n">
        <f aca="false">J323</f>
        <v>0</v>
      </c>
      <c r="AY323" s="0" t="n">
        <f aca="false">K323</f>
        <v>0</v>
      </c>
      <c r="BF323" s="0" t="n">
        <v>-0.004955184</v>
      </c>
      <c r="BG323" s="0" t="n">
        <v>0</v>
      </c>
      <c r="BH323" s="0" t="n">
        <v>0.073029613580195</v>
      </c>
    </row>
    <row r="324" customFormat="false" ht="12.75" hidden="false" customHeight="false" outlineLevel="0" collapsed="false">
      <c r="O324" s="472" t="n">
        <v>38047</v>
      </c>
      <c r="R324" s="0" t="n">
        <v>-0.0425</v>
      </c>
      <c r="S324" s="0" t="n">
        <v>0</v>
      </c>
      <c r="T324" s="535" t="n">
        <v>0.0663887666563379</v>
      </c>
      <c r="Y324" s="0"/>
      <c r="AO324" s="472" t="n">
        <f aca="false">A324</f>
        <v>0</v>
      </c>
      <c r="AP324" s="0" t="n">
        <f aca="false">B324</f>
        <v>0</v>
      </c>
      <c r="AQ324" s="0" t="n">
        <f aca="false">C324</f>
        <v>0</v>
      </c>
      <c r="AR324" s="0" t="n">
        <f aca="false">D324</f>
        <v>0</v>
      </c>
      <c r="AS324" s="0" t="n">
        <f aca="false">E324</f>
        <v>0</v>
      </c>
      <c r="AT324" s="0" t="n">
        <f aca="false">F324</f>
        <v>0</v>
      </c>
      <c r="AU324" s="0" t="n">
        <f aca="false">G324</f>
        <v>0</v>
      </c>
      <c r="AV324" s="0" t="n">
        <f aca="false">H324</f>
        <v>0</v>
      </c>
      <c r="AW324" s="0" t="n">
        <f aca="false">I324</f>
        <v>0</v>
      </c>
      <c r="AX324" s="0" t="n">
        <f aca="false">J324</f>
        <v>0</v>
      </c>
      <c r="AY324" s="0" t="n">
        <f aca="false">K324</f>
        <v>0</v>
      </c>
      <c r="BF324" s="0" t="n">
        <v>0.020042577</v>
      </c>
      <c r="BG324" s="0" t="n">
        <v>0</v>
      </c>
      <c r="BH324" s="0" t="n">
        <v>0.073027909047</v>
      </c>
    </row>
    <row r="325" customFormat="false" ht="12.75" hidden="false" customHeight="false" outlineLevel="0" collapsed="false">
      <c r="O325" s="472" t="n">
        <v>38078</v>
      </c>
      <c r="R325" s="0" t="n">
        <v>-0.045</v>
      </c>
      <c r="S325" s="0" t="n">
        <v>0</v>
      </c>
      <c r="T325" s="535" t="n">
        <v>0.0663870355783356</v>
      </c>
      <c r="Y325" s="0"/>
      <c r="AO325" s="472" t="n">
        <f aca="false">A325</f>
        <v>0</v>
      </c>
      <c r="AP325" s="0" t="n">
        <f aca="false">B325</f>
        <v>0</v>
      </c>
      <c r="AQ325" s="0" t="n">
        <f aca="false">C325</f>
        <v>0</v>
      </c>
      <c r="AR325" s="0" t="n">
        <f aca="false">D325</f>
        <v>0</v>
      </c>
      <c r="AS325" s="0" t="n">
        <f aca="false">E325</f>
        <v>0</v>
      </c>
      <c r="AT325" s="0" t="n">
        <f aca="false">F325</f>
        <v>0</v>
      </c>
      <c r="AU325" s="0" t="n">
        <f aca="false">G325</f>
        <v>0</v>
      </c>
      <c r="AV325" s="0" t="n">
        <f aca="false">H325</f>
        <v>0</v>
      </c>
      <c r="AW325" s="0" t="n">
        <f aca="false">I325</f>
        <v>0</v>
      </c>
      <c r="AX325" s="0" t="n">
        <f aca="false">J325</f>
        <v>0</v>
      </c>
      <c r="AY325" s="0" t="n">
        <f aca="false">K325</f>
        <v>0</v>
      </c>
      <c r="BF325" s="0" t="n">
        <v>0.030042577</v>
      </c>
      <c r="BG325" s="0" t="n">
        <v>0</v>
      </c>
      <c r="BH325" s="0" t="n">
        <v>0.073026369468625</v>
      </c>
    </row>
    <row r="326" customFormat="false" ht="12.75" hidden="false" customHeight="false" outlineLevel="0" collapsed="false">
      <c r="O326" s="472" t="n">
        <v>38108</v>
      </c>
      <c r="R326" s="0" t="n">
        <v>-0.0275</v>
      </c>
      <c r="S326" s="0" t="n">
        <v>0</v>
      </c>
      <c r="T326" s="535" t="n">
        <v>0.0663853045003338</v>
      </c>
      <c r="Y326" s="0"/>
      <c r="AO326" s="472" t="n">
        <f aca="false">A326</f>
        <v>0</v>
      </c>
      <c r="AP326" s="0" t="n">
        <f aca="false">B326</f>
        <v>0</v>
      </c>
      <c r="AQ326" s="0" t="n">
        <f aca="false">C326</f>
        <v>0</v>
      </c>
      <c r="AR326" s="0" t="n">
        <f aca="false">D326</f>
        <v>0</v>
      </c>
      <c r="AS326" s="0" t="n">
        <f aca="false">E326</f>
        <v>0</v>
      </c>
      <c r="AT326" s="0" t="n">
        <f aca="false">F326</f>
        <v>0</v>
      </c>
      <c r="AU326" s="0" t="n">
        <f aca="false">G326</f>
        <v>0</v>
      </c>
      <c r="AV326" s="0" t="n">
        <f aca="false">H326</f>
        <v>0</v>
      </c>
      <c r="AW326" s="0" t="n">
        <f aca="false">I326</f>
        <v>0</v>
      </c>
      <c r="AX326" s="0" t="n">
        <f aca="false">J326</f>
        <v>0</v>
      </c>
      <c r="AY326" s="0" t="n">
        <f aca="false">K326</f>
        <v>0</v>
      </c>
      <c r="BF326" s="0" t="n">
        <v>0.089976639</v>
      </c>
      <c r="BG326" s="0" t="n">
        <v>0</v>
      </c>
      <c r="BH326" s="0" t="n">
        <v>0.073024664935427</v>
      </c>
    </row>
    <row r="327" customFormat="false" ht="12.75" hidden="false" customHeight="false" outlineLevel="0" collapsed="false">
      <c r="O327" s="472" t="n">
        <v>38139</v>
      </c>
      <c r="R327" s="0" t="n">
        <v>-0.015</v>
      </c>
      <c r="S327" s="0" t="n">
        <v>0</v>
      </c>
      <c r="T327" s="535" t="n">
        <v>0.066383685104785</v>
      </c>
      <c r="Y327" s="0"/>
      <c r="AO327" s="472" t="n">
        <f aca="false">A327</f>
        <v>0</v>
      </c>
      <c r="AP327" s="0" t="n">
        <f aca="false">B327</f>
        <v>0</v>
      </c>
      <c r="AQ327" s="0" t="n">
        <f aca="false">C327</f>
        <v>0</v>
      </c>
      <c r="AR327" s="0" t="n">
        <f aca="false">D327</f>
        <v>0</v>
      </c>
      <c r="AS327" s="0" t="n">
        <f aca="false">E327</f>
        <v>0</v>
      </c>
      <c r="AT327" s="0" t="n">
        <f aca="false">F327</f>
        <v>0</v>
      </c>
      <c r="AU327" s="0" t="n">
        <f aca="false">G327</f>
        <v>0</v>
      </c>
      <c r="AV327" s="0" t="n">
        <f aca="false">H327</f>
        <v>0</v>
      </c>
      <c r="AW327" s="0" t="n">
        <f aca="false">I327</f>
        <v>0</v>
      </c>
      <c r="AX327" s="0" t="n">
        <f aca="false">J327</f>
        <v>0</v>
      </c>
      <c r="AY327" s="0" t="n">
        <f aca="false">K327</f>
        <v>0</v>
      </c>
      <c r="BF327" s="0" t="n">
        <v>0.089968124</v>
      </c>
      <c r="BG327" s="0" t="n">
        <v>0</v>
      </c>
      <c r="BH327" s="0" t="n">
        <v>0.073023015387174</v>
      </c>
    </row>
    <row r="328" customFormat="false" ht="12.75" hidden="false" customHeight="false" outlineLevel="0" collapsed="false">
      <c r="O328" s="472" t="n">
        <v>38169</v>
      </c>
      <c r="R328" s="0" t="n">
        <v>0.02</v>
      </c>
      <c r="S328" s="0" t="n">
        <v>0</v>
      </c>
      <c r="T328" s="535" t="n">
        <v>0.0663819540267854</v>
      </c>
      <c r="Y328" s="0"/>
      <c r="AO328" s="472" t="n">
        <f aca="false">A328</f>
        <v>0</v>
      </c>
      <c r="AP328" s="0" t="n">
        <f aca="false">B328</f>
        <v>0</v>
      </c>
      <c r="AQ328" s="0" t="n">
        <f aca="false">C328</f>
        <v>0</v>
      </c>
      <c r="AR328" s="0" t="n">
        <f aca="false">D328</f>
        <v>0</v>
      </c>
      <c r="AS328" s="0" t="n">
        <f aca="false">E328</f>
        <v>0</v>
      </c>
      <c r="AT328" s="0" t="n">
        <f aca="false">F328</f>
        <v>0</v>
      </c>
      <c r="AU328" s="0" t="n">
        <f aca="false">G328</f>
        <v>0</v>
      </c>
      <c r="AV328" s="0" t="n">
        <f aca="false">H328</f>
        <v>0</v>
      </c>
      <c r="AW328" s="0" t="n">
        <f aca="false">I328</f>
        <v>0</v>
      </c>
      <c r="AX328" s="0" t="n">
        <f aca="false">J328</f>
        <v>0</v>
      </c>
      <c r="AY328" s="0" t="n">
        <f aca="false">K328</f>
        <v>0</v>
      </c>
      <c r="BF328" s="0" t="n">
        <v>0.089968124</v>
      </c>
      <c r="BG328" s="0" t="n">
        <v>0</v>
      </c>
      <c r="BH328" s="0" t="n">
        <v>0.073021310853979</v>
      </c>
    </row>
    <row r="329" customFormat="false" ht="12.75" hidden="false" customHeight="false" outlineLevel="0" collapsed="false">
      <c r="O329" s="472" t="n">
        <v>38200</v>
      </c>
      <c r="R329" s="0" t="n">
        <v>0.02</v>
      </c>
      <c r="S329" s="0" t="n">
        <v>0</v>
      </c>
      <c r="T329" s="535" t="n">
        <v>0.0663802787900125</v>
      </c>
      <c r="Y329" s="0"/>
      <c r="AO329" s="472" t="n">
        <f aca="false">A329</f>
        <v>0</v>
      </c>
      <c r="AP329" s="0" t="n">
        <f aca="false">B329</f>
        <v>0</v>
      </c>
      <c r="AQ329" s="0" t="n">
        <f aca="false">C329</f>
        <v>0</v>
      </c>
      <c r="AR329" s="0" t="n">
        <f aca="false">D329</f>
        <v>0</v>
      </c>
      <c r="AS329" s="0" t="n">
        <f aca="false">E329</f>
        <v>0</v>
      </c>
      <c r="AT329" s="0" t="n">
        <f aca="false">F329</f>
        <v>0</v>
      </c>
      <c r="AU329" s="0" t="n">
        <f aca="false">G329</f>
        <v>0</v>
      </c>
      <c r="AV329" s="0" t="n">
        <f aca="false">H329</f>
        <v>0</v>
      </c>
      <c r="AW329" s="0" t="n">
        <f aca="false">I329</f>
        <v>0</v>
      </c>
      <c r="AX329" s="0" t="n">
        <f aca="false">J329</f>
        <v>0</v>
      </c>
      <c r="AY329" s="0" t="n">
        <f aca="false">K329</f>
        <v>0</v>
      </c>
      <c r="BF329" s="0" t="n">
        <v>0.089968124</v>
      </c>
      <c r="BG329" s="0" t="n">
        <v>0</v>
      </c>
      <c r="BH329" s="0" t="n">
        <v>0.073019661305726</v>
      </c>
    </row>
    <row r="330" customFormat="false" ht="12.75" hidden="false" customHeight="false" outlineLevel="0" collapsed="false">
      <c r="O330" s="472" t="n">
        <v>38231</v>
      </c>
      <c r="R330" s="0" t="n">
        <v>0.025</v>
      </c>
      <c r="S330" s="0" t="n">
        <v>0</v>
      </c>
      <c r="T330" s="535" t="n">
        <v>0.0663785477120151</v>
      </c>
      <c r="Y330" s="0"/>
      <c r="AO330" s="472" t="n">
        <f aca="false">A330</f>
        <v>0</v>
      </c>
      <c r="AP330" s="0" t="n">
        <f aca="false">B330</f>
        <v>0</v>
      </c>
      <c r="AQ330" s="0" t="n">
        <f aca="false">C330</f>
        <v>0</v>
      </c>
      <c r="AR330" s="0" t="n">
        <f aca="false">D330</f>
        <v>0</v>
      </c>
      <c r="AS330" s="0" t="n">
        <f aca="false">E330</f>
        <v>0</v>
      </c>
      <c r="AT330" s="0" t="n">
        <f aca="false">F330</f>
        <v>0</v>
      </c>
      <c r="AU330" s="0" t="n">
        <f aca="false">G330</f>
        <v>0</v>
      </c>
      <c r="AV330" s="0" t="n">
        <f aca="false">H330</f>
        <v>0</v>
      </c>
      <c r="AW330" s="0" t="n">
        <f aca="false">I330</f>
        <v>0</v>
      </c>
      <c r="AX330" s="0" t="n">
        <f aca="false">J330</f>
        <v>0</v>
      </c>
      <c r="AY330" s="0" t="n">
        <f aca="false">K330</f>
        <v>0</v>
      </c>
      <c r="BF330" s="0" t="n">
        <v>0.089968124</v>
      </c>
      <c r="BG330" s="0" t="n">
        <v>0</v>
      </c>
      <c r="BH330" s="0" t="n">
        <v>0.073017956772534</v>
      </c>
    </row>
    <row r="331" customFormat="false" ht="12.75" hidden="false" customHeight="false" outlineLevel="0" collapsed="false">
      <c r="O331" s="472" t="n">
        <v>38261</v>
      </c>
      <c r="R331" s="0" t="n">
        <v>0.0275</v>
      </c>
      <c r="S331" s="0" t="n">
        <v>0</v>
      </c>
      <c r="T331" s="535" t="n">
        <v>0.0663768724752445</v>
      </c>
      <c r="Y331" s="0"/>
      <c r="AO331" s="472" t="n">
        <f aca="false">A331</f>
        <v>0</v>
      </c>
      <c r="AP331" s="0" t="n">
        <f aca="false">B331</f>
        <v>0</v>
      </c>
      <c r="AQ331" s="0" t="n">
        <f aca="false">C331</f>
        <v>0</v>
      </c>
      <c r="AR331" s="0" t="n">
        <f aca="false">D331</f>
        <v>0</v>
      </c>
      <c r="AS331" s="0" t="n">
        <f aca="false">E331</f>
        <v>0</v>
      </c>
      <c r="AT331" s="0" t="n">
        <f aca="false">F331</f>
        <v>0</v>
      </c>
      <c r="AU331" s="0" t="n">
        <f aca="false">G331</f>
        <v>0</v>
      </c>
      <c r="AV331" s="0" t="n">
        <f aca="false">H331</f>
        <v>0</v>
      </c>
      <c r="AW331" s="0" t="n">
        <f aca="false">I331</f>
        <v>0</v>
      </c>
      <c r="AX331" s="0" t="n">
        <f aca="false">J331</f>
        <v>0</v>
      </c>
      <c r="AY331" s="0" t="n">
        <f aca="false">K331</f>
        <v>0</v>
      </c>
      <c r="BF331" s="0" t="n">
        <v>0.089968124</v>
      </c>
      <c r="BG331" s="0" t="n">
        <v>0</v>
      </c>
      <c r="BH331" s="0" t="n">
        <v>0.073016252239342</v>
      </c>
    </row>
    <row r="332" customFormat="false" ht="12.75" hidden="false" customHeight="false" outlineLevel="0" collapsed="false">
      <c r="O332" s="472" t="n">
        <v>38292</v>
      </c>
      <c r="R332" s="0" t="n">
        <v>0.03</v>
      </c>
      <c r="S332" s="0" t="n">
        <v>0</v>
      </c>
      <c r="T332" s="535" t="n">
        <v>0.0663751413972489</v>
      </c>
      <c r="Y332" s="0"/>
      <c r="AO332" s="472" t="n">
        <f aca="false">A332</f>
        <v>0</v>
      </c>
      <c r="AP332" s="0" t="n">
        <f aca="false">B332</f>
        <v>0</v>
      </c>
      <c r="AQ332" s="0" t="n">
        <f aca="false">C332</f>
        <v>0</v>
      </c>
      <c r="AR332" s="0" t="n">
        <f aca="false">D332</f>
        <v>0</v>
      </c>
      <c r="AS332" s="0" t="n">
        <f aca="false">E332</f>
        <v>0</v>
      </c>
      <c r="AT332" s="0" t="n">
        <f aca="false">F332</f>
        <v>0</v>
      </c>
      <c r="AU332" s="0" t="n">
        <f aca="false">G332</f>
        <v>0</v>
      </c>
      <c r="AV332" s="0" t="n">
        <f aca="false">H332</f>
        <v>0</v>
      </c>
      <c r="AW332" s="0" t="n">
        <f aca="false">I332</f>
        <v>0</v>
      </c>
      <c r="AX332" s="0" t="n">
        <f aca="false">J332</f>
        <v>0</v>
      </c>
      <c r="AY332" s="0" t="n">
        <f aca="false">K332</f>
        <v>0</v>
      </c>
      <c r="BF332" s="0" t="n">
        <v>0.089968124</v>
      </c>
      <c r="BG332" s="0" t="n">
        <v>0</v>
      </c>
      <c r="BH332" s="0" t="n">
        <v>0.073014602691093</v>
      </c>
    </row>
    <row r="333" customFormat="false" ht="12.75" hidden="false" customHeight="false" outlineLevel="0" collapsed="false">
      <c r="O333" s="472" t="n">
        <v>38322</v>
      </c>
      <c r="R333" s="0" t="n">
        <v>0.0225</v>
      </c>
      <c r="S333" s="0" t="n">
        <v>0</v>
      </c>
      <c r="T333" s="535" t="n">
        <v>0.0663734103192541</v>
      </c>
      <c r="Y333" s="0"/>
      <c r="AO333" s="472" t="n">
        <f aca="false">A333</f>
        <v>0</v>
      </c>
      <c r="AP333" s="0" t="n">
        <f aca="false">B333</f>
        <v>0</v>
      </c>
      <c r="AQ333" s="0" t="n">
        <f aca="false">C333</f>
        <v>0</v>
      </c>
      <c r="AR333" s="0" t="n">
        <f aca="false">D333</f>
        <v>0</v>
      </c>
      <c r="AS333" s="0" t="n">
        <f aca="false">E333</f>
        <v>0</v>
      </c>
      <c r="AT333" s="0" t="n">
        <f aca="false">F333</f>
        <v>0</v>
      </c>
      <c r="AU333" s="0" t="n">
        <f aca="false">G333</f>
        <v>0</v>
      </c>
      <c r="AV333" s="0" t="n">
        <f aca="false">H333</f>
        <v>0</v>
      </c>
      <c r="AW333" s="0" t="n">
        <f aca="false">I333</f>
        <v>0</v>
      </c>
      <c r="AX333" s="0" t="n">
        <f aca="false">J333</f>
        <v>0</v>
      </c>
      <c r="AY333" s="0" t="n">
        <f aca="false">K333</f>
        <v>0</v>
      </c>
      <c r="BF333" s="0" t="n">
        <v>0.010011287</v>
      </c>
      <c r="BG333" s="0" t="n">
        <v>0</v>
      </c>
      <c r="BH333" s="0" t="n">
        <v>0.073012898157902</v>
      </c>
    </row>
    <row r="334" customFormat="false" ht="12.75" hidden="false" customHeight="false" outlineLevel="0" collapsed="false">
      <c r="O334" s="472" t="n">
        <v>38353</v>
      </c>
      <c r="R334" s="0" t="n">
        <v>0.0125</v>
      </c>
      <c r="S334" s="0" t="n">
        <v>0</v>
      </c>
      <c r="T334" s="535" t="n">
        <v>0.0663717350824857</v>
      </c>
      <c r="Y334" s="0"/>
      <c r="AO334" s="472" t="n">
        <f aca="false">A334</f>
        <v>0</v>
      </c>
      <c r="AP334" s="0" t="n">
        <f aca="false">B334</f>
        <v>0</v>
      </c>
      <c r="AQ334" s="0" t="n">
        <f aca="false">C334</f>
        <v>0</v>
      </c>
      <c r="AR334" s="0" t="n">
        <f aca="false">D334</f>
        <v>0</v>
      </c>
      <c r="AS334" s="0" t="n">
        <f aca="false">E334</f>
        <v>0</v>
      </c>
      <c r="AT334" s="0" t="n">
        <f aca="false">F334</f>
        <v>0</v>
      </c>
      <c r="AU334" s="0" t="n">
        <f aca="false">G334</f>
        <v>0</v>
      </c>
      <c r="AV334" s="0" t="n">
        <f aca="false">H334</f>
        <v>0</v>
      </c>
      <c r="AW334" s="0" t="n">
        <f aca="false">I334</f>
        <v>0</v>
      </c>
      <c r="AX334" s="0" t="n">
        <f aca="false">J334</f>
        <v>0</v>
      </c>
      <c r="AY334" s="0" t="n">
        <f aca="false">K334</f>
        <v>0</v>
      </c>
      <c r="BF334" s="0" t="n">
        <v>-0.004951938</v>
      </c>
      <c r="BG334" s="0" t="n">
        <v>0</v>
      </c>
      <c r="BH334" s="0" t="n">
        <v>0.073011248609656</v>
      </c>
    </row>
    <row r="335" customFormat="false" ht="12.75" hidden="false" customHeight="false" outlineLevel="0" collapsed="false">
      <c r="O335" s="472" t="n">
        <v>38384</v>
      </c>
      <c r="R335" s="0" t="n">
        <v>-0.02</v>
      </c>
      <c r="S335" s="0" t="n">
        <v>0</v>
      </c>
      <c r="T335" s="535" t="n">
        <v>0.0663700040044932</v>
      </c>
      <c r="Y335" s="0"/>
      <c r="AO335" s="472" t="n">
        <f aca="false">A335</f>
        <v>0</v>
      </c>
      <c r="AP335" s="0" t="n">
        <f aca="false">B335</f>
        <v>0</v>
      </c>
      <c r="AQ335" s="0" t="n">
        <f aca="false">C335</f>
        <v>0</v>
      </c>
      <c r="AR335" s="0" t="n">
        <f aca="false">D335</f>
        <v>0</v>
      </c>
      <c r="AS335" s="0" t="n">
        <f aca="false">E335</f>
        <v>0</v>
      </c>
      <c r="AT335" s="0" t="n">
        <f aca="false">F335</f>
        <v>0</v>
      </c>
      <c r="AU335" s="0" t="n">
        <f aca="false">G335</f>
        <v>0</v>
      </c>
      <c r="AV335" s="0" t="n">
        <f aca="false">H335</f>
        <v>0</v>
      </c>
      <c r="AW335" s="0" t="n">
        <f aca="false">I335</f>
        <v>0</v>
      </c>
      <c r="AX335" s="0" t="n">
        <f aca="false">J335</f>
        <v>0</v>
      </c>
      <c r="AY335" s="0" t="n">
        <f aca="false">K335</f>
        <v>0</v>
      </c>
      <c r="BF335" s="0" t="n">
        <v>4.4816E-005</v>
      </c>
      <c r="BG335" s="0" t="n">
        <v>0</v>
      </c>
      <c r="BH335" s="0" t="n">
        <v>0.073009544076467</v>
      </c>
    </row>
    <row r="336" customFormat="false" ht="12.75" hidden="false" customHeight="false" outlineLevel="0" collapsed="false">
      <c r="O336" s="472" t="n">
        <v>38412</v>
      </c>
      <c r="R336" s="0" t="n">
        <v>-0.0425</v>
      </c>
      <c r="S336" s="0" t="n">
        <v>0</v>
      </c>
      <c r="T336" s="535" t="n">
        <v>0.066368328767727</v>
      </c>
      <c r="Y336" s="0"/>
      <c r="AO336" s="472" t="n">
        <f aca="false">A336</f>
        <v>0</v>
      </c>
      <c r="AP336" s="0" t="n">
        <f aca="false">B336</f>
        <v>0</v>
      </c>
      <c r="AQ336" s="0" t="n">
        <f aca="false">C336</f>
        <v>0</v>
      </c>
      <c r="AR336" s="0" t="n">
        <f aca="false">D336</f>
        <v>0</v>
      </c>
      <c r="AS336" s="0" t="n">
        <f aca="false">E336</f>
        <v>0</v>
      </c>
      <c r="AT336" s="0" t="n">
        <f aca="false">F336</f>
        <v>0</v>
      </c>
      <c r="AU336" s="0" t="n">
        <f aca="false">G336</f>
        <v>0</v>
      </c>
      <c r="AV336" s="0" t="n">
        <f aca="false">H336</f>
        <v>0</v>
      </c>
      <c r="AW336" s="0" t="n">
        <f aca="false">I336</f>
        <v>0</v>
      </c>
      <c r="AX336" s="0" t="n">
        <f aca="false">J336</f>
        <v>0</v>
      </c>
      <c r="AY336" s="0" t="n">
        <f aca="false">K336</f>
        <v>0</v>
      </c>
      <c r="BF336" s="0" t="n">
        <v>0.025042577</v>
      </c>
      <c r="BG336" s="0" t="n">
        <v>0</v>
      </c>
      <c r="BH336" s="0" t="n">
        <v>0.07300783954328</v>
      </c>
    </row>
    <row r="337" customFormat="false" ht="12.75" hidden="false" customHeight="false" outlineLevel="0" collapsed="false">
      <c r="O337" s="472" t="n">
        <v>38443</v>
      </c>
      <c r="R337" s="0" t="n">
        <v>-0.045</v>
      </c>
      <c r="S337" s="0" t="n">
        <v>0</v>
      </c>
      <c r="T337" s="535" t="n">
        <v>0.0663665976897363</v>
      </c>
      <c r="Y337" s="0"/>
      <c r="AO337" s="472" t="n">
        <f aca="false">A337</f>
        <v>0</v>
      </c>
      <c r="AP337" s="0" t="n">
        <f aca="false">B337</f>
        <v>0</v>
      </c>
      <c r="AQ337" s="0" t="n">
        <f aca="false">C337</f>
        <v>0</v>
      </c>
      <c r="AR337" s="0" t="n">
        <f aca="false">D337</f>
        <v>0</v>
      </c>
      <c r="AS337" s="0" t="n">
        <f aca="false">E337</f>
        <v>0</v>
      </c>
      <c r="AT337" s="0" t="n">
        <f aca="false">F337</f>
        <v>0</v>
      </c>
      <c r="AU337" s="0" t="n">
        <f aca="false">G337</f>
        <v>0</v>
      </c>
      <c r="AV337" s="0" t="n">
        <f aca="false">H337</f>
        <v>0</v>
      </c>
      <c r="AW337" s="0" t="n">
        <f aca="false">I337</f>
        <v>0</v>
      </c>
      <c r="AX337" s="0" t="n">
        <f aca="false">J337</f>
        <v>0</v>
      </c>
      <c r="AY337" s="0" t="n">
        <f aca="false">K337</f>
        <v>0</v>
      </c>
      <c r="BF337" s="0" t="n">
        <v>0.035042577</v>
      </c>
      <c r="BG337" s="0" t="n">
        <v>0</v>
      </c>
      <c r="BH337" s="0" t="n">
        <v>0.073006299964919</v>
      </c>
    </row>
    <row r="338" customFormat="false" ht="12.75" hidden="false" customHeight="false" outlineLevel="0" collapsed="false">
      <c r="O338" s="472" t="n">
        <v>38473</v>
      </c>
      <c r="R338" s="0" t="n">
        <v>-0.0275</v>
      </c>
      <c r="S338" s="0" t="n">
        <v>0</v>
      </c>
      <c r="T338" s="535" t="n">
        <v>0.0663648666117469</v>
      </c>
      <c r="Y338" s="0"/>
      <c r="AO338" s="472" t="n">
        <f aca="false">A338</f>
        <v>0</v>
      </c>
      <c r="AP338" s="0" t="n">
        <f aca="false">B338</f>
        <v>0</v>
      </c>
      <c r="AQ338" s="0" t="n">
        <f aca="false">C338</f>
        <v>0</v>
      </c>
      <c r="AR338" s="0" t="n">
        <f aca="false">D338</f>
        <v>0</v>
      </c>
      <c r="AS338" s="0" t="n">
        <f aca="false">E338</f>
        <v>0</v>
      </c>
      <c r="AT338" s="0" t="n">
        <f aca="false">F338</f>
        <v>0</v>
      </c>
      <c r="AU338" s="0" t="n">
        <f aca="false">G338</f>
        <v>0</v>
      </c>
      <c r="AV338" s="0" t="n">
        <f aca="false">H338</f>
        <v>0</v>
      </c>
      <c r="AW338" s="0" t="n">
        <f aca="false">I338</f>
        <v>0</v>
      </c>
      <c r="AX338" s="0" t="n">
        <f aca="false">J338</f>
        <v>0</v>
      </c>
      <c r="AY338" s="0" t="n">
        <f aca="false">K338</f>
        <v>0</v>
      </c>
      <c r="BF338" s="0" t="n">
        <v>0.094976639</v>
      </c>
      <c r="BG338" s="0" t="n">
        <v>0</v>
      </c>
      <c r="BH338" s="0" t="n">
        <v>0.073004595431733</v>
      </c>
    </row>
    <row r="339" customFormat="false" ht="12.75" hidden="false" customHeight="false" outlineLevel="0" collapsed="false">
      <c r="O339" s="472" t="n">
        <v>38504</v>
      </c>
      <c r="R339" s="0" t="n">
        <v>-0.015</v>
      </c>
      <c r="S339" s="0" t="n">
        <v>0</v>
      </c>
      <c r="T339" s="535" t="n">
        <v>0.0663633030574338</v>
      </c>
      <c r="Y339" s="0"/>
      <c r="AO339" s="472" t="n">
        <f aca="false">A339</f>
        <v>0</v>
      </c>
      <c r="AP339" s="0" t="n">
        <f aca="false">B339</f>
        <v>0</v>
      </c>
      <c r="AQ339" s="0" t="n">
        <f aca="false">C339</f>
        <v>0</v>
      </c>
      <c r="AR339" s="0" t="n">
        <f aca="false">D339</f>
        <v>0</v>
      </c>
      <c r="AS339" s="0" t="n">
        <f aca="false">E339</f>
        <v>0</v>
      </c>
      <c r="AT339" s="0" t="n">
        <f aca="false">F339</f>
        <v>0</v>
      </c>
      <c r="AU339" s="0" t="n">
        <f aca="false">G339</f>
        <v>0</v>
      </c>
      <c r="AV339" s="0" t="n">
        <f aca="false">H339</f>
        <v>0</v>
      </c>
      <c r="AW339" s="0" t="n">
        <f aca="false">I339</f>
        <v>0</v>
      </c>
      <c r="AX339" s="0" t="n">
        <f aca="false">J339</f>
        <v>0</v>
      </c>
      <c r="AY339" s="0" t="n">
        <f aca="false">K339</f>
        <v>0</v>
      </c>
      <c r="BF339" s="0" t="n">
        <v>0.094968124</v>
      </c>
      <c r="BG339" s="0" t="n">
        <v>0</v>
      </c>
      <c r="BH339" s="0" t="n">
        <v>0.07300294588349</v>
      </c>
    </row>
    <row r="340" customFormat="false" ht="12.75" hidden="false" customHeight="false" outlineLevel="0" collapsed="false">
      <c r="O340" s="472" t="n">
        <v>38534</v>
      </c>
      <c r="R340" s="0" t="n">
        <v>0.02</v>
      </c>
      <c r="S340" s="0" t="n">
        <v>0</v>
      </c>
      <c r="T340" s="535" t="n">
        <v>0.0663615719794466</v>
      </c>
      <c r="Y340" s="0"/>
      <c r="AO340" s="472" t="n">
        <f aca="false">A340</f>
        <v>0</v>
      </c>
      <c r="AP340" s="0" t="n">
        <f aca="false">B340</f>
        <v>0</v>
      </c>
      <c r="AQ340" s="0" t="n">
        <f aca="false">C340</f>
        <v>0</v>
      </c>
      <c r="AR340" s="0" t="n">
        <f aca="false">D340</f>
        <v>0</v>
      </c>
      <c r="AS340" s="0" t="n">
        <f aca="false">E340</f>
        <v>0</v>
      </c>
      <c r="AT340" s="0" t="n">
        <f aca="false">F340</f>
        <v>0</v>
      </c>
      <c r="AU340" s="0" t="n">
        <f aca="false">G340</f>
        <v>0</v>
      </c>
      <c r="AV340" s="0" t="n">
        <f aca="false">H340</f>
        <v>0</v>
      </c>
      <c r="AW340" s="0" t="n">
        <f aca="false">I340</f>
        <v>0</v>
      </c>
      <c r="AX340" s="0" t="n">
        <f aca="false">J340</f>
        <v>0</v>
      </c>
      <c r="AY340" s="0" t="n">
        <f aca="false">K340</f>
        <v>0</v>
      </c>
      <c r="BF340" s="0" t="n">
        <v>0.094968124</v>
      </c>
      <c r="BG340" s="0" t="n">
        <v>0</v>
      </c>
      <c r="BH340" s="0" t="n">
        <v>0.073001241350306</v>
      </c>
    </row>
    <row r="341" customFormat="false" ht="12.75" hidden="false" customHeight="false" outlineLevel="0" collapsed="false">
      <c r="O341" s="472" t="n">
        <v>38565</v>
      </c>
      <c r="R341" s="0" t="n">
        <v>0.02</v>
      </c>
      <c r="S341" s="0" t="n">
        <v>0</v>
      </c>
      <c r="T341" s="535" t="n">
        <v>0.0663598967426848</v>
      </c>
      <c r="Y341" s="0"/>
      <c r="AO341" s="472" t="n">
        <f aca="false">A341</f>
        <v>0</v>
      </c>
      <c r="AP341" s="0" t="n">
        <f aca="false">B341</f>
        <v>0</v>
      </c>
      <c r="AQ341" s="0" t="n">
        <f aca="false">C341</f>
        <v>0</v>
      </c>
      <c r="AR341" s="0" t="n">
        <f aca="false">D341</f>
        <v>0</v>
      </c>
      <c r="AS341" s="0" t="n">
        <f aca="false">E341</f>
        <v>0</v>
      </c>
      <c r="AT341" s="0" t="n">
        <f aca="false">F341</f>
        <v>0</v>
      </c>
      <c r="AU341" s="0" t="n">
        <f aca="false">G341</f>
        <v>0</v>
      </c>
      <c r="AV341" s="0" t="n">
        <f aca="false">H341</f>
        <v>0</v>
      </c>
      <c r="AW341" s="0" t="n">
        <f aca="false">I341</f>
        <v>0</v>
      </c>
      <c r="AX341" s="0" t="n">
        <f aca="false">J341</f>
        <v>0</v>
      </c>
      <c r="AY341" s="0" t="n">
        <f aca="false">K341</f>
        <v>0</v>
      </c>
      <c r="BF341" s="0" t="n">
        <v>0.094968124</v>
      </c>
      <c r="BG341" s="0" t="n">
        <v>0</v>
      </c>
      <c r="BH341" s="0" t="n">
        <v>0.072999591802066</v>
      </c>
    </row>
    <row r="342" customFormat="false" ht="12.75" hidden="false" customHeight="false" outlineLevel="0" collapsed="false">
      <c r="O342" s="472" t="n">
        <v>38596</v>
      </c>
      <c r="R342" s="0" t="n">
        <v>0.025</v>
      </c>
      <c r="S342" s="0" t="n">
        <v>0</v>
      </c>
      <c r="T342" s="535" t="n">
        <v>0.066358165664699</v>
      </c>
      <c r="Y342" s="0"/>
      <c r="AO342" s="472" t="n">
        <f aca="false">A342</f>
        <v>0</v>
      </c>
      <c r="AP342" s="0" t="n">
        <f aca="false">B342</f>
        <v>0</v>
      </c>
      <c r="AQ342" s="0" t="n">
        <f aca="false">C342</f>
        <v>0</v>
      </c>
      <c r="AR342" s="0" t="n">
        <f aca="false">D342</f>
        <v>0</v>
      </c>
      <c r="AS342" s="0" t="n">
        <f aca="false">E342</f>
        <v>0</v>
      </c>
      <c r="AT342" s="0" t="n">
        <f aca="false">F342</f>
        <v>0</v>
      </c>
      <c r="AU342" s="0" t="n">
        <f aca="false">G342</f>
        <v>0</v>
      </c>
      <c r="AV342" s="0" t="n">
        <f aca="false">H342</f>
        <v>0</v>
      </c>
      <c r="AW342" s="0" t="n">
        <f aca="false">I342</f>
        <v>0</v>
      </c>
      <c r="AX342" s="0" t="n">
        <f aca="false">J342</f>
        <v>0</v>
      </c>
      <c r="AY342" s="0" t="n">
        <f aca="false">K342</f>
        <v>0</v>
      </c>
      <c r="BF342" s="0" t="n">
        <v>0.094968124</v>
      </c>
      <c r="BG342" s="0" t="n">
        <v>0</v>
      </c>
      <c r="BH342" s="0" t="n">
        <v>0.072997887268884</v>
      </c>
    </row>
    <row r="343" customFormat="false" ht="12.75" hidden="false" customHeight="false" outlineLevel="0" collapsed="false">
      <c r="O343" s="472" t="n">
        <v>38626</v>
      </c>
      <c r="R343" s="0" t="n">
        <v>0.0275</v>
      </c>
      <c r="S343" s="0" t="n">
        <v>0</v>
      </c>
      <c r="T343" s="535" t="n">
        <v>0.0663564904279394</v>
      </c>
      <c r="Y343" s="0"/>
      <c r="AO343" s="472" t="n">
        <f aca="false">A343</f>
        <v>0</v>
      </c>
      <c r="AP343" s="0" t="n">
        <f aca="false">B343</f>
        <v>0</v>
      </c>
      <c r="AQ343" s="0" t="n">
        <f aca="false">C343</f>
        <v>0</v>
      </c>
      <c r="AR343" s="0" t="n">
        <f aca="false">D343</f>
        <v>0</v>
      </c>
      <c r="AS343" s="0" t="n">
        <f aca="false">E343</f>
        <v>0</v>
      </c>
      <c r="AT343" s="0" t="n">
        <f aca="false">F343</f>
        <v>0</v>
      </c>
      <c r="AU343" s="0" t="n">
        <f aca="false">G343</f>
        <v>0</v>
      </c>
      <c r="AV343" s="0" t="n">
        <f aca="false">H343</f>
        <v>0</v>
      </c>
      <c r="AW343" s="0" t="n">
        <f aca="false">I343</f>
        <v>0</v>
      </c>
      <c r="AX343" s="0" t="n">
        <f aca="false">J343</f>
        <v>0</v>
      </c>
      <c r="AY343" s="0" t="n">
        <f aca="false">K343</f>
        <v>0</v>
      </c>
      <c r="BF343" s="0" t="n">
        <v>0.094968124</v>
      </c>
      <c r="BG343" s="0" t="n">
        <v>0</v>
      </c>
      <c r="BH343" s="0" t="n">
        <v>0.072996182735703</v>
      </c>
    </row>
    <row r="344" customFormat="false" ht="12.75" hidden="false" customHeight="false" outlineLevel="0" collapsed="false">
      <c r="O344" s="472" t="n">
        <v>38657</v>
      </c>
      <c r="R344" s="0" t="n">
        <v>0.03</v>
      </c>
      <c r="S344" s="0" t="n">
        <v>0</v>
      </c>
      <c r="T344" s="535" t="n">
        <v>0.0663547593499554</v>
      </c>
      <c r="Y344" s="0"/>
      <c r="AO344" s="472" t="n">
        <f aca="false">A344</f>
        <v>0</v>
      </c>
      <c r="AP344" s="0" t="n">
        <f aca="false">B344</f>
        <v>0</v>
      </c>
      <c r="AQ344" s="0" t="n">
        <f aca="false">C344</f>
        <v>0</v>
      </c>
      <c r="AR344" s="0" t="n">
        <f aca="false">D344</f>
        <v>0</v>
      </c>
      <c r="AS344" s="0" t="n">
        <f aca="false">E344</f>
        <v>0</v>
      </c>
      <c r="AT344" s="0" t="n">
        <f aca="false">F344</f>
        <v>0</v>
      </c>
      <c r="AU344" s="0" t="n">
        <f aca="false">G344</f>
        <v>0</v>
      </c>
      <c r="AV344" s="0" t="n">
        <f aca="false">H344</f>
        <v>0</v>
      </c>
      <c r="AW344" s="0" t="n">
        <f aca="false">I344</f>
        <v>0</v>
      </c>
      <c r="AX344" s="0" t="n">
        <f aca="false">J344</f>
        <v>0</v>
      </c>
      <c r="AY344" s="0" t="n">
        <f aca="false">K344</f>
        <v>0</v>
      </c>
      <c r="BF344" s="0" t="n">
        <v>0.094968124</v>
      </c>
      <c r="BG344" s="0" t="n">
        <v>0</v>
      </c>
      <c r="BH344" s="0" t="n">
        <v>0.072994533187465</v>
      </c>
    </row>
    <row r="345" customFormat="false" ht="12.75" hidden="false" customHeight="false" outlineLevel="0" collapsed="false">
      <c r="O345" s="472" t="n">
        <v>38687</v>
      </c>
      <c r="R345" s="0" t="n">
        <v>0.0225</v>
      </c>
      <c r="S345" s="0" t="n">
        <v>0</v>
      </c>
      <c r="T345" s="535" t="n">
        <v>0.0663530282719722</v>
      </c>
      <c r="Y345" s="0"/>
      <c r="AO345" s="472" t="n">
        <f aca="false">A345</f>
        <v>0</v>
      </c>
      <c r="AP345" s="0" t="n">
        <f aca="false">B345</f>
        <v>0</v>
      </c>
      <c r="AQ345" s="0" t="n">
        <f aca="false">C345</f>
        <v>0</v>
      </c>
      <c r="AR345" s="0" t="n">
        <f aca="false">D345</f>
        <v>0</v>
      </c>
      <c r="AS345" s="0" t="n">
        <f aca="false">E345</f>
        <v>0</v>
      </c>
      <c r="AT345" s="0" t="n">
        <f aca="false">F345</f>
        <v>0</v>
      </c>
      <c r="AU345" s="0" t="n">
        <f aca="false">G345</f>
        <v>0</v>
      </c>
      <c r="AV345" s="0" t="n">
        <f aca="false">H345</f>
        <v>0</v>
      </c>
      <c r="AW345" s="0" t="n">
        <f aca="false">I345</f>
        <v>0</v>
      </c>
      <c r="AX345" s="0" t="n">
        <f aca="false">J345</f>
        <v>0</v>
      </c>
      <c r="AY345" s="0" t="n">
        <f aca="false">K345</f>
        <v>0</v>
      </c>
      <c r="BF345" s="0" t="n">
        <v>0.015011287</v>
      </c>
      <c r="BG345" s="0" t="n">
        <v>0</v>
      </c>
      <c r="BH345" s="0" t="n">
        <v>0.072992828654286</v>
      </c>
    </row>
    <row r="346" customFormat="false" ht="12.75" hidden="false" customHeight="false" outlineLevel="0" collapsed="false">
      <c r="O346" s="472" t="n">
        <v>38718</v>
      </c>
      <c r="R346" s="0" t="n">
        <v>0.0125</v>
      </c>
      <c r="S346" s="0" t="n">
        <v>0</v>
      </c>
      <c r="T346" s="535" t="n">
        <v>0.0663513530352153</v>
      </c>
      <c r="Y346" s="0"/>
      <c r="AO346" s="472" t="n">
        <f aca="false">A346</f>
        <v>0</v>
      </c>
      <c r="AP346" s="0" t="n">
        <f aca="false">B346</f>
        <v>0</v>
      </c>
      <c r="AQ346" s="0" t="n">
        <f aca="false">C346</f>
        <v>0</v>
      </c>
      <c r="AR346" s="0" t="n">
        <f aca="false">D346</f>
        <v>0</v>
      </c>
      <c r="AS346" s="0" t="n">
        <f aca="false">E346</f>
        <v>0</v>
      </c>
      <c r="AT346" s="0" t="n">
        <f aca="false">F346</f>
        <v>0</v>
      </c>
      <c r="AU346" s="0" t="n">
        <f aca="false">G346</f>
        <v>0</v>
      </c>
      <c r="AV346" s="0" t="n">
        <f aca="false">H346</f>
        <v>0</v>
      </c>
      <c r="AW346" s="0" t="n">
        <f aca="false">I346</f>
        <v>0</v>
      </c>
      <c r="AX346" s="0" t="n">
        <f aca="false">J346</f>
        <v>0</v>
      </c>
      <c r="AY346" s="0" t="n">
        <f aca="false">K346</f>
        <v>0</v>
      </c>
      <c r="BF346" s="0" t="n">
        <v>4.8062E-005</v>
      </c>
      <c r="BG346" s="0" t="n">
        <v>0</v>
      </c>
      <c r="BH346" s="0" t="n">
        <v>0.07299117910605</v>
      </c>
    </row>
    <row r="347" customFormat="false" ht="12.75" hidden="false" customHeight="false" outlineLevel="0" collapsed="false">
      <c r="O347" s="472" t="n">
        <v>38749</v>
      </c>
      <c r="R347" s="0" t="n">
        <v>-0.02</v>
      </c>
      <c r="S347" s="0" t="n">
        <v>0</v>
      </c>
      <c r="T347" s="535" t="n">
        <v>0.0663496219572348</v>
      </c>
      <c r="Y347" s="0"/>
      <c r="AO347" s="472" t="n">
        <f aca="false">A347</f>
        <v>0</v>
      </c>
      <c r="AP347" s="0" t="n">
        <f aca="false">B347</f>
        <v>0</v>
      </c>
      <c r="AQ347" s="0" t="n">
        <f aca="false">C347</f>
        <v>0</v>
      </c>
      <c r="AR347" s="0" t="n">
        <f aca="false">D347</f>
        <v>0</v>
      </c>
      <c r="AS347" s="0" t="n">
        <f aca="false">E347</f>
        <v>0</v>
      </c>
      <c r="AT347" s="0" t="n">
        <f aca="false">F347</f>
        <v>0</v>
      </c>
      <c r="AU347" s="0" t="n">
        <f aca="false">G347</f>
        <v>0</v>
      </c>
      <c r="AV347" s="0" t="n">
        <f aca="false">H347</f>
        <v>0</v>
      </c>
      <c r="AW347" s="0" t="n">
        <f aca="false">I347</f>
        <v>0</v>
      </c>
      <c r="AX347" s="0" t="n">
        <f aca="false">J347</f>
        <v>0</v>
      </c>
      <c r="AY347" s="0" t="n">
        <f aca="false">K347</f>
        <v>0</v>
      </c>
      <c r="BF347" s="0" t="n">
        <v>0.005044816</v>
      </c>
      <c r="BG347" s="0" t="n">
        <v>0</v>
      </c>
      <c r="BH347" s="0" t="n">
        <v>0.072989474572873</v>
      </c>
    </row>
    <row r="348" customFormat="false" ht="12.75" hidden="false" customHeight="false" outlineLevel="0" collapsed="false">
      <c r="O348" s="472" t="n">
        <v>38777</v>
      </c>
      <c r="R348" s="0" t="n">
        <v>-0.0425</v>
      </c>
      <c r="S348" s="0" t="n">
        <v>0</v>
      </c>
      <c r="T348" s="535" t="n">
        <v>0.0663479467204797</v>
      </c>
      <c r="Y348" s="0"/>
      <c r="AO348" s="472" t="n">
        <f aca="false">A348</f>
        <v>0</v>
      </c>
      <c r="AP348" s="0" t="n">
        <f aca="false">B348</f>
        <v>0</v>
      </c>
      <c r="AQ348" s="0" t="n">
        <f aca="false">C348</f>
        <v>0</v>
      </c>
      <c r="AR348" s="0" t="n">
        <f aca="false">D348</f>
        <v>0</v>
      </c>
      <c r="AS348" s="0" t="n">
        <f aca="false">E348</f>
        <v>0</v>
      </c>
      <c r="AT348" s="0" t="n">
        <f aca="false">F348</f>
        <v>0</v>
      </c>
      <c r="AU348" s="0" t="n">
        <f aca="false">G348</f>
        <v>0</v>
      </c>
      <c r="AV348" s="0" t="n">
        <f aca="false">H348</f>
        <v>0</v>
      </c>
      <c r="AW348" s="0" t="n">
        <f aca="false">I348</f>
        <v>0</v>
      </c>
      <c r="AX348" s="0" t="n">
        <f aca="false">J348</f>
        <v>0</v>
      </c>
      <c r="AY348" s="0" t="n">
        <f aca="false">K348</f>
        <v>0</v>
      </c>
      <c r="BF348" s="0" t="n">
        <v>0.030042577</v>
      </c>
      <c r="BG348" s="0" t="n">
        <v>0</v>
      </c>
      <c r="BH348" s="0" t="n">
        <v>0.072987770039697</v>
      </c>
    </row>
    <row r="349" customFormat="false" ht="12.75" hidden="false" customHeight="false" outlineLevel="0" collapsed="false">
      <c r="O349" s="472" t="n">
        <v>38808</v>
      </c>
      <c r="T349" s="535" t="n">
        <v>0.066346215642501</v>
      </c>
      <c r="Y349" s="0"/>
      <c r="AO349" s="472" t="n">
        <f aca="false">A349</f>
        <v>0</v>
      </c>
      <c r="AP349" s="0" t="n">
        <f aca="false">B349</f>
        <v>0</v>
      </c>
      <c r="AQ349" s="0" t="n">
        <f aca="false">C349</f>
        <v>0</v>
      </c>
      <c r="AR349" s="0" t="n">
        <f aca="false">D349</f>
        <v>0</v>
      </c>
      <c r="AS349" s="0" t="n">
        <f aca="false">E349</f>
        <v>0</v>
      </c>
      <c r="AT349" s="0" t="n">
        <f aca="false">F349</f>
        <v>0</v>
      </c>
      <c r="AU349" s="0" t="n">
        <f aca="false">G349</f>
        <v>0</v>
      </c>
      <c r="AV349" s="0" t="n">
        <f aca="false">H349</f>
        <v>0</v>
      </c>
      <c r="AW349" s="0" t="n">
        <f aca="false">I349</f>
        <v>0</v>
      </c>
      <c r="AX349" s="0" t="n">
        <f aca="false">J349</f>
        <v>0</v>
      </c>
      <c r="AY349" s="0" t="n">
        <f aca="false">K349</f>
        <v>0</v>
      </c>
      <c r="BF349" s="0" t="n">
        <v>0.040042577</v>
      </c>
      <c r="BG349" s="0" t="n">
        <v>0</v>
      </c>
      <c r="BH349" s="0" t="n">
        <v>0.072986175476404</v>
      </c>
    </row>
    <row r="350" customFormat="false" ht="12.75" hidden="false" customHeight="false" outlineLevel="0" collapsed="false">
      <c r="O350" s="472" t="n">
        <v>38838</v>
      </c>
      <c r="T350" s="535" t="n">
        <v>0.0663444845645227</v>
      </c>
      <c r="Y350" s="0"/>
      <c r="AO350" s="472" t="n">
        <f aca="false">A350</f>
        <v>0</v>
      </c>
      <c r="AP350" s="0" t="n">
        <f aca="false">B350</f>
        <v>0</v>
      </c>
      <c r="AQ350" s="0" t="n">
        <f aca="false">C350</f>
        <v>0</v>
      </c>
      <c r="AR350" s="0" t="n">
        <f aca="false">D350</f>
        <v>0</v>
      </c>
      <c r="AS350" s="0" t="n">
        <f aca="false">E350</f>
        <v>0</v>
      </c>
      <c r="AT350" s="0" t="n">
        <f aca="false">F350</f>
        <v>0</v>
      </c>
      <c r="AU350" s="0" t="n">
        <f aca="false">G350</f>
        <v>0</v>
      </c>
      <c r="AV350" s="0" t="n">
        <f aca="false">H350</f>
        <v>0</v>
      </c>
      <c r="AW350" s="0" t="n">
        <f aca="false">I350</f>
        <v>0</v>
      </c>
      <c r="AX350" s="0" t="n">
        <f aca="false">J350</f>
        <v>0</v>
      </c>
      <c r="AY350" s="0" t="n">
        <f aca="false">K350</f>
        <v>0</v>
      </c>
      <c r="BF350" s="0" t="n">
        <v>0.099976639</v>
      </c>
      <c r="BG350" s="0" t="n">
        <v>0</v>
      </c>
      <c r="BH350" s="0" t="n">
        <v>0.07298447094323</v>
      </c>
    </row>
    <row r="351" customFormat="false" ht="12.75" hidden="false" customHeight="false" outlineLevel="0" collapsed="false">
      <c r="O351" s="472" t="n">
        <v>38869</v>
      </c>
      <c r="T351" s="535" t="n">
        <v>0.0663429210102207</v>
      </c>
      <c r="Y351" s="0"/>
      <c r="AO351" s="472" t="n">
        <f aca="false">A351</f>
        <v>0</v>
      </c>
      <c r="AP351" s="0" t="n">
        <f aca="false">B351</f>
        <v>0</v>
      </c>
      <c r="AQ351" s="0" t="n">
        <f aca="false">C351</f>
        <v>0</v>
      </c>
      <c r="AR351" s="0" t="n">
        <f aca="false">D351</f>
        <v>0</v>
      </c>
      <c r="AS351" s="0" t="n">
        <f aca="false">E351</f>
        <v>0</v>
      </c>
      <c r="AT351" s="0" t="n">
        <f aca="false">F351</f>
        <v>0</v>
      </c>
      <c r="AU351" s="0" t="n">
        <f aca="false">G351</f>
        <v>0</v>
      </c>
      <c r="AV351" s="0" t="n">
        <f aca="false">H351</f>
        <v>0</v>
      </c>
      <c r="AW351" s="0" t="n">
        <f aca="false">I351</f>
        <v>0</v>
      </c>
      <c r="AX351" s="0" t="n">
        <f aca="false">J351</f>
        <v>0</v>
      </c>
      <c r="AY351" s="0" t="n">
        <f aca="false">K351</f>
        <v>0</v>
      </c>
      <c r="BF351" s="0" t="n">
        <v>0.099968124</v>
      </c>
      <c r="BG351" s="0" t="n">
        <v>0</v>
      </c>
      <c r="BH351" s="0" t="n">
        <v>0.072982821395</v>
      </c>
    </row>
    <row r="352" customFormat="false" ht="12.75" hidden="false" customHeight="false" outlineLevel="0" collapsed="false">
      <c r="O352" s="472" t="n">
        <v>38899</v>
      </c>
      <c r="T352" s="535" t="n">
        <v>0.0663411899322446</v>
      </c>
      <c r="Y352" s="0"/>
      <c r="AO352" s="472" t="n">
        <f aca="false">A352</f>
        <v>0</v>
      </c>
      <c r="AP352" s="0" t="n">
        <f aca="false">B352</f>
        <v>0</v>
      </c>
      <c r="AQ352" s="0" t="n">
        <f aca="false">C352</f>
        <v>0</v>
      </c>
      <c r="AR352" s="0" t="n">
        <f aca="false">D352</f>
        <v>0</v>
      </c>
      <c r="AS352" s="0" t="n">
        <f aca="false">E352</f>
        <v>0</v>
      </c>
      <c r="AT352" s="0" t="n">
        <f aca="false">F352</f>
        <v>0</v>
      </c>
      <c r="AU352" s="0" t="n">
        <f aca="false">G352</f>
        <v>0</v>
      </c>
      <c r="AV352" s="0" t="n">
        <f aca="false">H352</f>
        <v>0</v>
      </c>
      <c r="AW352" s="0" t="n">
        <f aca="false">I352</f>
        <v>0</v>
      </c>
      <c r="AX352" s="0" t="n">
        <f aca="false">J352</f>
        <v>0</v>
      </c>
      <c r="AY352" s="0" t="n">
        <f aca="false">K352</f>
        <v>0</v>
      </c>
      <c r="BF352" s="0" t="n">
        <v>0.099968124</v>
      </c>
      <c r="BG352" s="0" t="n">
        <v>0</v>
      </c>
      <c r="BH352" s="0" t="n">
        <v>0.072981116861826</v>
      </c>
    </row>
    <row r="353" customFormat="false" ht="12.75" hidden="false" customHeight="false" outlineLevel="0" collapsed="false">
      <c r="O353" s="472" t="n">
        <v>38930</v>
      </c>
      <c r="T353" s="535" t="n">
        <v>0.0663395146954944</v>
      </c>
      <c r="Y353" s="0"/>
      <c r="AO353" s="472" t="n">
        <f aca="false">A353</f>
        <v>0</v>
      </c>
      <c r="AP353" s="0" t="n">
        <f aca="false">B353</f>
        <v>0</v>
      </c>
      <c r="AQ353" s="0" t="n">
        <f aca="false">C353</f>
        <v>0</v>
      </c>
      <c r="AR353" s="0" t="n">
        <f aca="false">D353</f>
        <v>0</v>
      </c>
      <c r="AS353" s="0" t="n">
        <f aca="false">E353</f>
        <v>0</v>
      </c>
      <c r="AT353" s="0" t="n">
        <f aca="false">F353</f>
        <v>0</v>
      </c>
      <c r="AU353" s="0" t="n">
        <f aca="false">G353</f>
        <v>0</v>
      </c>
      <c r="AV353" s="0" t="n">
        <f aca="false">H353</f>
        <v>0</v>
      </c>
      <c r="AW353" s="0" t="n">
        <f aca="false">I353</f>
        <v>0</v>
      </c>
      <c r="AX353" s="0" t="n">
        <f aca="false">J353</f>
        <v>0</v>
      </c>
      <c r="AY353" s="0" t="n">
        <f aca="false">K353</f>
        <v>0</v>
      </c>
      <c r="BF353" s="0" t="n">
        <v>0.099968124</v>
      </c>
      <c r="BG353" s="0" t="n">
        <v>0</v>
      </c>
      <c r="BH353" s="0" t="n">
        <v>0.072979467313596</v>
      </c>
    </row>
    <row r="354" customFormat="false" ht="12.75" hidden="false" customHeight="false" outlineLevel="0" collapsed="false">
      <c r="O354" s="472" t="n">
        <v>38961</v>
      </c>
      <c r="T354" s="535" t="n">
        <v>0.0663377836175201</v>
      </c>
      <c r="Y354" s="0"/>
      <c r="AO354" s="472" t="n">
        <f aca="false">A354</f>
        <v>0</v>
      </c>
      <c r="AP354" s="0" t="n">
        <f aca="false">B354</f>
        <v>0</v>
      </c>
      <c r="AQ354" s="0" t="n">
        <f aca="false">C354</f>
        <v>0</v>
      </c>
      <c r="AR354" s="0" t="n">
        <f aca="false">D354</f>
        <v>0</v>
      </c>
      <c r="AS354" s="0" t="n">
        <f aca="false">E354</f>
        <v>0</v>
      </c>
      <c r="AT354" s="0" t="n">
        <f aca="false">F354</f>
        <v>0</v>
      </c>
      <c r="AU354" s="0" t="n">
        <f aca="false">G354</f>
        <v>0</v>
      </c>
      <c r="AV354" s="0" t="n">
        <f aca="false">H354</f>
        <v>0</v>
      </c>
      <c r="AW354" s="0" t="n">
        <f aca="false">I354</f>
        <v>0</v>
      </c>
      <c r="AX354" s="0" t="n">
        <f aca="false">J354</f>
        <v>0</v>
      </c>
      <c r="AY354" s="0" t="n">
        <f aca="false">K354</f>
        <v>0</v>
      </c>
      <c r="BF354" s="0" t="n">
        <v>0.099968124</v>
      </c>
      <c r="BG354" s="0" t="n">
        <v>0</v>
      </c>
      <c r="BH354" s="0" t="n">
        <v>0.072977762780426</v>
      </c>
    </row>
    <row r="355" customFormat="false" ht="12.75" hidden="false" customHeight="false" outlineLevel="0" collapsed="false">
      <c r="O355" s="472" t="n">
        <v>38991</v>
      </c>
      <c r="T355" s="535" t="n">
        <v>0.0663361083807716</v>
      </c>
      <c r="Y355" s="0"/>
      <c r="AO355" s="472" t="n">
        <f aca="false">A355</f>
        <v>0</v>
      </c>
      <c r="AP355" s="0" t="n">
        <f aca="false">B355</f>
        <v>0</v>
      </c>
      <c r="AQ355" s="0" t="n">
        <f aca="false">C355</f>
        <v>0</v>
      </c>
      <c r="AR355" s="0" t="n">
        <f aca="false">D355</f>
        <v>0</v>
      </c>
      <c r="AS355" s="0" t="n">
        <f aca="false">E355</f>
        <v>0</v>
      </c>
      <c r="AT355" s="0" t="n">
        <f aca="false">F355</f>
        <v>0</v>
      </c>
      <c r="AU355" s="0" t="n">
        <f aca="false">G355</f>
        <v>0</v>
      </c>
      <c r="AV355" s="0" t="n">
        <f aca="false">H355</f>
        <v>0</v>
      </c>
      <c r="AW355" s="0" t="n">
        <f aca="false">I355</f>
        <v>0</v>
      </c>
      <c r="AX355" s="0" t="n">
        <f aca="false">J355</f>
        <v>0</v>
      </c>
      <c r="AY355" s="0" t="n">
        <f aca="false">K355</f>
        <v>0</v>
      </c>
      <c r="BF355" s="0" t="n">
        <v>0.099968124</v>
      </c>
      <c r="BG355" s="0" t="n">
        <v>0</v>
      </c>
      <c r="BH355" s="0" t="n">
        <v>0.072976058247257</v>
      </c>
    </row>
    <row r="356" customFormat="false" ht="12.75" hidden="false" customHeight="false" outlineLevel="0" collapsed="false">
      <c r="O356" s="472" t="n">
        <v>39022</v>
      </c>
      <c r="T356" s="535" t="n">
        <v>0.0663343773028</v>
      </c>
      <c r="Y356" s="0"/>
      <c r="AO356" s="472" t="n">
        <f aca="false">A356</f>
        <v>0</v>
      </c>
      <c r="AP356" s="0" t="n">
        <f aca="false">B356</f>
        <v>0</v>
      </c>
      <c r="AQ356" s="0" t="n">
        <f aca="false">C356</f>
        <v>0</v>
      </c>
      <c r="AR356" s="0" t="n">
        <f aca="false">D356</f>
        <v>0</v>
      </c>
      <c r="AS356" s="0" t="n">
        <f aca="false">E356</f>
        <v>0</v>
      </c>
      <c r="AT356" s="0" t="n">
        <f aca="false">F356</f>
        <v>0</v>
      </c>
      <c r="AU356" s="0" t="n">
        <f aca="false">G356</f>
        <v>0</v>
      </c>
      <c r="AV356" s="0" t="n">
        <f aca="false">H356</f>
        <v>0</v>
      </c>
      <c r="AW356" s="0" t="n">
        <f aca="false">I356</f>
        <v>0</v>
      </c>
      <c r="AX356" s="0" t="n">
        <f aca="false">J356</f>
        <v>0</v>
      </c>
      <c r="AY356" s="0" t="n">
        <f aca="false">K356</f>
        <v>0</v>
      </c>
      <c r="BF356" s="0" t="n">
        <v>0.099968124</v>
      </c>
      <c r="BG356" s="0" t="n">
        <v>0</v>
      </c>
      <c r="BH356" s="0" t="n">
        <v>0.072974408699029</v>
      </c>
    </row>
    <row r="357" customFormat="false" ht="12.75" hidden="false" customHeight="false" outlineLevel="0" collapsed="false">
      <c r="O357" s="472" t="n">
        <v>39052</v>
      </c>
      <c r="T357" s="535" t="n">
        <v>0.0663326462248284</v>
      </c>
      <c r="Y357" s="0"/>
      <c r="AO357" s="472" t="n">
        <f aca="false">A357</f>
        <v>0</v>
      </c>
      <c r="AP357" s="0" t="n">
        <f aca="false">B357</f>
        <v>0</v>
      </c>
      <c r="AQ357" s="0" t="n">
        <f aca="false">C357</f>
        <v>0</v>
      </c>
      <c r="AR357" s="0" t="n">
        <f aca="false">D357</f>
        <v>0</v>
      </c>
      <c r="AS357" s="0" t="n">
        <f aca="false">E357</f>
        <v>0</v>
      </c>
      <c r="AT357" s="0" t="n">
        <f aca="false">F357</f>
        <v>0</v>
      </c>
      <c r="AU357" s="0" t="n">
        <f aca="false">G357</f>
        <v>0</v>
      </c>
      <c r="AV357" s="0" t="n">
        <f aca="false">H357</f>
        <v>0</v>
      </c>
      <c r="AW357" s="0" t="n">
        <f aca="false">I357</f>
        <v>0</v>
      </c>
      <c r="AX357" s="0" t="n">
        <f aca="false">J357</f>
        <v>0</v>
      </c>
      <c r="AY357" s="0" t="n">
        <f aca="false">K357</f>
        <v>0</v>
      </c>
      <c r="BF357" s="0" t="n">
        <v>0.020011287</v>
      </c>
      <c r="BG357" s="0" t="n">
        <v>0</v>
      </c>
      <c r="BH357" s="0" t="n">
        <v>0.072972704165862</v>
      </c>
    </row>
    <row r="358" customFormat="false" ht="12.75" hidden="false" customHeight="false" outlineLevel="0" collapsed="false">
      <c r="O358" s="472" t="n">
        <v>39083</v>
      </c>
      <c r="T358" s="535" t="n">
        <v>0.066330970988083</v>
      </c>
      <c r="Y358" s="0"/>
      <c r="AO358" s="472" t="n">
        <f aca="false">A358</f>
        <v>0</v>
      </c>
      <c r="AP358" s="0" t="n">
        <f aca="false">B358</f>
        <v>0</v>
      </c>
      <c r="AQ358" s="0" t="n">
        <f aca="false">C358</f>
        <v>0</v>
      </c>
      <c r="AR358" s="0" t="n">
        <f aca="false">D358</f>
        <v>0</v>
      </c>
      <c r="AS358" s="0" t="n">
        <f aca="false">E358</f>
        <v>0</v>
      </c>
      <c r="AT358" s="0" t="n">
        <f aca="false">F358</f>
        <v>0</v>
      </c>
      <c r="AU358" s="0" t="n">
        <f aca="false">G358</f>
        <v>0</v>
      </c>
      <c r="AV358" s="0" t="n">
        <f aca="false">H358</f>
        <v>0</v>
      </c>
      <c r="AW358" s="0" t="n">
        <f aca="false">I358</f>
        <v>0</v>
      </c>
      <c r="AX358" s="0" t="n">
        <f aca="false">J358</f>
        <v>0</v>
      </c>
      <c r="AY358" s="0" t="n">
        <f aca="false">K358</f>
        <v>0</v>
      </c>
      <c r="BF358" s="0" t="n">
        <v>0.005048062</v>
      </c>
      <c r="BG358" s="0" t="n">
        <v>0</v>
      </c>
      <c r="BH358" s="0" t="n">
        <v>0.072971054617637</v>
      </c>
    </row>
    <row r="359" customFormat="false" ht="12.75" hidden="false" customHeight="false" outlineLevel="0" collapsed="false">
      <c r="O359" s="472" t="n">
        <v>39114</v>
      </c>
      <c r="T359" s="535" t="n">
        <v>0.0663292399101136</v>
      </c>
      <c r="Y359" s="0"/>
      <c r="AO359" s="472" t="n">
        <f aca="false">A359</f>
        <v>0</v>
      </c>
      <c r="AP359" s="0" t="n">
        <f aca="false">B359</f>
        <v>0</v>
      </c>
      <c r="AQ359" s="0" t="n">
        <f aca="false">C359</f>
        <v>0</v>
      </c>
      <c r="AR359" s="0" t="n">
        <f aca="false">D359</f>
        <v>0</v>
      </c>
      <c r="AS359" s="0" t="n">
        <f aca="false">E359</f>
        <v>0</v>
      </c>
      <c r="AT359" s="0" t="n">
        <f aca="false">F359</f>
        <v>0</v>
      </c>
      <c r="AU359" s="0" t="n">
        <f aca="false">G359</f>
        <v>0</v>
      </c>
      <c r="AV359" s="0" t="n">
        <f aca="false">H359</f>
        <v>0</v>
      </c>
      <c r="AW359" s="0" t="n">
        <f aca="false">I359</f>
        <v>0</v>
      </c>
      <c r="AX359" s="0" t="n">
        <f aca="false">J359</f>
        <v>0</v>
      </c>
      <c r="AY359" s="0" t="n">
        <f aca="false">K359</f>
        <v>0</v>
      </c>
      <c r="BH359" s="0" t="n">
        <v>0.072969350084471</v>
      </c>
    </row>
    <row r="360" customFormat="false" ht="12.75" hidden="false" customHeight="false" outlineLevel="0" collapsed="false">
      <c r="O360" s="472" t="n">
        <v>39142</v>
      </c>
      <c r="T360" s="535" t="n">
        <v>0.0663275646733701</v>
      </c>
      <c r="Y360" s="0"/>
      <c r="AO360" s="472" t="n">
        <f aca="false">A360</f>
        <v>0</v>
      </c>
      <c r="AP360" s="0" t="n">
        <f aca="false">B360</f>
        <v>0</v>
      </c>
      <c r="AQ360" s="0" t="n">
        <f aca="false">C360</f>
        <v>0</v>
      </c>
      <c r="AR360" s="0" t="n">
        <f aca="false">D360</f>
        <v>0</v>
      </c>
      <c r="AS360" s="0" t="n">
        <f aca="false">E360</f>
        <v>0</v>
      </c>
      <c r="AT360" s="0" t="n">
        <f aca="false">F360</f>
        <v>0</v>
      </c>
      <c r="AU360" s="0" t="n">
        <f aca="false">G360</f>
        <v>0</v>
      </c>
      <c r="AV360" s="0" t="n">
        <f aca="false">H360</f>
        <v>0</v>
      </c>
      <c r="AW360" s="0" t="n">
        <f aca="false">I360</f>
        <v>0</v>
      </c>
      <c r="AX360" s="0" t="n">
        <f aca="false">J360</f>
        <v>0</v>
      </c>
      <c r="AY360" s="0" t="n">
        <f aca="false">K360</f>
        <v>0</v>
      </c>
      <c r="BH360" s="0" t="n">
        <v>0.072967645551306</v>
      </c>
    </row>
    <row r="361" customFormat="false" ht="12.75" hidden="false" customHeight="false" outlineLevel="0" collapsed="false">
      <c r="O361" s="472" t="n">
        <v>39173</v>
      </c>
      <c r="T361" s="535" t="n">
        <v>0.0663258335954024</v>
      </c>
      <c r="Y361" s="0"/>
      <c r="AO361" s="472" t="n">
        <f aca="false">A361</f>
        <v>0</v>
      </c>
      <c r="AP361" s="0" t="n">
        <f aca="false">B361</f>
        <v>0</v>
      </c>
      <c r="AQ361" s="0" t="n">
        <f aca="false">C361</f>
        <v>0</v>
      </c>
      <c r="AR361" s="0" t="n">
        <f aca="false">D361</f>
        <v>0</v>
      </c>
      <c r="AS361" s="0" t="n">
        <f aca="false">E361</f>
        <v>0</v>
      </c>
      <c r="AT361" s="0" t="n">
        <f aca="false">F361</f>
        <v>0</v>
      </c>
      <c r="AU361" s="0" t="n">
        <f aca="false">G361</f>
        <v>0</v>
      </c>
      <c r="AV361" s="0" t="n">
        <f aca="false">H361</f>
        <v>0</v>
      </c>
      <c r="AW361" s="0" t="n">
        <f aca="false">I361</f>
        <v>0</v>
      </c>
      <c r="AX361" s="0" t="n">
        <f aca="false">J361</f>
        <v>0</v>
      </c>
      <c r="AY361" s="0" t="n">
        <f aca="false">K361</f>
        <v>0</v>
      </c>
      <c r="BH361" s="0" t="n">
        <v>0.072966105972965</v>
      </c>
    </row>
    <row r="362" customFormat="false" ht="12.75" hidden="false" customHeight="false" outlineLevel="0" collapsed="false">
      <c r="O362" s="472" t="n">
        <v>39203</v>
      </c>
      <c r="T362" s="535" t="n">
        <v>0.0663241025174362</v>
      </c>
      <c r="Y362" s="0"/>
      <c r="AO362" s="472" t="n">
        <f aca="false">A362</f>
        <v>0</v>
      </c>
      <c r="AP362" s="0" t="n">
        <f aca="false">B362</f>
        <v>0</v>
      </c>
      <c r="AQ362" s="0" t="n">
        <f aca="false">C362</f>
        <v>0</v>
      </c>
      <c r="AR362" s="0" t="n">
        <f aca="false">D362</f>
        <v>0</v>
      </c>
      <c r="AS362" s="0" t="n">
        <f aca="false">E362</f>
        <v>0</v>
      </c>
      <c r="AT362" s="0" t="n">
        <f aca="false">F362</f>
        <v>0</v>
      </c>
      <c r="AU362" s="0" t="n">
        <f aca="false">G362</f>
        <v>0</v>
      </c>
      <c r="AV362" s="0" t="n">
        <f aca="false">H362</f>
        <v>0</v>
      </c>
      <c r="AW362" s="0" t="n">
        <f aca="false">I362</f>
        <v>0</v>
      </c>
      <c r="AX362" s="0" t="n">
        <f aca="false">J362</f>
        <v>0</v>
      </c>
      <c r="AY362" s="0" t="n">
        <f aca="false">K362</f>
        <v>0</v>
      </c>
      <c r="BH362" s="0" t="n">
        <v>0.072964401439802</v>
      </c>
    </row>
    <row r="363" customFormat="false" ht="12.75" hidden="false" customHeight="false" outlineLevel="0" collapsed="false">
      <c r="O363" s="472" t="n">
        <v>39234</v>
      </c>
      <c r="T363" s="535" t="n">
        <v>0.0663225389631448</v>
      </c>
      <c r="Y363" s="0"/>
      <c r="AO363" s="472" t="n">
        <f aca="false">A363</f>
        <v>0</v>
      </c>
      <c r="AP363" s="0" t="n">
        <f aca="false">B363</f>
        <v>0</v>
      </c>
      <c r="AQ363" s="0" t="n">
        <f aca="false">C363</f>
        <v>0</v>
      </c>
      <c r="AR363" s="0" t="n">
        <f aca="false">D363</f>
        <v>0</v>
      </c>
      <c r="AS363" s="0" t="n">
        <f aca="false">E363</f>
        <v>0</v>
      </c>
      <c r="AT363" s="0" t="n">
        <f aca="false">F363</f>
        <v>0</v>
      </c>
      <c r="AU363" s="0" t="n">
        <f aca="false">G363</f>
        <v>0</v>
      </c>
      <c r="AV363" s="0" t="n">
        <f aca="false">H363</f>
        <v>0</v>
      </c>
      <c r="AW363" s="0" t="n">
        <f aca="false">I363</f>
        <v>0</v>
      </c>
      <c r="AX363" s="0" t="n">
        <f aca="false">J363</f>
        <v>0</v>
      </c>
      <c r="AY363" s="0" t="n">
        <f aca="false">K363</f>
        <v>0</v>
      </c>
      <c r="BH363" s="0" t="n">
        <v>0.072962751891581</v>
      </c>
    </row>
    <row r="364" customFormat="false" ht="12.75" hidden="false" customHeight="false" outlineLevel="0" collapsed="false">
      <c r="O364" s="472" t="n">
        <v>39264</v>
      </c>
      <c r="T364" s="535" t="n">
        <v>0.0663208078851807</v>
      </c>
      <c r="Y364" s="0"/>
      <c r="AO364" s="472" t="n">
        <f aca="false">A364</f>
        <v>0</v>
      </c>
      <c r="AP364" s="0" t="n">
        <f aca="false">B364</f>
        <v>0</v>
      </c>
      <c r="AQ364" s="0" t="n">
        <f aca="false">C364</f>
        <v>0</v>
      </c>
      <c r="AR364" s="0" t="n">
        <f aca="false">D364</f>
        <v>0</v>
      </c>
      <c r="AS364" s="0" t="n">
        <f aca="false">E364</f>
        <v>0</v>
      </c>
      <c r="AT364" s="0" t="n">
        <f aca="false">F364</f>
        <v>0</v>
      </c>
      <c r="AU364" s="0" t="n">
        <f aca="false">G364</f>
        <v>0</v>
      </c>
      <c r="AV364" s="0" t="n">
        <f aca="false">H364</f>
        <v>0</v>
      </c>
      <c r="AW364" s="0" t="n">
        <f aca="false">I364</f>
        <v>0</v>
      </c>
      <c r="AX364" s="0" t="n">
        <f aca="false">J364</f>
        <v>0</v>
      </c>
      <c r="AY364" s="0" t="n">
        <f aca="false">K364</f>
        <v>0</v>
      </c>
      <c r="BH364" s="0" t="n">
        <v>0.07296104735842</v>
      </c>
    </row>
    <row r="365" customFormat="false" ht="12.75" hidden="false" customHeight="false" outlineLevel="0" collapsed="false">
      <c r="O365" s="472" t="n">
        <v>39295</v>
      </c>
      <c r="T365" s="535" t="n">
        <v>0.0663191326484416</v>
      </c>
      <c r="Y365" s="0"/>
      <c r="AO365" s="472" t="n">
        <f aca="false">A365</f>
        <v>0</v>
      </c>
      <c r="AP365" s="0" t="n">
        <f aca="false">B365</f>
        <v>0</v>
      </c>
      <c r="AQ365" s="0" t="n">
        <f aca="false">C365</f>
        <v>0</v>
      </c>
      <c r="AR365" s="0" t="n">
        <f aca="false">D365</f>
        <v>0</v>
      </c>
      <c r="AS365" s="0" t="n">
        <f aca="false">E365</f>
        <v>0</v>
      </c>
      <c r="AT365" s="0" t="n">
        <f aca="false">F365</f>
        <v>0</v>
      </c>
      <c r="AU365" s="0" t="n">
        <f aca="false">G365</f>
        <v>0</v>
      </c>
      <c r="AV365" s="0" t="n">
        <f aca="false">H365</f>
        <v>0</v>
      </c>
      <c r="AW365" s="0" t="n">
        <f aca="false">I365</f>
        <v>0</v>
      </c>
      <c r="AX365" s="0" t="n">
        <f aca="false">J365</f>
        <v>0</v>
      </c>
      <c r="AY365" s="0" t="n">
        <f aca="false">K365</f>
        <v>0</v>
      </c>
      <c r="BH365" s="0" t="n">
        <v>0.072959397810201</v>
      </c>
    </row>
    <row r="366" customFormat="false" ht="12.75" hidden="false" customHeight="false" outlineLevel="0" collapsed="false">
      <c r="O366" s="472" t="n">
        <v>39326</v>
      </c>
      <c r="T366" s="535" t="n">
        <v>0.0663174015704793</v>
      </c>
      <c r="Y366" s="0"/>
      <c r="AO366" s="472" t="n">
        <f aca="false">A366</f>
        <v>0</v>
      </c>
      <c r="AP366" s="0" t="n">
        <f aca="false">B366</f>
        <v>0</v>
      </c>
      <c r="AQ366" s="0" t="n">
        <f aca="false">C366</f>
        <v>0</v>
      </c>
      <c r="AR366" s="0" t="n">
        <f aca="false">D366</f>
        <v>0</v>
      </c>
      <c r="AS366" s="0" t="n">
        <f aca="false">E366</f>
        <v>0</v>
      </c>
      <c r="AT366" s="0" t="n">
        <f aca="false">F366</f>
        <v>0</v>
      </c>
      <c r="AU366" s="0" t="n">
        <f aca="false">G366</f>
        <v>0</v>
      </c>
      <c r="AV366" s="0" t="n">
        <f aca="false">H366</f>
        <v>0</v>
      </c>
      <c r="AW366" s="0" t="n">
        <f aca="false">I366</f>
        <v>0</v>
      </c>
      <c r="AX366" s="0" t="n">
        <f aca="false">J366</f>
        <v>0</v>
      </c>
      <c r="AY366" s="0" t="n">
        <f aca="false">K366</f>
        <v>0</v>
      </c>
      <c r="BH366" s="0" t="n">
        <v>0.072957693277042</v>
      </c>
    </row>
    <row r="367" customFormat="false" ht="12.75" hidden="false" customHeight="false" outlineLevel="0" collapsed="false">
      <c r="O367" s="472" t="n">
        <v>39356</v>
      </c>
      <c r="T367" s="535" t="n">
        <v>0.0663157263337419</v>
      </c>
      <c r="Y367" s="0"/>
      <c r="AO367" s="472" t="n">
        <f aca="false">A367</f>
        <v>0</v>
      </c>
      <c r="AP367" s="0" t="n">
        <f aca="false">B367</f>
        <v>0</v>
      </c>
      <c r="AQ367" s="0" t="n">
        <f aca="false">C367</f>
        <v>0</v>
      </c>
      <c r="AR367" s="0" t="n">
        <f aca="false">D367</f>
        <v>0</v>
      </c>
      <c r="AS367" s="0" t="n">
        <f aca="false">E367</f>
        <v>0</v>
      </c>
      <c r="AT367" s="0" t="n">
        <f aca="false">F367</f>
        <v>0</v>
      </c>
      <c r="AU367" s="0" t="n">
        <f aca="false">G367</f>
        <v>0</v>
      </c>
      <c r="AV367" s="0" t="n">
        <f aca="false">H367</f>
        <v>0</v>
      </c>
      <c r="AW367" s="0" t="n">
        <f aca="false">I367</f>
        <v>0</v>
      </c>
      <c r="AX367" s="0" t="n">
        <f aca="false">J367</f>
        <v>0</v>
      </c>
      <c r="AY367" s="0" t="n">
        <f aca="false">K367</f>
        <v>0</v>
      </c>
      <c r="BH367" s="0" t="n">
        <v>0.072955988743884</v>
      </c>
    </row>
    <row r="368" customFormat="false" ht="12.75" hidden="false" customHeight="false" outlineLevel="0" collapsed="false">
      <c r="O368" s="472" t="n">
        <v>39387</v>
      </c>
      <c r="Y368" s="0"/>
      <c r="AO368" s="472" t="n">
        <f aca="false">A368</f>
        <v>0</v>
      </c>
      <c r="AP368" s="0" t="n">
        <f aca="false">B368</f>
        <v>0</v>
      </c>
      <c r="AQ368" s="0" t="n">
        <f aca="false">C368</f>
        <v>0</v>
      </c>
      <c r="AR368" s="0" t="n">
        <f aca="false">D368</f>
        <v>0</v>
      </c>
      <c r="AS368" s="0" t="n">
        <f aca="false">E368</f>
        <v>0</v>
      </c>
      <c r="AT368" s="0" t="n">
        <f aca="false">F368</f>
        <v>0</v>
      </c>
      <c r="AU368" s="0" t="n">
        <f aca="false">G368</f>
        <v>0</v>
      </c>
      <c r="AV368" s="0" t="n">
        <f aca="false">H368</f>
        <v>0</v>
      </c>
      <c r="AW368" s="0" t="n">
        <f aca="false">I368</f>
        <v>0</v>
      </c>
      <c r="AX368" s="0" t="n">
        <f aca="false">J368</f>
        <v>0</v>
      </c>
      <c r="AY368" s="0" t="n">
        <f aca="false">K368</f>
        <v>0</v>
      </c>
    </row>
    <row r="369" customFormat="false" ht="12.75" hidden="false" customHeight="false" outlineLevel="0" collapsed="false">
      <c r="O369" s="472" t="n">
        <v>39417</v>
      </c>
      <c r="Y369" s="0"/>
      <c r="AO369" s="472" t="n">
        <f aca="false">A369</f>
        <v>0</v>
      </c>
      <c r="AP369" s="0" t="n">
        <f aca="false">B369</f>
        <v>0</v>
      </c>
      <c r="AQ369" s="0" t="n">
        <f aca="false">C369</f>
        <v>0</v>
      </c>
      <c r="AR369" s="0" t="n">
        <f aca="false">D369</f>
        <v>0</v>
      </c>
      <c r="AS369" s="0" t="n">
        <f aca="false">E369</f>
        <v>0</v>
      </c>
      <c r="AT369" s="0" t="n">
        <f aca="false">F369</f>
        <v>0</v>
      </c>
      <c r="AU369" s="0" t="n">
        <f aca="false">G369</f>
        <v>0</v>
      </c>
      <c r="AV369" s="0" t="n">
        <f aca="false">H369</f>
        <v>0</v>
      </c>
      <c r="AW369" s="0" t="n">
        <f aca="false">I369</f>
        <v>0</v>
      </c>
      <c r="AX369" s="0" t="n">
        <f aca="false">J369</f>
        <v>0</v>
      </c>
      <c r="AY369" s="0" t="n">
        <f aca="false">K369</f>
        <v>0</v>
      </c>
    </row>
    <row r="370" customFormat="false" ht="12.75" hidden="false" customHeight="false" outlineLevel="0" collapsed="false">
      <c r="O370" s="472" t="n">
        <v>39448</v>
      </c>
      <c r="Y370" s="0"/>
      <c r="AO370" s="472" t="n">
        <f aca="false">A370</f>
        <v>0</v>
      </c>
      <c r="AP370" s="0" t="n">
        <f aca="false">B370</f>
        <v>0</v>
      </c>
      <c r="AQ370" s="0" t="n">
        <f aca="false">C370</f>
        <v>0</v>
      </c>
      <c r="AR370" s="0" t="n">
        <f aca="false">D370</f>
        <v>0</v>
      </c>
      <c r="AS370" s="0" t="n">
        <f aca="false">E370</f>
        <v>0</v>
      </c>
      <c r="AT370" s="0" t="n">
        <f aca="false">F370</f>
        <v>0</v>
      </c>
      <c r="AU370" s="0" t="n">
        <f aca="false">G370</f>
        <v>0</v>
      </c>
      <c r="AV370" s="0" t="n">
        <f aca="false">H370</f>
        <v>0</v>
      </c>
      <c r="AW370" s="0" t="n">
        <f aca="false">I370</f>
        <v>0</v>
      </c>
      <c r="AX370" s="0" t="n">
        <f aca="false">J370</f>
        <v>0</v>
      </c>
      <c r="AY370" s="0" t="n">
        <f aca="false">K370</f>
        <v>0</v>
      </c>
    </row>
    <row r="371" customFormat="false" ht="12.75" hidden="false" customHeight="false" outlineLevel="0" collapsed="false">
      <c r="O371" s="472" t="n">
        <v>39479</v>
      </c>
      <c r="Y371" s="0"/>
      <c r="AO371" s="472" t="n">
        <f aca="false">A371</f>
        <v>0</v>
      </c>
      <c r="AP371" s="0" t="n">
        <f aca="false">B371</f>
        <v>0</v>
      </c>
      <c r="AQ371" s="0" t="n">
        <f aca="false">C371</f>
        <v>0</v>
      </c>
      <c r="AR371" s="0" t="n">
        <f aca="false">D371</f>
        <v>0</v>
      </c>
      <c r="AS371" s="0" t="n">
        <f aca="false">E371</f>
        <v>0</v>
      </c>
      <c r="AT371" s="0" t="n">
        <f aca="false">F371</f>
        <v>0</v>
      </c>
      <c r="AU371" s="0" t="n">
        <f aca="false">G371</f>
        <v>0</v>
      </c>
      <c r="AV371" s="0" t="n">
        <f aca="false">H371</f>
        <v>0</v>
      </c>
      <c r="AW371" s="0" t="n">
        <f aca="false">I371</f>
        <v>0</v>
      </c>
      <c r="AX371" s="0" t="n">
        <f aca="false">J371</f>
        <v>0</v>
      </c>
      <c r="AY371" s="0" t="n">
        <f aca="false">K371</f>
        <v>0</v>
      </c>
    </row>
    <row r="372" customFormat="false" ht="12.75" hidden="false" customHeight="false" outlineLevel="0" collapsed="false">
      <c r="O372" s="472" t="n">
        <v>39508</v>
      </c>
      <c r="Y372" s="0"/>
      <c r="AO372" s="472" t="n">
        <f aca="false">A372</f>
        <v>0</v>
      </c>
      <c r="AP372" s="0" t="n">
        <f aca="false">B372</f>
        <v>0</v>
      </c>
      <c r="AQ372" s="0" t="n">
        <f aca="false">C372</f>
        <v>0</v>
      </c>
      <c r="AR372" s="0" t="n">
        <f aca="false">D372</f>
        <v>0</v>
      </c>
      <c r="AS372" s="0" t="n">
        <f aca="false">E372</f>
        <v>0</v>
      </c>
      <c r="AT372" s="0" t="n">
        <f aca="false">F372</f>
        <v>0</v>
      </c>
      <c r="AU372" s="0" t="n">
        <f aca="false">G372</f>
        <v>0</v>
      </c>
      <c r="AV372" s="0" t="n">
        <f aca="false">H372</f>
        <v>0</v>
      </c>
      <c r="AW372" s="0" t="n">
        <f aca="false">I372</f>
        <v>0</v>
      </c>
      <c r="AX372" s="0" t="n">
        <f aca="false">J372</f>
        <v>0</v>
      </c>
      <c r="AY372" s="0" t="n">
        <f aca="false">K372</f>
        <v>0</v>
      </c>
    </row>
    <row r="373" customFormat="false" ht="12.75" hidden="false" customHeight="false" outlineLevel="0" collapsed="false">
      <c r="O373" s="472" t="n">
        <v>39539</v>
      </c>
      <c r="Y373" s="0"/>
      <c r="AO373" s="472" t="n">
        <f aca="false">A373</f>
        <v>0</v>
      </c>
      <c r="AP373" s="0" t="n">
        <f aca="false">B373</f>
        <v>0</v>
      </c>
      <c r="AQ373" s="0" t="n">
        <f aca="false">C373</f>
        <v>0</v>
      </c>
      <c r="AR373" s="0" t="n">
        <f aca="false">D373</f>
        <v>0</v>
      </c>
      <c r="AS373" s="0" t="n">
        <f aca="false">E373</f>
        <v>0</v>
      </c>
      <c r="AT373" s="0" t="n">
        <f aca="false">F373</f>
        <v>0</v>
      </c>
      <c r="AU373" s="0" t="n">
        <f aca="false">G373</f>
        <v>0</v>
      </c>
      <c r="AV373" s="0" t="n">
        <f aca="false">H373</f>
        <v>0</v>
      </c>
      <c r="AW373" s="0" t="n">
        <f aca="false">I373</f>
        <v>0</v>
      </c>
      <c r="AX373" s="0" t="n">
        <f aca="false">J373</f>
        <v>0</v>
      </c>
      <c r="AY373" s="0" t="n">
        <f aca="false">K373</f>
        <v>0</v>
      </c>
    </row>
    <row r="374" customFormat="false" ht="12.75" hidden="false" customHeight="false" outlineLevel="0" collapsed="false">
      <c r="O374" s="472" t="n">
        <v>39569</v>
      </c>
      <c r="Y374" s="0"/>
      <c r="AO374" s="472" t="n">
        <f aca="false">A374</f>
        <v>0</v>
      </c>
      <c r="AP374" s="0" t="n">
        <f aca="false">B374</f>
        <v>0</v>
      </c>
      <c r="AQ374" s="0" t="n">
        <f aca="false">C374</f>
        <v>0</v>
      </c>
      <c r="AR374" s="0" t="n">
        <f aca="false">D374</f>
        <v>0</v>
      </c>
      <c r="AS374" s="0" t="n">
        <f aca="false">E374</f>
        <v>0</v>
      </c>
      <c r="AT374" s="0" t="n">
        <f aca="false">F374</f>
        <v>0</v>
      </c>
      <c r="AU374" s="0" t="n">
        <f aca="false">G374</f>
        <v>0</v>
      </c>
      <c r="AV374" s="0" t="n">
        <f aca="false">H374</f>
        <v>0</v>
      </c>
      <c r="AW374" s="0" t="n">
        <f aca="false">I374</f>
        <v>0</v>
      </c>
      <c r="AX374" s="0" t="n">
        <f aca="false">J374</f>
        <v>0</v>
      </c>
      <c r="AY374" s="0" t="n">
        <f aca="false">K374</f>
        <v>0</v>
      </c>
    </row>
    <row r="375" customFormat="false" ht="12.75" hidden="false" customHeight="false" outlineLevel="0" collapsed="false">
      <c r="O375" s="472" t="n">
        <v>39600</v>
      </c>
      <c r="Y375" s="0"/>
      <c r="AO375" s="472" t="n">
        <f aca="false">A375</f>
        <v>0</v>
      </c>
      <c r="AP375" s="0" t="n">
        <f aca="false">B375</f>
        <v>0</v>
      </c>
      <c r="AQ375" s="0" t="n">
        <f aca="false">C375</f>
        <v>0</v>
      </c>
      <c r="AR375" s="0" t="n">
        <f aca="false">D375</f>
        <v>0</v>
      </c>
      <c r="AS375" s="0" t="n">
        <f aca="false">E375</f>
        <v>0</v>
      </c>
      <c r="AT375" s="0" t="n">
        <f aca="false">F375</f>
        <v>0</v>
      </c>
      <c r="AU375" s="0" t="n">
        <f aca="false">G375</f>
        <v>0</v>
      </c>
      <c r="AV375" s="0" t="n">
        <f aca="false">H375</f>
        <v>0</v>
      </c>
      <c r="AW375" s="0" t="n">
        <f aca="false">I375</f>
        <v>0</v>
      </c>
      <c r="AX375" s="0" t="n">
        <f aca="false">J375</f>
        <v>0</v>
      </c>
      <c r="AY375" s="0" t="n">
        <f aca="false">K375</f>
        <v>0</v>
      </c>
    </row>
    <row r="376" customFormat="false" ht="12.75" hidden="false" customHeight="false" outlineLevel="0" collapsed="false">
      <c r="O376" s="472" t="n">
        <v>39630</v>
      </c>
      <c r="Y376" s="0"/>
      <c r="AO376" s="472" t="n">
        <f aca="false">A376</f>
        <v>0</v>
      </c>
      <c r="AP376" s="0" t="n">
        <f aca="false">B376</f>
        <v>0</v>
      </c>
      <c r="AQ376" s="0" t="n">
        <f aca="false">C376</f>
        <v>0</v>
      </c>
      <c r="AR376" s="0" t="n">
        <f aca="false">D376</f>
        <v>0</v>
      </c>
      <c r="AS376" s="0" t="n">
        <f aca="false">E376</f>
        <v>0</v>
      </c>
      <c r="AT376" s="0" t="n">
        <f aca="false">F376</f>
        <v>0</v>
      </c>
      <c r="AU376" s="0" t="n">
        <f aca="false">G376</f>
        <v>0</v>
      </c>
      <c r="AV376" s="0" t="n">
        <f aca="false">H376</f>
        <v>0</v>
      </c>
      <c r="AW376" s="0" t="n">
        <f aca="false">I376</f>
        <v>0</v>
      </c>
      <c r="AX376" s="0" t="n">
        <f aca="false">J376</f>
        <v>0</v>
      </c>
      <c r="AY376" s="0" t="n">
        <f aca="false">K376</f>
        <v>0</v>
      </c>
    </row>
    <row r="377" customFormat="false" ht="12.75" hidden="false" customHeight="false" outlineLevel="0" collapsed="false">
      <c r="O377" s="472" t="n">
        <v>39661</v>
      </c>
      <c r="Y377" s="0"/>
      <c r="AO377" s="472" t="n">
        <f aca="false">A377</f>
        <v>0</v>
      </c>
      <c r="AP377" s="0" t="n">
        <f aca="false">B377</f>
        <v>0</v>
      </c>
      <c r="AQ377" s="0" t="n">
        <f aca="false">C377</f>
        <v>0</v>
      </c>
      <c r="AR377" s="0" t="n">
        <f aca="false">D377</f>
        <v>0</v>
      </c>
      <c r="AS377" s="0" t="n">
        <f aca="false">E377</f>
        <v>0</v>
      </c>
      <c r="AT377" s="0" t="n">
        <f aca="false">F377</f>
        <v>0</v>
      </c>
      <c r="AU377" s="0" t="n">
        <f aca="false">G377</f>
        <v>0</v>
      </c>
      <c r="AV377" s="0" t="n">
        <f aca="false">H377</f>
        <v>0</v>
      </c>
      <c r="AW377" s="0" t="n">
        <f aca="false">I377</f>
        <v>0</v>
      </c>
      <c r="AX377" s="0" t="n">
        <f aca="false">J377</f>
        <v>0</v>
      </c>
      <c r="AY377" s="0" t="n">
        <f aca="false">K377</f>
        <v>0</v>
      </c>
    </row>
    <row r="378" customFormat="false" ht="12.75" hidden="false" customHeight="false" outlineLevel="0" collapsed="false">
      <c r="O378" s="472" t="n">
        <v>39692</v>
      </c>
      <c r="Y378" s="0"/>
      <c r="AO378" s="472" t="n">
        <f aca="false">A378</f>
        <v>0</v>
      </c>
      <c r="AP378" s="0" t="n">
        <f aca="false">B378</f>
        <v>0</v>
      </c>
      <c r="AQ378" s="0" t="n">
        <f aca="false">C378</f>
        <v>0</v>
      </c>
      <c r="AR378" s="0" t="n">
        <f aca="false">D378</f>
        <v>0</v>
      </c>
      <c r="AS378" s="0" t="n">
        <f aca="false">E378</f>
        <v>0</v>
      </c>
      <c r="AT378" s="0" t="n">
        <f aca="false">F378</f>
        <v>0</v>
      </c>
      <c r="AU378" s="0" t="n">
        <f aca="false">G378</f>
        <v>0</v>
      </c>
      <c r="AV378" s="0" t="n">
        <f aca="false">H378</f>
        <v>0</v>
      </c>
      <c r="AW378" s="0" t="n">
        <f aca="false">I378</f>
        <v>0</v>
      </c>
      <c r="AX378" s="0" t="n">
        <f aca="false">J378</f>
        <v>0</v>
      </c>
      <c r="AY378" s="0" t="n">
        <f aca="false">K378</f>
        <v>0</v>
      </c>
    </row>
    <row r="379" customFormat="false" ht="12.75" hidden="false" customHeight="false" outlineLevel="0" collapsed="false">
      <c r="O379" s="472" t="n">
        <v>39722</v>
      </c>
      <c r="Y379" s="0"/>
      <c r="AO379" s="472" t="n">
        <f aca="false">A379</f>
        <v>0</v>
      </c>
      <c r="AP379" s="0" t="n">
        <f aca="false">B379</f>
        <v>0</v>
      </c>
      <c r="AQ379" s="0" t="n">
        <f aca="false">C379</f>
        <v>0</v>
      </c>
      <c r="AR379" s="0" t="n">
        <f aca="false">D379</f>
        <v>0</v>
      </c>
      <c r="AS379" s="0" t="n">
        <f aca="false">E379</f>
        <v>0</v>
      </c>
      <c r="AT379" s="0" t="n">
        <f aca="false">F379</f>
        <v>0</v>
      </c>
      <c r="AU379" s="0" t="n">
        <f aca="false">G379</f>
        <v>0</v>
      </c>
      <c r="AV379" s="0" t="n">
        <f aca="false">H379</f>
        <v>0</v>
      </c>
      <c r="AW379" s="0" t="n">
        <f aca="false">I379</f>
        <v>0</v>
      </c>
      <c r="AX379" s="0" t="n">
        <f aca="false">J379</f>
        <v>0</v>
      </c>
      <c r="AY379" s="0" t="n">
        <f aca="false">K379</f>
        <v>0</v>
      </c>
    </row>
    <row r="380" customFormat="false" ht="12.75" hidden="false" customHeight="false" outlineLevel="0" collapsed="false">
      <c r="O380" s="472" t="n">
        <v>39753</v>
      </c>
      <c r="Y380" s="0"/>
      <c r="AO380" s="472" t="n">
        <f aca="false">A380</f>
        <v>0</v>
      </c>
      <c r="AP380" s="0" t="n">
        <f aca="false">B380</f>
        <v>0</v>
      </c>
      <c r="AQ380" s="0" t="n">
        <f aca="false">C380</f>
        <v>0</v>
      </c>
      <c r="AR380" s="0" t="n">
        <f aca="false">D380</f>
        <v>0</v>
      </c>
      <c r="AS380" s="0" t="n">
        <f aca="false">E380</f>
        <v>0</v>
      </c>
      <c r="AT380" s="0" t="n">
        <f aca="false">F380</f>
        <v>0</v>
      </c>
      <c r="AU380" s="0" t="n">
        <f aca="false">G380</f>
        <v>0</v>
      </c>
      <c r="AV380" s="0" t="n">
        <f aca="false">H380</f>
        <v>0</v>
      </c>
      <c r="AW380" s="0" t="n">
        <f aca="false">I380</f>
        <v>0</v>
      </c>
      <c r="AX380" s="0" t="n">
        <f aca="false">J380</f>
        <v>0</v>
      </c>
      <c r="AY380" s="0" t="n">
        <f aca="false">K380</f>
        <v>0</v>
      </c>
    </row>
    <row r="381" customFormat="false" ht="12.75" hidden="false" customHeight="false" outlineLevel="0" collapsed="false">
      <c r="O381" s="472" t="n">
        <v>39783</v>
      </c>
      <c r="Y381" s="0"/>
      <c r="AO381" s="472" t="n">
        <f aca="false">A381</f>
        <v>0</v>
      </c>
      <c r="AP381" s="0" t="n">
        <f aca="false">B381</f>
        <v>0</v>
      </c>
      <c r="AQ381" s="0" t="n">
        <f aca="false">C381</f>
        <v>0</v>
      </c>
      <c r="AR381" s="0" t="n">
        <f aca="false">D381</f>
        <v>0</v>
      </c>
      <c r="AS381" s="0" t="n">
        <f aca="false">E381</f>
        <v>0</v>
      </c>
      <c r="AT381" s="0" t="n">
        <f aca="false">F381</f>
        <v>0</v>
      </c>
      <c r="AU381" s="0" t="n">
        <f aca="false">G381</f>
        <v>0</v>
      </c>
      <c r="AV381" s="0" t="n">
        <f aca="false">H381</f>
        <v>0</v>
      </c>
      <c r="AW381" s="0" t="n">
        <f aca="false">I381</f>
        <v>0</v>
      </c>
      <c r="AX381" s="0" t="n">
        <f aca="false">J381</f>
        <v>0</v>
      </c>
      <c r="AY381" s="0" t="n">
        <f aca="false">K381</f>
        <v>0</v>
      </c>
    </row>
    <row r="382" customFormat="false" ht="12.75" hidden="false" customHeight="false" outlineLevel="0" collapsed="false">
      <c r="O382" s="472" t="n">
        <v>39814</v>
      </c>
      <c r="Y382" s="0"/>
      <c r="AO382" s="472" t="n">
        <f aca="false">A382</f>
        <v>0</v>
      </c>
      <c r="AP382" s="0" t="n">
        <f aca="false">B382</f>
        <v>0</v>
      </c>
      <c r="AQ382" s="0" t="n">
        <f aca="false">C382</f>
        <v>0</v>
      </c>
      <c r="AR382" s="0" t="n">
        <f aca="false">D382</f>
        <v>0</v>
      </c>
      <c r="AS382" s="0" t="n">
        <f aca="false">E382</f>
        <v>0</v>
      </c>
      <c r="AT382" s="0" t="n">
        <f aca="false">F382</f>
        <v>0</v>
      </c>
      <c r="AU382" s="0" t="n">
        <f aca="false">G382</f>
        <v>0</v>
      </c>
      <c r="AV382" s="0" t="n">
        <f aca="false">H382</f>
        <v>0</v>
      </c>
      <c r="AW382" s="0" t="n">
        <f aca="false">I382</f>
        <v>0</v>
      </c>
      <c r="AX382" s="0" t="n">
        <f aca="false">J382</f>
        <v>0</v>
      </c>
      <c r="AY382" s="0" t="n">
        <f aca="false">K382</f>
        <v>0</v>
      </c>
    </row>
    <row r="383" customFormat="false" ht="12.75" hidden="false" customHeight="false" outlineLevel="0" collapsed="false">
      <c r="O383" s="472" t="n">
        <v>39845</v>
      </c>
      <c r="Y383" s="0"/>
      <c r="AO383" s="472" t="n">
        <f aca="false">A383</f>
        <v>0</v>
      </c>
      <c r="AP383" s="0" t="n">
        <f aca="false">B383</f>
        <v>0</v>
      </c>
      <c r="AQ383" s="0" t="n">
        <f aca="false">C383</f>
        <v>0</v>
      </c>
      <c r="AR383" s="0" t="n">
        <f aca="false">D383</f>
        <v>0</v>
      </c>
      <c r="AS383" s="0" t="n">
        <f aca="false">E383</f>
        <v>0</v>
      </c>
      <c r="AT383" s="0" t="n">
        <f aca="false">F383</f>
        <v>0</v>
      </c>
      <c r="AU383" s="0" t="n">
        <f aca="false">G383</f>
        <v>0</v>
      </c>
      <c r="AV383" s="0" t="n">
        <f aca="false">H383</f>
        <v>0</v>
      </c>
      <c r="AW383" s="0" t="n">
        <f aca="false">I383</f>
        <v>0</v>
      </c>
      <c r="AX383" s="0" t="n">
        <f aca="false">J383</f>
        <v>0</v>
      </c>
      <c r="AY383" s="0" t="n">
        <f aca="false">K383</f>
        <v>0</v>
      </c>
    </row>
    <row r="384" customFormat="false" ht="12.75" hidden="false" customHeight="false" outlineLevel="0" collapsed="false">
      <c r="O384" s="472" t="n">
        <v>39873</v>
      </c>
      <c r="Y384" s="0"/>
      <c r="AO384" s="472" t="n">
        <f aca="false">A384</f>
        <v>0</v>
      </c>
      <c r="AP384" s="0" t="n">
        <f aca="false">B384</f>
        <v>0</v>
      </c>
      <c r="AQ384" s="0" t="n">
        <f aca="false">C384</f>
        <v>0</v>
      </c>
      <c r="AR384" s="0" t="n">
        <f aca="false">D384</f>
        <v>0</v>
      </c>
      <c r="AS384" s="0" t="n">
        <f aca="false">E384</f>
        <v>0</v>
      </c>
      <c r="AT384" s="0" t="n">
        <f aca="false">F384</f>
        <v>0</v>
      </c>
      <c r="AU384" s="0" t="n">
        <f aca="false">G384</f>
        <v>0</v>
      </c>
      <c r="AV384" s="0" t="n">
        <f aca="false">H384</f>
        <v>0</v>
      </c>
      <c r="AW384" s="0" t="n">
        <f aca="false">I384</f>
        <v>0</v>
      </c>
      <c r="AX384" s="0" t="n">
        <f aca="false">J384</f>
        <v>0</v>
      </c>
      <c r="AY384" s="0" t="n">
        <f aca="false">K384</f>
        <v>0</v>
      </c>
    </row>
    <row r="385" customFormat="false" ht="12.75" hidden="false" customHeight="false" outlineLevel="0" collapsed="false">
      <c r="O385" s="472" t="n">
        <v>39904</v>
      </c>
      <c r="Y385" s="0"/>
      <c r="AO385" s="472" t="n">
        <f aca="false">A385</f>
        <v>0</v>
      </c>
      <c r="AP385" s="0" t="n">
        <f aca="false">B385</f>
        <v>0</v>
      </c>
      <c r="AQ385" s="0" t="n">
        <f aca="false">C385</f>
        <v>0</v>
      </c>
      <c r="AR385" s="0" t="n">
        <f aca="false">D385</f>
        <v>0</v>
      </c>
      <c r="AS385" s="0" t="n">
        <f aca="false">E385</f>
        <v>0</v>
      </c>
      <c r="AT385" s="0" t="n">
        <f aca="false">F385</f>
        <v>0</v>
      </c>
      <c r="AU385" s="0" t="n">
        <f aca="false">G385</f>
        <v>0</v>
      </c>
      <c r="AV385" s="0" t="n">
        <f aca="false">H385</f>
        <v>0</v>
      </c>
      <c r="AW385" s="0" t="n">
        <f aca="false">I385</f>
        <v>0</v>
      </c>
      <c r="AX385" s="0" t="n">
        <f aca="false">J385</f>
        <v>0</v>
      </c>
      <c r="AY385" s="0" t="n">
        <f aca="false">K385</f>
        <v>0</v>
      </c>
    </row>
    <row r="386" customFormat="false" ht="12.75" hidden="false" customHeight="false" outlineLevel="0" collapsed="false">
      <c r="O386" s="472" t="n">
        <v>39934</v>
      </c>
      <c r="Y386" s="0"/>
      <c r="AO386" s="472" t="n">
        <f aca="false">A386</f>
        <v>0</v>
      </c>
      <c r="AP386" s="0" t="n">
        <f aca="false">B386</f>
        <v>0</v>
      </c>
      <c r="AQ386" s="0" t="n">
        <f aca="false">C386</f>
        <v>0</v>
      </c>
      <c r="AR386" s="0" t="n">
        <f aca="false">D386</f>
        <v>0</v>
      </c>
      <c r="AS386" s="0" t="n">
        <f aca="false">E386</f>
        <v>0</v>
      </c>
      <c r="AT386" s="0" t="n">
        <f aca="false">F386</f>
        <v>0</v>
      </c>
      <c r="AU386" s="0" t="n">
        <f aca="false">G386</f>
        <v>0</v>
      </c>
      <c r="AV386" s="0" t="n">
        <f aca="false">H386</f>
        <v>0</v>
      </c>
      <c r="AW386" s="0" t="n">
        <f aca="false">I386</f>
        <v>0</v>
      </c>
      <c r="AX386" s="0" t="n">
        <f aca="false">J386</f>
        <v>0</v>
      </c>
      <c r="AY386" s="0" t="n">
        <f aca="false">K386</f>
        <v>0</v>
      </c>
    </row>
    <row r="387" customFormat="false" ht="12.75" hidden="false" customHeight="false" outlineLevel="0" collapsed="false">
      <c r="O387" s="472" t="n">
        <v>39965</v>
      </c>
      <c r="Y387" s="0"/>
      <c r="AO387" s="472" t="n">
        <f aca="false">A387</f>
        <v>0</v>
      </c>
      <c r="AP387" s="0" t="n">
        <f aca="false">B387</f>
        <v>0</v>
      </c>
      <c r="AQ387" s="0" t="n">
        <f aca="false">C387</f>
        <v>0</v>
      </c>
      <c r="AR387" s="0" t="n">
        <f aca="false">D387</f>
        <v>0</v>
      </c>
      <c r="AS387" s="0" t="n">
        <f aca="false">E387</f>
        <v>0</v>
      </c>
      <c r="AT387" s="0" t="n">
        <f aca="false">F387</f>
        <v>0</v>
      </c>
      <c r="AU387" s="0" t="n">
        <f aca="false">G387</f>
        <v>0</v>
      </c>
      <c r="AV387" s="0" t="n">
        <f aca="false">H387</f>
        <v>0</v>
      </c>
      <c r="AW387" s="0" t="n">
        <f aca="false">I387</f>
        <v>0</v>
      </c>
      <c r="AX387" s="0" t="n">
        <f aca="false">J387</f>
        <v>0</v>
      </c>
      <c r="AY387" s="0" t="n">
        <f aca="false">K387</f>
        <v>0</v>
      </c>
    </row>
    <row r="388" customFormat="false" ht="12.75" hidden="false" customHeight="false" outlineLevel="0" collapsed="false">
      <c r="O388" s="472" t="n">
        <v>39995</v>
      </c>
      <c r="Y388" s="0"/>
      <c r="AO388" s="472" t="n">
        <f aca="false">A388</f>
        <v>0</v>
      </c>
      <c r="AP388" s="0" t="n">
        <f aca="false">B388</f>
        <v>0</v>
      </c>
      <c r="AQ388" s="0" t="n">
        <f aca="false">C388</f>
        <v>0</v>
      </c>
      <c r="AR388" s="0" t="n">
        <f aca="false">D388</f>
        <v>0</v>
      </c>
      <c r="AS388" s="0" t="n">
        <f aca="false">E388</f>
        <v>0</v>
      </c>
      <c r="AT388" s="0" t="n">
        <f aca="false">F388</f>
        <v>0</v>
      </c>
      <c r="AU388" s="0" t="n">
        <f aca="false">G388</f>
        <v>0</v>
      </c>
      <c r="AV388" s="0" t="n">
        <f aca="false">H388</f>
        <v>0</v>
      </c>
      <c r="AW388" s="0" t="n">
        <f aca="false">I388</f>
        <v>0</v>
      </c>
      <c r="AX388" s="0" t="n">
        <f aca="false">J388</f>
        <v>0</v>
      </c>
      <c r="AY388" s="0" t="n">
        <f aca="false">K388</f>
        <v>0</v>
      </c>
    </row>
    <row r="389" customFormat="false" ht="12.75" hidden="false" customHeight="false" outlineLevel="0" collapsed="false">
      <c r="O389" s="472" t="n">
        <v>40026</v>
      </c>
      <c r="Y389" s="0"/>
      <c r="AO389" s="472" t="n">
        <f aca="false">A389</f>
        <v>0</v>
      </c>
      <c r="AP389" s="0" t="n">
        <f aca="false">B389</f>
        <v>0</v>
      </c>
      <c r="AQ389" s="0" t="n">
        <f aca="false">C389</f>
        <v>0</v>
      </c>
      <c r="AR389" s="0" t="n">
        <f aca="false">D389</f>
        <v>0</v>
      </c>
      <c r="AS389" s="0" t="n">
        <f aca="false">E389</f>
        <v>0</v>
      </c>
      <c r="AT389" s="0" t="n">
        <f aca="false">F389</f>
        <v>0</v>
      </c>
      <c r="AU389" s="0" t="n">
        <f aca="false">G389</f>
        <v>0</v>
      </c>
      <c r="AV389" s="0" t="n">
        <f aca="false">H389</f>
        <v>0</v>
      </c>
      <c r="AW389" s="0" t="n">
        <f aca="false">I389</f>
        <v>0</v>
      </c>
      <c r="AX389" s="0" t="n">
        <f aca="false">J389</f>
        <v>0</v>
      </c>
      <c r="AY389" s="0" t="n">
        <f aca="false">K389</f>
        <v>0</v>
      </c>
    </row>
    <row r="390" customFormat="false" ht="12.75" hidden="false" customHeight="false" outlineLevel="0" collapsed="false">
      <c r="O390" s="472" t="n">
        <v>40057</v>
      </c>
      <c r="Y390" s="0"/>
      <c r="AO390" s="472" t="n">
        <f aca="false">A390</f>
        <v>0</v>
      </c>
      <c r="AP390" s="0" t="n">
        <f aca="false">B390</f>
        <v>0</v>
      </c>
      <c r="AQ390" s="0" t="n">
        <f aca="false">C390</f>
        <v>0</v>
      </c>
      <c r="AR390" s="0" t="n">
        <f aca="false">D390</f>
        <v>0</v>
      </c>
      <c r="AS390" s="0" t="n">
        <f aca="false">E390</f>
        <v>0</v>
      </c>
      <c r="AT390" s="0" t="n">
        <f aca="false">F390</f>
        <v>0</v>
      </c>
      <c r="AU390" s="0" t="n">
        <f aca="false">G390</f>
        <v>0</v>
      </c>
      <c r="AV390" s="0" t="n">
        <f aca="false">H390</f>
        <v>0</v>
      </c>
      <c r="AW390" s="0" t="n">
        <f aca="false">I390</f>
        <v>0</v>
      </c>
      <c r="AX390" s="0" t="n">
        <f aca="false">J390</f>
        <v>0</v>
      </c>
      <c r="AY390" s="0" t="n">
        <f aca="false">K390</f>
        <v>0</v>
      </c>
    </row>
    <row r="391" customFormat="false" ht="12.75" hidden="false" customHeight="false" outlineLevel="0" collapsed="false">
      <c r="O391" s="472" t="n">
        <v>40087</v>
      </c>
      <c r="Y391" s="0"/>
      <c r="AO391" s="472" t="n">
        <f aca="false">A391</f>
        <v>0</v>
      </c>
      <c r="AP391" s="0" t="n">
        <f aca="false">B391</f>
        <v>0</v>
      </c>
      <c r="AQ391" s="0" t="n">
        <f aca="false">C391</f>
        <v>0</v>
      </c>
      <c r="AR391" s="0" t="n">
        <f aca="false">D391</f>
        <v>0</v>
      </c>
      <c r="AS391" s="0" t="n">
        <f aca="false">E391</f>
        <v>0</v>
      </c>
      <c r="AT391" s="0" t="n">
        <f aca="false">F391</f>
        <v>0</v>
      </c>
      <c r="AU391" s="0" t="n">
        <f aca="false">G391</f>
        <v>0</v>
      </c>
      <c r="AV391" s="0" t="n">
        <f aca="false">H391</f>
        <v>0</v>
      </c>
      <c r="AW391" s="0" t="n">
        <f aca="false">I391</f>
        <v>0</v>
      </c>
      <c r="AX391" s="0" t="n">
        <f aca="false">J391</f>
        <v>0</v>
      </c>
      <c r="AY391" s="0" t="n">
        <f aca="false">K391</f>
        <v>0</v>
      </c>
    </row>
    <row r="392" customFormat="false" ht="12.75" hidden="false" customHeight="false" outlineLevel="0" collapsed="false">
      <c r="O392" s="472" t="n">
        <v>40118</v>
      </c>
      <c r="Y392" s="0"/>
      <c r="AO392" s="472" t="n">
        <f aca="false">A392</f>
        <v>0</v>
      </c>
      <c r="AP392" s="0" t="n">
        <f aca="false">B392</f>
        <v>0</v>
      </c>
      <c r="AQ392" s="0" t="n">
        <f aca="false">C392</f>
        <v>0</v>
      </c>
      <c r="AR392" s="0" t="n">
        <f aca="false">D392</f>
        <v>0</v>
      </c>
      <c r="AS392" s="0" t="n">
        <f aca="false">E392</f>
        <v>0</v>
      </c>
      <c r="AT392" s="0" t="n">
        <f aca="false">F392</f>
        <v>0</v>
      </c>
      <c r="AU392" s="0" t="n">
        <f aca="false">G392</f>
        <v>0</v>
      </c>
      <c r="AV392" s="0" t="n">
        <f aca="false">H392</f>
        <v>0</v>
      </c>
      <c r="AW392" s="0" t="n">
        <f aca="false">I392</f>
        <v>0</v>
      </c>
      <c r="AX392" s="0" t="n">
        <f aca="false">J392</f>
        <v>0</v>
      </c>
      <c r="AY392" s="0" t="n">
        <f aca="false">K392</f>
        <v>0</v>
      </c>
    </row>
    <row r="393" customFormat="false" ht="12.75" hidden="false" customHeight="false" outlineLevel="0" collapsed="false">
      <c r="O393" s="472" t="n">
        <v>40148</v>
      </c>
      <c r="Y393" s="0"/>
      <c r="AO393" s="472" t="n">
        <f aca="false">A393</f>
        <v>0</v>
      </c>
      <c r="AP393" s="0" t="n">
        <f aca="false">B393</f>
        <v>0</v>
      </c>
      <c r="AQ393" s="0" t="n">
        <f aca="false">C393</f>
        <v>0</v>
      </c>
      <c r="AR393" s="0" t="n">
        <f aca="false">D393</f>
        <v>0</v>
      </c>
      <c r="AS393" s="0" t="n">
        <f aca="false">E393</f>
        <v>0</v>
      </c>
      <c r="AT393" s="0" t="n">
        <f aca="false">F393</f>
        <v>0</v>
      </c>
      <c r="AU393" s="0" t="n">
        <f aca="false">G393</f>
        <v>0</v>
      </c>
      <c r="AV393" s="0" t="n">
        <f aca="false">H393</f>
        <v>0</v>
      </c>
      <c r="AW393" s="0" t="n">
        <f aca="false">I393</f>
        <v>0</v>
      </c>
      <c r="AX393" s="0" t="n">
        <f aca="false">J393</f>
        <v>0</v>
      </c>
      <c r="AY393" s="0" t="n">
        <f aca="false">K393</f>
        <v>0</v>
      </c>
    </row>
    <row r="394" customFormat="false" ht="12.75" hidden="false" customHeight="false" outlineLevel="0" collapsed="false">
      <c r="O394" s="472" t="n">
        <v>40179</v>
      </c>
      <c r="Y394" s="0"/>
      <c r="AO394" s="472" t="n">
        <f aca="false">A394</f>
        <v>0</v>
      </c>
      <c r="AP394" s="0" t="n">
        <f aca="false">B394</f>
        <v>0</v>
      </c>
      <c r="AQ394" s="0" t="n">
        <f aca="false">C394</f>
        <v>0</v>
      </c>
      <c r="AR394" s="0" t="n">
        <f aca="false">D394</f>
        <v>0</v>
      </c>
      <c r="AS394" s="0" t="n">
        <f aca="false">E394</f>
        <v>0</v>
      </c>
      <c r="AT394" s="0" t="n">
        <f aca="false">F394</f>
        <v>0</v>
      </c>
      <c r="AU394" s="0" t="n">
        <f aca="false">G394</f>
        <v>0</v>
      </c>
      <c r="AV394" s="0" t="n">
        <f aca="false">H394</f>
        <v>0</v>
      </c>
      <c r="AW394" s="0" t="n">
        <f aca="false">I394</f>
        <v>0</v>
      </c>
      <c r="AX394" s="0" t="n">
        <f aca="false">J394</f>
        <v>0</v>
      </c>
      <c r="AY394" s="0" t="n">
        <f aca="false">K394</f>
        <v>0</v>
      </c>
    </row>
    <row r="395" customFormat="false" ht="12.75" hidden="false" customHeight="false" outlineLevel="0" collapsed="false">
      <c r="O395" s="472" t="n">
        <v>40210</v>
      </c>
      <c r="Y395" s="0"/>
      <c r="AO395" s="472" t="n">
        <f aca="false">A395</f>
        <v>0</v>
      </c>
      <c r="AP395" s="0" t="n">
        <f aca="false">B395</f>
        <v>0</v>
      </c>
      <c r="AQ395" s="0" t="n">
        <f aca="false">C395</f>
        <v>0</v>
      </c>
      <c r="AR395" s="0" t="n">
        <f aca="false">D395</f>
        <v>0</v>
      </c>
      <c r="AS395" s="0" t="n">
        <f aca="false">E395</f>
        <v>0</v>
      </c>
      <c r="AT395" s="0" t="n">
        <f aca="false">F395</f>
        <v>0</v>
      </c>
      <c r="AU395" s="0" t="n">
        <f aca="false">G395</f>
        <v>0</v>
      </c>
      <c r="AV395" s="0" t="n">
        <f aca="false">H395</f>
        <v>0</v>
      </c>
      <c r="AW395" s="0" t="n">
        <f aca="false">I395</f>
        <v>0</v>
      </c>
      <c r="AX395" s="0" t="n">
        <f aca="false">J395</f>
        <v>0</v>
      </c>
      <c r="AY395" s="0" t="n">
        <f aca="false">K395</f>
        <v>0</v>
      </c>
    </row>
    <row r="396" customFormat="false" ht="12.75" hidden="false" customHeight="false" outlineLevel="0" collapsed="false">
      <c r="O396" s="472" t="n">
        <v>40238</v>
      </c>
      <c r="Y396" s="0"/>
      <c r="AO396" s="472" t="n">
        <f aca="false">A396</f>
        <v>0</v>
      </c>
      <c r="AP396" s="0" t="n">
        <f aca="false">B396</f>
        <v>0</v>
      </c>
      <c r="AQ396" s="0" t="n">
        <f aca="false">C396</f>
        <v>0</v>
      </c>
      <c r="AR396" s="0" t="n">
        <f aca="false">D396</f>
        <v>0</v>
      </c>
      <c r="AS396" s="0" t="n">
        <f aca="false">E396</f>
        <v>0</v>
      </c>
      <c r="AT396" s="0" t="n">
        <f aca="false">F396</f>
        <v>0</v>
      </c>
      <c r="AU396" s="0" t="n">
        <f aca="false">G396</f>
        <v>0</v>
      </c>
      <c r="AV396" s="0" t="n">
        <f aca="false">H396</f>
        <v>0</v>
      </c>
      <c r="AW396" s="0" t="n">
        <f aca="false">I396</f>
        <v>0</v>
      </c>
      <c r="AX396" s="0" t="n">
        <f aca="false">J396</f>
        <v>0</v>
      </c>
      <c r="AY396" s="0" t="n">
        <f aca="false">K396</f>
        <v>0</v>
      </c>
    </row>
    <row r="397" customFormat="false" ht="12.75" hidden="false" customHeight="false" outlineLevel="0" collapsed="false">
      <c r="O397" s="472" t="n">
        <v>40269</v>
      </c>
      <c r="Y397" s="0"/>
      <c r="AO397" s="472" t="n">
        <f aca="false">A397</f>
        <v>0</v>
      </c>
      <c r="AP397" s="0" t="n">
        <f aca="false">B397</f>
        <v>0</v>
      </c>
      <c r="AQ397" s="0" t="n">
        <f aca="false">C397</f>
        <v>0</v>
      </c>
      <c r="AR397" s="0" t="n">
        <f aca="false">D397</f>
        <v>0</v>
      </c>
      <c r="AS397" s="0" t="n">
        <f aca="false">E397</f>
        <v>0</v>
      </c>
      <c r="AT397" s="0" t="n">
        <f aca="false">F397</f>
        <v>0</v>
      </c>
      <c r="AU397" s="0" t="n">
        <f aca="false">G397</f>
        <v>0</v>
      </c>
      <c r="AV397" s="0" t="n">
        <f aca="false">H397</f>
        <v>0</v>
      </c>
      <c r="AW397" s="0" t="n">
        <f aca="false">I397</f>
        <v>0</v>
      </c>
      <c r="AX397" s="0" t="n">
        <f aca="false">J397</f>
        <v>0</v>
      </c>
      <c r="AY397" s="0" t="n">
        <f aca="false">K397</f>
        <v>0</v>
      </c>
    </row>
    <row r="398" customFormat="false" ht="12.75" hidden="false" customHeight="false" outlineLevel="0" collapsed="false">
      <c r="O398" s="472" t="n">
        <v>40299</v>
      </c>
      <c r="Y398" s="0"/>
      <c r="AO398" s="472" t="n">
        <f aca="false">A398</f>
        <v>0</v>
      </c>
      <c r="AP398" s="0" t="n">
        <f aca="false">B398</f>
        <v>0</v>
      </c>
      <c r="AQ398" s="0" t="n">
        <f aca="false">C398</f>
        <v>0</v>
      </c>
      <c r="AR398" s="0" t="n">
        <f aca="false">D398</f>
        <v>0</v>
      </c>
      <c r="AS398" s="0" t="n">
        <f aca="false">E398</f>
        <v>0</v>
      </c>
      <c r="AT398" s="0" t="n">
        <f aca="false">F398</f>
        <v>0</v>
      </c>
      <c r="AU398" s="0" t="n">
        <f aca="false">G398</f>
        <v>0</v>
      </c>
      <c r="AV398" s="0" t="n">
        <f aca="false">H398</f>
        <v>0</v>
      </c>
      <c r="AW398" s="0" t="n">
        <f aca="false">I398</f>
        <v>0</v>
      </c>
      <c r="AX398" s="0" t="n">
        <f aca="false">J398</f>
        <v>0</v>
      </c>
      <c r="AY398" s="0" t="n">
        <f aca="false">K398</f>
        <v>0</v>
      </c>
    </row>
    <row r="399" customFormat="false" ht="12.75" hidden="false" customHeight="false" outlineLevel="0" collapsed="false">
      <c r="O399" s="472" t="n">
        <v>40330</v>
      </c>
      <c r="Y399" s="0"/>
      <c r="AO399" s="472" t="n">
        <f aca="false">A399</f>
        <v>0</v>
      </c>
      <c r="AP399" s="0" t="n">
        <f aca="false">B399</f>
        <v>0</v>
      </c>
      <c r="AQ399" s="0" t="n">
        <f aca="false">C399</f>
        <v>0</v>
      </c>
      <c r="AR399" s="0" t="n">
        <f aca="false">D399</f>
        <v>0</v>
      </c>
      <c r="AS399" s="0" t="n">
        <f aca="false">E399</f>
        <v>0</v>
      </c>
      <c r="AT399" s="0" t="n">
        <f aca="false">F399</f>
        <v>0</v>
      </c>
      <c r="AU399" s="0" t="n">
        <f aca="false">G399</f>
        <v>0</v>
      </c>
      <c r="AV399" s="0" t="n">
        <f aca="false">H399</f>
        <v>0</v>
      </c>
      <c r="AW399" s="0" t="n">
        <f aca="false">I399</f>
        <v>0</v>
      </c>
      <c r="AX399" s="0" t="n">
        <f aca="false">J399</f>
        <v>0</v>
      </c>
      <c r="AY399" s="0" t="n">
        <f aca="false">K399</f>
        <v>0</v>
      </c>
    </row>
    <row r="400" customFormat="false" ht="12.75" hidden="false" customHeight="false" outlineLevel="0" collapsed="false">
      <c r="O400" s="472" t="n">
        <v>40360</v>
      </c>
      <c r="Y400" s="0"/>
      <c r="AO400" s="472" t="n">
        <f aca="false">A400</f>
        <v>0</v>
      </c>
      <c r="AP400" s="0" t="n">
        <f aca="false">B400</f>
        <v>0</v>
      </c>
      <c r="AQ400" s="0" t="n">
        <f aca="false">C400</f>
        <v>0</v>
      </c>
      <c r="AR400" s="0" t="n">
        <f aca="false">D400</f>
        <v>0</v>
      </c>
      <c r="AS400" s="0" t="n">
        <f aca="false">E400</f>
        <v>0</v>
      </c>
      <c r="AT400" s="0" t="n">
        <f aca="false">F400</f>
        <v>0</v>
      </c>
      <c r="AU400" s="0" t="n">
        <f aca="false">G400</f>
        <v>0</v>
      </c>
      <c r="AV400" s="0" t="n">
        <f aca="false">H400</f>
        <v>0</v>
      </c>
      <c r="AW400" s="0" t="n">
        <f aca="false">I400</f>
        <v>0</v>
      </c>
      <c r="AX400" s="0" t="n">
        <f aca="false">J400</f>
        <v>0</v>
      </c>
      <c r="AY400" s="0" t="n">
        <f aca="false">K400</f>
        <v>0</v>
      </c>
    </row>
    <row r="401" customFormat="false" ht="12.75" hidden="false" customHeight="false" outlineLevel="0" collapsed="false">
      <c r="O401" s="472" t="n">
        <v>40391</v>
      </c>
      <c r="Y401" s="0"/>
      <c r="AO401" s="472" t="n">
        <f aca="false">A401</f>
        <v>0</v>
      </c>
      <c r="AP401" s="0" t="n">
        <f aca="false">B401</f>
        <v>0</v>
      </c>
      <c r="AQ401" s="0" t="n">
        <f aca="false">C401</f>
        <v>0</v>
      </c>
      <c r="AR401" s="0" t="n">
        <f aca="false">D401</f>
        <v>0</v>
      </c>
      <c r="AS401" s="0" t="n">
        <f aca="false">E401</f>
        <v>0</v>
      </c>
      <c r="AT401" s="0" t="n">
        <f aca="false">F401</f>
        <v>0</v>
      </c>
      <c r="AU401" s="0" t="n">
        <f aca="false">G401</f>
        <v>0</v>
      </c>
      <c r="AV401" s="0" t="n">
        <f aca="false">H401</f>
        <v>0</v>
      </c>
      <c r="AW401" s="0" t="n">
        <f aca="false">I401</f>
        <v>0</v>
      </c>
      <c r="AX401" s="0" t="n">
        <f aca="false">J401</f>
        <v>0</v>
      </c>
      <c r="AY401" s="0" t="n">
        <f aca="false">K401</f>
        <v>0</v>
      </c>
    </row>
    <row r="402" customFormat="false" ht="12.75" hidden="false" customHeight="false" outlineLevel="0" collapsed="false">
      <c r="O402" s="472" t="n">
        <v>40422</v>
      </c>
      <c r="Y402" s="0"/>
      <c r="AO402" s="472" t="n">
        <f aca="false">A402</f>
        <v>0</v>
      </c>
      <c r="AP402" s="0" t="n">
        <f aca="false">B402</f>
        <v>0</v>
      </c>
      <c r="AQ402" s="0" t="n">
        <f aca="false">C402</f>
        <v>0</v>
      </c>
      <c r="AR402" s="0" t="n">
        <f aca="false">D402</f>
        <v>0</v>
      </c>
      <c r="AS402" s="0" t="n">
        <f aca="false">E402</f>
        <v>0</v>
      </c>
      <c r="AT402" s="0" t="n">
        <f aca="false">F402</f>
        <v>0</v>
      </c>
      <c r="AU402" s="0" t="n">
        <f aca="false">G402</f>
        <v>0</v>
      </c>
      <c r="AV402" s="0" t="n">
        <f aca="false">H402</f>
        <v>0</v>
      </c>
      <c r="AW402" s="0" t="n">
        <f aca="false">I402</f>
        <v>0</v>
      </c>
      <c r="AX402" s="0" t="n">
        <f aca="false">J402</f>
        <v>0</v>
      </c>
      <c r="AY402" s="0" t="n">
        <f aca="false">K402</f>
        <v>0</v>
      </c>
    </row>
    <row r="403" customFormat="false" ht="12.75" hidden="false" customHeight="false" outlineLevel="0" collapsed="false">
      <c r="O403" s="472" t="n">
        <v>40452</v>
      </c>
      <c r="Y403" s="0"/>
      <c r="AO403" s="472" t="n">
        <f aca="false">A403</f>
        <v>0</v>
      </c>
      <c r="AP403" s="0" t="n">
        <f aca="false">B403</f>
        <v>0</v>
      </c>
      <c r="AQ403" s="0" t="n">
        <f aca="false">C403</f>
        <v>0</v>
      </c>
      <c r="AR403" s="0" t="n">
        <f aca="false">D403</f>
        <v>0</v>
      </c>
      <c r="AS403" s="0" t="n">
        <f aca="false">E403</f>
        <v>0</v>
      </c>
      <c r="AT403" s="0" t="n">
        <f aca="false">F403</f>
        <v>0</v>
      </c>
      <c r="AU403" s="0" t="n">
        <f aca="false">G403</f>
        <v>0</v>
      </c>
      <c r="AV403" s="0" t="n">
        <f aca="false">H403</f>
        <v>0</v>
      </c>
      <c r="AW403" s="0" t="n">
        <f aca="false">I403</f>
        <v>0</v>
      </c>
      <c r="AX403" s="0" t="n">
        <f aca="false">J403</f>
        <v>0</v>
      </c>
      <c r="AY403" s="0" t="n">
        <f aca="false">K403</f>
        <v>0</v>
      </c>
    </row>
    <row r="404" customFormat="false" ht="12.75" hidden="false" customHeight="false" outlineLevel="0" collapsed="false">
      <c r="O404" s="472" t="n">
        <v>40483</v>
      </c>
      <c r="Y404" s="0"/>
      <c r="AO404" s="472" t="n">
        <f aca="false">A404</f>
        <v>0</v>
      </c>
      <c r="AP404" s="0" t="n">
        <f aca="false">B404</f>
        <v>0</v>
      </c>
      <c r="AQ404" s="0" t="n">
        <f aca="false">C404</f>
        <v>0</v>
      </c>
      <c r="AR404" s="0" t="n">
        <f aca="false">D404</f>
        <v>0</v>
      </c>
      <c r="AS404" s="0" t="n">
        <f aca="false">E404</f>
        <v>0</v>
      </c>
      <c r="AT404" s="0" t="n">
        <f aca="false">F404</f>
        <v>0</v>
      </c>
      <c r="AU404" s="0" t="n">
        <f aca="false">G404</f>
        <v>0</v>
      </c>
      <c r="AV404" s="0" t="n">
        <f aca="false">H404</f>
        <v>0</v>
      </c>
      <c r="AW404" s="0" t="n">
        <f aca="false">I404</f>
        <v>0</v>
      </c>
      <c r="AX404" s="0" t="n">
        <f aca="false">J404</f>
        <v>0</v>
      </c>
      <c r="AY404" s="0" t="n">
        <f aca="false">K404</f>
        <v>0</v>
      </c>
    </row>
    <row r="405" customFormat="false" ht="12.75" hidden="false" customHeight="false" outlineLevel="0" collapsed="false">
      <c r="O405" s="472" t="n">
        <v>40513</v>
      </c>
      <c r="Y405" s="0"/>
      <c r="AO405" s="472" t="n">
        <f aca="false">A405</f>
        <v>0</v>
      </c>
      <c r="AP405" s="0" t="n">
        <f aca="false">B405</f>
        <v>0</v>
      </c>
      <c r="AQ405" s="0" t="n">
        <f aca="false">C405</f>
        <v>0</v>
      </c>
      <c r="AR405" s="0" t="n">
        <f aca="false">D405</f>
        <v>0</v>
      </c>
      <c r="AS405" s="0" t="n">
        <f aca="false">E405</f>
        <v>0</v>
      </c>
      <c r="AT405" s="0" t="n">
        <f aca="false">F405</f>
        <v>0</v>
      </c>
      <c r="AU405" s="0" t="n">
        <f aca="false">G405</f>
        <v>0</v>
      </c>
      <c r="AV405" s="0" t="n">
        <f aca="false">H405</f>
        <v>0</v>
      </c>
      <c r="AW405" s="0" t="n">
        <f aca="false">I405</f>
        <v>0</v>
      </c>
      <c r="AX405" s="0" t="n">
        <f aca="false">J405</f>
        <v>0</v>
      </c>
      <c r="AY405" s="0" t="n">
        <f aca="false">K405</f>
        <v>0</v>
      </c>
    </row>
    <row r="406" customFormat="false" ht="12.75" hidden="false" customHeight="false" outlineLevel="0" collapsed="false">
      <c r="O406" s="472" t="n">
        <v>40544</v>
      </c>
      <c r="AO406" s="472" t="n">
        <f aca="false">A406</f>
        <v>0</v>
      </c>
      <c r="AP406" s="0" t="n">
        <f aca="false">B406</f>
        <v>0</v>
      </c>
      <c r="AQ406" s="0" t="n">
        <f aca="false">C406</f>
        <v>0</v>
      </c>
      <c r="AR406" s="0" t="n">
        <f aca="false">D406</f>
        <v>0</v>
      </c>
      <c r="AS406" s="0" t="n">
        <f aca="false">E406</f>
        <v>0</v>
      </c>
      <c r="AT406" s="0" t="n">
        <f aca="false">F406</f>
        <v>0</v>
      </c>
      <c r="AU406" s="0" t="n">
        <f aca="false">G406</f>
        <v>0</v>
      </c>
      <c r="AV406" s="0" t="n">
        <f aca="false">H406</f>
        <v>0</v>
      </c>
      <c r="AW406" s="0" t="n">
        <f aca="false">I406</f>
        <v>0</v>
      </c>
      <c r="AX406" s="0" t="n">
        <f aca="false">J406</f>
        <v>0</v>
      </c>
      <c r="AY406" s="0" t="n">
        <f aca="false">K406</f>
        <v>0</v>
      </c>
    </row>
    <row r="407" customFormat="false" ht="12.75" hidden="false" customHeight="false" outlineLevel="0" collapsed="false">
      <c r="O407" s="472" t="n">
        <v>40575</v>
      </c>
      <c r="AO407" s="472" t="n">
        <f aca="false">A407</f>
        <v>0</v>
      </c>
      <c r="AP407" s="0" t="n">
        <f aca="false">B407</f>
        <v>0</v>
      </c>
      <c r="AQ407" s="0" t="n">
        <f aca="false">C407</f>
        <v>0</v>
      </c>
      <c r="AR407" s="0" t="n">
        <f aca="false">D407</f>
        <v>0</v>
      </c>
      <c r="AS407" s="0" t="n">
        <f aca="false">E407</f>
        <v>0</v>
      </c>
      <c r="AT407" s="0" t="n">
        <f aca="false">F407</f>
        <v>0</v>
      </c>
      <c r="AU407" s="0" t="n">
        <f aca="false">G407</f>
        <v>0</v>
      </c>
      <c r="AV407" s="0" t="n">
        <f aca="false">H407</f>
        <v>0</v>
      </c>
      <c r="AW407" s="0" t="n">
        <f aca="false">I407</f>
        <v>0</v>
      </c>
      <c r="AX407" s="0" t="n">
        <f aca="false">J407</f>
        <v>0</v>
      </c>
      <c r="AY407" s="0" t="n">
        <f aca="false">K407</f>
        <v>0</v>
      </c>
    </row>
    <row r="408" customFormat="false" ht="12.75" hidden="false" customHeight="false" outlineLevel="0" collapsed="false">
      <c r="O408" s="472" t="n">
        <v>40603</v>
      </c>
      <c r="AO408" s="472" t="n">
        <f aca="false">A408</f>
        <v>0</v>
      </c>
      <c r="AP408" s="0" t="n">
        <f aca="false">B408</f>
        <v>0</v>
      </c>
      <c r="AQ408" s="0" t="n">
        <f aca="false">C408</f>
        <v>0</v>
      </c>
      <c r="AR408" s="0" t="n">
        <f aca="false">D408</f>
        <v>0</v>
      </c>
      <c r="AS408" s="0" t="n">
        <f aca="false">E408</f>
        <v>0</v>
      </c>
      <c r="AT408" s="0" t="n">
        <f aca="false">F408</f>
        <v>0</v>
      </c>
      <c r="AU408" s="0" t="n">
        <f aca="false">G408</f>
        <v>0</v>
      </c>
      <c r="AV408" s="0" t="n">
        <f aca="false">H408</f>
        <v>0</v>
      </c>
      <c r="AW408" s="0" t="n">
        <f aca="false">I408</f>
        <v>0</v>
      </c>
      <c r="AX408" s="0" t="n">
        <f aca="false">J408</f>
        <v>0</v>
      </c>
      <c r="AY408" s="0" t="n">
        <f aca="false">K408</f>
        <v>0</v>
      </c>
    </row>
    <row r="409" customFormat="false" ht="12.75" hidden="false" customHeight="false" outlineLevel="0" collapsed="false">
      <c r="O409" s="472" t="n">
        <v>40634</v>
      </c>
      <c r="AO409" s="472" t="n">
        <f aca="false">A409</f>
        <v>0</v>
      </c>
      <c r="AP409" s="0" t="n">
        <f aca="false">B409</f>
        <v>0</v>
      </c>
      <c r="AQ409" s="0" t="n">
        <f aca="false">C409</f>
        <v>0</v>
      </c>
      <c r="AR409" s="0" t="n">
        <f aca="false">D409</f>
        <v>0</v>
      </c>
      <c r="AS409" s="0" t="n">
        <f aca="false">E409</f>
        <v>0</v>
      </c>
      <c r="AT409" s="0" t="n">
        <f aca="false">F409</f>
        <v>0</v>
      </c>
      <c r="AU409" s="0" t="n">
        <f aca="false">G409</f>
        <v>0</v>
      </c>
      <c r="AV409" s="0" t="n">
        <f aca="false">H409</f>
        <v>0</v>
      </c>
      <c r="AW409" s="0" t="n">
        <f aca="false">I409</f>
        <v>0</v>
      </c>
      <c r="AX409" s="0" t="n">
        <f aca="false">J409</f>
        <v>0</v>
      </c>
      <c r="AY409" s="0" t="n">
        <f aca="false">K409</f>
        <v>0</v>
      </c>
    </row>
    <row r="410" customFormat="false" ht="12.75" hidden="false" customHeight="false" outlineLevel="0" collapsed="false">
      <c r="O410" s="472" t="n">
        <v>40664</v>
      </c>
      <c r="AO410" s="472" t="n">
        <f aca="false">A410</f>
        <v>0</v>
      </c>
      <c r="AP410" s="0" t="n">
        <f aca="false">B410</f>
        <v>0</v>
      </c>
      <c r="AQ410" s="0" t="n">
        <f aca="false">C410</f>
        <v>0</v>
      </c>
      <c r="AR410" s="0" t="n">
        <f aca="false">D410</f>
        <v>0</v>
      </c>
      <c r="AS410" s="0" t="n">
        <f aca="false">E410</f>
        <v>0</v>
      </c>
      <c r="AT410" s="0" t="n">
        <f aca="false">F410</f>
        <v>0</v>
      </c>
      <c r="AU410" s="0" t="n">
        <f aca="false">G410</f>
        <v>0</v>
      </c>
      <c r="AV410" s="0" t="n">
        <f aca="false">H410</f>
        <v>0</v>
      </c>
      <c r="AW410" s="0" t="n">
        <f aca="false">I410</f>
        <v>0</v>
      </c>
      <c r="AX410" s="0" t="n">
        <f aca="false">J410</f>
        <v>0</v>
      </c>
      <c r="AY410" s="0" t="n">
        <f aca="false">K410</f>
        <v>0</v>
      </c>
    </row>
    <row r="411" customFormat="false" ht="12.75" hidden="false" customHeight="false" outlineLevel="0" collapsed="false">
      <c r="O411" s="472" t="n">
        <v>40695</v>
      </c>
      <c r="AO411" s="472" t="n">
        <f aca="false">A411</f>
        <v>0</v>
      </c>
      <c r="AP411" s="0" t="n">
        <f aca="false">B411</f>
        <v>0</v>
      </c>
      <c r="AQ411" s="0" t="n">
        <f aca="false">C411</f>
        <v>0</v>
      </c>
      <c r="AR411" s="0" t="n">
        <f aca="false">D411</f>
        <v>0</v>
      </c>
      <c r="AS411" s="0" t="n">
        <f aca="false">E411</f>
        <v>0</v>
      </c>
      <c r="AT411" s="0" t="n">
        <f aca="false">F411</f>
        <v>0</v>
      </c>
      <c r="AU411" s="0" t="n">
        <f aca="false">G411</f>
        <v>0</v>
      </c>
      <c r="AV411" s="0" t="n">
        <f aca="false">H411</f>
        <v>0</v>
      </c>
      <c r="AW411" s="0" t="n">
        <f aca="false">I411</f>
        <v>0</v>
      </c>
      <c r="AX411" s="0" t="n">
        <f aca="false">J411</f>
        <v>0</v>
      </c>
      <c r="AY411" s="0" t="n">
        <f aca="false">K411</f>
        <v>0</v>
      </c>
    </row>
    <row r="412" customFormat="false" ht="12.75" hidden="false" customHeight="false" outlineLevel="0" collapsed="false">
      <c r="O412" s="472" t="n">
        <v>40725</v>
      </c>
      <c r="AO412" s="472" t="n">
        <f aca="false">A412</f>
        <v>0</v>
      </c>
      <c r="AP412" s="0" t="n">
        <f aca="false">B412</f>
        <v>0</v>
      </c>
      <c r="AQ412" s="0" t="n">
        <f aca="false">C412</f>
        <v>0</v>
      </c>
      <c r="AR412" s="0" t="n">
        <f aca="false">D412</f>
        <v>0</v>
      </c>
      <c r="AS412" s="0" t="n">
        <f aca="false">E412</f>
        <v>0</v>
      </c>
      <c r="AT412" s="0" t="n">
        <f aca="false">F412</f>
        <v>0</v>
      </c>
      <c r="AU412" s="0" t="n">
        <f aca="false">G412</f>
        <v>0</v>
      </c>
      <c r="AV412" s="0" t="n">
        <f aca="false">H412</f>
        <v>0</v>
      </c>
      <c r="AW412" s="0" t="n">
        <f aca="false">I412</f>
        <v>0</v>
      </c>
      <c r="AX412" s="0" t="n">
        <f aca="false">J412</f>
        <v>0</v>
      </c>
      <c r="AY412" s="0" t="n">
        <f aca="false">K412</f>
        <v>0</v>
      </c>
    </row>
    <row r="413" customFormat="false" ht="12.75" hidden="false" customHeight="false" outlineLevel="0" collapsed="false">
      <c r="O413" s="472" t="n">
        <v>40756</v>
      </c>
      <c r="AO413" s="472" t="n">
        <f aca="false">A413</f>
        <v>0</v>
      </c>
      <c r="AP413" s="0" t="n">
        <f aca="false">B413</f>
        <v>0</v>
      </c>
      <c r="AQ413" s="0" t="n">
        <f aca="false">C413</f>
        <v>0</v>
      </c>
      <c r="AR413" s="0" t="n">
        <f aca="false">D413</f>
        <v>0</v>
      </c>
      <c r="AS413" s="0" t="n">
        <f aca="false">E413</f>
        <v>0</v>
      </c>
      <c r="AT413" s="0" t="n">
        <f aca="false">F413</f>
        <v>0</v>
      </c>
      <c r="AU413" s="0" t="n">
        <f aca="false">G413</f>
        <v>0</v>
      </c>
      <c r="AV413" s="0" t="n">
        <f aca="false">H413</f>
        <v>0</v>
      </c>
      <c r="AW413" s="0" t="n">
        <f aca="false">I413</f>
        <v>0</v>
      </c>
      <c r="AX413" s="0" t="n">
        <f aca="false">J413</f>
        <v>0</v>
      </c>
      <c r="AY413" s="0" t="n">
        <f aca="false">K413</f>
        <v>0</v>
      </c>
    </row>
    <row r="414" customFormat="false" ht="12.75" hidden="false" customHeight="false" outlineLevel="0" collapsed="false">
      <c r="O414" s="472" t="n">
        <v>40787</v>
      </c>
      <c r="AO414" s="472" t="n">
        <f aca="false">A414</f>
        <v>0</v>
      </c>
      <c r="AP414" s="0" t="n">
        <f aca="false">B414</f>
        <v>0</v>
      </c>
      <c r="AQ414" s="0" t="n">
        <f aca="false">C414</f>
        <v>0</v>
      </c>
      <c r="AR414" s="0" t="n">
        <f aca="false">D414</f>
        <v>0</v>
      </c>
      <c r="AS414" s="0" t="n">
        <f aca="false">E414</f>
        <v>0</v>
      </c>
      <c r="AT414" s="0" t="n">
        <f aca="false">F414</f>
        <v>0</v>
      </c>
      <c r="AU414" s="0" t="n">
        <f aca="false">G414</f>
        <v>0</v>
      </c>
      <c r="AV414" s="0" t="n">
        <f aca="false">H414</f>
        <v>0</v>
      </c>
      <c r="AW414" s="0" t="n">
        <f aca="false">I414</f>
        <v>0</v>
      </c>
      <c r="AX414" s="0" t="n">
        <f aca="false">J414</f>
        <v>0</v>
      </c>
      <c r="AY414" s="0" t="n">
        <f aca="false">K414</f>
        <v>0</v>
      </c>
    </row>
    <row r="415" customFormat="false" ht="12.75" hidden="false" customHeight="false" outlineLevel="0" collapsed="false">
      <c r="O415" s="472" t="n">
        <v>40817</v>
      </c>
      <c r="AO415" s="472" t="n">
        <f aca="false">A415</f>
        <v>0</v>
      </c>
      <c r="AP415" s="0" t="n">
        <f aca="false">B415</f>
        <v>0</v>
      </c>
      <c r="AQ415" s="0" t="n">
        <f aca="false">C415</f>
        <v>0</v>
      </c>
      <c r="AR415" s="0" t="n">
        <f aca="false">D415</f>
        <v>0</v>
      </c>
      <c r="AS415" s="0" t="n">
        <f aca="false">E415</f>
        <v>0</v>
      </c>
      <c r="AT415" s="0" t="n">
        <f aca="false">F415</f>
        <v>0</v>
      </c>
      <c r="AU415" s="0" t="n">
        <f aca="false">G415</f>
        <v>0</v>
      </c>
      <c r="AV415" s="0" t="n">
        <f aca="false">H415</f>
        <v>0</v>
      </c>
      <c r="AW415" s="0" t="n">
        <f aca="false">I415</f>
        <v>0</v>
      </c>
      <c r="AX415" s="0" t="n">
        <f aca="false">J415</f>
        <v>0</v>
      </c>
      <c r="AY415" s="0" t="n">
        <f aca="false">K415</f>
        <v>0</v>
      </c>
    </row>
    <row r="416" customFormat="false" ht="12.75" hidden="false" customHeight="false" outlineLevel="0" collapsed="false">
      <c r="O416" s="472" t="n">
        <v>40848</v>
      </c>
      <c r="AO416" s="472" t="n">
        <f aca="false">A416</f>
        <v>0</v>
      </c>
      <c r="AP416" s="0" t="n">
        <f aca="false">B416</f>
        <v>0</v>
      </c>
      <c r="AQ416" s="0" t="n">
        <f aca="false">C416</f>
        <v>0</v>
      </c>
      <c r="AR416" s="0" t="n">
        <f aca="false">D416</f>
        <v>0</v>
      </c>
      <c r="AS416" s="0" t="n">
        <f aca="false">E416</f>
        <v>0</v>
      </c>
      <c r="AT416" s="0" t="n">
        <f aca="false">F416</f>
        <v>0</v>
      </c>
      <c r="AU416" s="0" t="n">
        <f aca="false">G416</f>
        <v>0</v>
      </c>
      <c r="AV416" s="0" t="n">
        <f aca="false">H416</f>
        <v>0</v>
      </c>
      <c r="AW416" s="0" t="n">
        <f aca="false">I416</f>
        <v>0</v>
      </c>
      <c r="AX416" s="0" t="n">
        <f aca="false">J416</f>
        <v>0</v>
      </c>
      <c r="AY416" s="0" t="n">
        <f aca="false">K416</f>
        <v>0</v>
      </c>
    </row>
    <row r="417" customFormat="false" ht="12.75" hidden="false" customHeight="false" outlineLevel="0" collapsed="false">
      <c r="O417" s="472" t="n">
        <v>40878</v>
      </c>
      <c r="AO417" s="472" t="n">
        <f aca="false">A417</f>
        <v>0</v>
      </c>
      <c r="AP417" s="0" t="n">
        <f aca="false">B417</f>
        <v>0</v>
      </c>
      <c r="AQ417" s="0" t="n">
        <f aca="false">C417</f>
        <v>0</v>
      </c>
      <c r="AR417" s="0" t="n">
        <f aca="false">D417</f>
        <v>0</v>
      </c>
      <c r="AS417" s="0" t="n">
        <f aca="false">E417</f>
        <v>0</v>
      </c>
      <c r="AT417" s="0" t="n">
        <f aca="false">F417</f>
        <v>0</v>
      </c>
      <c r="AU417" s="0" t="n">
        <f aca="false">G417</f>
        <v>0</v>
      </c>
      <c r="AV417" s="0" t="n">
        <f aca="false">H417</f>
        <v>0</v>
      </c>
      <c r="AW417" s="0" t="n">
        <f aca="false">I417</f>
        <v>0</v>
      </c>
      <c r="AX417" s="0" t="n">
        <f aca="false">J417</f>
        <v>0</v>
      </c>
      <c r="AY417" s="0" t="n">
        <f aca="false">K417</f>
        <v>0</v>
      </c>
    </row>
    <row r="418" customFormat="false" ht="12.75" hidden="false" customHeight="false" outlineLevel="0" collapsed="false">
      <c r="O418" s="472" t="n">
        <v>40909</v>
      </c>
      <c r="AO418" s="472" t="n">
        <f aca="false">A418</f>
        <v>0</v>
      </c>
      <c r="AP418" s="0" t="n">
        <f aca="false">B418</f>
        <v>0</v>
      </c>
      <c r="AQ418" s="0" t="n">
        <f aca="false">C418</f>
        <v>0</v>
      </c>
      <c r="AR418" s="0" t="n">
        <f aca="false">D418</f>
        <v>0</v>
      </c>
      <c r="AS418" s="0" t="n">
        <f aca="false">E418</f>
        <v>0</v>
      </c>
      <c r="AT418" s="0" t="n">
        <f aca="false">F418</f>
        <v>0</v>
      </c>
      <c r="AU418" s="0" t="n">
        <f aca="false">G418</f>
        <v>0</v>
      </c>
      <c r="AV418" s="0" t="n">
        <f aca="false">H418</f>
        <v>0</v>
      </c>
      <c r="AW418" s="0" t="n">
        <f aca="false">I418</f>
        <v>0</v>
      </c>
      <c r="AX418" s="0" t="n">
        <f aca="false">J418</f>
        <v>0</v>
      </c>
      <c r="AY418" s="0" t="n">
        <f aca="false">K418</f>
        <v>0</v>
      </c>
    </row>
    <row r="419" customFormat="false" ht="12.75" hidden="false" customHeight="false" outlineLevel="0" collapsed="false">
      <c r="O419" s="472" t="n">
        <v>40940</v>
      </c>
      <c r="AO419" s="472" t="n">
        <f aca="false">A419</f>
        <v>0</v>
      </c>
      <c r="AP419" s="0" t="n">
        <f aca="false">B419</f>
        <v>0</v>
      </c>
      <c r="AQ419" s="0" t="n">
        <f aca="false">C419</f>
        <v>0</v>
      </c>
      <c r="AR419" s="0" t="n">
        <f aca="false">D419</f>
        <v>0</v>
      </c>
      <c r="AS419" s="0" t="n">
        <f aca="false">E419</f>
        <v>0</v>
      </c>
      <c r="AT419" s="0" t="n">
        <f aca="false">F419</f>
        <v>0</v>
      </c>
      <c r="AU419" s="0" t="n">
        <f aca="false">G419</f>
        <v>0</v>
      </c>
      <c r="AV419" s="0" t="n">
        <f aca="false">H419</f>
        <v>0</v>
      </c>
      <c r="AW419" s="0" t="n">
        <f aca="false">I419</f>
        <v>0</v>
      </c>
      <c r="AX419" s="0" t="n">
        <f aca="false">J419</f>
        <v>0</v>
      </c>
      <c r="AY419" s="0" t="n">
        <f aca="false">K419</f>
        <v>0</v>
      </c>
    </row>
    <row r="420" customFormat="false" ht="12.75" hidden="false" customHeight="false" outlineLevel="0" collapsed="false">
      <c r="O420" s="472" t="n">
        <v>40969</v>
      </c>
      <c r="AO420" s="472" t="n">
        <f aca="false">A420</f>
        <v>0</v>
      </c>
      <c r="AP420" s="0" t="n">
        <f aca="false">B420</f>
        <v>0</v>
      </c>
      <c r="AQ420" s="0" t="n">
        <f aca="false">C420</f>
        <v>0</v>
      </c>
      <c r="AR420" s="0" t="n">
        <f aca="false">D420</f>
        <v>0</v>
      </c>
      <c r="AS420" s="0" t="n">
        <f aca="false">E420</f>
        <v>0</v>
      </c>
      <c r="AT420" s="0" t="n">
        <f aca="false">F420</f>
        <v>0</v>
      </c>
      <c r="AU420" s="0" t="n">
        <f aca="false">G420</f>
        <v>0</v>
      </c>
      <c r="AV420" s="0" t="n">
        <f aca="false">H420</f>
        <v>0</v>
      </c>
      <c r="AW420" s="0" t="n">
        <f aca="false">I420</f>
        <v>0</v>
      </c>
      <c r="AX420" s="0" t="n">
        <f aca="false">J420</f>
        <v>0</v>
      </c>
      <c r="AY420" s="0" t="n">
        <f aca="false">K420</f>
        <v>0</v>
      </c>
    </row>
    <row r="421" customFormat="false" ht="12.75" hidden="false" customHeight="false" outlineLevel="0" collapsed="false">
      <c r="O421" s="472" t="n">
        <v>41000</v>
      </c>
      <c r="AO421" s="472" t="n">
        <f aca="false">A421</f>
        <v>0</v>
      </c>
      <c r="AP421" s="0" t="n">
        <f aca="false">B421</f>
        <v>0</v>
      </c>
      <c r="AQ421" s="0" t="n">
        <f aca="false">C421</f>
        <v>0</v>
      </c>
      <c r="AR421" s="0" t="n">
        <f aca="false">D421</f>
        <v>0</v>
      </c>
      <c r="AS421" s="0" t="n">
        <f aca="false">E421</f>
        <v>0</v>
      </c>
      <c r="AT421" s="0" t="n">
        <f aca="false">F421</f>
        <v>0</v>
      </c>
      <c r="AU421" s="0" t="n">
        <f aca="false">G421</f>
        <v>0</v>
      </c>
      <c r="AV421" s="0" t="n">
        <f aca="false">H421</f>
        <v>0</v>
      </c>
      <c r="AW421" s="0" t="n">
        <f aca="false">I421</f>
        <v>0</v>
      </c>
      <c r="AX421" s="0" t="n">
        <f aca="false">J421</f>
        <v>0</v>
      </c>
      <c r="AY421" s="0" t="n">
        <f aca="false">K421</f>
        <v>0</v>
      </c>
    </row>
    <row r="422" customFormat="false" ht="12.75" hidden="false" customHeight="false" outlineLevel="0" collapsed="false">
      <c r="O422" s="472" t="n">
        <v>41030</v>
      </c>
      <c r="AO422" s="472" t="n">
        <f aca="false">A422</f>
        <v>0</v>
      </c>
      <c r="AP422" s="0" t="n">
        <f aca="false">B422</f>
        <v>0</v>
      </c>
      <c r="AQ422" s="0" t="n">
        <f aca="false">C422</f>
        <v>0</v>
      </c>
      <c r="AR422" s="0" t="n">
        <f aca="false">D422</f>
        <v>0</v>
      </c>
      <c r="AS422" s="0" t="n">
        <f aca="false">E422</f>
        <v>0</v>
      </c>
      <c r="AT422" s="0" t="n">
        <f aca="false">F422</f>
        <v>0</v>
      </c>
      <c r="AU422" s="0" t="n">
        <f aca="false">G422</f>
        <v>0</v>
      </c>
      <c r="AV422" s="0" t="n">
        <f aca="false">H422</f>
        <v>0</v>
      </c>
      <c r="AW422" s="0" t="n">
        <f aca="false">I422</f>
        <v>0</v>
      </c>
      <c r="AX422" s="0" t="n">
        <f aca="false">J422</f>
        <v>0</v>
      </c>
      <c r="AY422" s="0" t="n">
        <f aca="false">K422</f>
        <v>0</v>
      </c>
    </row>
    <row r="423" customFormat="false" ht="12.75" hidden="false" customHeight="false" outlineLevel="0" collapsed="false">
      <c r="O423" s="472" t="n">
        <v>41061</v>
      </c>
      <c r="AO423" s="472" t="n">
        <f aca="false">A423</f>
        <v>0</v>
      </c>
      <c r="AP423" s="0" t="n">
        <f aca="false">B423</f>
        <v>0</v>
      </c>
      <c r="AQ423" s="0" t="n">
        <f aca="false">C423</f>
        <v>0</v>
      </c>
      <c r="AR423" s="0" t="n">
        <f aca="false">D423</f>
        <v>0</v>
      </c>
      <c r="AS423" s="0" t="n">
        <f aca="false">E423</f>
        <v>0</v>
      </c>
      <c r="AT423" s="0" t="n">
        <f aca="false">F423</f>
        <v>0</v>
      </c>
      <c r="AU423" s="0" t="n">
        <f aca="false">G423</f>
        <v>0</v>
      </c>
      <c r="AV423" s="0" t="n">
        <f aca="false">H423</f>
        <v>0</v>
      </c>
      <c r="AW423" s="0" t="n">
        <f aca="false">I423</f>
        <v>0</v>
      </c>
      <c r="AX423" s="0" t="n">
        <f aca="false">J423</f>
        <v>0</v>
      </c>
      <c r="AY423" s="0" t="n">
        <f aca="false">K423</f>
        <v>0</v>
      </c>
    </row>
    <row r="424" customFormat="false" ht="12.75" hidden="false" customHeight="false" outlineLevel="0" collapsed="false">
      <c r="O424" s="472" t="n">
        <v>41091</v>
      </c>
      <c r="AO424" s="472" t="n">
        <f aca="false">A424</f>
        <v>0</v>
      </c>
      <c r="AP424" s="0" t="n">
        <f aca="false">B424</f>
        <v>0</v>
      </c>
      <c r="AQ424" s="0" t="n">
        <f aca="false">C424</f>
        <v>0</v>
      </c>
      <c r="AR424" s="0" t="n">
        <f aca="false">D424</f>
        <v>0</v>
      </c>
      <c r="AS424" s="0" t="n">
        <f aca="false">E424</f>
        <v>0</v>
      </c>
      <c r="AT424" s="0" t="n">
        <f aca="false">F424</f>
        <v>0</v>
      </c>
      <c r="AU424" s="0" t="n">
        <f aca="false">G424</f>
        <v>0</v>
      </c>
      <c r="AV424" s="0" t="n">
        <f aca="false">H424</f>
        <v>0</v>
      </c>
      <c r="AW424" s="0" t="n">
        <f aca="false">I424</f>
        <v>0</v>
      </c>
      <c r="AX424" s="0" t="n">
        <f aca="false">J424</f>
        <v>0</v>
      </c>
      <c r="AY424" s="0" t="n">
        <f aca="false">K424</f>
        <v>0</v>
      </c>
    </row>
    <row r="425" customFormat="false" ht="12.75" hidden="false" customHeight="false" outlineLevel="0" collapsed="false">
      <c r="O425" s="472" t="n">
        <v>41122</v>
      </c>
      <c r="AO425" s="472" t="n">
        <f aca="false">A425</f>
        <v>0</v>
      </c>
      <c r="AP425" s="0" t="n">
        <f aca="false">B425</f>
        <v>0</v>
      </c>
      <c r="AQ425" s="0" t="n">
        <f aca="false">C425</f>
        <v>0</v>
      </c>
      <c r="AR425" s="0" t="n">
        <f aca="false">D425</f>
        <v>0</v>
      </c>
      <c r="AS425" s="0" t="n">
        <f aca="false">E425</f>
        <v>0</v>
      </c>
      <c r="AT425" s="0" t="n">
        <f aca="false">F425</f>
        <v>0</v>
      </c>
      <c r="AU425" s="0" t="n">
        <f aca="false">G425</f>
        <v>0</v>
      </c>
      <c r="AV425" s="0" t="n">
        <f aca="false">H425</f>
        <v>0</v>
      </c>
      <c r="AW425" s="0" t="n">
        <f aca="false">I425</f>
        <v>0</v>
      </c>
      <c r="AX425" s="0" t="n">
        <f aca="false">J425</f>
        <v>0</v>
      </c>
      <c r="AY425" s="0" t="n">
        <f aca="false">K425</f>
        <v>0</v>
      </c>
    </row>
    <row r="426" customFormat="false" ht="12.75" hidden="false" customHeight="false" outlineLevel="0" collapsed="false">
      <c r="O426" s="472" t="n">
        <v>41153</v>
      </c>
      <c r="AO426" s="472" t="n">
        <f aca="false">A426</f>
        <v>0</v>
      </c>
      <c r="AP426" s="0" t="n">
        <f aca="false">B426</f>
        <v>0</v>
      </c>
      <c r="AQ426" s="0" t="n">
        <f aca="false">C426</f>
        <v>0</v>
      </c>
      <c r="AR426" s="0" t="n">
        <f aca="false">D426</f>
        <v>0</v>
      </c>
      <c r="AS426" s="0" t="n">
        <f aca="false">E426</f>
        <v>0</v>
      </c>
      <c r="AT426" s="0" t="n">
        <f aca="false">F426</f>
        <v>0</v>
      </c>
      <c r="AU426" s="0" t="n">
        <f aca="false">G426</f>
        <v>0</v>
      </c>
      <c r="AV426" s="0" t="n">
        <f aca="false">H426</f>
        <v>0</v>
      </c>
      <c r="AW426" s="0" t="n">
        <f aca="false">I426</f>
        <v>0</v>
      </c>
      <c r="AX426" s="0" t="n">
        <f aca="false">J426</f>
        <v>0</v>
      </c>
      <c r="AY426" s="0" t="n">
        <f aca="false">K426</f>
        <v>0</v>
      </c>
    </row>
    <row r="427" customFormat="false" ht="12.75" hidden="false" customHeight="false" outlineLevel="0" collapsed="false">
      <c r="O427" s="472" t="n">
        <v>41183</v>
      </c>
      <c r="AO427" s="472" t="n">
        <f aca="false">A427</f>
        <v>0</v>
      </c>
      <c r="AP427" s="0" t="n">
        <f aca="false">B427</f>
        <v>0</v>
      </c>
      <c r="AQ427" s="0" t="n">
        <f aca="false">C427</f>
        <v>0</v>
      </c>
      <c r="AR427" s="0" t="n">
        <f aca="false">D427</f>
        <v>0</v>
      </c>
      <c r="AS427" s="0" t="n">
        <f aca="false">E427</f>
        <v>0</v>
      </c>
      <c r="AT427" s="0" t="n">
        <f aca="false">F427</f>
        <v>0</v>
      </c>
      <c r="AU427" s="0" t="n">
        <f aca="false">G427</f>
        <v>0</v>
      </c>
      <c r="AV427" s="0" t="n">
        <f aca="false">H427</f>
        <v>0</v>
      </c>
      <c r="AW427" s="0" t="n">
        <f aca="false">I427</f>
        <v>0</v>
      </c>
      <c r="AX427" s="0" t="n">
        <f aca="false">J427</f>
        <v>0</v>
      </c>
      <c r="AY427" s="0" t="n">
        <f aca="false">K427</f>
        <v>0</v>
      </c>
    </row>
    <row r="428" customFormat="false" ht="12.75" hidden="false" customHeight="false" outlineLevel="0" collapsed="false">
      <c r="O428" s="472" t="n">
        <v>41214</v>
      </c>
      <c r="AO428" s="472" t="n">
        <f aca="false">A428</f>
        <v>0</v>
      </c>
      <c r="AP428" s="0" t="n">
        <f aca="false">B428</f>
        <v>0</v>
      </c>
      <c r="AQ428" s="0" t="n">
        <f aca="false">C428</f>
        <v>0</v>
      </c>
      <c r="AR428" s="0" t="n">
        <f aca="false">D428</f>
        <v>0</v>
      </c>
      <c r="AS428" s="0" t="n">
        <f aca="false">E428</f>
        <v>0</v>
      </c>
      <c r="AT428" s="0" t="n">
        <f aca="false">F428</f>
        <v>0</v>
      </c>
      <c r="AU428" s="0" t="n">
        <f aca="false">G428</f>
        <v>0</v>
      </c>
      <c r="AV428" s="0" t="n">
        <f aca="false">H428</f>
        <v>0</v>
      </c>
      <c r="AW428" s="0" t="n">
        <f aca="false">I428</f>
        <v>0</v>
      </c>
      <c r="AX428" s="0" t="n">
        <f aca="false">J428</f>
        <v>0</v>
      </c>
      <c r="AY428" s="0" t="n">
        <f aca="false">K428</f>
        <v>0</v>
      </c>
    </row>
    <row r="429" customFormat="false" ht="12.75" hidden="false" customHeight="false" outlineLevel="0" collapsed="false">
      <c r="O429" s="472" t="n">
        <v>41244</v>
      </c>
      <c r="AO429" s="472" t="n">
        <f aca="false">A429</f>
        <v>0</v>
      </c>
      <c r="AP429" s="0" t="n">
        <f aca="false">B429</f>
        <v>0</v>
      </c>
      <c r="AQ429" s="0" t="n">
        <f aca="false">C429</f>
        <v>0</v>
      </c>
      <c r="AR429" s="0" t="n">
        <f aca="false">D429</f>
        <v>0</v>
      </c>
      <c r="AS429" s="0" t="n">
        <f aca="false">E429</f>
        <v>0</v>
      </c>
      <c r="AT429" s="0" t="n">
        <f aca="false">F429</f>
        <v>0</v>
      </c>
      <c r="AU429" s="0" t="n">
        <f aca="false">G429</f>
        <v>0</v>
      </c>
      <c r="AV429" s="0" t="n">
        <f aca="false">H429</f>
        <v>0</v>
      </c>
      <c r="AW429" s="0" t="n">
        <f aca="false">I429</f>
        <v>0</v>
      </c>
      <c r="AX429" s="0" t="n">
        <f aca="false">J429</f>
        <v>0</v>
      </c>
      <c r="AY429" s="0" t="n">
        <f aca="false">K429</f>
        <v>0</v>
      </c>
    </row>
    <row r="430" customFormat="false" ht="12.75" hidden="false" customHeight="false" outlineLevel="0" collapsed="false">
      <c r="O430" s="472" t="n">
        <v>41275</v>
      </c>
      <c r="AO430" s="472" t="n">
        <f aca="false">A430</f>
        <v>0</v>
      </c>
      <c r="AP430" s="0" t="n">
        <f aca="false">B430</f>
        <v>0</v>
      </c>
      <c r="AQ430" s="0" t="n">
        <f aca="false">C430</f>
        <v>0</v>
      </c>
      <c r="AR430" s="0" t="n">
        <f aca="false">D430</f>
        <v>0</v>
      </c>
      <c r="AS430" s="0" t="n">
        <f aca="false">E430</f>
        <v>0</v>
      </c>
      <c r="AT430" s="0" t="n">
        <f aca="false">F430</f>
        <v>0</v>
      </c>
      <c r="AU430" s="0" t="n">
        <f aca="false">G430</f>
        <v>0</v>
      </c>
      <c r="AV430" s="0" t="n">
        <f aca="false">H430</f>
        <v>0</v>
      </c>
      <c r="AW430" s="0" t="n">
        <f aca="false">I430</f>
        <v>0</v>
      </c>
      <c r="AX430" s="0" t="n">
        <f aca="false">J430</f>
        <v>0</v>
      </c>
      <c r="AY430" s="0" t="n">
        <f aca="false">K430</f>
        <v>0</v>
      </c>
    </row>
    <row r="431" customFormat="false" ht="12.75" hidden="false" customHeight="false" outlineLevel="0" collapsed="false">
      <c r="O431" s="472" t="n">
        <v>41306</v>
      </c>
      <c r="AO431" s="472" t="n">
        <f aca="false">A431</f>
        <v>0</v>
      </c>
      <c r="AP431" s="0" t="n">
        <f aca="false">B431</f>
        <v>0</v>
      </c>
      <c r="AQ431" s="0" t="n">
        <f aca="false">C431</f>
        <v>0</v>
      </c>
      <c r="AR431" s="0" t="n">
        <f aca="false">D431</f>
        <v>0</v>
      </c>
      <c r="AS431" s="0" t="n">
        <f aca="false">E431</f>
        <v>0</v>
      </c>
      <c r="AT431" s="0" t="n">
        <f aca="false">F431</f>
        <v>0</v>
      </c>
      <c r="AU431" s="0" t="n">
        <f aca="false">G431</f>
        <v>0</v>
      </c>
      <c r="AV431" s="0" t="n">
        <f aca="false">H431</f>
        <v>0</v>
      </c>
      <c r="AW431" s="0" t="n">
        <f aca="false">I431</f>
        <v>0</v>
      </c>
      <c r="AX431" s="0" t="n">
        <f aca="false">J431</f>
        <v>0</v>
      </c>
      <c r="AY431" s="0" t="n">
        <f aca="false">K431</f>
        <v>0</v>
      </c>
    </row>
    <row r="432" customFormat="false" ht="12.75" hidden="false" customHeight="false" outlineLevel="0" collapsed="false">
      <c r="O432" s="472" t="n">
        <v>41334</v>
      </c>
      <c r="AO432" s="472" t="n">
        <f aca="false">A432</f>
        <v>0</v>
      </c>
      <c r="AP432" s="0" t="n">
        <f aca="false">B432</f>
        <v>0</v>
      </c>
      <c r="AQ432" s="0" t="n">
        <f aca="false">C432</f>
        <v>0</v>
      </c>
      <c r="AR432" s="0" t="n">
        <f aca="false">D432</f>
        <v>0</v>
      </c>
      <c r="AS432" s="0" t="n">
        <f aca="false">E432</f>
        <v>0</v>
      </c>
      <c r="AT432" s="0" t="n">
        <f aca="false">F432</f>
        <v>0</v>
      </c>
      <c r="AU432" s="0" t="n">
        <f aca="false">G432</f>
        <v>0</v>
      </c>
      <c r="AV432" s="0" t="n">
        <f aca="false">H432</f>
        <v>0</v>
      </c>
      <c r="AW432" s="0" t="n">
        <f aca="false">I432</f>
        <v>0</v>
      </c>
      <c r="AX432" s="0" t="n">
        <f aca="false">J432</f>
        <v>0</v>
      </c>
      <c r="AY432" s="0" t="n">
        <f aca="false">K432</f>
        <v>0</v>
      </c>
    </row>
    <row r="433" customFormat="false" ht="12.75" hidden="false" customHeight="false" outlineLevel="0" collapsed="false">
      <c r="O433" s="472" t="n">
        <v>41365</v>
      </c>
      <c r="AO433" s="472" t="n">
        <f aca="false">A433</f>
        <v>0</v>
      </c>
      <c r="AP433" s="0" t="n">
        <f aca="false">B433</f>
        <v>0</v>
      </c>
      <c r="AQ433" s="0" t="n">
        <f aca="false">C433</f>
        <v>0</v>
      </c>
      <c r="AR433" s="0" t="n">
        <f aca="false">D433</f>
        <v>0</v>
      </c>
      <c r="AS433" s="0" t="n">
        <f aca="false">E433</f>
        <v>0</v>
      </c>
      <c r="AT433" s="0" t="n">
        <f aca="false">F433</f>
        <v>0</v>
      </c>
      <c r="AU433" s="0" t="n">
        <f aca="false">G433</f>
        <v>0</v>
      </c>
      <c r="AV433" s="0" t="n">
        <f aca="false">H433</f>
        <v>0</v>
      </c>
      <c r="AW433" s="0" t="n">
        <f aca="false">I433</f>
        <v>0</v>
      </c>
      <c r="AX433" s="0" t="n">
        <f aca="false">J433</f>
        <v>0</v>
      </c>
      <c r="AY433" s="0" t="n">
        <f aca="false">K433</f>
        <v>0</v>
      </c>
    </row>
    <row r="434" customFormat="false" ht="12.75" hidden="false" customHeight="false" outlineLevel="0" collapsed="false">
      <c r="O434" s="472" t="n">
        <v>41395</v>
      </c>
      <c r="AO434" s="472" t="n">
        <f aca="false">A434</f>
        <v>0</v>
      </c>
      <c r="AP434" s="0" t="n">
        <f aca="false">B434</f>
        <v>0</v>
      </c>
      <c r="AQ434" s="0" t="n">
        <f aca="false">C434</f>
        <v>0</v>
      </c>
      <c r="AR434" s="0" t="n">
        <f aca="false">D434</f>
        <v>0</v>
      </c>
      <c r="AS434" s="0" t="n">
        <f aca="false">E434</f>
        <v>0</v>
      </c>
      <c r="AT434" s="0" t="n">
        <f aca="false">F434</f>
        <v>0</v>
      </c>
      <c r="AU434" s="0" t="n">
        <f aca="false">G434</f>
        <v>0</v>
      </c>
      <c r="AV434" s="0" t="n">
        <f aca="false">H434</f>
        <v>0</v>
      </c>
      <c r="AW434" s="0" t="n">
        <f aca="false">I434</f>
        <v>0</v>
      </c>
      <c r="AX434" s="0" t="n">
        <f aca="false">J434</f>
        <v>0</v>
      </c>
      <c r="AY434" s="0" t="n">
        <f aca="false">K434</f>
        <v>0</v>
      </c>
    </row>
    <row r="435" customFormat="false" ht="12.75" hidden="false" customHeight="false" outlineLevel="0" collapsed="false">
      <c r="O435" s="472" t="n">
        <v>41426</v>
      </c>
      <c r="AO435" s="472" t="n">
        <f aca="false">A435</f>
        <v>0</v>
      </c>
      <c r="AP435" s="0" t="n">
        <f aca="false">B435</f>
        <v>0</v>
      </c>
      <c r="AQ435" s="0" t="n">
        <f aca="false">C435</f>
        <v>0</v>
      </c>
      <c r="AR435" s="0" t="n">
        <f aca="false">D435</f>
        <v>0</v>
      </c>
      <c r="AS435" s="0" t="n">
        <f aca="false">E435</f>
        <v>0</v>
      </c>
      <c r="AT435" s="0" t="n">
        <f aca="false">F435</f>
        <v>0</v>
      </c>
      <c r="AU435" s="0" t="n">
        <f aca="false">G435</f>
        <v>0</v>
      </c>
      <c r="AV435" s="0" t="n">
        <f aca="false">H435</f>
        <v>0</v>
      </c>
      <c r="AW435" s="0" t="n">
        <f aca="false">I435</f>
        <v>0</v>
      </c>
      <c r="AX435" s="0" t="n">
        <f aca="false">J435</f>
        <v>0</v>
      </c>
      <c r="AY435" s="0" t="n">
        <f aca="false">K435</f>
        <v>0</v>
      </c>
    </row>
    <row r="436" customFormat="false" ht="12.75" hidden="false" customHeight="false" outlineLevel="0" collapsed="false">
      <c r="O436" s="472" t="n">
        <v>41456</v>
      </c>
      <c r="AO436" s="472" t="n">
        <f aca="false">A436</f>
        <v>0</v>
      </c>
      <c r="AP436" s="0" t="n">
        <f aca="false">B436</f>
        <v>0</v>
      </c>
      <c r="AQ436" s="0" t="n">
        <f aca="false">C436</f>
        <v>0</v>
      </c>
      <c r="AR436" s="0" t="n">
        <f aca="false">D436</f>
        <v>0</v>
      </c>
      <c r="AS436" s="0" t="n">
        <f aca="false">E436</f>
        <v>0</v>
      </c>
      <c r="AT436" s="0" t="n">
        <f aca="false">F436</f>
        <v>0</v>
      </c>
      <c r="AU436" s="0" t="n">
        <f aca="false">G436</f>
        <v>0</v>
      </c>
      <c r="AV436" s="0" t="n">
        <f aca="false">H436</f>
        <v>0</v>
      </c>
      <c r="AW436" s="0" t="n">
        <f aca="false">I436</f>
        <v>0</v>
      </c>
      <c r="AX436" s="0" t="n">
        <f aca="false">J436</f>
        <v>0</v>
      </c>
      <c r="AY436" s="0" t="n">
        <f aca="false">K436</f>
        <v>0</v>
      </c>
    </row>
    <row r="437" customFormat="false" ht="12.75" hidden="false" customHeight="false" outlineLevel="0" collapsed="false">
      <c r="O437" s="472" t="n">
        <v>41487</v>
      </c>
      <c r="AO437" s="472" t="n">
        <f aca="false">A437</f>
        <v>0</v>
      </c>
      <c r="AP437" s="0" t="n">
        <f aca="false">B437</f>
        <v>0</v>
      </c>
      <c r="AQ437" s="0" t="n">
        <f aca="false">C437</f>
        <v>0</v>
      </c>
      <c r="AR437" s="0" t="n">
        <f aca="false">D437</f>
        <v>0</v>
      </c>
      <c r="AS437" s="0" t="n">
        <f aca="false">E437</f>
        <v>0</v>
      </c>
      <c r="AT437" s="0" t="n">
        <f aca="false">F437</f>
        <v>0</v>
      </c>
      <c r="AU437" s="0" t="n">
        <f aca="false">G437</f>
        <v>0</v>
      </c>
      <c r="AV437" s="0" t="n">
        <f aca="false">H437</f>
        <v>0</v>
      </c>
      <c r="AW437" s="0" t="n">
        <f aca="false">I437</f>
        <v>0</v>
      </c>
      <c r="AX437" s="0" t="n">
        <f aca="false">J437</f>
        <v>0</v>
      </c>
      <c r="AY437" s="0" t="n">
        <f aca="false">K437</f>
        <v>0</v>
      </c>
    </row>
    <row r="438" customFormat="false" ht="12.75" hidden="false" customHeight="false" outlineLevel="0" collapsed="false">
      <c r="O438" s="472" t="n">
        <v>41518</v>
      </c>
      <c r="AO438" s="472" t="n">
        <f aca="false">A438</f>
        <v>0</v>
      </c>
      <c r="AP438" s="0" t="n">
        <f aca="false">B438</f>
        <v>0</v>
      </c>
      <c r="AQ438" s="0" t="n">
        <f aca="false">C438</f>
        <v>0</v>
      </c>
      <c r="AR438" s="0" t="n">
        <f aca="false">D438</f>
        <v>0</v>
      </c>
      <c r="AS438" s="0" t="n">
        <f aca="false">E438</f>
        <v>0</v>
      </c>
      <c r="AT438" s="0" t="n">
        <f aca="false">F438</f>
        <v>0</v>
      </c>
      <c r="AU438" s="0" t="n">
        <f aca="false">G438</f>
        <v>0</v>
      </c>
      <c r="AV438" s="0" t="n">
        <f aca="false">H438</f>
        <v>0</v>
      </c>
      <c r="AW438" s="0" t="n">
        <f aca="false">I438</f>
        <v>0</v>
      </c>
      <c r="AX438" s="0" t="n">
        <f aca="false">J438</f>
        <v>0</v>
      </c>
      <c r="AY438" s="0" t="n">
        <f aca="false">K438</f>
        <v>0</v>
      </c>
    </row>
    <row r="439" customFormat="false" ht="12.75" hidden="false" customHeight="false" outlineLevel="0" collapsed="false">
      <c r="O439" s="472" t="n">
        <v>41548</v>
      </c>
      <c r="AO439" s="472" t="n">
        <f aca="false">A439</f>
        <v>0</v>
      </c>
      <c r="AP439" s="0" t="n">
        <f aca="false">B439</f>
        <v>0</v>
      </c>
      <c r="AQ439" s="0" t="n">
        <f aca="false">C439</f>
        <v>0</v>
      </c>
      <c r="AR439" s="0" t="n">
        <f aca="false">D439</f>
        <v>0</v>
      </c>
      <c r="AS439" s="0" t="n">
        <f aca="false">E439</f>
        <v>0</v>
      </c>
      <c r="AT439" s="0" t="n">
        <f aca="false">F439</f>
        <v>0</v>
      </c>
      <c r="AU439" s="0" t="n">
        <f aca="false">G439</f>
        <v>0</v>
      </c>
      <c r="AV439" s="0" t="n">
        <f aca="false">H439</f>
        <v>0</v>
      </c>
      <c r="AW439" s="0" t="n">
        <f aca="false">I439</f>
        <v>0</v>
      </c>
      <c r="AX439" s="0" t="n">
        <f aca="false">J439</f>
        <v>0</v>
      </c>
      <c r="AY439" s="0" t="n">
        <f aca="false">K439</f>
        <v>0</v>
      </c>
    </row>
    <row r="440" customFormat="false" ht="12.75" hidden="false" customHeight="false" outlineLevel="0" collapsed="false">
      <c r="O440" s="472" t="n">
        <v>41579</v>
      </c>
      <c r="AO440" s="472" t="n">
        <f aca="false">A440</f>
        <v>0</v>
      </c>
      <c r="AP440" s="0" t="n">
        <f aca="false">B440</f>
        <v>0</v>
      </c>
      <c r="AQ440" s="0" t="n">
        <f aca="false">C440</f>
        <v>0</v>
      </c>
      <c r="AR440" s="0" t="n">
        <f aca="false">D440</f>
        <v>0</v>
      </c>
      <c r="AS440" s="0" t="n">
        <f aca="false">E440</f>
        <v>0</v>
      </c>
      <c r="AT440" s="0" t="n">
        <f aca="false">F440</f>
        <v>0</v>
      </c>
      <c r="AU440" s="0" t="n">
        <f aca="false">G440</f>
        <v>0</v>
      </c>
      <c r="AV440" s="0" t="n">
        <f aca="false">H440</f>
        <v>0</v>
      </c>
      <c r="AW440" s="0" t="n">
        <f aca="false">I440</f>
        <v>0</v>
      </c>
      <c r="AX440" s="0" t="n">
        <f aca="false">J440</f>
        <v>0</v>
      </c>
      <c r="AY440" s="0" t="n">
        <f aca="false">K440</f>
        <v>0</v>
      </c>
    </row>
    <row r="441" customFormat="false" ht="12.75" hidden="false" customHeight="false" outlineLevel="0" collapsed="false">
      <c r="O441" s="472" t="n">
        <v>41609</v>
      </c>
      <c r="AO441" s="472" t="n">
        <f aca="false">A441</f>
        <v>0</v>
      </c>
      <c r="AP441" s="0" t="n">
        <f aca="false">B441</f>
        <v>0</v>
      </c>
      <c r="AQ441" s="0" t="n">
        <f aca="false">C441</f>
        <v>0</v>
      </c>
      <c r="AR441" s="0" t="n">
        <f aca="false">D441</f>
        <v>0</v>
      </c>
      <c r="AS441" s="0" t="n">
        <f aca="false">E441</f>
        <v>0</v>
      </c>
      <c r="AT441" s="0" t="n">
        <f aca="false">F441</f>
        <v>0</v>
      </c>
      <c r="AU441" s="0" t="n">
        <f aca="false">G441</f>
        <v>0</v>
      </c>
      <c r="AV441" s="0" t="n">
        <f aca="false">H441</f>
        <v>0</v>
      </c>
      <c r="AW441" s="0" t="n">
        <f aca="false">I441</f>
        <v>0</v>
      </c>
      <c r="AX441" s="0" t="n">
        <f aca="false">J441</f>
        <v>0</v>
      </c>
      <c r="AY441" s="0" t="n">
        <f aca="false">K441</f>
        <v>0</v>
      </c>
    </row>
    <row r="442" customFormat="false" ht="12.75" hidden="false" customHeight="false" outlineLevel="0" collapsed="false">
      <c r="O442" s="472" t="n">
        <v>41640</v>
      </c>
      <c r="AO442" s="472" t="n">
        <f aca="false">A442</f>
        <v>0</v>
      </c>
      <c r="AP442" s="0" t="n">
        <f aca="false">B442</f>
        <v>0</v>
      </c>
      <c r="AQ442" s="0" t="n">
        <f aca="false">C442</f>
        <v>0</v>
      </c>
      <c r="AR442" s="0" t="n">
        <f aca="false">D442</f>
        <v>0</v>
      </c>
      <c r="AS442" s="0" t="n">
        <f aca="false">E442</f>
        <v>0</v>
      </c>
      <c r="AT442" s="0" t="n">
        <f aca="false">F442</f>
        <v>0</v>
      </c>
      <c r="AU442" s="0" t="n">
        <f aca="false">G442</f>
        <v>0</v>
      </c>
      <c r="AV442" s="0" t="n">
        <f aca="false">H442</f>
        <v>0</v>
      </c>
      <c r="AW442" s="0" t="n">
        <f aca="false">I442</f>
        <v>0</v>
      </c>
      <c r="AX442" s="0" t="n">
        <f aca="false">J442</f>
        <v>0</v>
      </c>
      <c r="AY442" s="0" t="n">
        <f aca="false">K442</f>
        <v>0</v>
      </c>
    </row>
    <row r="443" customFormat="false" ht="12.75" hidden="false" customHeight="false" outlineLevel="0" collapsed="false">
      <c r="O443" s="472" t="n">
        <v>41671</v>
      </c>
      <c r="AO443" s="472" t="n">
        <f aca="false">A443</f>
        <v>0</v>
      </c>
      <c r="AP443" s="0" t="n">
        <f aca="false">B443</f>
        <v>0</v>
      </c>
      <c r="AQ443" s="0" t="n">
        <f aca="false">C443</f>
        <v>0</v>
      </c>
      <c r="AR443" s="0" t="n">
        <f aca="false">D443</f>
        <v>0</v>
      </c>
      <c r="AS443" s="0" t="n">
        <f aca="false">E443</f>
        <v>0</v>
      </c>
      <c r="AT443" s="0" t="n">
        <f aca="false">F443</f>
        <v>0</v>
      </c>
      <c r="AU443" s="0" t="n">
        <f aca="false">G443</f>
        <v>0</v>
      </c>
      <c r="AV443" s="0" t="n">
        <f aca="false">H443</f>
        <v>0</v>
      </c>
      <c r="AW443" s="0" t="n">
        <f aca="false">I443</f>
        <v>0</v>
      </c>
      <c r="AX443" s="0" t="n">
        <f aca="false">J443</f>
        <v>0</v>
      </c>
      <c r="AY443" s="0" t="n">
        <f aca="false">K443</f>
        <v>0</v>
      </c>
    </row>
    <row r="444" customFormat="false" ht="12.75" hidden="false" customHeight="false" outlineLevel="0" collapsed="false">
      <c r="O444" s="472" t="n">
        <v>41699</v>
      </c>
      <c r="AO444" s="472" t="n">
        <f aca="false">A444</f>
        <v>0</v>
      </c>
      <c r="AP444" s="0" t="n">
        <f aca="false">B444</f>
        <v>0</v>
      </c>
      <c r="AQ444" s="0" t="n">
        <f aca="false">C444</f>
        <v>0</v>
      </c>
      <c r="AR444" s="0" t="n">
        <f aca="false">D444</f>
        <v>0</v>
      </c>
      <c r="AS444" s="0" t="n">
        <f aca="false">E444</f>
        <v>0</v>
      </c>
      <c r="AT444" s="0" t="n">
        <f aca="false">F444</f>
        <v>0</v>
      </c>
      <c r="AU444" s="0" t="n">
        <f aca="false">G444</f>
        <v>0</v>
      </c>
      <c r="AV444" s="0" t="n">
        <f aca="false">H444</f>
        <v>0</v>
      </c>
      <c r="AW444" s="0" t="n">
        <f aca="false">I444</f>
        <v>0</v>
      </c>
      <c r="AX444" s="0" t="n">
        <f aca="false">J444</f>
        <v>0</v>
      </c>
      <c r="AY444" s="0" t="n">
        <f aca="false">K444</f>
        <v>0</v>
      </c>
    </row>
    <row r="445" customFormat="false" ht="12.75" hidden="false" customHeight="false" outlineLevel="0" collapsed="false">
      <c r="O445" s="472" t="n">
        <v>41730</v>
      </c>
      <c r="AO445" s="472" t="n">
        <f aca="false">A445</f>
        <v>0</v>
      </c>
      <c r="AP445" s="0" t="n">
        <f aca="false">B445</f>
        <v>0</v>
      </c>
      <c r="AQ445" s="0" t="n">
        <f aca="false">C445</f>
        <v>0</v>
      </c>
      <c r="AR445" s="0" t="n">
        <f aca="false">D445</f>
        <v>0</v>
      </c>
      <c r="AS445" s="0" t="n">
        <f aca="false">E445</f>
        <v>0</v>
      </c>
      <c r="AT445" s="0" t="n">
        <f aca="false">F445</f>
        <v>0</v>
      </c>
      <c r="AU445" s="0" t="n">
        <f aca="false">G445</f>
        <v>0</v>
      </c>
      <c r="AV445" s="0" t="n">
        <f aca="false">H445</f>
        <v>0</v>
      </c>
      <c r="AW445" s="0" t="n">
        <f aca="false">I445</f>
        <v>0</v>
      </c>
      <c r="AX445" s="0" t="n">
        <f aca="false">J445</f>
        <v>0</v>
      </c>
      <c r="AY445" s="0" t="n">
        <f aca="false">K445</f>
        <v>0</v>
      </c>
    </row>
    <row r="446" customFormat="false" ht="12.75" hidden="false" customHeight="false" outlineLevel="0" collapsed="false">
      <c r="O446" s="472" t="n">
        <v>41760</v>
      </c>
      <c r="AO446" s="472" t="n">
        <f aca="false">A446</f>
        <v>0</v>
      </c>
      <c r="AP446" s="0" t="n">
        <f aca="false">B446</f>
        <v>0</v>
      </c>
      <c r="AQ446" s="0" t="n">
        <f aca="false">C446</f>
        <v>0</v>
      </c>
      <c r="AR446" s="0" t="n">
        <f aca="false">D446</f>
        <v>0</v>
      </c>
      <c r="AS446" s="0" t="n">
        <f aca="false">E446</f>
        <v>0</v>
      </c>
      <c r="AT446" s="0" t="n">
        <f aca="false">F446</f>
        <v>0</v>
      </c>
      <c r="AU446" s="0" t="n">
        <f aca="false">G446</f>
        <v>0</v>
      </c>
      <c r="AV446" s="0" t="n">
        <f aca="false">H446</f>
        <v>0</v>
      </c>
      <c r="AW446" s="0" t="n">
        <f aca="false">I446</f>
        <v>0</v>
      </c>
      <c r="AX446" s="0" t="n">
        <f aca="false">J446</f>
        <v>0</v>
      </c>
      <c r="AY446" s="0" t="n">
        <f aca="false">K446</f>
        <v>0</v>
      </c>
    </row>
    <row r="447" customFormat="false" ht="12.75" hidden="false" customHeight="false" outlineLevel="0" collapsed="false">
      <c r="O447" s="472" t="n">
        <v>41791</v>
      </c>
      <c r="AO447" s="472" t="n">
        <f aca="false">A447</f>
        <v>0</v>
      </c>
      <c r="AP447" s="0" t="n">
        <f aca="false">B447</f>
        <v>0</v>
      </c>
      <c r="AQ447" s="0" t="n">
        <f aca="false">C447</f>
        <v>0</v>
      </c>
      <c r="AR447" s="0" t="n">
        <f aca="false">D447</f>
        <v>0</v>
      </c>
      <c r="AS447" s="0" t="n">
        <f aca="false">E447</f>
        <v>0</v>
      </c>
      <c r="AT447" s="0" t="n">
        <f aca="false">F447</f>
        <v>0</v>
      </c>
      <c r="AU447" s="0" t="n">
        <f aca="false">G447</f>
        <v>0</v>
      </c>
      <c r="AV447" s="0" t="n">
        <f aca="false">H447</f>
        <v>0</v>
      </c>
      <c r="AW447" s="0" t="n">
        <f aca="false">I447</f>
        <v>0</v>
      </c>
      <c r="AX447" s="0" t="n">
        <f aca="false">J447</f>
        <v>0</v>
      </c>
      <c r="AY447" s="0" t="n">
        <f aca="false">K447</f>
        <v>0</v>
      </c>
    </row>
    <row r="448" customFormat="false" ht="12.75" hidden="false" customHeight="false" outlineLevel="0" collapsed="false">
      <c r="O448" s="472" t="n">
        <v>41821</v>
      </c>
      <c r="AO448" s="472" t="n">
        <f aca="false">A448</f>
        <v>0</v>
      </c>
      <c r="AP448" s="0" t="n">
        <f aca="false">B448</f>
        <v>0</v>
      </c>
      <c r="AQ448" s="0" t="n">
        <f aca="false">C448</f>
        <v>0</v>
      </c>
      <c r="AR448" s="0" t="n">
        <f aca="false">D448</f>
        <v>0</v>
      </c>
      <c r="AS448" s="0" t="n">
        <f aca="false">E448</f>
        <v>0</v>
      </c>
      <c r="AT448" s="0" t="n">
        <f aca="false">F448</f>
        <v>0</v>
      </c>
      <c r="AU448" s="0" t="n">
        <f aca="false">G448</f>
        <v>0</v>
      </c>
      <c r="AV448" s="0" t="n">
        <f aca="false">H448</f>
        <v>0</v>
      </c>
      <c r="AW448" s="0" t="n">
        <f aca="false">I448</f>
        <v>0</v>
      </c>
      <c r="AX448" s="0" t="n">
        <f aca="false">J448</f>
        <v>0</v>
      </c>
      <c r="AY448" s="0" t="n">
        <f aca="false">K448</f>
        <v>0</v>
      </c>
    </row>
    <row r="449" customFormat="false" ht="12.75" hidden="false" customHeight="false" outlineLevel="0" collapsed="false">
      <c r="O449" s="472" t="n">
        <v>41852</v>
      </c>
      <c r="AO449" s="472" t="n">
        <f aca="false">A449</f>
        <v>0</v>
      </c>
      <c r="AP449" s="0" t="n">
        <f aca="false">B449</f>
        <v>0</v>
      </c>
      <c r="AQ449" s="0" t="n">
        <f aca="false">C449</f>
        <v>0</v>
      </c>
      <c r="AR449" s="0" t="n">
        <f aca="false">D449</f>
        <v>0</v>
      </c>
      <c r="AS449" s="0" t="n">
        <f aca="false">E449</f>
        <v>0</v>
      </c>
      <c r="AT449" s="0" t="n">
        <f aca="false">F449</f>
        <v>0</v>
      </c>
      <c r="AU449" s="0" t="n">
        <f aca="false">G449</f>
        <v>0</v>
      </c>
      <c r="AV449" s="0" t="n">
        <f aca="false">H449</f>
        <v>0</v>
      </c>
      <c r="AW449" s="0" t="n">
        <f aca="false">I449</f>
        <v>0</v>
      </c>
      <c r="AX449" s="0" t="n">
        <f aca="false">J449</f>
        <v>0</v>
      </c>
      <c r="AY449" s="0" t="n">
        <f aca="false">K449</f>
        <v>0</v>
      </c>
    </row>
    <row r="450" customFormat="false" ht="12.75" hidden="false" customHeight="false" outlineLevel="0" collapsed="false">
      <c r="O450" s="472" t="n">
        <v>41883</v>
      </c>
      <c r="AO450" s="472" t="n">
        <f aca="false">A450</f>
        <v>0</v>
      </c>
      <c r="AP450" s="0" t="n">
        <f aca="false">B450</f>
        <v>0</v>
      </c>
      <c r="AQ450" s="0" t="n">
        <f aca="false">C450</f>
        <v>0</v>
      </c>
      <c r="AR450" s="0" t="n">
        <f aca="false">D450</f>
        <v>0</v>
      </c>
      <c r="AS450" s="0" t="n">
        <f aca="false">E450</f>
        <v>0</v>
      </c>
      <c r="AT450" s="0" t="n">
        <f aca="false">F450</f>
        <v>0</v>
      </c>
      <c r="AU450" s="0" t="n">
        <f aca="false">G450</f>
        <v>0</v>
      </c>
      <c r="AV450" s="0" t="n">
        <f aca="false">H450</f>
        <v>0</v>
      </c>
      <c r="AW450" s="0" t="n">
        <f aca="false">I450</f>
        <v>0</v>
      </c>
      <c r="AX450" s="0" t="n">
        <f aca="false">J450</f>
        <v>0</v>
      </c>
      <c r="AY450" s="0" t="n">
        <f aca="false">K450</f>
        <v>0</v>
      </c>
    </row>
    <row r="451" customFormat="false" ht="12.75" hidden="false" customHeight="false" outlineLevel="0" collapsed="false">
      <c r="O451" s="472" t="n">
        <v>41913</v>
      </c>
      <c r="AO451" s="472" t="n">
        <f aca="false">A451</f>
        <v>0</v>
      </c>
      <c r="AP451" s="0" t="n">
        <f aca="false">B451</f>
        <v>0</v>
      </c>
      <c r="AQ451" s="0" t="n">
        <f aca="false">C451</f>
        <v>0</v>
      </c>
      <c r="AR451" s="0" t="n">
        <f aca="false">D451</f>
        <v>0</v>
      </c>
      <c r="AS451" s="0" t="n">
        <f aca="false">E451</f>
        <v>0</v>
      </c>
      <c r="AT451" s="0" t="n">
        <f aca="false">F451</f>
        <v>0</v>
      </c>
      <c r="AU451" s="0" t="n">
        <f aca="false">G451</f>
        <v>0</v>
      </c>
      <c r="AV451" s="0" t="n">
        <f aca="false">H451</f>
        <v>0</v>
      </c>
      <c r="AW451" s="0" t="n">
        <f aca="false">I451</f>
        <v>0</v>
      </c>
      <c r="AX451" s="0" t="n">
        <f aca="false">J451</f>
        <v>0</v>
      </c>
      <c r="AY451" s="0" t="n">
        <f aca="false">K451</f>
        <v>0</v>
      </c>
    </row>
    <row r="452" customFormat="false" ht="12.75" hidden="false" customHeight="false" outlineLevel="0" collapsed="false">
      <c r="O452" s="472" t="n">
        <v>41944</v>
      </c>
      <c r="AO452" s="472" t="n">
        <f aca="false">A452</f>
        <v>0</v>
      </c>
      <c r="AP452" s="0" t="n">
        <f aca="false">B452</f>
        <v>0</v>
      </c>
      <c r="AQ452" s="0" t="n">
        <f aca="false">C452</f>
        <v>0</v>
      </c>
      <c r="AR452" s="0" t="n">
        <f aca="false">D452</f>
        <v>0</v>
      </c>
      <c r="AS452" s="0" t="n">
        <f aca="false">E452</f>
        <v>0</v>
      </c>
      <c r="AT452" s="0" t="n">
        <f aca="false">F452</f>
        <v>0</v>
      </c>
      <c r="AU452" s="0" t="n">
        <f aca="false">G452</f>
        <v>0</v>
      </c>
      <c r="AV452" s="0" t="n">
        <f aca="false">H452</f>
        <v>0</v>
      </c>
      <c r="AW452" s="0" t="n">
        <f aca="false">I452</f>
        <v>0</v>
      </c>
      <c r="AX452" s="0" t="n">
        <f aca="false">J452</f>
        <v>0</v>
      </c>
      <c r="AY452" s="0" t="n">
        <f aca="false">K452</f>
        <v>0</v>
      </c>
    </row>
    <row r="453" customFormat="false" ht="12.75" hidden="false" customHeight="false" outlineLevel="0" collapsed="false">
      <c r="O453" s="472" t="n">
        <v>41974</v>
      </c>
      <c r="AO453" s="472" t="n">
        <f aca="false">A453</f>
        <v>0</v>
      </c>
      <c r="AP453" s="0" t="n">
        <f aca="false">B453</f>
        <v>0</v>
      </c>
      <c r="AQ453" s="0" t="n">
        <f aca="false">C453</f>
        <v>0</v>
      </c>
      <c r="AR453" s="0" t="n">
        <f aca="false">D453</f>
        <v>0</v>
      </c>
      <c r="AS453" s="0" t="n">
        <f aca="false">E453</f>
        <v>0</v>
      </c>
      <c r="AT453" s="0" t="n">
        <f aca="false">F453</f>
        <v>0</v>
      </c>
      <c r="AU453" s="0" t="n">
        <f aca="false">G453</f>
        <v>0</v>
      </c>
      <c r="AV453" s="0" t="n">
        <f aca="false">H453</f>
        <v>0</v>
      </c>
      <c r="AW453" s="0" t="n">
        <f aca="false">I453</f>
        <v>0</v>
      </c>
      <c r="AX453" s="0" t="n">
        <f aca="false">J453</f>
        <v>0</v>
      </c>
      <c r="AY453" s="0" t="n">
        <f aca="false">K453</f>
        <v>0</v>
      </c>
    </row>
    <row r="454" customFormat="false" ht="12.75" hidden="false" customHeight="false" outlineLevel="0" collapsed="false">
      <c r="O454" s="472" t="n">
        <v>42005</v>
      </c>
      <c r="AO454" s="472" t="n">
        <f aca="false">A454</f>
        <v>0</v>
      </c>
      <c r="AP454" s="0" t="n">
        <f aca="false">B454</f>
        <v>0</v>
      </c>
      <c r="AQ454" s="0" t="n">
        <f aca="false">C454</f>
        <v>0</v>
      </c>
      <c r="AR454" s="0" t="n">
        <f aca="false">D454</f>
        <v>0</v>
      </c>
      <c r="AS454" s="0" t="n">
        <f aca="false">E454</f>
        <v>0</v>
      </c>
      <c r="AT454" s="0" t="n">
        <f aca="false">F454</f>
        <v>0</v>
      </c>
      <c r="AU454" s="0" t="n">
        <f aca="false">G454</f>
        <v>0</v>
      </c>
      <c r="AV454" s="0" t="n">
        <f aca="false">H454</f>
        <v>0</v>
      </c>
      <c r="AW454" s="0" t="n">
        <f aca="false">I454</f>
        <v>0</v>
      </c>
      <c r="AX454" s="0" t="n">
        <f aca="false">J454</f>
        <v>0</v>
      </c>
      <c r="AY454" s="0" t="n">
        <f aca="false">K454</f>
        <v>0</v>
      </c>
    </row>
    <row r="455" customFormat="false" ht="12.75" hidden="false" customHeight="false" outlineLevel="0" collapsed="false">
      <c r="O455" s="472" t="n">
        <v>42036</v>
      </c>
      <c r="AO455" s="472" t="n">
        <f aca="false">A455</f>
        <v>0</v>
      </c>
      <c r="AP455" s="0" t="n">
        <f aca="false">B455</f>
        <v>0</v>
      </c>
      <c r="AQ455" s="0" t="n">
        <f aca="false">C455</f>
        <v>0</v>
      </c>
      <c r="AR455" s="0" t="n">
        <f aca="false">D455</f>
        <v>0</v>
      </c>
      <c r="AS455" s="0" t="n">
        <f aca="false">E455</f>
        <v>0</v>
      </c>
      <c r="AT455" s="0" t="n">
        <f aca="false">F455</f>
        <v>0</v>
      </c>
      <c r="AU455" s="0" t="n">
        <f aca="false">G455</f>
        <v>0</v>
      </c>
      <c r="AV455" s="0" t="n">
        <f aca="false">H455</f>
        <v>0</v>
      </c>
      <c r="AW455" s="0" t="n">
        <f aca="false">I455</f>
        <v>0</v>
      </c>
      <c r="AX455" s="0" t="n">
        <f aca="false">J455</f>
        <v>0</v>
      </c>
      <c r="AY455" s="0" t="n">
        <f aca="false">K455</f>
        <v>0</v>
      </c>
    </row>
    <row r="456" customFormat="false" ht="12.75" hidden="false" customHeight="false" outlineLevel="0" collapsed="false">
      <c r="O456" s="415" t="n">
        <v>42064</v>
      </c>
      <c r="AO456" s="472" t="n">
        <f aca="false">A456</f>
        <v>0</v>
      </c>
      <c r="AP456" s="0" t="n">
        <f aca="false">B456</f>
        <v>0</v>
      </c>
      <c r="AQ456" s="0" t="n">
        <f aca="false">C456</f>
        <v>0</v>
      </c>
      <c r="AR456" s="0" t="n">
        <f aca="false">D456</f>
        <v>0</v>
      </c>
      <c r="AS456" s="0" t="n">
        <f aca="false">E456</f>
        <v>0</v>
      </c>
      <c r="AT456" s="0" t="n">
        <f aca="false">F456</f>
        <v>0</v>
      </c>
      <c r="AU456" s="0" t="n">
        <f aca="false">G456</f>
        <v>0</v>
      </c>
      <c r="AV456" s="0" t="n">
        <f aca="false">H456</f>
        <v>0</v>
      </c>
      <c r="AW456" s="0" t="n">
        <f aca="false">I456</f>
        <v>0</v>
      </c>
      <c r="AX456" s="0" t="n">
        <f aca="false">J456</f>
        <v>0</v>
      </c>
      <c r="AY456" s="0" t="n">
        <f aca="false">K456</f>
        <v>0</v>
      </c>
    </row>
    <row r="457" customFormat="false" ht="12.75" hidden="false" customHeight="false" outlineLevel="0" collapsed="false">
      <c r="O457" s="415" t="n">
        <v>42095</v>
      </c>
      <c r="AO457" s="472" t="n">
        <f aca="false">A457</f>
        <v>0</v>
      </c>
      <c r="AP457" s="0" t="n">
        <f aca="false">B457</f>
        <v>0</v>
      </c>
      <c r="AQ457" s="0" t="n">
        <f aca="false">C457</f>
        <v>0</v>
      </c>
      <c r="AR457" s="0" t="n">
        <f aca="false">D457</f>
        <v>0</v>
      </c>
      <c r="AS457" s="0" t="n">
        <f aca="false">E457</f>
        <v>0</v>
      </c>
      <c r="AT457" s="0" t="n">
        <f aca="false">F457</f>
        <v>0</v>
      </c>
      <c r="AU457" s="0" t="n">
        <f aca="false">G457</f>
        <v>0</v>
      </c>
      <c r="AV457" s="0" t="n">
        <f aca="false">H457</f>
        <v>0</v>
      </c>
      <c r="AW457" s="0" t="n">
        <f aca="false">I457</f>
        <v>0</v>
      </c>
      <c r="AX457" s="0" t="n">
        <f aca="false">J457</f>
        <v>0</v>
      </c>
      <c r="AY457" s="0" t="n">
        <f aca="false">K457</f>
        <v>0</v>
      </c>
    </row>
    <row r="458" customFormat="false" ht="12.75" hidden="false" customHeight="false" outlineLevel="0" collapsed="false">
      <c r="O458" s="415" t="n">
        <v>42125</v>
      </c>
      <c r="AO458" s="472" t="n">
        <f aca="false">A458</f>
        <v>0</v>
      </c>
      <c r="AP458" s="0" t="n">
        <f aca="false">B458</f>
        <v>0</v>
      </c>
      <c r="AQ458" s="0" t="n">
        <f aca="false">C458</f>
        <v>0</v>
      </c>
      <c r="AR458" s="0" t="n">
        <f aca="false">D458</f>
        <v>0</v>
      </c>
      <c r="AS458" s="0" t="n">
        <f aca="false">E458</f>
        <v>0</v>
      </c>
      <c r="AT458" s="0" t="n">
        <f aca="false">F458</f>
        <v>0</v>
      </c>
      <c r="AU458" s="0" t="n">
        <f aca="false">G458</f>
        <v>0</v>
      </c>
      <c r="AV458" s="0" t="n">
        <f aca="false">H458</f>
        <v>0</v>
      </c>
      <c r="AW458" s="0" t="n">
        <f aca="false">I458</f>
        <v>0</v>
      </c>
      <c r="AX458" s="0" t="n">
        <f aca="false">J458</f>
        <v>0</v>
      </c>
      <c r="AY458" s="0" t="n">
        <f aca="false">K458</f>
        <v>0</v>
      </c>
    </row>
    <row r="459" customFormat="false" ht="12.75" hidden="false" customHeight="false" outlineLevel="0" collapsed="false">
      <c r="O459" s="415" t="n">
        <v>42156</v>
      </c>
      <c r="AO459" s="472" t="n">
        <f aca="false">A459</f>
        <v>0</v>
      </c>
      <c r="AP459" s="0" t="n">
        <f aca="false">B459</f>
        <v>0</v>
      </c>
      <c r="AQ459" s="0" t="n">
        <f aca="false">C459</f>
        <v>0</v>
      </c>
      <c r="AR459" s="0" t="n">
        <f aca="false">D459</f>
        <v>0</v>
      </c>
      <c r="AS459" s="0" t="n">
        <f aca="false">E459</f>
        <v>0</v>
      </c>
      <c r="AT459" s="0" t="n">
        <f aca="false">F459</f>
        <v>0</v>
      </c>
      <c r="AU459" s="0" t="n">
        <f aca="false">G459</f>
        <v>0</v>
      </c>
      <c r="AV459" s="0" t="n">
        <f aca="false">H459</f>
        <v>0</v>
      </c>
      <c r="AW459" s="0" t="n">
        <f aca="false">I459</f>
        <v>0</v>
      </c>
      <c r="AX459" s="0" t="n">
        <f aca="false">J459</f>
        <v>0</v>
      </c>
      <c r="AY459" s="0" t="n">
        <f aca="false">K459</f>
        <v>0</v>
      </c>
    </row>
    <row r="460" customFormat="false" ht="12.75" hidden="false" customHeight="false" outlineLevel="0" collapsed="false">
      <c r="O460" s="415" t="n">
        <v>42186</v>
      </c>
      <c r="AO460" s="472" t="n">
        <f aca="false">A460</f>
        <v>0</v>
      </c>
      <c r="AP460" s="0" t="n">
        <f aca="false">B460</f>
        <v>0</v>
      </c>
      <c r="AQ460" s="0" t="n">
        <f aca="false">C460</f>
        <v>0</v>
      </c>
      <c r="AR460" s="0" t="n">
        <f aca="false">D460</f>
        <v>0</v>
      </c>
      <c r="AS460" s="0" t="n">
        <f aca="false">E460</f>
        <v>0</v>
      </c>
      <c r="AT460" s="0" t="n">
        <f aca="false">F460</f>
        <v>0</v>
      </c>
      <c r="AU460" s="0" t="n">
        <f aca="false">G460</f>
        <v>0</v>
      </c>
      <c r="AV460" s="0" t="n">
        <f aca="false">H460</f>
        <v>0</v>
      </c>
      <c r="AW460" s="0" t="n">
        <f aca="false">I460</f>
        <v>0</v>
      </c>
      <c r="AX460" s="0" t="n">
        <f aca="false">J460</f>
        <v>0</v>
      </c>
      <c r="AY460" s="0" t="n">
        <f aca="false">K460</f>
        <v>0</v>
      </c>
    </row>
    <row r="461" customFormat="false" ht="12.75" hidden="false" customHeight="false" outlineLevel="0" collapsed="false">
      <c r="O461" s="415" t="n">
        <v>42217</v>
      </c>
      <c r="AO461" s="472" t="n">
        <f aca="false">A461</f>
        <v>0</v>
      </c>
      <c r="AP461" s="0" t="n">
        <f aca="false">B461</f>
        <v>0</v>
      </c>
      <c r="AQ461" s="0" t="n">
        <f aca="false">C461</f>
        <v>0</v>
      </c>
      <c r="AR461" s="0" t="n">
        <f aca="false">D461</f>
        <v>0</v>
      </c>
      <c r="AS461" s="0" t="n">
        <f aca="false">E461</f>
        <v>0</v>
      </c>
      <c r="AT461" s="0" t="n">
        <f aca="false">F461</f>
        <v>0</v>
      </c>
      <c r="AU461" s="0" t="n">
        <f aca="false">G461</f>
        <v>0</v>
      </c>
      <c r="AV461" s="0" t="n">
        <f aca="false">H461</f>
        <v>0</v>
      </c>
      <c r="AW461" s="0" t="n">
        <f aca="false">I461</f>
        <v>0</v>
      </c>
      <c r="AX461" s="0" t="n">
        <f aca="false">J461</f>
        <v>0</v>
      </c>
      <c r="AY461" s="0" t="n">
        <f aca="false">K461</f>
        <v>0</v>
      </c>
    </row>
    <row r="462" customFormat="false" ht="12.75" hidden="false" customHeight="false" outlineLevel="0" collapsed="false">
      <c r="O462" s="415" t="n">
        <v>42248</v>
      </c>
      <c r="AO462" s="472" t="n">
        <f aca="false">A462</f>
        <v>0</v>
      </c>
      <c r="AP462" s="0" t="n">
        <f aca="false">B462</f>
        <v>0</v>
      </c>
      <c r="AQ462" s="0" t="n">
        <f aca="false">C462</f>
        <v>0</v>
      </c>
      <c r="AR462" s="0" t="n">
        <f aca="false">D462</f>
        <v>0</v>
      </c>
      <c r="AS462" s="0" t="n">
        <f aca="false">E462</f>
        <v>0</v>
      </c>
      <c r="AT462" s="0" t="n">
        <f aca="false">F462</f>
        <v>0</v>
      </c>
      <c r="AU462" s="0" t="n">
        <f aca="false">G462</f>
        <v>0</v>
      </c>
      <c r="AV462" s="0" t="n">
        <f aca="false">H462</f>
        <v>0</v>
      </c>
      <c r="AW462" s="0" t="n">
        <f aca="false">I462</f>
        <v>0</v>
      </c>
      <c r="AX462" s="0" t="n">
        <f aca="false">J462</f>
        <v>0</v>
      </c>
      <c r="AY462" s="0" t="n">
        <f aca="false">K462</f>
        <v>0</v>
      </c>
    </row>
    <row r="463" customFormat="false" ht="12.75" hidden="false" customHeight="false" outlineLevel="0" collapsed="false">
      <c r="O463" s="415" t="n">
        <v>42278</v>
      </c>
      <c r="AO463" s="472" t="n">
        <f aca="false">A463</f>
        <v>0</v>
      </c>
      <c r="AP463" s="0" t="n">
        <f aca="false">B463</f>
        <v>0</v>
      </c>
      <c r="AQ463" s="0" t="n">
        <f aca="false">C463</f>
        <v>0</v>
      </c>
      <c r="AR463" s="0" t="n">
        <f aca="false">D463</f>
        <v>0</v>
      </c>
      <c r="AS463" s="0" t="n">
        <f aca="false">E463</f>
        <v>0</v>
      </c>
      <c r="AT463" s="0" t="n">
        <f aca="false">F463</f>
        <v>0</v>
      </c>
      <c r="AU463" s="0" t="n">
        <f aca="false">G463</f>
        <v>0</v>
      </c>
      <c r="AV463" s="0" t="n">
        <f aca="false">H463</f>
        <v>0</v>
      </c>
      <c r="AW463" s="0" t="n">
        <f aca="false">I463</f>
        <v>0</v>
      </c>
      <c r="AX463" s="0" t="n">
        <f aca="false">J463</f>
        <v>0</v>
      </c>
      <c r="AY463" s="0" t="n">
        <f aca="false">K463</f>
        <v>0</v>
      </c>
    </row>
    <row r="464" customFormat="false" ht="12.75" hidden="false" customHeight="false" outlineLevel="0" collapsed="false">
      <c r="O464" s="415" t="n">
        <v>42309</v>
      </c>
      <c r="AO464" s="472" t="n">
        <f aca="false">A464</f>
        <v>0</v>
      </c>
      <c r="AP464" s="0" t="n">
        <f aca="false">B464</f>
        <v>0</v>
      </c>
      <c r="AQ464" s="0" t="n">
        <f aca="false">C464</f>
        <v>0</v>
      </c>
      <c r="AR464" s="0" t="n">
        <f aca="false">D464</f>
        <v>0</v>
      </c>
      <c r="AS464" s="0" t="n">
        <f aca="false">E464</f>
        <v>0</v>
      </c>
      <c r="AT464" s="0" t="n">
        <f aca="false">F464</f>
        <v>0</v>
      </c>
      <c r="AU464" s="0" t="n">
        <f aca="false">G464</f>
        <v>0</v>
      </c>
      <c r="AV464" s="0" t="n">
        <f aca="false">H464</f>
        <v>0</v>
      </c>
      <c r="AW464" s="0" t="n">
        <f aca="false">I464</f>
        <v>0</v>
      </c>
      <c r="AX464" s="0" t="n">
        <f aca="false">J464</f>
        <v>0</v>
      </c>
      <c r="AY464" s="0" t="n">
        <f aca="false">K464</f>
        <v>0</v>
      </c>
    </row>
    <row r="465" customFormat="false" ht="12.75" hidden="false" customHeight="false" outlineLevel="0" collapsed="false">
      <c r="O465" s="415" t="n">
        <v>42339</v>
      </c>
      <c r="AO465" s="472" t="n">
        <f aca="false">A465</f>
        <v>0</v>
      </c>
      <c r="AP465" s="0" t="n">
        <f aca="false">B465</f>
        <v>0</v>
      </c>
      <c r="AQ465" s="0" t="n">
        <f aca="false">C465</f>
        <v>0</v>
      </c>
      <c r="AR465" s="0" t="n">
        <f aca="false">D465</f>
        <v>0</v>
      </c>
      <c r="AS465" s="0" t="n">
        <f aca="false">E465</f>
        <v>0</v>
      </c>
      <c r="AT465" s="0" t="n">
        <f aca="false">F465</f>
        <v>0</v>
      </c>
      <c r="AU465" s="0" t="n">
        <f aca="false">G465</f>
        <v>0</v>
      </c>
      <c r="AV465" s="0" t="n">
        <f aca="false">H465</f>
        <v>0</v>
      </c>
      <c r="AW465" s="0" t="n">
        <f aca="false">I465</f>
        <v>0</v>
      </c>
      <c r="AX465" s="0" t="n">
        <f aca="false">J465</f>
        <v>0</v>
      </c>
      <c r="AY465" s="0" t="n">
        <f aca="false">K465</f>
        <v>0</v>
      </c>
    </row>
    <row r="466" customFormat="false" ht="12.75" hidden="false" customHeight="false" outlineLevel="0" collapsed="false">
      <c r="O466" s="415" t="n">
        <v>42370</v>
      </c>
      <c r="AO466" s="472" t="n">
        <f aca="false">A466</f>
        <v>0</v>
      </c>
      <c r="AP466" s="0" t="n">
        <f aca="false">B466</f>
        <v>0</v>
      </c>
      <c r="AQ466" s="0" t="n">
        <f aca="false">C466</f>
        <v>0</v>
      </c>
      <c r="AR466" s="0" t="n">
        <f aca="false">D466</f>
        <v>0</v>
      </c>
      <c r="AS466" s="0" t="n">
        <f aca="false">E466</f>
        <v>0</v>
      </c>
      <c r="AT466" s="0" t="n">
        <f aca="false">F466</f>
        <v>0</v>
      </c>
      <c r="AU466" s="0" t="n">
        <f aca="false">G466</f>
        <v>0</v>
      </c>
      <c r="AV466" s="0" t="n">
        <f aca="false">H466</f>
        <v>0</v>
      </c>
      <c r="AW466" s="0" t="n">
        <f aca="false">I466</f>
        <v>0</v>
      </c>
      <c r="AX466" s="0" t="n">
        <f aca="false">J466</f>
        <v>0</v>
      </c>
      <c r="AY466" s="0" t="n">
        <f aca="false">K466</f>
        <v>0</v>
      </c>
    </row>
    <row r="467" customFormat="false" ht="12.75" hidden="false" customHeight="false" outlineLevel="0" collapsed="false">
      <c r="O467" s="415" t="n">
        <v>42401</v>
      </c>
      <c r="AO467" s="472" t="n">
        <f aca="false">A467</f>
        <v>0</v>
      </c>
      <c r="AP467" s="0" t="n">
        <f aca="false">B467</f>
        <v>0</v>
      </c>
      <c r="AQ467" s="0" t="n">
        <f aca="false">C467</f>
        <v>0</v>
      </c>
      <c r="AR467" s="0" t="n">
        <f aca="false">D467</f>
        <v>0</v>
      </c>
      <c r="AS467" s="0" t="n">
        <f aca="false">E467</f>
        <v>0</v>
      </c>
      <c r="AT467" s="0" t="n">
        <f aca="false">F467</f>
        <v>0</v>
      </c>
      <c r="AU467" s="0" t="n">
        <f aca="false">G467</f>
        <v>0</v>
      </c>
      <c r="AV467" s="0" t="n">
        <f aca="false">H467</f>
        <v>0</v>
      </c>
      <c r="AW467" s="0" t="n">
        <f aca="false">I467</f>
        <v>0</v>
      </c>
      <c r="AX467" s="0" t="n">
        <f aca="false">J467</f>
        <v>0</v>
      </c>
      <c r="AY467" s="0" t="n">
        <f aca="false">K467</f>
        <v>0</v>
      </c>
    </row>
    <row r="468" customFormat="false" ht="12.75" hidden="false" customHeight="false" outlineLevel="0" collapsed="false">
      <c r="O468" s="415" t="n">
        <v>42430</v>
      </c>
      <c r="AO468" s="472" t="n">
        <f aca="false">A468</f>
        <v>0</v>
      </c>
      <c r="AP468" s="0" t="n">
        <f aca="false">B468</f>
        <v>0</v>
      </c>
      <c r="AQ468" s="0" t="n">
        <f aca="false">C468</f>
        <v>0</v>
      </c>
      <c r="AR468" s="0" t="n">
        <f aca="false">D468</f>
        <v>0</v>
      </c>
      <c r="AS468" s="0" t="n">
        <f aca="false">E468</f>
        <v>0</v>
      </c>
      <c r="AT468" s="0" t="n">
        <f aca="false">F468</f>
        <v>0</v>
      </c>
      <c r="AU468" s="0" t="n">
        <f aca="false">G468</f>
        <v>0</v>
      </c>
      <c r="AV468" s="0" t="n">
        <f aca="false">H468</f>
        <v>0</v>
      </c>
      <c r="AW468" s="0" t="n">
        <f aca="false">I468</f>
        <v>0</v>
      </c>
      <c r="AX468" s="0" t="n">
        <f aca="false">J468</f>
        <v>0</v>
      </c>
      <c r="AY468" s="0" t="n">
        <f aca="false">K468</f>
        <v>0</v>
      </c>
    </row>
    <row r="469" customFormat="false" ht="12.75" hidden="false" customHeight="false" outlineLevel="0" collapsed="false">
      <c r="O469" s="415" t="n">
        <v>42461</v>
      </c>
      <c r="AO469" s="472" t="n">
        <f aca="false">A469</f>
        <v>0</v>
      </c>
      <c r="AP469" s="0" t="n">
        <f aca="false">B469</f>
        <v>0</v>
      </c>
      <c r="AQ469" s="0" t="n">
        <f aca="false">C469</f>
        <v>0</v>
      </c>
      <c r="AR469" s="0" t="n">
        <f aca="false">D469</f>
        <v>0</v>
      </c>
      <c r="AS469" s="0" t="n">
        <f aca="false">E469</f>
        <v>0</v>
      </c>
      <c r="AT469" s="0" t="n">
        <f aca="false">F469</f>
        <v>0</v>
      </c>
      <c r="AU469" s="0" t="n">
        <f aca="false">G469</f>
        <v>0</v>
      </c>
      <c r="AV469" s="0" t="n">
        <f aca="false">H469</f>
        <v>0</v>
      </c>
      <c r="AW469" s="0" t="n">
        <f aca="false">I469</f>
        <v>0</v>
      </c>
      <c r="AX469" s="0" t="n">
        <f aca="false">J469</f>
        <v>0</v>
      </c>
      <c r="AY469" s="0" t="n">
        <f aca="false">K469</f>
        <v>0</v>
      </c>
    </row>
    <row r="470" customFormat="false" ht="12.75" hidden="false" customHeight="false" outlineLevel="0" collapsed="false">
      <c r="O470" s="415" t="n">
        <v>42491</v>
      </c>
      <c r="AO470" s="472" t="n">
        <f aca="false">A470</f>
        <v>0</v>
      </c>
      <c r="AP470" s="0" t="n">
        <f aca="false">B470</f>
        <v>0</v>
      </c>
      <c r="AQ470" s="0" t="n">
        <f aca="false">C470</f>
        <v>0</v>
      </c>
      <c r="AR470" s="0" t="n">
        <f aca="false">D470</f>
        <v>0</v>
      </c>
      <c r="AS470" s="0" t="n">
        <f aca="false">E470</f>
        <v>0</v>
      </c>
      <c r="AT470" s="0" t="n">
        <f aca="false">F470</f>
        <v>0</v>
      </c>
      <c r="AU470" s="0" t="n">
        <f aca="false">G470</f>
        <v>0</v>
      </c>
      <c r="AV470" s="0" t="n">
        <f aca="false">H470</f>
        <v>0</v>
      </c>
      <c r="AW470" s="0" t="n">
        <f aca="false">I470</f>
        <v>0</v>
      </c>
      <c r="AX470" s="0" t="n">
        <f aca="false">J470</f>
        <v>0</v>
      </c>
      <c r="AY470" s="0" t="n">
        <f aca="false">K470</f>
        <v>0</v>
      </c>
    </row>
    <row r="471" customFormat="false" ht="12.75" hidden="false" customHeight="false" outlineLevel="0" collapsed="false">
      <c r="O471" s="415" t="n">
        <v>42522</v>
      </c>
      <c r="AO471" s="472" t="n">
        <f aca="false">A471</f>
        <v>0</v>
      </c>
      <c r="AP471" s="0" t="n">
        <f aca="false">B471</f>
        <v>0</v>
      </c>
      <c r="AQ471" s="0" t="n">
        <f aca="false">C471</f>
        <v>0</v>
      </c>
      <c r="AR471" s="0" t="n">
        <f aca="false">D471</f>
        <v>0</v>
      </c>
      <c r="AS471" s="0" t="n">
        <f aca="false">E471</f>
        <v>0</v>
      </c>
      <c r="AT471" s="0" t="n">
        <f aca="false">F471</f>
        <v>0</v>
      </c>
      <c r="AU471" s="0" t="n">
        <f aca="false">G471</f>
        <v>0</v>
      </c>
      <c r="AV471" s="0" t="n">
        <f aca="false">H471</f>
        <v>0</v>
      </c>
      <c r="AW471" s="0" t="n">
        <f aca="false">I471</f>
        <v>0</v>
      </c>
      <c r="AX471" s="0" t="n">
        <f aca="false">J471</f>
        <v>0</v>
      </c>
      <c r="AY471" s="0" t="n">
        <f aca="false">K471</f>
        <v>0</v>
      </c>
    </row>
    <row r="472" customFormat="false" ht="12.75" hidden="false" customHeight="false" outlineLevel="0" collapsed="false">
      <c r="O472" s="415" t="n">
        <v>42552</v>
      </c>
      <c r="AO472" s="472" t="n">
        <f aca="false">A472</f>
        <v>0</v>
      </c>
      <c r="AP472" s="0" t="n">
        <f aca="false">B472</f>
        <v>0</v>
      </c>
      <c r="AQ472" s="0" t="n">
        <f aca="false">C472</f>
        <v>0</v>
      </c>
      <c r="AR472" s="0" t="n">
        <f aca="false">D472</f>
        <v>0</v>
      </c>
      <c r="AS472" s="0" t="n">
        <f aca="false">E472</f>
        <v>0</v>
      </c>
      <c r="AT472" s="0" t="n">
        <f aca="false">F472</f>
        <v>0</v>
      </c>
      <c r="AU472" s="0" t="n">
        <f aca="false">G472</f>
        <v>0</v>
      </c>
      <c r="AV472" s="0" t="n">
        <f aca="false">H472</f>
        <v>0</v>
      </c>
      <c r="AW472" s="0" t="n">
        <f aca="false">I472</f>
        <v>0</v>
      </c>
      <c r="AX472" s="0" t="n">
        <f aca="false">J472</f>
        <v>0</v>
      </c>
      <c r="AY472" s="0" t="n">
        <f aca="false">K472</f>
        <v>0</v>
      </c>
    </row>
    <row r="473" customFormat="false" ht="12.75" hidden="false" customHeight="false" outlineLevel="0" collapsed="false">
      <c r="O473" s="415" t="n">
        <v>42583</v>
      </c>
      <c r="AO473" s="472" t="n">
        <f aca="false">A473</f>
        <v>0</v>
      </c>
      <c r="AP473" s="0" t="n">
        <f aca="false">B473</f>
        <v>0</v>
      </c>
      <c r="AQ473" s="0" t="n">
        <f aca="false">C473</f>
        <v>0</v>
      </c>
      <c r="AR473" s="0" t="n">
        <f aca="false">D473</f>
        <v>0</v>
      </c>
      <c r="AS473" s="0" t="n">
        <f aca="false">E473</f>
        <v>0</v>
      </c>
      <c r="AT473" s="0" t="n">
        <f aca="false">F473</f>
        <v>0</v>
      </c>
      <c r="AU473" s="0" t="n">
        <f aca="false">G473</f>
        <v>0</v>
      </c>
      <c r="AV473" s="0" t="n">
        <f aca="false">H473</f>
        <v>0</v>
      </c>
      <c r="AW473" s="0" t="n">
        <f aca="false">I473</f>
        <v>0</v>
      </c>
      <c r="AX473" s="0" t="n">
        <f aca="false">J473</f>
        <v>0</v>
      </c>
      <c r="AY473" s="0" t="n">
        <f aca="false">K473</f>
        <v>0</v>
      </c>
    </row>
    <row r="474" customFormat="false" ht="12.75" hidden="false" customHeight="false" outlineLevel="0" collapsed="false">
      <c r="O474" s="415" t="n">
        <v>42614</v>
      </c>
      <c r="AO474" s="472" t="n">
        <f aca="false">A474</f>
        <v>0</v>
      </c>
      <c r="AP474" s="0" t="n">
        <f aca="false">B474</f>
        <v>0</v>
      </c>
      <c r="AQ474" s="0" t="n">
        <f aca="false">C474</f>
        <v>0</v>
      </c>
      <c r="AR474" s="0" t="n">
        <f aca="false">D474</f>
        <v>0</v>
      </c>
      <c r="AS474" s="0" t="n">
        <f aca="false">E474</f>
        <v>0</v>
      </c>
      <c r="AT474" s="0" t="n">
        <f aca="false">F474</f>
        <v>0</v>
      </c>
      <c r="AU474" s="0" t="n">
        <f aca="false">G474</f>
        <v>0</v>
      </c>
      <c r="AV474" s="0" t="n">
        <f aca="false">H474</f>
        <v>0</v>
      </c>
      <c r="AW474" s="0" t="n">
        <f aca="false">I474</f>
        <v>0</v>
      </c>
      <c r="AX474" s="0" t="n">
        <f aca="false">J474</f>
        <v>0</v>
      </c>
      <c r="AY474" s="0" t="n">
        <f aca="false">K474</f>
        <v>0</v>
      </c>
    </row>
    <row r="475" customFormat="false" ht="12.75" hidden="false" customHeight="false" outlineLevel="0" collapsed="false">
      <c r="O475" s="415" t="n">
        <v>42644</v>
      </c>
      <c r="AO475" s="472" t="n">
        <f aca="false">A475</f>
        <v>0</v>
      </c>
      <c r="AP475" s="0" t="n">
        <f aca="false">B475</f>
        <v>0</v>
      </c>
      <c r="AQ475" s="0" t="n">
        <f aca="false">C475</f>
        <v>0</v>
      </c>
      <c r="AR475" s="0" t="n">
        <f aca="false">D475</f>
        <v>0</v>
      </c>
      <c r="AS475" s="0" t="n">
        <f aca="false">E475</f>
        <v>0</v>
      </c>
      <c r="AT475" s="0" t="n">
        <f aca="false">F475</f>
        <v>0</v>
      </c>
      <c r="AU475" s="0" t="n">
        <f aca="false">G475</f>
        <v>0</v>
      </c>
      <c r="AV475" s="0" t="n">
        <f aca="false">H475</f>
        <v>0</v>
      </c>
      <c r="AW475" s="0" t="n">
        <f aca="false">I475</f>
        <v>0</v>
      </c>
      <c r="AX475" s="0" t="n">
        <f aca="false">J475</f>
        <v>0</v>
      </c>
      <c r="AY475" s="0" t="n">
        <f aca="false">K475</f>
        <v>0</v>
      </c>
    </row>
    <row r="476" customFormat="false" ht="12.75" hidden="false" customHeight="false" outlineLevel="0" collapsed="false">
      <c r="O476" s="415" t="n">
        <v>42675</v>
      </c>
      <c r="AO476" s="472" t="n">
        <f aca="false">A476</f>
        <v>0</v>
      </c>
      <c r="AP476" s="0" t="n">
        <f aca="false">B476</f>
        <v>0</v>
      </c>
      <c r="AQ476" s="0" t="n">
        <f aca="false">C476</f>
        <v>0</v>
      </c>
      <c r="AR476" s="0" t="n">
        <f aca="false">D476</f>
        <v>0</v>
      </c>
      <c r="AS476" s="0" t="n">
        <f aca="false">E476</f>
        <v>0</v>
      </c>
      <c r="AT476" s="0" t="n">
        <f aca="false">F476</f>
        <v>0</v>
      </c>
      <c r="AU476" s="0" t="n">
        <f aca="false">G476</f>
        <v>0</v>
      </c>
      <c r="AV476" s="0" t="n">
        <f aca="false">H476</f>
        <v>0</v>
      </c>
      <c r="AW476" s="0" t="n">
        <f aca="false">I476</f>
        <v>0</v>
      </c>
      <c r="AX476" s="0" t="n">
        <f aca="false">J476</f>
        <v>0</v>
      </c>
      <c r="AY476" s="0" t="n">
        <f aca="false">K476</f>
        <v>0</v>
      </c>
    </row>
    <row r="477" customFormat="false" ht="12.75" hidden="false" customHeight="false" outlineLevel="0" collapsed="false">
      <c r="O477" s="415" t="n">
        <v>42705</v>
      </c>
      <c r="AO477" s="472" t="n">
        <f aca="false">A477</f>
        <v>0</v>
      </c>
      <c r="AP477" s="0" t="n">
        <f aca="false">B477</f>
        <v>0</v>
      </c>
      <c r="AQ477" s="0" t="n">
        <f aca="false">C477</f>
        <v>0</v>
      </c>
      <c r="AR477" s="0" t="n">
        <f aca="false">D477</f>
        <v>0</v>
      </c>
      <c r="AS477" s="0" t="n">
        <f aca="false">E477</f>
        <v>0</v>
      </c>
      <c r="AT477" s="0" t="n">
        <f aca="false">F477</f>
        <v>0</v>
      </c>
      <c r="AU477" s="0" t="n">
        <f aca="false">G477</f>
        <v>0</v>
      </c>
      <c r="AV477" s="0" t="n">
        <f aca="false">H477</f>
        <v>0</v>
      </c>
      <c r="AW477" s="0" t="n">
        <f aca="false">I477</f>
        <v>0</v>
      </c>
      <c r="AX477" s="0" t="n">
        <f aca="false">J477</f>
        <v>0</v>
      </c>
      <c r="AY477" s="0" t="n">
        <f aca="false">K477</f>
        <v>0</v>
      </c>
    </row>
    <row r="478" customFormat="false" ht="12.75" hidden="false" customHeight="false" outlineLevel="0" collapsed="false">
      <c r="O478" s="415" t="n">
        <v>42736</v>
      </c>
      <c r="AO478" s="472" t="n">
        <f aca="false">A478</f>
        <v>0</v>
      </c>
      <c r="AP478" s="0" t="n">
        <f aca="false">B478</f>
        <v>0</v>
      </c>
      <c r="AQ478" s="0" t="n">
        <f aca="false">C478</f>
        <v>0</v>
      </c>
      <c r="AR478" s="0" t="n">
        <f aca="false">D478</f>
        <v>0</v>
      </c>
      <c r="AS478" s="0" t="n">
        <f aca="false">E478</f>
        <v>0</v>
      </c>
      <c r="AT478" s="0" t="n">
        <f aca="false">F478</f>
        <v>0</v>
      </c>
      <c r="AU478" s="0" t="n">
        <f aca="false">G478</f>
        <v>0</v>
      </c>
      <c r="AV478" s="0" t="n">
        <f aca="false">H478</f>
        <v>0</v>
      </c>
      <c r="AW478" s="0" t="n">
        <f aca="false">I478</f>
        <v>0</v>
      </c>
      <c r="AX478" s="0" t="n">
        <f aca="false">J478</f>
        <v>0</v>
      </c>
      <c r="AY478" s="0" t="n">
        <f aca="false">K478</f>
        <v>0</v>
      </c>
    </row>
    <row r="479" customFormat="false" ht="12.75" hidden="false" customHeight="false" outlineLevel="0" collapsed="false">
      <c r="O479" s="415" t="n">
        <v>42767</v>
      </c>
      <c r="AO479" s="472" t="n">
        <f aca="false">A479</f>
        <v>0</v>
      </c>
      <c r="AP479" s="0" t="n">
        <f aca="false">B479</f>
        <v>0</v>
      </c>
      <c r="AQ479" s="0" t="n">
        <f aca="false">C479</f>
        <v>0</v>
      </c>
      <c r="AR479" s="0" t="n">
        <f aca="false">D479</f>
        <v>0</v>
      </c>
      <c r="AS479" s="0" t="n">
        <f aca="false">E479</f>
        <v>0</v>
      </c>
      <c r="AT479" s="0" t="n">
        <f aca="false">F479</f>
        <v>0</v>
      </c>
      <c r="AU479" s="0" t="n">
        <f aca="false">G479</f>
        <v>0</v>
      </c>
      <c r="AV479" s="0" t="n">
        <f aca="false">H479</f>
        <v>0</v>
      </c>
      <c r="AW479" s="0" t="n">
        <f aca="false">I479</f>
        <v>0</v>
      </c>
      <c r="AX479" s="0" t="n">
        <f aca="false">J479</f>
        <v>0</v>
      </c>
      <c r="AY479" s="0" t="n">
        <f aca="false">K479</f>
        <v>0</v>
      </c>
    </row>
    <row r="480" customFormat="false" ht="12.75" hidden="false" customHeight="false" outlineLevel="0" collapsed="false">
      <c r="O480" s="415" t="n">
        <v>42795</v>
      </c>
      <c r="AO480" s="472" t="n">
        <f aca="false">A480</f>
        <v>0</v>
      </c>
      <c r="AP480" s="0" t="n">
        <f aca="false">B480</f>
        <v>0</v>
      </c>
      <c r="AQ480" s="0" t="n">
        <f aca="false">C480</f>
        <v>0</v>
      </c>
      <c r="AR480" s="0" t="n">
        <f aca="false">D480</f>
        <v>0</v>
      </c>
      <c r="AS480" s="0" t="n">
        <f aca="false">E480</f>
        <v>0</v>
      </c>
      <c r="AT480" s="0" t="n">
        <f aca="false">F480</f>
        <v>0</v>
      </c>
      <c r="AU480" s="0" t="n">
        <f aca="false">G480</f>
        <v>0</v>
      </c>
      <c r="AV480" s="0" t="n">
        <f aca="false">H480</f>
        <v>0</v>
      </c>
      <c r="AW480" s="0" t="n">
        <f aca="false">I480</f>
        <v>0</v>
      </c>
      <c r="AX480" s="0" t="n">
        <f aca="false">J480</f>
        <v>0</v>
      </c>
      <c r="AY480" s="0" t="n">
        <f aca="false">K480</f>
        <v>0</v>
      </c>
    </row>
    <row r="481" customFormat="false" ht="12.75" hidden="false" customHeight="false" outlineLevel="0" collapsed="false">
      <c r="O481" s="415" t="n">
        <v>42826</v>
      </c>
      <c r="AO481" s="472" t="n">
        <f aca="false">A481</f>
        <v>0</v>
      </c>
      <c r="AP481" s="0" t="n">
        <f aca="false">B481</f>
        <v>0</v>
      </c>
      <c r="AQ481" s="0" t="n">
        <f aca="false">C481</f>
        <v>0</v>
      </c>
      <c r="AR481" s="0" t="n">
        <f aca="false">D481</f>
        <v>0</v>
      </c>
      <c r="AS481" s="0" t="n">
        <f aca="false">E481</f>
        <v>0</v>
      </c>
      <c r="AT481" s="0" t="n">
        <f aca="false">F481</f>
        <v>0</v>
      </c>
      <c r="AU481" s="0" t="n">
        <f aca="false">G481</f>
        <v>0</v>
      </c>
      <c r="AV481" s="0" t="n">
        <f aca="false">H481</f>
        <v>0</v>
      </c>
      <c r="AW481" s="0" t="n">
        <f aca="false">I481</f>
        <v>0</v>
      </c>
      <c r="AX481" s="0" t="n">
        <f aca="false">J481</f>
        <v>0</v>
      </c>
      <c r="AY481" s="0" t="n">
        <f aca="false">K481</f>
        <v>0</v>
      </c>
    </row>
    <row r="482" customFormat="false" ht="12.75" hidden="false" customHeight="false" outlineLevel="0" collapsed="false">
      <c r="O482" s="415" t="n">
        <v>42856</v>
      </c>
      <c r="AO482" s="472" t="n">
        <f aca="false">A482</f>
        <v>0</v>
      </c>
      <c r="AP482" s="0" t="n">
        <f aca="false">B482</f>
        <v>0</v>
      </c>
      <c r="AQ482" s="0" t="n">
        <f aca="false">C482</f>
        <v>0</v>
      </c>
      <c r="AR482" s="0" t="n">
        <f aca="false">D482</f>
        <v>0</v>
      </c>
      <c r="AS482" s="0" t="n">
        <f aca="false">E482</f>
        <v>0</v>
      </c>
      <c r="AT482" s="0" t="n">
        <f aca="false">F482</f>
        <v>0</v>
      </c>
      <c r="AU482" s="0" t="n">
        <f aca="false">G482</f>
        <v>0</v>
      </c>
      <c r="AV482" s="0" t="n">
        <f aca="false">H482</f>
        <v>0</v>
      </c>
      <c r="AW482" s="0" t="n">
        <f aca="false">I482</f>
        <v>0</v>
      </c>
      <c r="AX482" s="0" t="n">
        <f aca="false">J482</f>
        <v>0</v>
      </c>
      <c r="AY482" s="0" t="n">
        <f aca="false">K482</f>
        <v>0</v>
      </c>
    </row>
    <row r="483" customFormat="false" ht="12.75" hidden="false" customHeight="false" outlineLevel="0" collapsed="false">
      <c r="O483" s="415" t="n">
        <v>42887</v>
      </c>
      <c r="AO483" s="472" t="n">
        <f aca="false">A483</f>
        <v>0</v>
      </c>
      <c r="AP483" s="0" t="n">
        <f aca="false">B483</f>
        <v>0</v>
      </c>
      <c r="AQ483" s="0" t="n">
        <f aca="false">C483</f>
        <v>0</v>
      </c>
      <c r="AR483" s="0" t="n">
        <f aca="false">D483</f>
        <v>0</v>
      </c>
      <c r="AS483" s="0" t="n">
        <f aca="false">E483</f>
        <v>0</v>
      </c>
      <c r="AT483" s="0" t="n">
        <f aca="false">F483</f>
        <v>0</v>
      </c>
      <c r="AU483" s="0" t="n">
        <f aca="false">G483</f>
        <v>0</v>
      </c>
      <c r="AV483" s="0" t="n">
        <f aca="false">H483</f>
        <v>0</v>
      </c>
      <c r="AW483" s="0" t="n">
        <f aca="false">I483</f>
        <v>0</v>
      </c>
      <c r="AX483" s="0" t="n">
        <f aca="false">J483</f>
        <v>0</v>
      </c>
      <c r="AY483" s="0" t="n">
        <f aca="false">K483</f>
        <v>0</v>
      </c>
    </row>
    <row r="484" customFormat="false" ht="12.75" hidden="false" customHeight="false" outlineLevel="0" collapsed="false">
      <c r="O484" s="415" t="n">
        <v>42917</v>
      </c>
      <c r="AO484" s="472" t="n">
        <f aca="false">A484</f>
        <v>0</v>
      </c>
      <c r="AP484" s="0" t="n">
        <f aca="false">B484</f>
        <v>0</v>
      </c>
      <c r="AQ484" s="0" t="n">
        <f aca="false">C484</f>
        <v>0</v>
      </c>
      <c r="AR484" s="0" t="n">
        <f aca="false">D484</f>
        <v>0</v>
      </c>
      <c r="AS484" s="0" t="n">
        <f aca="false">E484</f>
        <v>0</v>
      </c>
      <c r="AT484" s="0" t="n">
        <f aca="false">F484</f>
        <v>0</v>
      </c>
      <c r="AU484" s="0" t="n">
        <f aca="false">G484</f>
        <v>0</v>
      </c>
      <c r="AV484" s="0" t="n">
        <f aca="false">H484</f>
        <v>0</v>
      </c>
      <c r="AW484" s="0" t="n">
        <f aca="false">I484</f>
        <v>0</v>
      </c>
      <c r="AX484" s="0" t="n">
        <f aca="false">J484</f>
        <v>0</v>
      </c>
      <c r="AY484" s="0" t="n">
        <f aca="false">K484</f>
        <v>0</v>
      </c>
    </row>
    <row r="485" customFormat="false" ht="12.75" hidden="false" customHeight="false" outlineLevel="0" collapsed="false">
      <c r="O485" s="415" t="n">
        <v>42948</v>
      </c>
      <c r="AO485" s="472" t="n">
        <f aca="false">A485</f>
        <v>0</v>
      </c>
      <c r="AP485" s="0" t="n">
        <f aca="false">B485</f>
        <v>0</v>
      </c>
      <c r="AQ485" s="0" t="n">
        <f aca="false">C485</f>
        <v>0</v>
      </c>
      <c r="AR485" s="0" t="n">
        <f aca="false">D485</f>
        <v>0</v>
      </c>
      <c r="AS485" s="0" t="n">
        <f aca="false">E485</f>
        <v>0</v>
      </c>
      <c r="AT485" s="0" t="n">
        <f aca="false">F485</f>
        <v>0</v>
      </c>
      <c r="AU485" s="0" t="n">
        <f aca="false">G485</f>
        <v>0</v>
      </c>
      <c r="AV485" s="0" t="n">
        <f aca="false">H485</f>
        <v>0</v>
      </c>
      <c r="AW485" s="0" t="n">
        <f aca="false">I485</f>
        <v>0</v>
      </c>
      <c r="AX485" s="0" t="n">
        <f aca="false">J485</f>
        <v>0</v>
      </c>
      <c r="AY485" s="0" t="n">
        <f aca="false">K485</f>
        <v>0</v>
      </c>
    </row>
    <row r="486" customFormat="false" ht="12.75" hidden="false" customHeight="false" outlineLevel="0" collapsed="false">
      <c r="O486" s="415" t="n">
        <v>42979</v>
      </c>
      <c r="AO486" s="472" t="n">
        <f aca="false">A486</f>
        <v>0</v>
      </c>
      <c r="AP486" s="0" t="n">
        <f aca="false">B486</f>
        <v>0</v>
      </c>
      <c r="AQ486" s="0" t="n">
        <f aca="false">C486</f>
        <v>0</v>
      </c>
      <c r="AR486" s="0" t="n">
        <f aca="false">D486</f>
        <v>0</v>
      </c>
      <c r="AS486" s="0" t="n">
        <f aca="false">E486</f>
        <v>0</v>
      </c>
      <c r="AT486" s="0" t="n">
        <f aca="false">F486</f>
        <v>0</v>
      </c>
      <c r="AU486" s="0" t="n">
        <f aca="false">G486</f>
        <v>0</v>
      </c>
      <c r="AV486" s="0" t="n">
        <f aca="false">H486</f>
        <v>0</v>
      </c>
      <c r="AW486" s="0" t="n">
        <f aca="false">I486</f>
        <v>0</v>
      </c>
      <c r="AX486" s="0" t="n">
        <f aca="false">J486</f>
        <v>0</v>
      </c>
      <c r="AY486" s="0" t="n">
        <f aca="false">K486</f>
        <v>0</v>
      </c>
    </row>
    <row r="487" customFormat="false" ht="12.75" hidden="false" customHeight="false" outlineLevel="0" collapsed="false">
      <c r="O487" s="415" t="n">
        <v>43009</v>
      </c>
      <c r="AO487" s="472" t="n">
        <f aca="false">A487</f>
        <v>0</v>
      </c>
      <c r="AP487" s="0" t="n">
        <f aca="false">B487</f>
        <v>0</v>
      </c>
      <c r="AQ487" s="0" t="n">
        <f aca="false">C487</f>
        <v>0</v>
      </c>
      <c r="AR487" s="0" t="n">
        <f aca="false">D487</f>
        <v>0</v>
      </c>
      <c r="AS487" s="0" t="n">
        <f aca="false">E487</f>
        <v>0</v>
      </c>
      <c r="AT487" s="0" t="n">
        <f aca="false">F487</f>
        <v>0</v>
      </c>
      <c r="AU487" s="0" t="n">
        <f aca="false">G487</f>
        <v>0</v>
      </c>
      <c r="AV487" s="0" t="n">
        <f aca="false">H487</f>
        <v>0</v>
      </c>
      <c r="AW487" s="0" t="n">
        <f aca="false">I487</f>
        <v>0</v>
      </c>
      <c r="AX487" s="0" t="n">
        <f aca="false">J487</f>
        <v>0</v>
      </c>
      <c r="AY487" s="0" t="n">
        <f aca="false">K487</f>
        <v>0</v>
      </c>
    </row>
    <row r="488" customFormat="false" ht="12.75" hidden="false" customHeight="false" outlineLevel="0" collapsed="false">
      <c r="O488" s="415" t="n">
        <v>43040</v>
      </c>
      <c r="AO488" s="472" t="n">
        <f aca="false">A488</f>
        <v>0</v>
      </c>
      <c r="AP488" s="0" t="n">
        <f aca="false">B488</f>
        <v>0</v>
      </c>
      <c r="AQ488" s="0" t="n">
        <f aca="false">C488</f>
        <v>0</v>
      </c>
      <c r="AR488" s="0" t="n">
        <f aca="false">D488</f>
        <v>0</v>
      </c>
      <c r="AS488" s="0" t="n">
        <f aca="false">E488</f>
        <v>0</v>
      </c>
      <c r="AT488" s="0" t="n">
        <f aca="false">F488</f>
        <v>0</v>
      </c>
      <c r="AU488" s="0" t="n">
        <f aca="false">G488</f>
        <v>0</v>
      </c>
      <c r="AV488" s="0" t="n">
        <f aca="false">H488</f>
        <v>0</v>
      </c>
      <c r="AW488" s="0" t="n">
        <f aca="false">I488</f>
        <v>0</v>
      </c>
      <c r="AX488" s="0" t="n">
        <f aca="false">J488</f>
        <v>0</v>
      </c>
      <c r="AY488" s="0" t="n">
        <f aca="false">K488</f>
        <v>0</v>
      </c>
    </row>
    <row r="489" customFormat="false" ht="12.75" hidden="false" customHeight="false" outlineLevel="0" collapsed="false">
      <c r="O489" s="415" t="n">
        <v>43070</v>
      </c>
      <c r="AO489" s="472" t="n">
        <f aca="false">A489</f>
        <v>0</v>
      </c>
      <c r="AP489" s="0" t="n">
        <f aca="false">B489</f>
        <v>0</v>
      </c>
      <c r="AQ489" s="0" t="n">
        <f aca="false">C489</f>
        <v>0</v>
      </c>
      <c r="AR489" s="0" t="n">
        <f aca="false">D489</f>
        <v>0</v>
      </c>
      <c r="AS489" s="0" t="n">
        <f aca="false">E489</f>
        <v>0</v>
      </c>
      <c r="AT489" s="0" t="n">
        <f aca="false">F489</f>
        <v>0</v>
      </c>
      <c r="AU489" s="0" t="n">
        <f aca="false">G489</f>
        <v>0</v>
      </c>
      <c r="AV489" s="0" t="n">
        <f aca="false">H489</f>
        <v>0</v>
      </c>
      <c r="AW489" s="0" t="n">
        <f aca="false">I489</f>
        <v>0</v>
      </c>
      <c r="AX489" s="0" t="n">
        <f aca="false">J489</f>
        <v>0</v>
      </c>
      <c r="AY489" s="0" t="n">
        <f aca="false">K489</f>
        <v>0</v>
      </c>
    </row>
    <row r="490" customFormat="false" ht="12.75" hidden="false" customHeight="false" outlineLevel="0" collapsed="false">
      <c r="O490" s="415" t="n">
        <v>43101</v>
      </c>
      <c r="AO490" s="472" t="n">
        <f aca="false">A490</f>
        <v>0</v>
      </c>
      <c r="AP490" s="0" t="n">
        <f aca="false">B490</f>
        <v>0</v>
      </c>
      <c r="AQ490" s="0" t="n">
        <f aca="false">C490</f>
        <v>0</v>
      </c>
      <c r="AR490" s="0" t="n">
        <f aca="false">D490</f>
        <v>0</v>
      </c>
      <c r="AS490" s="0" t="n">
        <f aca="false">E490</f>
        <v>0</v>
      </c>
      <c r="AT490" s="0" t="n">
        <f aca="false">F490</f>
        <v>0</v>
      </c>
      <c r="AU490" s="0" t="n">
        <f aca="false">G490</f>
        <v>0</v>
      </c>
      <c r="AV490" s="0" t="n">
        <f aca="false">H490</f>
        <v>0</v>
      </c>
      <c r="AW490" s="0" t="n">
        <f aca="false">I490</f>
        <v>0</v>
      </c>
      <c r="AX490" s="0" t="n">
        <f aca="false">J490</f>
        <v>0</v>
      </c>
      <c r="AY490" s="0" t="n">
        <f aca="false">K490</f>
        <v>0</v>
      </c>
    </row>
    <row r="491" customFormat="false" ht="12.75" hidden="false" customHeight="false" outlineLevel="0" collapsed="false">
      <c r="O491" s="415" t="n">
        <v>43132</v>
      </c>
      <c r="AO491" s="472" t="n">
        <f aca="false">A491</f>
        <v>0</v>
      </c>
      <c r="AP491" s="0" t="n">
        <f aca="false">B491</f>
        <v>0</v>
      </c>
      <c r="AQ491" s="0" t="n">
        <f aca="false">C491</f>
        <v>0</v>
      </c>
      <c r="AR491" s="0" t="n">
        <f aca="false">D491</f>
        <v>0</v>
      </c>
      <c r="AS491" s="0" t="n">
        <f aca="false">E491</f>
        <v>0</v>
      </c>
      <c r="AT491" s="0" t="n">
        <f aca="false">F491</f>
        <v>0</v>
      </c>
      <c r="AU491" s="0" t="n">
        <f aca="false">G491</f>
        <v>0</v>
      </c>
      <c r="AV491" s="0" t="n">
        <f aca="false">H491</f>
        <v>0</v>
      </c>
      <c r="AW491" s="0" t="n">
        <f aca="false">I491</f>
        <v>0</v>
      </c>
      <c r="AX491" s="0" t="n">
        <f aca="false">J491</f>
        <v>0</v>
      </c>
      <c r="AY491" s="0" t="n">
        <f aca="false">K491</f>
        <v>0</v>
      </c>
    </row>
    <row r="492" customFormat="false" ht="12.75" hidden="false" customHeight="false" outlineLevel="0" collapsed="false">
      <c r="O492" s="415" t="n">
        <v>43160</v>
      </c>
      <c r="AO492" s="472" t="n">
        <f aca="false">A492</f>
        <v>0</v>
      </c>
      <c r="AP492" s="0" t="n">
        <f aca="false">B492</f>
        <v>0</v>
      </c>
      <c r="AQ492" s="0" t="n">
        <f aca="false">C492</f>
        <v>0</v>
      </c>
      <c r="AR492" s="0" t="n">
        <f aca="false">D492</f>
        <v>0</v>
      </c>
      <c r="AS492" s="0" t="n">
        <f aca="false">E492</f>
        <v>0</v>
      </c>
      <c r="AT492" s="0" t="n">
        <f aca="false">F492</f>
        <v>0</v>
      </c>
      <c r="AU492" s="0" t="n">
        <f aca="false">G492</f>
        <v>0</v>
      </c>
      <c r="AV492" s="0" t="n">
        <f aca="false">H492</f>
        <v>0</v>
      </c>
      <c r="AW492" s="0" t="n">
        <f aca="false">I492</f>
        <v>0</v>
      </c>
      <c r="AX492" s="0" t="n">
        <f aca="false">J492</f>
        <v>0</v>
      </c>
      <c r="AY492" s="0" t="n">
        <f aca="false">K492</f>
        <v>0</v>
      </c>
    </row>
    <row r="493" customFormat="false" ht="12.75" hidden="false" customHeight="false" outlineLevel="0" collapsed="false">
      <c r="O493" s="415" t="n">
        <v>43191</v>
      </c>
      <c r="AO493" s="472" t="n">
        <f aca="false">A493</f>
        <v>0</v>
      </c>
      <c r="AP493" s="0" t="n">
        <f aca="false">B493</f>
        <v>0</v>
      </c>
      <c r="AQ493" s="0" t="n">
        <f aca="false">C493</f>
        <v>0</v>
      </c>
      <c r="AR493" s="0" t="n">
        <f aca="false">D493</f>
        <v>0</v>
      </c>
      <c r="AS493" s="0" t="n">
        <f aca="false">E493</f>
        <v>0</v>
      </c>
      <c r="AT493" s="0" t="n">
        <f aca="false">F493</f>
        <v>0</v>
      </c>
      <c r="AU493" s="0" t="n">
        <f aca="false">G493</f>
        <v>0</v>
      </c>
      <c r="AV493" s="0" t="n">
        <f aca="false">H493</f>
        <v>0</v>
      </c>
      <c r="AW493" s="0" t="n">
        <f aca="false">I493</f>
        <v>0</v>
      </c>
      <c r="AX493" s="0" t="n">
        <f aca="false">J493</f>
        <v>0</v>
      </c>
      <c r="AY493" s="0" t="n">
        <f aca="false">K493</f>
        <v>0</v>
      </c>
    </row>
    <row r="494" customFormat="false" ht="12.75" hidden="false" customHeight="false" outlineLevel="0" collapsed="false">
      <c r="O494" s="415" t="n">
        <v>43221</v>
      </c>
      <c r="AO494" s="472" t="n">
        <f aca="false">A494</f>
        <v>0</v>
      </c>
      <c r="AP494" s="0" t="n">
        <f aca="false">B494</f>
        <v>0</v>
      </c>
      <c r="AQ494" s="0" t="n">
        <f aca="false">C494</f>
        <v>0</v>
      </c>
      <c r="AR494" s="0" t="n">
        <f aca="false">D494</f>
        <v>0</v>
      </c>
      <c r="AS494" s="0" t="n">
        <f aca="false">E494</f>
        <v>0</v>
      </c>
      <c r="AT494" s="0" t="n">
        <f aca="false">F494</f>
        <v>0</v>
      </c>
      <c r="AU494" s="0" t="n">
        <f aca="false">G494</f>
        <v>0</v>
      </c>
      <c r="AV494" s="0" t="n">
        <f aca="false">H494</f>
        <v>0</v>
      </c>
      <c r="AW494" s="0" t="n">
        <f aca="false">I494</f>
        <v>0</v>
      </c>
      <c r="AX494" s="0" t="n">
        <f aca="false">J494</f>
        <v>0</v>
      </c>
      <c r="AY494" s="0" t="n">
        <f aca="false">K494</f>
        <v>0</v>
      </c>
    </row>
    <row r="495" customFormat="false" ht="12.75" hidden="false" customHeight="false" outlineLevel="0" collapsed="false">
      <c r="O495" s="415" t="n">
        <v>43252</v>
      </c>
      <c r="AO495" s="472" t="n">
        <f aca="false">A495</f>
        <v>0</v>
      </c>
      <c r="AP495" s="0" t="n">
        <f aca="false">B495</f>
        <v>0</v>
      </c>
      <c r="AQ495" s="0" t="n">
        <f aca="false">C495</f>
        <v>0</v>
      </c>
      <c r="AR495" s="0" t="n">
        <f aca="false">D495</f>
        <v>0</v>
      </c>
      <c r="AS495" s="0" t="n">
        <f aca="false">E495</f>
        <v>0</v>
      </c>
      <c r="AT495" s="0" t="n">
        <f aca="false">F495</f>
        <v>0</v>
      </c>
      <c r="AU495" s="0" t="n">
        <f aca="false">G495</f>
        <v>0</v>
      </c>
      <c r="AV495" s="0" t="n">
        <f aca="false">H495</f>
        <v>0</v>
      </c>
      <c r="AW495" s="0" t="n">
        <f aca="false">I495</f>
        <v>0</v>
      </c>
      <c r="AX495" s="0" t="n">
        <f aca="false">J495</f>
        <v>0</v>
      </c>
      <c r="AY495" s="0" t="n">
        <f aca="false">K495</f>
        <v>0</v>
      </c>
    </row>
    <row r="496" customFormat="false" ht="12.75" hidden="false" customHeight="false" outlineLevel="0" collapsed="false">
      <c r="O496" s="415" t="n">
        <v>43282</v>
      </c>
      <c r="AO496" s="472" t="n">
        <f aca="false">A496</f>
        <v>0</v>
      </c>
      <c r="AP496" s="0" t="n">
        <f aca="false">B496</f>
        <v>0</v>
      </c>
      <c r="AQ496" s="0" t="n">
        <f aca="false">C496</f>
        <v>0</v>
      </c>
      <c r="AR496" s="0" t="n">
        <f aca="false">D496</f>
        <v>0</v>
      </c>
      <c r="AS496" s="0" t="n">
        <f aca="false">E496</f>
        <v>0</v>
      </c>
      <c r="AT496" s="0" t="n">
        <f aca="false">F496</f>
        <v>0</v>
      </c>
      <c r="AU496" s="0" t="n">
        <f aca="false">G496</f>
        <v>0</v>
      </c>
      <c r="AV496" s="0" t="n">
        <f aca="false">H496</f>
        <v>0</v>
      </c>
      <c r="AW496" s="0" t="n">
        <f aca="false">I496</f>
        <v>0</v>
      </c>
      <c r="AX496" s="0" t="n">
        <f aca="false">J496</f>
        <v>0</v>
      </c>
      <c r="AY496" s="0" t="n">
        <f aca="false">K496</f>
        <v>0</v>
      </c>
    </row>
    <row r="497" customFormat="false" ht="12.75" hidden="false" customHeight="false" outlineLevel="0" collapsed="false">
      <c r="O497" s="415" t="n">
        <v>43313</v>
      </c>
      <c r="AO497" s="472" t="n">
        <f aca="false">A497</f>
        <v>0</v>
      </c>
      <c r="AP497" s="0" t="n">
        <f aca="false">B497</f>
        <v>0</v>
      </c>
      <c r="AQ497" s="0" t="n">
        <f aca="false">C497</f>
        <v>0</v>
      </c>
      <c r="AR497" s="0" t="n">
        <f aca="false">D497</f>
        <v>0</v>
      </c>
      <c r="AS497" s="0" t="n">
        <f aca="false">E497</f>
        <v>0</v>
      </c>
      <c r="AT497" s="0" t="n">
        <f aca="false">F497</f>
        <v>0</v>
      </c>
      <c r="AU497" s="0" t="n">
        <f aca="false">G497</f>
        <v>0</v>
      </c>
      <c r="AV497" s="0" t="n">
        <f aca="false">H497</f>
        <v>0</v>
      </c>
      <c r="AW497" s="0" t="n">
        <f aca="false">I497</f>
        <v>0</v>
      </c>
      <c r="AX497" s="0" t="n">
        <f aca="false">J497</f>
        <v>0</v>
      </c>
      <c r="AY497" s="0" t="n">
        <f aca="false">K497</f>
        <v>0</v>
      </c>
    </row>
    <row r="498" customFormat="false" ht="12.75" hidden="false" customHeight="false" outlineLevel="0" collapsed="false">
      <c r="O498" s="415" t="n">
        <v>43344</v>
      </c>
      <c r="AO498" s="472" t="n">
        <f aca="false">A498</f>
        <v>0</v>
      </c>
      <c r="AP498" s="0" t="n">
        <f aca="false">B498</f>
        <v>0</v>
      </c>
      <c r="AQ498" s="0" t="n">
        <f aca="false">C498</f>
        <v>0</v>
      </c>
      <c r="AR498" s="0" t="n">
        <f aca="false">D498</f>
        <v>0</v>
      </c>
      <c r="AS498" s="0" t="n">
        <f aca="false">E498</f>
        <v>0</v>
      </c>
      <c r="AT498" s="0" t="n">
        <f aca="false">F498</f>
        <v>0</v>
      </c>
      <c r="AU498" s="0" t="n">
        <f aca="false">G498</f>
        <v>0</v>
      </c>
      <c r="AV498" s="0" t="n">
        <f aca="false">H498</f>
        <v>0</v>
      </c>
      <c r="AW498" s="0" t="n">
        <f aca="false">I498</f>
        <v>0</v>
      </c>
      <c r="AX498" s="0" t="n">
        <f aca="false">J498</f>
        <v>0</v>
      </c>
      <c r="AY498" s="0" t="n">
        <f aca="false">K498</f>
        <v>0</v>
      </c>
    </row>
    <row r="499" customFormat="false" ht="12.75" hidden="false" customHeight="false" outlineLevel="0" collapsed="false">
      <c r="O499" s="415" t="n">
        <v>43374</v>
      </c>
      <c r="AO499" s="472" t="n">
        <f aca="false">A499</f>
        <v>0</v>
      </c>
      <c r="AP499" s="0" t="n">
        <f aca="false">B499</f>
        <v>0</v>
      </c>
      <c r="AQ499" s="0" t="n">
        <f aca="false">C499</f>
        <v>0</v>
      </c>
      <c r="AR499" s="0" t="n">
        <f aca="false">D499</f>
        <v>0</v>
      </c>
      <c r="AS499" s="0" t="n">
        <f aca="false">E499</f>
        <v>0</v>
      </c>
      <c r="AT499" s="0" t="n">
        <f aca="false">F499</f>
        <v>0</v>
      </c>
      <c r="AU499" s="0" t="n">
        <f aca="false">G499</f>
        <v>0</v>
      </c>
      <c r="AV499" s="0" t="n">
        <f aca="false">H499</f>
        <v>0</v>
      </c>
      <c r="AW499" s="0" t="n">
        <f aca="false">I499</f>
        <v>0</v>
      </c>
      <c r="AX499" s="0" t="n">
        <f aca="false">J499</f>
        <v>0</v>
      </c>
      <c r="AY499" s="0" t="n">
        <f aca="false">K499</f>
        <v>0</v>
      </c>
    </row>
    <row r="500" customFormat="false" ht="12.75" hidden="false" customHeight="false" outlineLevel="0" collapsed="false">
      <c r="O500" s="415" t="n">
        <v>43405</v>
      </c>
      <c r="AO500" s="472" t="n">
        <f aca="false">A500</f>
        <v>0</v>
      </c>
      <c r="AP500" s="0" t="n">
        <f aca="false">B500</f>
        <v>0</v>
      </c>
      <c r="AQ500" s="0" t="n">
        <f aca="false">C500</f>
        <v>0</v>
      </c>
      <c r="AR500" s="0" t="n">
        <f aca="false">D500</f>
        <v>0</v>
      </c>
      <c r="AS500" s="0" t="n">
        <f aca="false">E500</f>
        <v>0</v>
      </c>
      <c r="AT500" s="0" t="n">
        <f aca="false">F500</f>
        <v>0</v>
      </c>
      <c r="AU500" s="0" t="n">
        <f aca="false">G500</f>
        <v>0</v>
      </c>
      <c r="AV500" s="0" t="n">
        <f aca="false">H500</f>
        <v>0</v>
      </c>
      <c r="AW500" s="0" t="n">
        <f aca="false">I500</f>
        <v>0</v>
      </c>
      <c r="AX500" s="0" t="n">
        <f aca="false">J500</f>
        <v>0</v>
      </c>
      <c r="AY500" s="0" t="n">
        <f aca="false">K500</f>
        <v>0</v>
      </c>
    </row>
    <row r="501" customFormat="false" ht="12.75" hidden="false" customHeight="false" outlineLevel="0" collapsed="false">
      <c r="O501" s="415" t="n">
        <v>43435</v>
      </c>
      <c r="AO501" s="472" t="n">
        <f aca="false">A501</f>
        <v>0</v>
      </c>
      <c r="AP501" s="0" t="n">
        <f aca="false">B501</f>
        <v>0</v>
      </c>
      <c r="AQ501" s="0" t="n">
        <f aca="false">C501</f>
        <v>0</v>
      </c>
      <c r="AR501" s="0" t="n">
        <f aca="false">D501</f>
        <v>0</v>
      </c>
      <c r="AS501" s="0" t="n">
        <f aca="false">E501</f>
        <v>0</v>
      </c>
      <c r="AT501" s="0" t="n">
        <f aca="false">F501</f>
        <v>0</v>
      </c>
      <c r="AU501" s="0" t="n">
        <f aca="false">G501</f>
        <v>0</v>
      </c>
      <c r="AV501" s="0" t="n">
        <f aca="false">H501</f>
        <v>0</v>
      </c>
      <c r="AW501" s="0" t="n">
        <f aca="false">I501</f>
        <v>0</v>
      </c>
      <c r="AX501" s="0" t="n">
        <f aca="false">J501</f>
        <v>0</v>
      </c>
      <c r="AY501" s="0" t="n">
        <f aca="false">K501</f>
        <v>0</v>
      </c>
    </row>
    <row r="502" customFormat="false" ht="12.75" hidden="false" customHeight="false" outlineLevel="0" collapsed="false">
      <c r="O502" s="415" t="n">
        <v>43466</v>
      </c>
      <c r="AO502" s="472" t="n">
        <f aca="false">A502</f>
        <v>0</v>
      </c>
      <c r="AP502" s="0" t="n">
        <f aca="false">B502</f>
        <v>0</v>
      </c>
      <c r="AQ502" s="0" t="n">
        <f aca="false">C502</f>
        <v>0</v>
      </c>
      <c r="AR502" s="0" t="n">
        <f aca="false">D502</f>
        <v>0</v>
      </c>
      <c r="AS502" s="0" t="n">
        <f aca="false">E502</f>
        <v>0</v>
      </c>
      <c r="AT502" s="0" t="n">
        <f aca="false">F502</f>
        <v>0</v>
      </c>
      <c r="AU502" s="0" t="n">
        <f aca="false">G502</f>
        <v>0</v>
      </c>
      <c r="AV502" s="0" t="n">
        <f aca="false">H502</f>
        <v>0</v>
      </c>
      <c r="AW502" s="0" t="n">
        <f aca="false">I502</f>
        <v>0</v>
      </c>
      <c r="AX502" s="0" t="n">
        <f aca="false">J502</f>
        <v>0</v>
      </c>
      <c r="AY502" s="0" t="n">
        <f aca="false">K502</f>
        <v>0</v>
      </c>
    </row>
    <row r="503" customFormat="false" ht="12.75" hidden="false" customHeight="false" outlineLevel="0" collapsed="false">
      <c r="O503" s="415" t="n">
        <v>43497</v>
      </c>
      <c r="AO503" s="472" t="n">
        <f aca="false">A503</f>
        <v>0</v>
      </c>
      <c r="AP503" s="0" t="n">
        <f aca="false">B503</f>
        <v>0</v>
      </c>
      <c r="AQ503" s="0" t="n">
        <f aca="false">C503</f>
        <v>0</v>
      </c>
      <c r="AR503" s="0" t="n">
        <f aca="false">D503</f>
        <v>0</v>
      </c>
      <c r="AS503" s="0" t="n">
        <f aca="false">E503</f>
        <v>0</v>
      </c>
      <c r="AT503" s="0" t="n">
        <f aca="false">F503</f>
        <v>0</v>
      </c>
      <c r="AU503" s="0" t="n">
        <f aca="false">G503</f>
        <v>0</v>
      </c>
      <c r="AV503" s="0" t="n">
        <f aca="false">H503</f>
        <v>0</v>
      </c>
      <c r="AW503" s="0" t="n">
        <f aca="false">I503</f>
        <v>0</v>
      </c>
      <c r="AX503" s="0" t="n">
        <f aca="false">J503</f>
        <v>0</v>
      </c>
      <c r="AY503" s="0" t="n">
        <f aca="false">K503</f>
        <v>0</v>
      </c>
    </row>
    <row r="504" customFormat="false" ht="12.75" hidden="false" customHeight="false" outlineLevel="0" collapsed="false">
      <c r="O504" s="415" t="n">
        <v>43525</v>
      </c>
      <c r="AO504" s="472" t="n">
        <f aca="false">A504</f>
        <v>0</v>
      </c>
      <c r="AP504" s="0" t="n">
        <f aca="false">B504</f>
        <v>0</v>
      </c>
      <c r="AQ504" s="0" t="n">
        <f aca="false">C504</f>
        <v>0</v>
      </c>
      <c r="AR504" s="0" t="n">
        <f aca="false">D504</f>
        <v>0</v>
      </c>
      <c r="AS504" s="0" t="n">
        <f aca="false">E504</f>
        <v>0</v>
      </c>
      <c r="AT504" s="0" t="n">
        <f aca="false">F504</f>
        <v>0</v>
      </c>
      <c r="AU504" s="0" t="n">
        <f aca="false">G504</f>
        <v>0</v>
      </c>
      <c r="AV504" s="0" t="n">
        <f aca="false">H504</f>
        <v>0</v>
      </c>
      <c r="AW504" s="0" t="n">
        <f aca="false">I504</f>
        <v>0</v>
      </c>
      <c r="AX504" s="0" t="n">
        <f aca="false">J504</f>
        <v>0</v>
      </c>
      <c r="AY504" s="0" t="n">
        <f aca="false">K504</f>
        <v>0</v>
      </c>
    </row>
    <row r="505" customFormat="false" ht="12.75" hidden="false" customHeight="false" outlineLevel="0" collapsed="false">
      <c r="O505" s="415" t="n">
        <v>43556</v>
      </c>
      <c r="AO505" s="472" t="n">
        <f aca="false">A505</f>
        <v>0</v>
      </c>
      <c r="AP505" s="0" t="n">
        <f aca="false">B505</f>
        <v>0</v>
      </c>
      <c r="AQ505" s="0" t="n">
        <f aca="false">C505</f>
        <v>0</v>
      </c>
      <c r="AR505" s="0" t="n">
        <f aca="false">D505</f>
        <v>0</v>
      </c>
      <c r="AS505" s="0" t="n">
        <f aca="false">E505</f>
        <v>0</v>
      </c>
      <c r="AT505" s="0" t="n">
        <f aca="false">F505</f>
        <v>0</v>
      </c>
      <c r="AU505" s="0" t="n">
        <f aca="false">G505</f>
        <v>0</v>
      </c>
      <c r="AV505" s="0" t="n">
        <f aca="false">H505</f>
        <v>0</v>
      </c>
      <c r="AW505" s="0" t="n">
        <f aca="false">I505</f>
        <v>0</v>
      </c>
      <c r="AX505" s="0" t="n">
        <f aca="false">J505</f>
        <v>0</v>
      </c>
      <c r="AY505" s="0" t="n">
        <f aca="false">K505</f>
        <v>0</v>
      </c>
    </row>
    <row r="506" customFormat="false" ht="12.75" hidden="false" customHeight="false" outlineLevel="0" collapsed="false">
      <c r="O506" s="415" t="n">
        <v>43586</v>
      </c>
      <c r="AO506" s="472" t="n">
        <f aca="false">A506</f>
        <v>0</v>
      </c>
      <c r="AP506" s="0" t="n">
        <f aca="false">B506</f>
        <v>0</v>
      </c>
      <c r="AQ506" s="0" t="n">
        <f aca="false">C506</f>
        <v>0</v>
      </c>
      <c r="AR506" s="0" t="n">
        <f aca="false">D506</f>
        <v>0</v>
      </c>
      <c r="AS506" s="0" t="n">
        <f aca="false">E506</f>
        <v>0</v>
      </c>
      <c r="AT506" s="0" t="n">
        <f aca="false">F506</f>
        <v>0</v>
      </c>
      <c r="AU506" s="0" t="n">
        <f aca="false">G506</f>
        <v>0</v>
      </c>
      <c r="AV506" s="0" t="n">
        <f aca="false">H506</f>
        <v>0</v>
      </c>
      <c r="AW506" s="0" t="n">
        <f aca="false">I506</f>
        <v>0</v>
      </c>
      <c r="AX506" s="0" t="n">
        <f aca="false">J506</f>
        <v>0</v>
      </c>
      <c r="AY506" s="0" t="n">
        <f aca="false">K506</f>
        <v>0</v>
      </c>
    </row>
    <row r="507" customFormat="false" ht="12.75" hidden="false" customHeight="false" outlineLevel="0" collapsed="false">
      <c r="O507" s="415" t="n">
        <v>43617</v>
      </c>
      <c r="AO507" s="472" t="n">
        <f aca="false">A507</f>
        <v>0</v>
      </c>
      <c r="AP507" s="0" t="n">
        <f aca="false">B507</f>
        <v>0</v>
      </c>
      <c r="AQ507" s="0" t="n">
        <f aca="false">C507</f>
        <v>0</v>
      </c>
      <c r="AR507" s="0" t="n">
        <f aca="false">D507</f>
        <v>0</v>
      </c>
      <c r="AS507" s="0" t="n">
        <f aca="false">E507</f>
        <v>0</v>
      </c>
      <c r="AT507" s="0" t="n">
        <f aca="false">F507</f>
        <v>0</v>
      </c>
      <c r="AU507" s="0" t="n">
        <f aca="false">G507</f>
        <v>0</v>
      </c>
      <c r="AV507" s="0" t="n">
        <f aca="false">H507</f>
        <v>0</v>
      </c>
      <c r="AW507" s="0" t="n">
        <f aca="false">I507</f>
        <v>0</v>
      </c>
      <c r="AX507" s="0" t="n">
        <f aca="false">J507</f>
        <v>0</v>
      </c>
      <c r="AY507" s="0" t="n">
        <f aca="false">K507</f>
        <v>0</v>
      </c>
    </row>
    <row r="508" customFormat="false" ht="12.75" hidden="false" customHeight="false" outlineLevel="0" collapsed="false">
      <c r="O508" s="415" t="n">
        <v>43647</v>
      </c>
      <c r="AO508" s="472" t="n">
        <f aca="false">A508</f>
        <v>0</v>
      </c>
      <c r="AP508" s="0" t="n">
        <f aca="false">B508</f>
        <v>0</v>
      </c>
      <c r="AQ508" s="0" t="n">
        <f aca="false">C508</f>
        <v>0</v>
      </c>
      <c r="AR508" s="0" t="n">
        <f aca="false">D508</f>
        <v>0</v>
      </c>
      <c r="AS508" s="0" t="n">
        <f aca="false">E508</f>
        <v>0</v>
      </c>
      <c r="AT508" s="0" t="n">
        <f aca="false">F508</f>
        <v>0</v>
      </c>
      <c r="AU508" s="0" t="n">
        <f aca="false">G508</f>
        <v>0</v>
      </c>
      <c r="AV508" s="0" t="n">
        <f aca="false">H508</f>
        <v>0</v>
      </c>
      <c r="AW508" s="0" t="n">
        <f aca="false">I508</f>
        <v>0</v>
      </c>
      <c r="AX508" s="0" t="n">
        <f aca="false">J508</f>
        <v>0</v>
      </c>
      <c r="AY508" s="0" t="n">
        <f aca="false">K508</f>
        <v>0</v>
      </c>
    </row>
    <row r="509" customFormat="false" ht="12.75" hidden="false" customHeight="false" outlineLevel="0" collapsed="false">
      <c r="O509" s="415" t="n">
        <v>43678</v>
      </c>
      <c r="AO509" s="472" t="n">
        <f aca="false">A509</f>
        <v>0</v>
      </c>
      <c r="AP509" s="0" t="n">
        <f aca="false">B509</f>
        <v>0</v>
      </c>
      <c r="AQ509" s="0" t="n">
        <f aca="false">C509</f>
        <v>0</v>
      </c>
      <c r="AR509" s="0" t="n">
        <f aca="false">D509</f>
        <v>0</v>
      </c>
      <c r="AS509" s="0" t="n">
        <f aca="false">E509</f>
        <v>0</v>
      </c>
      <c r="AT509" s="0" t="n">
        <f aca="false">F509</f>
        <v>0</v>
      </c>
      <c r="AU509" s="0" t="n">
        <f aca="false">G509</f>
        <v>0</v>
      </c>
      <c r="AV509" s="0" t="n">
        <f aca="false">H509</f>
        <v>0</v>
      </c>
      <c r="AW509" s="0" t="n">
        <f aca="false">I509</f>
        <v>0</v>
      </c>
      <c r="AX509" s="0" t="n">
        <f aca="false">J509</f>
        <v>0</v>
      </c>
      <c r="AY509" s="0" t="n">
        <f aca="false">K509</f>
        <v>0</v>
      </c>
    </row>
    <row r="510" customFormat="false" ht="12.75" hidden="false" customHeight="false" outlineLevel="0" collapsed="false">
      <c r="O510" s="415" t="n">
        <v>43709</v>
      </c>
    </row>
    <row r="511" customFormat="false" ht="12.75" hidden="false" customHeight="false" outlineLevel="0" collapsed="false">
      <c r="O511" s="415" t="n">
        <v>43739</v>
      </c>
    </row>
    <row r="512" customFormat="false" ht="12.75" hidden="false" customHeight="false" outlineLevel="0" collapsed="false">
      <c r="O512" s="415" t="n">
        <v>43770</v>
      </c>
    </row>
    <row r="513" customFormat="false" ht="12.75" hidden="false" customHeight="false" outlineLevel="0" collapsed="false">
      <c r="O513" s="415" t="n">
        <v>43800</v>
      </c>
    </row>
    <row r="514" customFormat="false" ht="12.75" hidden="false" customHeight="false" outlineLevel="0" collapsed="false">
      <c r="O514" s="415" t="n">
        <v>43831</v>
      </c>
    </row>
    <row r="515" customFormat="false" ht="12.75" hidden="false" customHeight="false" outlineLevel="0" collapsed="false">
      <c r="O515" s="415" t="n">
        <v>43862</v>
      </c>
    </row>
    <row r="516" customFormat="false" ht="12.75" hidden="false" customHeight="false" outlineLevel="0" collapsed="false">
      <c r="O516" s="415" t="n">
        <v>43891</v>
      </c>
    </row>
    <row r="517" customFormat="false" ht="12.75" hidden="false" customHeight="false" outlineLevel="0" collapsed="false">
      <c r="O517" s="415" t="n">
        <v>43922</v>
      </c>
    </row>
    <row r="518" customFormat="false" ht="12.75" hidden="false" customHeight="false" outlineLevel="0" collapsed="false">
      <c r="O518" s="415" t="n">
        <v>43952</v>
      </c>
    </row>
    <row r="519" customFormat="false" ht="12.75" hidden="false" customHeight="false" outlineLevel="0" collapsed="false">
      <c r="O519" s="415" t="n">
        <v>43983</v>
      </c>
    </row>
    <row r="520" customFormat="false" ht="12.75" hidden="false" customHeight="false" outlineLevel="0" collapsed="false">
      <c r="O520" s="415" t="n">
        <v>44013</v>
      </c>
    </row>
    <row r="521" customFormat="false" ht="12.75" hidden="false" customHeight="false" outlineLevel="0" collapsed="false">
      <c r="O521" s="415" t="n">
        <v>44044</v>
      </c>
    </row>
    <row r="522" customFormat="false" ht="12.75" hidden="false" customHeight="false" outlineLevel="0" collapsed="false">
      <c r="O522" s="415" t="n">
        <v>44075</v>
      </c>
    </row>
    <row r="523" customFormat="false" ht="12.75" hidden="false" customHeight="false" outlineLevel="0" collapsed="false">
      <c r="O523" s="415" t="n">
        <v>44105</v>
      </c>
    </row>
    <row r="524" customFormat="false" ht="12.75" hidden="false" customHeight="false" outlineLevel="0" collapsed="false">
      <c r="O524" s="415" t="n">
        <v>44136</v>
      </c>
    </row>
    <row r="525" customFormat="false" ht="12.75" hidden="false" customHeight="false" outlineLevel="0" collapsed="false">
      <c r="O525" s="415" t="n">
        <v>44166</v>
      </c>
    </row>
    <row r="526" customFormat="false" ht="12.75" hidden="false" customHeight="false" outlineLevel="0" collapsed="false">
      <c r="O526" s="415" t="n">
        <v>44197</v>
      </c>
    </row>
    <row r="527" customFormat="false" ht="12.75" hidden="false" customHeight="false" outlineLevel="0" collapsed="false">
      <c r="O527" s="415" t="n">
        <v>44228</v>
      </c>
    </row>
    <row r="528" customFormat="false" ht="12.75" hidden="false" customHeight="false" outlineLevel="0" collapsed="false">
      <c r="O528" s="415" t="n">
        <v>44256</v>
      </c>
    </row>
    <row r="529" customFormat="false" ht="12.75" hidden="false" customHeight="false" outlineLevel="0" collapsed="false">
      <c r="O529" s="415" t="n">
        <v>44287</v>
      </c>
    </row>
    <row r="530" customFormat="false" ht="12.75" hidden="false" customHeight="false" outlineLevel="0" collapsed="false">
      <c r="O530" s="415" t="n">
        <v>44317</v>
      </c>
    </row>
    <row r="531" customFormat="false" ht="12.75" hidden="false" customHeight="false" outlineLevel="0" collapsed="false">
      <c r="O531" s="415" t="n">
        <v>44348</v>
      </c>
    </row>
    <row r="532" customFormat="false" ht="12.75" hidden="false" customHeight="false" outlineLevel="0" collapsed="false">
      <c r="O532" s="415" t="n">
        <v>44378</v>
      </c>
    </row>
    <row r="533" customFormat="false" ht="12.75" hidden="false" customHeight="false" outlineLevel="0" collapsed="false">
      <c r="O533" s="415" t="n">
        <v>44409</v>
      </c>
    </row>
    <row r="534" customFormat="false" ht="12.75" hidden="false" customHeight="false" outlineLevel="0" collapsed="false">
      <c r="O534" s="415" t="n">
        <v>44440</v>
      </c>
    </row>
    <row r="535" customFormat="false" ht="12.75" hidden="false" customHeight="false" outlineLevel="0" collapsed="false">
      <c r="O535" s="415" t="n">
        <v>44470</v>
      </c>
    </row>
    <row r="536" customFormat="false" ht="12.75" hidden="false" customHeight="false" outlineLevel="0" collapsed="false">
      <c r="O536" s="415" t="n">
        <v>44501</v>
      </c>
    </row>
    <row r="537" customFormat="false" ht="12.75" hidden="false" customHeight="false" outlineLevel="0" collapsed="false">
      <c r="O537" s="415" t="n">
        <v>44531</v>
      </c>
    </row>
    <row r="538" customFormat="false" ht="12.75" hidden="false" customHeight="false" outlineLevel="0" collapsed="false">
      <c r="O538" s="415" t="n">
        <v>44562</v>
      </c>
    </row>
    <row r="539" customFormat="false" ht="12.75" hidden="false" customHeight="false" outlineLevel="0" collapsed="false">
      <c r="O539" s="415" t="n">
        <v>44593</v>
      </c>
    </row>
    <row r="540" customFormat="false" ht="12.75" hidden="false" customHeight="false" outlineLevel="0" collapsed="false">
      <c r="O540" s="415" t="n">
        <v>44621</v>
      </c>
    </row>
    <row r="541" customFormat="false" ht="12.75" hidden="false" customHeight="false" outlineLevel="0" collapsed="false">
      <c r="O541" s="415" t="n">
        <v>44652</v>
      </c>
    </row>
    <row r="542" customFormat="false" ht="12.75" hidden="false" customHeight="false" outlineLevel="0" collapsed="false">
      <c r="O542" s="415" t="n">
        <v>44682</v>
      </c>
    </row>
    <row r="543" customFormat="false" ht="12.75" hidden="false" customHeight="false" outlineLevel="0" collapsed="false">
      <c r="O543" s="415" t="n">
        <v>44713</v>
      </c>
    </row>
    <row r="544" customFormat="false" ht="12.75" hidden="false" customHeight="false" outlineLevel="0" collapsed="false">
      <c r="O544" s="415" t="n">
        <v>44743</v>
      </c>
    </row>
    <row r="545" customFormat="false" ht="12.75" hidden="false" customHeight="false" outlineLevel="0" collapsed="false">
      <c r="O545" s="415" t="n">
        <v>44774</v>
      </c>
    </row>
    <row r="546" customFormat="false" ht="12.75" hidden="false" customHeight="false" outlineLevel="0" collapsed="false">
      <c r="O546" s="415" t="n">
        <v>44805</v>
      </c>
    </row>
    <row r="547" customFormat="false" ht="12.75" hidden="false" customHeight="false" outlineLevel="0" collapsed="false">
      <c r="O547" s="415" t="n">
        <v>44835</v>
      </c>
    </row>
    <row r="548" customFormat="false" ht="12.75" hidden="false" customHeight="false" outlineLevel="0" collapsed="false">
      <c r="O548" s="415" t="n">
        <v>44866</v>
      </c>
    </row>
    <row r="549" customFormat="false" ht="12.75" hidden="false" customHeight="false" outlineLevel="0" collapsed="false">
      <c r="O549" s="415" t="n">
        <v>44896</v>
      </c>
    </row>
    <row r="550" customFormat="false" ht="12.75" hidden="false" customHeight="false" outlineLevel="0" collapsed="false">
      <c r="O550" s="415" t="n">
        <v>44927</v>
      </c>
    </row>
    <row r="551" customFormat="false" ht="12.75" hidden="false" customHeight="false" outlineLevel="0" collapsed="false">
      <c r="O551" s="415" t="n">
        <v>44958</v>
      </c>
    </row>
    <row r="552" customFormat="false" ht="12.75" hidden="false" customHeight="false" outlineLevel="0" collapsed="false">
      <c r="O552" s="415" t="n">
        <v>44986</v>
      </c>
    </row>
    <row r="553" customFormat="false" ht="12.75" hidden="false" customHeight="false" outlineLevel="0" collapsed="false">
      <c r="O553" s="415" t="n">
        <v>45017</v>
      </c>
    </row>
    <row r="554" customFormat="false" ht="12.75" hidden="false" customHeight="false" outlineLevel="0" collapsed="false">
      <c r="O554" s="415" t="n">
        <v>45047</v>
      </c>
    </row>
    <row r="555" customFormat="false" ht="12.75" hidden="false" customHeight="false" outlineLevel="0" collapsed="false">
      <c r="O555" s="415" t="n">
        <v>45078</v>
      </c>
    </row>
    <row r="556" customFormat="false" ht="12.75" hidden="false" customHeight="false" outlineLevel="0" collapsed="false">
      <c r="O556" s="415" t="n">
        <v>45108</v>
      </c>
    </row>
    <row r="557" customFormat="false" ht="12.75" hidden="false" customHeight="false" outlineLevel="0" collapsed="false">
      <c r="O557" s="415" t="n">
        <v>45139</v>
      </c>
    </row>
    <row r="558" customFormat="false" ht="12.75" hidden="false" customHeight="false" outlineLevel="0" collapsed="false">
      <c r="O558" s="415" t="n">
        <v>45170</v>
      </c>
    </row>
    <row r="559" customFormat="false" ht="12.75" hidden="false" customHeight="false" outlineLevel="0" collapsed="false">
      <c r="O559" s="415" t="n">
        <v>45200</v>
      </c>
    </row>
    <row r="560" customFormat="false" ht="12.75" hidden="false" customHeight="false" outlineLevel="0" collapsed="false">
      <c r="O560" s="415" t="n">
        <v>45231</v>
      </c>
    </row>
    <row r="561" customFormat="false" ht="12.75" hidden="false" customHeight="false" outlineLevel="0" collapsed="false">
      <c r="O561" s="415" t="n">
        <v>45261</v>
      </c>
    </row>
    <row r="562" customFormat="false" ht="12.75" hidden="false" customHeight="false" outlineLevel="0" collapsed="false">
      <c r="O562" s="415" t="n">
        <v>45292</v>
      </c>
    </row>
    <row r="563" customFormat="false" ht="12.75" hidden="false" customHeight="false" outlineLevel="0" collapsed="false">
      <c r="O563" s="415" t="n">
        <v>45323</v>
      </c>
    </row>
    <row r="564" customFormat="false" ht="12.75" hidden="false" customHeight="false" outlineLevel="0" collapsed="false">
      <c r="O564" s="415" t="n">
        <v>45352</v>
      </c>
    </row>
    <row r="565" customFormat="false" ht="12.75" hidden="false" customHeight="false" outlineLevel="0" collapsed="false">
      <c r="O565" s="415" t="n">
        <v>45383</v>
      </c>
    </row>
    <row r="566" customFormat="false" ht="12.75" hidden="false" customHeight="false" outlineLevel="0" collapsed="false">
      <c r="O566" s="415" t="n">
        <v>45413</v>
      </c>
    </row>
    <row r="567" customFormat="false" ht="12.75" hidden="false" customHeight="false" outlineLevel="0" collapsed="false">
      <c r="O567" s="415" t="n">
        <v>45444</v>
      </c>
    </row>
    <row r="568" customFormat="false" ht="12.75" hidden="false" customHeight="false" outlineLevel="0" collapsed="false">
      <c r="O568" s="415" t="n">
        <v>45474</v>
      </c>
    </row>
    <row r="569" customFormat="false" ht="12.75" hidden="false" customHeight="false" outlineLevel="0" collapsed="false">
      <c r="O569" s="415" t="n">
        <v>45505</v>
      </c>
    </row>
    <row r="570" customFormat="false" ht="12.75" hidden="false" customHeight="false" outlineLevel="0" collapsed="false">
      <c r="O570" s="415" t="n">
        <v>45536</v>
      </c>
    </row>
    <row r="571" customFormat="false" ht="12.75" hidden="false" customHeight="false" outlineLevel="0" collapsed="false">
      <c r="O571" s="415" t="n">
        <v>45566</v>
      </c>
    </row>
    <row r="572" customFormat="false" ht="12.75" hidden="false" customHeight="false" outlineLevel="0" collapsed="false">
      <c r="O572" s="415" t="n">
        <v>45597</v>
      </c>
    </row>
    <row r="573" customFormat="false" ht="12.75" hidden="false" customHeight="false" outlineLevel="0" collapsed="false">
      <c r="O573" s="415" t="n">
        <v>45627</v>
      </c>
    </row>
  </sheetData>
  <mergeCells count="2">
    <mergeCell ref="AJ2:AK2"/>
    <mergeCell ref="Y6:Z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Curves.DoCurveFetching">
                <anchor moveWithCells="true" sizeWithCells="false">
                  <from>
                    <xdr:col>21</xdr:col>
                    <xdr:colOff>110520</xdr:colOff>
                    <xdr:row>1</xdr:row>
                    <xdr:rowOff>0</xdr:rowOff>
                  </from>
                  <to>
                    <xdr:col>23</xdr:col>
                    <xdr:colOff>20520</xdr:colOff>
                    <xdr:row>3</xdr:row>
                    <xdr:rowOff>28080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HedgeStrip.AltA">
                <anchor moveWithCells="true" sizeWithCells="false">
                  <from>
                    <xdr:col>5</xdr:col>
                    <xdr:colOff>0</xdr:colOff>
                    <xdr:row>2</xdr:row>
                    <xdr:rowOff>152640</xdr:rowOff>
                  </from>
                  <to>
                    <xdr:col>6</xdr:col>
                    <xdr:colOff>-60120</xdr:colOff>
                    <xdr:row>4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Profit.Profit">
                <anchor moveWithCells="true" sizeWithCells="false">
                  <from>
                    <xdr:col>5</xdr:col>
                    <xdr:colOff>0</xdr:colOff>
                    <xdr:row>0</xdr:row>
                    <xdr:rowOff>85680</xdr:rowOff>
                  </from>
                  <to>
                    <xdr:col>6</xdr:col>
                    <xdr:colOff>-60120</xdr:colOff>
                    <xdr:row>2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Prepare.Prepare">
                <anchor moveWithCells="true" sizeWithCells="false">
                  <from>
                    <xdr:col>9</xdr:col>
                    <xdr:colOff>408600</xdr:colOff>
                    <xdr:row>3</xdr:row>
                    <xdr:rowOff>95400</xdr:rowOff>
                  </from>
                  <to>
                    <xdr:col>10</xdr:col>
                    <xdr:colOff>608760</xdr:colOff>
                    <xdr:row>5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Futures.Futures">
                <anchor moveWithCells="true" sizeWithCells="false">
                  <from>
                    <xdr:col>24</xdr:col>
                    <xdr:colOff>20160</xdr:colOff>
                    <xdr:row>2</xdr:row>
                    <xdr:rowOff>85680</xdr:rowOff>
                  </from>
                  <to>
                    <xdr:col>25</xdr:col>
                    <xdr:colOff>628920</xdr:colOff>
                    <xdr:row>4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Futures.Futures">
                <anchor moveWithCells="true" sizeWithCells="false">
                  <from>
                    <xdr:col>9</xdr:col>
                    <xdr:colOff>408600</xdr:colOff>
                    <xdr:row>1</xdr:row>
                    <xdr:rowOff>76320</xdr:rowOff>
                  </from>
                  <to>
                    <xdr:col>10</xdr:col>
                    <xdr:colOff>598680</xdr:colOff>
                    <xdr:row>3</xdr:row>
                    <xdr:rowOff>47160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8">
              <controlPr defaultSize="0" print="false" autoFill="0" autoPict="0" macro="UpdatingBlotter.TestIt">
                <anchor moveWithCells="true" sizeWithCells="false">
                  <from>
                    <xdr:col>9</xdr:col>
                    <xdr:colOff>398880</xdr:colOff>
                    <xdr:row>5</xdr:row>
                    <xdr:rowOff>142920</xdr:rowOff>
                  </from>
                  <to>
                    <xdr:col>10</xdr:col>
                    <xdr:colOff>608760</xdr:colOff>
                    <xdr:row>7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K68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7"/>
    <col collapsed="false" customWidth="true" hidden="false" outlineLevel="0" max="5" min="5" style="0" width="10.13"/>
    <col collapsed="false" customWidth="true" hidden="false" outlineLevel="0" max="6" min="6" style="0" width="2.13"/>
    <col collapsed="false" customWidth="true" hidden="false" outlineLevel="0" max="8" min="8" style="0" width="10.13"/>
    <col collapsed="false" customWidth="true" hidden="false" outlineLevel="0" max="9" min="9" style="0" width="2.28"/>
    <col collapsed="false" customWidth="true" hidden="false" outlineLevel="0" max="11" min="11" style="0" width="10.13"/>
  </cols>
  <sheetData>
    <row r="2" customFormat="false" ht="12.75" hidden="false" customHeight="false" outlineLevel="0" collapsed="false">
      <c r="A2" s="538" t="s">
        <v>447</v>
      </c>
      <c r="D2" s="538" t="s">
        <v>448</v>
      </c>
      <c r="E2" s="0" t="s">
        <v>448</v>
      </c>
      <c r="F2" s="538"/>
      <c r="G2" s="538" t="s">
        <v>449</v>
      </c>
      <c r="H2" s="0" t="s">
        <v>450</v>
      </c>
      <c r="I2" s="538"/>
      <c r="J2" s="538" t="s">
        <v>451</v>
      </c>
      <c r="K2" s="0" t="s">
        <v>452</v>
      </c>
    </row>
    <row r="3" customFormat="false" ht="12.75" hidden="false" customHeight="false" outlineLevel="0" collapsed="false">
      <c r="A3" s="415" t="n">
        <v>36312</v>
      </c>
      <c r="D3" s="415" t="n">
        <v>36342</v>
      </c>
      <c r="E3" s="415" t="n">
        <v>36339</v>
      </c>
      <c r="G3" s="415" t="n">
        <v>36342</v>
      </c>
      <c r="H3" s="415" t="n">
        <v>36336</v>
      </c>
      <c r="J3" s="415" t="n">
        <v>36342</v>
      </c>
      <c r="K3" s="415" t="n">
        <v>36335</v>
      </c>
    </row>
    <row r="4" customFormat="false" ht="12.75" hidden="false" customHeight="false" outlineLevel="0" collapsed="false">
      <c r="A4" s="415" t="n">
        <v>36313</v>
      </c>
      <c r="D4" s="415" t="n">
        <v>36373</v>
      </c>
      <c r="E4" s="415" t="n">
        <v>36369</v>
      </c>
      <c r="G4" s="415" t="n">
        <v>36373</v>
      </c>
      <c r="H4" s="415" t="n">
        <v>36368</v>
      </c>
      <c r="J4" s="415" t="n">
        <v>36373</v>
      </c>
      <c r="K4" s="415" t="n">
        <v>36367</v>
      </c>
    </row>
    <row r="5" customFormat="false" ht="12.75" hidden="false" customHeight="false" outlineLevel="0" collapsed="false">
      <c r="A5" s="415" t="n">
        <v>36314</v>
      </c>
      <c r="D5" s="415" t="n">
        <v>36404</v>
      </c>
      <c r="E5" s="415" t="n">
        <v>36399</v>
      </c>
      <c r="G5" s="415" t="n">
        <v>36404</v>
      </c>
      <c r="H5" s="415" t="n">
        <v>36398</v>
      </c>
      <c r="J5" s="415" t="n">
        <v>36404</v>
      </c>
      <c r="K5" s="415" t="n">
        <v>36397</v>
      </c>
    </row>
    <row r="6" customFormat="false" ht="12.75" hidden="false" customHeight="false" outlineLevel="0" collapsed="false">
      <c r="A6" s="415" t="n">
        <v>36315</v>
      </c>
      <c r="D6" s="415" t="n">
        <v>36434</v>
      </c>
      <c r="E6" s="415" t="n">
        <v>36431</v>
      </c>
      <c r="G6" s="415" t="n">
        <v>36434</v>
      </c>
      <c r="H6" s="415" t="n">
        <v>36430</v>
      </c>
      <c r="J6" s="415" t="n">
        <v>36434</v>
      </c>
      <c r="K6" s="415" t="n">
        <v>36427</v>
      </c>
    </row>
    <row r="7" customFormat="false" ht="12.75" hidden="false" customHeight="false" outlineLevel="0" collapsed="false">
      <c r="A7" s="415" t="n">
        <v>36318</v>
      </c>
      <c r="D7" s="415" t="n">
        <v>36465</v>
      </c>
      <c r="E7" s="415" t="n">
        <v>36460</v>
      </c>
      <c r="G7" s="415" t="n">
        <v>36465</v>
      </c>
      <c r="H7" s="415" t="n">
        <v>36459</v>
      </c>
      <c r="J7" s="415" t="n">
        <v>36465</v>
      </c>
      <c r="K7" s="415" t="n">
        <v>36458</v>
      </c>
    </row>
    <row r="8" customFormat="false" ht="12.75" hidden="false" customHeight="false" outlineLevel="0" collapsed="false">
      <c r="A8" s="415" t="n">
        <v>36319</v>
      </c>
      <c r="D8" s="415" t="n">
        <v>36495</v>
      </c>
      <c r="E8" s="415" t="n">
        <v>36488</v>
      </c>
      <c r="G8" s="415" t="n">
        <v>36495</v>
      </c>
      <c r="H8" s="415" t="n">
        <v>36487</v>
      </c>
      <c r="J8" s="415" t="n">
        <v>36495</v>
      </c>
      <c r="K8" s="415" t="n">
        <v>36486</v>
      </c>
    </row>
    <row r="9" customFormat="false" ht="12.75" hidden="false" customHeight="false" outlineLevel="0" collapsed="false">
      <c r="A9" s="415" t="n">
        <v>36320</v>
      </c>
      <c r="D9" s="415" t="n">
        <v>36526</v>
      </c>
      <c r="E9" s="415" t="n">
        <v>36522</v>
      </c>
      <c r="G9" s="415" t="n">
        <v>36526</v>
      </c>
      <c r="H9" s="415" t="n">
        <v>36521</v>
      </c>
      <c r="J9" s="415" t="n">
        <v>36526</v>
      </c>
      <c r="K9" s="415" t="n">
        <v>36517</v>
      </c>
    </row>
    <row r="10" customFormat="false" ht="12.75" hidden="false" customHeight="false" outlineLevel="0" collapsed="false">
      <c r="A10" s="415" t="n">
        <v>36321</v>
      </c>
      <c r="D10" s="415" t="n">
        <v>36557</v>
      </c>
      <c r="E10" s="415" t="n">
        <v>36552</v>
      </c>
      <c r="G10" s="415" t="n">
        <v>36557</v>
      </c>
      <c r="H10" s="415" t="n">
        <v>36551</v>
      </c>
      <c r="J10" s="415" t="n">
        <v>36557</v>
      </c>
      <c r="K10" s="415" t="n">
        <v>36550</v>
      </c>
    </row>
    <row r="11" customFormat="false" ht="12.75" hidden="false" customHeight="false" outlineLevel="0" collapsed="false">
      <c r="A11" s="415" t="n">
        <v>36322</v>
      </c>
      <c r="D11" s="415" t="n">
        <v>36586</v>
      </c>
      <c r="E11" s="415" t="n">
        <v>36581</v>
      </c>
      <c r="G11" s="415" t="n">
        <v>36586</v>
      </c>
      <c r="H11" s="415" t="n">
        <v>36580</v>
      </c>
      <c r="J11" s="415" t="n">
        <v>36586</v>
      </c>
      <c r="K11" s="415" t="n">
        <v>36579</v>
      </c>
    </row>
    <row r="12" customFormat="false" ht="12.75" hidden="false" customHeight="false" outlineLevel="0" collapsed="false">
      <c r="A12" s="415" t="n">
        <v>36325</v>
      </c>
      <c r="D12" s="415" t="n">
        <v>36617</v>
      </c>
      <c r="E12" s="415" t="n">
        <v>36614</v>
      </c>
      <c r="G12" s="415" t="n">
        <v>36617</v>
      </c>
      <c r="H12" s="415" t="n">
        <v>36613</v>
      </c>
      <c r="J12" s="415" t="n">
        <v>36617</v>
      </c>
      <c r="K12" s="415" t="n">
        <v>36612</v>
      </c>
    </row>
    <row r="13" customFormat="false" ht="12.75" hidden="false" customHeight="false" outlineLevel="0" collapsed="false">
      <c r="A13" s="415" t="n">
        <v>36326</v>
      </c>
      <c r="D13" s="415" t="n">
        <v>36647</v>
      </c>
      <c r="E13" s="415" t="n">
        <v>36642</v>
      </c>
      <c r="G13" s="415" t="n">
        <v>36647</v>
      </c>
      <c r="H13" s="415" t="n">
        <v>36641</v>
      </c>
      <c r="J13" s="415" t="n">
        <v>36647</v>
      </c>
      <c r="K13" s="415" t="n">
        <v>36640</v>
      </c>
    </row>
    <row r="14" customFormat="false" ht="12.75" hidden="false" customHeight="false" outlineLevel="0" collapsed="false">
      <c r="A14" s="415" t="n">
        <v>36327</v>
      </c>
      <c r="D14" s="415" t="n">
        <v>36678</v>
      </c>
      <c r="E14" s="415" t="n">
        <v>36672</v>
      </c>
      <c r="G14" s="415" t="n">
        <v>36678</v>
      </c>
      <c r="H14" s="415" t="n">
        <v>36671</v>
      </c>
      <c r="J14" s="415" t="n">
        <v>36678</v>
      </c>
      <c r="K14" s="415" t="n">
        <v>36670</v>
      </c>
    </row>
    <row r="15" customFormat="false" ht="12.75" hidden="false" customHeight="false" outlineLevel="0" collapsed="false">
      <c r="A15" s="415" t="n">
        <v>36328</v>
      </c>
      <c r="D15" s="415" t="n">
        <v>36708</v>
      </c>
      <c r="E15" s="415" t="n">
        <v>36705</v>
      </c>
      <c r="G15" s="415" t="n">
        <v>36708</v>
      </c>
      <c r="H15" s="415" t="n">
        <v>36704</v>
      </c>
      <c r="J15" s="415" t="n">
        <v>36708</v>
      </c>
      <c r="K15" s="415" t="n">
        <v>36703</v>
      </c>
    </row>
    <row r="16" customFormat="false" ht="12.75" hidden="false" customHeight="false" outlineLevel="0" collapsed="false">
      <c r="A16" s="415" t="n">
        <v>36329</v>
      </c>
      <c r="D16" s="415" t="n">
        <v>36739</v>
      </c>
      <c r="E16" s="415" t="n">
        <v>36734</v>
      </c>
      <c r="G16" s="415" t="n">
        <v>36739</v>
      </c>
      <c r="H16" s="415" t="n">
        <v>36733</v>
      </c>
      <c r="J16" s="415" t="n">
        <v>36739</v>
      </c>
      <c r="K16" s="415" t="n">
        <v>36732</v>
      </c>
    </row>
    <row r="17" customFormat="false" ht="12.75" hidden="false" customHeight="false" outlineLevel="0" collapsed="false">
      <c r="A17" s="415" t="n">
        <v>36332</v>
      </c>
      <c r="D17" s="415" t="n">
        <v>36770</v>
      </c>
      <c r="E17" s="415" t="n">
        <v>36767</v>
      </c>
      <c r="G17" s="415" t="n">
        <v>36770</v>
      </c>
      <c r="H17" s="415" t="n">
        <v>36766</v>
      </c>
      <c r="J17" s="415" t="n">
        <v>36770</v>
      </c>
      <c r="K17" s="415" t="n">
        <v>36763</v>
      </c>
    </row>
    <row r="18" customFormat="false" ht="12.75" hidden="false" customHeight="false" outlineLevel="0" collapsed="false">
      <c r="A18" s="415" t="n">
        <v>36333</v>
      </c>
      <c r="D18" s="415" t="n">
        <v>36800</v>
      </c>
      <c r="E18" s="415" t="n">
        <v>36796</v>
      </c>
      <c r="G18" s="415" t="n">
        <v>36800</v>
      </c>
      <c r="H18" s="415" t="n">
        <v>36795</v>
      </c>
      <c r="J18" s="415" t="n">
        <v>36800</v>
      </c>
      <c r="K18" s="415" t="n">
        <v>36794</v>
      </c>
    </row>
    <row r="19" customFormat="false" ht="12.75" hidden="false" customHeight="false" outlineLevel="0" collapsed="false">
      <c r="A19" s="415" t="n">
        <v>36334</v>
      </c>
      <c r="D19" s="415" t="n">
        <v>36831</v>
      </c>
      <c r="E19" s="415" t="n">
        <v>36826</v>
      </c>
      <c r="G19" s="415" t="n">
        <v>36831</v>
      </c>
      <c r="H19" s="415" t="n">
        <v>36825</v>
      </c>
      <c r="J19" s="415" t="n">
        <v>36831</v>
      </c>
      <c r="K19" s="415" t="n">
        <v>36824</v>
      </c>
    </row>
    <row r="20" customFormat="false" ht="12.75" hidden="false" customHeight="false" outlineLevel="0" collapsed="false">
      <c r="A20" s="415" t="n">
        <v>36335</v>
      </c>
      <c r="D20" s="415" t="n">
        <v>36861</v>
      </c>
      <c r="E20" s="415" t="n">
        <v>36858</v>
      </c>
      <c r="G20" s="415" t="n">
        <v>36861</v>
      </c>
      <c r="H20" s="415" t="n">
        <v>36857</v>
      </c>
      <c r="J20" s="415" t="n">
        <v>36861</v>
      </c>
      <c r="K20" s="415" t="n">
        <v>36854</v>
      </c>
    </row>
    <row r="21" customFormat="false" ht="12.75" hidden="false" customHeight="false" outlineLevel="0" collapsed="false">
      <c r="A21" s="415" t="n">
        <v>36336</v>
      </c>
      <c r="D21" s="415" t="n">
        <v>36892</v>
      </c>
      <c r="E21" s="415" t="n">
        <v>36887</v>
      </c>
      <c r="G21" s="415" t="n">
        <v>36892</v>
      </c>
      <c r="H21" s="415" t="n">
        <v>36886</v>
      </c>
      <c r="J21" s="415" t="n">
        <v>36892</v>
      </c>
      <c r="K21" s="415" t="n">
        <v>36882</v>
      </c>
    </row>
    <row r="22" customFormat="false" ht="12.75" hidden="false" customHeight="false" outlineLevel="0" collapsed="false">
      <c r="A22" s="415" t="n">
        <v>36339</v>
      </c>
      <c r="D22" s="415" t="n">
        <v>36923</v>
      </c>
      <c r="E22" s="415" t="n">
        <v>36920</v>
      </c>
      <c r="G22" s="415" t="n">
        <v>36923</v>
      </c>
      <c r="H22" s="415" t="n">
        <v>36917</v>
      </c>
      <c r="J22" s="415" t="n">
        <v>36923</v>
      </c>
      <c r="K22" s="415" t="n">
        <v>36916</v>
      </c>
    </row>
    <row r="23" customFormat="false" ht="12.75" hidden="false" customHeight="false" outlineLevel="0" collapsed="false">
      <c r="A23" s="415" t="n">
        <v>36340</v>
      </c>
      <c r="D23" s="415" t="n">
        <v>36951</v>
      </c>
      <c r="E23" s="415" t="n">
        <v>36948</v>
      </c>
      <c r="G23" s="415" t="n">
        <v>36951</v>
      </c>
      <c r="H23" s="415" t="n">
        <v>36945</v>
      </c>
      <c r="J23" s="415" t="n">
        <v>36951</v>
      </c>
      <c r="K23" s="415" t="n">
        <v>36944</v>
      </c>
    </row>
    <row r="24" customFormat="false" ht="12.75" hidden="false" customHeight="false" outlineLevel="0" collapsed="false">
      <c r="A24" s="415" t="n">
        <v>36341</v>
      </c>
      <c r="D24" s="415" t="n">
        <v>36982</v>
      </c>
      <c r="E24" s="415" t="n">
        <v>36978</v>
      </c>
      <c r="G24" s="415" t="n">
        <v>36982</v>
      </c>
      <c r="H24" s="415" t="n">
        <v>36977</v>
      </c>
      <c r="J24" s="415" t="n">
        <v>36982</v>
      </c>
      <c r="K24" s="415" t="n">
        <v>36976</v>
      </c>
    </row>
    <row r="25" customFormat="false" ht="12.75" hidden="false" customHeight="false" outlineLevel="0" collapsed="false">
      <c r="A25" s="415" t="n">
        <v>36342</v>
      </c>
      <c r="D25" s="415" t="n">
        <v>37012</v>
      </c>
      <c r="E25" s="415" t="n">
        <v>37007</v>
      </c>
      <c r="G25" s="415" t="n">
        <v>37012</v>
      </c>
      <c r="H25" s="415" t="n">
        <v>37006</v>
      </c>
      <c r="J25" s="415" t="n">
        <v>37012</v>
      </c>
      <c r="K25" s="415" t="n">
        <v>37005</v>
      </c>
    </row>
    <row r="26" customFormat="false" ht="12.75" hidden="false" customHeight="false" outlineLevel="0" collapsed="false">
      <c r="A26" s="415" t="n">
        <v>36343</v>
      </c>
      <c r="D26" s="415" t="n">
        <v>37043</v>
      </c>
      <c r="E26" s="415" t="n">
        <v>37040</v>
      </c>
      <c r="G26" s="415" t="n">
        <v>37043</v>
      </c>
      <c r="H26" s="415" t="n">
        <v>37036</v>
      </c>
      <c r="J26" s="415" t="n">
        <v>37043</v>
      </c>
      <c r="K26" s="415" t="n">
        <v>37035</v>
      </c>
    </row>
    <row r="27" customFormat="false" ht="12.75" hidden="false" customHeight="false" outlineLevel="0" collapsed="false">
      <c r="A27" s="415" t="n">
        <v>36347</v>
      </c>
      <c r="D27" s="415" t="n">
        <v>37073</v>
      </c>
      <c r="E27" s="415" t="n">
        <v>37069</v>
      </c>
      <c r="G27" s="415" t="n">
        <v>37073</v>
      </c>
      <c r="H27" s="415" t="n">
        <v>37068</v>
      </c>
      <c r="J27" s="415" t="n">
        <v>37073</v>
      </c>
      <c r="K27" s="415" t="n">
        <v>37067</v>
      </c>
    </row>
    <row r="28" customFormat="false" ht="12.75" hidden="false" customHeight="false" outlineLevel="0" collapsed="false">
      <c r="A28" s="415" t="n">
        <v>36348</v>
      </c>
      <c r="D28" s="415" t="n">
        <v>37104</v>
      </c>
      <c r="E28" s="415" t="n">
        <v>37099</v>
      </c>
      <c r="G28" s="415" t="n">
        <v>37104</v>
      </c>
      <c r="H28" s="415" t="n">
        <v>37098</v>
      </c>
      <c r="J28" s="415" t="n">
        <v>37104</v>
      </c>
      <c r="K28" s="415" t="n">
        <v>37097</v>
      </c>
    </row>
    <row r="29" customFormat="false" ht="12.75" hidden="false" customHeight="false" outlineLevel="0" collapsed="false">
      <c r="A29" s="415" t="n">
        <v>36349</v>
      </c>
      <c r="D29" s="415" t="n">
        <v>37135</v>
      </c>
      <c r="E29" s="415" t="n">
        <v>37132</v>
      </c>
      <c r="G29" s="415" t="n">
        <v>37135</v>
      </c>
      <c r="H29" s="415" t="n">
        <v>37131</v>
      </c>
      <c r="J29" s="415" t="n">
        <v>37135</v>
      </c>
      <c r="K29" s="415" t="n">
        <v>37130</v>
      </c>
    </row>
    <row r="30" customFormat="false" ht="12.75" hidden="false" customHeight="false" outlineLevel="0" collapsed="false">
      <c r="A30" s="415" t="n">
        <v>36350</v>
      </c>
      <c r="D30" s="415" t="n">
        <v>37165</v>
      </c>
      <c r="E30" s="415" t="n">
        <v>37160</v>
      </c>
      <c r="G30" s="415" t="n">
        <v>37165</v>
      </c>
      <c r="H30" s="415" t="n">
        <v>37159</v>
      </c>
      <c r="J30" s="415" t="n">
        <v>37165</v>
      </c>
      <c r="K30" s="415" t="n">
        <v>37158</v>
      </c>
    </row>
    <row r="31" customFormat="false" ht="12.75" hidden="false" customHeight="false" outlineLevel="0" collapsed="false">
      <c r="A31" s="415" t="n">
        <v>36353</v>
      </c>
      <c r="D31" s="415" t="n">
        <v>37196</v>
      </c>
      <c r="E31" s="415" t="n">
        <v>37193</v>
      </c>
      <c r="G31" s="415" t="n">
        <v>37196</v>
      </c>
      <c r="H31" s="415" t="n">
        <v>37190</v>
      </c>
      <c r="J31" s="415" t="n">
        <v>37196</v>
      </c>
      <c r="K31" s="415" t="n">
        <v>37189</v>
      </c>
    </row>
    <row r="32" customFormat="false" ht="12.75" hidden="false" customHeight="false" outlineLevel="0" collapsed="false">
      <c r="A32" s="415" t="n">
        <v>36354</v>
      </c>
      <c r="D32" s="415" t="n">
        <v>37226</v>
      </c>
      <c r="E32" s="415" t="n">
        <v>37223</v>
      </c>
      <c r="G32" s="415" t="n">
        <v>37226</v>
      </c>
      <c r="H32" s="415" t="n">
        <v>37222</v>
      </c>
      <c r="J32" s="415" t="n">
        <v>37226</v>
      </c>
      <c r="K32" s="415" t="n">
        <v>37221</v>
      </c>
    </row>
    <row r="33" customFormat="false" ht="12.75" hidden="false" customHeight="false" outlineLevel="0" collapsed="false">
      <c r="A33" s="415" t="n">
        <v>36355</v>
      </c>
      <c r="D33" s="415" t="n">
        <v>37257</v>
      </c>
      <c r="E33" s="415" t="n">
        <v>37252</v>
      </c>
      <c r="G33" s="415" t="n">
        <v>37257</v>
      </c>
      <c r="H33" s="415" t="n">
        <v>37251</v>
      </c>
      <c r="J33" s="415" t="n">
        <v>37257</v>
      </c>
      <c r="K33" s="415" t="n">
        <v>37249</v>
      </c>
    </row>
    <row r="34" customFormat="false" ht="12.75" hidden="false" customHeight="false" outlineLevel="0" collapsed="false">
      <c r="A34" s="415" t="n">
        <v>36356</v>
      </c>
      <c r="D34" s="415" t="n">
        <v>37288</v>
      </c>
      <c r="E34" s="415" t="n">
        <v>37285</v>
      </c>
      <c r="G34" s="415" t="n">
        <v>37288</v>
      </c>
      <c r="H34" s="415" t="n">
        <v>37284</v>
      </c>
      <c r="J34" s="415" t="n">
        <v>37288</v>
      </c>
      <c r="K34" s="415" t="n">
        <v>37281</v>
      </c>
    </row>
    <row r="35" customFormat="false" ht="12.75" hidden="false" customHeight="false" outlineLevel="0" collapsed="false">
      <c r="A35" s="415" t="n">
        <v>36357</v>
      </c>
      <c r="D35" s="415" t="n">
        <v>37316</v>
      </c>
      <c r="E35" s="415" t="n">
        <v>37313</v>
      </c>
      <c r="G35" s="415" t="n">
        <v>37316</v>
      </c>
      <c r="H35" s="415" t="n">
        <v>37312</v>
      </c>
      <c r="J35" s="415" t="n">
        <v>37316</v>
      </c>
      <c r="K35" s="415" t="n">
        <v>37309</v>
      </c>
    </row>
    <row r="36" customFormat="false" ht="12.75" hidden="false" customHeight="false" outlineLevel="0" collapsed="false">
      <c r="A36" s="415" t="n">
        <v>36360</v>
      </c>
      <c r="D36" s="415" t="n">
        <v>37347</v>
      </c>
      <c r="E36" s="415" t="n">
        <v>37341</v>
      </c>
      <c r="G36" s="415" t="n">
        <v>37347</v>
      </c>
      <c r="H36" s="415" t="n">
        <v>37340</v>
      </c>
      <c r="J36" s="415" t="n">
        <v>37347</v>
      </c>
      <c r="K36" s="415" t="n">
        <v>37337</v>
      </c>
    </row>
    <row r="37" customFormat="false" ht="12.75" hidden="false" customHeight="false" outlineLevel="0" collapsed="false">
      <c r="A37" s="415" t="n">
        <v>36361</v>
      </c>
      <c r="D37" s="415" t="n">
        <v>37377</v>
      </c>
      <c r="E37" s="415" t="n">
        <v>37372</v>
      </c>
      <c r="G37" s="415" t="n">
        <v>37377</v>
      </c>
      <c r="H37" s="415" t="n">
        <v>37371</v>
      </c>
      <c r="J37" s="415" t="n">
        <v>37377</v>
      </c>
      <c r="K37" s="415" t="n">
        <v>37370</v>
      </c>
    </row>
    <row r="38" customFormat="false" ht="12.75" hidden="false" customHeight="false" outlineLevel="0" collapsed="false">
      <c r="A38" s="415" t="n">
        <v>36362</v>
      </c>
      <c r="D38" s="415" t="n">
        <v>37408</v>
      </c>
      <c r="E38" s="415" t="n">
        <v>37405</v>
      </c>
      <c r="G38" s="415" t="n">
        <v>37408</v>
      </c>
      <c r="H38" s="415" t="n">
        <v>37404</v>
      </c>
      <c r="J38" s="415" t="n">
        <v>37408</v>
      </c>
      <c r="K38" s="415" t="n">
        <v>37403</v>
      </c>
    </row>
    <row r="39" customFormat="false" ht="12.75" hidden="false" customHeight="false" outlineLevel="0" collapsed="false">
      <c r="A39" s="415" t="n">
        <v>36363</v>
      </c>
      <c r="D39" s="415" t="n">
        <v>37438</v>
      </c>
      <c r="E39" s="415" t="n">
        <v>37433</v>
      </c>
      <c r="G39" s="415" t="n">
        <v>37438</v>
      </c>
      <c r="H39" s="415" t="n">
        <v>37432</v>
      </c>
      <c r="J39" s="415" t="n">
        <v>37438</v>
      </c>
      <c r="K39" s="415" t="n">
        <v>37431</v>
      </c>
    </row>
    <row r="40" customFormat="false" ht="12.75" hidden="false" customHeight="false" outlineLevel="0" collapsed="false">
      <c r="A40" s="415" t="n">
        <v>36364</v>
      </c>
      <c r="D40" s="415" t="n">
        <v>37469</v>
      </c>
      <c r="E40" s="415" t="n">
        <v>37466</v>
      </c>
      <c r="G40" s="415" t="n">
        <v>37469</v>
      </c>
      <c r="H40" s="415" t="n">
        <v>37463</v>
      </c>
      <c r="J40" s="415" t="n">
        <v>37469</v>
      </c>
      <c r="K40" s="415" t="n">
        <v>37462</v>
      </c>
    </row>
    <row r="41" customFormat="false" ht="12.75" hidden="false" customHeight="false" outlineLevel="0" collapsed="false">
      <c r="A41" s="415" t="n">
        <v>36367</v>
      </c>
      <c r="D41" s="415" t="n">
        <v>37500</v>
      </c>
      <c r="E41" s="415" t="n">
        <v>37496</v>
      </c>
      <c r="G41" s="415" t="n">
        <v>37500</v>
      </c>
      <c r="H41" s="415" t="n">
        <v>37495</v>
      </c>
      <c r="J41" s="415" t="n">
        <v>37500</v>
      </c>
      <c r="K41" s="415" t="n">
        <v>37494</v>
      </c>
    </row>
    <row r="42" customFormat="false" ht="12.75" hidden="false" customHeight="false" outlineLevel="0" collapsed="false">
      <c r="A42" s="415" t="n">
        <v>36368</v>
      </c>
      <c r="D42" s="415" t="n">
        <v>37530</v>
      </c>
      <c r="E42" s="415" t="n">
        <v>37525</v>
      </c>
      <c r="G42" s="415" t="n">
        <v>37530</v>
      </c>
      <c r="H42" s="415" t="n">
        <v>37524</v>
      </c>
      <c r="J42" s="415" t="n">
        <v>37530</v>
      </c>
      <c r="K42" s="415" t="n">
        <v>37523</v>
      </c>
    </row>
    <row r="43" customFormat="false" ht="12.75" hidden="false" customHeight="false" outlineLevel="0" collapsed="false">
      <c r="A43" s="415" t="n">
        <v>36369</v>
      </c>
      <c r="D43" s="415" t="n">
        <v>37561</v>
      </c>
      <c r="E43" s="415" t="n">
        <v>37558</v>
      </c>
      <c r="G43" s="415" t="n">
        <v>37561</v>
      </c>
      <c r="H43" s="415" t="n">
        <v>37557</v>
      </c>
      <c r="J43" s="415" t="n">
        <v>37561</v>
      </c>
      <c r="K43" s="415" t="n">
        <v>37554</v>
      </c>
    </row>
    <row r="44" customFormat="false" ht="12.75" hidden="false" customHeight="false" outlineLevel="0" collapsed="false">
      <c r="A44" s="415" t="n">
        <v>36370</v>
      </c>
      <c r="D44" s="415" t="n">
        <v>37591</v>
      </c>
      <c r="E44" s="415" t="n">
        <v>37586</v>
      </c>
      <c r="G44" s="415" t="n">
        <v>37591</v>
      </c>
      <c r="H44" s="415" t="n">
        <v>37585</v>
      </c>
      <c r="J44" s="415" t="n">
        <v>37591</v>
      </c>
      <c r="K44" s="415" t="n">
        <v>37582</v>
      </c>
    </row>
    <row r="45" customFormat="false" ht="12.75" hidden="false" customHeight="false" outlineLevel="0" collapsed="false">
      <c r="A45" s="415" t="n">
        <v>36371</v>
      </c>
      <c r="D45" s="415" t="n">
        <v>37622</v>
      </c>
      <c r="E45" s="415" t="n">
        <v>37617</v>
      </c>
      <c r="G45" s="415" t="n">
        <v>37622</v>
      </c>
      <c r="H45" s="415" t="n">
        <v>37616</v>
      </c>
      <c r="J45" s="415" t="n">
        <v>37622</v>
      </c>
      <c r="K45" s="415" t="n">
        <v>37614</v>
      </c>
    </row>
    <row r="46" customFormat="false" ht="12.75" hidden="false" customHeight="false" outlineLevel="0" collapsed="false">
      <c r="A46" s="415" t="n">
        <v>36374</v>
      </c>
      <c r="D46" s="415" t="n">
        <v>37653</v>
      </c>
      <c r="E46" s="415" t="n">
        <v>37650</v>
      </c>
      <c r="G46" s="415" t="n">
        <v>37653</v>
      </c>
      <c r="H46" s="415" t="n">
        <v>37649</v>
      </c>
      <c r="J46" s="415" t="n">
        <v>37653</v>
      </c>
      <c r="K46" s="415" t="n">
        <v>37648</v>
      </c>
    </row>
    <row r="47" customFormat="false" ht="12.75" hidden="false" customHeight="false" outlineLevel="0" collapsed="false">
      <c r="A47" s="415" t="n">
        <v>36375</v>
      </c>
      <c r="D47" s="415" t="n">
        <v>37681</v>
      </c>
      <c r="E47" s="415" t="n">
        <v>37678</v>
      </c>
      <c r="G47" s="415" t="n">
        <v>37681</v>
      </c>
      <c r="H47" s="415" t="n">
        <v>37677</v>
      </c>
      <c r="J47" s="415" t="n">
        <v>37681</v>
      </c>
      <c r="K47" s="415" t="n">
        <v>37676</v>
      </c>
    </row>
    <row r="48" customFormat="false" ht="12.75" hidden="false" customHeight="false" outlineLevel="0" collapsed="false">
      <c r="A48" s="415" t="n">
        <v>36376</v>
      </c>
      <c r="D48" s="415" t="n">
        <v>37712</v>
      </c>
      <c r="E48" s="415" t="n">
        <v>37707</v>
      </c>
      <c r="G48" s="415" t="n">
        <v>37712</v>
      </c>
      <c r="H48" s="415" t="n">
        <v>37706</v>
      </c>
      <c r="J48" s="415" t="n">
        <v>37712</v>
      </c>
      <c r="K48" s="415" t="n">
        <v>37705</v>
      </c>
    </row>
    <row r="49" customFormat="false" ht="12.75" hidden="false" customHeight="false" outlineLevel="0" collapsed="false">
      <c r="A49" s="415" t="n">
        <v>36377</v>
      </c>
      <c r="D49" s="415" t="n">
        <v>37742</v>
      </c>
      <c r="E49" s="415" t="n">
        <v>37739</v>
      </c>
      <c r="G49" s="415" t="n">
        <v>37742</v>
      </c>
      <c r="H49" s="415" t="n">
        <v>37736</v>
      </c>
      <c r="J49" s="415" t="n">
        <v>37742</v>
      </c>
      <c r="K49" s="415" t="n">
        <v>37735</v>
      </c>
    </row>
    <row r="50" customFormat="false" ht="12.75" hidden="false" customHeight="false" outlineLevel="0" collapsed="false">
      <c r="A50" s="415" t="n">
        <v>36378</v>
      </c>
      <c r="D50" s="415" t="n">
        <v>37773</v>
      </c>
      <c r="E50" s="415" t="n">
        <v>37769</v>
      </c>
      <c r="G50" s="415" t="n">
        <v>37773</v>
      </c>
      <c r="H50" s="415" t="n">
        <v>37768</v>
      </c>
      <c r="J50" s="415" t="n">
        <v>37773</v>
      </c>
      <c r="K50" s="415" t="n">
        <v>37767</v>
      </c>
    </row>
    <row r="51" customFormat="false" ht="12.75" hidden="false" customHeight="false" outlineLevel="0" collapsed="false">
      <c r="A51" s="415" t="n">
        <v>36381</v>
      </c>
      <c r="D51" s="415" t="n">
        <v>37803</v>
      </c>
      <c r="E51" s="415" t="n">
        <v>37798</v>
      </c>
      <c r="G51" s="415" t="n">
        <v>37803</v>
      </c>
      <c r="H51" s="415" t="n">
        <v>37797</v>
      </c>
      <c r="J51" s="415" t="n">
        <v>37803</v>
      </c>
      <c r="K51" s="415" t="n">
        <v>37796</v>
      </c>
    </row>
    <row r="52" customFormat="false" ht="12.75" hidden="false" customHeight="false" outlineLevel="0" collapsed="false">
      <c r="A52" s="415" t="n">
        <v>36382</v>
      </c>
      <c r="D52" s="415" t="n">
        <v>37834</v>
      </c>
      <c r="E52" s="415" t="n">
        <v>37831</v>
      </c>
      <c r="G52" s="415" t="n">
        <v>37834</v>
      </c>
      <c r="H52" s="415" t="n">
        <v>37830</v>
      </c>
      <c r="J52" s="415" t="n">
        <v>37834</v>
      </c>
      <c r="K52" s="415" t="n">
        <v>37827</v>
      </c>
    </row>
    <row r="53" customFormat="false" ht="12.75" hidden="false" customHeight="false" outlineLevel="0" collapsed="false">
      <c r="A53" s="415" t="n">
        <v>36383</v>
      </c>
      <c r="D53" s="415" t="n">
        <v>37865</v>
      </c>
      <c r="E53" s="415" t="n">
        <v>37860</v>
      </c>
      <c r="G53" s="415" t="n">
        <v>37865</v>
      </c>
      <c r="H53" s="415" t="n">
        <v>37859</v>
      </c>
      <c r="J53" s="415" t="n">
        <v>37865</v>
      </c>
      <c r="K53" s="415" t="n">
        <v>37858</v>
      </c>
    </row>
    <row r="54" customFormat="false" ht="12.75" hidden="false" customHeight="false" outlineLevel="0" collapsed="false">
      <c r="A54" s="415" t="n">
        <v>36384</v>
      </c>
      <c r="D54" s="415" t="n">
        <v>37895</v>
      </c>
      <c r="E54" s="415" t="n">
        <v>37890</v>
      </c>
      <c r="G54" s="415" t="n">
        <v>37895</v>
      </c>
      <c r="H54" s="415" t="n">
        <v>37889</v>
      </c>
      <c r="J54" s="415" t="n">
        <v>37895</v>
      </c>
      <c r="K54" s="415" t="n">
        <v>37888</v>
      </c>
    </row>
    <row r="55" customFormat="false" ht="12.75" hidden="false" customHeight="false" outlineLevel="0" collapsed="false">
      <c r="A55" s="415" t="n">
        <v>36385</v>
      </c>
      <c r="D55" s="415" t="n">
        <v>37926</v>
      </c>
      <c r="E55" s="415" t="n">
        <v>37923</v>
      </c>
      <c r="G55" s="415" t="n">
        <v>37926</v>
      </c>
      <c r="H55" s="415" t="n">
        <v>37922</v>
      </c>
      <c r="J55" s="415" t="n">
        <v>37926</v>
      </c>
      <c r="K55" s="415" t="n">
        <v>37921</v>
      </c>
    </row>
    <row r="56" customFormat="false" ht="12.75" hidden="false" customHeight="false" outlineLevel="0" collapsed="false">
      <c r="A56" s="415" t="n">
        <v>36388</v>
      </c>
      <c r="D56" s="415" t="n">
        <v>37956</v>
      </c>
      <c r="E56" s="415" t="n">
        <v>37950</v>
      </c>
      <c r="G56" s="415" t="n">
        <v>37956</v>
      </c>
      <c r="H56" s="415" t="n">
        <v>37949</v>
      </c>
      <c r="J56" s="415" t="n">
        <v>37956</v>
      </c>
      <c r="K56" s="415" t="n">
        <v>37946</v>
      </c>
    </row>
    <row r="57" customFormat="false" ht="12.75" hidden="false" customHeight="false" outlineLevel="0" collapsed="false">
      <c r="A57" s="415" t="n">
        <v>36389</v>
      </c>
      <c r="D57" s="415" t="n">
        <v>37987</v>
      </c>
      <c r="E57" s="415" t="n">
        <v>37984</v>
      </c>
      <c r="G57" s="415" t="n">
        <v>37987</v>
      </c>
      <c r="H57" s="415" t="n">
        <v>37981</v>
      </c>
      <c r="J57" s="415" t="n">
        <v>37987</v>
      </c>
      <c r="K57" s="415" t="n">
        <v>37979</v>
      </c>
    </row>
    <row r="58" customFormat="false" ht="12.75" hidden="false" customHeight="false" outlineLevel="0" collapsed="false">
      <c r="A58" s="415" t="n">
        <v>36390</v>
      </c>
      <c r="D58" s="415" t="n">
        <v>38018</v>
      </c>
      <c r="E58" s="415" t="n">
        <v>38014</v>
      </c>
      <c r="G58" s="415" t="n">
        <v>38018</v>
      </c>
      <c r="H58" s="415" t="n">
        <v>38013</v>
      </c>
      <c r="J58" s="415" t="n">
        <v>38018</v>
      </c>
      <c r="K58" s="415" t="n">
        <v>38012</v>
      </c>
    </row>
    <row r="59" customFormat="false" ht="12.75" hidden="false" customHeight="false" outlineLevel="0" collapsed="false">
      <c r="A59" s="415" t="n">
        <v>36391</v>
      </c>
      <c r="D59" s="415" t="n">
        <v>38047</v>
      </c>
      <c r="E59" s="415" t="n">
        <v>38042</v>
      </c>
      <c r="G59" s="415" t="n">
        <v>38047</v>
      </c>
      <c r="H59" s="415" t="n">
        <v>38041</v>
      </c>
      <c r="J59" s="415" t="n">
        <v>38047</v>
      </c>
      <c r="K59" s="415" t="n">
        <v>38040</v>
      </c>
    </row>
    <row r="60" customFormat="false" ht="12.75" hidden="false" customHeight="false" outlineLevel="0" collapsed="false">
      <c r="A60" s="415" t="n">
        <v>36392</v>
      </c>
      <c r="D60" s="415" t="n">
        <v>38078</v>
      </c>
      <c r="E60" s="415" t="n">
        <v>38075</v>
      </c>
      <c r="G60" s="415" t="n">
        <v>38078</v>
      </c>
      <c r="H60" s="415" t="n">
        <v>38072</v>
      </c>
      <c r="J60" s="415" t="n">
        <v>38078</v>
      </c>
      <c r="K60" s="415" t="n">
        <v>38071</v>
      </c>
    </row>
    <row r="61" customFormat="false" ht="12.75" hidden="false" customHeight="false" outlineLevel="0" collapsed="false">
      <c r="A61" s="415" t="n">
        <v>36395</v>
      </c>
      <c r="D61" s="415" t="n">
        <v>38108</v>
      </c>
      <c r="E61" s="415" t="n">
        <v>38105</v>
      </c>
      <c r="G61" s="415" t="n">
        <v>38108</v>
      </c>
      <c r="H61" s="415" t="n">
        <v>38104</v>
      </c>
      <c r="J61" s="415" t="n">
        <v>38108</v>
      </c>
      <c r="K61" s="415" t="n">
        <v>38103</v>
      </c>
    </row>
    <row r="62" customFormat="false" ht="12.75" hidden="false" customHeight="false" outlineLevel="0" collapsed="false">
      <c r="A62" s="415" t="n">
        <v>36396</v>
      </c>
      <c r="D62" s="415" t="n">
        <v>38139</v>
      </c>
      <c r="E62" s="415" t="n">
        <v>38133</v>
      </c>
      <c r="G62" s="415" t="n">
        <v>38139</v>
      </c>
      <c r="H62" s="415" t="n">
        <v>38132</v>
      </c>
      <c r="J62" s="415" t="n">
        <v>38139</v>
      </c>
      <c r="K62" s="415" t="n">
        <v>38131</v>
      </c>
    </row>
    <row r="63" customFormat="false" ht="12.75" hidden="false" customHeight="false" outlineLevel="0" collapsed="false">
      <c r="A63" s="415" t="n">
        <v>36397</v>
      </c>
      <c r="D63" s="415" t="n">
        <v>38169</v>
      </c>
      <c r="E63" s="415" t="n">
        <v>38166</v>
      </c>
      <c r="G63" s="415" t="n">
        <v>38169</v>
      </c>
      <c r="H63" s="415" t="n">
        <v>38163</v>
      </c>
      <c r="J63" s="415" t="n">
        <v>38169</v>
      </c>
      <c r="K63" s="415" t="n">
        <v>38162</v>
      </c>
    </row>
    <row r="64" customFormat="false" ht="12.75" hidden="false" customHeight="false" outlineLevel="0" collapsed="false">
      <c r="A64" s="415" t="n">
        <v>36398</v>
      </c>
      <c r="D64" s="415" t="n">
        <v>38200</v>
      </c>
      <c r="E64" s="415" t="n">
        <v>38196</v>
      </c>
      <c r="G64" s="415" t="n">
        <v>38200</v>
      </c>
      <c r="H64" s="415" t="n">
        <v>38195</v>
      </c>
      <c r="J64" s="415" t="n">
        <v>38200</v>
      </c>
      <c r="K64" s="415" t="n">
        <v>38194</v>
      </c>
    </row>
    <row r="65" customFormat="false" ht="12.75" hidden="false" customHeight="false" outlineLevel="0" collapsed="false">
      <c r="A65" s="415" t="n">
        <v>36399</v>
      </c>
      <c r="D65" s="415" t="n">
        <v>38231</v>
      </c>
      <c r="E65" s="415" t="n">
        <v>38226</v>
      </c>
      <c r="G65" s="415" t="n">
        <v>38231</v>
      </c>
      <c r="H65" s="415" t="n">
        <v>38225</v>
      </c>
      <c r="J65" s="415" t="n">
        <v>38231</v>
      </c>
      <c r="K65" s="415" t="n">
        <v>38224</v>
      </c>
    </row>
    <row r="66" customFormat="false" ht="12.75" hidden="false" customHeight="false" outlineLevel="0" collapsed="false">
      <c r="A66" s="415" t="n">
        <v>36402</v>
      </c>
      <c r="D66" s="415" t="n">
        <v>38261</v>
      </c>
      <c r="E66" s="415" t="n">
        <v>38258</v>
      </c>
      <c r="G66" s="415" t="n">
        <v>38261</v>
      </c>
      <c r="H66" s="415" t="n">
        <v>38257</v>
      </c>
      <c r="J66" s="415" t="n">
        <v>38261</v>
      </c>
      <c r="K66" s="415" t="n">
        <v>38254</v>
      </c>
    </row>
    <row r="67" customFormat="false" ht="12.75" hidden="false" customHeight="false" outlineLevel="0" collapsed="false">
      <c r="A67" s="415" t="n">
        <v>36403</v>
      </c>
      <c r="D67" s="415" t="n">
        <v>38292</v>
      </c>
      <c r="E67" s="415" t="n">
        <v>38287</v>
      </c>
      <c r="G67" s="415" t="n">
        <v>38292</v>
      </c>
      <c r="H67" s="415" t="n">
        <v>38286</v>
      </c>
      <c r="J67" s="415" t="n">
        <v>38292</v>
      </c>
      <c r="K67" s="415" t="n">
        <v>38285</v>
      </c>
    </row>
    <row r="68" customFormat="false" ht="12.75" hidden="false" customHeight="false" outlineLevel="0" collapsed="false">
      <c r="A68" s="415" t="n">
        <v>36404</v>
      </c>
      <c r="D68" s="415" t="n">
        <v>38322</v>
      </c>
      <c r="E68" s="415" t="n">
        <v>38317</v>
      </c>
      <c r="G68" s="415" t="n">
        <v>38322</v>
      </c>
      <c r="H68" s="415" t="n">
        <v>38315</v>
      </c>
      <c r="J68" s="415" t="n">
        <v>38322</v>
      </c>
      <c r="K68" s="415" t="n">
        <v>38314</v>
      </c>
    </row>
    <row r="69" customFormat="false" ht="12.75" hidden="false" customHeight="false" outlineLevel="0" collapsed="false">
      <c r="A69" s="415" t="n">
        <v>36405</v>
      </c>
      <c r="D69" s="415" t="n">
        <v>38353</v>
      </c>
      <c r="E69" s="415" t="n">
        <v>38349</v>
      </c>
      <c r="G69" s="415" t="n">
        <v>38353</v>
      </c>
      <c r="H69" s="415" t="n">
        <v>38348</v>
      </c>
      <c r="J69" s="415" t="n">
        <v>38353</v>
      </c>
      <c r="K69" s="415" t="n">
        <v>38345</v>
      </c>
    </row>
    <row r="70" customFormat="false" ht="12.75" hidden="false" customHeight="false" outlineLevel="0" collapsed="false">
      <c r="A70" s="415" t="n">
        <v>36406</v>
      </c>
      <c r="D70" s="415" t="n">
        <v>38384</v>
      </c>
      <c r="E70" s="415" t="n">
        <v>38379</v>
      </c>
      <c r="G70" s="415" t="n">
        <v>38384</v>
      </c>
      <c r="H70" s="415" t="n">
        <v>38378</v>
      </c>
      <c r="J70" s="415" t="n">
        <v>38384</v>
      </c>
      <c r="K70" s="415" t="n">
        <v>38377</v>
      </c>
    </row>
    <row r="71" customFormat="false" ht="12.75" hidden="false" customHeight="false" outlineLevel="0" collapsed="false">
      <c r="A71" s="415" t="n">
        <v>36410</v>
      </c>
      <c r="D71" s="415" t="n">
        <v>38412</v>
      </c>
      <c r="E71" s="415" t="n">
        <v>38407</v>
      </c>
      <c r="G71" s="415" t="n">
        <v>38412</v>
      </c>
      <c r="H71" s="415" t="n">
        <v>38406</v>
      </c>
      <c r="J71" s="415" t="n">
        <v>38412</v>
      </c>
      <c r="K71" s="415" t="n">
        <v>38405</v>
      </c>
    </row>
    <row r="72" customFormat="false" ht="12.75" hidden="false" customHeight="false" outlineLevel="0" collapsed="false">
      <c r="A72" s="415" t="n">
        <v>36411</v>
      </c>
      <c r="D72" s="415" t="n">
        <v>38443</v>
      </c>
      <c r="E72" s="415" t="n">
        <v>38440</v>
      </c>
      <c r="G72" s="415" t="n">
        <v>38443</v>
      </c>
      <c r="H72" s="415" t="n">
        <v>38439</v>
      </c>
      <c r="J72" s="415" t="n">
        <v>38443</v>
      </c>
      <c r="K72" s="415" t="n">
        <v>38436</v>
      </c>
    </row>
    <row r="73" customFormat="false" ht="12.75" hidden="false" customHeight="false" outlineLevel="0" collapsed="false">
      <c r="A73" s="415" t="n">
        <v>36412</v>
      </c>
      <c r="D73" s="415" t="n">
        <v>38473</v>
      </c>
      <c r="E73" s="415" t="n">
        <v>38469</v>
      </c>
      <c r="G73" s="415" t="n">
        <v>38473</v>
      </c>
      <c r="H73" s="415" t="n">
        <v>38468</v>
      </c>
      <c r="J73" s="415" t="n">
        <v>38473</v>
      </c>
      <c r="K73" s="415" t="n">
        <v>38467</v>
      </c>
    </row>
    <row r="74" customFormat="false" ht="12.75" hidden="false" customHeight="false" outlineLevel="0" collapsed="false">
      <c r="A74" s="415" t="n">
        <v>36413</v>
      </c>
      <c r="D74" s="415" t="n">
        <v>38504</v>
      </c>
      <c r="E74" s="415" t="n">
        <v>38498</v>
      </c>
      <c r="G74" s="415" t="n">
        <v>38504</v>
      </c>
      <c r="H74" s="415" t="n">
        <v>38497</v>
      </c>
      <c r="J74" s="415" t="n">
        <v>38504</v>
      </c>
      <c r="K74" s="415" t="n">
        <v>38496</v>
      </c>
    </row>
    <row r="75" customFormat="false" ht="12.75" hidden="false" customHeight="false" outlineLevel="0" collapsed="false">
      <c r="A75" s="415" t="n">
        <v>36416</v>
      </c>
      <c r="D75" s="415" t="n">
        <v>38534</v>
      </c>
      <c r="E75" s="415" t="n">
        <v>38531</v>
      </c>
      <c r="G75" s="415" t="n">
        <v>38534</v>
      </c>
      <c r="H75" s="415" t="n">
        <v>38530</v>
      </c>
      <c r="J75" s="415" t="n">
        <v>38534</v>
      </c>
      <c r="K75" s="415" t="n">
        <v>38527</v>
      </c>
    </row>
    <row r="76" customFormat="false" ht="12.75" hidden="false" customHeight="false" outlineLevel="0" collapsed="false">
      <c r="A76" s="415" t="n">
        <v>36417</v>
      </c>
      <c r="D76" s="415" t="n">
        <v>38565</v>
      </c>
      <c r="E76" s="415" t="n">
        <v>38560</v>
      </c>
      <c r="G76" s="415" t="n">
        <v>38565</v>
      </c>
      <c r="H76" s="415" t="n">
        <v>38559</v>
      </c>
      <c r="J76" s="415" t="n">
        <v>38565</v>
      </c>
      <c r="K76" s="415" t="n">
        <v>38558</v>
      </c>
    </row>
    <row r="77" customFormat="false" ht="12.75" hidden="false" customHeight="false" outlineLevel="0" collapsed="false">
      <c r="A77" s="415" t="n">
        <v>36418</v>
      </c>
      <c r="D77" s="415" t="n">
        <v>38596</v>
      </c>
      <c r="E77" s="415" t="n">
        <v>38593</v>
      </c>
      <c r="G77" s="415" t="n">
        <v>38596</v>
      </c>
      <c r="H77" s="415" t="n">
        <v>38590</v>
      </c>
      <c r="J77" s="415" t="n">
        <v>38596</v>
      </c>
      <c r="K77" s="415" t="n">
        <v>38589</v>
      </c>
    </row>
    <row r="78" customFormat="false" ht="12.75" hidden="false" customHeight="false" outlineLevel="0" collapsed="false">
      <c r="A78" s="415" t="n">
        <v>36419</v>
      </c>
      <c r="D78" s="415" t="n">
        <v>38626</v>
      </c>
      <c r="E78" s="415" t="n">
        <v>38623</v>
      </c>
      <c r="G78" s="415" t="n">
        <v>38626</v>
      </c>
      <c r="H78" s="415" t="n">
        <v>38622</v>
      </c>
      <c r="J78" s="415" t="n">
        <v>38626</v>
      </c>
      <c r="K78" s="415" t="n">
        <v>38621</v>
      </c>
    </row>
    <row r="79" customFormat="false" ht="12.75" hidden="false" customHeight="false" outlineLevel="0" collapsed="false">
      <c r="A79" s="415" t="n">
        <v>36420</v>
      </c>
      <c r="D79" s="415" t="n">
        <v>38657</v>
      </c>
      <c r="E79" s="415" t="n">
        <v>38652</v>
      </c>
      <c r="G79" s="415" t="n">
        <v>38657</v>
      </c>
      <c r="H79" s="415" t="n">
        <v>38651</v>
      </c>
      <c r="J79" s="415" t="n">
        <v>38657</v>
      </c>
      <c r="K79" s="415" t="n">
        <v>38650</v>
      </c>
    </row>
    <row r="80" customFormat="false" ht="12.75" hidden="false" customHeight="false" outlineLevel="0" collapsed="false">
      <c r="A80" s="415" t="n">
        <v>36423</v>
      </c>
      <c r="D80" s="415" t="n">
        <v>38687</v>
      </c>
      <c r="E80" s="415" t="n">
        <v>38684</v>
      </c>
      <c r="G80" s="415" t="n">
        <v>38687</v>
      </c>
      <c r="H80" s="415" t="n">
        <v>38681</v>
      </c>
      <c r="J80" s="415" t="n">
        <v>38687</v>
      </c>
      <c r="K80" s="415" t="n">
        <v>38680</v>
      </c>
    </row>
    <row r="81" customFormat="false" ht="12.75" hidden="false" customHeight="false" outlineLevel="0" collapsed="false">
      <c r="A81" s="415" t="n">
        <v>36424</v>
      </c>
      <c r="D81" s="415" t="n">
        <v>38718</v>
      </c>
      <c r="E81" s="415" t="n">
        <v>38714</v>
      </c>
      <c r="G81" s="415" t="n">
        <v>38718</v>
      </c>
      <c r="H81" s="415" t="n">
        <v>38713</v>
      </c>
      <c r="J81" s="415" t="n">
        <v>38718</v>
      </c>
      <c r="K81" s="415" t="n">
        <v>38712</v>
      </c>
    </row>
    <row r="82" customFormat="false" ht="12.75" hidden="false" customHeight="false" outlineLevel="0" collapsed="false">
      <c r="A82" s="415" t="n">
        <v>36425</v>
      </c>
      <c r="D82" s="415" t="n">
        <v>38749</v>
      </c>
      <c r="E82" s="415" t="n">
        <v>38744</v>
      </c>
      <c r="G82" s="415" t="n">
        <v>38749</v>
      </c>
      <c r="H82" s="415" t="n">
        <v>38743</v>
      </c>
      <c r="J82" s="415" t="n">
        <v>38749</v>
      </c>
      <c r="K82" s="415" t="n">
        <v>38742</v>
      </c>
    </row>
    <row r="83" customFormat="false" ht="12.75" hidden="false" customHeight="false" outlineLevel="0" collapsed="false">
      <c r="A83" s="415" t="n">
        <v>36426</v>
      </c>
      <c r="D83" s="415" t="n">
        <v>38777</v>
      </c>
      <c r="E83" s="415" t="n">
        <v>38772</v>
      </c>
      <c r="G83" s="415" t="n">
        <v>38777</v>
      </c>
      <c r="H83" s="415" t="n">
        <v>38771</v>
      </c>
      <c r="J83" s="415" t="n">
        <v>38777</v>
      </c>
      <c r="K83" s="415" t="n">
        <v>38770</v>
      </c>
    </row>
    <row r="84" customFormat="false" ht="12.75" hidden="false" customHeight="false" outlineLevel="0" collapsed="false">
      <c r="A84" s="415" t="n">
        <v>36427</v>
      </c>
      <c r="D84" s="415" t="n">
        <v>38808</v>
      </c>
      <c r="E84" s="415" t="n">
        <v>38805</v>
      </c>
      <c r="G84" s="415" t="n">
        <v>38808</v>
      </c>
      <c r="H84" s="415" t="n">
        <v>38804</v>
      </c>
      <c r="J84" s="415" t="n">
        <v>38808</v>
      </c>
      <c r="K84" s="415" t="n">
        <v>38803</v>
      </c>
    </row>
    <row r="85" customFormat="false" ht="12.75" hidden="false" customHeight="false" outlineLevel="0" collapsed="false">
      <c r="A85" s="415" t="n">
        <v>36430</v>
      </c>
      <c r="D85" s="415" t="n">
        <v>38838</v>
      </c>
      <c r="E85" s="415" t="n">
        <v>38833</v>
      </c>
      <c r="G85" s="415" t="n">
        <v>38838</v>
      </c>
      <c r="H85" s="415" t="n">
        <v>38832</v>
      </c>
      <c r="J85" s="415" t="n">
        <v>38838</v>
      </c>
      <c r="K85" s="415" t="n">
        <v>38831</v>
      </c>
    </row>
    <row r="86" customFormat="false" ht="12.75" hidden="false" customHeight="false" outlineLevel="0" collapsed="false">
      <c r="A86" s="415" t="n">
        <v>36431</v>
      </c>
      <c r="D86" s="415" t="n">
        <v>38869</v>
      </c>
      <c r="E86" s="415" t="n">
        <v>38863</v>
      </c>
      <c r="G86" s="415" t="n">
        <v>38869</v>
      </c>
      <c r="H86" s="415" t="n">
        <v>38862</v>
      </c>
      <c r="J86" s="415" t="n">
        <v>38869</v>
      </c>
      <c r="K86" s="415" t="n">
        <v>38861</v>
      </c>
    </row>
    <row r="87" customFormat="false" ht="12.75" hidden="false" customHeight="false" outlineLevel="0" collapsed="false">
      <c r="A87" s="415" t="n">
        <v>36432</v>
      </c>
      <c r="D87" s="415" t="n">
        <v>38899</v>
      </c>
      <c r="E87" s="415" t="n">
        <v>38896</v>
      </c>
      <c r="G87" s="415" t="n">
        <v>38899</v>
      </c>
      <c r="H87" s="415" t="n">
        <v>38895</v>
      </c>
      <c r="J87" s="415" t="n">
        <v>38899</v>
      </c>
      <c r="K87" s="415" t="n">
        <v>38894</v>
      </c>
    </row>
    <row r="88" customFormat="false" ht="12.75" hidden="false" customHeight="false" outlineLevel="0" collapsed="false">
      <c r="A88" s="415" t="n">
        <v>36433</v>
      </c>
      <c r="D88" s="415" t="n">
        <v>38930</v>
      </c>
      <c r="E88" s="415" t="n">
        <v>38925</v>
      </c>
      <c r="G88" s="415" t="n">
        <v>38930</v>
      </c>
      <c r="H88" s="415" t="n">
        <v>38924</v>
      </c>
      <c r="J88" s="415" t="n">
        <v>38930</v>
      </c>
      <c r="K88" s="415" t="n">
        <v>38923</v>
      </c>
    </row>
    <row r="89" customFormat="false" ht="12.75" hidden="false" customHeight="false" outlineLevel="0" collapsed="false">
      <c r="A89" s="415" t="n">
        <v>36434</v>
      </c>
      <c r="D89" s="415" t="n">
        <v>38961</v>
      </c>
      <c r="E89" s="415" t="n">
        <v>38958</v>
      </c>
      <c r="G89" s="415" t="n">
        <v>38961</v>
      </c>
      <c r="H89" s="415" t="n">
        <v>38957</v>
      </c>
      <c r="J89" s="415" t="n">
        <v>38961</v>
      </c>
      <c r="K89" s="415" t="n">
        <v>38954</v>
      </c>
    </row>
    <row r="90" customFormat="false" ht="12.75" hidden="false" customHeight="false" outlineLevel="0" collapsed="false">
      <c r="A90" s="415" t="n">
        <v>36437</v>
      </c>
      <c r="D90" s="415" t="n">
        <v>38991</v>
      </c>
      <c r="E90" s="415" t="n">
        <v>38987</v>
      </c>
      <c r="G90" s="415" t="n">
        <v>38991</v>
      </c>
      <c r="H90" s="415" t="n">
        <v>38986</v>
      </c>
      <c r="J90" s="415" t="n">
        <v>38991</v>
      </c>
      <c r="K90" s="415" t="n">
        <v>38985</v>
      </c>
    </row>
    <row r="91" customFormat="false" ht="12.75" hidden="false" customHeight="false" outlineLevel="0" collapsed="false">
      <c r="A91" s="415" t="n">
        <v>36438</v>
      </c>
      <c r="D91" s="415" t="n">
        <v>39022</v>
      </c>
      <c r="E91" s="415" t="n">
        <v>39017</v>
      </c>
      <c r="G91" s="415" t="n">
        <v>39022</v>
      </c>
      <c r="H91" s="415" t="n">
        <v>39016</v>
      </c>
      <c r="J91" s="415" t="n">
        <v>39022</v>
      </c>
      <c r="K91" s="415" t="n">
        <v>39015</v>
      </c>
    </row>
    <row r="92" customFormat="false" ht="12.75" hidden="false" customHeight="false" outlineLevel="0" collapsed="false">
      <c r="A92" s="415" t="n">
        <v>36439</v>
      </c>
      <c r="D92" s="415" t="n">
        <v>39052</v>
      </c>
      <c r="E92" s="415" t="n">
        <v>39049</v>
      </c>
      <c r="G92" s="415" t="n">
        <v>39052</v>
      </c>
      <c r="H92" s="415" t="n">
        <v>39048</v>
      </c>
      <c r="J92" s="415" t="n">
        <v>39052</v>
      </c>
      <c r="K92" s="415" t="n">
        <v>39045</v>
      </c>
    </row>
    <row r="93" customFormat="false" ht="12.75" hidden="false" customHeight="false" outlineLevel="0" collapsed="false">
      <c r="A93" s="415" t="n">
        <v>36440</v>
      </c>
      <c r="D93" s="415" t="n">
        <v>39083</v>
      </c>
      <c r="E93" s="415" t="n">
        <v>39078</v>
      </c>
      <c r="G93" s="415" t="n">
        <v>39083</v>
      </c>
      <c r="H93" s="415" t="n">
        <v>39077</v>
      </c>
      <c r="J93" s="415" t="n">
        <v>39083</v>
      </c>
      <c r="K93" s="415" t="n">
        <v>39073</v>
      </c>
    </row>
    <row r="94" customFormat="false" ht="12.75" hidden="false" customHeight="false" outlineLevel="0" collapsed="false">
      <c r="A94" s="415" t="n">
        <v>36441</v>
      </c>
      <c r="D94" s="415" t="n">
        <v>39114</v>
      </c>
      <c r="E94" s="415" t="n">
        <v>39111</v>
      </c>
      <c r="G94" s="415" t="n">
        <v>39114</v>
      </c>
      <c r="H94" s="415" t="n">
        <v>39108</v>
      </c>
      <c r="J94" s="415" t="n">
        <v>39114</v>
      </c>
      <c r="K94" s="415" t="n">
        <v>39107</v>
      </c>
    </row>
    <row r="95" customFormat="false" ht="12.75" hidden="false" customHeight="false" outlineLevel="0" collapsed="false">
      <c r="A95" s="415" t="n">
        <v>36444</v>
      </c>
      <c r="D95" s="415" t="n">
        <v>39142</v>
      </c>
      <c r="E95" s="415" t="n">
        <v>39139</v>
      </c>
      <c r="G95" s="415" t="n">
        <v>39142</v>
      </c>
      <c r="H95" s="415" t="n">
        <v>39136</v>
      </c>
      <c r="J95" s="415" t="n">
        <v>39142</v>
      </c>
      <c r="K95" s="415" t="n">
        <v>39135</v>
      </c>
    </row>
    <row r="96" customFormat="false" ht="12.75" hidden="false" customHeight="false" outlineLevel="0" collapsed="false">
      <c r="A96" s="415" t="n">
        <v>36445</v>
      </c>
      <c r="D96" s="415" t="n">
        <v>39173</v>
      </c>
      <c r="E96" s="415" t="n">
        <v>39169</v>
      </c>
      <c r="G96" s="415" t="n">
        <v>39173</v>
      </c>
      <c r="H96" s="415" t="n">
        <v>39168</v>
      </c>
      <c r="J96" s="415" t="n">
        <v>39173</v>
      </c>
      <c r="K96" s="415" t="n">
        <v>39167</v>
      </c>
    </row>
    <row r="97" customFormat="false" ht="12.75" hidden="false" customHeight="false" outlineLevel="0" collapsed="false">
      <c r="A97" s="415" t="n">
        <v>36446</v>
      </c>
      <c r="D97" s="415" t="n">
        <v>39203</v>
      </c>
      <c r="E97" s="415" t="n">
        <v>39198</v>
      </c>
      <c r="G97" s="415" t="n">
        <v>39203</v>
      </c>
      <c r="H97" s="415" t="n">
        <v>39197</v>
      </c>
      <c r="J97" s="415" t="n">
        <v>39203</v>
      </c>
      <c r="K97" s="415" t="n">
        <v>39196</v>
      </c>
    </row>
    <row r="98" customFormat="false" ht="12.75" hidden="false" customHeight="false" outlineLevel="0" collapsed="false">
      <c r="A98" s="415" t="n">
        <v>36447</v>
      </c>
      <c r="D98" s="415" t="n">
        <v>39234</v>
      </c>
      <c r="E98" s="415" t="n">
        <v>39231</v>
      </c>
      <c r="G98" s="415" t="n">
        <v>39234</v>
      </c>
      <c r="H98" s="415" t="n">
        <v>39227</v>
      </c>
      <c r="J98" s="415" t="n">
        <v>39234</v>
      </c>
      <c r="K98" s="415" t="n">
        <v>39226</v>
      </c>
    </row>
    <row r="99" customFormat="false" ht="12.75" hidden="false" customHeight="false" outlineLevel="0" collapsed="false">
      <c r="A99" s="415" t="n">
        <v>36448</v>
      </c>
      <c r="D99" s="415" t="n">
        <v>39264</v>
      </c>
      <c r="E99" s="415" t="n">
        <v>39260</v>
      </c>
      <c r="G99" s="415" t="n">
        <v>39264</v>
      </c>
      <c r="H99" s="415" t="n">
        <v>39259</v>
      </c>
      <c r="J99" s="415" t="n">
        <v>39264</v>
      </c>
      <c r="K99" s="415" t="n">
        <v>39258</v>
      </c>
    </row>
    <row r="100" customFormat="false" ht="12.75" hidden="false" customHeight="false" outlineLevel="0" collapsed="false">
      <c r="A100" s="415" t="n">
        <v>36451</v>
      </c>
      <c r="D100" s="415" t="n">
        <v>39295</v>
      </c>
      <c r="E100" s="415" t="n">
        <v>39290</v>
      </c>
      <c r="G100" s="415" t="n">
        <v>39295</v>
      </c>
      <c r="H100" s="415" t="n">
        <v>39289</v>
      </c>
      <c r="J100" s="415" t="n">
        <v>39295</v>
      </c>
      <c r="K100" s="415" t="n">
        <v>39288</v>
      </c>
    </row>
    <row r="101" customFormat="false" ht="12.75" hidden="false" customHeight="false" outlineLevel="0" collapsed="false">
      <c r="A101" s="415" t="n">
        <v>36452</v>
      </c>
      <c r="D101" s="415" t="n">
        <v>39326</v>
      </c>
      <c r="E101" s="415" t="n">
        <v>39323</v>
      </c>
      <c r="G101" s="415" t="n">
        <v>39326</v>
      </c>
      <c r="H101" s="415" t="n">
        <v>39322</v>
      </c>
      <c r="J101" s="415" t="n">
        <v>39326</v>
      </c>
      <c r="K101" s="415" t="n">
        <v>39321</v>
      </c>
    </row>
    <row r="102" customFormat="false" ht="12.75" hidden="false" customHeight="false" outlineLevel="0" collapsed="false">
      <c r="A102" s="415" t="n">
        <v>36453</v>
      </c>
      <c r="D102" s="415" t="n">
        <v>39356</v>
      </c>
      <c r="E102" s="415" t="n">
        <v>39351</v>
      </c>
      <c r="G102" s="415" t="n">
        <v>39356</v>
      </c>
      <c r="H102" s="415" t="n">
        <v>39350</v>
      </c>
      <c r="J102" s="415" t="n">
        <v>39356</v>
      </c>
      <c r="K102" s="415" t="n">
        <v>39349</v>
      </c>
    </row>
    <row r="103" customFormat="false" ht="12.75" hidden="false" customHeight="false" outlineLevel="0" collapsed="false">
      <c r="A103" s="415" t="n">
        <v>36454</v>
      </c>
      <c r="D103" s="415" t="n">
        <v>39387</v>
      </c>
      <c r="E103" s="415" t="n">
        <v>39384</v>
      </c>
      <c r="G103" s="415" t="n">
        <v>39387</v>
      </c>
      <c r="H103" s="415" t="n">
        <v>39381</v>
      </c>
      <c r="J103" s="415" t="n">
        <v>39387</v>
      </c>
      <c r="K103" s="415" t="n">
        <v>39380</v>
      </c>
    </row>
    <row r="104" customFormat="false" ht="12.75" hidden="false" customHeight="false" outlineLevel="0" collapsed="false">
      <c r="A104" s="415" t="n">
        <v>36455</v>
      </c>
      <c r="D104" s="415" t="n">
        <v>39417</v>
      </c>
      <c r="E104" s="415" t="n">
        <v>39414</v>
      </c>
      <c r="G104" s="415" t="n">
        <v>39417</v>
      </c>
      <c r="H104" s="415" t="n">
        <v>39413</v>
      </c>
      <c r="J104" s="415" t="n">
        <v>39417</v>
      </c>
      <c r="K104" s="415" t="n">
        <v>39412</v>
      </c>
    </row>
    <row r="105" customFormat="false" ht="12.75" hidden="false" customHeight="false" outlineLevel="0" collapsed="false">
      <c r="A105" s="415" t="n">
        <v>36458</v>
      </c>
      <c r="D105" s="415" t="n">
        <v>39448</v>
      </c>
      <c r="E105" s="415" t="n">
        <v>39443</v>
      </c>
      <c r="G105" s="415" t="n">
        <v>39448</v>
      </c>
      <c r="H105" s="415" t="n">
        <v>39442</v>
      </c>
      <c r="J105" s="415" t="n">
        <v>39448</v>
      </c>
      <c r="K105" s="415" t="n">
        <v>39440</v>
      </c>
    </row>
    <row r="106" customFormat="false" ht="12.75" hidden="false" customHeight="false" outlineLevel="0" collapsed="false">
      <c r="A106" s="415" t="n">
        <v>36459</v>
      </c>
      <c r="D106" s="415" t="n">
        <v>39479</v>
      </c>
      <c r="E106" s="415" t="n">
        <v>39476</v>
      </c>
      <c r="G106" s="415" t="n">
        <v>39479</v>
      </c>
      <c r="H106" s="415" t="n">
        <v>39475</v>
      </c>
      <c r="J106" s="415" t="n">
        <v>39479</v>
      </c>
      <c r="K106" s="415" t="n">
        <v>39472</v>
      </c>
    </row>
    <row r="107" customFormat="false" ht="12.75" hidden="false" customHeight="false" outlineLevel="0" collapsed="false">
      <c r="A107" s="415" t="n">
        <v>36460</v>
      </c>
      <c r="D107" s="415" t="n">
        <v>39508</v>
      </c>
      <c r="E107" s="415" t="n">
        <v>39505</v>
      </c>
      <c r="G107" s="415" t="n">
        <v>39508</v>
      </c>
      <c r="H107" s="415" t="n">
        <v>39504</v>
      </c>
      <c r="J107" s="415" t="n">
        <v>39508</v>
      </c>
      <c r="K107" s="415" t="n">
        <v>39503</v>
      </c>
    </row>
    <row r="108" customFormat="false" ht="12.75" hidden="false" customHeight="false" outlineLevel="0" collapsed="false">
      <c r="A108" s="415" t="n">
        <v>36461</v>
      </c>
      <c r="D108" s="415" t="n">
        <v>39539</v>
      </c>
      <c r="E108" s="415" t="n">
        <v>39534</v>
      </c>
      <c r="G108" s="415" t="n">
        <v>39539</v>
      </c>
      <c r="H108" s="415" t="n">
        <v>39533</v>
      </c>
      <c r="J108" s="415" t="n">
        <v>39539</v>
      </c>
      <c r="K108" s="415" t="n">
        <v>39532</v>
      </c>
    </row>
    <row r="109" customFormat="false" ht="12.75" hidden="false" customHeight="false" outlineLevel="0" collapsed="false">
      <c r="A109" s="415" t="n">
        <v>36462</v>
      </c>
      <c r="D109" s="415" t="n">
        <v>39569</v>
      </c>
      <c r="E109" s="415" t="n">
        <v>39566</v>
      </c>
      <c r="G109" s="415" t="n">
        <v>39569</v>
      </c>
      <c r="H109" s="415" t="n">
        <v>39563</v>
      </c>
      <c r="J109" s="415" t="n">
        <v>39569</v>
      </c>
      <c r="K109" s="415" t="n">
        <v>39562</v>
      </c>
    </row>
    <row r="110" customFormat="false" ht="12.75" hidden="false" customHeight="false" outlineLevel="0" collapsed="false">
      <c r="A110" s="415" t="n">
        <v>36465</v>
      </c>
      <c r="D110" s="415" t="n">
        <v>39600</v>
      </c>
      <c r="E110" s="415" t="n">
        <v>39596</v>
      </c>
      <c r="G110" s="415" t="n">
        <v>39600</v>
      </c>
      <c r="H110" s="415" t="n">
        <v>39595</v>
      </c>
      <c r="J110" s="415" t="n">
        <v>39600</v>
      </c>
      <c r="K110" s="415" t="n">
        <v>39594</v>
      </c>
    </row>
    <row r="111" customFormat="false" ht="12.75" hidden="false" customHeight="false" outlineLevel="0" collapsed="false">
      <c r="A111" s="415" t="n">
        <v>36466</v>
      </c>
      <c r="D111" s="415" t="n">
        <v>39630</v>
      </c>
      <c r="E111" s="415" t="n">
        <v>39625</v>
      </c>
      <c r="G111" s="415" t="n">
        <v>39630</v>
      </c>
      <c r="H111" s="415" t="n">
        <v>39624</v>
      </c>
      <c r="J111" s="415" t="n">
        <v>39630</v>
      </c>
      <c r="K111" s="415" t="n">
        <v>39623</v>
      </c>
    </row>
    <row r="112" customFormat="false" ht="12.75" hidden="false" customHeight="false" outlineLevel="0" collapsed="false">
      <c r="A112" s="415" t="n">
        <v>36467</v>
      </c>
      <c r="D112" s="415" t="n">
        <v>39661</v>
      </c>
      <c r="E112" s="415" t="n">
        <v>39658</v>
      </c>
      <c r="G112" s="415" t="n">
        <v>39661</v>
      </c>
      <c r="H112" s="415" t="n">
        <v>39657</v>
      </c>
      <c r="J112" s="415" t="n">
        <v>39661</v>
      </c>
      <c r="K112" s="415" t="n">
        <v>39654</v>
      </c>
    </row>
    <row r="113" customFormat="false" ht="12.75" hidden="false" customHeight="false" outlineLevel="0" collapsed="false">
      <c r="A113" s="415" t="n">
        <v>36468</v>
      </c>
      <c r="D113" s="415" t="n">
        <v>39692</v>
      </c>
      <c r="E113" s="415" t="n">
        <v>39687</v>
      </c>
      <c r="G113" s="415" t="n">
        <v>39692</v>
      </c>
      <c r="H113" s="415" t="n">
        <v>39686</v>
      </c>
      <c r="J113" s="415" t="n">
        <v>39692</v>
      </c>
      <c r="K113" s="415" t="n">
        <v>39685</v>
      </c>
    </row>
    <row r="114" customFormat="false" ht="12.75" hidden="false" customHeight="false" outlineLevel="0" collapsed="false">
      <c r="A114" s="415" t="n">
        <v>36469</v>
      </c>
      <c r="D114" s="415" t="n">
        <v>39722</v>
      </c>
      <c r="E114" s="415" t="n">
        <v>39717</v>
      </c>
      <c r="G114" s="415" t="n">
        <v>39722</v>
      </c>
      <c r="H114" s="415" t="n">
        <v>39716</v>
      </c>
      <c r="J114" s="415" t="n">
        <v>39722</v>
      </c>
      <c r="K114" s="415" t="n">
        <v>39715</v>
      </c>
    </row>
    <row r="115" customFormat="false" ht="12.75" hidden="false" customHeight="false" outlineLevel="0" collapsed="false">
      <c r="A115" s="415" t="n">
        <v>36472</v>
      </c>
      <c r="D115" s="415" t="n">
        <v>39753</v>
      </c>
      <c r="E115" s="415" t="n">
        <v>39750</v>
      </c>
      <c r="G115" s="415" t="n">
        <v>39753</v>
      </c>
      <c r="H115" s="415" t="n">
        <v>39749</v>
      </c>
      <c r="J115" s="415" t="n">
        <v>39753</v>
      </c>
      <c r="K115" s="415" t="n">
        <v>39748</v>
      </c>
    </row>
    <row r="116" customFormat="false" ht="12.75" hidden="false" customHeight="false" outlineLevel="0" collapsed="false">
      <c r="A116" s="415" t="n">
        <v>36473</v>
      </c>
      <c r="D116" s="415" t="n">
        <v>39783</v>
      </c>
      <c r="E116" s="415" t="n">
        <v>39777</v>
      </c>
      <c r="G116" s="415" t="n">
        <v>39783</v>
      </c>
      <c r="H116" s="415" t="n">
        <v>39776</v>
      </c>
      <c r="J116" s="415" t="n">
        <v>39783</v>
      </c>
      <c r="K116" s="415" t="n">
        <v>39773</v>
      </c>
    </row>
    <row r="117" customFormat="false" ht="12.75" hidden="false" customHeight="false" outlineLevel="0" collapsed="false">
      <c r="A117" s="415" t="n">
        <v>36474</v>
      </c>
      <c r="D117" s="415" t="n">
        <v>39814</v>
      </c>
      <c r="E117" s="415" t="n">
        <v>39811</v>
      </c>
      <c r="G117" s="415" t="n">
        <v>39814</v>
      </c>
      <c r="H117" s="415" t="n">
        <v>39808</v>
      </c>
      <c r="J117" s="415" t="n">
        <v>39814</v>
      </c>
      <c r="K117" s="415" t="n">
        <v>39806</v>
      </c>
    </row>
    <row r="118" customFormat="false" ht="12.75" hidden="false" customHeight="false" outlineLevel="0" collapsed="false">
      <c r="A118" s="415" t="n">
        <v>36475</v>
      </c>
      <c r="D118" s="415" t="n">
        <v>39845</v>
      </c>
      <c r="E118" s="415" t="n">
        <v>39841</v>
      </c>
      <c r="G118" s="415" t="n">
        <v>39845</v>
      </c>
      <c r="H118" s="415" t="n">
        <v>39840</v>
      </c>
      <c r="J118" s="415" t="n">
        <v>39845</v>
      </c>
      <c r="K118" s="415" t="n">
        <v>39839</v>
      </c>
    </row>
    <row r="119" customFormat="false" ht="12.75" hidden="false" customHeight="false" outlineLevel="0" collapsed="false">
      <c r="A119" s="415" t="n">
        <v>36476</v>
      </c>
      <c r="D119" s="415" t="n">
        <v>39873</v>
      </c>
      <c r="E119" s="415" t="n">
        <v>39869</v>
      </c>
      <c r="G119" s="415" t="n">
        <v>39873</v>
      </c>
      <c r="H119" s="415" t="n">
        <v>39868</v>
      </c>
      <c r="J119" s="415" t="n">
        <v>39873</v>
      </c>
      <c r="K119" s="415" t="n">
        <v>39867</v>
      </c>
    </row>
    <row r="120" customFormat="false" ht="12.75" hidden="false" customHeight="false" outlineLevel="0" collapsed="false">
      <c r="A120" s="415" t="n">
        <v>36479</v>
      </c>
      <c r="D120" s="415" t="n">
        <v>39904</v>
      </c>
      <c r="E120" s="415" t="n">
        <v>39899</v>
      </c>
      <c r="G120" s="415" t="n">
        <v>39904</v>
      </c>
      <c r="H120" s="415" t="n">
        <v>39898</v>
      </c>
      <c r="J120" s="415" t="n">
        <v>39904</v>
      </c>
      <c r="K120" s="415" t="n">
        <v>39897</v>
      </c>
    </row>
    <row r="121" customFormat="false" ht="12.75" hidden="false" customHeight="false" outlineLevel="0" collapsed="false">
      <c r="A121" s="415" t="n">
        <v>36480</v>
      </c>
      <c r="D121" s="415" t="n">
        <v>39934</v>
      </c>
      <c r="E121" s="415" t="n">
        <v>39931</v>
      </c>
      <c r="G121" s="415" t="n">
        <v>39934</v>
      </c>
      <c r="H121" s="415" t="n">
        <v>39930</v>
      </c>
      <c r="J121" s="415" t="n">
        <v>39934</v>
      </c>
      <c r="K121" s="415" t="n">
        <v>39927</v>
      </c>
    </row>
    <row r="122" customFormat="false" ht="12.75" hidden="false" customHeight="false" outlineLevel="0" collapsed="false">
      <c r="A122" s="415" t="n">
        <v>36481</v>
      </c>
      <c r="D122" s="415" t="n">
        <v>39965</v>
      </c>
      <c r="E122" s="415" t="n">
        <v>39960</v>
      </c>
      <c r="G122" s="415" t="n">
        <v>39965</v>
      </c>
      <c r="H122" s="415" t="n">
        <v>39959</v>
      </c>
      <c r="J122" s="415" t="n">
        <v>39965</v>
      </c>
      <c r="K122" s="415" t="n">
        <v>39958</v>
      </c>
    </row>
    <row r="123" customFormat="false" ht="12.75" hidden="false" customHeight="false" outlineLevel="0" collapsed="false">
      <c r="A123" s="415" t="n">
        <v>36482</v>
      </c>
      <c r="D123" s="415" t="n">
        <v>39995</v>
      </c>
      <c r="E123" s="415" t="n">
        <v>39990</v>
      </c>
      <c r="G123" s="415" t="n">
        <v>39995</v>
      </c>
      <c r="H123" s="415" t="n">
        <v>39989</v>
      </c>
      <c r="J123" s="415" t="n">
        <v>39995</v>
      </c>
      <c r="K123" s="415" t="n">
        <v>39988</v>
      </c>
    </row>
    <row r="124" customFormat="false" ht="12.75" hidden="false" customHeight="false" outlineLevel="0" collapsed="false">
      <c r="A124" s="415" t="n">
        <v>36483</v>
      </c>
      <c r="D124" s="415" t="n">
        <v>40026</v>
      </c>
      <c r="E124" s="415" t="n">
        <v>40023</v>
      </c>
      <c r="G124" s="415" t="n">
        <v>40026</v>
      </c>
      <c r="H124" s="415" t="n">
        <v>40022</v>
      </c>
      <c r="J124" s="415" t="n">
        <v>40026</v>
      </c>
      <c r="K124" s="415" t="n">
        <v>40021</v>
      </c>
    </row>
    <row r="125" customFormat="false" ht="12.75" hidden="false" customHeight="false" outlineLevel="0" collapsed="false">
      <c r="A125" s="415" t="n">
        <v>36486</v>
      </c>
      <c r="D125" s="415" t="n">
        <v>40057</v>
      </c>
      <c r="E125" s="415" t="n">
        <v>40052</v>
      </c>
      <c r="G125" s="415" t="n">
        <v>40057</v>
      </c>
      <c r="H125" s="415" t="n">
        <v>40051</v>
      </c>
      <c r="J125" s="415" t="n">
        <v>40057</v>
      </c>
      <c r="K125" s="415" t="n">
        <v>40050</v>
      </c>
    </row>
    <row r="126" customFormat="false" ht="12.75" hidden="false" customHeight="false" outlineLevel="0" collapsed="false">
      <c r="A126" s="415" t="n">
        <v>36487</v>
      </c>
      <c r="D126" s="415" t="n">
        <v>40087</v>
      </c>
      <c r="E126" s="415" t="n">
        <v>40084</v>
      </c>
      <c r="G126" s="415" t="n">
        <v>40087</v>
      </c>
      <c r="H126" s="415" t="n">
        <v>40081</v>
      </c>
      <c r="J126" s="415" t="n">
        <v>40087</v>
      </c>
      <c r="K126" s="415" t="n">
        <v>40080</v>
      </c>
    </row>
    <row r="127" customFormat="false" ht="12.75" hidden="false" customHeight="false" outlineLevel="0" collapsed="false">
      <c r="A127" s="415" t="n">
        <v>36488</v>
      </c>
      <c r="D127" s="415" t="n">
        <v>40118</v>
      </c>
      <c r="E127" s="415" t="n">
        <v>40114</v>
      </c>
      <c r="G127" s="415" t="n">
        <v>40118</v>
      </c>
      <c r="H127" s="415" t="n">
        <v>40113</v>
      </c>
      <c r="J127" s="415" t="n">
        <v>40118</v>
      </c>
      <c r="K127" s="415" t="n">
        <v>40112</v>
      </c>
    </row>
    <row r="128" customFormat="false" ht="12.75" hidden="false" customHeight="false" outlineLevel="0" collapsed="false">
      <c r="A128" s="415" t="n">
        <v>36493</v>
      </c>
      <c r="D128" s="415" t="n">
        <v>40148</v>
      </c>
      <c r="E128" s="415" t="n">
        <v>40142</v>
      </c>
      <c r="G128" s="415" t="n">
        <v>40148</v>
      </c>
      <c r="H128" s="415" t="n">
        <v>40141</v>
      </c>
      <c r="J128" s="415" t="n">
        <v>40148</v>
      </c>
      <c r="K128" s="415" t="n">
        <v>40140</v>
      </c>
    </row>
    <row r="129" customFormat="false" ht="12.75" hidden="false" customHeight="false" outlineLevel="0" collapsed="false">
      <c r="A129" s="415" t="n">
        <v>36494</v>
      </c>
      <c r="D129" s="415" t="n">
        <v>40179</v>
      </c>
      <c r="E129" s="415" t="n">
        <v>40176</v>
      </c>
      <c r="G129" s="415" t="n">
        <v>40179</v>
      </c>
      <c r="H129" s="415" t="n">
        <v>40175</v>
      </c>
      <c r="J129" s="415" t="n">
        <v>40179</v>
      </c>
      <c r="K129" s="415" t="n">
        <v>40171</v>
      </c>
    </row>
    <row r="130" customFormat="false" ht="12.75" hidden="false" customHeight="false" outlineLevel="0" collapsed="false">
      <c r="A130" s="415" t="n">
        <v>36495</v>
      </c>
      <c r="D130" s="415" t="n">
        <v>40210</v>
      </c>
      <c r="E130" s="415" t="n">
        <v>40205</v>
      </c>
      <c r="G130" s="415" t="n">
        <v>40210</v>
      </c>
      <c r="H130" s="415" t="n">
        <v>40204</v>
      </c>
      <c r="J130" s="415" t="n">
        <v>40210</v>
      </c>
      <c r="K130" s="415" t="n">
        <v>40203</v>
      </c>
    </row>
    <row r="131" customFormat="false" ht="12.75" hidden="false" customHeight="false" outlineLevel="0" collapsed="false">
      <c r="A131" s="415" t="n">
        <v>36496</v>
      </c>
      <c r="D131" s="415" t="n">
        <v>40238</v>
      </c>
      <c r="E131" s="415" t="n">
        <v>40233</v>
      </c>
      <c r="G131" s="415" t="n">
        <v>40238</v>
      </c>
      <c r="H131" s="415" t="n">
        <v>40232</v>
      </c>
      <c r="J131" s="415" t="n">
        <v>40238</v>
      </c>
      <c r="K131" s="415" t="n">
        <v>40231</v>
      </c>
    </row>
    <row r="132" customFormat="false" ht="12.75" hidden="false" customHeight="false" outlineLevel="0" collapsed="false">
      <c r="A132" s="415" t="n">
        <v>36497</v>
      </c>
      <c r="D132" s="415" t="n">
        <v>40269</v>
      </c>
      <c r="E132" s="415" t="n">
        <v>40266</v>
      </c>
      <c r="G132" s="415" t="n">
        <v>40269</v>
      </c>
      <c r="H132" s="415" t="n">
        <v>40263</v>
      </c>
      <c r="J132" s="415" t="n">
        <v>40269</v>
      </c>
      <c r="K132" s="415" t="n">
        <v>40262</v>
      </c>
    </row>
    <row r="133" customFormat="false" ht="12.75" hidden="false" customHeight="false" outlineLevel="0" collapsed="false">
      <c r="A133" s="415" t="n">
        <v>36500</v>
      </c>
      <c r="D133" s="415" t="n">
        <v>40299</v>
      </c>
      <c r="E133" s="415" t="n">
        <v>40296</v>
      </c>
      <c r="G133" s="415" t="n">
        <v>40299</v>
      </c>
      <c r="H133" s="415" t="n">
        <v>40295</v>
      </c>
      <c r="J133" s="415" t="n">
        <v>40299</v>
      </c>
      <c r="K133" s="415" t="n">
        <v>40294</v>
      </c>
    </row>
    <row r="134" customFormat="false" ht="12.75" hidden="false" customHeight="false" outlineLevel="0" collapsed="false">
      <c r="A134" s="415" t="n">
        <v>36501</v>
      </c>
      <c r="D134" s="415" t="n">
        <v>40330</v>
      </c>
      <c r="E134" s="415" t="n">
        <v>40324</v>
      </c>
      <c r="G134" s="415" t="n">
        <v>40330</v>
      </c>
      <c r="H134" s="415" t="n">
        <v>40323</v>
      </c>
      <c r="J134" s="415" t="n">
        <v>40330</v>
      </c>
      <c r="K134" s="415" t="n">
        <v>40322</v>
      </c>
    </row>
    <row r="135" customFormat="false" ht="12.75" hidden="false" customHeight="false" outlineLevel="0" collapsed="false">
      <c r="A135" s="415" t="n">
        <v>36502</v>
      </c>
      <c r="D135" s="415" t="n">
        <v>40360</v>
      </c>
      <c r="E135" s="415" t="n">
        <v>40357</v>
      </c>
      <c r="G135" s="415" t="n">
        <v>40360</v>
      </c>
      <c r="H135" s="415" t="n">
        <v>40354</v>
      </c>
      <c r="J135" s="415" t="n">
        <v>40360</v>
      </c>
      <c r="K135" s="415" t="n">
        <v>40353</v>
      </c>
    </row>
    <row r="136" customFormat="false" ht="12.75" hidden="false" customHeight="false" outlineLevel="0" collapsed="false">
      <c r="A136" s="415" t="n">
        <v>36503</v>
      </c>
      <c r="D136" s="415" t="n">
        <v>40391</v>
      </c>
      <c r="E136" s="415" t="n">
        <v>40387</v>
      </c>
      <c r="G136" s="415" t="n">
        <v>40391</v>
      </c>
      <c r="H136" s="415" t="n">
        <v>40386</v>
      </c>
      <c r="J136" s="415" t="n">
        <v>40391</v>
      </c>
      <c r="K136" s="415" t="n">
        <v>40385</v>
      </c>
    </row>
    <row r="137" customFormat="false" ht="12.75" hidden="false" customHeight="false" outlineLevel="0" collapsed="false">
      <c r="A137" s="415" t="n">
        <v>36504</v>
      </c>
      <c r="D137" s="415" t="n">
        <v>40422</v>
      </c>
      <c r="E137" s="415" t="n">
        <v>40417</v>
      </c>
      <c r="G137" s="415" t="n">
        <v>40422</v>
      </c>
      <c r="H137" s="415" t="n">
        <v>40416</v>
      </c>
      <c r="J137" s="415" t="n">
        <v>40422</v>
      </c>
      <c r="K137" s="415" t="n">
        <v>40415</v>
      </c>
    </row>
    <row r="138" customFormat="false" ht="12.75" hidden="false" customHeight="false" outlineLevel="0" collapsed="false">
      <c r="A138" s="415" t="n">
        <v>36507</v>
      </c>
      <c r="D138" s="415" t="n">
        <v>40452</v>
      </c>
      <c r="E138" s="415" t="n">
        <v>40449</v>
      </c>
      <c r="G138" s="415" t="n">
        <v>40452</v>
      </c>
      <c r="H138" s="415" t="n">
        <v>40448</v>
      </c>
      <c r="J138" s="415" t="n">
        <v>40452</v>
      </c>
      <c r="K138" s="415" t="n">
        <v>40445</v>
      </c>
    </row>
    <row r="139" customFormat="false" ht="12.75" hidden="false" customHeight="false" outlineLevel="0" collapsed="false">
      <c r="A139" s="415" t="n">
        <v>36508</v>
      </c>
      <c r="D139" s="415" t="n">
        <v>40483</v>
      </c>
      <c r="E139" s="415" t="n">
        <v>40478</v>
      </c>
      <c r="G139" s="415" t="n">
        <v>40483</v>
      </c>
      <c r="H139" s="415" t="n">
        <v>40477</v>
      </c>
      <c r="J139" s="415" t="n">
        <v>40483</v>
      </c>
      <c r="K139" s="415" t="n">
        <v>40476</v>
      </c>
    </row>
    <row r="140" customFormat="false" ht="12.75" hidden="false" customHeight="false" outlineLevel="0" collapsed="false">
      <c r="A140" s="415" t="n">
        <v>36509</v>
      </c>
      <c r="D140" s="415" t="n">
        <v>40513</v>
      </c>
      <c r="E140" s="415" t="n">
        <v>40508</v>
      </c>
      <c r="G140" s="415" t="n">
        <v>40513</v>
      </c>
      <c r="H140" s="415" t="n">
        <v>40506</v>
      </c>
      <c r="J140" s="415" t="n">
        <v>40513</v>
      </c>
      <c r="K140" s="415" t="n">
        <v>40505</v>
      </c>
    </row>
    <row r="141" customFormat="false" ht="12.75" hidden="false" customHeight="false" outlineLevel="0" collapsed="false">
      <c r="A141" s="415" t="n">
        <v>36510</v>
      </c>
      <c r="D141" s="415" t="n">
        <v>40544</v>
      </c>
      <c r="E141" s="415" t="n">
        <v>40540</v>
      </c>
      <c r="G141" s="415" t="n">
        <v>40544</v>
      </c>
      <c r="H141" s="415" t="n">
        <v>40539</v>
      </c>
      <c r="J141" s="415" t="n">
        <v>40544</v>
      </c>
      <c r="K141" s="415" t="n">
        <v>40536</v>
      </c>
    </row>
    <row r="142" customFormat="false" ht="12.75" hidden="false" customHeight="false" outlineLevel="0" collapsed="false">
      <c r="A142" s="415" t="n">
        <v>36511</v>
      </c>
      <c r="D142" s="415" t="n">
        <v>40575</v>
      </c>
      <c r="E142" s="415" t="n">
        <v>40570</v>
      </c>
      <c r="G142" s="415" t="n">
        <v>40575</v>
      </c>
      <c r="H142" s="415" t="n">
        <v>40569</v>
      </c>
      <c r="J142" s="415" t="n">
        <v>40575</v>
      </c>
      <c r="K142" s="415" t="n">
        <v>40568</v>
      </c>
    </row>
    <row r="143" customFormat="false" ht="12.75" hidden="false" customHeight="false" outlineLevel="0" collapsed="false">
      <c r="A143" s="415" t="n">
        <v>36514</v>
      </c>
      <c r="D143" s="415" t="n">
        <v>40603</v>
      </c>
      <c r="E143" s="415" t="n">
        <v>40598</v>
      </c>
      <c r="G143" s="415" t="n">
        <v>40603</v>
      </c>
      <c r="H143" s="415" t="n">
        <v>40597</v>
      </c>
      <c r="J143" s="415" t="n">
        <v>40603</v>
      </c>
      <c r="K143" s="415" t="n">
        <v>40596</v>
      </c>
    </row>
    <row r="144" customFormat="false" ht="12.75" hidden="false" customHeight="false" outlineLevel="0" collapsed="false">
      <c r="A144" s="415" t="n">
        <v>36515</v>
      </c>
      <c r="D144" s="415" t="n">
        <v>40634</v>
      </c>
      <c r="E144" s="415" t="n">
        <v>40631</v>
      </c>
      <c r="G144" s="415" t="n">
        <v>40634</v>
      </c>
      <c r="H144" s="415" t="n">
        <v>40630</v>
      </c>
      <c r="J144" s="415" t="n">
        <v>40634</v>
      </c>
      <c r="K144" s="415" t="n">
        <v>40627</v>
      </c>
    </row>
    <row r="145" customFormat="false" ht="12.75" hidden="false" customHeight="false" outlineLevel="0" collapsed="false">
      <c r="A145" s="415" t="n">
        <v>36516</v>
      </c>
      <c r="D145" s="415" t="n">
        <v>40664</v>
      </c>
      <c r="E145" s="415" t="n">
        <v>40660</v>
      </c>
      <c r="G145" s="415" t="n">
        <v>40664</v>
      </c>
      <c r="H145" s="415" t="n">
        <v>40659</v>
      </c>
      <c r="J145" s="415" t="n">
        <v>40664</v>
      </c>
      <c r="K145" s="415" t="n">
        <v>40658</v>
      </c>
    </row>
    <row r="146" customFormat="false" ht="12.75" hidden="false" customHeight="false" outlineLevel="0" collapsed="false">
      <c r="A146" s="415" t="n">
        <v>36517</v>
      </c>
      <c r="D146" s="415" t="n">
        <v>40695</v>
      </c>
      <c r="E146" s="415" t="n">
        <v>40689</v>
      </c>
      <c r="G146" s="415" t="n">
        <v>40695</v>
      </c>
      <c r="H146" s="415" t="n">
        <v>40688</v>
      </c>
      <c r="J146" s="415" t="n">
        <v>40695</v>
      </c>
      <c r="K146" s="415" t="n">
        <v>40687</v>
      </c>
    </row>
    <row r="147" customFormat="false" ht="12.75" hidden="false" customHeight="false" outlineLevel="0" collapsed="false">
      <c r="A147" s="415" t="n">
        <v>36521</v>
      </c>
      <c r="D147" s="415" t="n">
        <v>40725</v>
      </c>
      <c r="E147" s="415" t="n">
        <v>40722</v>
      </c>
      <c r="G147" s="415" t="n">
        <v>40725</v>
      </c>
      <c r="H147" s="415" t="n">
        <v>40721</v>
      </c>
      <c r="J147" s="415" t="n">
        <v>40725</v>
      </c>
      <c r="K147" s="415" t="n">
        <v>40718</v>
      </c>
    </row>
    <row r="148" customFormat="false" ht="12.75" hidden="false" customHeight="false" outlineLevel="0" collapsed="false">
      <c r="A148" s="415" t="n">
        <v>36522</v>
      </c>
      <c r="D148" s="415" t="n">
        <v>40756</v>
      </c>
      <c r="E148" s="415" t="n">
        <v>40751</v>
      </c>
      <c r="G148" s="415" t="n">
        <v>40756</v>
      </c>
      <c r="H148" s="415" t="n">
        <v>40750</v>
      </c>
      <c r="J148" s="415" t="n">
        <v>40756</v>
      </c>
      <c r="K148" s="415" t="n">
        <v>40749</v>
      </c>
    </row>
    <row r="149" customFormat="false" ht="12.75" hidden="false" customHeight="false" outlineLevel="0" collapsed="false">
      <c r="A149" s="415" t="n">
        <v>36523</v>
      </c>
      <c r="D149" s="415" t="n">
        <v>40787</v>
      </c>
      <c r="E149" s="415" t="n">
        <v>40784</v>
      </c>
      <c r="G149" s="415" t="n">
        <v>40787</v>
      </c>
      <c r="H149" s="415" t="n">
        <v>40781</v>
      </c>
      <c r="J149" s="415" t="n">
        <v>40787</v>
      </c>
      <c r="K149" s="415" t="n">
        <v>40780</v>
      </c>
    </row>
    <row r="150" customFormat="false" ht="12.75" hidden="false" customHeight="false" outlineLevel="0" collapsed="false">
      <c r="A150" s="415" t="n">
        <v>36524</v>
      </c>
      <c r="D150" s="415" t="n">
        <v>40817</v>
      </c>
      <c r="E150" s="415" t="n">
        <v>40814</v>
      </c>
      <c r="G150" s="415" t="n">
        <v>40817</v>
      </c>
      <c r="H150" s="415" t="n">
        <v>40813</v>
      </c>
      <c r="J150" s="415" t="n">
        <v>40817</v>
      </c>
      <c r="K150" s="415" t="n">
        <v>40812</v>
      </c>
    </row>
    <row r="151" customFormat="false" ht="12.75" hidden="false" customHeight="false" outlineLevel="0" collapsed="false">
      <c r="A151" s="415" t="n">
        <v>36528</v>
      </c>
      <c r="D151" s="415" t="n">
        <v>40848</v>
      </c>
      <c r="E151" s="415" t="n">
        <v>40843</v>
      </c>
      <c r="G151" s="415" t="n">
        <v>40848</v>
      </c>
      <c r="H151" s="415" t="n">
        <v>40842</v>
      </c>
      <c r="J151" s="415" t="n">
        <v>40848</v>
      </c>
      <c r="K151" s="415" t="n">
        <v>40841</v>
      </c>
    </row>
    <row r="152" customFormat="false" ht="12.75" hidden="false" customHeight="false" outlineLevel="0" collapsed="false">
      <c r="A152" s="415" t="n">
        <v>36529</v>
      </c>
      <c r="D152" s="415" t="n">
        <v>40878</v>
      </c>
      <c r="E152" s="415" t="n">
        <v>40875</v>
      </c>
      <c r="G152" s="415" t="n">
        <v>40878</v>
      </c>
      <c r="H152" s="415" t="n">
        <v>40872</v>
      </c>
      <c r="J152" s="415" t="n">
        <v>40878</v>
      </c>
      <c r="K152" s="415" t="n">
        <v>40871</v>
      </c>
    </row>
    <row r="153" customFormat="false" ht="12.75" hidden="false" customHeight="false" outlineLevel="0" collapsed="false">
      <c r="A153" s="415" t="n">
        <v>36530</v>
      </c>
      <c r="D153" s="415" t="n">
        <v>40909</v>
      </c>
      <c r="E153" s="415" t="n">
        <v>40905</v>
      </c>
      <c r="G153" s="415" t="n">
        <v>40909</v>
      </c>
      <c r="H153" s="415" t="n">
        <v>40904</v>
      </c>
      <c r="J153" s="415" t="n">
        <v>40909</v>
      </c>
      <c r="K153" s="415" t="n">
        <v>40903</v>
      </c>
    </row>
    <row r="154" customFormat="false" ht="12.75" hidden="false" customHeight="false" outlineLevel="0" collapsed="false">
      <c r="A154" s="415" t="n">
        <v>36531</v>
      </c>
      <c r="D154" s="415" t="n">
        <v>40940</v>
      </c>
      <c r="E154" s="415" t="n">
        <v>40935</v>
      </c>
      <c r="G154" s="415" t="n">
        <v>40940</v>
      </c>
      <c r="H154" s="415" t="n">
        <v>40934</v>
      </c>
      <c r="J154" s="415" t="n">
        <v>40940</v>
      </c>
      <c r="K154" s="415" t="n">
        <v>40933</v>
      </c>
    </row>
    <row r="155" customFormat="false" ht="12.75" hidden="false" customHeight="false" outlineLevel="0" collapsed="false">
      <c r="A155" s="415" t="n">
        <v>36532</v>
      </c>
      <c r="D155" s="415" t="n">
        <v>40969</v>
      </c>
      <c r="E155" s="415" t="n">
        <v>40966</v>
      </c>
      <c r="G155" s="415" t="n">
        <v>40969</v>
      </c>
      <c r="H155" s="415" t="n">
        <v>40963</v>
      </c>
      <c r="J155" s="415" t="n">
        <v>40969</v>
      </c>
      <c r="K155" s="415" t="n">
        <v>40962</v>
      </c>
    </row>
    <row r="156" customFormat="false" ht="12.75" hidden="false" customHeight="false" outlineLevel="0" collapsed="false">
      <c r="A156" s="415" t="n">
        <v>36535</v>
      </c>
      <c r="D156" s="415" t="n">
        <v>41000</v>
      </c>
      <c r="E156" s="415" t="n">
        <v>40996</v>
      </c>
      <c r="G156" s="415" t="n">
        <v>41000</v>
      </c>
      <c r="H156" s="415" t="n">
        <v>40995</v>
      </c>
      <c r="J156" s="415" t="n">
        <v>41000</v>
      </c>
      <c r="K156" s="415" t="n">
        <v>40994</v>
      </c>
    </row>
    <row r="157" customFormat="false" ht="12.75" hidden="false" customHeight="false" outlineLevel="0" collapsed="false">
      <c r="A157" s="415" t="n">
        <v>36536</v>
      </c>
      <c r="D157" s="415" t="n">
        <v>41030</v>
      </c>
      <c r="E157" s="415" t="n">
        <v>41025</v>
      </c>
      <c r="G157" s="415" t="n">
        <v>41030</v>
      </c>
      <c r="H157" s="415" t="n">
        <v>41024</v>
      </c>
      <c r="J157" s="415" t="n">
        <v>41030</v>
      </c>
      <c r="K157" s="415" t="n">
        <v>41023</v>
      </c>
    </row>
    <row r="158" customFormat="false" ht="12.75" hidden="false" customHeight="false" outlineLevel="0" collapsed="false">
      <c r="A158" s="415" t="n">
        <v>36537</v>
      </c>
      <c r="D158" s="415" t="n">
        <v>41061</v>
      </c>
      <c r="E158" s="415" t="n">
        <v>41058</v>
      </c>
      <c r="G158" s="415" t="n">
        <v>41061</v>
      </c>
      <c r="H158" s="415" t="n">
        <v>41054</v>
      </c>
      <c r="J158" s="415" t="n">
        <v>41061</v>
      </c>
      <c r="K158" s="415" t="n">
        <v>41053</v>
      </c>
    </row>
    <row r="159" customFormat="false" ht="12.75" hidden="false" customHeight="false" outlineLevel="0" collapsed="false">
      <c r="A159" s="415" t="n">
        <v>36538</v>
      </c>
      <c r="D159" s="415" t="n">
        <v>41091</v>
      </c>
      <c r="E159" s="415" t="n">
        <v>41087</v>
      </c>
      <c r="G159" s="415" t="n">
        <v>41091</v>
      </c>
      <c r="H159" s="415" t="n">
        <v>41086</v>
      </c>
      <c r="J159" s="415" t="n">
        <v>41091</v>
      </c>
      <c r="K159" s="415" t="n">
        <v>41085</v>
      </c>
    </row>
    <row r="160" customFormat="false" ht="12.75" hidden="false" customHeight="false" outlineLevel="0" collapsed="false">
      <c r="A160" s="415" t="n">
        <v>36539</v>
      </c>
      <c r="D160" s="415" t="n">
        <v>41122</v>
      </c>
      <c r="E160" s="415" t="n">
        <v>41117</v>
      </c>
      <c r="G160" s="415" t="n">
        <v>41122</v>
      </c>
      <c r="H160" s="415" t="n">
        <v>41116</v>
      </c>
      <c r="J160" s="415" t="n">
        <v>41122</v>
      </c>
      <c r="K160" s="415" t="n">
        <v>41115</v>
      </c>
    </row>
    <row r="161" customFormat="false" ht="12.75" hidden="false" customHeight="false" outlineLevel="0" collapsed="false">
      <c r="A161" s="415" t="n">
        <v>36542</v>
      </c>
      <c r="D161" s="415" t="n">
        <v>41153</v>
      </c>
      <c r="E161" s="415" t="n">
        <v>41150</v>
      </c>
      <c r="G161" s="415" t="n">
        <v>41153</v>
      </c>
      <c r="H161" s="415" t="n">
        <v>41149</v>
      </c>
      <c r="J161" s="415" t="n">
        <v>41153</v>
      </c>
      <c r="K161" s="415" t="n">
        <v>41148</v>
      </c>
    </row>
    <row r="162" customFormat="false" ht="12.75" hidden="false" customHeight="false" outlineLevel="0" collapsed="false">
      <c r="A162" s="415" t="n">
        <v>36543</v>
      </c>
      <c r="D162" s="415" t="n">
        <v>41183</v>
      </c>
      <c r="E162" s="415" t="n">
        <v>41178</v>
      </c>
      <c r="G162" s="415" t="n">
        <v>41183</v>
      </c>
      <c r="H162" s="415" t="n">
        <v>41177</v>
      </c>
      <c r="J162" s="415" t="n">
        <v>41183</v>
      </c>
      <c r="K162" s="415" t="n">
        <v>41176</v>
      </c>
    </row>
    <row r="163" customFormat="false" ht="12.75" hidden="false" customHeight="false" outlineLevel="0" collapsed="false">
      <c r="A163" s="415" t="n">
        <v>36544</v>
      </c>
      <c r="D163" s="415" t="n">
        <v>41214</v>
      </c>
      <c r="E163" s="415" t="n">
        <v>41211</v>
      </c>
      <c r="G163" s="415" t="n">
        <v>41214</v>
      </c>
      <c r="H163" s="415" t="n">
        <v>41208</v>
      </c>
      <c r="J163" s="415" t="n">
        <v>41214</v>
      </c>
      <c r="K163" s="415" t="n">
        <v>41207</v>
      </c>
    </row>
    <row r="164" customFormat="false" ht="12.75" hidden="false" customHeight="false" outlineLevel="0" collapsed="false">
      <c r="A164" s="415" t="n">
        <v>36545</v>
      </c>
      <c r="D164" s="415" t="n">
        <v>41244</v>
      </c>
      <c r="E164" s="415" t="n">
        <v>41241</v>
      </c>
      <c r="G164" s="415" t="n">
        <v>41244</v>
      </c>
      <c r="H164" s="415" t="n">
        <v>41240</v>
      </c>
      <c r="J164" s="415" t="n">
        <v>41244</v>
      </c>
      <c r="K164" s="415" t="n">
        <v>41239</v>
      </c>
    </row>
    <row r="165" customFormat="false" ht="12.75" hidden="false" customHeight="false" outlineLevel="0" collapsed="false">
      <c r="A165" s="415" t="n">
        <v>36546</v>
      </c>
      <c r="D165" s="415" t="n">
        <v>41275</v>
      </c>
      <c r="E165" s="415" t="n">
        <v>41270</v>
      </c>
      <c r="G165" s="415" t="n">
        <v>41275</v>
      </c>
      <c r="H165" s="415" t="n">
        <v>41269</v>
      </c>
      <c r="J165" s="415" t="n">
        <v>41275</v>
      </c>
      <c r="K165" s="415" t="n">
        <v>41267</v>
      </c>
    </row>
    <row r="166" customFormat="false" ht="12.75" hidden="false" customHeight="false" outlineLevel="0" collapsed="false">
      <c r="A166" s="415" t="n">
        <v>36549</v>
      </c>
      <c r="D166" s="415" t="n">
        <v>41306</v>
      </c>
      <c r="E166" s="415" t="n">
        <v>41303</v>
      </c>
      <c r="G166" s="415" t="n">
        <v>41306</v>
      </c>
      <c r="H166" s="415" t="n">
        <v>41302</v>
      </c>
      <c r="J166" s="415" t="n">
        <v>41306</v>
      </c>
      <c r="K166" s="415" t="n">
        <v>41299</v>
      </c>
    </row>
    <row r="167" customFormat="false" ht="12.75" hidden="false" customHeight="false" outlineLevel="0" collapsed="false">
      <c r="A167" s="415" t="n">
        <v>36550</v>
      </c>
      <c r="D167" s="415" t="n">
        <v>41334</v>
      </c>
      <c r="E167" s="415" t="n">
        <v>41331</v>
      </c>
      <c r="G167" s="415" t="n">
        <v>41334</v>
      </c>
      <c r="H167" s="415" t="n">
        <v>41330</v>
      </c>
      <c r="J167" s="415" t="n">
        <v>41334</v>
      </c>
      <c r="K167" s="415" t="n">
        <v>41327</v>
      </c>
    </row>
    <row r="168" customFormat="false" ht="12.75" hidden="false" customHeight="false" outlineLevel="0" collapsed="false">
      <c r="A168" s="415" t="n">
        <v>36551</v>
      </c>
      <c r="D168" s="415" t="n">
        <v>41365</v>
      </c>
      <c r="E168" s="415" t="n">
        <v>41359</v>
      </c>
      <c r="G168" s="415" t="n">
        <v>41365</v>
      </c>
      <c r="H168" s="415" t="n">
        <v>41358</v>
      </c>
      <c r="J168" s="415" t="n">
        <v>41365</v>
      </c>
      <c r="K168" s="415" t="n">
        <v>41355</v>
      </c>
    </row>
    <row r="169" customFormat="false" ht="12.75" hidden="false" customHeight="false" outlineLevel="0" collapsed="false">
      <c r="A169" s="415" t="n">
        <v>36552</v>
      </c>
      <c r="D169" s="415" t="n">
        <v>41395</v>
      </c>
      <c r="E169" s="415" t="n">
        <v>41390</v>
      </c>
      <c r="G169" s="415" t="n">
        <v>41395</v>
      </c>
      <c r="H169" s="415" t="n">
        <v>41389</v>
      </c>
      <c r="J169" s="415" t="n">
        <v>41395</v>
      </c>
      <c r="K169" s="415" t="n">
        <v>41388</v>
      </c>
    </row>
    <row r="170" customFormat="false" ht="12.75" hidden="false" customHeight="false" outlineLevel="0" collapsed="false">
      <c r="A170" s="415" t="n">
        <v>36553</v>
      </c>
      <c r="D170" s="415" t="n">
        <v>41426</v>
      </c>
      <c r="E170" s="415" t="n">
        <v>41423</v>
      </c>
      <c r="G170" s="415" t="n">
        <v>41426</v>
      </c>
      <c r="H170" s="415" t="n">
        <v>41422</v>
      </c>
      <c r="J170" s="415" t="n">
        <v>41426</v>
      </c>
      <c r="K170" s="415" t="n">
        <v>41421</v>
      </c>
    </row>
    <row r="171" customFormat="false" ht="12.75" hidden="false" customHeight="false" outlineLevel="0" collapsed="false">
      <c r="A171" s="415" t="n">
        <v>36556</v>
      </c>
      <c r="D171" s="415" t="n">
        <v>41456</v>
      </c>
      <c r="E171" s="415" t="n">
        <v>41451</v>
      </c>
      <c r="G171" s="415" t="n">
        <v>41456</v>
      </c>
      <c r="H171" s="415" t="n">
        <v>41450</v>
      </c>
      <c r="J171" s="415" t="n">
        <v>41456</v>
      </c>
      <c r="K171" s="415" t="n">
        <v>41449</v>
      </c>
    </row>
    <row r="172" customFormat="false" ht="12.75" hidden="false" customHeight="false" outlineLevel="0" collapsed="false">
      <c r="A172" s="415" t="n">
        <v>36557</v>
      </c>
      <c r="D172" s="415" t="n">
        <v>41487</v>
      </c>
      <c r="E172" s="415" t="n">
        <v>41484</v>
      </c>
      <c r="G172" s="415" t="n">
        <v>41487</v>
      </c>
      <c r="H172" s="415" t="n">
        <v>41481</v>
      </c>
      <c r="J172" s="415" t="n">
        <v>41487</v>
      </c>
      <c r="K172" s="415" t="n">
        <v>41480</v>
      </c>
    </row>
    <row r="173" customFormat="false" ht="12.75" hidden="false" customHeight="false" outlineLevel="0" collapsed="false">
      <c r="A173" s="415" t="n">
        <v>36558</v>
      </c>
      <c r="D173" s="415" t="n">
        <v>41518</v>
      </c>
      <c r="E173" s="415" t="n">
        <v>41514</v>
      </c>
      <c r="G173" s="415" t="n">
        <v>41518</v>
      </c>
      <c r="H173" s="415" t="n">
        <v>41513</v>
      </c>
      <c r="J173" s="415" t="n">
        <v>41518</v>
      </c>
      <c r="K173" s="415" t="n">
        <v>41512</v>
      </c>
    </row>
    <row r="174" customFormat="false" ht="12.75" hidden="false" customHeight="false" outlineLevel="0" collapsed="false">
      <c r="A174" s="415" t="n">
        <v>36559</v>
      </c>
      <c r="D174" s="415" t="n">
        <v>41548</v>
      </c>
      <c r="E174" s="415" t="n">
        <v>41543</v>
      </c>
      <c r="G174" s="415" t="n">
        <v>41548</v>
      </c>
      <c r="H174" s="415" t="n">
        <v>41542</v>
      </c>
      <c r="J174" s="415" t="n">
        <v>41548</v>
      </c>
      <c r="K174" s="415" t="n">
        <v>41541</v>
      </c>
    </row>
    <row r="175" customFormat="false" ht="12.75" hidden="false" customHeight="false" outlineLevel="0" collapsed="false">
      <c r="A175" s="415" t="n">
        <v>36560</v>
      </c>
      <c r="D175" s="415" t="n">
        <v>41579</v>
      </c>
      <c r="E175" s="415" t="n">
        <v>41576</v>
      </c>
      <c r="G175" s="415" t="n">
        <v>41579</v>
      </c>
      <c r="H175" s="415" t="n">
        <v>41575</v>
      </c>
      <c r="J175" s="415" t="n">
        <v>41579</v>
      </c>
      <c r="K175" s="415" t="n">
        <v>41572</v>
      </c>
    </row>
    <row r="176" customFormat="false" ht="12.75" hidden="false" customHeight="false" outlineLevel="0" collapsed="false">
      <c r="A176" s="415" t="n">
        <v>36563</v>
      </c>
      <c r="D176" s="415" t="n">
        <v>41609</v>
      </c>
      <c r="E176" s="415" t="n">
        <v>41604</v>
      </c>
      <c r="G176" s="415" t="n">
        <v>41609</v>
      </c>
      <c r="H176" s="415" t="n">
        <v>41603</v>
      </c>
      <c r="J176" s="415" t="n">
        <v>41609</v>
      </c>
      <c r="K176" s="415" t="n">
        <v>41600</v>
      </c>
    </row>
    <row r="177" customFormat="false" ht="12.75" hidden="false" customHeight="false" outlineLevel="0" collapsed="false">
      <c r="A177" s="415" t="n">
        <v>36564</v>
      </c>
      <c r="D177" s="415" t="n">
        <v>41640</v>
      </c>
      <c r="E177" s="415" t="n">
        <v>41635</v>
      </c>
      <c r="G177" s="415" t="n">
        <v>41640</v>
      </c>
      <c r="H177" s="415" t="n">
        <v>41634</v>
      </c>
      <c r="J177" s="415" t="n">
        <v>41640</v>
      </c>
      <c r="K177" s="415" t="n">
        <v>41632</v>
      </c>
    </row>
    <row r="178" customFormat="false" ht="12.75" hidden="false" customHeight="false" outlineLevel="0" collapsed="false">
      <c r="A178" s="415" t="n">
        <v>36565</v>
      </c>
      <c r="D178" s="415" t="n">
        <v>41671</v>
      </c>
      <c r="E178" s="415" t="n">
        <v>41668</v>
      </c>
      <c r="G178" s="415" t="n">
        <v>41671</v>
      </c>
      <c r="H178" s="415" t="n">
        <v>41667</v>
      </c>
      <c r="J178" s="415" t="n">
        <v>41671</v>
      </c>
      <c r="K178" s="415" t="n">
        <v>41666</v>
      </c>
    </row>
    <row r="179" customFormat="false" ht="12.75" hidden="false" customHeight="false" outlineLevel="0" collapsed="false">
      <c r="A179" s="415" t="n">
        <v>36566</v>
      </c>
      <c r="D179" s="415" t="n">
        <v>41699</v>
      </c>
      <c r="E179" s="415" t="n">
        <v>41696</v>
      </c>
      <c r="G179" s="415" t="n">
        <v>41699</v>
      </c>
      <c r="H179" s="415" t="n">
        <v>41695</v>
      </c>
      <c r="J179" s="415" t="n">
        <v>41699</v>
      </c>
      <c r="K179" s="415" t="n">
        <v>41694</v>
      </c>
    </row>
    <row r="180" customFormat="false" ht="12.75" hidden="false" customHeight="false" outlineLevel="0" collapsed="false">
      <c r="A180" s="415" t="n">
        <v>36567</v>
      </c>
      <c r="D180" s="415" t="n">
        <v>41730</v>
      </c>
      <c r="E180" s="415" t="n">
        <v>41725</v>
      </c>
      <c r="G180" s="415" t="n">
        <v>41730</v>
      </c>
      <c r="H180" s="415" t="n">
        <v>41724</v>
      </c>
      <c r="J180" s="415" t="n">
        <v>41730</v>
      </c>
      <c r="K180" s="415" t="n">
        <v>41723</v>
      </c>
    </row>
    <row r="181" customFormat="false" ht="12.75" hidden="false" customHeight="false" outlineLevel="0" collapsed="false">
      <c r="A181" s="415" t="n">
        <v>36570</v>
      </c>
      <c r="D181" s="415" t="n">
        <v>41760</v>
      </c>
      <c r="E181" s="415" t="n">
        <v>41757</v>
      </c>
      <c r="G181" s="415" t="n">
        <v>41760</v>
      </c>
      <c r="H181" s="415" t="n">
        <v>41754</v>
      </c>
      <c r="J181" s="415" t="n">
        <v>41760</v>
      </c>
      <c r="K181" s="415" t="n">
        <v>41753</v>
      </c>
    </row>
    <row r="182" customFormat="false" ht="12.75" hidden="false" customHeight="false" outlineLevel="0" collapsed="false">
      <c r="A182" s="415" t="n">
        <v>36571</v>
      </c>
      <c r="D182" s="415" t="n">
        <v>41791</v>
      </c>
      <c r="E182" s="415" t="n">
        <v>41787</v>
      </c>
      <c r="G182" s="415" t="n">
        <v>41791</v>
      </c>
      <c r="H182" s="415" t="n">
        <v>41786</v>
      </c>
      <c r="J182" s="415" t="n">
        <v>41791</v>
      </c>
      <c r="K182" s="415" t="n">
        <v>41785</v>
      </c>
    </row>
    <row r="183" customFormat="false" ht="12.75" hidden="false" customHeight="false" outlineLevel="0" collapsed="false">
      <c r="A183" s="415" t="n">
        <v>36572</v>
      </c>
      <c r="D183" s="415" t="n">
        <v>41821</v>
      </c>
      <c r="E183" s="415" t="n">
        <v>41816</v>
      </c>
      <c r="G183" s="415" t="n">
        <v>41821</v>
      </c>
      <c r="H183" s="415" t="n">
        <v>41815</v>
      </c>
      <c r="J183" s="415" t="n">
        <v>41821</v>
      </c>
      <c r="K183" s="415" t="n">
        <v>41814</v>
      </c>
    </row>
    <row r="184" customFormat="false" ht="12.75" hidden="false" customHeight="false" outlineLevel="0" collapsed="false">
      <c r="A184" s="415" t="n">
        <v>36573</v>
      </c>
      <c r="D184" s="415" t="n">
        <v>41852</v>
      </c>
      <c r="E184" s="415" t="n">
        <v>41849</v>
      </c>
      <c r="G184" s="415" t="n">
        <v>41852</v>
      </c>
      <c r="H184" s="415" t="n">
        <v>41848</v>
      </c>
      <c r="J184" s="415" t="n">
        <v>41852</v>
      </c>
      <c r="K184" s="415" t="n">
        <v>41845</v>
      </c>
    </row>
    <row r="185" customFormat="false" ht="12.75" hidden="false" customHeight="false" outlineLevel="0" collapsed="false">
      <c r="A185" s="415" t="n">
        <v>36574</v>
      </c>
      <c r="D185" s="415" t="n">
        <v>41883</v>
      </c>
      <c r="E185" s="415" t="n">
        <v>41878</v>
      </c>
      <c r="G185" s="415" t="n">
        <v>41883</v>
      </c>
      <c r="H185" s="415" t="n">
        <v>41877</v>
      </c>
      <c r="J185" s="415" t="n">
        <v>41883</v>
      </c>
      <c r="K185" s="415" t="n">
        <v>41876</v>
      </c>
    </row>
    <row r="186" customFormat="false" ht="12.75" hidden="false" customHeight="false" outlineLevel="0" collapsed="false">
      <c r="A186" s="415" t="n">
        <v>36577</v>
      </c>
      <c r="D186" s="415" t="n">
        <v>41913</v>
      </c>
      <c r="E186" s="415" t="n">
        <v>41908</v>
      </c>
      <c r="G186" s="415" t="n">
        <v>41913</v>
      </c>
      <c r="H186" s="415" t="n">
        <v>41907</v>
      </c>
      <c r="J186" s="415" t="n">
        <v>41913</v>
      </c>
      <c r="K186" s="415" t="n">
        <v>41906</v>
      </c>
    </row>
    <row r="187" customFormat="false" ht="12.75" hidden="false" customHeight="false" outlineLevel="0" collapsed="false">
      <c r="A187" s="415" t="n">
        <v>36578</v>
      </c>
      <c r="D187" s="415" t="n">
        <v>41944</v>
      </c>
      <c r="E187" s="415" t="n">
        <v>41941</v>
      </c>
      <c r="G187" s="415" t="n">
        <v>41944</v>
      </c>
      <c r="H187" s="415" t="n">
        <v>41940</v>
      </c>
      <c r="J187" s="415" t="n">
        <v>41944</v>
      </c>
      <c r="K187" s="415" t="n">
        <v>41939</v>
      </c>
    </row>
    <row r="188" customFormat="false" ht="12.75" hidden="false" customHeight="false" outlineLevel="0" collapsed="false">
      <c r="A188" s="415" t="n">
        <v>36579</v>
      </c>
      <c r="D188" s="415" t="n">
        <v>41974</v>
      </c>
      <c r="E188" s="415" t="n">
        <v>41968</v>
      </c>
      <c r="G188" s="415" t="n">
        <v>41974</v>
      </c>
      <c r="H188" s="415" t="n">
        <v>41967</v>
      </c>
      <c r="J188" s="415" t="n">
        <v>41974</v>
      </c>
      <c r="K188" s="415" t="n">
        <v>41964</v>
      </c>
    </row>
    <row r="189" customFormat="false" ht="12.75" hidden="false" customHeight="false" outlineLevel="0" collapsed="false">
      <c r="A189" s="415" t="n">
        <v>36580</v>
      </c>
      <c r="D189" s="415" t="n">
        <v>42005</v>
      </c>
      <c r="E189" s="415" t="n">
        <v>42002</v>
      </c>
      <c r="G189" s="415" t="n">
        <v>42005</v>
      </c>
      <c r="H189" s="415" t="n">
        <v>41999</v>
      </c>
      <c r="J189" s="415" t="n">
        <v>42005</v>
      </c>
      <c r="K189" s="415" t="n">
        <v>41997</v>
      </c>
    </row>
    <row r="190" customFormat="false" ht="12.75" hidden="false" customHeight="false" outlineLevel="0" collapsed="false">
      <c r="A190" s="415" t="n">
        <v>36581</v>
      </c>
      <c r="D190" s="415" t="n">
        <v>42036</v>
      </c>
      <c r="E190" s="415" t="n">
        <v>42032</v>
      </c>
      <c r="G190" s="415" t="n">
        <v>42036</v>
      </c>
      <c r="H190" s="415" t="n">
        <v>42031</v>
      </c>
      <c r="J190" s="415" t="n">
        <v>42036</v>
      </c>
      <c r="K190" s="415" t="n">
        <v>42030</v>
      </c>
    </row>
    <row r="191" customFormat="false" ht="12.75" hidden="false" customHeight="false" outlineLevel="0" collapsed="false">
      <c r="A191" s="415" t="n">
        <v>36584</v>
      </c>
      <c r="D191" s="415" t="n">
        <v>42064</v>
      </c>
      <c r="E191" s="415" t="n">
        <v>42060</v>
      </c>
      <c r="G191" s="415" t="n">
        <v>42064</v>
      </c>
      <c r="H191" s="415" t="n">
        <v>42059</v>
      </c>
      <c r="J191" s="415" t="n">
        <v>42064</v>
      </c>
      <c r="K191" s="415" t="n">
        <v>42058</v>
      </c>
    </row>
    <row r="192" customFormat="false" ht="12.75" hidden="false" customHeight="false" outlineLevel="0" collapsed="false">
      <c r="A192" s="415" t="n">
        <v>36585</v>
      </c>
      <c r="D192" s="415" t="n">
        <v>42095</v>
      </c>
      <c r="E192" s="415" t="n">
        <v>42090</v>
      </c>
      <c r="G192" s="415" t="n">
        <v>42095</v>
      </c>
      <c r="H192" s="415" t="n">
        <v>42089</v>
      </c>
      <c r="J192" s="415" t="n">
        <v>42095</v>
      </c>
      <c r="K192" s="415" t="n">
        <v>42088</v>
      </c>
    </row>
    <row r="193" customFormat="false" ht="12.75" hidden="false" customHeight="false" outlineLevel="0" collapsed="false">
      <c r="A193" s="415" t="n">
        <v>36586</v>
      </c>
      <c r="D193" s="415" t="n">
        <v>42125</v>
      </c>
      <c r="E193" s="415" t="n">
        <v>42122</v>
      </c>
      <c r="G193" s="415" t="n">
        <v>42125</v>
      </c>
      <c r="H193" s="415" t="n">
        <v>42121</v>
      </c>
      <c r="J193" s="415" t="n">
        <v>42125</v>
      </c>
      <c r="K193" s="415" t="n">
        <v>42118</v>
      </c>
    </row>
    <row r="194" customFormat="false" ht="12.75" hidden="false" customHeight="false" outlineLevel="0" collapsed="false">
      <c r="A194" s="415" t="n">
        <v>36587</v>
      </c>
      <c r="D194" s="415" t="n">
        <v>42156</v>
      </c>
      <c r="E194" s="415" t="n">
        <v>42151</v>
      </c>
      <c r="G194" s="415" t="n">
        <v>42156</v>
      </c>
      <c r="H194" s="415" t="n">
        <v>42150</v>
      </c>
      <c r="J194" s="415" t="n">
        <v>42156</v>
      </c>
      <c r="K194" s="415" t="n">
        <v>42149</v>
      </c>
    </row>
    <row r="195" customFormat="false" ht="12.75" hidden="false" customHeight="false" outlineLevel="0" collapsed="false">
      <c r="A195" s="415" t="n">
        <v>36588</v>
      </c>
      <c r="D195" s="415" t="n">
        <v>42186</v>
      </c>
      <c r="E195" s="415" t="n">
        <v>42181</v>
      </c>
      <c r="G195" s="415" t="n">
        <v>42186</v>
      </c>
      <c r="H195" s="415" t="n">
        <v>42180</v>
      </c>
      <c r="J195" s="415" t="n">
        <v>42186</v>
      </c>
      <c r="K195" s="415" t="n">
        <v>42179</v>
      </c>
    </row>
    <row r="196" customFormat="false" ht="12.75" hidden="false" customHeight="false" outlineLevel="0" collapsed="false">
      <c r="A196" s="415" t="n">
        <v>36591</v>
      </c>
      <c r="D196" s="415" t="n">
        <v>42217</v>
      </c>
      <c r="E196" s="415" t="n">
        <v>42214</v>
      </c>
      <c r="G196" s="415" t="n">
        <v>42217</v>
      </c>
      <c r="H196" s="415" t="n">
        <v>42213</v>
      </c>
      <c r="J196" s="415" t="n">
        <v>42217</v>
      </c>
      <c r="K196" s="415" t="n">
        <v>42212</v>
      </c>
    </row>
    <row r="197" customFormat="false" ht="12.75" hidden="false" customHeight="false" outlineLevel="0" collapsed="false">
      <c r="A197" s="415" t="n">
        <v>36592</v>
      </c>
      <c r="D197" s="415" t="n">
        <v>42248</v>
      </c>
      <c r="E197" s="415" t="n">
        <v>42243</v>
      </c>
      <c r="G197" s="415" t="n">
        <v>42248</v>
      </c>
      <c r="H197" s="415" t="n">
        <v>42242</v>
      </c>
      <c r="J197" s="415" t="n">
        <v>42248</v>
      </c>
      <c r="K197" s="415" t="n">
        <v>42241</v>
      </c>
    </row>
    <row r="198" customFormat="false" ht="12.75" hidden="false" customHeight="false" outlineLevel="0" collapsed="false">
      <c r="A198" s="415" t="n">
        <v>36593</v>
      </c>
      <c r="D198" s="415" t="n">
        <v>42278</v>
      </c>
      <c r="E198" s="415" t="n">
        <v>42275</v>
      </c>
      <c r="G198" s="415" t="n">
        <v>42278</v>
      </c>
      <c r="H198" s="415" t="n">
        <v>42272</v>
      </c>
      <c r="J198" s="415" t="n">
        <v>42278</v>
      </c>
      <c r="K198" s="415" t="n">
        <v>42271</v>
      </c>
    </row>
    <row r="199" customFormat="false" ht="12.75" hidden="false" customHeight="false" outlineLevel="0" collapsed="false">
      <c r="A199" s="415" t="n">
        <v>36594</v>
      </c>
      <c r="D199" s="415" t="n">
        <v>42309</v>
      </c>
      <c r="E199" s="415" t="n">
        <v>42305</v>
      </c>
      <c r="G199" s="415" t="n">
        <v>42309</v>
      </c>
      <c r="H199" s="415" t="n">
        <v>42304</v>
      </c>
      <c r="J199" s="415" t="n">
        <v>42309</v>
      </c>
      <c r="K199" s="415" t="n">
        <v>42303</v>
      </c>
    </row>
    <row r="200" customFormat="false" ht="12.75" hidden="false" customHeight="false" outlineLevel="0" collapsed="false">
      <c r="A200" s="415" t="n">
        <v>36595</v>
      </c>
      <c r="D200" s="415" t="n">
        <v>42339</v>
      </c>
      <c r="E200" s="415" t="n">
        <v>42333</v>
      </c>
      <c r="G200" s="415" t="n">
        <v>42339</v>
      </c>
      <c r="H200" s="415" t="n">
        <v>42332</v>
      </c>
      <c r="J200" s="415" t="n">
        <v>42339</v>
      </c>
      <c r="K200" s="415" t="n">
        <v>42331</v>
      </c>
    </row>
    <row r="201" customFormat="false" ht="12.75" hidden="false" customHeight="false" outlineLevel="0" collapsed="false">
      <c r="A201" s="415" t="n">
        <v>36598</v>
      </c>
      <c r="D201" s="415" t="n">
        <v>42370</v>
      </c>
      <c r="E201" s="415" t="n">
        <v>42367</v>
      </c>
      <c r="G201" s="415" t="n">
        <v>42370</v>
      </c>
      <c r="H201" s="415" t="n">
        <v>42366</v>
      </c>
      <c r="J201" s="415" t="n">
        <v>42370</v>
      </c>
      <c r="K201" s="415" t="n">
        <v>42362</v>
      </c>
    </row>
    <row r="202" customFormat="false" ht="12.75" hidden="false" customHeight="false" outlineLevel="0" collapsed="false">
      <c r="A202" s="415" t="n">
        <v>36599</v>
      </c>
      <c r="D202" s="415" t="n">
        <v>42401</v>
      </c>
      <c r="E202" s="415" t="n">
        <v>42396</v>
      </c>
      <c r="G202" s="415" t="n">
        <v>42401</v>
      </c>
      <c r="H202" s="415" t="n">
        <v>42395</v>
      </c>
      <c r="J202" s="415" t="n">
        <v>42401</v>
      </c>
      <c r="K202" s="415" t="n">
        <v>42394</v>
      </c>
    </row>
    <row r="203" customFormat="false" ht="12.75" hidden="false" customHeight="false" outlineLevel="0" collapsed="false">
      <c r="A203" s="415" t="n">
        <v>36600</v>
      </c>
      <c r="D203" s="415" t="n">
        <v>42430</v>
      </c>
      <c r="E203" s="415" t="n">
        <v>42425</v>
      </c>
      <c r="G203" s="415" t="n">
        <v>42430</v>
      </c>
      <c r="H203" s="415" t="n">
        <v>42424</v>
      </c>
      <c r="J203" s="415" t="n">
        <v>42430</v>
      </c>
      <c r="K203" s="415" t="n">
        <v>42423</v>
      </c>
    </row>
    <row r="204" customFormat="false" ht="12.75" hidden="false" customHeight="false" outlineLevel="0" collapsed="false">
      <c r="A204" s="415" t="n">
        <v>36601</v>
      </c>
      <c r="D204" s="415" t="n">
        <v>42461</v>
      </c>
      <c r="E204" s="415" t="n">
        <v>42458</v>
      </c>
      <c r="G204" s="415" t="n">
        <v>42461</v>
      </c>
      <c r="H204" s="415" t="n">
        <v>42457</v>
      </c>
      <c r="J204" s="415" t="n">
        <v>42461</v>
      </c>
      <c r="K204" s="415" t="n">
        <v>42454</v>
      </c>
    </row>
    <row r="205" customFormat="false" ht="12.75" hidden="false" customHeight="false" outlineLevel="0" collapsed="false">
      <c r="A205" s="415" t="n">
        <v>36602</v>
      </c>
      <c r="D205" s="415" t="n">
        <v>42491</v>
      </c>
      <c r="E205" s="415" t="n">
        <v>42487</v>
      </c>
      <c r="G205" s="415" t="n">
        <v>42491</v>
      </c>
      <c r="H205" s="415" t="n">
        <v>42486</v>
      </c>
      <c r="J205" s="415" t="n">
        <v>42491</v>
      </c>
      <c r="K205" s="415" t="n">
        <v>42485</v>
      </c>
    </row>
    <row r="206" customFormat="false" ht="12.75" hidden="false" customHeight="false" outlineLevel="0" collapsed="false">
      <c r="A206" s="415" t="n">
        <v>36605</v>
      </c>
      <c r="D206" s="415" t="n">
        <v>42522</v>
      </c>
      <c r="E206" s="415" t="n">
        <v>42516</v>
      </c>
      <c r="G206" s="415" t="n">
        <v>42522</v>
      </c>
      <c r="H206" s="415" t="n">
        <v>42515</v>
      </c>
      <c r="J206" s="415" t="n">
        <v>42522</v>
      </c>
      <c r="K206" s="415" t="n">
        <v>42514</v>
      </c>
    </row>
    <row r="207" customFormat="false" ht="12.75" hidden="false" customHeight="false" outlineLevel="0" collapsed="false">
      <c r="A207" s="415" t="n">
        <v>36606</v>
      </c>
      <c r="D207" s="415" t="n">
        <v>42552</v>
      </c>
      <c r="E207" s="415" t="n">
        <v>42549</v>
      </c>
      <c r="G207" s="415" t="n">
        <v>42552</v>
      </c>
      <c r="H207" s="415" t="n">
        <v>42548</v>
      </c>
      <c r="J207" s="415" t="n">
        <v>42552</v>
      </c>
      <c r="K207" s="415" t="n">
        <v>42545</v>
      </c>
    </row>
    <row r="208" customFormat="false" ht="12.75" hidden="false" customHeight="false" outlineLevel="0" collapsed="false">
      <c r="A208" s="415" t="n">
        <v>36607</v>
      </c>
      <c r="D208" s="415" t="n">
        <v>42583</v>
      </c>
      <c r="E208" s="415" t="n">
        <v>42578</v>
      </c>
      <c r="G208" s="415" t="n">
        <v>42583</v>
      </c>
      <c r="H208" s="415" t="n">
        <v>42577</v>
      </c>
      <c r="J208" s="415" t="n">
        <v>42583</v>
      </c>
      <c r="K208" s="415" t="n">
        <v>42576</v>
      </c>
    </row>
    <row r="209" customFormat="false" ht="12.75" hidden="false" customHeight="false" outlineLevel="0" collapsed="false">
      <c r="A209" s="415" t="n">
        <v>36608</v>
      </c>
      <c r="D209" s="415" t="n">
        <v>42614</v>
      </c>
      <c r="E209" s="415" t="n">
        <v>42611</v>
      </c>
      <c r="G209" s="415" t="n">
        <v>42614</v>
      </c>
      <c r="H209" s="415" t="n">
        <v>42608</v>
      </c>
      <c r="J209" s="415" t="n">
        <v>42614</v>
      </c>
      <c r="K209" s="415" t="n">
        <v>42607</v>
      </c>
    </row>
    <row r="210" customFormat="false" ht="12.75" hidden="false" customHeight="false" outlineLevel="0" collapsed="false">
      <c r="A210" s="415" t="n">
        <v>36609</v>
      </c>
      <c r="D210" s="415" t="n">
        <v>42644</v>
      </c>
      <c r="E210" s="415" t="n">
        <v>42641</v>
      </c>
      <c r="G210" s="415" t="n">
        <v>42644</v>
      </c>
      <c r="H210" s="415" t="n">
        <v>42640</v>
      </c>
      <c r="J210" s="415" t="n">
        <v>42644</v>
      </c>
      <c r="K210" s="415" t="n">
        <v>42639</v>
      </c>
    </row>
    <row r="211" customFormat="false" ht="12.75" hidden="false" customHeight="false" outlineLevel="0" collapsed="false">
      <c r="A211" s="415" t="n">
        <v>36612</v>
      </c>
      <c r="D211" s="415" t="n">
        <v>42675</v>
      </c>
      <c r="E211" s="415" t="n">
        <v>42670</v>
      </c>
      <c r="G211" s="415" t="n">
        <v>42675</v>
      </c>
      <c r="H211" s="415" t="n">
        <v>42669</v>
      </c>
      <c r="J211" s="415" t="n">
        <v>42675</v>
      </c>
      <c r="K211" s="415" t="n">
        <v>42668</v>
      </c>
    </row>
    <row r="212" customFormat="false" ht="12.75" hidden="false" customHeight="false" outlineLevel="0" collapsed="false">
      <c r="A212" s="415" t="n">
        <v>36613</v>
      </c>
      <c r="D212" s="415" t="n">
        <v>42705</v>
      </c>
      <c r="E212" s="415" t="n">
        <v>42702</v>
      </c>
      <c r="G212" s="415" t="n">
        <v>42705</v>
      </c>
      <c r="H212" s="415" t="n">
        <v>42699</v>
      </c>
      <c r="J212" s="415" t="n">
        <v>42705</v>
      </c>
      <c r="K212" s="415" t="n">
        <v>42698</v>
      </c>
    </row>
    <row r="213" customFormat="false" ht="12.75" hidden="false" customHeight="false" outlineLevel="0" collapsed="false">
      <c r="A213" s="415" t="n">
        <v>36614</v>
      </c>
      <c r="D213" s="415" t="n">
        <v>42736</v>
      </c>
      <c r="E213" s="415" t="n">
        <v>42732</v>
      </c>
      <c r="G213" s="415" t="n">
        <v>42736</v>
      </c>
      <c r="H213" s="415" t="n">
        <v>42731</v>
      </c>
      <c r="J213" s="415" t="n">
        <v>42736</v>
      </c>
      <c r="K213" s="415" t="n">
        <v>42730</v>
      </c>
    </row>
    <row r="214" customFormat="false" ht="12.75" hidden="false" customHeight="false" outlineLevel="0" collapsed="false">
      <c r="A214" s="415" t="n">
        <v>36615</v>
      </c>
      <c r="D214" s="415" t="n">
        <v>42767</v>
      </c>
      <c r="E214" s="415" t="n">
        <v>42762</v>
      </c>
      <c r="G214" s="415" t="n">
        <v>42767</v>
      </c>
      <c r="H214" s="415" t="n">
        <v>42761</v>
      </c>
      <c r="J214" s="415" t="n">
        <v>42767</v>
      </c>
      <c r="K214" s="415" t="n">
        <v>42760</v>
      </c>
    </row>
    <row r="215" customFormat="false" ht="12.75" hidden="false" customHeight="false" outlineLevel="0" collapsed="false">
      <c r="A215" s="415" t="n">
        <v>36616</v>
      </c>
      <c r="D215" s="415" t="n">
        <v>42795</v>
      </c>
      <c r="E215" s="415" t="n">
        <v>42790</v>
      </c>
      <c r="G215" s="415" t="n">
        <v>42795</v>
      </c>
      <c r="H215" s="415" t="n">
        <v>42789</v>
      </c>
      <c r="J215" s="415" t="n">
        <v>42795</v>
      </c>
      <c r="K215" s="415" t="n">
        <v>42788</v>
      </c>
    </row>
    <row r="216" customFormat="false" ht="12.75" hidden="false" customHeight="false" outlineLevel="0" collapsed="false">
      <c r="A216" s="415" t="n">
        <v>36619</v>
      </c>
      <c r="D216" s="415" t="n">
        <v>42826</v>
      </c>
      <c r="E216" s="415" t="n">
        <v>42823</v>
      </c>
      <c r="G216" s="415" t="n">
        <v>42826</v>
      </c>
      <c r="H216" s="415" t="n">
        <v>42822</v>
      </c>
      <c r="J216" s="415" t="n">
        <v>42826</v>
      </c>
      <c r="K216" s="415" t="n">
        <v>42821</v>
      </c>
    </row>
    <row r="217" customFormat="false" ht="12.75" hidden="false" customHeight="false" outlineLevel="0" collapsed="false">
      <c r="A217" s="415" t="n">
        <v>36620</v>
      </c>
      <c r="D217" s="415" t="n">
        <v>42856</v>
      </c>
      <c r="E217" s="415" t="n">
        <v>42851</v>
      </c>
      <c r="G217" s="415" t="n">
        <v>42856</v>
      </c>
      <c r="H217" s="415" t="n">
        <v>42850</v>
      </c>
      <c r="J217" s="415" t="n">
        <v>42856</v>
      </c>
      <c r="K217" s="415" t="n">
        <v>42849</v>
      </c>
    </row>
    <row r="218" customFormat="false" ht="12.75" hidden="false" customHeight="false" outlineLevel="0" collapsed="false">
      <c r="A218" s="415" t="n">
        <v>36621</v>
      </c>
      <c r="D218" s="415" t="n">
        <v>42887</v>
      </c>
      <c r="E218" s="415" t="n">
        <v>42881</v>
      </c>
      <c r="G218" s="415" t="n">
        <v>42887</v>
      </c>
      <c r="H218" s="415" t="n">
        <v>42880</v>
      </c>
      <c r="J218" s="415" t="n">
        <v>42887</v>
      </c>
      <c r="K218" s="415" t="n">
        <v>42879</v>
      </c>
    </row>
    <row r="219" customFormat="false" ht="12.75" hidden="false" customHeight="false" outlineLevel="0" collapsed="false">
      <c r="A219" s="415" t="n">
        <v>36622</v>
      </c>
      <c r="D219" s="415" t="n">
        <v>42917</v>
      </c>
      <c r="E219" s="415" t="n">
        <v>42914</v>
      </c>
      <c r="G219" s="415" t="n">
        <v>42917</v>
      </c>
      <c r="H219" s="415" t="n">
        <v>42913</v>
      </c>
      <c r="J219" s="415" t="n">
        <v>42917</v>
      </c>
      <c r="K219" s="415" t="n">
        <v>42912</v>
      </c>
    </row>
    <row r="220" customFormat="false" ht="12.75" hidden="false" customHeight="false" outlineLevel="0" collapsed="false">
      <c r="A220" s="415" t="n">
        <v>36623</v>
      </c>
      <c r="D220" s="415" t="n">
        <v>42948</v>
      </c>
      <c r="E220" s="415" t="n">
        <v>42943</v>
      </c>
      <c r="G220" s="415" t="n">
        <v>42948</v>
      </c>
      <c r="H220" s="415" t="n">
        <v>42942</v>
      </c>
      <c r="J220" s="415" t="n">
        <v>42948</v>
      </c>
      <c r="K220" s="415" t="n">
        <v>42941</v>
      </c>
    </row>
    <row r="221" customFormat="false" ht="12.75" hidden="false" customHeight="false" outlineLevel="0" collapsed="false">
      <c r="A221" s="415" t="n">
        <v>36626</v>
      </c>
      <c r="D221" s="415" t="n">
        <v>42979</v>
      </c>
      <c r="E221" s="415" t="n">
        <v>42976</v>
      </c>
      <c r="G221" s="415" t="n">
        <v>42979</v>
      </c>
      <c r="H221" s="415" t="n">
        <v>42975</v>
      </c>
      <c r="J221" s="415" t="n">
        <v>42979</v>
      </c>
      <c r="K221" s="415" t="n">
        <v>42972</v>
      </c>
    </row>
    <row r="222" customFormat="false" ht="12.75" hidden="false" customHeight="false" outlineLevel="0" collapsed="false">
      <c r="A222" s="415" t="n">
        <v>36627</v>
      </c>
      <c r="D222" s="415" t="n">
        <v>43009</v>
      </c>
      <c r="E222" s="415" t="n">
        <v>43005</v>
      </c>
      <c r="G222" s="415" t="n">
        <v>43009</v>
      </c>
      <c r="H222" s="415" t="n">
        <v>43004</v>
      </c>
      <c r="J222" s="415" t="n">
        <v>43009</v>
      </c>
      <c r="K222" s="415" t="n">
        <v>43003</v>
      </c>
    </row>
    <row r="223" customFormat="false" ht="12.75" hidden="false" customHeight="false" outlineLevel="0" collapsed="false">
      <c r="A223" s="415" t="n">
        <v>36628</v>
      </c>
      <c r="D223" s="415" t="n">
        <v>43040</v>
      </c>
      <c r="E223" s="415" t="n">
        <v>43035</v>
      </c>
      <c r="G223" s="415" t="n">
        <v>43040</v>
      </c>
      <c r="H223" s="415" t="n">
        <v>43034</v>
      </c>
      <c r="J223" s="415" t="n">
        <v>43040</v>
      </c>
      <c r="K223" s="415" t="n">
        <v>43033</v>
      </c>
    </row>
    <row r="224" customFormat="false" ht="12.75" hidden="false" customHeight="false" outlineLevel="0" collapsed="false">
      <c r="A224" s="415" t="n">
        <v>36629</v>
      </c>
      <c r="D224" s="415" t="n">
        <v>43070</v>
      </c>
      <c r="E224" s="415" t="n">
        <v>43067</v>
      </c>
      <c r="G224" s="415" t="n">
        <v>43070</v>
      </c>
      <c r="H224" s="415" t="n">
        <v>43066</v>
      </c>
      <c r="J224" s="415" t="n">
        <v>43070</v>
      </c>
      <c r="K224" s="415" t="n">
        <v>43063</v>
      </c>
    </row>
    <row r="225" customFormat="false" ht="12.75" hidden="false" customHeight="false" outlineLevel="0" collapsed="false">
      <c r="A225" s="415" t="n">
        <v>36630</v>
      </c>
      <c r="D225" s="415" t="n">
        <v>43101</v>
      </c>
      <c r="E225" s="415" t="n">
        <v>43096</v>
      </c>
      <c r="G225" s="415" t="n">
        <v>43101</v>
      </c>
      <c r="H225" s="415" t="n">
        <v>43095</v>
      </c>
      <c r="J225" s="415" t="n">
        <v>43101</v>
      </c>
      <c r="K225" s="415" t="n">
        <v>43091</v>
      </c>
    </row>
    <row r="226" customFormat="false" ht="12.75" hidden="false" customHeight="false" outlineLevel="0" collapsed="false">
      <c r="A226" s="415" t="n">
        <v>36633</v>
      </c>
      <c r="D226" s="415" t="n">
        <v>43132</v>
      </c>
      <c r="E226" s="415" t="n">
        <v>43129</v>
      </c>
      <c r="G226" s="415" t="n">
        <v>43132</v>
      </c>
      <c r="H226" s="415" t="n">
        <v>43126</v>
      </c>
      <c r="J226" s="415" t="n">
        <v>43132</v>
      </c>
      <c r="K226" s="415" t="n">
        <v>43125</v>
      </c>
    </row>
    <row r="227" customFormat="false" ht="12.75" hidden="false" customHeight="false" outlineLevel="0" collapsed="false">
      <c r="A227" s="415" t="n">
        <v>36634</v>
      </c>
      <c r="D227" s="415" t="n">
        <v>43160</v>
      </c>
      <c r="E227" s="415" t="n">
        <v>43157</v>
      </c>
      <c r="G227" s="415" t="n">
        <v>43160</v>
      </c>
      <c r="H227" s="415" t="n">
        <v>43154</v>
      </c>
      <c r="J227" s="415" t="n">
        <v>43160</v>
      </c>
      <c r="K227" s="415" t="n">
        <v>43153</v>
      </c>
    </row>
    <row r="228" customFormat="false" ht="12.75" hidden="false" customHeight="false" outlineLevel="0" collapsed="false">
      <c r="A228" s="415" t="n">
        <v>36635</v>
      </c>
      <c r="D228" s="415" t="n">
        <v>43191</v>
      </c>
      <c r="E228" s="415" t="n">
        <v>43186</v>
      </c>
      <c r="G228" s="415" t="n">
        <v>43191</v>
      </c>
      <c r="H228" s="415" t="n">
        <v>43185</v>
      </c>
      <c r="J228" s="415" t="n">
        <v>43191</v>
      </c>
      <c r="K228" s="415" t="n">
        <v>43182</v>
      </c>
    </row>
    <row r="229" customFormat="false" ht="12.75" hidden="false" customHeight="false" outlineLevel="0" collapsed="false">
      <c r="A229" s="415" t="n">
        <v>36636</v>
      </c>
      <c r="D229" s="415" t="n">
        <v>43221</v>
      </c>
      <c r="E229" s="415" t="n">
        <v>43216</v>
      </c>
      <c r="G229" s="415" t="n">
        <v>43221</v>
      </c>
      <c r="H229" s="415" t="n">
        <v>43215</v>
      </c>
      <c r="J229" s="415" t="n">
        <v>43221</v>
      </c>
      <c r="K229" s="415" t="n">
        <v>43214</v>
      </c>
    </row>
    <row r="230" customFormat="false" ht="12.75" hidden="false" customHeight="false" outlineLevel="0" collapsed="false">
      <c r="A230" s="415" t="n">
        <v>36637</v>
      </c>
      <c r="D230" s="415" t="n">
        <v>43252</v>
      </c>
      <c r="E230" s="415" t="n">
        <v>43249</v>
      </c>
      <c r="G230" s="415" t="n">
        <v>43252</v>
      </c>
      <c r="H230" s="415" t="n">
        <v>43245</v>
      </c>
      <c r="J230" s="415" t="n">
        <v>43252</v>
      </c>
      <c r="K230" s="415" t="n">
        <v>43244</v>
      </c>
    </row>
    <row r="231" customFormat="false" ht="12.75" hidden="false" customHeight="false" outlineLevel="0" collapsed="false">
      <c r="A231" s="415" t="n">
        <v>36640</v>
      </c>
      <c r="D231" s="415" t="n">
        <v>43282</v>
      </c>
      <c r="E231" s="415" t="n">
        <v>43278</v>
      </c>
      <c r="G231" s="415" t="n">
        <v>43282</v>
      </c>
      <c r="H231" s="415" t="n">
        <v>43277</v>
      </c>
      <c r="J231" s="415" t="n">
        <v>43282</v>
      </c>
      <c r="K231" s="415" t="n">
        <v>43276</v>
      </c>
    </row>
    <row r="232" customFormat="false" ht="12.75" hidden="false" customHeight="false" outlineLevel="0" collapsed="false">
      <c r="A232" s="415" t="n">
        <v>36641</v>
      </c>
      <c r="D232" s="415" t="n">
        <v>43313</v>
      </c>
      <c r="E232" s="415" t="n">
        <v>43308</v>
      </c>
      <c r="G232" s="415" t="n">
        <v>43313</v>
      </c>
      <c r="H232" s="415" t="n">
        <v>43307</v>
      </c>
      <c r="J232" s="415" t="n">
        <v>43313</v>
      </c>
      <c r="K232" s="415" t="n">
        <v>43306</v>
      </c>
    </row>
    <row r="233" customFormat="false" ht="12.75" hidden="false" customHeight="false" outlineLevel="0" collapsed="false">
      <c r="A233" s="415" t="n">
        <v>36642</v>
      </c>
      <c r="D233" s="415" t="n">
        <v>43344</v>
      </c>
      <c r="E233" s="415" t="n">
        <v>43341</v>
      </c>
      <c r="G233" s="415" t="n">
        <v>43344</v>
      </c>
      <c r="H233" s="415" t="n">
        <v>43340</v>
      </c>
      <c r="J233" s="415" t="n">
        <v>43344</v>
      </c>
      <c r="K233" s="415" t="n">
        <v>43339</v>
      </c>
    </row>
    <row r="234" customFormat="false" ht="12.75" hidden="false" customHeight="false" outlineLevel="0" collapsed="false">
      <c r="A234" s="415" t="n">
        <v>36643</v>
      </c>
      <c r="D234" s="415" t="n">
        <v>43374</v>
      </c>
      <c r="E234" s="415" t="n">
        <v>43369</v>
      </c>
      <c r="G234" s="415" t="n">
        <v>43374</v>
      </c>
      <c r="H234" s="415" t="n">
        <v>43368</v>
      </c>
      <c r="J234" s="415" t="n">
        <v>43374</v>
      </c>
      <c r="K234" s="415" t="n">
        <v>43367</v>
      </c>
    </row>
    <row r="235" customFormat="false" ht="12.75" hidden="false" customHeight="false" outlineLevel="0" collapsed="false">
      <c r="A235" s="415" t="n">
        <v>36644</v>
      </c>
      <c r="D235" s="415" t="n">
        <v>43405</v>
      </c>
      <c r="E235" s="415" t="n">
        <v>43402</v>
      </c>
      <c r="G235" s="415" t="n">
        <v>43405</v>
      </c>
      <c r="H235" s="415" t="n">
        <v>43399</v>
      </c>
      <c r="J235" s="415" t="n">
        <v>43405</v>
      </c>
      <c r="K235" s="415" t="n">
        <v>43398</v>
      </c>
    </row>
    <row r="236" customFormat="false" ht="12.75" hidden="false" customHeight="false" outlineLevel="0" collapsed="false">
      <c r="A236" s="415" t="n">
        <v>36647</v>
      </c>
      <c r="D236" s="415" t="n">
        <v>43435</v>
      </c>
      <c r="E236" s="415" t="n">
        <v>43432</v>
      </c>
      <c r="G236" s="415" t="n">
        <v>43435</v>
      </c>
      <c r="H236" s="415" t="n">
        <v>43431</v>
      </c>
      <c r="J236" s="415" t="n">
        <v>43435</v>
      </c>
      <c r="K236" s="415" t="n">
        <v>43430</v>
      </c>
    </row>
    <row r="237" customFormat="false" ht="12.75" hidden="false" customHeight="false" outlineLevel="0" collapsed="false">
      <c r="A237" s="415" t="n">
        <v>36648</v>
      </c>
      <c r="D237" s="415" t="n">
        <v>43466</v>
      </c>
      <c r="E237" s="415" t="n">
        <v>43461</v>
      </c>
      <c r="G237" s="415" t="n">
        <v>43466</v>
      </c>
      <c r="H237" s="415" t="n">
        <v>43460</v>
      </c>
      <c r="J237" s="415" t="n">
        <v>43466</v>
      </c>
      <c r="K237" s="415" t="n">
        <v>43458</v>
      </c>
    </row>
    <row r="238" customFormat="false" ht="12.75" hidden="false" customHeight="false" outlineLevel="0" collapsed="false">
      <c r="A238" s="415" t="n">
        <v>36649</v>
      </c>
      <c r="D238" s="415" t="n">
        <v>43497</v>
      </c>
      <c r="E238" s="415" t="n">
        <v>43494</v>
      </c>
      <c r="G238" s="415" t="n">
        <v>43497</v>
      </c>
      <c r="H238" s="415" t="n">
        <v>43493</v>
      </c>
      <c r="J238" s="415" t="n">
        <v>43497</v>
      </c>
      <c r="K238" s="415" t="n">
        <v>43490</v>
      </c>
    </row>
    <row r="239" customFormat="false" ht="12.75" hidden="false" customHeight="false" outlineLevel="0" collapsed="false">
      <c r="A239" s="415" t="n">
        <v>36650</v>
      </c>
      <c r="D239" s="415" t="n">
        <v>43525</v>
      </c>
      <c r="E239" s="415" t="n">
        <v>43522</v>
      </c>
      <c r="G239" s="415" t="n">
        <v>43525</v>
      </c>
      <c r="H239" s="415" t="n">
        <v>43521</v>
      </c>
      <c r="J239" s="415" t="n">
        <v>43525</v>
      </c>
      <c r="K239" s="415" t="n">
        <v>43518</v>
      </c>
    </row>
    <row r="240" customFormat="false" ht="12.75" hidden="false" customHeight="false" outlineLevel="0" collapsed="false">
      <c r="A240" s="415" t="n">
        <v>36651</v>
      </c>
      <c r="D240" s="415" t="n">
        <v>43556</v>
      </c>
      <c r="E240" s="415" t="n">
        <v>43551</v>
      </c>
      <c r="G240" s="415" t="n">
        <v>43556</v>
      </c>
      <c r="H240" s="415" t="n">
        <v>43550</v>
      </c>
      <c r="J240" s="415" t="n">
        <v>43556</v>
      </c>
      <c r="K240" s="415" t="n">
        <v>43549</v>
      </c>
    </row>
    <row r="241" customFormat="false" ht="12.75" hidden="false" customHeight="false" outlineLevel="0" collapsed="false">
      <c r="A241" s="415" t="n">
        <v>36654</v>
      </c>
      <c r="D241" s="415" t="n">
        <v>43586</v>
      </c>
      <c r="E241" s="415" t="n">
        <v>43581</v>
      </c>
      <c r="G241" s="415" t="n">
        <v>43586</v>
      </c>
      <c r="H241" s="415" t="n">
        <v>43580</v>
      </c>
      <c r="J241" s="415" t="n">
        <v>43586</v>
      </c>
      <c r="K241" s="415" t="n">
        <v>43579</v>
      </c>
    </row>
    <row r="242" customFormat="false" ht="12.75" hidden="false" customHeight="false" outlineLevel="0" collapsed="false">
      <c r="A242" s="415" t="n">
        <v>36655</v>
      </c>
      <c r="D242" s="415" t="n">
        <v>43617</v>
      </c>
      <c r="E242" s="415" t="n">
        <v>43614</v>
      </c>
      <c r="G242" s="415" t="n">
        <v>43617</v>
      </c>
      <c r="H242" s="415" t="n">
        <v>43613</v>
      </c>
      <c r="J242" s="415" t="n">
        <v>43617</v>
      </c>
      <c r="K242" s="415" t="n">
        <v>43612</v>
      </c>
    </row>
    <row r="243" customFormat="false" ht="12.75" hidden="false" customHeight="false" outlineLevel="0" collapsed="false">
      <c r="A243" s="415" t="n">
        <v>36656</v>
      </c>
      <c r="D243" s="415" t="n">
        <v>43647</v>
      </c>
      <c r="E243" s="415" t="n">
        <v>43642</v>
      </c>
      <c r="G243" s="415" t="n">
        <v>43647</v>
      </c>
      <c r="H243" s="415" t="n">
        <v>43641</v>
      </c>
      <c r="J243" s="415" t="n">
        <v>43647</v>
      </c>
      <c r="K243" s="415" t="n">
        <v>43640</v>
      </c>
    </row>
    <row r="244" customFormat="false" ht="12.75" hidden="false" customHeight="false" outlineLevel="0" collapsed="false">
      <c r="A244" s="415" t="n">
        <v>36657</v>
      </c>
      <c r="D244" s="415" t="n">
        <v>43678</v>
      </c>
      <c r="E244" s="415" t="n">
        <v>43675</v>
      </c>
      <c r="G244" s="415" t="n">
        <v>43678</v>
      </c>
      <c r="H244" s="415" t="n">
        <v>43672</v>
      </c>
      <c r="J244" s="415" t="n">
        <v>43678</v>
      </c>
      <c r="K244" s="415" t="n">
        <v>43671</v>
      </c>
    </row>
    <row r="245" customFormat="false" ht="12.75" hidden="false" customHeight="false" outlineLevel="0" collapsed="false">
      <c r="A245" s="415" t="n">
        <v>36658</v>
      </c>
      <c r="D245" s="415" t="n">
        <v>43709</v>
      </c>
      <c r="E245" s="415" t="n">
        <v>43705</v>
      </c>
      <c r="G245" s="415" t="n">
        <v>43709</v>
      </c>
      <c r="H245" s="415" t="n">
        <v>43704</v>
      </c>
      <c r="J245" s="415" t="n">
        <v>43709</v>
      </c>
      <c r="K245" s="415" t="n">
        <v>43703</v>
      </c>
    </row>
    <row r="246" customFormat="false" ht="12.75" hidden="false" customHeight="false" outlineLevel="0" collapsed="false">
      <c r="A246" s="415" t="n">
        <v>36661</v>
      </c>
      <c r="D246" s="415" t="n">
        <v>43739</v>
      </c>
      <c r="E246" s="415" t="n">
        <v>43734</v>
      </c>
      <c r="G246" s="415" t="n">
        <v>43739</v>
      </c>
      <c r="H246" s="415" t="n">
        <v>43733</v>
      </c>
      <c r="J246" s="415" t="n">
        <v>43739</v>
      </c>
      <c r="K246" s="415" t="n">
        <v>43732</v>
      </c>
    </row>
    <row r="247" customFormat="false" ht="12.75" hidden="false" customHeight="false" outlineLevel="0" collapsed="false">
      <c r="A247" s="415" t="n">
        <v>36662</v>
      </c>
      <c r="D247" s="415" t="n">
        <v>43770</v>
      </c>
      <c r="E247" s="415" t="n">
        <v>43767</v>
      </c>
      <c r="G247" s="415" t="n">
        <v>43770</v>
      </c>
      <c r="H247" s="415" t="n">
        <v>43766</v>
      </c>
      <c r="J247" s="415" t="n">
        <v>43770</v>
      </c>
      <c r="K247" s="415" t="n">
        <v>43763</v>
      </c>
    </row>
    <row r="248" customFormat="false" ht="12.75" hidden="false" customHeight="false" outlineLevel="0" collapsed="false">
      <c r="A248" s="415" t="n">
        <v>36663</v>
      </c>
      <c r="D248" s="415" t="n">
        <v>43800</v>
      </c>
      <c r="E248" s="415" t="n">
        <v>43795</v>
      </c>
      <c r="G248" s="415" t="n">
        <v>43800</v>
      </c>
      <c r="H248" s="415" t="n">
        <v>43794</v>
      </c>
      <c r="J248" s="415" t="n">
        <v>43800</v>
      </c>
      <c r="K248" s="415" t="n">
        <v>43791</v>
      </c>
    </row>
    <row r="249" customFormat="false" ht="12.75" hidden="false" customHeight="false" outlineLevel="0" collapsed="false">
      <c r="A249" s="415" t="n">
        <v>36664</v>
      </c>
      <c r="D249" s="415" t="n">
        <v>43831</v>
      </c>
      <c r="E249" s="415" t="n">
        <v>43826</v>
      </c>
      <c r="G249" s="415" t="n">
        <v>43831</v>
      </c>
      <c r="H249" s="415" t="n">
        <v>43825</v>
      </c>
      <c r="J249" s="415" t="n">
        <v>43831</v>
      </c>
      <c r="K249" s="415" t="n">
        <v>43823</v>
      </c>
    </row>
    <row r="250" customFormat="false" ht="12.75" hidden="false" customHeight="false" outlineLevel="0" collapsed="false">
      <c r="A250" s="415" t="n">
        <v>36665</v>
      </c>
      <c r="D250" s="415" t="n">
        <v>43862</v>
      </c>
      <c r="E250" s="415" t="n">
        <v>43859</v>
      </c>
      <c r="G250" s="415" t="n">
        <v>43862</v>
      </c>
      <c r="H250" s="415" t="n">
        <v>43858</v>
      </c>
      <c r="J250" s="415" t="n">
        <v>43862</v>
      </c>
      <c r="K250" s="415" t="n">
        <v>43857</v>
      </c>
    </row>
    <row r="251" customFormat="false" ht="12.75" hidden="false" customHeight="false" outlineLevel="0" collapsed="false">
      <c r="A251" s="415" t="n">
        <v>36668</v>
      </c>
      <c r="D251" s="415" t="n">
        <v>43891</v>
      </c>
      <c r="E251" s="415" t="n">
        <v>43887</v>
      </c>
      <c r="G251" s="415" t="n">
        <v>43891</v>
      </c>
      <c r="H251" s="415" t="n">
        <v>43886</v>
      </c>
      <c r="J251" s="415" t="n">
        <v>43891</v>
      </c>
      <c r="K251" s="415" t="n">
        <v>43885</v>
      </c>
    </row>
    <row r="252" customFormat="false" ht="12.75" hidden="false" customHeight="false" outlineLevel="0" collapsed="false">
      <c r="A252" s="415" t="n">
        <v>36669</v>
      </c>
      <c r="D252" s="415" t="n">
        <v>43922</v>
      </c>
      <c r="E252" s="415" t="n">
        <v>43917</v>
      </c>
      <c r="G252" s="415" t="n">
        <v>43922</v>
      </c>
      <c r="H252" s="415" t="n">
        <v>43916</v>
      </c>
      <c r="J252" s="415" t="n">
        <v>43922</v>
      </c>
      <c r="K252" s="415" t="n">
        <v>43915</v>
      </c>
    </row>
    <row r="253" customFormat="false" ht="12.75" hidden="false" customHeight="false" outlineLevel="0" collapsed="false">
      <c r="A253" s="415" t="n">
        <v>36670</v>
      </c>
      <c r="D253" s="415" t="n">
        <v>43952</v>
      </c>
      <c r="E253" s="415" t="n">
        <v>43949</v>
      </c>
      <c r="G253" s="415" t="n">
        <v>43952</v>
      </c>
      <c r="H253" s="415" t="n">
        <v>43948</v>
      </c>
      <c r="J253" s="415" t="n">
        <v>43952</v>
      </c>
      <c r="K253" s="415" t="n">
        <v>43945</v>
      </c>
    </row>
    <row r="254" customFormat="false" ht="12.75" hidden="false" customHeight="false" outlineLevel="0" collapsed="false">
      <c r="A254" s="415" t="n">
        <v>36671</v>
      </c>
      <c r="D254" s="415" t="n">
        <v>43983</v>
      </c>
      <c r="E254" s="415" t="n">
        <v>43978</v>
      </c>
      <c r="G254" s="415" t="n">
        <v>43983</v>
      </c>
      <c r="H254" s="415" t="n">
        <v>43977</v>
      </c>
      <c r="J254" s="415" t="n">
        <v>43983</v>
      </c>
      <c r="K254" s="415" t="n">
        <v>43976</v>
      </c>
    </row>
    <row r="255" customFormat="false" ht="12.75" hidden="false" customHeight="false" outlineLevel="0" collapsed="false">
      <c r="A255" s="415" t="n">
        <v>36672</v>
      </c>
      <c r="D255" s="415" t="n">
        <v>44013</v>
      </c>
      <c r="E255" s="415" t="n">
        <v>44008</v>
      </c>
      <c r="G255" s="415" t="n">
        <v>44013</v>
      </c>
      <c r="H255" s="415" t="n">
        <v>44007</v>
      </c>
      <c r="J255" s="415" t="n">
        <v>44013</v>
      </c>
      <c r="K255" s="415" t="n">
        <v>44006</v>
      </c>
    </row>
    <row r="256" customFormat="false" ht="12.75" hidden="false" customHeight="false" outlineLevel="0" collapsed="false">
      <c r="A256" s="415" t="n">
        <v>36675</v>
      </c>
      <c r="D256" s="415" t="n">
        <v>44044</v>
      </c>
      <c r="E256" s="415" t="n">
        <v>44041</v>
      </c>
      <c r="G256" s="415" t="n">
        <v>44044</v>
      </c>
      <c r="H256" s="415" t="n">
        <v>44040</v>
      </c>
      <c r="J256" s="415" t="n">
        <v>44044</v>
      </c>
      <c r="K256" s="415" t="n">
        <v>44039</v>
      </c>
    </row>
    <row r="257" customFormat="false" ht="12.75" hidden="false" customHeight="false" outlineLevel="0" collapsed="false">
      <c r="A257" s="415" t="n">
        <v>36676</v>
      </c>
      <c r="D257" s="415" t="n">
        <v>44075</v>
      </c>
      <c r="E257" s="415" t="n">
        <v>44070</v>
      </c>
      <c r="G257" s="415" t="n">
        <v>44075</v>
      </c>
      <c r="H257" s="415" t="n">
        <v>44069</v>
      </c>
      <c r="J257" s="415" t="n">
        <v>44075</v>
      </c>
      <c r="K257" s="415" t="n">
        <v>44068</v>
      </c>
    </row>
    <row r="258" customFormat="false" ht="12.75" hidden="false" customHeight="false" outlineLevel="0" collapsed="false">
      <c r="A258" s="415" t="n">
        <v>36677</v>
      </c>
      <c r="D258" s="415" t="n">
        <v>44105</v>
      </c>
      <c r="E258" s="415" t="n">
        <v>44102</v>
      </c>
      <c r="G258" s="415" t="n">
        <v>44105</v>
      </c>
      <c r="H258" s="415" t="n">
        <v>44099</v>
      </c>
      <c r="J258" s="415" t="n">
        <v>44105</v>
      </c>
      <c r="K258" s="415" t="n">
        <v>44098</v>
      </c>
    </row>
    <row r="259" customFormat="false" ht="12.75" hidden="false" customHeight="false" outlineLevel="0" collapsed="false">
      <c r="A259" s="415" t="n">
        <v>36678</v>
      </c>
      <c r="D259" s="415" t="n">
        <v>44136</v>
      </c>
      <c r="E259" s="415" t="n">
        <v>44132</v>
      </c>
      <c r="G259" s="415" t="n">
        <v>44136</v>
      </c>
      <c r="H259" s="415" t="n">
        <v>44131</v>
      </c>
      <c r="J259" s="415" t="n">
        <v>44136</v>
      </c>
      <c r="K259" s="415" t="n">
        <v>44130</v>
      </c>
    </row>
    <row r="260" customFormat="false" ht="12.75" hidden="false" customHeight="false" outlineLevel="0" collapsed="false">
      <c r="A260" s="415" t="n">
        <v>36679</v>
      </c>
      <c r="D260" s="415" t="n">
        <v>44166</v>
      </c>
      <c r="E260" s="415" t="n">
        <v>44160</v>
      </c>
      <c r="G260" s="415" t="n">
        <v>44166</v>
      </c>
      <c r="H260" s="415" t="n">
        <v>44159</v>
      </c>
      <c r="J260" s="415" t="n">
        <v>44166</v>
      </c>
      <c r="K260" s="415" t="n">
        <v>44158</v>
      </c>
    </row>
    <row r="261" customFormat="false" ht="12.75" hidden="false" customHeight="false" outlineLevel="0" collapsed="false">
      <c r="A261" s="415" t="n">
        <v>36682</v>
      </c>
      <c r="D261" s="415" t="n">
        <v>44197</v>
      </c>
      <c r="E261" s="415" t="n">
        <v>44194</v>
      </c>
      <c r="G261" s="415" t="n">
        <v>44197</v>
      </c>
      <c r="H261" s="415" t="n">
        <v>44193</v>
      </c>
      <c r="J261" s="415" t="n">
        <v>44197</v>
      </c>
      <c r="K261" s="415" t="n">
        <v>44189</v>
      </c>
    </row>
    <row r="262" customFormat="false" ht="12.75" hidden="false" customHeight="false" outlineLevel="0" collapsed="false">
      <c r="A262" s="415" t="n">
        <v>36683</v>
      </c>
      <c r="D262" s="415" t="n">
        <v>44228</v>
      </c>
      <c r="E262" s="415" t="n">
        <v>44223</v>
      </c>
      <c r="G262" s="415" t="n">
        <v>44228</v>
      </c>
      <c r="H262" s="415" t="n">
        <v>44222</v>
      </c>
      <c r="J262" s="415" t="n">
        <v>44228</v>
      </c>
      <c r="K262" s="415" t="n">
        <v>44221</v>
      </c>
    </row>
    <row r="263" customFormat="false" ht="12.75" hidden="false" customHeight="false" outlineLevel="0" collapsed="false">
      <c r="A263" s="415" t="n">
        <v>36684</v>
      </c>
      <c r="D263" s="415" t="n">
        <v>44256</v>
      </c>
      <c r="E263" s="415" t="n">
        <v>44251</v>
      </c>
      <c r="G263" s="415" t="n">
        <v>44256</v>
      </c>
      <c r="H263" s="415" t="n">
        <v>44250</v>
      </c>
      <c r="J263" s="415" t="n">
        <v>44256</v>
      </c>
      <c r="K263" s="415" t="n">
        <v>44249</v>
      </c>
    </row>
    <row r="264" customFormat="false" ht="12.75" hidden="false" customHeight="false" outlineLevel="0" collapsed="false">
      <c r="A264" s="415" t="n">
        <v>36685</v>
      </c>
      <c r="D264" s="415" t="n">
        <v>44287</v>
      </c>
      <c r="E264" s="415" t="n">
        <v>44284</v>
      </c>
      <c r="G264" s="415" t="n">
        <v>44287</v>
      </c>
      <c r="H264" s="415" t="n">
        <v>44281</v>
      </c>
      <c r="J264" s="415" t="n">
        <v>44287</v>
      </c>
      <c r="K264" s="415" t="n">
        <v>44280</v>
      </c>
    </row>
    <row r="265" customFormat="false" ht="12.75" hidden="false" customHeight="false" outlineLevel="0" collapsed="false">
      <c r="A265" s="415" t="n">
        <v>36686</v>
      </c>
      <c r="D265" s="415" t="n">
        <v>44317</v>
      </c>
      <c r="E265" s="415" t="n">
        <v>44314</v>
      </c>
      <c r="G265" s="415" t="n">
        <v>44317</v>
      </c>
      <c r="H265" s="415" t="n">
        <v>44313</v>
      </c>
      <c r="J265" s="415" t="n">
        <v>44317</v>
      </c>
      <c r="K265" s="415" t="n">
        <v>44312</v>
      </c>
    </row>
    <row r="266" customFormat="false" ht="12.75" hidden="false" customHeight="false" outlineLevel="0" collapsed="false">
      <c r="A266" s="415" t="n">
        <v>36689</v>
      </c>
      <c r="D266" s="415" t="n">
        <v>44348</v>
      </c>
      <c r="E266" s="415" t="n">
        <v>44342</v>
      </c>
      <c r="G266" s="415" t="n">
        <v>44348</v>
      </c>
      <c r="H266" s="415" t="n">
        <v>44341</v>
      </c>
      <c r="J266" s="415" t="n">
        <v>44348</v>
      </c>
      <c r="K266" s="415" t="n">
        <v>44340</v>
      </c>
    </row>
    <row r="267" customFormat="false" ht="12.75" hidden="false" customHeight="false" outlineLevel="0" collapsed="false">
      <c r="A267" s="415" t="n">
        <v>36690</v>
      </c>
      <c r="D267" s="415" t="n">
        <v>44378</v>
      </c>
      <c r="E267" s="415" t="n">
        <v>44375</v>
      </c>
      <c r="G267" s="415" t="n">
        <v>44378</v>
      </c>
      <c r="H267" s="415" t="n">
        <v>44372</v>
      </c>
      <c r="J267" s="415" t="n">
        <v>44378</v>
      </c>
      <c r="K267" s="415" t="n">
        <v>44371</v>
      </c>
    </row>
    <row r="268" customFormat="false" ht="12.75" hidden="false" customHeight="false" outlineLevel="0" collapsed="false">
      <c r="A268" s="415" t="n">
        <v>36691</v>
      </c>
      <c r="D268" s="415" t="n">
        <v>44409</v>
      </c>
      <c r="E268" s="415" t="n">
        <v>44405</v>
      </c>
      <c r="G268" s="415" t="n">
        <v>44409</v>
      </c>
      <c r="H268" s="415" t="n">
        <v>44404</v>
      </c>
      <c r="J268" s="415" t="n">
        <v>44409</v>
      </c>
      <c r="K268" s="415" t="n">
        <v>44403</v>
      </c>
    </row>
    <row r="269" customFormat="false" ht="12.75" hidden="false" customHeight="false" outlineLevel="0" collapsed="false">
      <c r="A269" s="415" t="n">
        <v>36692</v>
      </c>
      <c r="D269" s="415" t="n">
        <v>44440</v>
      </c>
      <c r="E269" s="415" t="n">
        <v>44435</v>
      </c>
      <c r="G269" s="415" t="n">
        <v>44440</v>
      </c>
      <c r="H269" s="415" t="n">
        <v>44434</v>
      </c>
      <c r="J269" s="415" t="n">
        <v>44440</v>
      </c>
      <c r="K269" s="415" t="n">
        <v>44433</v>
      </c>
    </row>
    <row r="270" customFormat="false" ht="12.75" hidden="false" customHeight="false" outlineLevel="0" collapsed="false">
      <c r="A270" s="415" t="n">
        <v>36693</v>
      </c>
      <c r="D270" s="415" t="n">
        <v>44470</v>
      </c>
      <c r="E270" s="415" t="n">
        <v>44467</v>
      </c>
      <c r="G270" s="415" t="n">
        <v>44470</v>
      </c>
      <c r="H270" s="415" t="n">
        <v>44466</v>
      </c>
      <c r="J270" s="415" t="n">
        <v>44470</v>
      </c>
      <c r="K270" s="415" t="n">
        <v>44463</v>
      </c>
    </row>
    <row r="271" customFormat="false" ht="12.75" hidden="false" customHeight="false" outlineLevel="0" collapsed="false">
      <c r="A271" s="415" t="n">
        <v>36696</v>
      </c>
      <c r="D271" s="415" t="n">
        <v>44501</v>
      </c>
      <c r="E271" s="415" t="n">
        <v>44496</v>
      </c>
      <c r="G271" s="415" t="n">
        <v>44501</v>
      </c>
      <c r="H271" s="415" t="n">
        <v>44495</v>
      </c>
      <c r="J271" s="415" t="n">
        <v>44501</v>
      </c>
      <c r="K271" s="415" t="n">
        <v>44494</v>
      </c>
    </row>
    <row r="272" customFormat="false" ht="12.75" hidden="false" customHeight="false" outlineLevel="0" collapsed="false">
      <c r="A272" s="415" t="n">
        <v>36697</v>
      </c>
      <c r="D272" s="415" t="n">
        <v>44531</v>
      </c>
      <c r="E272" s="415" t="n">
        <v>44526</v>
      </c>
      <c r="G272" s="415" t="n">
        <v>44531</v>
      </c>
      <c r="H272" s="415" t="n">
        <v>44524</v>
      </c>
      <c r="J272" s="415" t="n">
        <v>44531</v>
      </c>
      <c r="K272" s="415" t="n">
        <v>44523</v>
      </c>
    </row>
    <row r="273" customFormat="false" ht="12.75" hidden="false" customHeight="false" outlineLevel="0" collapsed="false">
      <c r="A273" s="415" t="n">
        <v>36698</v>
      </c>
      <c r="D273" s="415" t="n">
        <v>44562</v>
      </c>
      <c r="E273" s="415" t="n">
        <v>44558</v>
      </c>
      <c r="G273" s="415" t="n">
        <v>44562</v>
      </c>
      <c r="H273" s="415" t="n">
        <v>44557</v>
      </c>
      <c r="J273" s="415" t="n">
        <v>44562</v>
      </c>
      <c r="K273" s="415" t="n">
        <v>44554</v>
      </c>
    </row>
    <row r="274" customFormat="false" ht="12.75" hidden="false" customHeight="false" outlineLevel="0" collapsed="false">
      <c r="A274" s="415" t="n">
        <v>36699</v>
      </c>
      <c r="D274" s="415" t="n">
        <v>44593</v>
      </c>
      <c r="E274" s="415" t="n">
        <v>44588</v>
      </c>
      <c r="G274" s="415" t="n">
        <v>44593</v>
      </c>
      <c r="H274" s="415" t="n">
        <v>44587</v>
      </c>
      <c r="J274" s="415" t="n">
        <v>44593</v>
      </c>
      <c r="K274" s="415" t="n">
        <v>44586</v>
      </c>
    </row>
    <row r="275" customFormat="false" ht="12.75" hidden="false" customHeight="false" outlineLevel="0" collapsed="false">
      <c r="A275" s="415" t="n">
        <v>36700</v>
      </c>
      <c r="D275" s="415" t="n">
        <v>44621</v>
      </c>
      <c r="E275" s="415" t="n">
        <v>44616</v>
      </c>
      <c r="G275" s="415" t="n">
        <v>44621</v>
      </c>
      <c r="H275" s="415" t="n">
        <v>44615</v>
      </c>
      <c r="J275" s="415" t="n">
        <v>44621</v>
      </c>
      <c r="K275" s="415" t="n">
        <v>44614</v>
      </c>
    </row>
    <row r="276" customFormat="false" ht="12.75" hidden="false" customHeight="false" outlineLevel="0" collapsed="false">
      <c r="A276" s="415" t="n">
        <v>36703</v>
      </c>
      <c r="D276" s="415" t="n">
        <v>44652</v>
      </c>
      <c r="E276" s="415" t="n">
        <v>44649</v>
      </c>
      <c r="G276" s="415" t="n">
        <v>44652</v>
      </c>
      <c r="H276" s="415" t="n">
        <v>44648</v>
      </c>
      <c r="J276" s="415" t="n">
        <v>44652</v>
      </c>
      <c r="K276" s="415" t="n">
        <v>44645</v>
      </c>
    </row>
    <row r="277" customFormat="false" ht="12.75" hidden="false" customHeight="false" outlineLevel="0" collapsed="false">
      <c r="A277" s="415" t="n">
        <v>36704</v>
      </c>
      <c r="D277" s="415" t="n">
        <v>44682</v>
      </c>
      <c r="E277" s="415" t="n">
        <v>44678</v>
      </c>
      <c r="G277" s="415" t="n">
        <v>44682</v>
      </c>
      <c r="H277" s="415" t="n">
        <v>44677</v>
      </c>
      <c r="J277" s="415" t="n">
        <v>44682</v>
      </c>
      <c r="K277" s="415" t="n">
        <v>44676</v>
      </c>
    </row>
    <row r="278" customFormat="false" ht="12.75" hidden="false" customHeight="false" outlineLevel="0" collapsed="false">
      <c r="A278" s="415" t="n">
        <v>36705</v>
      </c>
      <c r="D278" s="415" t="n">
        <v>44713</v>
      </c>
      <c r="E278" s="415" t="n">
        <v>44707</v>
      </c>
      <c r="G278" s="415" t="n">
        <v>44713</v>
      </c>
      <c r="H278" s="415" t="n">
        <v>44706</v>
      </c>
      <c r="J278" s="415" t="n">
        <v>44713</v>
      </c>
      <c r="K278" s="415" t="n">
        <v>44705</v>
      </c>
    </row>
    <row r="279" customFormat="false" ht="12.75" hidden="false" customHeight="false" outlineLevel="0" collapsed="false">
      <c r="A279" s="415" t="n">
        <v>36706</v>
      </c>
      <c r="D279" s="415" t="n">
        <v>44743</v>
      </c>
      <c r="E279" s="415" t="n">
        <v>44740</v>
      </c>
      <c r="G279" s="415" t="n">
        <v>44743</v>
      </c>
      <c r="H279" s="415" t="n">
        <v>44739</v>
      </c>
      <c r="J279" s="415" t="n">
        <v>44743</v>
      </c>
      <c r="K279" s="415" t="n">
        <v>44736</v>
      </c>
    </row>
    <row r="280" customFormat="false" ht="12.75" hidden="false" customHeight="false" outlineLevel="0" collapsed="false">
      <c r="A280" s="415" t="n">
        <v>36707</v>
      </c>
      <c r="D280" s="415" t="n">
        <v>44774</v>
      </c>
      <c r="E280" s="415" t="n">
        <v>44769</v>
      </c>
      <c r="G280" s="415" t="n">
        <v>44774</v>
      </c>
      <c r="H280" s="415" t="n">
        <v>44768</v>
      </c>
      <c r="J280" s="415" t="n">
        <v>44774</v>
      </c>
      <c r="K280" s="415" t="n">
        <v>44767</v>
      </c>
    </row>
    <row r="281" customFormat="false" ht="12.75" hidden="false" customHeight="false" outlineLevel="0" collapsed="false">
      <c r="A281" s="415" t="n">
        <v>36710</v>
      </c>
      <c r="D281" s="415" t="n">
        <v>44805</v>
      </c>
      <c r="E281" s="415" t="n">
        <v>44802</v>
      </c>
      <c r="G281" s="415" t="n">
        <v>44805</v>
      </c>
      <c r="H281" s="415" t="n">
        <v>44799</v>
      </c>
      <c r="J281" s="415" t="n">
        <v>44805</v>
      </c>
      <c r="K281" s="415" t="n">
        <v>44798</v>
      </c>
    </row>
    <row r="282" customFormat="false" ht="12.75" hidden="false" customHeight="false" outlineLevel="0" collapsed="false">
      <c r="A282" s="415" t="n">
        <v>36712</v>
      </c>
      <c r="D282" s="415" t="n">
        <v>44835</v>
      </c>
      <c r="E282" s="415" t="n">
        <v>44832</v>
      </c>
      <c r="G282" s="415" t="n">
        <v>44835</v>
      </c>
      <c r="H282" s="415" t="n">
        <v>44831</v>
      </c>
      <c r="J282" s="415" t="n">
        <v>44835</v>
      </c>
      <c r="K282" s="415" t="n">
        <v>44830</v>
      </c>
    </row>
    <row r="283" customFormat="false" ht="12.75" hidden="false" customHeight="false" outlineLevel="0" collapsed="false">
      <c r="A283" s="415" t="n">
        <v>36713</v>
      </c>
      <c r="D283" s="415" t="n">
        <v>44866</v>
      </c>
      <c r="E283" s="415" t="n">
        <v>44861</v>
      </c>
      <c r="G283" s="415" t="n">
        <v>44866</v>
      </c>
      <c r="H283" s="415" t="n">
        <v>44860</v>
      </c>
      <c r="J283" s="415" t="n">
        <v>44866</v>
      </c>
      <c r="K283" s="415" t="n">
        <v>44859</v>
      </c>
    </row>
    <row r="284" customFormat="false" ht="12.75" hidden="false" customHeight="false" outlineLevel="0" collapsed="false">
      <c r="A284" s="415" t="n">
        <v>36714</v>
      </c>
      <c r="D284" s="415" t="n">
        <v>44896</v>
      </c>
      <c r="E284" s="415" t="n">
        <v>44893</v>
      </c>
      <c r="G284" s="415" t="n">
        <v>44896</v>
      </c>
      <c r="H284" s="415" t="n">
        <v>44890</v>
      </c>
      <c r="J284" s="415" t="n">
        <v>44896</v>
      </c>
      <c r="K284" s="415" t="n">
        <v>44889</v>
      </c>
    </row>
    <row r="285" customFormat="false" ht="12.75" hidden="false" customHeight="false" outlineLevel="0" collapsed="false">
      <c r="A285" s="415" t="n">
        <v>36717</v>
      </c>
      <c r="D285" s="415" t="n">
        <v>44927</v>
      </c>
      <c r="E285" s="415" t="n">
        <v>44923</v>
      </c>
      <c r="G285" s="415" t="n">
        <v>44927</v>
      </c>
      <c r="H285" s="415" t="n">
        <v>44922</v>
      </c>
      <c r="J285" s="415" t="n">
        <v>44927</v>
      </c>
      <c r="K285" s="415" t="n">
        <v>44921</v>
      </c>
    </row>
    <row r="286" customFormat="false" ht="12.75" hidden="false" customHeight="false" outlineLevel="0" collapsed="false">
      <c r="A286" s="415" t="n">
        <v>36718</v>
      </c>
      <c r="D286" s="415" t="n">
        <v>44958</v>
      </c>
      <c r="E286" s="415" t="n">
        <v>44953</v>
      </c>
      <c r="G286" s="415" t="n">
        <v>44958</v>
      </c>
      <c r="H286" s="415" t="n">
        <v>44952</v>
      </c>
      <c r="J286" s="415" t="n">
        <v>44958</v>
      </c>
      <c r="K286" s="415" t="n">
        <v>44951</v>
      </c>
    </row>
    <row r="287" customFormat="false" ht="12.75" hidden="false" customHeight="false" outlineLevel="0" collapsed="false">
      <c r="A287" s="415" t="n">
        <v>36719</v>
      </c>
      <c r="D287" s="415" t="n">
        <v>44986</v>
      </c>
      <c r="E287" s="415" t="n">
        <v>44981</v>
      </c>
      <c r="G287" s="415" t="n">
        <v>44986</v>
      </c>
      <c r="H287" s="415" t="n">
        <v>44980</v>
      </c>
      <c r="J287" s="415" t="n">
        <v>44986</v>
      </c>
      <c r="K287" s="415" t="n">
        <v>44979</v>
      </c>
    </row>
    <row r="288" customFormat="false" ht="12.75" hidden="false" customHeight="false" outlineLevel="0" collapsed="false">
      <c r="A288" s="415" t="n">
        <v>36720</v>
      </c>
      <c r="D288" s="415" t="n">
        <v>45017</v>
      </c>
      <c r="E288" s="415" t="n">
        <v>45014</v>
      </c>
      <c r="G288" s="415" t="n">
        <v>45017</v>
      </c>
      <c r="H288" s="415" t="n">
        <v>45013</v>
      </c>
      <c r="J288" s="415" t="n">
        <v>45017</v>
      </c>
      <c r="K288" s="415" t="n">
        <v>45012</v>
      </c>
    </row>
    <row r="289" customFormat="false" ht="12.75" hidden="false" customHeight="false" outlineLevel="0" collapsed="false">
      <c r="A289" s="415" t="n">
        <v>36721</v>
      </c>
      <c r="D289" s="415" t="n">
        <v>45047</v>
      </c>
      <c r="E289" s="415" t="n">
        <v>45042</v>
      </c>
      <c r="G289" s="415" t="n">
        <v>45047</v>
      </c>
      <c r="H289" s="415" t="n">
        <v>45041</v>
      </c>
      <c r="J289" s="415" t="n">
        <v>45047</v>
      </c>
      <c r="K289" s="415" t="n">
        <v>45040</v>
      </c>
    </row>
    <row r="290" customFormat="false" ht="12.75" hidden="false" customHeight="false" outlineLevel="0" collapsed="false">
      <c r="A290" s="415" t="n">
        <v>36724</v>
      </c>
      <c r="D290" s="415" t="n">
        <v>45078</v>
      </c>
      <c r="E290" s="415" t="n">
        <v>45072</v>
      </c>
      <c r="G290" s="415" t="n">
        <v>45078</v>
      </c>
      <c r="H290" s="415" t="n">
        <v>45071</v>
      </c>
      <c r="J290" s="415" t="n">
        <v>45078</v>
      </c>
      <c r="K290" s="415" t="n">
        <v>45070</v>
      </c>
    </row>
    <row r="291" customFormat="false" ht="12.75" hidden="false" customHeight="false" outlineLevel="0" collapsed="false">
      <c r="A291" s="415" t="n">
        <v>36725</v>
      </c>
      <c r="D291" s="415" t="n">
        <v>45108</v>
      </c>
      <c r="E291" s="415" t="n">
        <v>45105</v>
      </c>
      <c r="G291" s="415" t="n">
        <v>45108</v>
      </c>
      <c r="H291" s="415" t="n">
        <v>45104</v>
      </c>
      <c r="J291" s="415" t="n">
        <v>45108</v>
      </c>
      <c r="K291" s="415" t="n">
        <v>45103</v>
      </c>
    </row>
    <row r="292" customFormat="false" ht="12.75" hidden="false" customHeight="false" outlineLevel="0" collapsed="false">
      <c r="A292" s="415" t="n">
        <v>36726</v>
      </c>
      <c r="D292" s="415" t="n">
        <v>45139</v>
      </c>
      <c r="E292" s="415" t="n">
        <v>45134</v>
      </c>
      <c r="G292" s="415" t="n">
        <v>45139</v>
      </c>
      <c r="H292" s="415" t="n">
        <v>45133</v>
      </c>
      <c r="J292" s="415" t="n">
        <v>45139</v>
      </c>
      <c r="K292" s="415" t="n">
        <v>45132</v>
      </c>
    </row>
    <row r="293" customFormat="false" ht="12.75" hidden="false" customHeight="false" outlineLevel="0" collapsed="false">
      <c r="A293" s="415" t="n">
        <v>36727</v>
      </c>
      <c r="D293" s="415" t="n">
        <v>45170</v>
      </c>
      <c r="E293" s="415" t="n">
        <v>45167</v>
      </c>
      <c r="G293" s="415" t="n">
        <v>45170</v>
      </c>
      <c r="H293" s="415" t="n">
        <v>45166</v>
      </c>
      <c r="J293" s="415" t="n">
        <v>45170</v>
      </c>
      <c r="K293" s="415" t="n">
        <v>45163</v>
      </c>
    </row>
    <row r="294" customFormat="false" ht="12.75" hidden="false" customHeight="false" outlineLevel="0" collapsed="false">
      <c r="A294" s="415" t="n">
        <v>36728</v>
      </c>
      <c r="D294" s="415" t="n">
        <v>45200</v>
      </c>
      <c r="E294" s="415" t="n">
        <v>45196</v>
      </c>
      <c r="G294" s="415" t="n">
        <v>45200</v>
      </c>
      <c r="H294" s="415" t="n">
        <v>45195</v>
      </c>
      <c r="J294" s="415" t="n">
        <v>45200</v>
      </c>
      <c r="K294" s="415" t="n">
        <v>45194</v>
      </c>
    </row>
    <row r="295" customFormat="false" ht="12.75" hidden="false" customHeight="false" outlineLevel="0" collapsed="false">
      <c r="A295" s="415" t="n">
        <v>36731</v>
      </c>
      <c r="D295" s="415" t="n">
        <v>45231</v>
      </c>
      <c r="E295" s="415" t="n">
        <v>45226</v>
      </c>
      <c r="G295" s="415" t="n">
        <v>45231</v>
      </c>
      <c r="H295" s="415" t="n">
        <v>45225</v>
      </c>
      <c r="J295" s="415" t="n">
        <v>45231</v>
      </c>
      <c r="K295" s="415" t="n">
        <v>45224</v>
      </c>
    </row>
    <row r="296" customFormat="false" ht="12.75" hidden="false" customHeight="false" outlineLevel="0" collapsed="false">
      <c r="A296" s="415" t="n">
        <v>36732</v>
      </c>
      <c r="D296" s="415" t="n">
        <v>45261</v>
      </c>
      <c r="E296" s="415" t="n">
        <v>45258</v>
      </c>
      <c r="G296" s="415" t="n">
        <v>45261</v>
      </c>
      <c r="H296" s="415" t="n">
        <v>45257</v>
      </c>
      <c r="J296" s="415" t="n">
        <v>45261</v>
      </c>
      <c r="K296" s="415" t="n">
        <v>45254</v>
      </c>
    </row>
    <row r="297" customFormat="false" ht="12.75" hidden="false" customHeight="false" outlineLevel="0" collapsed="false">
      <c r="A297" s="415" t="n">
        <v>36733</v>
      </c>
      <c r="D297" s="415" t="n">
        <v>45292</v>
      </c>
      <c r="E297" s="415" t="n">
        <v>45287</v>
      </c>
      <c r="G297" s="415" t="n">
        <v>45292</v>
      </c>
      <c r="H297" s="415" t="n">
        <v>45286</v>
      </c>
      <c r="J297" s="415" t="n">
        <v>45292</v>
      </c>
      <c r="K297" s="415" t="n">
        <v>45282</v>
      </c>
    </row>
    <row r="298" customFormat="false" ht="12.75" hidden="false" customHeight="false" outlineLevel="0" collapsed="false">
      <c r="A298" s="415" t="n">
        <v>36734</v>
      </c>
      <c r="D298" s="415" t="n">
        <v>45323</v>
      </c>
      <c r="E298" s="415" t="n">
        <v>45320</v>
      </c>
      <c r="G298" s="415" t="n">
        <v>45323</v>
      </c>
      <c r="H298" s="415" t="n">
        <v>45317</v>
      </c>
      <c r="J298" s="415" t="n">
        <v>45323</v>
      </c>
      <c r="K298" s="415" t="n">
        <v>45316</v>
      </c>
    </row>
    <row r="299" customFormat="false" ht="12.75" hidden="false" customHeight="false" outlineLevel="0" collapsed="false">
      <c r="A299" s="415" t="n">
        <v>36735</v>
      </c>
      <c r="D299" s="415" t="n">
        <v>45352</v>
      </c>
      <c r="E299" s="415" t="n">
        <v>45349</v>
      </c>
      <c r="G299" s="415" t="n">
        <v>45352</v>
      </c>
      <c r="H299" s="415" t="n">
        <v>45348</v>
      </c>
      <c r="J299" s="415" t="n">
        <v>45352</v>
      </c>
      <c r="K299" s="415" t="n">
        <v>45345</v>
      </c>
    </row>
    <row r="300" customFormat="false" ht="12.75" hidden="false" customHeight="false" outlineLevel="0" collapsed="false">
      <c r="A300" s="415" t="n">
        <v>36738</v>
      </c>
      <c r="D300" s="415" t="n">
        <v>45383</v>
      </c>
      <c r="E300" s="415" t="n">
        <v>45377</v>
      </c>
      <c r="G300" s="415" t="n">
        <v>45383</v>
      </c>
      <c r="H300" s="415" t="n">
        <v>45376</v>
      </c>
      <c r="J300" s="415" t="n">
        <v>45383</v>
      </c>
      <c r="K300" s="415" t="n">
        <v>45373</v>
      </c>
    </row>
    <row r="301" customFormat="false" ht="12.75" hidden="false" customHeight="false" outlineLevel="0" collapsed="false">
      <c r="A301" s="415" t="n">
        <v>36739</v>
      </c>
      <c r="D301" s="415" t="n">
        <v>45413</v>
      </c>
      <c r="E301" s="415" t="n">
        <v>45408</v>
      </c>
      <c r="G301" s="415" t="n">
        <v>45413</v>
      </c>
      <c r="H301" s="415" t="n">
        <v>45407</v>
      </c>
      <c r="J301" s="415" t="n">
        <v>45413</v>
      </c>
      <c r="K301" s="415" t="n">
        <v>45406</v>
      </c>
    </row>
    <row r="302" customFormat="false" ht="12.75" hidden="false" customHeight="false" outlineLevel="0" collapsed="false">
      <c r="A302" s="415" t="n">
        <v>36740</v>
      </c>
      <c r="D302" s="415" t="n">
        <v>45444</v>
      </c>
      <c r="E302" s="415" t="n">
        <v>45441</v>
      </c>
      <c r="G302" s="415" t="n">
        <v>45444</v>
      </c>
      <c r="H302" s="415" t="n">
        <v>45440</v>
      </c>
      <c r="J302" s="415" t="n">
        <v>45444</v>
      </c>
      <c r="K302" s="415" t="n">
        <v>45439</v>
      </c>
    </row>
    <row r="303" customFormat="false" ht="12.75" hidden="false" customHeight="false" outlineLevel="0" collapsed="false">
      <c r="A303" s="415" t="n">
        <v>36741</v>
      </c>
      <c r="D303" s="415" t="n">
        <v>45474</v>
      </c>
      <c r="E303" s="415" t="n">
        <v>45469</v>
      </c>
      <c r="G303" s="415" t="n">
        <v>45474</v>
      </c>
      <c r="H303" s="415" t="n">
        <v>45468</v>
      </c>
      <c r="J303" s="415" t="n">
        <v>45474</v>
      </c>
      <c r="K303" s="415" t="n">
        <v>45467</v>
      </c>
    </row>
    <row r="304" customFormat="false" ht="12.75" hidden="false" customHeight="false" outlineLevel="0" collapsed="false">
      <c r="A304" s="415" t="n">
        <v>36742</v>
      </c>
      <c r="D304" s="415" t="n">
        <v>45505</v>
      </c>
      <c r="E304" s="415" t="n">
        <v>45502</v>
      </c>
      <c r="G304" s="415" t="n">
        <v>45505</v>
      </c>
      <c r="H304" s="415" t="n">
        <v>45499</v>
      </c>
      <c r="J304" s="415" t="n">
        <v>45505</v>
      </c>
      <c r="K304" s="415" t="n">
        <v>45498</v>
      </c>
    </row>
    <row r="305" customFormat="false" ht="12.75" hidden="false" customHeight="false" outlineLevel="0" collapsed="false">
      <c r="A305" s="415" t="n">
        <v>36745</v>
      </c>
      <c r="D305" s="415" t="n">
        <v>45536</v>
      </c>
      <c r="E305" s="415" t="n">
        <v>45532</v>
      </c>
      <c r="G305" s="415" t="n">
        <v>45536</v>
      </c>
      <c r="H305" s="415" t="n">
        <v>45531</v>
      </c>
      <c r="J305" s="415" t="n">
        <v>45536</v>
      </c>
      <c r="K305" s="415" t="n">
        <v>45530</v>
      </c>
    </row>
    <row r="306" customFormat="false" ht="12.75" hidden="false" customHeight="false" outlineLevel="0" collapsed="false">
      <c r="A306" s="415" t="n">
        <v>36746</v>
      </c>
      <c r="D306" s="415" t="n">
        <v>45566</v>
      </c>
      <c r="E306" s="415" t="n">
        <v>45561</v>
      </c>
      <c r="G306" s="415" t="n">
        <v>45566</v>
      </c>
      <c r="H306" s="415" t="n">
        <v>45560</v>
      </c>
      <c r="J306" s="415" t="n">
        <v>45566</v>
      </c>
      <c r="K306" s="415" t="n">
        <v>45559</v>
      </c>
    </row>
    <row r="307" customFormat="false" ht="12.75" hidden="false" customHeight="false" outlineLevel="0" collapsed="false">
      <c r="A307" s="415" t="n">
        <v>36747</v>
      </c>
      <c r="D307" s="415" t="n">
        <v>45597</v>
      </c>
      <c r="E307" s="415" t="n">
        <v>45594</v>
      </c>
      <c r="G307" s="415" t="n">
        <v>45597</v>
      </c>
      <c r="H307" s="415" t="n">
        <v>45593</v>
      </c>
      <c r="J307" s="415" t="n">
        <v>45597</v>
      </c>
      <c r="K307" s="415" t="n">
        <v>45590</v>
      </c>
    </row>
    <row r="308" customFormat="false" ht="12.75" hidden="false" customHeight="false" outlineLevel="0" collapsed="false">
      <c r="A308" s="415" t="n">
        <v>36748</v>
      </c>
      <c r="D308" s="415" t="n">
        <v>45627</v>
      </c>
      <c r="E308" s="415" t="n">
        <v>45622</v>
      </c>
      <c r="G308" s="415" t="n">
        <v>45627</v>
      </c>
      <c r="H308" s="415" t="n">
        <v>45621</v>
      </c>
      <c r="J308" s="415" t="n">
        <v>45627</v>
      </c>
      <c r="K308" s="415" t="n">
        <v>45618</v>
      </c>
    </row>
    <row r="309" customFormat="false" ht="12.75" hidden="false" customHeight="false" outlineLevel="0" collapsed="false">
      <c r="A309" s="415" t="n">
        <v>36749</v>
      </c>
      <c r="D309" s="415" t="n">
        <v>45658</v>
      </c>
      <c r="E309" s="415" t="n">
        <v>45653</v>
      </c>
      <c r="G309" s="415" t="n">
        <v>45658</v>
      </c>
      <c r="H309" s="415" t="n">
        <v>45652</v>
      </c>
      <c r="J309" s="415" t="n">
        <v>45658</v>
      </c>
      <c r="K309" s="415" t="n">
        <v>45650</v>
      </c>
    </row>
    <row r="310" customFormat="false" ht="12.75" hidden="false" customHeight="false" outlineLevel="0" collapsed="false">
      <c r="A310" s="415" t="n">
        <v>36752</v>
      </c>
      <c r="D310" s="415" t="n">
        <v>45689</v>
      </c>
      <c r="E310" s="415" t="n">
        <v>45686</v>
      </c>
      <c r="G310" s="415" t="n">
        <v>45689</v>
      </c>
      <c r="H310" s="415" t="n">
        <v>45685</v>
      </c>
      <c r="J310" s="415" t="n">
        <v>45689</v>
      </c>
      <c r="K310" s="415" t="n">
        <v>45684</v>
      </c>
    </row>
    <row r="311" customFormat="false" ht="12.75" hidden="false" customHeight="false" outlineLevel="0" collapsed="false">
      <c r="A311" s="415" t="n">
        <v>36753</v>
      </c>
      <c r="D311" s="415" t="n">
        <v>45717</v>
      </c>
      <c r="E311" s="415" t="n">
        <v>45714</v>
      </c>
      <c r="G311" s="415" t="n">
        <v>45717</v>
      </c>
      <c r="H311" s="415" t="n">
        <v>45713</v>
      </c>
      <c r="J311" s="415" t="n">
        <v>45717</v>
      </c>
      <c r="K311" s="415" t="n">
        <v>45712</v>
      </c>
    </row>
    <row r="312" customFormat="false" ht="12.75" hidden="false" customHeight="false" outlineLevel="0" collapsed="false">
      <c r="A312" s="415" t="n">
        <v>36754</v>
      </c>
      <c r="D312" s="415" t="n">
        <v>45748</v>
      </c>
      <c r="E312" s="415" t="n">
        <v>45743</v>
      </c>
      <c r="G312" s="415" t="n">
        <v>45748</v>
      </c>
      <c r="H312" s="415" t="n">
        <v>45742</v>
      </c>
      <c r="J312" s="415" t="n">
        <v>45748</v>
      </c>
      <c r="K312" s="415" t="n">
        <v>45741</v>
      </c>
    </row>
    <row r="313" customFormat="false" ht="12.75" hidden="false" customHeight="false" outlineLevel="0" collapsed="false">
      <c r="A313" s="415" t="n">
        <v>36755</v>
      </c>
      <c r="D313" s="415" t="n">
        <v>45778</v>
      </c>
      <c r="E313" s="415" t="n">
        <v>45775</v>
      </c>
      <c r="G313" s="415" t="n">
        <v>45778</v>
      </c>
      <c r="H313" s="415" t="n">
        <v>45772</v>
      </c>
      <c r="J313" s="415" t="n">
        <v>45778</v>
      </c>
      <c r="K313" s="415" t="n">
        <v>45771</v>
      </c>
    </row>
    <row r="314" customFormat="false" ht="12.75" hidden="false" customHeight="false" outlineLevel="0" collapsed="false">
      <c r="A314" s="415" t="n">
        <v>36756</v>
      </c>
      <c r="D314" s="415" t="n">
        <v>45809</v>
      </c>
      <c r="E314" s="415" t="n">
        <v>45805</v>
      </c>
      <c r="G314" s="415" t="n">
        <v>45809</v>
      </c>
      <c r="H314" s="415" t="n">
        <v>45804</v>
      </c>
      <c r="J314" s="415" t="n">
        <v>45809</v>
      </c>
      <c r="K314" s="415" t="n">
        <v>45803</v>
      </c>
    </row>
    <row r="315" customFormat="false" ht="12.75" hidden="false" customHeight="false" outlineLevel="0" collapsed="false">
      <c r="A315" s="415" t="n">
        <v>36759</v>
      </c>
      <c r="D315" s="415" t="n">
        <v>45839</v>
      </c>
      <c r="E315" s="415" t="n">
        <v>45834</v>
      </c>
      <c r="G315" s="415" t="n">
        <v>45839</v>
      </c>
      <c r="H315" s="415" t="n">
        <v>45833</v>
      </c>
      <c r="J315" s="415" t="n">
        <v>45839</v>
      </c>
      <c r="K315" s="415" t="n">
        <v>45832</v>
      </c>
    </row>
    <row r="316" customFormat="false" ht="12.75" hidden="false" customHeight="false" outlineLevel="0" collapsed="false">
      <c r="A316" s="415" t="n">
        <v>36760</v>
      </c>
      <c r="D316" s="415" t="n">
        <v>45870</v>
      </c>
      <c r="E316" s="415" t="n">
        <v>45867</v>
      </c>
      <c r="G316" s="415" t="n">
        <v>45870</v>
      </c>
      <c r="H316" s="415" t="n">
        <v>45866</v>
      </c>
      <c r="J316" s="415" t="n">
        <v>45870</v>
      </c>
      <c r="K316" s="415" t="n">
        <v>45863</v>
      </c>
    </row>
    <row r="317" customFormat="false" ht="12.75" hidden="false" customHeight="false" outlineLevel="0" collapsed="false">
      <c r="A317" s="415" t="n">
        <v>36761</v>
      </c>
      <c r="D317" s="415" t="n">
        <v>45901</v>
      </c>
      <c r="E317" s="415" t="n">
        <v>45896</v>
      </c>
      <c r="G317" s="415" t="n">
        <v>45901</v>
      </c>
      <c r="H317" s="415" t="n">
        <v>45895</v>
      </c>
      <c r="J317" s="415" t="n">
        <v>45901</v>
      </c>
      <c r="K317" s="415" t="n">
        <v>45894</v>
      </c>
    </row>
    <row r="318" customFormat="false" ht="12.75" hidden="false" customHeight="false" outlineLevel="0" collapsed="false">
      <c r="A318" s="415" t="n">
        <v>36762</v>
      </c>
      <c r="D318" s="415" t="n">
        <v>45931</v>
      </c>
      <c r="E318" s="415" t="n">
        <v>45926</v>
      </c>
      <c r="G318" s="415" t="n">
        <v>45931</v>
      </c>
      <c r="H318" s="415" t="n">
        <v>45925</v>
      </c>
      <c r="J318" s="415" t="n">
        <v>45931</v>
      </c>
      <c r="K318" s="415" t="n">
        <v>45924</v>
      </c>
    </row>
    <row r="319" customFormat="false" ht="12.75" hidden="false" customHeight="false" outlineLevel="0" collapsed="false">
      <c r="A319" s="415" t="n">
        <v>36763</v>
      </c>
      <c r="D319" s="415" t="n">
        <v>45962</v>
      </c>
      <c r="E319" s="415" t="n">
        <v>45959</v>
      </c>
      <c r="G319" s="415" t="n">
        <v>45962</v>
      </c>
      <c r="H319" s="415" t="n">
        <v>45958</v>
      </c>
      <c r="J319" s="415" t="n">
        <v>45962</v>
      </c>
      <c r="K319" s="415" t="n">
        <v>45957</v>
      </c>
    </row>
    <row r="320" customFormat="false" ht="12.75" hidden="false" customHeight="false" outlineLevel="0" collapsed="false">
      <c r="A320" s="415" t="n">
        <v>36766</v>
      </c>
      <c r="D320" s="415" t="n">
        <v>45992</v>
      </c>
      <c r="E320" s="415" t="n">
        <v>45986</v>
      </c>
      <c r="G320" s="415" t="n">
        <v>45992</v>
      </c>
      <c r="H320" s="415" t="n">
        <v>45985</v>
      </c>
      <c r="J320" s="415" t="n">
        <v>45992</v>
      </c>
      <c r="K320" s="415" t="n">
        <v>45968</v>
      </c>
    </row>
    <row r="321" customFormat="false" ht="12.75" hidden="false" customHeight="false" outlineLevel="0" collapsed="false">
      <c r="A321" s="415" t="n">
        <v>36767</v>
      </c>
      <c r="D321" s="415" t="n">
        <v>46023</v>
      </c>
      <c r="E321" s="415" t="n">
        <v>46020</v>
      </c>
      <c r="G321" s="415" t="n">
        <v>46023</v>
      </c>
      <c r="H321" s="415" t="n">
        <v>46017</v>
      </c>
      <c r="J321" s="415" t="n">
        <v>46023</v>
      </c>
      <c r="K321" s="415" t="n">
        <v>45968</v>
      </c>
    </row>
    <row r="322" customFormat="false" ht="12.75" hidden="false" customHeight="false" outlineLevel="0" collapsed="false">
      <c r="A322" s="415" t="n">
        <v>36768</v>
      </c>
      <c r="D322" s="415" t="n">
        <v>46054</v>
      </c>
      <c r="E322" s="415" t="n">
        <v>46050</v>
      </c>
      <c r="G322" s="415" t="n">
        <v>46054</v>
      </c>
      <c r="H322" s="415" t="n">
        <v>46049</v>
      </c>
      <c r="J322" s="415" t="n">
        <v>46054</v>
      </c>
      <c r="K322" s="415" t="n">
        <v>45968</v>
      </c>
    </row>
    <row r="323" customFormat="false" ht="12.75" hidden="false" customHeight="false" outlineLevel="0" collapsed="false">
      <c r="A323" s="415" t="n">
        <v>36769</v>
      </c>
      <c r="D323" s="415" t="n">
        <v>46082</v>
      </c>
      <c r="E323" s="415" t="n">
        <v>46078</v>
      </c>
      <c r="G323" s="415" t="n">
        <v>46082</v>
      </c>
      <c r="H323" s="415" t="n">
        <v>46077</v>
      </c>
      <c r="J323" s="415" t="n">
        <v>46082</v>
      </c>
      <c r="K323" s="415" t="n">
        <v>45968</v>
      </c>
    </row>
    <row r="324" customFormat="false" ht="12.75" hidden="false" customHeight="false" outlineLevel="0" collapsed="false">
      <c r="A324" s="415" t="n">
        <v>36770</v>
      </c>
      <c r="D324" s="415" t="n">
        <v>46113</v>
      </c>
      <c r="E324" s="415" t="n">
        <v>46108</v>
      </c>
      <c r="G324" s="415" t="n">
        <v>46113</v>
      </c>
      <c r="H324" s="415" t="n">
        <v>46107</v>
      </c>
      <c r="J324" s="415" t="n">
        <v>46113</v>
      </c>
      <c r="K324" s="415" t="n">
        <v>45968</v>
      </c>
    </row>
    <row r="325" customFormat="false" ht="12.75" hidden="false" customHeight="false" outlineLevel="0" collapsed="false">
      <c r="A325" s="415" t="n">
        <v>36773</v>
      </c>
      <c r="D325" s="415" t="n">
        <v>46143</v>
      </c>
      <c r="E325" s="415" t="n">
        <v>46140</v>
      </c>
      <c r="G325" s="415" t="n">
        <v>46143</v>
      </c>
      <c r="H325" s="415" t="n">
        <v>46139</v>
      </c>
      <c r="J325" s="415" t="n">
        <v>46143</v>
      </c>
      <c r="K325" s="415" t="n">
        <v>45968</v>
      </c>
    </row>
    <row r="326" customFormat="false" ht="12.75" hidden="false" customHeight="false" outlineLevel="0" collapsed="false">
      <c r="A326" s="415" t="n">
        <v>36774</v>
      </c>
      <c r="D326" s="415" t="n">
        <v>46174</v>
      </c>
      <c r="E326" s="415" t="n">
        <v>46169</v>
      </c>
      <c r="G326" s="415" t="n">
        <v>46174</v>
      </c>
      <c r="H326" s="415" t="n">
        <v>46168</v>
      </c>
      <c r="J326" s="415" t="n">
        <v>46174</v>
      </c>
      <c r="K326" s="415" t="n">
        <v>45968</v>
      </c>
    </row>
    <row r="327" customFormat="false" ht="12.75" hidden="false" customHeight="false" outlineLevel="0" collapsed="false">
      <c r="A327" s="415" t="n">
        <v>36775</v>
      </c>
      <c r="D327" s="415" t="n">
        <v>46204</v>
      </c>
      <c r="E327" s="415" t="n">
        <v>46199</v>
      </c>
      <c r="G327" s="415" t="n">
        <v>46204</v>
      </c>
      <c r="H327" s="415" t="n">
        <v>46198</v>
      </c>
      <c r="J327" s="415" t="n">
        <v>46204</v>
      </c>
      <c r="K327" s="415" t="n">
        <v>45968</v>
      </c>
    </row>
    <row r="328" customFormat="false" ht="12.75" hidden="false" customHeight="false" outlineLevel="0" collapsed="false">
      <c r="A328" s="415" t="n">
        <v>36776</v>
      </c>
      <c r="D328" s="415" t="n">
        <v>46235</v>
      </c>
      <c r="E328" s="415" t="n">
        <v>46232</v>
      </c>
      <c r="G328" s="415" t="n">
        <v>46235</v>
      </c>
      <c r="H328" s="415" t="n">
        <v>46231</v>
      </c>
      <c r="J328" s="415" t="n">
        <v>46235</v>
      </c>
      <c r="K328" s="415" t="n">
        <v>45968</v>
      </c>
    </row>
    <row r="329" customFormat="false" ht="12.75" hidden="false" customHeight="false" outlineLevel="0" collapsed="false">
      <c r="A329" s="415" t="n">
        <v>36777</v>
      </c>
      <c r="D329" s="415" t="n">
        <v>46266</v>
      </c>
      <c r="E329" s="415" t="n">
        <v>46261</v>
      </c>
      <c r="G329" s="415" t="n">
        <v>46266</v>
      </c>
      <c r="H329" s="415" t="n">
        <v>46260</v>
      </c>
      <c r="J329" s="415" t="n">
        <v>46266</v>
      </c>
      <c r="K329" s="415" t="n">
        <v>45968</v>
      </c>
    </row>
    <row r="330" customFormat="false" ht="12.75" hidden="false" customHeight="false" outlineLevel="0" collapsed="false">
      <c r="A330" s="415" t="n">
        <v>36780</v>
      </c>
      <c r="D330" s="415" t="n">
        <v>46296</v>
      </c>
      <c r="E330" s="415" t="n">
        <v>46293</v>
      </c>
      <c r="G330" s="415" t="n">
        <v>46296</v>
      </c>
      <c r="H330" s="415" t="n">
        <v>46290</v>
      </c>
      <c r="J330" s="415" t="n">
        <v>46296</v>
      </c>
      <c r="K330" s="415" t="n">
        <v>45968</v>
      </c>
    </row>
    <row r="331" customFormat="false" ht="12.75" hidden="false" customHeight="false" outlineLevel="0" collapsed="false">
      <c r="A331" s="415" t="n">
        <v>36781</v>
      </c>
      <c r="D331" s="415" t="n">
        <v>46327</v>
      </c>
      <c r="E331" s="415" t="n">
        <v>46323</v>
      </c>
      <c r="G331" s="415" t="n">
        <v>46327</v>
      </c>
      <c r="H331" s="415" t="n">
        <v>46322</v>
      </c>
      <c r="J331" s="415" t="n">
        <v>46327</v>
      </c>
      <c r="K331" s="415" t="n">
        <v>45968</v>
      </c>
    </row>
    <row r="332" customFormat="false" ht="12.75" hidden="false" customHeight="false" outlineLevel="0" collapsed="false">
      <c r="A332" s="415" t="n">
        <v>36782</v>
      </c>
      <c r="D332" s="415" t="n">
        <v>46357</v>
      </c>
      <c r="E332" s="415" t="n">
        <v>46351</v>
      </c>
      <c r="G332" s="415" t="n">
        <v>46357</v>
      </c>
      <c r="H332" s="415" t="n">
        <v>46350</v>
      </c>
      <c r="J332" s="415" t="n">
        <v>46357</v>
      </c>
      <c r="K332" s="415" t="n">
        <v>45968</v>
      </c>
    </row>
    <row r="333" customFormat="false" ht="12.75" hidden="false" customHeight="false" outlineLevel="0" collapsed="false">
      <c r="A333" s="415" t="n">
        <v>36783</v>
      </c>
      <c r="D333" s="415" t="n">
        <v>46388</v>
      </c>
      <c r="E333" s="415" t="n">
        <v>46385</v>
      </c>
      <c r="G333" s="415" t="n">
        <v>46388</v>
      </c>
      <c r="H333" s="415" t="n">
        <v>46384</v>
      </c>
      <c r="J333" s="415" t="n">
        <v>46388</v>
      </c>
      <c r="K333" s="415" t="n">
        <v>45968</v>
      </c>
    </row>
    <row r="334" customFormat="false" ht="12.75" hidden="false" customHeight="false" outlineLevel="0" collapsed="false">
      <c r="A334" s="415" t="n">
        <v>36784</v>
      </c>
      <c r="D334" s="415" t="n">
        <v>46419</v>
      </c>
      <c r="E334" s="415" t="n">
        <v>46414</v>
      </c>
      <c r="G334" s="415" t="n">
        <v>46419</v>
      </c>
      <c r="H334" s="415" t="n">
        <v>46413</v>
      </c>
      <c r="J334" s="415" t="n">
        <v>46419</v>
      </c>
      <c r="K334" s="415" t="n">
        <v>45968</v>
      </c>
    </row>
    <row r="335" customFormat="false" ht="12.75" hidden="false" customHeight="false" outlineLevel="0" collapsed="false">
      <c r="A335" s="415" t="n">
        <v>36787</v>
      </c>
      <c r="D335" s="415" t="n">
        <v>46447</v>
      </c>
      <c r="E335" s="415" t="n">
        <v>46442</v>
      </c>
      <c r="G335" s="415" t="n">
        <v>46447</v>
      </c>
      <c r="H335" s="415" t="n">
        <v>46441</v>
      </c>
      <c r="J335" s="415" t="n">
        <v>46447</v>
      </c>
      <c r="K335" s="415" t="n">
        <v>45968</v>
      </c>
    </row>
    <row r="336" customFormat="false" ht="12.75" hidden="false" customHeight="false" outlineLevel="0" collapsed="false">
      <c r="A336" s="415" t="n">
        <v>36788</v>
      </c>
      <c r="D336" s="415" t="n">
        <v>46478</v>
      </c>
      <c r="E336" s="415" t="n">
        <v>46475</v>
      </c>
      <c r="G336" s="415" t="n">
        <v>46478</v>
      </c>
      <c r="H336" s="415" t="n">
        <v>46471</v>
      </c>
      <c r="J336" s="415" t="n">
        <v>46478</v>
      </c>
      <c r="K336" s="415" t="n">
        <v>45968</v>
      </c>
    </row>
    <row r="337" customFormat="false" ht="12.75" hidden="false" customHeight="false" outlineLevel="0" collapsed="false">
      <c r="A337" s="415" t="n">
        <v>36789</v>
      </c>
      <c r="D337" s="415" t="n">
        <v>46508</v>
      </c>
      <c r="E337" s="415" t="n">
        <v>46505</v>
      </c>
      <c r="G337" s="415" t="n">
        <v>46508</v>
      </c>
      <c r="H337" s="415" t="n">
        <v>46504</v>
      </c>
      <c r="J337" s="415" t="n">
        <v>46508</v>
      </c>
      <c r="K337" s="415" t="n">
        <v>45968</v>
      </c>
    </row>
    <row r="338" customFormat="false" ht="12.75" hidden="false" customHeight="false" outlineLevel="0" collapsed="false">
      <c r="A338" s="415" t="n">
        <v>36790</v>
      </c>
      <c r="D338" s="415" t="n">
        <v>46539</v>
      </c>
      <c r="E338" s="415" t="n">
        <v>46533</v>
      </c>
      <c r="G338" s="415" t="n">
        <v>46539</v>
      </c>
      <c r="H338" s="415" t="n">
        <v>46532</v>
      </c>
      <c r="J338" s="415" t="n">
        <v>46539</v>
      </c>
      <c r="K338" s="415" t="n">
        <v>45968</v>
      </c>
    </row>
    <row r="339" customFormat="false" ht="12.75" hidden="false" customHeight="false" outlineLevel="0" collapsed="false">
      <c r="A339" s="415" t="n">
        <v>36791</v>
      </c>
      <c r="D339" s="415" t="n">
        <v>46569</v>
      </c>
      <c r="E339" s="415" t="n">
        <v>46566</v>
      </c>
      <c r="G339" s="415" t="n">
        <v>46569</v>
      </c>
      <c r="H339" s="415" t="n">
        <v>46563</v>
      </c>
      <c r="J339" s="415" t="n">
        <v>46569</v>
      </c>
      <c r="K339" s="415" t="n">
        <v>45968</v>
      </c>
    </row>
    <row r="340" customFormat="false" ht="12.75" hidden="false" customHeight="false" outlineLevel="0" collapsed="false">
      <c r="A340" s="415" t="n">
        <v>36794</v>
      </c>
      <c r="D340" s="415" t="n">
        <v>46600</v>
      </c>
      <c r="E340" s="415" t="n">
        <v>46596</v>
      </c>
      <c r="G340" s="415" t="n">
        <v>46600</v>
      </c>
      <c r="H340" s="415" t="n">
        <v>46595</v>
      </c>
      <c r="J340" s="415" t="n">
        <v>46600</v>
      </c>
      <c r="K340" s="415" t="n">
        <v>45968</v>
      </c>
    </row>
    <row r="341" customFormat="false" ht="12.75" hidden="false" customHeight="false" outlineLevel="0" collapsed="false">
      <c r="A341" s="415" t="n">
        <v>36795</v>
      </c>
      <c r="D341" s="415" t="n">
        <v>46631</v>
      </c>
      <c r="E341" s="415" t="n">
        <v>46626</v>
      </c>
      <c r="G341" s="415" t="n">
        <v>46631</v>
      </c>
      <c r="H341" s="415" t="n">
        <v>46625</v>
      </c>
      <c r="J341" s="415" t="n">
        <v>46631</v>
      </c>
      <c r="K341" s="415" t="n">
        <v>45968</v>
      </c>
    </row>
    <row r="342" customFormat="false" ht="12.75" hidden="false" customHeight="false" outlineLevel="0" collapsed="false">
      <c r="A342" s="415" t="n">
        <v>36796</v>
      </c>
      <c r="D342" s="415" t="n">
        <v>46661</v>
      </c>
      <c r="E342" s="415" t="n">
        <v>46658</v>
      </c>
      <c r="G342" s="415" t="n">
        <v>46661</v>
      </c>
      <c r="H342" s="415" t="n">
        <v>46657</v>
      </c>
      <c r="J342" s="415" t="n">
        <v>46661</v>
      </c>
      <c r="K342" s="415" t="n">
        <v>45968</v>
      </c>
    </row>
    <row r="343" customFormat="false" ht="12.75" hidden="false" customHeight="false" outlineLevel="0" collapsed="false">
      <c r="A343" s="415" t="n">
        <v>36797</v>
      </c>
      <c r="D343" s="415" t="n">
        <v>46692</v>
      </c>
      <c r="E343" s="415" t="n">
        <v>46687</v>
      </c>
      <c r="G343" s="415" t="n">
        <v>46692</v>
      </c>
      <c r="H343" s="415" t="n">
        <v>46686</v>
      </c>
      <c r="J343" s="415" t="n">
        <v>46692</v>
      </c>
      <c r="K343" s="415" t="n">
        <v>45968</v>
      </c>
    </row>
    <row r="344" customFormat="false" ht="12.75" hidden="false" customHeight="false" outlineLevel="0" collapsed="false">
      <c r="A344" s="415" t="n">
        <v>36798</v>
      </c>
      <c r="D344" s="415" t="n">
        <v>46722</v>
      </c>
      <c r="E344" s="415" t="n">
        <v>46717</v>
      </c>
      <c r="G344" s="415" t="n">
        <v>46722</v>
      </c>
      <c r="H344" s="415" t="n">
        <v>46715</v>
      </c>
      <c r="J344" s="415" t="n">
        <v>46722</v>
      </c>
      <c r="K344" s="415" t="n">
        <v>45968</v>
      </c>
    </row>
    <row r="345" customFormat="false" ht="12.75" hidden="false" customHeight="false" outlineLevel="0" collapsed="false">
      <c r="A345" s="415" t="n">
        <v>36801</v>
      </c>
      <c r="D345" s="415" t="n">
        <v>46753</v>
      </c>
      <c r="E345" s="415" t="n">
        <v>46749</v>
      </c>
      <c r="G345" s="415" t="n">
        <v>46753</v>
      </c>
      <c r="H345" s="415" t="n">
        <v>46748</v>
      </c>
      <c r="J345" s="415" t="n">
        <v>46753</v>
      </c>
      <c r="K345" s="415" t="n">
        <v>45968</v>
      </c>
    </row>
    <row r="346" customFormat="false" ht="12.75" hidden="false" customHeight="false" outlineLevel="0" collapsed="false">
      <c r="A346" s="415" t="n">
        <v>36802</v>
      </c>
      <c r="D346" s="415" t="n">
        <v>46784</v>
      </c>
      <c r="E346" s="415" t="n">
        <v>46779</v>
      </c>
      <c r="G346" s="415" t="n">
        <v>46784</v>
      </c>
      <c r="H346" s="415" t="n">
        <v>46778</v>
      </c>
      <c r="J346" s="415" t="n">
        <v>46784</v>
      </c>
      <c r="K346" s="415" t="n">
        <v>45968</v>
      </c>
    </row>
    <row r="347" customFormat="false" ht="12.75" hidden="false" customHeight="false" outlineLevel="0" collapsed="false">
      <c r="A347" s="415" t="n">
        <v>36803</v>
      </c>
      <c r="D347" s="415" t="n">
        <v>46813</v>
      </c>
      <c r="E347" s="415" t="n">
        <v>46808</v>
      </c>
      <c r="G347" s="415" t="n">
        <v>46813</v>
      </c>
      <c r="H347" s="415" t="n">
        <v>46807</v>
      </c>
      <c r="J347" s="415" t="n">
        <v>46813</v>
      </c>
      <c r="K347" s="415" t="n">
        <v>45968</v>
      </c>
    </row>
    <row r="348" customFormat="false" ht="12.75" hidden="false" customHeight="false" outlineLevel="0" collapsed="false">
      <c r="A348" s="415" t="n">
        <v>36804</v>
      </c>
      <c r="D348" s="415" t="n">
        <v>46844</v>
      </c>
      <c r="E348" s="415" t="n">
        <v>46841</v>
      </c>
      <c r="G348" s="415" t="n">
        <v>46844</v>
      </c>
      <c r="H348" s="415" t="n">
        <v>46840</v>
      </c>
      <c r="J348" s="415" t="n">
        <v>46844</v>
      </c>
      <c r="K348" s="415" t="n">
        <v>45968</v>
      </c>
    </row>
    <row r="349" customFormat="false" ht="12.75" hidden="false" customHeight="false" outlineLevel="0" collapsed="false">
      <c r="A349" s="415" t="n">
        <v>36805</v>
      </c>
      <c r="D349" s="415" t="n">
        <v>46874</v>
      </c>
      <c r="E349" s="415" t="n">
        <v>46869</v>
      </c>
      <c r="G349" s="415" t="n">
        <v>46874</v>
      </c>
      <c r="H349" s="415" t="n">
        <v>46868</v>
      </c>
      <c r="J349" s="415" t="n">
        <v>46874</v>
      </c>
      <c r="K349" s="415" t="n">
        <v>45968</v>
      </c>
    </row>
    <row r="350" customFormat="false" ht="12.75" hidden="false" customHeight="false" outlineLevel="0" collapsed="false">
      <c r="A350" s="415" t="n">
        <v>36808</v>
      </c>
      <c r="D350" s="415" t="n">
        <v>46905</v>
      </c>
      <c r="E350" s="415" t="n">
        <v>46899</v>
      </c>
      <c r="G350" s="415" t="n">
        <v>46905</v>
      </c>
      <c r="H350" s="415" t="n">
        <v>46898</v>
      </c>
      <c r="J350" s="415" t="n">
        <v>46905</v>
      </c>
      <c r="K350" s="415" t="n">
        <v>45968</v>
      </c>
    </row>
    <row r="351" customFormat="false" ht="12.75" hidden="false" customHeight="false" outlineLevel="0" collapsed="false">
      <c r="A351" s="415" t="n">
        <v>36809</v>
      </c>
      <c r="D351" s="415" t="n">
        <v>46935</v>
      </c>
      <c r="E351" s="415" t="n">
        <v>46932</v>
      </c>
      <c r="G351" s="415" t="n">
        <v>46935</v>
      </c>
      <c r="H351" s="415" t="n">
        <v>46931</v>
      </c>
      <c r="J351" s="415" t="n">
        <v>46935</v>
      </c>
      <c r="K351" s="415" t="n">
        <v>45968</v>
      </c>
    </row>
    <row r="352" customFormat="false" ht="12.75" hidden="false" customHeight="false" outlineLevel="0" collapsed="false">
      <c r="A352" s="415" t="n">
        <v>36810</v>
      </c>
      <c r="D352" s="415" t="n">
        <v>46966</v>
      </c>
      <c r="E352" s="415" t="n">
        <v>46961</v>
      </c>
      <c r="G352" s="415" t="n">
        <v>46966</v>
      </c>
      <c r="H352" s="415" t="n">
        <v>46960</v>
      </c>
      <c r="J352" s="415" t="n">
        <v>46966</v>
      </c>
      <c r="K352" s="415" t="n">
        <v>45968</v>
      </c>
    </row>
    <row r="353" customFormat="false" ht="12.75" hidden="false" customHeight="false" outlineLevel="0" collapsed="false">
      <c r="A353" s="415" t="n">
        <v>36811</v>
      </c>
      <c r="D353" s="415" t="n">
        <v>46997</v>
      </c>
      <c r="E353" s="415" t="n">
        <v>46994</v>
      </c>
      <c r="G353" s="415" t="n">
        <v>46997</v>
      </c>
      <c r="H353" s="415" t="n">
        <v>46993</v>
      </c>
      <c r="J353" s="415" t="n">
        <v>46997</v>
      </c>
      <c r="K353" s="415" t="n">
        <v>45968</v>
      </c>
    </row>
    <row r="354" customFormat="false" ht="12.75" hidden="false" customHeight="false" outlineLevel="0" collapsed="false">
      <c r="A354" s="415" t="n">
        <v>36812</v>
      </c>
      <c r="D354" s="415" t="n">
        <v>47027</v>
      </c>
      <c r="E354" s="415" t="n">
        <v>47023</v>
      </c>
      <c r="G354" s="415" t="n">
        <v>47027</v>
      </c>
      <c r="H354" s="415" t="n">
        <v>47022</v>
      </c>
      <c r="J354" s="415" t="n">
        <v>47027</v>
      </c>
      <c r="K354" s="415" t="n">
        <v>45968</v>
      </c>
    </row>
    <row r="355" customFormat="false" ht="12.75" hidden="false" customHeight="false" outlineLevel="0" collapsed="false">
      <c r="A355" s="415" t="n">
        <v>36815</v>
      </c>
      <c r="D355" s="415" t="n">
        <v>47058</v>
      </c>
      <c r="E355" s="415" t="n">
        <v>47053</v>
      </c>
      <c r="G355" s="415" t="n">
        <v>47058</v>
      </c>
      <c r="H355" s="415" t="n">
        <v>47052</v>
      </c>
      <c r="J355" s="415" t="n">
        <v>47058</v>
      </c>
      <c r="K355" s="415" t="n">
        <v>45968</v>
      </c>
    </row>
    <row r="356" customFormat="false" ht="12.75" hidden="false" customHeight="false" outlineLevel="0" collapsed="false">
      <c r="A356" s="415" t="n">
        <v>36816</v>
      </c>
      <c r="D356" s="415" t="n">
        <v>47088</v>
      </c>
      <c r="E356" s="415" t="n">
        <v>47085</v>
      </c>
      <c r="G356" s="415" t="n">
        <v>47088</v>
      </c>
      <c r="H356" s="415" t="n">
        <v>47084</v>
      </c>
      <c r="J356" s="415" t="n">
        <v>47088</v>
      </c>
      <c r="K356" s="415" t="n">
        <v>45968</v>
      </c>
    </row>
    <row r="357" customFormat="false" ht="12.75" hidden="false" customHeight="false" outlineLevel="0" collapsed="false">
      <c r="A357" s="415" t="n">
        <v>36817</v>
      </c>
      <c r="D357" s="415" t="n">
        <v>47119</v>
      </c>
      <c r="E357" s="415" t="n">
        <v>47114</v>
      </c>
      <c r="G357" s="415" t="n">
        <v>47119</v>
      </c>
      <c r="H357" s="415" t="n">
        <v>47113</v>
      </c>
      <c r="J357" s="415" t="n">
        <v>47119</v>
      </c>
      <c r="K357" s="415" t="n">
        <v>45968</v>
      </c>
    </row>
    <row r="358" customFormat="false" ht="12.75" hidden="false" customHeight="false" outlineLevel="0" collapsed="false">
      <c r="A358" s="415" t="n">
        <v>36818</v>
      </c>
      <c r="D358" s="415" t="n">
        <v>47150</v>
      </c>
      <c r="E358" s="415" t="n">
        <v>47147</v>
      </c>
      <c r="G358" s="415" t="n">
        <v>47150</v>
      </c>
      <c r="H358" s="415" t="n">
        <v>47144</v>
      </c>
      <c r="J358" s="415" t="n">
        <v>47150</v>
      </c>
      <c r="K358" s="415" t="n">
        <v>45968</v>
      </c>
    </row>
    <row r="359" customFormat="false" ht="12.75" hidden="false" customHeight="false" outlineLevel="0" collapsed="false">
      <c r="A359" s="415" t="n">
        <v>36819</v>
      </c>
      <c r="D359" s="415" t="n">
        <v>47178</v>
      </c>
      <c r="E359" s="415" t="n">
        <v>47175</v>
      </c>
      <c r="G359" s="415" t="n">
        <v>47178</v>
      </c>
      <c r="H359" s="415" t="n">
        <v>47172</v>
      </c>
      <c r="J359" s="415" t="n">
        <v>47178</v>
      </c>
      <c r="K359" s="415" t="n">
        <v>45968</v>
      </c>
    </row>
    <row r="360" customFormat="false" ht="12.75" hidden="false" customHeight="false" outlineLevel="0" collapsed="false">
      <c r="A360" s="415" t="n">
        <v>36822</v>
      </c>
      <c r="D360" s="415" t="n">
        <v>47209</v>
      </c>
      <c r="E360" s="415" t="n">
        <v>47204</v>
      </c>
      <c r="G360" s="415" t="n">
        <v>47209</v>
      </c>
      <c r="H360" s="415" t="n">
        <v>47203</v>
      </c>
      <c r="J360" s="415" t="n">
        <v>47209</v>
      </c>
      <c r="K360" s="415" t="n">
        <v>45968</v>
      </c>
    </row>
    <row r="361" customFormat="false" ht="12.75" hidden="false" customHeight="false" outlineLevel="0" collapsed="false">
      <c r="A361" s="415" t="n">
        <v>36823</v>
      </c>
      <c r="D361" s="415" t="n">
        <v>47239</v>
      </c>
      <c r="E361" s="415" t="n">
        <v>47234</v>
      </c>
      <c r="G361" s="415" t="n">
        <v>47239</v>
      </c>
      <c r="H361" s="415" t="n">
        <v>47233</v>
      </c>
      <c r="J361" s="415" t="n">
        <v>47239</v>
      </c>
      <c r="K361" s="415" t="n">
        <v>45968</v>
      </c>
    </row>
    <row r="362" customFormat="false" ht="12.75" hidden="false" customHeight="false" outlineLevel="0" collapsed="false">
      <c r="A362" s="415" t="n">
        <v>36824</v>
      </c>
      <c r="D362" s="415" t="n">
        <v>47270</v>
      </c>
      <c r="E362" s="415" t="n">
        <v>47267</v>
      </c>
      <c r="G362" s="415" t="n">
        <v>47270</v>
      </c>
      <c r="H362" s="415" t="n">
        <v>47263</v>
      </c>
      <c r="J362" s="415" t="n">
        <v>47270</v>
      </c>
      <c r="K362" s="415" t="n">
        <v>45968</v>
      </c>
    </row>
    <row r="363" customFormat="false" ht="12.75" hidden="false" customHeight="false" outlineLevel="0" collapsed="false">
      <c r="A363" s="415" t="n">
        <v>36825</v>
      </c>
      <c r="D363" s="415" t="n">
        <v>47300</v>
      </c>
      <c r="E363" s="415" t="n">
        <v>47296</v>
      </c>
      <c r="G363" s="415" t="n">
        <v>47300</v>
      </c>
      <c r="H363" s="415" t="n">
        <v>47295</v>
      </c>
      <c r="J363" s="415" t="n">
        <v>47300</v>
      </c>
      <c r="K363" s="415" t="n">
        <v>45968</v>
      </c>
    </row>
    <row r="364" customFormat="false" ht="12.75" hidden="false" customHeight="false" outlineLevel="0" collapsed="false">
      <c r="A364" s="415" t="n">
        <v>36826</v>
      </c>
      <c r="D364" s="415" t="n">
        <v>47331</v>
      </c>
      <c r="E364" s="415" t="n">
        <v>47326</v>
      </c>
      <c r="G364" s="415" t="n">
        <v>47331</v>
      </c>
      <c r="H364" s="415" t="n">
        <v>47325</v>
      </c>
      <c r="J364" s="415" t="n">
        <v>47331</v>
      </c>
      <c r="K364" s="415" t="n">
        <v>45968</v>
      </c>
    </row>
    <row r="365" customFormat="false" ht="12.75" hidden="false" customHeight="false" outlineLevel="0" collapsed="false">
      <c r="A365" s="415" t="n">
        <v>36829</v>
      </c>
      <c r="D365" s="415" t="n">
        <v>47362</v>
      </c>
      <c r="E365" s="415" t="n">
        <v>47359</v>
      </c>
      <c r="G365" s="415" t="n">
        <v>47362</v>
      </c>
      <c r="H365" s="415" t="n">
        <v>47358</v>
      </c>
      <c r="J365" s="415" t="n">
        <v>47362</v>
      </c>
      <c r="K365" s="415" t="n">
        <v>45968</v>
      </c>
    </row>
    <row r="366" customFormat="false" ht="12.75" hidden="false" customHeight="false" outlineLevel="0" collapsed="false">
      <c r="A366" s="415" t="n">
        <v>36830</v>
      </c>
      <c r="D366" s="415" t="n">
        <v>47392</v>
      </c>
      <c r="E366" s="415" t="n">
        <v>47387</v>
      </c>
      <c r="G366" s="415" t="n">
        <v>47392</v>
      </c>
      <c r="H366" s="415" t="n">
        <v>47386</v>
      </c>
      <c r="J366" s="415" t="n">
        <v>47392</v>
      </c>
      <c r="K366" s="415" t="n">
        <v>45968</v>
      </c>
    </row>
    <row r="367" customFormat="false" ht="12.75" hidden="false" customHeight="false" outlineLevel="0" collapsed="false">
      <c r="A367" s="415" t="n">
        <v>36831</v>
      </c>
      <c r="D367" s="415" t="n">
        <v>47423</v>
      </c>
      <c r="E367" s="415" t="n">
        <v>47420</v>
      </c>
      <c r="G367" s="415" t="n">
        <v>47423</v>
      </c>
      <c r="H367" s="415" t="n">
        <v>47417</v>
      </c>
      <c r="J367" s="415" t="n">
        <v>47423</v>
      </c>
      <c r="K367" s="415" t="n">
        <v>45968</v>
      </c>
    </row>
    <row r="368" customFormat="false" ht="12.75" hidden="false" customHeight="false" outlineLevel="0" collapsed="false">
      <c r="A368" s="415" t="n">
        <v>36832</v>
      </c>
      <c r="D368" s="415" t="n">
        <v>47453</v>
      </c>
      <c r="E368" s="415" t="n">
        <v>47450</v>
      </c>
      <c r="G368" s="415" t="n">
        <v>47453</v>
      </c>
      <c r="H368" s="415" t="n">
        <v>47449</v>
      </c>
      <c r="J368" s="415" t="n">
        <v>47453</v>
      </c>
      <c r="K368" s="415" t="n">
        <v>45968</v>
      </c>
    </row>
    <row r="369" customFormat="false" ht="12.75" hidden="false" customHeight="false" outlineLevel="0" collapsed="false">
      <c r="A369" s="415" t="n">
        <v>36833</v>
      </c>
      <c r="D369" s="415" t="n">
        <v>47484</v>
      </c>
      <c r="E369" s="415" t="n">
        <v>47479</v>
      </c>
      <c r="G369" s="415" t="n">
        <v>47484</v>
      </c>
      <c r="H369" s="415" t="n">
        <v>47478</v>
      </c>
      <c r="J369" s="415" t="n">
        <v>47484</v>
      </c>
      <c r="K369" s="415" t="n">
        <v>45968</v>
      </c>
    </row>
    <row r="370" customFormat="false" ht="12.75" hidden="false" customHeight="false" outlineLevel="0" collapsed="false">
      <c r="A370" s="415" t="n">
        <v>36836</v>
      </c>
      <c r="D370" s="415" t="n">
        <v>47515</v>
      </c>
      <c r="E370" s="415" t="n">
        <v>47512</v>
      </c>
      <c r="G370" s="415" t="n">
        <v>47515</v>
      </c>
      <c r="H370" s="415" t="n">
        <v>47511</v>
      </c>
      <c r="J370" s="415" t="n">
        <v>47515</v>
      </c>
      <c r="K370" s="415" t="n">
        <v>45968</v>
      </c>
    </row>
    <row r="371" customFormat="false" ht="12.75" hidden="false" customHeight="false" outlineLevel="0" collapsed="false">
      <c r="A371" s="415" t="n">
        <v>36837</v>
      </c>
      <c r="D371" s="415" t="n">
        <v>47543</v>
      </c>
      <c r="E371" s="415" t="n">
        <v>47540</v>
      </c>
      <c r="G371" s="415" t="n">
        <v>47543</v>
      </c>
      <c r="H371" s="415" t="n">
        <v>47539</v>
      </c>
      <c r="J371" s="415" t="n">
        <v>47543</v>
      </c>
      <c r="K371" s="415" t="n">
        <v>45968</v>
      </c>
    </row>
    <row r="372" customFormat="false" ht="12.75" hidden="false" customHeight="false" outlineLevel="0" collapsed="false">
      <c r="A372" s="415" t="n">
        <v>36838</v>
      </c>
      <c r="D372" s="415" t="n">
        <v>47574</v>
      </c>
      <c r="E372" s="415" t="n">
        <v>47569</v>
      </c>
      <c r="G372" s="415" t="n">
        <v>47574</v>
      </c>
      <c r="H372" s="415" t="n">
        <v>47568</v>
      </c>
      <c r="J372" s="415" t="n">
        <v>47574</v>
      </c>
      <c r="K372" s="415" t="n">
        <v>45968</v>
      </c>
    </row>
    <row r="373" customFormat="false" ht="12.75" hidden="false" customHeight="false" outlineLevel="0" collapsed="false">
      <c r="A373" s="415" t="n">
        <v>36839</v>
      </c>
      <c r="D373" s="415" t="n">
        <v>47604</v>
      </c>
      <c r="E373" s="415" t="n">
        <v>47599</v>
      </c>
      <c r="G373" s="415" t="n">
        <v>47604</v>
      </c>
      <c r="H373" s="415" t="n">
        <v>47598</v>
      </c>
      <c r="J373" s="415" t="n">
        <v>47604</v>
      </c>
      <c r="K373" s="415" t="n">
        <v>45968</v>
      </c>
    </row>
    <row r="374" customFormat="false" ht="12.75" hidden="false" customHeight="false" outlineLevel="0" collapsed="false">
      <c r="A374" s="415" t="n">
        <v>36840</v>
      </c>
      <c r="D374" s="415" t="n">
        <v>47635</v>
      </c>
      <c r="E374" s="415" t="n">
        <v>47632</v>
      </c>
      <c r="G374" s="415" t="n">
        <v>47635</v>
      </c>
      <c r="H374" s="415" t="n">
        <v>47631</v>
      </c>
      <c r="J374" s="415" t="n">
        <v>47635</v>
      </c>
      <c r="K374" s="415" t="n">
        <v>45968</v>
      </c>
    </row>
    <row r="375" customFormat="false" ht="12.75" hidden="false" customHeight="false" outlineLevel="0" collapsed="false">
      <c r="A375" s="415" t="n">
        <v>36843</v>
      </c>
      <c r="D375" s="415" t="n">
        <v>47665</v>
      </c>
      <c r="E375" s="415" t="n">
        <v>47660</v>
      </c>
      <c r="G375" s="415" t="n">
        <v>47665</v>
      </c>
      <c r="H375" s="415" t="n">
        <v>47659</v>
      </c>
      <c r="J375" s="415" t="n">
        <v>47665</v>
      </c>
      <c r="K375" s="415" t="n">
        <v>45968</v>
      </c>
    </row>
    <row r="376" customFormat="false" ht="12.75" hidden="false" customHeight="false" outlineLevel="0" collapsed="false">
      <c r="A376" s="415" t="n">
        <v>36844</v>
      </c>
      <c r="D376" s="415" t="n">
        <v>47696</v>
      </c>
      <c r="E376" s="415" t="n">
        <v>47693</v>
      </c>
      <c r="G376" s="415" t="n">
        <v>47696</v>
      </c>
      <c r="H376" s="415" t="n">
        <v>47690</v>
      </c>
      <c r="J376" s="415" t="n">
        <v>47696</v>
      </c>
      <c r="K376" s="415" t="n">
        <v>45968</v>
      </c>
    </row>
    <row r="377" customFormat="false" ht="12.75" hidden="false" customHeight="false" outlineLevel="0" collapsed="false">
      <c r="A377" s="415" t="n">
        <v>36845</v>
      </c>
      <c r="D377" s="415" t="n">
        <v>47727</v>
      </c>
      <c r="E377" s="415" t="n">
        <v>47723</v>
      </c>
      <c r="G377" s="415" t="n">
        <v>47727</v>
      </c>
      <c r="H377" s="415" t="n">
        <v>47722</v>
      </c>
      <c r="J377" s="415" t="n">
        <v>47727</v>
      </c>
      <c r="K377" s="415" t="n">
        <v>45968</v>
      </c>
    </row>
    <row r="378" customFormat="false" ht="12.75" hidden="false" customHeight="false" outlineLevel="0" collapsed="false">
      <c r="A378" s="415" t="n">
        <v>36846</v>
      </c>
      <c r="D378" s="415" t="n">
        <v>47757</v>
      </c>
      <c r="E378" s="415" t="n">
        <v>47752</v>
      </c>
      <c r="G378" s="415" t="n">
        <v>47757</v>
      </c>
      <c r="H378" s="415" t="n">
        <v>47751</v>
      </c>
      <c r="J378" s="415" t="n">
        <v>47757</v>
      </c>
      <c r="K378" s="415" t="n">
        <v>45968</v>
      </c>
    </row>
    <row r="379" customFormat="false" ht="12.75" hidden="false" customHeight="false" outlineLevel="0" collapsed="false">
      <c r="A379" s="415" t="n">
        <v>36847</v>
      </c>
      <c r="D379" s="415" t="n">
        <v>47788</v>
      </c>
      <c r="E379" s="415" t="n">
        <v>47785</v>
      </c>
      <c r="G379" s="415" t="n">
        <v>47788</v>
      </c>
      <c r="H379" s="415" t="n">
        <v>47784</v>
      </c>
      <c r="J379" s="415" t="n">
        <v>47788</v>
      </c>
      <c r="K379" s="415" t="n">
        <v>45968</v>
      </c>
    </row>
    <row r="380" customFormat="false" ht="12.75" hidden="false" customHeight="false" outlineLevel="0" collapsed="false">
      <c r="A380" s="415" t="n">
        <v>36850</v>
      </c>
      <c r="D380" s="415" t="n">
        <v>47818</v>
      </c>
      <c r="E380" s="415" t="n">
        <v>47813</v>
      </c>
      <c r="G380" s="415" t="n">
        <v>47818</v>
      </c>
      <c r="H380" s="415" t="n">
        <v>47812</v>
      </c>
      <c r="J380" s="415" t="n">
        <v>47818</v>
      </c>
      <c r="K380" s="415" t="n">
        <v>45968</v>
      </c>
    </row>
    <row r="381" customFormat="false" ht="12.75" hidden="false" customHeight="false" outlineLevel="0" collapsed="false">
      <c r="A381" s="415" t="n">
        <v>36851</v>
      </c>
      <c r="D381" s="415" t="n">
        <v>47818</v>
      </c>
      <c r="E381" s="415" t="n">
        <v>47813</v>
      </c>
      <c r="G381" s="415" t="n">
        <v>47818</v>
      </c>
      <c r="H381" s="415" t="n">
        <v>47812</v>
      </c>
      <c r="J381" s="415" t="n">
        <v>47818</v>
      </c>
      <c r="K381" s="415" t="n">
        <v>45968</v>
      </c>
    </row>
    <row r="382" customFormat="false" ht="12.75" hidden="false" customHeight="false" outlineLevel="0" collapsed="false">
      <c r="A382" s="415" t="n">
        <v>36852</v>
      </c>
    </row>
    <row r="383" customFormat="false" ht="12.75" hidden="false" customHeight="false" outlineLevel="0" collapsed="false">
      <c r="A383" s="415" t="n">
        <v>36853</v>
      </c>
    </row>
    <row r="384" customFormat="false" ht="12.75" hidden="false" customHeight="false" outlineLevel="0" collapsed="false">
      <c r="A384" s="415" t="n">
        <v>36854</v>
      </c>
    </row>
    <row r="385" customFormat="false" ht="12.75" hidden="false" customHeight="false" outlineLevel="0" collapsed="false">
      <c r="A385" s="415" t="n">
        <v>36857</v>
      </c>
    </row>
    <row r="386" customFormat="false" ht="12.75" hidden="false" customHeight="false" outlineLevel="0" collapsed="false">
      <c r="A386" s="415" t="n">
        <v>36858</v>
      </c>
    </row>
    <row r="387" customFormat="false" ht="12.75" hidden="false" customHeight="false" outlineLevel="0" collapsed="false">
      <c r="A387" s="415" t="n">
        <v>36859</v>
      </c>
    </row>
    <row r="388" customFormat="false" ht="12.75" hidden="false" customHeight="false" outlineLevel="0" collapsed="false">
      <c r="A388" s="415" t="n">
        <v>36860</v>
      </c>
    </row>
    <row r="389" customFormat="false" ht="12.75" hidden="false" customHeight="false" outlineLevel="0" collapsed="false">
      <c r="A389" s="415" t="n">
        <v>36861</v>
      </c>
    </row>
    <row r="390" customFormat="false" ht="12.75" hidden="false" customHeight="false" outlineLevel="0" collapsed="false">
      <c r="A390" s="415" t="n">
        <v>36864</v>
      </c>
    </row>
    <row r="391" customFormat="false" ht="12.75" hidden="false" customHeight="false" outlineLevel="0" collapsed="false">
      <c r="A391" s="415" t="n">
        <v>36865</v>
      </c>
    </row>
    <row r="392" customFormat="false" ht="12.75" hidden="false" customHeight="false" outlineLevel="0" collapsed="false">
      <c r="A392" s="415" t="n">
        <v>36866</v>
      </c>
    </row>
    <row r="393" customFormat="false" ht="12.75" hidden="false" customHeight="false" outlineLevel="0" collapsed="false">
      <c r="A393" s="415" t="n">
        <v>36867</v>
      </c>
    </row>
    <row r="394" customFormat="false" ht="12.75" hidden="false" customHeight="false" outlineLevel="0" collapsed="false">
      <c r="A394" s="415" t="n">
        <v>36868</v>
      </c>
    </row>
    <row r="395" customFormat="false" ht="12.75" hidden="false" customHeight="false" outlineLevel="0" collapsed="false">
      <c r="A395" s="415" t="n">
        <v>36871</v>
      </c>
    </row>
    <row r="396" customFormat="false" ht="12.75" hidden="false" customHeight="false" outlineLevel="0" collapsed="false">
      <c r="A396" s="415" t="n">
        <v>36872</v>
      </c>
    </row>
    <row r="397" customFormat="false" ht="12.75" hidden="false" customHeight="false" outlineLevel="0" collapsed="false">
      <c r="A397" s="415" t="n">
        <v>36873</v>
      </c>
    </row>
    <row r="398" customFormat="false" ht="12.75" hidden="false" customHeight="false" outlineLevel="0" collapsed="false">
      <c r="A398" s="415" t="n">
        <v>36874</v>
      </c>
    </row>
    <row r="399" customFormat="false" ht="12.75" hidden="false" customHeight="false" outlineLevel="0" collapsed="false">
      <c r="A399" s="415" t="n">
        <v>36875</v>
      </c>
    </row>
    <row r="400" customFormat="false" ht="12.75" hidden="false" customHeight="false" outlineLevel="0" collapsed="false">
      <c r="A400" s="415" t="n">
        <v>36878</v>
      </c>
    </row>
    <row r="401" customFormat="false" ht="12.75" hidden="false" customHeight="false" outlineLevel="0" collapsed="false">
      <c r="A401" s="415" t="n">
        <v>36879</v>
      </c>
    </row>
    <row r="402" customFormat="false" ht="12.75" hidden="false" customHeight="false" outlineLevel="0" collapsed="false">
      <c r="A402" s="415" t="n">
        <v>36880</v>
      </c>
    </row>
    <row r="403" customFormat="false" ht="12.75" hidden="false" customHeight="false" outlineLevel="0" collapsed="false">
      <c r="A403" s="415" t="n">
        <v>36881</v>
      </c>
    </row>
    <row r="404" customFormat="false" ht="12.75" hidden="false" customHeight="false" outlineLevel="0" collapsed="false">
      <c r="A404" s="415" t="n">
        <v>36882</v>
      </c>
    </row>
    <row r="405" customFormat="false" ht="12.75" hidden="false" customHeight="false" outlineLevel="0" collapsed="false">
      <c r="A405" s="415" t="n">
        <v>36886</v>
      </c>
    </row>
    <row r="406" customFormat="false" ht="12.75" hidden="false" customHeight="false" outlineLevel="0" collapsed="false">
      <c r="A406" s="415" t="n">
        <v>36887</v>
      </c>
    </row>
    <row r="407" customFormat="false" ht="12.75" hidden="false" customHeight="false" outlineLevel="0" collapsed="false">
      <c r="A407" s="415" t="n">
        <v>36888</v>
      </c>
    </row>
    <row r="408" customFormat="false" ht="12.75" hidden="false" customHeight="false" outlineLevel="0" collapsed="false">
      <c r="A408" s="415" t="n">
        <v>36889</v>
      </c>
    </row>
    <row r="409" customFormat="false" ht="12.75" hidden="false" customHeight="false" outlineLevel="0" collapsed="false">
      <c r="A409" s="415" t="n">
        <v>36893</v>
      </c>
    </row>
    <row r="410" customFormat="false" ht="12.75" hidden="false" customHeight="false" outlineLevel="0" collapsed="false">
      <c r="A410" s="415" t="n">
        <v>36894</v>
      </c>
    </row>
    <row r="411" customFormat="false" ht="12.75" hidden="false" customHeight="false" outlineLevel="0" collapsed="false">
      <c r="A411" s="415" t="n">
        <v>36895</v>
      </c>
    </row>
    <row r="412" customFormat="false" ht="12.75" hidden="false" customHeight="false" outlineLevel="0" collapsed="false">
      <c r="A412" s="415" t="n">
        <v>36896</v>
      </c>
    </row>
    <row r="413" customFormat="false" ht="12.75" hidden="false" customHeight="false" outlineLevel="0" collapsed="false">
      <c r="A413" s="415" t="n">
        <v>36899</v>
      </c>
    </row>
    <row r="414" customFormat="false" ht="12.75" hidden="false" customHeight="false" outlineLevel="0" collapsed="false">
      <c r="A414" s="415" t="n">
        <v>36900</v>
      </c>
    </row>
    <row r="415" customFormat="false" ht="12.75" hidden="false" customHeight="false" outlineLevel="0" collapsed="false">
      <c r="A415" s="415" t="n">
        <v>36901</v>
      </c>
    </row>
    <row r="416" customFormat="false" ht="12.75" hidden="false" customHeight="false" outlineLevel="0" collapsed="false">
      <c r="A416" s="415" t="n">
        <v>36902</v>
      </c>
    </row>
    <row r="417" customFormat="false" ht="12.75" hidden="false" customHeight="false" outlineLevel="0" collapsed="false">
      <c r="A417" s="415" t="n">
        <v>36903</v>
      </c>
    </row>
    <row r="418" customFormat="false" ht="12.75" hidden="false" customHeight="false" outlineLevel="0" collapsed="false">
      <c r="A418" s="415" t="n">
        <v>36906</v>
      </c>
    </row>
    <row r="419" customFormat="false" ht="12.75" hidden="false" customHeight="false" outlineLevel="0" collapsed="false">
      <c r="A419" s="415" t="n">
        <v>36907</v>
      </c>
    </row>
    <row r="420" customFormat="false" ht="12.75" hidden="false" customHeight="false" outlineLevel="0" collapsed="false">
      <c r="A420" s="415" t="n">
        <v>36908</v>
      </c>
    </row>
    <row r="421" customFormat="false" ht="12.75" hidden="false" customHeight="false" outlineLevel="0" collapsed="false">
      <c r="A421" s="415" t="n">
        <v>36909</v>
      </c>
    </row>
    <row r="422" customFormat="false" ht="12.75" hidden="false" customHeight="false" outlineLevel="0" collapsed="false">
      <c r="A422" s="415" t="n">
        <v>36910</v>
      </c>
    </row>
    <row r="423" customFormat="false" ht="12.75" hidden="false" customHeight="false" outlineLevel="0" collapsed="false">
      <c r="A423" s="415" t="n">
        <v>36913</v>
      </c>
    </row>
    <row r="424" customFormat="false" ht="12.75" hidden="false" customHeight="false" outlineLevel="0" collapsed="false">
      <c r="A424" s="415" t="n">
        <v>36914</v>
      </c>
    </row>
    <row r="425" customFormat="false" ht="12.75" hidden="false" customHeight="false" outlineLevel="0" collapsed="false">
      <c r="A425" s="415" t="n">
        <v>36915</v>
      </c>
    </row>
    <row r="426" customFormat="false" ht="12.75" hidden="false" customHeight="false" outlineLevel="0" collapsed="false">
      <c r="A426" s="415" t="n">
        <v>36916</v>
      </c>
    </row>
    <row r="427" customFormat="false" ht="12.75" hidden="false" customHeight="false" outlineLevel="0" collapsed="false">
      <c r="A427" s="415" t="n">
        <v>36917</v>
      </c>
    </row>
    <row r="428" customFormat="false" ht="12.75" hidden="false" customHeight="false" outlineLevel="0" collapsed="false">
      <c r="A428" s="415" t="n">
        <v>36920</v>
      </c>
    </row>
    <row r="429" customFormat="false" ht="12.75" hidden="false" customHeight="false" outlineLevel="0" collapsed="false">
      <c r="A429" s="415" t="n">
        <v>36921</v>
      </c>
    </row>
    <row r="430" customFormat="false" ht="12.75" hidden="false" customHeight="false" outlineLevel="0" collapsed="false">
      <c r="A430" s="415" t="n">
        <v>36922</v>
      </c>
    </row>
    <row r="431" customFormat="false" ht="12.75" hidden="false" customHeight="false" outlineLevel="0" collapsed="false">
      <c r="A431" s="415" t="n">
        <v>36923</v>
      </c>
    </row>
    <row r="432" customFormat="false" ht="12.75" hidden="false" customHeight="false" outlineLevel="0" collapsed="false">
      <c r="A432" s="415" t="n">
        <v>36924</v>
      </c>
    </row>
    <row r="433" customFormat="false" ht="12.75" hidden="false" customHeight="false" outlineLevel="0" collapsed="false">
      <c r="A433" s="415" t="n">
        <v>36927</v>
      </c>
    </row>
    <row r="434" customFormat="false" ht="12.75" hidden="false" customHeight="false" outlineLevel="0" collapsed="false">
      <c r="A434" s="415" t="n">
        <v>36928</v>
      </c>
    </row>
    <row r="435" customFormat="false" ht="12.75" hidden="false" customHeight="false" outlineLevel="0" collapsed="false">
      <c r="A435" s="415" t="n">
        <v>36929</v>
      </c>
    </row>
    <row r="436" customFormat="false" ht="12.75" hidden="false" customHeight="false" outlineLevel="0" collapsed="false">
      <c r="A436" s="415" t="n">
        <v>36930</v>
      </c>
    </row>
    <row r="437" customFormat="false" ht="12.75" hidden="false" customHeight="false" outlineLevel="0" collapsed="false">
      <c r="A437" s="415" t="n">
        <v>36931</v>
      </c>
    </row>
    <row r="438" customFormat="false" ht="12.75" hidden="false" customHeight="false" outlineLevel="0" collapsed="false">
      <c r="A438" s="415" t="n">
        <v>36934</v>
      </c>
    </row>
    <row r="439" customFormat="false" ht="12.75" hidden="false" customHeight="false" outlineLevel="0" collapsed="false">
      <c r="A439" s="415" t="n">
        <v>36935</v>
      </c>
    </row>
    <row r="440" customFormat="false" ht="12.75" hidden="false" customHeight="false" outlineLevel="0" collapsed="false">
      <c r="A440" s="415" t="n">
        <v>36936</v>
      </c>
    </row>
    <row r="441" customFormat="false" ht="12.75" hidden="false" customHeight="false" outlineLevel="0" collapsed="false">
      <c r="A441" s="415" t="n">
        <v>36937</v>
      </c>
    </row>
    <row r="442" customFormat="false" ht="12.75" hidden="false" customHeight="false" outlineLevel="0" collapsed="false">
      <c r="A442" s="415" t="n">
        <v>36938</v>
      </c>
    </row>
    <row r="443" customFormat="false" ht="12.75" hidden="false" customHeight="false" outlineLevel="0" collapsed="false">
      <c r="A443" s="415" t="n">
        <v>36941</v>
      </c>
    </row>
    <row r="444" customFormat="false" ht="12.75" hidden="false" customHeight="false" outlineLevel="0" collapsed="false">
      <c r="A444" s="415" t="n">
        <v>36942</v>
      </c>
    </row>
    <row r="445" customFormat="false" ht="12.75" hidden="false" customHeight="false" outlineLevel="0" collapsed="false">
      <c r="A445" s="415" t="n">
        <v>36943</v>
      </c>
    </row>
    <row r="446" customFormat="false" ht="12.75" hidden="false" customHeight="false" outlineLevel="0" collapsed="false">
      <c r="A446" s="415" t="n">
        <v>36944</v>
      </c>
    </row>
    <row r="447" customFormat="false" ht="12.75" hidden="false" customHeight="false" outlineLevel="0" collapsed="false">
      <c r="A447" s="415" t="n">
        <v>36945</v>
      </c>
    </row>
    <row r="448" customFormat="false" ht="12.75" hidden="false" customHeight="false" outlineLevel="0" collapsed="false">
      <c r="A448" s="415" t="n">
        <v>36948</v>
      </c>
    </row>
    <row r="449" customFormat="false" ht="12.75" hidden="false" customHeight="false" outlineLevel="0" collapsed="false">
      <c r="A449" s="415" t="n">
        <v>36949</v>
      </c>
    </row>
    <row r="450" customFormat="false" ht="12.75" hidden="false" customHeight="false" outlineLevel="0" collapsed="false">
      <c r="A450" s="415" t="n">
        <v>36950</v>
      </c>
    </row>
    <row r="451" customFormat="false" ht="12.75" hidden="false" customHeight="false" outlineLevel="0" collapsed="false">
      <c r="A451" s="415" t="n">
        <v>36951</v>
      </c>
    </row>
    <row r="452" customFormat="false" ht="12.75" hidden="false" customHeight="false" outlineLevel="0" collapsed="false">
      <c r="A452" s="415" t="n">
        <v>36952</v>
      </c>
    </row>
    <row r="453" customFormat="false" ht="12.75" hidden="false" customHeight="false" outlineLevel="0" collapsed="false">
      <c r="A453" s="415" t="n">
        <v>36955</v>
      </c>
    </row>
    <row r="454" customFormat="false" ht="12.75" hidden="false" customHeight="false" outlineLevel="0" collapsed="false">
      <c r="A454" s="415" t="n">
        <v>36956</v>
      </c>
    </row>
    <row r="455" customFormat="false" ht="12.75" hidden="false" customHeight="false" outlineLevel="0" collapsed="false">
      <c r="A455" s="415" t="n">
        <v>36957</v>
      </c>
    </row>
    <row r="456" customFormat="false" ht="12.75" hidden="false" customHeight="false" outlineLevel="0" collapsed="false">
      <c r="A456" s="415" t="n">
        <v>36958</v>
      </c>
    </row>
    <row r="457" customFormat="false" ht="12.75" hidden="false" customHeight="false" outlineLevel="0" collapsed="false">
      <c r="A457" s="415" t="n">
        <v>36959</v>
      </c>
    </row>
    <row r="458" customFormat="false" ht="12.75" hidden="false" customHeight="false" outlineLevel="0" collapsed="false">
      <c r="A458" s="415" t="n">
        <v>36962</v>
      </c>
    </row>
    <row r="459" customFormat="false" ht="12.75" hidden="false" customHeight="false" outlineLevel="0" collapsed="false">
      <c r="A459" s="415" t="n">
        <v>36963</v>
      </c>
    </row>
    <row r="460" customFormat="false" ht="12.75" hidden="false" customHeight="false" outlineLevel="0" collapsed="false">
      <c r="A460" s="415" t="n">
        <v>36964</v>
      </c>
    </row>
    <row r="461" customFormat="false" ht="12.75" hidden="false" customHeight="false" outlineLevel="0" collapsed="false">
      <c r="A461" s="415" t="n">
        <v>36965</v>
      </c>
    </row>
    <row r="462" customFormat="false" ht="12.75" hidden="false" customHeight="false" outlineLevel="0" collapsed="false">
      <c r="A462" s="415" t="n">
        <v>36966</v>
      </c>
    </row>
    <row r="463" customFormat="false" ht="12.75" hidden="false" customHeight="false" outlineLevel="0" collapsed="false">
      <c r="A463" s="415" t="n">
        <v>36969</v>
      </c>
    </row>
    <row r="464" customFormat="false" ht="12.75" hidden="false" customHeight="false" outlineLevel="0" collapsed="false">
      <c r="A464" s="415" t="n">
        <v>36970</v>
      </c>
    </row>
    <row r="465" customFormat="false" ht="12.75" hidden="false" customHeight="false" outlineLevel="0" collapsed="false">
      <c r="A465" s="415" t="n">
        <v>36971</v>
      </c>
    </row>
    <row r="466" customFormat="false" ht="12.75" hidden="false" customHeight="false" outlineLevel="0" collapsed="false">
      <c r="A466" s="415" t="n">
        <v>36972</v>
      </c>
    </row>
    <row r="467" customFormat="false" ht="12.75" hidden="false" customHeight="false" outlineLevel="0" collapsed="false">
      <c r="A467" s="415" t="n">
        <v>36973</v>
      </c>
    </row>
    <row r="468" customFormat="false" ht="12.75" hidden="false" customHeight="false" outlineLevel="0" collapsed="false">
      <c r="A468" s="415" t="n">
        <v>36976</v>
      </c>
    </row>
    <row r="469" customFormat="false" ht="12.75" hidden="false" customHeight="false" outlineLevel="0" collapsed="false">
      <c r="A469" s="415" t="n">
        <v>36977</v>
      </c>
    </row>
    <row r="470" customFormat="false" ht="12.75" hidden="false" customHeight="false" outlineLevel="0" collapsed="false">
      <c r="A470" s="415" t="n">
        <v>36978</v>
      </c>
    </row>
    <row r="471" customFormat="false" ht="12.75" hidden="false" customHeight="false" outlineLevel="0" collapsed="false">
      <c r="A471" s="415" t="n">
        <v>36979</v>
      </c>
    </row>
    <row r="472" customFormat="false" ht="12.75" hidden="false" customHeight="false" outlineLevel="0" collapsed="false">
      <c r="A472" s="415" t="n">
        <v>36980</v>
      </c>
    </row>
    <row r="473" customFormat="false" ht="12.75" hidden="false" customHeight="false" outlineLevel="0" collapsed="false">
      <c r="A473" s="415" t="n">
        <v>36983</v>
      </c>
    </row>
    <row r="474" customFormat="false" ht="12.75" hidden="false" customHeight="false" outlineLevel="0" collapsed="false">
      <c r="A474" s="415" t="n">
        <v>36984</v>
      </c>
    </row>
    <row r="475" customFormat="false" ht="12.75" hidden="false" customHeight="false" outlineLevel="0" collapsed="false">
      <c r="A475" s="415" t="n">
        <v>36985</v>
      </c>
    </row>
    <row r="476" customFormat="false" ht="12.75" hidden="false" customHeight="false" outlineLevel="0" collapsed="false">
      <c r="A476" s="415" t="n">
        <v>36986</v>
      </c>
    </row>
    <row r="477" customFormat="false" ht="12.75" hidden="false" customHeight="false" outlineLevel="0" collapsed="false">
      <c r="A477" s="415" t="n">
        <v>36987</v>
      </c>
    </row>
    <row r="478" customFormat="false" ht="12.75" hidden="false" customHeight="false" outlineLevel="0" collapsed="false">
      <c r="A478" s="415" t="n">
        <v>36990</v>
      </c>
    </row>
    <row r="479" customFormat="false" ht="12.75" hidden="false" customHeight="false" outlineLevel="0" collapsed="false">
      <c r="A479" s="415" t="n">
        <v>36991</v>
      </c>
    </row>
    <row r="480" customFormat="false" ht="12.75" hidden="false" customHeight="false" outlineLevel="0" collapsed="false">
      <c r="A480" s="415" t="n">
        <v>36992</v>
      </c>
    </row>
    <row r="481" customFormat="false" ht="12.75" hidden="false" customHeight="false" outlineLevel="0" collapsed="false">
      <c r="A481" s="415" t="n">
        <v>36993</v>
      </c>
    </row>
    <row r="482" customFormat="false" ht="12.75" hidden="false" customHeight="false" outlineLevel="0" collapsed="false">
      <c r="A482" s="415" t="n">
        <v>36994</v>
      </c>
    </row>
    <row r="483" customFormat="false" ht="12.75" hidden="false" customHeight="false" outlineLevel="0" collapsed="false">
      <c r="A483" s="415" t="n">
        <v>36997</v>
      </c>
    </row>
    <row r="484" customFormat="false" ht="12.75" hidden="false" customHeight="false" outlineLevel="0" collapsed="false">
      <c r="A484" s="415" t="n">
        <v>36998</v>
      </c>
    </row>
    <row r="485" customFormat="false" ht="12.75" hidden="false" customHeight="false" outlineLevel="0" collapsed="false">
      <c r="A485" s="415" t="n">
        <v>36999</v>
      </c>
    </row>
    <row r="486" customFormat="false" ht="12.75" hidden="false" customHeight="false" outlineLevel="0" collapsed="false">
      <c r="A486" s="415" t="n">
        <v>37000</v>
      </c>
    </row>
    <row r="487" customFormat="false" ht="12.75" hidden="false" customHeight="false" outlineLevel="0" collapsed="false">
      <c r="A487" s="415" t="n">
        <v>37001</v>
      </c>
    </row>
    <row r="488" customFormat="false" ht="12.75" hidden="false" customHeight="false" outlineLevel="0" collapsed="false">
      <c r="A488" s="415" t="n">
        <v>37004</v>
      </c>
    </row>
    <row r="489" customFormat="false" ht="12.75" hidden="false" customHeight="false" outlineLevel="0" collapsed="false">
      <c r="A489" s="415" t="n">
        <v>37005</v>
      </c>
    </row>
    <row r="490" customFormat="false" ht="12.75" hidden="false" customHeight="false" outlineLevel="0" collapsed="false">
      <c r="A490" s="415" t="n">
        <v>37006</v>
      </c>
    </row>
    <row r="491" customFormat="false" ht="12.75" hidden="false" customHeight="false" outlineLevel="0" collapsed="false">
      <c r="A491" s="415" t="n">
        <v>37007</v>
      </c>
    </row>
    <row r="492" customFormat="false" ht="12.75" hidden="false" customHeight="false" outlineLevel="0" collapsed="false">
      <c r="A492" s="415" t="n">
        <v>37008</v>
      </c>
    </row>
    <row r="493" customFormat="false" ht="12.75" hidden="false" customHeight="false" outlineLevel="0" collapsed="false">
      <c r="A493" s="415" t="n">
        <v>37011</v>
      </c>
    </row>
    <row r="494" customFormat="false" ht="12.75" hidden="false" customHeight="false" outlineLevel="0" collapsed="false">
      <c r="A494" s="415" t="n">
        <v>37012</v>
      </c>
    </row>
    <row r="495" customFormat="false" ht="12.75" hidden="false" customHeight="false" outlineLevel="0" collapsed="false">
      <c r="A495" s="415" t="n">
        <v>37013</v>
      </c>
    </row>
    <row r="496" customFormat="false" ht="12.75" hidden="false" customHeight="false" outlineLevel="0" collapsed="false">
      <c r="A496" s="415" t="n">
        <v>37014</v>
      </c>
    </row>
    <row r="497" customFormat="false" ht="12.75" hidden="false" customHeight="false" outlineLevel="0" collapsed="false">
      <c r="A497" s="415" t="n">
        <v>37015</v>
      </c>
    </row>
    <row r="498" customFormat="false" ht="12.75" hidden="false" customHeight="false" outlineLevel="0" collapsed="false">
      <c r="A498" s="415" t="n">
        <v>37018</v>
      </c>
    </row>
    <row r="499" customFormat="false" ht="12.75" hidden="false" customHeight="false" outlineLevel="0" collapsed="false">
      <c r="A499" s="415" t="n">
        <v>37019</v>
      </c>
    </row>
    <row r="500" customFormat="false" ht="12.75" hidden="false" customHeight="false" outlineLevel="0" collapsed="false">
      <c r="A500" s="415" t="n">
        <v>37020</v>
      </c>
    </row>
    <row r="501" customFormat="false" ht="12.75" hidden="false" customHeight="false" outlineLevel="0" collapsed="false">
      <c r="A501" s="415" t="n">
        <v>37021</v>
      </c>
    </row>
    <row r="502" customFormat="false" ht="12.75" hidden="false" customHeight="false" outlineLevel="0" collapsed="false">
      <c r="A502" s="415" t="n">
        <v>37022</v>
      </c>
    </row>
    <row r="503" customFormat="false" ht="12.75" hidden="false" customHeight="false" outlineLevel="0" collapsed="false">
      <c r="A503" s="415" t="n">
        <v>37025</v>
      </c>
    </row>
    <row r="504" customFormat="false" ht="12.75" hidden="false" customHeight="false" outlineLevel="0" collapsed="false">
      <c r="A504" s="415" t="n">
        <v>37026</v>
      </c>
    </row>
    <row r="505" customFormat="false" ht="12.75" hidden="false" customHeight="false" outlineLevel="0" collapsed="false">
      <c r="A505" s="415" t="n">
        <v>37027</v>
      </c>
    </row>
    <row r="506" customFormat="false" ht="12.75" hidden="false" customHeight="false" outlineLevel="0" collapsed="false">
      <c r="A506" s="415" t="n">
        <v>37028</v>
      </c>
    </row>
    <row r="507" customFormat="false" ht="12.75" hidden="false" customHeight="false" outlineLevel="0" collapsed="false">
      <c r="A507" s="415" t="n">
        <v>37029</v>
      </c>
    </row>
    <row r="508" customFormat="false" ht="12.75" hidden="false" customHeight="false" outlineLevel="0" collapsed="false">
      <c r="A508" s="415" t="n">
        <v>37032</v>
      </c>
    </row>
    <row r="509" customFormat="false" ht="12.75" hidden="false" customHeight="false" outlineLevel="0" collapsed="false">
      <c r="A509" s="415" t="n">
        <v>37033</v>
      </c>
    </row>
    <row r="510" customFormat="false" ht="12.75" hidden="false" customHeight="false" outlineLevel="0" collapsed="false">
      <c r="A510" s="415" t="n">
        <v>37034</v>
      </c>
    </row>
    <row r="511" customFormat="false" ht="12.75" hidden="false" customHeight="false" outlineLevel="0" collapsed="false">
      <c r="A511" s="415" t="n">
        <v>37035</v>
      </c>
    </row>
    <row r="512" customFormat="false" ht="12.75" hidden="false" customHeight="false" outlineLevel="0" collapsed="false">
      <c r="A512" s="415" t="n">
        <v>37036</v>
      </c>
    </row>
    <row r="513" customFormat="false" ht="12.75" hidden="false" customHeight="false" outlineLevel="0" collapsed="false">
      <c r="A513" s="415" t="n">
        <v>37039</v>
      </c>
    </row>
    <row r="514" customFormat="false" ht="12.75" hidden="false" customHeight="false" outlineLevel="0" collapsed="false">
      <c r="A514" s="415" t="n">
        <v>37040</v>
      </c>
    </row>
    <row r="515" customFormat="false" ht="12.75" hidden="false" customHeight="false" outlineLevel="0" collapsed="false">
      <c r="A515" s="415" t="n">
        <v>37041</v>
      </c>
    </row>
    <row r="516" customFormat="false" ht="12.75" hidden="false" customHeight="false" outlineLevel="0" collapsed="false">
      <c r="A516" s="415" t="n">
        <v>37042</v>
      </c>
    </row>
    <row r="517" customFormat="false" ht="12.75" hidden="false" customHeight="false" outlineLevel="0" collapsed="false">
      <c r="A517" s="415" t="n">
        <v>37043</v>
      </c>
    </row>
    <row r="518" customFormat="false" ht="12.75" hidden="false" customHeight="false" outlineLevel="0" collapsed="false">
      <c r="A518" s="415" t="n">
        <v>37046</v>
      </c>
    </row>
    <row r="519" customFormat="false" ht="12.75" hidden="false" customHeight="false" outlineLevel="0" collapsed="false">
      <c r="A519" s="415" t="n">
        <v>37047</v>
      </c>
    </row>
    <row r="520" customFormat="false" ht="12.75" hidden="false" customHeight="false" outlineLevel="0" collapsed="false">
      <c r="A520" s="415" t="n">
        <v>37048</v>
      </c>
    </row>
    <row r="521" customFormat="false" ht="12.75" hidden="false" customHeight="false" outlineLevel="0" collapsed="false">
      <c r="A521" s="415" t="n">
        <v>37049</v>
      </c>
    </row>
    <row r="522" customFormat="false" ht="12.75" hidden="false" customHeight="false" outlineLevel="0" collapsed="false">
      <c r="A522" s="415" t="n">
        <v>37050</v>
      </c>
    </row>
    <row r="523" customFormat="false" ht="12.75" hidden="false" customHeight="false" outlineLevel="0" collapsed="false">
      <c r="A523" s="415" t="n">
        <v>37053</v>
      </c>
    </row>
    <row r="524" customFormat="false" ht="12.75" hidden="false" customHeight="false" outlineLevel="0" collapsed="false">
      <c r="A524" s="415" t="n">
        <v>37054</v>
      </c>
    </row>
    <row r="525" customFormat="false" ht="12.75" hidden="false" customHeight="false" outlineLevel="0" collapsed="false">
      <c r="A525" s="415" t="n">
        <v>37055</v>
      </c>
    </row>
    <row r="526" customFormat="false" ht="12.75" hidden="false" customHeight="false" outlineLevel="0" collapsed="false">
      <c r="A526" s="415" t="n">
        <v>37056</v>
      </c>
    </row>
    <row r="527" customFormat="false" ht="12.75" hidden="false" customHeight="false" outlineLevel="0" collapsed="false">
      <c r="A527" s="415" t="n">
        <v>37057</v>
      </c>
    </row>
    <row r="528" customFormat="false" ht="12.75" hidden="false" customHeight="false" outlineLevel="0" collapsed="false">
      <c r="A528" s="415" t="n">
        <v>37060</v>
      </c>
    </row>
    <row r="529" customFormat="false" ht="12.75" hidden="false" customHeight="false" outlineLevel="0" collapsed="false">
      <c r="A529" s="415" t="n">
        <v>37061</v>
      </c>
    </row>
    <row r="530" customFormat="false" ht="12.75" hidden="false" customHeight="false" outlineLevel="0" collapsed="false">
      <c r="A530" s="415" t="n">
        <v>37062</v>
      </c>
    </row>
    <row r="531" customFormat="false" ht="12.75" hidden="false" customHeight="false" outlineLevel="0" collapsed="false">
      <c r="A531" s="415" t="n">
        <v>37063</v>
      </c>
    </row>
    <row r="532" customFormat="false" ht="12.75" hidden="false" customHeight="false" outlineLevel="0" collapsed="false">
      <c r="A532" s="415" t="n">
        <v>37064</v>
      </c>
    </row>
    <row r="533" customFormat="false" ht="12.75" hidden="false" customHeight="false" outlineLevel="0" collapsed="false">
      <c r="A533" s="415" t="n">
        <v>37067</v>
      </c>
    </row>
    <row r="534" customFormat="false" ht="12.75" hidden="false" customHeight="false" outlineLevel="0" collapsed="false">
      <c r="A534" s="415" t="n">
        <v>37068</v>
      </c>
    </row>
    <row r="535" customFormat="false" ht="12.75" hidden="false" customHeight="false" outlineLevel="0" collapsed="false">
      <c r="A535" s="415" t="n">
        <v>37069</v>
      </c>
    </row>
    <row r="536" customFormat="false" ht="12.75" hidden="false" customHeight="false" outlineLevel="0" collapsed="false">
      <c r="A536" s="415" t="n">
        <v>37070</v>
      </c>
    </row>
    <row r="537" customFormat="false" ht="12.75" hidden="false" customHeight="false" outlineLevel="0" collapsed="false">
      <c r="A537" s="415" t="n">
        <v>37071</v>
      </c>
    </row>
    <row r="538" customFormat="false" ht="12.75" hidden="false" customHeight="false" outlineLevel="0" collapsed="false">
      <c r="A538" s="415" t="n">
        <v>37074</v>
      </c>
    </row>
    <row r="539" customFormat="false" ht="12.75" hidden="false" customHeight="false" outlineLevel="0" collapsed="false">
      <c r="A539" s="415" t="n">
        <v>37075</v>
      </c>
    </row>
    <row r="540" customFormat="false" ht="12.75" hidden="false" customHeight="false" outlineLevel="0" collapsed="false">
      <c r="A540" s="415" t="n">
        <v>37077</v>
      </c>
    </row>
    <row r="541" customFormat="false" ht="12.75" hidden="false" customHeight="false" outlineLevel="0" collapsed="false">
      <c r="A541" s="415" t="n">
        <v>37078</v>
      </c>
    </row>
    <row r="542" customFormat="false" ht="12.75" hidden="false" customHeight="false" outlineLevel="0" collapsed="false">
      <c r="A542" s="415" t="n">
        <v>37081</v>
      </c>
    </row>
    <row r="543" customFormat="false" ht="12.75" hidden="false" customHeight="false" outlineLevel="0" collapsed="false">
      <c r="A543" s="415" t="n">
        <v>37082</v>
      </c>
    </row>
    <row r="544" customFormat="false" ht="12.75" hidden="false" customHeight="false" outlineLevel="0" collapsed="false">
      <c r="A544" s="415" t="n">
        <v>37083</v>
      </c>
    </row>
    <row r="545" customFormat="false" ht="12.75" hidden="false" customHeight="false" outlineLevel="0" collapsed="false">
      <c r="A545" s="415" t="n">
        <v>37084</v>
      </c>
    </row>
    <row r="546" customFormat="false" ht="12.75" hidden="false" customHeight="false" outlineLevel="0" collapsed="false">
      <c r="A546" s="415" t="n">
        <v>37085</v>
      </c>
    </row>
    <row r="547" customFormat="false" ht="12.75" hidden="false" customHeight="false" outlineLevel="0" collapsed="false">
      <c r="A547" s="415" t="n">
        <v>37088</v>
      </c>
    </row>
    <row r="548" customFormat="false" ht="12.75" hidden="false" customHeight="false" outlineLevel="0" collapsed="false">
      <c r="A548" s="415" t="n">
        <v>37089</v>
      </c>
    </row>
    <row r="549" customFormat="false" ht="12.75" hidden="false" customHeight="false" outlineLevel="0" collapsed="false">
      <c r="A549" s="415" t="n">
        <v>37090</v>
      </c>
    </row>
    <row r="550" customFormat="false" ht="12.75" hidden="false" customHeight="false" outlineLevel="0" collapsed="false">
      <c r="A550" s="415" t="n">
        <v>37091</v>
      </c>
    </row>
    <row r="551" customFormat="false" ht="12.75" hidden="false" customHeight="false" outlineLevel="0" collapsed="false">
      <c r="A551" s="415" t="n">
        <v>37092</v>
      </c>
    </row>
    <row r="552" customFormat="false" ht="12.75" hidden="false" customHeight="false" outlineLevel="0" collapsed="false">
      <c r="A552" s="415" t="n">
        <v>37095</v>
      </c>
    </row>
    <row r="553" customFormat="false" ht="12.75" hidden="false" customHeight="false" outlineLevel="0" collapsed="false">
      <c r="A553" s="415" t="n">
        <v>37096</v>
      </c>
    </row>
    <row r="554" customFormat="false" ht="12.75" hidden="false" customHeight="false" outlineLevel="0" collapsed="false">
      <c r="A554" s="415" t="n">
        <v>37097</v>
      </c>
    </row>
    <row r="555" customFormat="false" ht="12.75" hidden="false" customHeight="false" outlineLevel="0" collapsed="false">
      <c r="A555" s="415" t="n">
        <v>37098</v>
      </c>
    </row>
    <row r="556" customFormat="false" ht="12.75" hidden="false" customHeight="false" outlineLevel="0" collapsed="false">
      <c r="A556" s="415" t="n">
        <v>37099</v>
      </c>
    </row>
    <row r="557" customFormat="false" ht="12.75" hidden="false" customHeight="false" outlineLevel="0" collapsed="false">
      <c r="A557" s="415" t="n">
        <v>37102</v>
      </c>
    </row>
    <row r="558" customFormat="false" ht="12.75" hidden="false" customHeight="false" outlineLevel="0" collapsed="false">
      <c r="A558" s="415" t="n">
        <v>37103</v>
      </c>
    </row>
    <row r="559" customFormat="false" ht="12.75" hidden="false" customHeight="false" outlineLevel="0" collapsed="false">
      <c r="A559" s="415" t="n">
        <v>37104</v>
      </c>
    </row>
    <row r="560" customFormat="false" ht="12.75" hidden="false" customHeight="false" outlineLevel="0" collapsed="false">
      <c r="A560" s="415" t="n">
        <v>37105</v>
      </c>
    </row>
    <row r="561" customFormat="false" ht="12.75" hidden="false" customHeight="false" outlineLevel="0" collapsed="false">
      <c r="A561" s="415" t="n">
        <v>37106</v>
      </c>
    </row>
    <row r="562" customFormat="false" ht="12.75" hidden="false" customHeight="false" outlineLevel="0" collapsed="false">
      <c r="A562" s="415" t="n">
        <v>37109</v>
      </c>
    </row>
    <row r="563" customFormat="false" ht="12.75" hidden="false" customHeight="false" outlineLevel="0" collapsed="false">
      <c r="A563" s="415" t="n">
        <v>37110</v>
      </c>
    </row>
    <row r="564" customFormat="false" ht="12.75" hidden="false" customHeight="false" outlineLevel="0" collapsed="false">
      <c r="A564" s="415" t="n">
        <v>37111</v>
      </c>
    </row>
    <row r="565" customFormat="false" ht="12.75" hidden="false" customHeight="false" outlineLevel="0" collapsed="false">
      <c r="A565" s="415" t="n">
        <v>37112</v>
      </c>
    </row>
    <row r="566" customFormat="false" ht="12.75" hidden="false" customHeight="false" outlineLevel="0" collapsed="false">
      <c r="A566" s="415" t="n">
        <v>37113</v>
      </c>
    </row>
    <row r="567" customFormat="false" ht="12.75" hidden="false" customHeight="false" outlineLevel="0" collapsed="false">
      <c r="A567" s="415" t="n">
        <v>37116</v>
      </c>
    </row>
    <row r="568" customFormat="false" ht="12.75" hidden="false" customHeight="false" outlineLevel="0" collapsed="false">
      <c r="A568" s="415" t="n">
        <v>37117</v>
      </c>
    </row>
    <row r="569" customFormat="false" ht="12.75" hidden="false" customHeight="false" outlineLevel="0" collapsed="false">
      <c r="A569" s="415" t="n">
        <v>37118</v>
      </c>
    </row>
    <row r="570" customFormat="false" ht="12.75" hidden="false" customHeight="false" outlineLevel="0" collapsed="false">
      <c r="A570" s="415" t="n">
        <v>37119</v>
      </c>
    </row>
    <row r="571" customFormat="false" ht="12.75" hidden="false" customHeight="false" outlineLevel="0" collapsed="false">
      <c r="A571" s="415" t="n">
        <v>37120</v>
      </c>
    </row>
    <row r="572" customFormat="false" ht="12.75" hidden="false" customHeight="false" outlineLevel="0" collapsed="false">
      <c r="A572" s="415" t="n">
        <v>37123</v>
      </c>
    </row>
    <row r="573" customFormat="false" ht="12.75" hidden="false" customHeight="false" outlineLevel="0" collapsed="false">
      <c r="A573" s="415" t="n">
        <v>37124</v>
      </c>
    </row>
    <row r="574" customFormat="false" ht="12.75" hidden="false" customHeight="false" outlineLevel="0" collapsed="false">
      <c r="A574" s="415" t="n">
        <v>37125</v>
      </c>
    </row>
    <row r="575" customFormat="false" ht="12.75" hidden="false" customHeight="false" outlineLevel="0" collapsed="false">
      <c r="A575" s="415" t="n">
        <v>37126</v>
      </c>
    </row>
    <row r="576" customFormat="false" ht="12.75" hidden="false" customHeight="false" outlineLevel="0" collapsed="false">
      <c r="A576" s="415" t="n">
        <v>37127</v>
      </c>
    </row>
    <row r="577" customFormat="false" ht="12.75" hidden="false" customHeight="false" outlineLevel="0" collapsed="false">
      <c r="A577" s="415" t="n">
        <v>37130</v>
      </c>
    </row>
    <row r="578" customFormat="false" ht="12.75" hidden="false" customHeight="false" outlineLevel="0" collapsed="false">
      <c r="A578" s="415" t="n">
        <v>37131</v>
      </c>
    </row>
    <row r="579" customFormat="false" ht="12.75" hidden="false" customHeight="false" outlineLevel="0" collapsed="false">
      <c r="A579" s="415" t="n">
        <v>37132</v>
      </c>
    </row>
    <row r="580" customFormat="false" ht="12.75" hidden="false" customHeight="false" outlineLevel="0" collapsed="false">
      <c r="A580" s="415" t="n">
        <v>37133</v>
      </c>
    </row>
    <row r="581" customFormat="false" ht="12.75" hidden="false" customHeight="false" outlineLevel="0" collapsed="false">
      <c r="A581" s="415" t="n">
        <v>37134</v>
      </c>
    </row>
    <row r="582" customFormat="false" ht="12.75" hidden="false" customHeight="false" outlineLevel="0" collapsed="false">
      <c r="A582" s="415" t="n">
        <v>37137</v>
      </c>
    </row>
    <row r="583" customFormat="false" ht="12.75" hidden="false" customHeight="false" outlineLevel="0" collapsed="false">
      <c r="A583" s="415" t="n">
        <v>37138</v>
      </c>
    </row>
    <row r="584" customFormat="false" ht="12.75" hidden="false" customHeight="false" outlineLevel="0" collapsed="false">
      <c r="A584" s="415" t="n">
        <v>37139</v>
      </c>
    </row>
    <row r="585" customFormat="false" ht="12.75" hidden="false" customHeight="false" outlineLevel="0" collapsed="false">
      <c r="A585" s="415" t="n">
        <v>37140</v>
      </c>
    </row>
    <row r="586" customFormat="false" ht="12.75" hidden="false" customHeight="false" outlineLevel="0" collapsed="false">
      <c r="A586" s="415" t="n">
        <v>37141</v>
      </c>
    </row>
    <row r="587" customFormat="false" ht="12.75" hidden="false" customHeight="false" outlineLevel="0" collapsed="false">
      <c r="A587" s="415" t="n">
        <v>37144</v>
      </c>
    </row>
    <row r="588" customFormat="false" ht="12.75" hidden="false" customHeight="false" outlineLevel="0" collapsed="false">
      <c r="A588" s="415" t="n">
        <v>37145</v>
      </c>
    </row>
    <row r="589" customFormat="false" ht="12.75" hidden="false" customHeight="false" outlineLevel="0" collapsed="false">
      <c r="A589" s="415" t="n">
        <v>37146</v>
      </c>
    </row>
    <row r="590" customFormat="false" ht="12.75" hidden="false" customHeight="false" outlineLevel="0" collapsed="false">
      <c r="A590" s="415" t="n">
        <v>37147</v>
      </c>
    </row>
    <row r="591" customFormat="false" ht="12.75" hidden="false" customHeight="false" outlineLevel="0" collapsed="false">
      <c r="A591" s="415" t="n">
        <v>37148</v>
      </c>
    </row>
    <row r="592" customFormat="false" ht="12.75" hidden="false" customHeight="false" outlineLevel="0" collapsed="false">
      <c r="A592" s="415" t="n">
        <v>37151</v>
      </c>
    </row>
    <row r="593" customFormat="false" ht="12.75" hidden="false" customHeight="false" outlineLevel="0" collapsed="false">
      <c r="A593" s="415" t="n">
        <v>37152</v>
      </c>
    </row>
    <row r="594" customFormat="false" ht="12.75" hidden="false" customHeight="false" outlineLevel="0" collapsed="false">
      <c r="A594" s="415" t="n">
        <v>37153</v>
      </c>
    </row>
    <row r="595" customFormat="false" ht="12.75" hidden="false" customHeight="false" outlineLevel="0" collapsed="false">
      <c r="A595" s="415" t="n">
        <v>37154</v>
      </c>
    </row>
    <row r="596" customFormat="false" ht="12.75" hidden="false" customHeight="false" outlineLevel="0" collapsed="false">
      <c r="A596" s="415" t="n">
        <v>37155</v>
      </c>
    </row>
    <row r="597" customFormat="false" ht="12.75" hidden="false" customHeight="false" outlineLevel="0" collapsed="false">
      <c r="A597" s="415" t="n">
        <v>37158</v>
      </c>
    </row>
    <row r="598" customFormat="false" ht="12.75" hidden="false" customHeight="false" outlineLevel="0" collapsed="false">
      <c r="A598" s="415" t="n">
        <v>37159</v>
      </c>
    </row>
    <row r="599" customFormat="false" ht="12.75" hidden="false" customHeight="false" outlineLevel="0" collapsed="false">
      <c r="A599" s="415" t="n">
        <v>37160</v>
      </c>
    </row>
    <row r="600" customFormat="false" ht="12.75" hidden="false" customHeight="false" outlineLevel="0" collapsed="false">
      <c r="A600" s="415" t="n">
        <v>37161</v>
      </c>
    </row>
    <row r="601" customFormat="false" ht="12.75" hidden="false" customHeight="false" outlineLevel="0" collapsed="false">
      <c r="A601" s="415" t="n">
        <v>37162</v>
      </c>
    </row>
    <row r="602" customFormat="false" ht="12.75" hidden="false" customHeight="false" outlineLevel="0" collapsed="false">
      <c r="A602" s="415" t="n">
        <v>37165</v>
      </c>
    </row>
    <row r="603" customFormat="false" ht="12.75" hidden="false" customHeight="false" outlineLevel="0" collapsed="false">
      <c r="A603" s="415" t="n">
        <v>37166</v>
      </c>
    </row>
    <row r="604" customFormat="false" ht="12.75" hidden="false" customHeight="false" outlineLevel="0" collapsed="false">
      <c r="A604" s="415" t="n">
        <v>37167</v>
      </c>
    </row>
    <row r="605" customFormat="false" ht="12.75" hidden="false" customHeight="false" outlineLevel="0" collapsed="false">
      <c r="A605" s="415" t="n">
        <v>37168</v>
      </c>
    </row>
    <row r="606" customFormat="false" ht="12.75" hidden="false" customHeight="false" outlineLevel="0" collapsed="false">
      <c r="A606" s="415" t="n">
        <v>37169</v>
      </c>
    </row>
    <row r="607" customFormat="false" ht="12.75" hidden="false" customHeight="false" outlineLevel="0" collapsed="false">
      <c r="A607" s="415" t="n">
        <v>37172</v>
      </c>
    </row>
    <row r="608" customFormat="false" ht="12.75" hidden="false" customHeight="false" outlineLevel="0" collapsed="false">
      <c r="A608" s="415" t="n">
        <v>37173</v>
      </c>
    </row>
    <row r="609" customFormat="false" ht="12.75" hidden="false" customHeight="false" outlineLevel="0" collapsed="false">
      <c r="A609" s="415" t="n">
        <v>37174</v>
      </c>
    </row>
    <row r="610" customFormat="false" ht="12.75" hidden="false" customHeight="false" outlineLevel="0" collapsed="false">
      <c r="A610" s="415" t="n">
        <v>37175</v>
      </c>
    </row>
    <row r="611" customFormat="false" ht="12.75" hidden="false" customHeight="false" outlineLevel="0" collapsed="false">
      <c r="A611" s="415" t="n">
        <v>37176</v>
      </c>
    </row>
    <row r="612" customFormat="false" ht="12.75" hidden="false" customHeight="false" outlineLevel="0" collapsed="false">
      <c r="A612" s="415" t="n">
        <v>37179</v>
      </c>
    </row>
    <row r="613" customFormat="false" ht="12.75" hidden="false" customHeight="false" outlineLevel="0" collapsed="false">
      <c r="A613" s="415" t="n">
        <v>37180</v>
      </c>
    </row>
    <row r="614" customFormat="false" ht="12.75" hidden="false" customHeight="false" outlineLevel="0" collapsed="false">
      <c r="A614" s="415" t="n">
        <v>37181</v>
      </c>
    </row>
    <row r="615" customFormat="false" ht="12.75" hidden="false" customHeight="false" outlineLevel="0" collapsed="false">
      <c r="A615" s="415" t="n">
        <v>37182</v>
      </c>
    </row>
    <row r="616" customFormat="false" ht="12.75" hidden="false" customHeight="false" outlineLevel="0" collapsed="false">
      <c r="A616" s="415" t="n">
        <v>37183</v>
      </c>
    </row>
    <row r="617" customFormat="false" ht="12.75" hidden="false" customHeight="false" outlineLevel="0" collapsed="false">
      <c r="A617" s="415" t="n">
        <v>37186</v>
      </c>
    </row>
    <row r="618" customFormat="false" ht="12.75" hidden="false" customHeight="false" outlineLevel="0" collapsed="false">
      <c r="A618" s="415" t="n">
        <v>37187</v>
      </c>
    </row>
    <row r="619" customFormat="false" ht="12.75" hidden="false" customHeight="false" outlineLevel="0" collapsed="false">
      <c r="A619" s="415" t="n">
        <v>37188</v>
      </c>
    </row>
    <row r="620" customFormat="false" ht="12.75" hidden="false" customHeight="false" outlineLevel="0" collapsed="false">
      <c r="A620" s="415" t="n">
        <v>37189</v>
      </c>
    </row>
    <row r="621" customFormat="false" ht="12.75" hidden="false" customHeight="false" outlineLevel="0" collapsed="false">
      <c r="A621" s="415" t="n">
        <v>37190</v>
      </c>
    </row>
    <row r="622" customFormat="false" ht="12.75" hidden="false" customHeight="false" outlineLevel="0" collapsed="false">
      <c r="A622" s="415" t="n">
        <v>37193</v>
      </c>
    </row>
    <row r="623" customFormat="false" ht="12.75" hidden="false" customHeight="false" outlineLevel="0" collapsed="false">
      <c r="A623" s="415" t="n">
        <v>37194</v>
      </c>
    </row>
    <row r="624" customFormat="false" ht="12.75" hidden="false" customHeight="false" outlineLevel="0" collapsed="false">
      <c r="A624" s="415" t="n">
        <v>37195</v>
      </c>
    </row>
    <row r="625" customFormat="false" ht="12.75" hidden="false" customHeight="false" outlineLevel="0" collapsed="false">
      <c r="A625" s="415" t="n">
        <v>37196</v>
      </c>
    </row>
    <row r="626" customFormat="false" ht="12.75" hidden="false" customHeight="false" outlineLevel="0" collapsed="false">
      <c r="A626" s="415" t="n">
        <v>37197</v>
      </c>
    </row>
    <row r="627" customFormat="false" ht="12.75" hidden="false" customHeight="false" outlineLevel="0" collapsed="false">
      <c r="A627" s="415" t="n">
        <v>37200</v>
      </c>
    </row>
    <row r="628" customFormat="false" ht="12.75" hidden="false" customHeight="false" outlineLevel="0" collapsed="false">
      <c r="A628" s="415" t="n">
        <v>37201</v>
      </c>
    </row>
    <row r="629" customFormat="false" ht="12.75" hidden="false" customHeight="false" outlineLevel="0" collapsed="false">
      <c r="A629" s="415" t="n">
        <v>37202</v>
      </c>
    </row>
    <row r="630" customFormat="false" ht="12.75" hidden="false" customHeight="false" outlineLevel="0" collapsed="false">
      <c r="A630" s="415" t="n">
        <v>37203</v>
      </c>
    </row>
    <row r="631" customFormat="false" ht="12.75" hidden="false" customHeight="false" outlineLevel="0" collapsed="false">
      <c r="A631" s="415" t="n">
        <v>37204</v>
      </c>
    </row>
    <row r="632" customFormat="false" ht="12.75" hidden="false" customHeight="false" outlineLevel="0" collapsed="false">
      <c r="A632" s="415" t="n">
        <v>37207</v>
      </c>
    </row>
    <row r="633" customFormat="false" ht="12.75" hidden="false" customHeight="false" outlineLevel="0" collapsed="false">
      <c r="A633" s="415" t="n">
        <v>37208</v>
      </c>
    </row>
    <row r="634" customFormat="false" ht="12.75" hidden="false" customHeight="false" outlineLevel="0" collapsed="false">
      <c r="A634" s="415" t="n">
        <v>37209</v>
      </c>
    </row>
    <row r="635" customFormat="false" ht="12.75" hidden="false" customHeight="false" outlineLevel="0" collapsed="false">
      <c r="A635" s="415" t="n">
        <v>37210</v>
      </c>
    </row>
    <row r="636" customFormat="false" ht="12.75" hidden="false" customHeight="false" outlineLevel="0" collapsed="false">
      <c r="A636" s="415" t="n">
        <v>37211</v>
      </c>
    </row>
    <row r="637" customFormat="false" ht="12.75" hidden="false" customHeight="false" outlineLevel="0" collapsed="false">
      <c r="A637" s="415" t="n">
        <v>37214</v>
      </c>
    </row>
    <row r="638" customFormat="false" ht="12.75" hidden="false" customHeight="false" outlineLevel="0" collapsed="false">
      <c r="A638" s="415" t="n">
        <v>37215</v>
      </c>
    </row>
    <row r="639" customFormat="false" ht="12.75" hidden="false" customHeight="false" outlineLevel="0" collapsed="false">
      <c r="A639" s="415" t="n">
        <v>37216</v>
      </c>
    </row>
    <row r="640" customFormat="false" ht="12.75" hidden="false" customHeight="false" outlineLevel="0" collapsed="false">
      <c r="A640" s="415" t="n">
        <v>37217</v>
      </c>
    </row>
    <row r="641" customFormat="false" ht="12.75" hidden="false" customHeight="false" outlineLevel="0" collapsed="false">
      <c r="A641" s="415" t="n">
        <v>37218</v>
      </c>
    </row>
    <row r="642" customFormat="false" ht="12.75" hidden="false" customHeight="false" outlineLevel="0" collapsed="false">
      <c r="A642" s="415" t="n">
        <v>37221</v>
      </c>
    </row>
    <row r="643" customFormat="false" ht="12.75" hidden="false" customHeight="false" outlineLevel="0" collapsed="false">
      <c r="A643" s="415" t="n">
        <v>37222</v>
      </c>
    </row>
    <row r="644" customFormat="false" ht="12.75" hidden="false" customHeight="false" outlineLevel="0" collapsed="false">
      <c r="A644" s="415" t="n">
        <v>37223</v>
      </c>
    </row>
    <row r="645" customFormat="false" ht="12.75" hidden="false" customHeight="false" outlineLevel="0" collapsed="false">
      <c r="A645" s="415" t="n">
        <v>37224</v>
      </c>
    </row>
    <row r="646" customFormat="false" ht="12.75" hidden="false" customHeight="false" outlineLevel="0" collapsed="false">
      <c r="A646" s="415" t="n">
        <v>37225</v>
      </c>
    </row>
    <row r="647" customFormat="false" ht="12.75" hidden="false" customHeight="false" outlineLevel="0" collapsed="false">
      <c r="A647" s="415" t="n">
        <v>37228</v>
      </c>
    </row>
    <row r="648" customFormat="false" ht="12.75" hidden="false" customHeight="false" outlineLevel="0" collapsed="false">
      <c r="A648" s="415" t="n">
        <v>37229</v>
      </c>
    </row>
    <row r="649" customFormat="false" ht="12.75" hidden="false" customHeight="false" outlineLevel="0" collapsed="false">
      <c r="A649" s="415" t="n">
        <v>37230</v>
      </c>
    </row>
    <row r="650" customFormat="false" ht="12.75" hidden="false" customHeight="false" outlineLevel="0" collapsed="false">
      <c r="A650" s="415" t="n">
        <v>37231</v>
      </c>
    </row>
    <row r="651" customFormat="false" ht="12.75" hidden="false" customHeight="false" outlineLevel="0" collapsed="false">
      <c r="A651" s="415" t="n">
        <v>37232</v>
      </c>
    </row>
    <row r="652" customFormat="false" ht="12.75" hidden="false" customHeight="false" outlineLevel="0" collapsed="false">
      <c r="A652" s="415" t="n">
        <v>37235</v>
      </c>
    </row>
    <row r="653" customFormat="false" ht="12.75" hidden="false" customHeight="false" outlineLevel="0" collapsed="false">
      <c r="A653" s="415" t="n">
        <v>37236</v>
      </c>
    </row>
    <row r="654" customFormat="false" ht="12.75" hidden="false" customHeight="false" outlineLevel="0" collapsed="false">
      <c r="A654" s="415" t="n">
        <v>37237</v>
      </c>
    </row>
    <row r="655" customFormat="false" ht="12.75" hidden="false" customHeight="false" outlineLevel="0" collapsed="false">
      <c r="A655" s="415" t="n">
        <v>37238</v>
      </c>
    </row>
    <row r="656" customFormat="false" ht="12.75" hidden="false" customHeight="false" outlineLevel="0" collapsed="false">
      <c r="A656" s="415" t="n">
        <v>37239</v>
      </c>
    </row>
    <row r="657" customFormat="false" ht="12.75" hidden="false" customHeight="false" outlineLevel="0" collapsed="false">
      <c r="A657" s="415" t="n">
        <v>37242</v>
      </c>
    </row>
    <row r="658" customFormat="false" ht="12.75" hidden="false" customHeight="false" outlineLevel="0" collapsed="false">
      <c r="A658" s="415" t="n">
        <v>37243</v>
      </c>
    </row>
    <row r="659" customFormat="false" ht="12.75" hidden="false" customHeight="false" outlineLevel="0" collapsed="false">
      <c r="A659" s="415" t="n">
        <v>37244</v>
      </c>
    </row>
    <row r="660" customFormat="false" ht="12.75" hidden="false" customHeight="false" outlineLevel="0" collapsed="false">
      <c r="A660" s="415" t="n">
        <v>37245</v>
      </c>
    </row>
    <row r="661" customFormat="false" ht="12.75" hidden="false" customHeight="false" outlineLevel="0" collapsed="false">
      <c r="A661" s="415" t="n">
        <v>37246</v>
      </c>
    </row>
    <row r="662" customFormat="false" ht="12.75" hidden="false" customHeight="false" outlineLevel="0" collapsed="false">
      <c r="A662" s="415" t="n">
        <v>37249</v>
      </c>
    </row>
    <row r="663" customFormat="false" ht="12.75" hidden="false" customHeight="false" outlineLevel="0" collapsed="false">
      <c r="A663" s="415" t="n">
        <v>37251</v>
      </c>
    </row>
    <row r="664" customFormat="false" ht="12.75" hidden="false" customHeight="false" outlineLevel="0" collapsed="false">
      <c r="A664" s="415" t="n">
        <v>37252</v>
      </c>
    </row>
    <row r="665" customFormat="false" ht="12.75" hidden="false" customHeight="false" outlineLevel="0" collapsed="false">
      <c r="A665" s="415" t="n">
        <v>37253</v>
      </c>
    </row>
    <row r="666" customFormat="false" ht="12.75" hidden="false" customHeight="false" outlineLevel="0" collapsed="false">
      <c r="A666" s="415" t="n">
        <v>37256</v>
      </c>
    </row>
    <row r="667" customFormat="false" ht="12.75" hidden="false" customHeight="false" outlineLevel="0" collapsed="false">
      <c r="A667" s="415" t="n">
        <v>37258</v>
      </c>
    </row>
    <row r="668" customFormat="false" ht="12.75" hidden="false" customHeight="false" outlineLevel="0" collapsed="false">
      <c r="A668" s="415" t="n">
        <v>37259</v>
      </c>
    </row>
    <row r="669" customFormat="false" ht="12.75" hidden="false" customHeight="false" outlineLevel="0" collapsed="false">
      <c r="A669" s="415" t="n">
        <v>37260</v>
      </c>
    </row>
    <row r="670" customFormat="false" ht="12.75" hidden="false" customHeight="false" outlineLevel="0" collapsed="false">
      <c r="A670" s="415" t="n">
        <v>37263</v>
      </c>
    </row>
    <row r="671" customFormat="false" ht="12.75" hidden="false" customHeight="false" outlineLevel="0" collapsed="false">
      <c r="A671" s="415" t="n">
        <v>37264</v>
      </c>
    </row>
    <row r="672" customFormat="false" ht="12.75" hidden="false" customHeight="false" outlineLevel="0" collapsed="false">
      <c r="A672" s="415" t="n">
        <v>37265</v>
      </c>
    </row>
    <row r="673" customFormat="false" ht="12.75" hidden="false" customHeight="false" outlineLevel="0" collapsed="false">
      <c r="A673" s="415" t="n">
        <v>37266</v>
      </c>
    </row>
    <row r="674" customFormat="false" ht="12.75" hidden="false" customHeight="false" outlineLevel="0" collapsed="false">
      <c r="A674" s="415" t="n">
        <v>37267</v>
      </c>
    </row>
    <row r="675" customFormat="false" ht="12.75" hidden="false" customHeight="false" outlineLevel="0" collapsed="false">
      <c r="A675" s="415" t="n">
        <v>37270</v>
      </c>
    </row>
    <row r="676" customFormat="false" ht="12.75" hidden="false" customHeight="false" outlineLevel="0" collapsed="false">
      <c r="A676" s="415" t="n">
        <v>37271</v>
      </c>
    </row>
    <row r="677" customFormat="false" ht="12.75" hidden="false" customHeight="false" outlineLevel="0" collapsed="false">
      <c r="A677" s="415" t="n">
        <v>37272</v>
      </c>
    </row>
    <row r="678" customFormat="false" ht="12.75" hidden="false" customHeight="false" outlineLevel="0" collapsed="false">
      <c r="A678" s="415" t="n">
        <v>37273</v>
      </c>
    </row>
    <row r="679" customFormat="false" ht="12.75" hidden="false" customHeight="false" outlineLevel="0" collapsed="false">
      <c r="A679" s="415" t="n">
        <v>37274</v>
      </c>
    </row>
    <row r="680" customFormat="false" ht="12.75" hidden="false" customHeight="false" outlineLevel="0" collapsed="false">
      <c r="A680" s="415" t="n">
        <v>37277</v>
      </c>
    </row>
    <row r="681" customFormat="false" ht="12.75" hidden="false" customHeight="false" outlineLevel="0" collapsed="false">
      <c r="A681" s="415" t="n">
        <v>37278</v>
      </c>
    </row>
    <row r="682" customFormat="false" ht="12.75" hidden="false" customHeight="false" outlineLevel="0" collapsed="false">
      <c r="A682" s="415" t="n">
        <v>37279</v>
      </c>
    </row>
    <row r="683" customFormat="false" ht="12.75" hidden="false" customHeight="false" outlineLevel="0" collapsed="false">
      <c r="A683" s="415" t="n">
        <v>37280</v>
      </c>
    </row>
    <row r="684" customFormat="false" ht="12.75" hidden="false" customHeight="false" outlineLevel="0" collapsed="false">
      <c r="A684" s="415" t="n">
        <v>37281</v>
      </c>
    </row>
    <row r="685" customFormat="false" ht="12.75" hidden="false" customHeight="false" outlineLevel="0" collapsed="false">
      <c r="A685" s="415" t="n">
        <v>37284</v>
      </c>
    </row>
    <row r="686" customFormat="false" ht="12.75" hidden="false" customHeight="false" outlineLevel="0" collapsed="false">
      <c r="A686" s="415" t="n">
        <v>37285</v>
      </c>
    </row>
    <row r="687" customFormat="false" ht="12.75" hidden="false" customHeight="false" outlineLevel="0" collapsed="false">
      <c r="A687" s="415" t="n">
        <v>37286</v>
      </c>
    </row>
    <row r="688" customFormat="false" ht="12.75" hidden="false" customHeight="false" outlineLevel="0" collapsed="false">
      <c r="A688" s="415" t="n">
        <v>37287</v>
      </c>
    </row>
    <row r="689" customFormat="false" ht="12.75" hidden="false" customHeight="false" outlineLevel="0" collapsed="false">
      <c r="A689" s="415" t="n">
        <v>37288</v>
      </c>
    </row>
    <row r="690" customFormat="false" ht="12.75" hidden="false" customHeight="false" outlineLevel="0" collapsed="false">
      <c r="A690" s="415" t="n">
        <v>37291</v>
      </c>
    </row>
    <row r="691" customFormat="false" ht="12.75" hidden="false" customHeight="false" outlineLevel="0" collapsed="false">
      <c r="A691" s="415" t="n">
        <v>37292</v>
      </c>
    </row>
    <row r="692" customFormat="false" ht="12.75" hidden="false" customHeight="false" outlineLevel="0" collapsed="false">
      <c r="A692" s="415" t="n">
        <v>37293</v>
      </c>
    </row>
    <row r="693" customFormat="false" ht="12.75" hidden="false" customHeight="false" outlineLevel="0" collapsed="false">
      <c r="A693" s="415" t="n">
        <v>37294</v>
      </c>
    </row>
    <row r="694" customFormat="false" ht="12.75" hidden="false" customHeight="false" outlineLevel="0" collapsed="false">
      <c r="A694" s="415" t="n">
        <v>37295</v>
      </c>
    </row>
    <row r="695" customFormat="false" ht="12.75" hidden="false" customHeight="false" outlineLevel="0" collapsed="false">
      <c r="A695" s="415" t="n">
        <v>37298</v>
      </c>
    </row>
    <row r="696" customFormat="false" ht="12.75" hidden="false" customHeight="false" outlineLevel="0" collapsed="false">
      <c r="A696" s="415" t="n">
        <v>37299</v>
      </c>
    </row>
    <row r="697" customFormat="false" ht="12.75" hidden="false" customHeight="false" outlineLevel="0" collapsed="false">
      <c r="A697" s="415" t="n">
        <v>37300</v>
      </c>
    </row>
    <row r="698" customFormat="false" ht="12.75" hidden="false" customHeight="false" outlineLevel="0" collapsed="false">
      <c r="A698" s="415" t="n">
        <v>37301</v>
      </c>
    </row>
    <row r="699" customFormat="false" ht="12.75" hidden="false" customHeight="false" outlineLevel="0" collapsed="false">
      <c r="A699" s="415" t="n">
        <v>37302</v>
      </c>
    </row>
    <row r="700" customFormat="false" ht="12.75" hidden="false" customHeight="false" outlineLevel="0" collapsed="false">
      <c r="A700" s="415" t="n">
        <v>37305</v>
      </c>
    </row>
    <row r="701" customFormat="false" ht="12.75" hidden="false" customHeight="false" outlineLevel="0" collapsed="false">
      <c r="A701" s="415" t="n">
        <v>37306</v>
      </c>
    </row>
    <row r="702" customFormat="false" ht="12.75" hidden="false" customHeight="false" outlineLevel="0" collapsed="false">
      <c r="A702" s="415" t="n">
        <v>37307</v>
      </c>
    </row>
    <row r="703" customFormat="false" ht="12.75" hidden="false" customHeight="false" outlineLevel="0" collapsed="false">
      <c r="A703" s="415" t="n">
        <v>37308</v>
      </c>
    </row>
    <row r="704" customFormat="false" ht="12.75" hidden="false" customHeight="false" outlineLevel="0" collapsed="false">
      <c r="A704" s="415" t="n">
        <v>37309</v>
      </c>
    </row>
    <row r="705" customFormat="false" ht="12.75" hidden="false" customHeight="false" outlineLevel="0" collapsed="false">
      <c r="A705" s="415" t="n">
        <v>37312</v>
      </c>
    </row>
    <row r="706" customFormat="false" ht="12.75" hidden="false" customHeight="false" outlineLevel="0" collapsed="false">
      <c r="A706" s="415" t="n">
        <v>37313</v>
      </c>
    </row>
    <row r="707" customFormat="false" ht="12.75" hidden="false" customHeight="false" outlineLevel="0" collapsed="false">
      <c r="A707" s="415" t="n">
        <v>37314</v>
      </c>
    </row>
    <row r="708" customFormat="false" ht="12.75" hidden="false" customHeight="false" outlineLevel="0" collapsed="false">
      <c r="A708" s="415" t="n">
        <v>37315</v>
      </c>
    </row>
    <row r="709" customFormat="false" ht="12.75" hidden="false" customHeight="false" outlineLevel="0" collapsed="false">
      <c r="A709" s="415" t="n">
        <v>37316</v>
      </c>
    </row>
    <row r="710" customFormat="false" ht="12.75" hidden="false" customHeight="false" outlineLevel="0" collapsed="false">
      <c r="A710" s="415" t="n">
        <v>37319</v>
      </c>
    </row>
    <row r="711" customFormat="false" ht="12.75" hidden="false" customHeight="false" outlineLevel="0" collapsed="false">
      <c r="A711" s="415" t="n">
        <v>37320</v>
      </c>
    </row>
    <row r="712" customFormat="false" ht="12.75" hidden="false" customHeight="false" outlineLevel="0" collapsed="false">
      <c r="A712" s="415" t="n">
        <v>37321</v>
      </c>
    </row>
    <row r="713" customFormat="false" ht="12.75" hidden="false" customHeight="false" outlineLevel="0" collapsed="false">
      <c r="A713" s="415" t="n">
        <v>37322</v>
      </c>
    </row>
    <row r="714" customFormat="false" ht="12.75" hidden="false" customHeight="false" outlineLevel="0" collapsed="false">
      <c r="A714" s="415" t="n">
        <v>37323</v>
      </c>
    </row>
    <row r="715" customFormat="false" ht="12.75" hidden="false" customHeight="false" outlineLevel="0" collapsed="false">
      <c r="A715" s="415" t="n">
        <v>37326</v>
      </c>
    </row>
    <row r="716" customFormat="false" ht="12.75" hidden="false" customHeight="false" outlineLevel="0" collapsed="false">
      <c r="A716" s="415" t="n">
        <v>37327</v>
      </c>
    </row>
    <row r="717" customFormat="false" ht="12.75" hidden="false" customHeight="false" outlineLevel="0" collapsed="false">
      <c r="A717" s="415" t="n">
        <v>37328</v>
      </c>
    </row>
    <row r="718" customFormat="false" ht="12.75" hidden="false" customHeight="false" outlineLevel="0" collapsed="false">
      <c r="A718" s="415" t="n">
        <v>37329</v>
      </c>
    </row>
    <row r="719" customFormat="false" ht="12.75" hidden="false" customHeight="false" outlineLevel="0" collapsed="false">
      <c r="A719" s="415" t="n">
        <v>37330</v>
      </c>
    </row>
    <row r="720" customFormat="false" ht="12.75" hidden="false" customHeight="false" outlineLevel="0" collapsed="false">
      <c r="A720" s="415" t="n">
        <v>37333</v>
      </c>
    </row>
    <row r="721" customFormat="false" ht="12.75" hidden="false" customHeight="false" outlineLevel="0" collapsed="false">
      <c r="A721" s="415" t="n">
        <v>37334</v>
      </c>
    </row>
    <row r="722" customFormat="false" ht="12.75" hidden="false" customHeight="false" outlineLevel="0" collapsed="false">
      <c r="A722" s="415" t="n">
        <v>37335</v>
      </c>
    </row>
    <row r="723" customFormat="false" ht="12.75" hidden="false" customHeight="false" outlineLevel="0" collapsed="false">
      <c r="A723" s="415" t="n">
        <v>37336</v>
      </c>
    </row>
    <row r="724" customFormat="false" ht="12.75" hidden="false" customHeight="false" outlineLevel="0" collapsed="false">
      <c r="A724" s="415" t="n">
        <v>37337</v>
      </c>
    </row>
    <row r="725" customFormat="false" ht="12.75" hidden="false" customHeight="false" outlineLevel="0" collapsed="false">
      <c r="A725" s="415" t="n">
        <v>37340</v>
      </c>
    </row>
    <row r="726" customFormat="false" ht="12.75" hidden="false" customHeight="false" outlineLevel="0" collapsed="false">
      <c r="A726" s="415" t="n">
        <v>37341</v>
      </c>
    </row>
    <row r="727" customFormat="false" ht="12.75" hidden="false" customHeight="false" outlineLevel="0" collapsed="false">
      <c r="A727" s="415" t="n">
        <v>37342</v>
      </c>
    </row>
    <row r="728" customFormat="false" ht="12.75" hidden="false" customHeight="false" outlineLevel="0" collapsed="false">
      <c r="A728" s="415" t="n">
        <v>37343</v>
      </c>
    </row>
    <row r="729" customFormat="false" ht="12.75" hidden="false" customHeight="false" outlineLevel="0" collapsed="false">
      <c r="A729" s="415" t="n">
        <v>37344</v>
      </c>
    </row>
    <row r="730" customFormat="false" ht="12.75" hidden="false" customHeight="false" outlineLevel="0" collapsed="false">
      <c r="A730" s="415" t="n">
        <v>37347</v>
      </c>
    </row>
    <row r="731" customFormat="false" ht="12.75" hidden="false" customHeight="false" outlineLevel="0" collapsed="false">
      <c r="A731" s="415" t="n">
        <v>37348</v>
      </c>
    </row>
    <row r="732" customFormat="false" ht="12.75" hidden="false" customHeight="false" outlineLevel="0" collapsed="false">
      <c r="A732" s="415" t="n">
        <v>37349</v>
      </c>
    </row>
    <row r="733" customFormat="false" ht="12.75" hidden="false" customHeight="false" outlineLevel="0" collapsed="false">
      <c r="A733" s="415" t="n">
        <v>37350</v>
      </c>
    </row>
    <row r="734" customFormat="false" ht="12.75" hidden="false" customHeight="false" outlineLevel="0" collapsed="false">
      <c r="A734" s="415" t="n">
        <v>37351</v>
      </c>
    </row>
    <row r="735" customFormat="false" ht="12.75" hidden="false" customHeight="false" outlineLevel="0" collapsed="false">
      <c r="A735" s="415" t="n">
        <v>37354</v>
      </c>
    </row>
    <row r="736" customFormat="false" ht="12.75" hidden="false" customHeight="false" outlineLevel="0" collapsed="false">
      <c r="A736" s="415" t="n">
        <v>37355</v>
      </c>
    </row>
    <row r="737" customFormat="false" ht="12.75" hidden="false" customHeight="false" outlineLevel="0" collapsed="false">
      <c r="A737" s="415" t="n">
        <v>37356</v>
      </c>
    </row>
    <row r="738" customFormat="false" ht="12.75" hidden="false" customHeight="false" outlineLevel="0" collapsed="false">
      <c r="A738" s="415" t="n">
        <v>37357</v>
      </c>
    </row>
    <row r="739" customFormat="false" ht="12.75" hidden="false" customHeight="false" outlineLevel="0" collapsed="false">
      <c r="A739" s="415" t="n">
        <v>37358</v>
      </c>
    </row>
    <row r="740" customFormat="false" ht="12.75" hidden="false" customHeight="false" outlineLevel="0" collapsed="false">
      <c r="A740" s="415" t="n">
        <v>37361</v>
      </c>
    </row>
    <row r="741" customFormat="false" ht="12.75" hidden="false" customHeight="false" outlineLevel="0" collapsed="false">
      <c r="A741" s="415" t="n">
        <v>37362</v>
      </c>
    </row>
    <row r="742" customFormat="false" ht="12.75" hidden="false" customHeight="false" outlineLevel="0" collapsed="false">
      <c r="A742" s="415" t="n">
        <v>37363</v>
      </c>
    </row>
    <row r="743" customFormat="false" ht="12.75" hidden="false" customHeight="false" outlineLevel="0" collapsed="false">
      <c r="A743" s="415" t="n">
        <v>37364</v>
      </c>
    </row>
    <row r="744" customFormat="false" ht="12.75" hidden="false" customHeight="false" outlineLevel="0" collapsed="false">
      <c r="A744" s="415" t="n">
        <v>37365</v>
      </c>
    </row>
    <row r="745" customFormat="false" ht="12.75" hidden="false" customHeight="false" outlineLevel="0" collapsed="false">
      <c r="A745" s="415" t="n">
        <v>37368</v>
      </c>
    </row>
    <row r="746" customFormat="false" ht="12.75" hidden="false" customHeight="false" outlineLevel="0" collapsed="false">
      <c r="A746" s="415" t="n">
        <v>37369</v>
      </c>
    </row>
    <row r="747" customFormat="false" ht="12.75" hidden="false" customHeight="false" outlineLevel="0" collapsed="false">
      <c r="A747" s="415" t="n">
        <v>37370</v>
      </c>
    </row>
    <row r="748" customFormat="false" ht="12.75" hidden="false" customHeight="false" outlineLevel="0" collapsed="false">
      <c r="A748" s="415" t="n">
        <v>37371</v>
      </c>
    </row>
    <row r="749" customFormat="false" ht="12.75" hidden="false" customHeight="false" outlineLevel="0" collapsed="false">
      <c r="A749" s="415" t="n">
        <v>37372</v>
      </c>
    </row>
    <row r="750" customFormat="false" ht="12.75" hidden="false" customHeight="false" outlineLevel="0" collapsed="false">
      <c r="A750" s="415" t="n">
        <v>37375</v>
      </c>
    </row>
    <row r="751" customFormat="false" ht="12.75" hidden="false" customHeight="false" outlineLevel="0" collapsed="false">
      <c r="A751" s="415" t="n">
        <v>37376</v>
      </c>
    </row>
    <row r="752" customFormat="false" ht="12.75" hidden="false" customHeight="false" outlineLevel="0" collapsed="false">
      <c r="A752" s="415" t="n">
        <v>37377</v>
      </c>
    </row>
    <row r="753" customFormat="false" ht="12.75" hidden="false" customHeight="false" outlineLevel="0" collapsed="false">
      <c r="A753" s="415" t="n">
        <v>37378</v>
      </c>
    </row>
    <row r="754" customFormat="false" ht="12.75" hidden="false" customHeight="false" outlineLevel="0" collapsed="false">
      <c r="A754" s="415" t="n">
        <v>37379</v>
      </c>
    </row>
    <row r="755" customFormat="false" ht="12.75" hidden="false" customHeight="false" outlineLevel="0" collapsed="false">
      <c r="A755" s="415" t="n">
        <v>37382</v>
      </c>
    </row>
    <row r="756" customFormat="false" ht="12.75" hidden="false" customHeight="false" outlineLevel="0" collapsed="false">
      <c r="A756" s="415" t="n">
        <v>37383</v>
      </c>
    </row>
    <row r="757" customFormat="false" ht="12.75" hidden="false" customHeight="false" outlineLevel="0" collapsed="false">
      <c r="A757" s="415" t="n">
        <v>37384</v>
      </c>
    </row>
    <row r="758" customFormat="false" ht="12.75" hidden="false" customHeight="false" outlineLevel="0" collapsed="false">
      <c r="A758" s="415" t="n">
        <v>37385</v>
      </c>
    </row>
    <row r="759" customFormat="false" ht="12.75" hidden="false" customHeight="false" outlineLevel="0" collapsed="false">
      <c r="A759" s="415" t="n">
        <v>37386</v>
      </c>
    </row>
    <row r="760" customFormat="false" ht="12.75" hidden="false" customHeight="false" outlineLevel="0" collapsed="false">
      <c r="A760" s="415" t="n">
        <v>37389</v>
      </c>
    </row>
    <row r="761" customFormat="false" ht="12.75" hidden="false" customHeight="false" outlineLevel="0" collapsed="false">
      <c r="A761" s="415" t="n">
        <v>37390</v>
      </c>
    </row>
    <row r="762" customFormat="false" ht="12.75" hidden="false" customHeight="false" outlineLevel="0" collapsed="false">
      <c r="A762" s="415" t="n">
        <v>37391</v>
      </c>
    </row>
    <row r="763" customFormat="false" ht="12.75" hidden="false" customHeight="false" outlineLevel="0" collapsed="false">
      <c r="A763" s="415" t="n">
        <v>37392</v>
      </c>
    </row>
    <row r="764" customFormat="false" ht="12.75" hidden="false" customHeight="false" outlineLevel="0" collapsed="false">
      <c r="A764" s="415" t="n">
        <v>37393</v>
      </c>
    </row>
    <row r="765" customFormat="false" ht="12.75" hidden="false" customHeight="false" outlineLevel="0" collapsed="false">
      <c r="A765" s="415" t="n">
        <v>37396</v>
      </c>
    </row>
    <row r="766" customFormat="false" ht="12.75" hidden="false" customHeight="false" outlineLevel="0" collapsed="false">
      <c r="A766" s="415" t="n">
        <v>37397</v>
      </c>
    </row>
    <row r="767" customFormat="false" ht="12.75" hidden="false" customHeight="false" outlineLevel="0" collapsed="false">
      <c r="A767" s="415" t="n">
        <v>37398</v>
      </c>
    </row>
    <row r="768" customFormat="false" ht="12.75" hidden="false" customHeight="false" outlineLevel="0" collapsed="false">
      <c r="A768" s="415" t="n">
        <v>37399</v>
      </c>
    </row>
    <row r="769" customFormat="false" ht="12.75" hidden="false" customHeight="false" outlineLevel="0" collapsed="false">
      <c r="A769" s="415" t="n">
        <v>37400</v>
      </c>
    </row>
    <row r="770" customFormat="false" ht="12.75" hidden="false" customHeight="false" outlineLevel="0" collapsed="false">
      <c r="A770" s="415" t="n">
        <v>37403</v>
      </c>
    </row>
    <row r="771" customFormat="false" ht="12.75" hidden="false" customHeight="false" outlineLevel="0" collapsed="false">
      <c r="A771" s="415" t="n">
        <v>37404</v>
      </c>
    </row>
    <row r="772" customFormat="false" ht="12.75" hidden="false" customHeight="false" outlineLevel="0" collapsed="false">
      <c r="A772" s="415" t="n">
        <v>37405</v>
      </c>
    </row>
    <row r="773" customFormat="false" ht="12.75" hidden="false" customHeight="false" outlineLevel="0" collapsed="false">
      <c r="A773" s="415" t="n">
        <v>37406</v>
      </c>
    </row>
    <row r="774" customFormat="false" ht="12.75" hidden="false" customHeight="false" outlineLevel="0" collapsed="false">
      <c r="A774" s="415" t="n">
        <v>37407</v>
      </c>
    </row>
    <row r="775" customFormat="false" ht="12.75" hidden="false" customHeight="false" outlineLevel="0" collapsed="false">
      <c r="A775" s="415" t="n">
        <v>37410</v>
      </c>
    </row>
    <row r="776" customFormat="false" ht="12.75" hidden="false" customHeight="false" outlineLevel="0" collapsed="false">
      <c r="A776" s="415" t="n">
        <v>37411</v>
      </c>
    </row>
    <row r="777" customFormat="false" ht="12.75" hidden="false" customHeight="false" outlineLevel="0" collapsed="false">
      <c r="A777" s="415" t="n">
        <v>37412</v>
      </c>
    </row>
    <row r="778" customFormat="false" ht="12.75" hidden="false" customHeight="false" outlineLevel="0" collapsed="false">
      <c r="A778" s="415" t="n">
        <v>37413</v>
      </c>
    </row>
    <row r="779" customFormat="false" ht="12.75" hidden="false" customHeight="false" outlineLevel="0" collapsed="false">
      <c r="A779" s="415" t="n">
        <v>37414</v>
      </c>
    </row>
    <row r="780" customFormat="false" ht="12.75" hidden="false" customHeight="false" outlineLevel="0" collapsed="false">
      <c r="A780" s="415" t="n">
        <v>37417</v>
      </c>
    </row>
    <row r="781" customFormat="false" ht="12.75" hidden="false" customHeight="false" outlineLevel="0" collapsed="false">
      <c r="A781" s="415" t="n">
        <v>37418</v>
      </c>
    </row>
    <row r="782" customFormat="false" ht="12.75" hidden="false" customHeight="false" outlineLevel="0" collapsed="false">
      <c r="A782" s="415" t="n">
        <v>37419</v>
      </c>
    </row>
    <row r="783" customFormat="false" ht="12.75" hidden="false" customHeight="false" outlineLevel="0" collapsed="false">
      <c r="A783" s="415" t="n">
        <v>37420</v>
      </c>
    </row>
    <row r="784" customFormat="false" ht="12.75" hidden="false" customHeight="false" outlineLevel="0" collapsed="false">
      <c r="A784" s="415" t="n">
        <v>37421</v>
      </c>
    </row>
    <row r="785" customFormat="false" ht="12.75" hidden="false" customHeight="false" outlineLevel="0" collapsed="false">
      <c r="A785" s="415" t="n">
        <v>37424</v>
      </c>
    </row>
    <row r="786" customFormat="false" ht="12.75" hidden="false" customHeight="false" outlineLevel="0" collapsed="false">
      <c r="A786" s="415" t="n">
        <v>37425</v>
      </c>
    </row>
    <row r="787" customFormat="false" ht="12.75" hidden="false" customHeight="false" outlineLevel="0" collapsed="false">
      <c r="A787" s="415" t="n">
        <v>37426</v>
      </c>
    </row>
    <row r="788" customFormat="false" ht="12.75" hidden="false" customHeight="false" outlineLevel="0" collapsed="false">
      <c r="A788" s="415" t="n">
        <v>37427</v>
      </c>
    </row>
    <row r="789" customFormat="false" ht="12.75" hidden="false" customHeight="false" outlineLevel="0" collapsed="false">
      <c r="A789" s="415" t="n">
        <v>37428</v>
      </c>
    </row>
    <row r="790" customFormat="false" ht="12.75" hidden="false" customHeight="false" outlineLevel="0" collapsed="false">
      <c r="A790" s="415" t="n">
        <v>37431</v>
      </c>
    </row>
    <row r="791" customFormat="false" ht="12.75" hidden="false" customHeight="false" outlineLevel="0" collapsed="false">
      <c r="A791" s="415" t="n">
        <v>37432</v>
      </c>
    </row>
    <row r="792" customFormat="false" ht="12.75" hidden="false" customHeight="false" outlineLevel="0" collapsed="false">
      <c r="A792" s="415" t="n">
        <v>37433</v>
      </c>
    </row>
    <row r="793" customFormat="false" ht="12.75" hidden="false" customHeight="false" outlineLevel="0" collapsed="false">
      <c r="A793" s="415" t="n">
        <v>37434</v>
      </c>
    </row>
    <row r="794" customFormat="false" ht="12.75" hidden="false" customHeight="false" outlineLevel="0" collapsed="false">
      <c r="A794" s="415" t="n">
        <v>37435</v>
      </c>
    </row>
    <row r="795" customFormat="false" ht="12.75" hidden="false" customHeight="false" outlineLevel="0" collapsed="false">
      <c r="A795" s="415" t="n">
        <v>37438</v>
      </c>
    </row>
    <row r="796" customFormat="false" ht="12.75" hidden="false" customHeight="false" outlineLevel="0" collapsed="false">
      <c r="A796" s="415" t="n">
        <v>37439</v>
      </c>
    </row>
    <row r="797" customFormat="false" ht="12.75" hidden="false" customHeight="false" outlineLevel="0" collapsed="false">
      <c r="A797" s="415" t="n">
        <v>37440</v>
      </c>
    </row>
    <row r="798" customFormat="false" ht="12.75" hidden="false" customHeight="false" outlineLevel="0" collapsed="false">
      <c r="A798" s="415" t="n">
        <v>37442</v>
      </c>
    </row>
    <row r="799" customFormat="false" ht="12.75" hidden="false" customHeight="false" outlineLevel="0" collapsed="false">
      <c r="A799" s="415" t="n">
        <v>37445</v>
      </c>
    </row>
    <row r="800" customFormat="false" ht="12.75" hidden="false" customHeight="false" outlineLevel="0" collapsed="false">
      <c r="A800" s="415" t="n">
        <v>37446</v>
      </c>
    </row>
    <row r="801" customFormat="false" ht="12.75" hidden="false" customHeight="false" outlineLevel="0" collapsed="false">
      <c r="A801" s="415" t="n">
        <v>37447</v>
      </c>
    </row>
    <row r="802" customFormat="false" ht="12.75" hidden="false" customHeight="false" outlineLevel="0" collapsed="false">
      <c r="A802" s="415" t="n">
        <v>37448</v>
      </c>
    </row>
    <row r="803" customFormat="false" ht="12.75" hidden="false" customHeight="false" outlineLevel="0" collapsed="false">
      <c r="A803" s="415" t="n">
        <v>37449</v>
      </c>
    </row>
    <row r="804" customFormat="false" ht="12.75" hidden="false" customHeight="false" outlineLevel="0" collapsed="false">
      <c r="A804" s="415" t="n">
        <v>37452</v>
      </c>
    </row>
    <row r="805" customFormat="false" ht="12.75" hidden="false" customHeight="false" outlineLevel="0" collapsed="false">
      <c r="A805" s="415" t="n">
        <v>37453</v>
      </c>
    </row>
    <row r="806" customFormat="false" ht="12.75" hidden="false" customHeight="false" outlineLevel="0" collapsed="false">
      <c r="A806" s="415" t="n">
        <v>37454</v>
      </c>
    </row>
    <row r="807" customFormat="false" ht="12.75" hidden="false" customHeight="false" outlineLevel="0" collapsed="false">
      <c r="A807" s="415" t="n">
        <v>37455</v>
      </c>
    </row>
    <row r="808" customFormat="false" ht="12.75" hidden="false" customHeight="false" outlineLevel="0" collapsed="false">
      <c r="A808" s="415" t="n">
        <v>37456</v>
      </c>
    </row>
    <row r="809" customFormat="false" ht="12.75" hidden="false" customHeight="false" outlineLevel="0" collapsed="false">
      <c r="A809" s="415" t="n">
        <v>37459</v>
      </c>
    </row>
    <row r="810" customFormat="false" ht="12.75" hidden="false" customHeight="false" outlineLevel="0" collapsed="false">
      <c r="A810" s="415" t="n">
        <v>37460</v>
      </c>
    </row>
    <row r="811" customFormat="false" ht="12.75" hidden="false" customHeight="false" outlineLevel="0" collapsed="false">
      <c r="A811" s="415" t="n">
        <v>37461</v>
      </c>
    </row>
    <row r="812" customFormat="false" ht="12.75" hidden="false" customHeight="false" outlineLevel="0" collapsed="false">
      <c r="A812" s="415" t="n">
        <v>37462</v>
      </c>
    </row>
    <row r="813" customFormat="false" ht="12.75" hidden="false" customHeight="false" outlineLevel="0" collapsed="false">
      <c r="A813" s="415" t="n">
        <v>37463</v>
      </c>
    </row>
    <row r="814" customFormat="false" ht="12.75" hidden="false" customHeight="false" outlineLevel="0" collapsed="false">
      <c r="A814" s="415" t="n">
        <v>37466</v>
      </c>
    </row>
    <row r="815" customFormat="false" ht="12.75" hidden="false" customHeight="false" outlineLevel="0" collapsed="false">
      <c r="A815" s="415" t="n">
        <v>37467</v>
      </c>
    </row>
    <row r="816" customFormat="false" ht="12.75" hidden="false" customHeight="false" outlineLevel="0" collapsed="false">
      <c r="A816" s="415" t="n">
        <v>37468</v>
      </c>
    </row>
    <row r="817" customFormat="false" ht="12.75" hidden="false" customHeight="false" outlineLevel="0" collapsed="false">
      <c r="A817" s="415" t="n">
        <v>37469</v>
      </c>
    </row>
    <row r="818" customFormat="false" ht="12.75" hidden="false" customHeight="false" outlineLevel="0" collapsed="false">
      <c r="A818" s="415" t="n">
        <v>37470</v>
      </c>
    </row>
    <row r="819" customFormat="false" ht="12.75" hidden="false" customHeight="false" outlineLevel="0" collapsed="false">
      <c r="A819" s="415" t="n">
        <v>37473</v>
      </c>
    </row>
    <row r="820" customFormat="false" ht="12.75" hidden="false" customHeight="false" outlineLevel="0" collapsed="false">
      <c r="A820" s="415" t="n">
        <v>37474</v>
      </c>
    </row>
    <row r="821" customFormat="false" ht="12.75" hidden="false" customHeight="false" outlineLevel="0" collapsed="false">
      <c r="A821" s="415" t="n">
        <v>37475</v>
      </c>
    </row>
    <row r="822" customFormat="false" ht="12.75" hidden="false" customHeight="false" outlineLevel="0" collapsed="false">
      <c r="A822" s="415" t="n">
        <v>37476</v>
      </c>
    </row>
    <row r="823" customFormat="false" ht="12.75" hidden="false" customHeight="false" outlineLevel="0" collapsed="false">
      <c r="A823" s="415" t="n">
        <v>37477</v>
      </c>
    </row>
    <row r="824" customFormat="false" ht="12.75" hidden="false" customHeight="false" outlineLevel="0" collapsed="false">
      <c r="A824" s="415" t="n">
        <v>37480</v>
      </c>
    </row>
    <row r="825" customFormat="false" ht="12.75" hidden="false" customHeight="false" outlineLevel="0" collapsed="false">
      <c r="A825" s="415" t="n">
        <v>37481</v>
      </c>
    </row>
    <row r="826" customFormat="false" ht="12.75" hidden="false" customHeight="false" outlineLevel="0" collapsed="false">
      <c r="A826" s="415" t="n">
        <v>37482</v>
      </c>
    </row>
    <row r="827" customFormat="false" ht="12.75" hidden="false" customHeight="false" outlineLevel="0" collapsed="false">
      <c r="A827" s="415" t="n">
        <v>37483</v>
      </c>
    </row>
    <row r="828" customFormat="false" ht="12.75" hidden="false" customHeight="false" outlineLevel="0" collapsed="false">
      <c r="A828" s="415" t="n">
        <v>37484</v>
      </c>
    </row>
    <row r="829" customFormat="false" ht="12.75" hidden="false" customHeight="false" outlineLevel="0" collapsed="false">
      <c r="A829" s="415" t="n">
        <v>37487</v>
      </c>
    </row>
    <row r="830" customFormat="false" ht="12.75" hidden="false" customHeight="false" outlineLevel="0" collapsed="false">
      <c r="A830" s="415" t="n">
        <v>37488</v>
      </c>
    </row>
    <row r="831" customFormat="false" ht="12.75" hidden="false" customHeight="false" outlineLevel="0" collapsed="false">
      <c r="A831" s="415" t="n">
        <v>37489</v>
      </c>
    </row>
    <row r="832" customFormat="false" ht="12.75" hidden="false" customHeight="false" outlineLevel="0" collapsed="false">
      <c r="A832" s="415" t="n">
        <v>37490</v>
      </c>
    </row>
    <row r="833" customFormat="false" ht="12.75" hidden="false" customHeight="false" outlineLevel="0" collapsed="false">
      <c r="A833" s="415" t="n">
        <v>37491</v>
      </c>
    </row>
    <row r="834" customFormat="false" ht="12.75" hidden="false" customHeight="false" outlineLevel="0" collapsed="false">
      <c r="A834" s="415" t="n">
        <v>37494</v>
      </c>
    </row>
    <row r="835" customFormat="false" ht="12.75" hidden="false" customHeight="false" outlineLevel="0" collapsed="false">
      <c r="A835" s="415" t="n">
        <v>37495</v>
      </c>
    </row>
    <row r="836" customFormat="false" ht="12.75" hidden="false" customHeight="false" outlineLevel="0" collapsed="false">
      <c r="A836" s="415" t="n">
        <v>37496</v>
      </c>
    </row>
    <row r="837" customFormat="false" ht="12.75" hidden="false" customHeight="false" outlineLevel="0" collapsed="false">
      <c r="A837" s="415" t="n">
        <v>37497</v>
      </c>
    </row>
    <row r="838" customFormat="false" ht="12.75" hidden="false" customHeight="false" outlineLevel="0" collapsed="false">
      <c r="A838" s="415" t="n">
        <v>37498</v>
      </c>
    </row>
    <row r="839" customFormat="false" ht="12.75" hidden="false" customHeight="false" outlineLevel="0" collapsed="false">
      <c r="A839" s="415" t="n">
        <v>37501</v>
      </c>
    </row>
    <row r="840" customFormat="false" ht="12.75" hidden="false" customHeight="false" outlineLevel="0" collapsed="false">
      <c r="A840" s="415" t="n">
        <v>37502</v>
      </c>
    </row>
    <row r="841" customFormat="false" ht="12.75" hidden="false" customHeight="false" outlineLevel="0" collapsed="false">
      <c r="A841" s="415" t="n">
        <v>37503</v>
      </c>
    </row>
    <row r="842" customFormat="false" ht="12.75" hidden="false" customHeight="false" outlineLevel="0" collapsed="false">
      <c r="A842" s="415" t="n">
        <v>37504</v>
      </c>
    </row>
    <row r="843" customFormat="false" ht="12.75" hidden="false" customHeight="false" outlineLevel="0" collapsed="false">
      <c r="A843" s="415" t="n">
        <v>37505</v>
      </c>
    </row>
    <row r="844" customFormat="false" ht="12.75" hidden="false" customHeight="false" outlineLevel="0" collapsed="false">
      <c r="A844" s="415" t="n">
        <v>37508</v>
      </c>
    </row>
    <row r="845" customFormat="false" ht="12.75" hidden="false" customHeight="false" outlineLevel="0" collapsed="false">
      <c r="A845" s="415" t="n">
        <v>37509</v>
      </c>
    </row>
    <row r="846" customFormat="false" ht="12.75" hidden="false" customHeight="false" outlineLevel="0" collapsed="false">
      <c r="A846" s="415" t="n">
        <v>37510</v>
      </c>
    </row>
    <row r="847" customFormat="false" ht="12.75" hidden="false" customHeight="false" outlineLevel="0" collapsed="false">
      <c r="A847" s="415" t="n">
        <v>37511</v>
      </c>
    </row>
    <row r="848" customFormat="false" ht="12.75" hidden="false" customHeight="false" outlineLevel="0" collapsed="false">
      <c r="A848" s="415" t="n">
        <v>37512</v>
      </c>
    </row>
    <row r="849" customFormat="false" ht="12.75" hidden="false" customHeight="false" outlineLevel="0" collapsed="false">
      <c r="A849" s="415" t="n">
        <v>37515</v>
      </c>
    </row>
    <row r="850" customFormat="false" ht="12.75" hidden="false" customHeight="false" outlineLevel="0" collapsed="false">
      <c r="A850" s="415" t="n">
        <v>37516</v>
      </c>
    </row>
    <row r="851" customFormat="false" ht="12.75" hidden="false" customHeight="false" outlineLevel="0" collapsed="false">
      <c r="A851" s="415" t="n">
        <v>37517</v>
      </c>
    </row>
    <row r="852" customFormat="false" ht="12.75" hidden="false" customHeight="false" outlineLevel="0" collapsed="false">
      <c r="A852" s="415" t="n">
        <v>37518</v>
      </c>
    </row>
    <row r="853" customFormat="false" ht="12.75" hidden="false" customHeight="false" outlineLevel="0" collapsed="false">
      <c r="A853" s="415" t="n">
        <v>37519</v>
      </c>
    </row>
    <row r="854" customFormat="false" ht="12.75" hidden="false" customHeight="false" outlineLevel="0" collapsed="false">
      <c r="A854" s="415" t="n">
        <v>37522</v>
      </c>
    </row>
    <row r="855" customFormat="false" ht="12.75" hidden="false" customHeight="false" outlineLevel="0" collapsed="false">
      <c r="A855" s="415" t="n">
        <v>37523</v>
      </c>
    </row>
    <row r="856" customFormat="false" ht="12.75" hidden="false" customHeight="false" outlineLevel="0" collapsed="false">
      <c r="A856" s="415" t="n">
        <v>37524</v>
      </c>
    </row>
    <row r="857" customFormat="false" ht="12.75" hidden="false" customHeight="false" outlineLevel="0" collapsed="false">
      <c r="A857" s="415" t="n">
        <v>37525</v>
      </c>
    </row>
    <row r="858" customFormat="false" ht="12.75" hidden="false" customHeight="false" outlineLevel="0" collapsed="false">
      <c r="A858" s="415" t="n">
        <v>37526</v>
      </c>
    </row>
    <row r="859" customFormat="false" ht="12.75" hidden="false" customHeight="false" outlineLevel="0" collapsed="false">
      <c r="A859" s="415" t="n">
        <v>37529</v>
      </c>
    </row>
    <row r="860" customFormat="false" ht="12.75" hidden="false" customHeight="false" outlineLevel="0" collapsed="false">
      <c r="A860" s="415" t="n">
        <v>37530</v>
      </c>
    </row>
    <row r="861" customFormat="false" ht="12.75" hidden="false" customHeight="false" outlineLevel="0" collapsed="false">
      <c r="A861" s="415" t="n">
        <v>37531</v>
      </c>
    </row>
    <row r="862" customFormat="false" ht="12.75" hidden="false" customHeight="false" outlineLevel="0" collapsed="false">
      <c r="A862" s="415" t="n">
        <v>37532</v>
      </c>
    </row>
    <row r="863" customFormat="false" ht="12.75" hidden="false" customHeight="false" outlineLevel="0" collapsed="false">
      <c r="A863" s="415" t="n">
        <v>37533</v>
      </c>
    </row>
    <row r="864" customFormat="false" ht="12.75" hidden="false" customHeight="false" outlineLevel="0" collapsed="false">
      <c r="A864" s="415" t="n">
        <v>37536</v>
      </c>
    </row>
    <row r="865" customFormat="false" ht="12.75" hidden="false" customHeight="false" outlineLevel="0" collapsed="false">
      <c r="A865" s="415" t="n">
        <v>37537</v>
      </c>
    </row>
    <row r="866" customFormat="false" ht="12.75" hidden="false" customHeight="false" outlineLevel="0" collapsed="false">
      <c r="A866" s="415" t="n">
        <v>37538</v>
      </c>
    </row>
    <row r="867" customFormat="false" ht="12.75" hidden="false" customHeight="false" outlineLevel="0" collapsed="false">
      <c r="A867" s="415" t="n">
        <v>37539</v>
      </c>
    </row>
    <row r="868" customFormat="false" ht="12.75" hidden="false" customHeight="false" outlineLevel="0" collapsed="false">
      <c r="A868" s="415" t="n">
        <v>37540</v>
      </c>
    </row>
    <row r="869" customFormat="false" ht="12.75" hidden="false" customHeight="false" outlineLevel="0" collapsed="false">
      <c r="A869" s="415" t="n">
        <v>37543</v>
      </c>
    </row>
    <row r="870" customFormat="false" ht="12.75" hidden="false" customHeight="false" outlineLevel="0" collapsed="false">
      <c r="A870" s="415" t="n">
        <v>37544</v>
      </c>
    </row>
    <row r="871" customFormat="false" ht="12.75" hidden="false" customHeight="false" outlineLevel="0" collapsed="false">
      <c r="A871" s="415" t="n">
        <v>37545</v>
      </c>
    </row>
    <row r="872" customFormat="false" ht="12.75" hidden="false" customHeight="false" outlineLevel="0" collapsed="false">
      <c r="A872" s="415" t="n">
        <v>37546</v>
      </c>
    </row>
    <row r="873" customFormat="false" ht="12.75" hidden="false" customHeight="false" outlineLevel="0" collapsed="false">
      <c r="A873" s="415" t="n">
        <v>37547</v>
      </c>
    </row>
    <row r="874" customFormat="false" ht="12.75" hidden="false" customHeight="false" outlineLevel="0" collapsed="false">
      <c r="A874" s="415" t="n">
        <v>37550</v>
      </c>
    </row>
    <row r="875" customFormat="false" ht="12.75" hidden="false" customHeight="false" outlineLevel="0" collapsed="false">
      <c r="A875" s="415" t="n">
        <v>37551</v>
      </c>
    </row>
    <row r="876" customFormat="false" ht="12.75" hidden="false" customHeight="false" outlineLevel="0" collapsed="false">
      <c r="A876" s="415" t="n">
        <v>37552</v>
      </c>
    </row>
    <row r="877" customFormat="false" ht="12.75" hidden="false" customHeight="false" outlineLevel="0" collapsed="false">
      <c r="A877" s="415" t="n">
        <v>37553</v>
      </c>
    </row>
    <row r="878" customFormat="false" ht="12.75" hidden="false" customHeight="false" outlineLevel="0" collapsed="false">
      <c r="A878" s="415" t="n">
        <v>37554</v>
      </c>
    </row>
    <row r="879" customFormat="false" ht="12.75" hidden="false" customHeight="false" outlineLevel="0" collapsed="false">
      <c r="A879" s="415" t="n">
        <v>37557</v>
      </c>
    </row>
    <row r="880" customFormat="false" ht="12.75" hidden="false" customHeight="false" outlineLevel="0" collapsed="false">
      <c r="A880" s="415" t="n">
        <v>37558</v>
      </c>
    </row>
    <row r="881" customFormat="false" ht="12.75" hidden="false" customHeight="false" outlineLevel="0" collapsed="false">
      <c r="A881" s="415" t="n">
        <v>37559</v>
      </c>
    </row>
    <row r="882" customFormat="false" ht="12.75" hidden="false" customHeight="false" outlineLevel="0" collapsed="false">
      <c r="A882" s="415" t="n">
        <v>37560</v>
      </c>
    </row>
    <row r="883" customFormat="false" ht="12.75" hidden="false" customHeight="false" outlineLevel="0" collapsed="false">
      <c r="A883" s="415" t="n">
        <v>37561</v>
      </c>
    </row>
    <row r="884" customFormat="false" ht="12.75" hidden="false" customHeight="false" outlineLevel="0" collapsed="false">
      <c r="A884" s="415" t="n">
        <v>37564</v>
      </c>
    </row>
    <row r="885" customFormat="false" ht="12.75" hidden="false" customHeight="false" outlineLevel="0" collapsed="false">
      <c r="A885" s="415" t="n">
        <v>37565</v>
      </c>
    </row>
    <row r="886" customFormat="false" ht="12.75" hidden="false" customHeight="false" outlineLevel="0" collapsed="false">
      <c r="A886" s="415" t="n">
        <v>37566</v>
      </c>
    </row>
    <row r="887" customFormat="false" ht="12.75" hidden="false" customHeight="false" outlineLevel="0" collapsed="false">
      <c r="A887" s="415" t="n">
        <v>37567</v>
      </c>
    </row>
    <row r="888" customFormat="false" ht="12.75" hidden="false" customHeight="false" outlineLevel="0" collapsed="false">
      <c r="A888" s="415" t="n">
        <v>37568</v>
      </c>
    </row>
    <row r="889" customFormat="false" ht="12.75" hidden="false" customHeight="false" outlineLevel="0" collapsed="false">
      <c r="A889" s="415" t="n">
        <v>37571</v>
      </c>
    </row>
    <row r="890" customFormat="false" ht="12.75" hidden="false" customHeight="false" outlineLevel="0" collapsed="false">
      <c r="A890" s="415" t="n">
        <v>37572</v>
      </c>
    </row>
    <row r="891" customFormat="false" ht="12.75" hidden="false" customHeight="false" outlineLevel="0" collapsed="false">
      <c r="A891" s="415" t="n">
        <v>37573</v>
      </c>
    </row>
    <row r="892" customFormat="false" ht="12.75" hidden="false" customHeight="false" outlineLevel="0" collapsed="false">
      <c r="A892" s="415" t="n">
        <v>37574</v>
      </c>
    </row>
    <row r="893" customFormat="false" ht="12.75" hidden="false" customHeight="false" outlineLevel="0" collapsed="false">
      <c r="A893" s="415" t="n">
        <v>37575</v>
      </c>
    </row>
    <row r="894" customFormat="false" ht="12.75" hidden="false" customHeight="false" outlineLevel="0" collapsed="false">
      <c r="A894" s="415" t="n">
        <v>37578</v>
      </c>
    </row>
    <row r="895" customFormat="false" ht="12.75" hidden="false" customHeight="false" outlineLevel="0" collapsed="false">
      <c r="A895" s="415" t="n">
        <v>37579</v>
      </c>
    </row>
    <row r="896" customFormat="false" ht="12.75" hidden="false" customHeight="false" outlineLevel="0" collapsed="false">
      <c r="A896" s="415" t="n">
        <v>37580</v>
      </c>
    </row>
    <row r="897" customFormat="false" ht="12.75" hidden="false" customHeight="false" outlineLevel="0" collapsed="false">
      <c r="A897" s="415" t="n">
        <v>37581</v>
      </c>
    </row>
    <row r="898" customFormat="false" ht="12.75" hidden="false" customHeight="false" outlineLevel="0" collapsed="false">
      <c r="A898" s="415" t="n">
        <v>37582</v>
      </c>
    </row>
    <row r="899" customFormat="false" ht="12.75" hidden="false" customHeight="false" outlineLevel="0" collapsed="false">
      <c r="A899" s="415" t="n">
        <v>37585</v>
      </c>
    </row>
    <row r="900" customFormat="false" ht="12.75" hidden="false" customHeight="false" outlineLevel="0" collapsed="false">
      <c r="A900" s="415" t="n">
        <v>37586</v>
      </c>
    </row>
    <row r="901" customFormat="false" ht="12.75" hidden="false" customHeight="false" outlineLevel="0" collapsed="false">
      <c r="A901" s="415" t="n">
        <v>37587</v>
      </c>
    </row>
    <row r="902" customFormat="false" ht="12.75" hidden="false" customHeight="false" outlineLevel="0" collapsed="false">
      <c r="A902" s="415" t="n">
        <v>37588</v>
      </c>
    </row>
    <row r="903" customFormat="false" ht="12.75" hidden="false" customHeight="false" outlineLevel="0" collapsed="false">
      <c r="A903" s="415" t="n">
        <v>37589</v>
      </c>
    </row>
    <row r="904" customFormat="false" ht="12.75" hidden="false" customHeight="false" outlineLevel="0" collapsed="false">
      <c r="A904" s="415" t="n">
        <v>37592</v>
      </c>
    </row>
    <row r="905" customFormat="false" ht="12.75" hidden="false" customHeight="false" outlineLevel="0" collapsed="false">
      <c r="A905" s="415" t="n">
        <v>37593</v>
      </c>
    </row>
    <row r="906" customFormat="false" ht="12.75" hidden="false" customHeight="false" outlineLevel="0" collapsed="false">
      <c r="A906" s="415" t="n">
        <v>37594</v>
      </c>
    </row>
    <row r="907" customFormat="false" ht="12.75" hidden="false" customHeight="false" outlineLevel="0" collapsed="false">
      <c r="A907" s="415" t="n">
        <v>37595</v>
      </c>
    </row>
    <row r="908" customFormat="false" ht="12.75" hidden="false" customHeight="false" outlineLevel="0" collapsed="false">
      <c r="A908" s="415" t="n">
        <v>37596</v>
      </c>
    </row>
    <row r="909" customFormat="false" ht="12.75" hidden="false" customHeight="false" outlineLevel="0" collapsed="false">
      <c r="A909" s="415" t="n">
        <v>37599</v>
      </c>
    </row>
    <row r="910" customFormat="false" ht="12.75" hidden="false" customHeight="false" outlineLevel="0" collapsed="false">
      <c r="A910" s="415" t="n">
        <v>37600</v>
      </c>
    </row>
    <row r="911" customFormat="false" ht="12.75" hidden="false" customHeight="false" outlineLevel="0" collapsed="false">
      <c r="A911" s="415" t="n">
        <v>37601</v>
      </c>
    </row>
    <row r="912" customFormat="false" ht="12.75" hidden="false" customHeight="false" outlineLevel="0" collapsed="false">
      <c r="A912" s="415" t="n">
        <v>37602</v>
      </c>
    </row>
    <row r="913" customFormat="false" ht="12.75" hidden="false" customHeight="false" outlineLevel="0" collapsed="false">
      <c r="A913" s="415" t="n">
        <v>37603</v>
      </c>
    </row>
    <row r="914" customFormat="false" ht="12.75" hidden="false" customHeight="false" outlineLevel="0" collapsed="false">
      <c r="A914" s="415" t="n">
        <v>37606</v>
      </c>
    </row>
    <row r="915" customFormat="false" ht="12.75" hidden="false" customHeight="false" outlineLevel="0" collapsed="false">
      <c r="A915" s="415" t="n">
        <v>37607</v>
      </c>
    </row>
    <row r="916" customFormat="false" ht="12.75" hidden="false" customHeight="false" outlineLevel="0" collapsed="false">
      <c r="A916" s="415" t="n">
        <v>37608</v>
      </c>
    </row>
    <row r="917" customFormat="false" ht="12.75" hidden="false" customHeight="false" outlineLevel="0" collapsed="false">
      <c r="A917" s="415" t="n">
        <v>37609</v>
      </c>
    </row>
    <row r="918" customFormat="false" ht="12.75" hidden="false" customHeight="false" outlineLevel="0" collapsed="false">
      <c r="A918" s="415" t="n">
        <v>37610</v>
      </c>
    </row>
    <row r="919" customFormat="false" ht="12.75" hidden="false" customHeight="false" outlineLevel="0" collapsed="false">
      <c r="A919" s="415" t="n">
        <v>37613</v>
      </c>
    </row>
    <row r="920" customFormat="false" ht="12.75" hidden="false" customHeight="false" outlineLevel="0" collapsed="false">
      <c r="A920" s="415" t="n">
        <v>37614</v>
      </c>
    </row>
    <row r="921" customFormat="false" ht="12.75" hidden="false" customHeight="false" outlineLevel="0" collapsed="false">
      <c r="A921" s="415" t="n">
        <v>37616</v>
      </c>
    </row>
    <row r="922" customFormat="false" ht="12.75" hidden="false" customHeight="false" outlineLevel="0" collapsed="false">
      <c r="A922" s="415" t="n">
        <v>37617</v>
      </c>
    </row>
    <row r="923" customFormat="false" ht="12.75" hidden="false" customHeight="false" outlineLevel="0" collapsed="false">
      <c r="A923" s="415" t="n">
        <v>37620</v>
      </c>
    </row>
    <row r="924" customFormat="false" ht="12.75" hidden="false" customHeight="false" outlineLevel="0" collapsed="false">
      <c r="A924" s="415" t="n">
        <v>37621</v>
      </c>
    </row>
    <row r="925" customFormat="false" ht="12.75" hidden="false" customHeight="false" outlineLevel="0" collapsed="false">
      <c r="A925" s="415" t="n">
        <v>37623</v>
      </c>
    </row>
    <row r="926" customFormat="false" ht="12.75" hidden="false" customHeight="false" outlineLevel="0" collapsed="false">
      <c r="A926" s="415" t="n">
        <v>37624</v>
      </c>
    </row>
    <row r="927" customFormat="false" ht="12.75" hidden="false" customHeight="false" outlineLevel="0" collapsed="false">
      <c r="A927" s="415" t="n">
        <v>37627</v>
      </c>
    </row>
    <row r="928" customFormat="false" ht="12.75" hidden="false" customHeight="false" outlineLevel="0" collapsed="false">
      <c r="A928" s="415" t="n">
        <v>37628</v>
      </c>
    </row>
    <row r="929" customFormat="false" ht="12.75" hidden="false" customHeight="false" outlineLevel="0" collapsed="false">
      <c r="A929" s="415" t="n">
        <v>37629</v>
      </c>
    </row>
    <row r="930" customFormat="false" ht="12.75" hidden="false" customHeight="false" outlineLevel="0" collapsed="false">
      <c r="A930" s="415" t="n">
        <v>37630</v>
      </c>
    </row>
    <row r="931" customFormat="false" ht="12.75" hidden="false" customHeight="false" outlineLevel="0" collapsed="false">
      <c r="A931" s="415" t="n">
        <v>37631</v>
      </c>
    </row>
    <row r="932" customFormat="false" ht="12.75" hidden="false" customHeight="false" outlineLevel="0" collapsed="false">
      <c r="A932" s="415" t="n">
        <v>37634</v>
      </c>
    </row>
    <row r="933" customFormat="false" ht="12.75" hidden="false" customHeight="false" outlineLevel="0" collapsed="false">
      <c r="A933" s="415" t="n">
        <v>37635</v>
      </c>
    </row>
    <row r="934" customFormat="false" ht="12.75" hidden="false" customHeight="false" outlineLevel="0" collapsed="false">
      <c r="A934" s="415" t="n">
        <v>37636</v>
      </c>
    </row>
    <row r="935" customFormat="false" ht="12.75" hidden="false" customHeight="false" outlineLevel="0" collapsed="false">
      <c r="A935" s="415" t="n">
        <v>37637</v>
      </c>
    </row>
    <row r="936" customFormat="false" ht="12.75" hidden="false" customHeight="false" outlineLevel="0" collapsed="false">
      <c r="A936" s="415" t="n">
        <v>37638</v>
      </c>
    </row>
    <row r="937" customFormat="false" ht="12.75" hidden="false" customHeight="false" outlineLevel="0" collapsed="false">
      <c r="A937" s="415" t="n">
        <v>37641</v>
      </c>
    </row>
    <row r="938" customFormat="false" ht="12.75" hidden="false" customHeight="false" outlineLevel="0" collapsed="false">
      <c r="A938" s="415" t="n">
        <v>37642</v>
      </c>
    </row>
    <row r="939" customFormat="false" ht="12.75" hidden="false" customHeight="false" outlineLevel="0" collapsed="false">
      <c r="A939" s="415" t="n">
        <v>37643</v>
      </c>
    </row>
    <row r="940" customFormat="false" ht="12.75" hidden="false" customHeight="false" outlineLevel="0" collapsed="false">
      <c r="A940" s="415" t="n">
        <v>37644</v>
      </c>
    </row>
    <row r="941" customFormat="false" ht="12.75" hidden="false" customHeight="false" outlineLevel="0" collapsed="false">
      <c r="A941" s="415" t="n">
        <v>37645</v>
      </c>
    </row>
    <row r="942" customFormat="false" ht="12.75" hidden="false" customHeight="false" outlineLevel="0" collapsed="false">
      <c r="A942" s="415" t="n">
        <v>37648</v>
      </c>
    </row>
    <row r="943" customFormat="false" ht="12.75" hidden="false" customHeight="false" outlineLevel="0" collapsed="false">
      <c r="A943" s="415" t="n">
        <v>37649</v>
      </c>
    </row>
    <row r="944" customFormat="false" ht="12.75" hidden="false" customHeight="false" outlineLevel="0" collapsed="false">
      <c r="A944" s="415" t="n">
        <v>37650</v>
      </c>
    </row>
    <row r="945" customFormat="false" ht="12.75" hidden="false" customHeight="false" outlineLevel="0" collapsed="false">
      <c r="A945" s="415" t="n">
        <v>37651</v>
      </c>
    </row>
    <row r="946" customFormat="false" ht="12.75" hidden="false" customHeight="false" outlineLevel="0" collapsed="false">
      <c r="A946" s="415" t="n">
        <v>37652</v>
      </c>
    </row>
    <row r="947" customFormat="false" ht="12.75" hidden="false" customHeight="false" outlineLevel="0" collapsed="false">
      <c r="A947" s="415" t="n">
        <v>37655</v>
      </c>
    </row>
    <row r="948" customFormat="false" ht="12.75" hidden="false" customHeight="false" outlineLevel="0" collapsed="false">
      <c r="A948" s="415" t="n">
        <v>37656</v>
      </c>
    </row>
    <row r="949" customFormat="false" ht="12.75" hidden="false" customHeight="false" outlineLevel="0" collapsed="false">
      <c r="A949" s="415" t="n">
        <v>37657</v>
      </c>
    </row>
    <row r="950" customFormat="false" ht="12.75" hidden="false" customHeight="false" outlineLevel="0" collapsed="false">
      <c r="A950" s="415" t="n">
        <v>37658</v>
      </c>
    </row>
    <row r="951" customFormat="false" ht="12.75" hidden="false" customHeight="false" outlineLevel="0" collapsed="false">
      <c r="A951" s="415" t="n">
        <v>37659</v>
      </c>
    </row>
    <row r="952" customFormat="false" ht="12.75" hidden="false" customHeight="false" outlineLevel="0" collapsed="false">
      <c r="A952" s="415" t="n">
        <v>37662</v>
      </c>
    </row>
    <row r="953" customFormat="false" ht="12.75" hidden="false" customHeight="false" outlineLevel="0" collapsed="false">
      <c r="A953" s="415" t="n">
        <v>37663</v>
      </c>
    </row>
    <row r="954" customFormat="false" ht="12.75" hidden="false" customHeight="false" outlineLevel="0" collapsed="false">
      <c r="A954" s="415" t="n">
        <v>37664</v>
      </c>
    </row>
    <row r="955" customFormat="false" ht="12.75" hidden="false" customHeight="false" outlineLevel="0" collapsed="false">
      <c r="A955" s="415" t="n">
        <v>37665</v>
      </c>
    </row>
    <row r="956" customFormat="false" ht="12.75" hidden="false" customHeight="false" outlineLevel="0" collapsed="false">
      <c r="A956" s="415" t="n">
        <v>37666</v>
      </c>
    </row>
    <row r="957" customFormat="false" ht="12.75" hidden="false" customHeight="false" outlineLevel="0" collapsed="false">
      <c r="A957" s="415" t="n">
        <v>37669</v>
      </c>
    </row>
    <row r="958" customFormat="false" ht="12.75" hidden="false" customHeight="false" outlineLevel="0" collapsed="false">
      <c r="A958" s="415" t="n">
        <v>37670</v>
      </c>
    </row>
    <row r="959" customFormat="false" ht="12.75" hidden="false" customHeight="false" outlineLevel="0" collapsed="false">
      <c r="A959" s="415" t="n">
        <v>37671</v>
      </c>
    </row>
    <row r="960" customFormat="false" ht="12.75" hidden="false" customHeight="false" outlineLevel="0" collapsed="false">
      <c r="A960" s="415" t="n">
        <v>37672</v>
      </c>
    </row>
    <row r="961" customFormat="false" ht="12.75" hidden="false" customHeight="false" outlineLevel="0" collapsed="false">
      <c r="A961" s="415" t="n">
        <v>37673</v>
      </c>
    </row>
    <row r="962" customFormat="false" ht="12.75" hidden="false" customHeight="false" outlineLevel="0" collapsed="false">
      <c r="A962" s="415" t="n">
        <v>37676</v>
      </c>
    </row>
    <row r="963" customFormat="false" ht="12.75" hidden="false" customHeight="false" outlineLevel="0" collapsed="false">
      <c r="A963" s="415" t="n">
        <v>37677</v>
      </c>
    </row>
    <row r="964" customFormat="false" ht="12.75" hidden="false" customHeight="false" outlineLevel="0" collapsed="false">
      <c r="A964" s="415" t="n">
        <v>37678</v>
      </c>
    </row>
    <row r="965" customFormat="false" ht="12.75" hidden="false" customHeight="false" outlineLevel="0" collapsed="false">
      <c r="A965" s="415" t="n">
        <v>37679</v>
      </c>
    </row>
    <row r="966" customFormat="false" ht="12.75" hidden="false" customHeight="false" outlineLevel="0" collapsed="false">
      <c r="A966" s="415" t="n">
        <v>37680</v>
      </c>
    </row>
    <row r="967" customFormat="false" ht="12.75" hidden="false" customHeight="false" outlineLevel="0" collapsed="false">
      <c r="A967" s="415" t="n">
        <v>37683</v>
      </c>
    </row>
    <row r="968" customFormat="false" ht="12.75" hidden="false" customHeight="false" outlineLevel="0" collapsed="false">
      <c r="A968" s="415" t="n">
        <v>37684</v>
      </c>
    </row>
    <row r="969" customFormat="false" ht="12.75" hidden="false" customHeight="false" outlineLevel="0" collapsed="false">
      <c r="A969" s="415" t="n">
        <v>37685</v>
      </c>
    </row>
    <row r="970" customFormat="false" ht="12.75" hidden="false" customHeight="false" outlineLevel="0" collapsed="false">
      <c r="A970" s="415" t="n">
        <v>37686</v>
      </c>
    </row>
    <row r="971" customFormat="false" ht="12.75" hidden="false" customHeight="false" outlineLevel="0" collapsed="false">
      <c r="A971" s="415" t="n">
        <v>37687</v>
      </c>
    </row>
    <row r="972" customFormat="false" ht="12.75" hidden="false" customHeight="false" outlineLevel="0" collapsed="false">
      <c r="A972" s="415" t="n">
        <v>37690</v>
      </c>
    </row>
    <row r="973" customFormat="false" ht="12.75" hidden="false" customHeight="false" outlineLevel="0" collapsed="false">
      <c r="A973" s="415" t="n">
        <v>37691</v>
      </c>
    </row>
    <row r="974" customFormat="false" ht="12.75" hidden="false" customHeight="false" outlineLevel="0" collapsed="false">
      <c r="A974" s="415" t="n">
        <v>37692</v>
      </c>
    </row>
    <row r="975" customFormat="false" ht="12.75" hidden="false" customHeight="false" outlineLevel="0" collapsed="false">
      <c r="A975" s="415" t="n">
        <v>37693</v>
      </c>
    </row>
    <row r="976" customFormat="false" ht="12.75" hidden="false" customHeight="false" outlineLevel="0" collapsed="false">
      <c r="A976" s="415" t="n">
        <v>37694</v>
      </c>
    </row>
    <row r="977" customFormat="false" ht="12.75" hidden="false" customHeight="false" outlineLevel="0" collapsed="false">
      <c r="A977" s="415" t="n">
        <v>37697</v>
      </c>
    </row>
    <row r="978" customFormat="false" ht="12.75" hidden="false" customHeight="false" outlineLevel="0" collapsed="false">
      <c r="A978" s="415" t="n">
        <v>37698</v>
      </c>
    </row>
    <row r="979" customFormat="false" ht="12.75" hidden="false" customHeight="false" outlineLevel="0" collapsed="false">
      <c r="A979" s="415" t="n">
        <v>37699</v>
      </c>
    </row>
    <row r="980" customFormat="false" ht="12.75" hidden="false" customHeight="false" outlineLevel="0" collapsed="false">
      <c r="A980" s="415" t="n">
        <v>37700</v>
      </c>
    </row>
    <row r="981" customFormat="false" ht="12.75" hidden="false" customHeight="false" outlineLevel="0" collapsed="false">
      <c r="A981" s="415" t="n">
        <v>37701</v>
      </c>
    </row>
    <row r="982" customFormat="false" ht="12.75" hidden="false" customHeight="false" outlineLevel="0" collapsed="false">
      <c r="A982" s="415" t="n">
        <v>37704</v>
      </c>
    </row>
    <row r="983" customFormat="false" ht="12.75" hidden="false" customHeight="false" outlineLevel="0" collapsed="false">
      <c r="A983" s="415" t="n">
        <v>37705</v>
      </c>
    </row>
    <row r="984" customFormat="false" ht="12.75" hidden="false" customHeight="false" outlineLevel="0" collapsed="false">
      <c r="A984" s="415" t="n">
        <v>37706</v>
      </c>
    </row>
    <row r="985" customFormat="false" ht="12.75" hidden="false" customHeight="false" outlineLevel="0" collapsed="false">
      <c r="A985" s="415" t="n">
        <v>37707</v>
      </c>
    </row>
    <row r="986" customFormat="false" ht="12.75" hidden="false" customHeight="false" outlineLevel="0" collapsed="false">
      <c r="A986" s="415" t="n">
        <v>37708</v>
      </c>
    </row>
    <row r="987" customFormat="false" ht="12.75" hidden="false" customHeight="false" outlineLevel="0" collapsed="false">
      <c r="A987" s="415" t="n">
        <v>37711</v>
      </c>
    </row>
    <row r="988" customFormat="false" ht="12.75" hidden="false" customHeight="false" outlineLevel="0" collapsed="false">
      <c r="A988" s="415" t="n">
        <v>37712</v>
      </c>
    </row>
    <row r="989" customFormat="false" ht="12.75" hidden="false" customHeight="false" outlineLevel="0" collapsed="false">
      <c r="A989" s="415" t="n">
        <v>37713</v>
      </c>
    </row>
    <row r="990" customFormat="false" ht="12.75" hidden="false" customHeight="false" outlineLevel="0" collapsed="false">
      <c r="A990" s="415" t="n">
        <v>37714</v>
      </c>
    </row>
    <row r="991" customFormat="false" ht="12.75" hidden="false" customHeight="false" outlineLevel="0" collapsed="false">
      <c r="A991" s="415" t="n">
        <v>37715</v>
      </c>
    </row>
    <row r="992" customFormat="false" ht="12.75" hidden="false" customHeight="false" outlineLevel="0" collapsed="false">
      <c r="A992" s="415" t="n">
        <v>37718</v>
      </c>
    </row>
    <row r="993" customFormat="false" ht="12.75" hidden="false" customHeight="false" outlineLevel="0" collapsed="false">
      <c r="A993" s="415" t="n">
        <v>37719</v>
      </c>
    </row>
    <row r="994" customFormat="false" ht="12.75" hidden="false" customHeight="false" outlineLevel="0" collapsed="false">
      <c r="A994" s="415" t="n">
        <v>37720</v>
      </c>
    </row>
    <row r="995" customFormat="false" ht="12.75" hidden="false" customHeight="false" outlineLevel="0" collapsed="false">
      <c r="A995" s="415" t="n">
        <v>37721</v>
      </c>
    </row>
    <row r="996" customFormat="false" ht="12.75" hidden="false" customHeight="false" outlineLevel="0" collapsed="false">
      <c r="A996" s="415" t="n">
        <v>37722</v>
      </c>
    </row>
    <row r="997" customFormat="false" ht="12.75" hidden="false" customHeight="false" outlineLevel="0" collapsed="false">
      <c r="A997" s="415" t="n">
        <v>37725</v>
      </c>
    </row>
    <row r="998" customFormat="false" ht="12.75" hidden="false" customHeight="false" outlineLevel="0" collapsed="false">
      <c r="A998" s="415" t="n">
        <v>37726</v>
      </c>
    </row>
    <row r="999" customFormat="false" ht="12.75" hidden="false" customHeight="false" outlineLevel="0" collapsed="false">
      <c r="A999" s="415" t="n">
        <v>37727</v>
      </c>
    </row>
    <row r="1000" customFormat="false" ht="12.75" hidden="false" customHeight="false" outlineLevel="0" collapsed="false">
      <c r="A1000" s="415" t="n">
        <v>37728</v>
      </c>
    </row>
    <row r="1001" customFormat="false" ht="12.75" hidden="false" customHeight="false" outlineLevel="0" collapsed="false">
      <c r="A1001" s="415" t="n">
        <v>37729</v>
      </c>
    </row>
    <row r="1002" customFormat="false" ht="12.75" hidden="false" customHeight="false" outlineLevel="0" collapsed="false">
      <c r="A1002" s="415" t="n">
        <v>37732</v>
      </c>
    </row>
    <row r="1003" customFormat="false" ht="12.75" hidden="false" customHeight="false" outlineLevel="0" collapsed="false">
      <c r="A1003" s="415" t="n">
        <v>37733</v>
      </c>
    </row>
    <row r="1004" customFormat="false" ht="12.75" hidden="false" customHeight="false" outlineLevel="0" collapsed="false">
      <c r="A1004" s="415" t="n">
        <v>37734</v>
      </c>
    </row>
    <row r="1005" customFormat="false" ht="12.75" hidden="false" customHeight="false" outlineLevel="0" collapsed="false">
      <c r="A1005" s="415" t="n">
        <v>37735</v>
      </c>
    </row>
    <row r="1006" customFormat="false" ht="12.75" hidden="false" customHeight="false" outlineLevel="0" collapsed="false">
      <c r="A1006" s="415" t="n">
        <v>37736</v>
      </c>
    </row>
    <row r="1007" customFormat="false" ht="12.75" hidden="false" customHeight="false" outlineLevel="0" collapsed="false">
      <c r="A1007" s="415" t="n">
        <v>37739</v>
      </c>
    </row>
    <row r="1008" customFormat="false" ht="12.75" hidden="false" customHeight="false" outlineLevel="0" collapsed="false">
      <c r="A1008" s="415" t="n">
        <v>37740</v>
      </c>
    </row>
    <row r="1009" customFormat="false" ht="12.75" hidden="false" customHeight="false" outlineLevel="0" collapsed="false">
      <c r="A1009" s="415" t="n">
        <v>37741</v>
      </c>
    </row>
    <row r="1010" customFormat="false" ht="12.75" hidden="false" customHeight="false" outlineLevel="0" collapsed="false">
      <c r="A1010" s="415" t="n">
        <v>37742</v>
      </c>
    </row>
    <row r="1011" customFormat="false" ht="12.75" hidden="false" customHeight="false" outlineLevel="0" collapsed="false">
      <c r="A1011" s="415" t="n">
        <v>37743</v>
      </c>
    </row>
    <row r="1012" customFormat="false" ht="12.75" hidden="false" customHeight="false" outlineLevel="0" collapsed="false">
      <c r="A1012" s="415" t="n">
        <v>37746</v>
      </c>
    </row>
    <row r="1013" customFormat="false" ht="12.75" hidden="false" customHeight="false" outlineLevel="0" collapsed="false">
      <c r="A1013" s="415" t="n">
        <v>37747</v>
      </c>
    </row>
    <row r="1014" customFormat="false" ht="12.75" hidden="false" customHeight="false" outlineLevel="0" collapsed="false">
      <c r="A1014" s="415" t="n">
        <v>37748</v>
      </c>
    </row>
    <row r="1015" customFormat="false" ht="12.75" hidden="false" customHeight="false" outlineLevel="0" collapsed="false">
      <c r="A1015" s="415" t="n">
        <v>37749</v>
      </c>
    </row>
    <row r="1016" customFormat="false" ht="12.75" hidden="false" customHeight="false" outlineLevel="0" collapsed="false">
      <c r="A1016" s="415" t="n">
        <v>37750</v>
      </c>
    </row>
    <row r="1017" customFormat="false" ht="12.75" hidden="false" customHeight="false" outlineLevel="0" collapsed="false">
      <c r="A1017" s="415" t="n">
        <v>37753</v>
      </c>
    </row>
    <row r="1018" customFormat="false" ht="12.75" hidden="false" customHeight="false" outlineLevel="0" collapsed="false">
      <c r="A1018" s="415" t="n">
        <v>37754</v>
      </c>
    </row>
    <row r="1019" customFormat="false" ht="12.75" hidden="false" customHeight="false" outlineLevel="0" collapsed="false">
      <c r="A1019" s="415" t="n">
        <v>37755</v>
      </c>
    </row>
    <row r="1020" customFormat="false" ht="12.75" hidden="false" customHeight="false" outlineLevel="0" collapsed="false">
      <c r="A1020" s="415" t="n">
        <v>37756</v>
      </c>
    </row>
    <row r="1021" customFormat="false" ht="12.75" hidden="false" customHeight="false" outlineLevel="0" collapsed="false">
      <c r="A1021" s="415" t="n">
        <v>37757</v>
      </c>
    </row>
    <row r="1022" customFormat="false" ht="12.75" hidden="false" customHeight="false" outlineLevel="0" collapsed="false">
      <c r="A1022" s="415" t="n">
        <v>37760</v>
      </c>
    </row>
    <row r="1023" customFormat="false" ht="12.75" hidden="false" customHeight="false" outlineLevel="0" collapsed="false">
      <c r="A1023" s="415" t="n">
        <v>37761</v>
      </c>
    </row>
    <row r="1024" customFormat="false" ht="12.75" hidden="false" customHeight="false" outlineLevel="0" collapsed="false">
      <c r="A1024" s="415" t="n">
        <v>37762</v>
      </c>
    </row>
    <row r="1025" customFormat="false" ht="12.75" hidden="false" customHeight="false" outlineLevel="0" collapsed="false">
      <c r="A1025" s="415" t="n">
        <v>37763</v>
      </c>
    </row>
    <row r="1026" customFormat="false" ht="12.75" hidden="false" customHeight="false" outlineLevel="0" collapsed="false">
      <c r="A1026" s="415" t="n">
        <v>37764</v>
      </c>
    </row>
    <row r="1027" customFormat="false" ht="12.75" hidden="false" customHeight="false" outlineLevel="0" collapsed="false">
      <c r="A1027" s="415" t="n">
        <v>37767</v>
      </c>
    </row>
    <row r="1028" customFormat="false" ht="12.75" hidden="false" customHeight="false" outlineLevel="0" collapsed="false">
      <c r="A1028" s="415" t="n">
        <v>37768</v>
      </c>
    </row>
    <row r="1029" customFormat="false" ht="12.75" hidden="false" customHeight="false" outlineLevel="0" collapsed="false">
      <c r="A1029" s="415" t="n">
        <v>37769</v>
      </c>
    </row>
    <row r="1030" customFormat="false" ht="12.75" hidden="false" customHeight="false" outlineLevel="0" collapsed="false">
      <c r="A1030" s="415" t="n">
        <v>37770</v>
      </c>
    </row>
    <row r="1031" customFormat="false" ht="12.75" hidden="false" customHeight="false" outlineLevel="0" collapsed="false">
      <c r="A1031" s="415" t="n">
        <v>37771</v>
      </c>
    </row>
    <row r="1032" customFormat="false" ht="12.75" hidden="false" customHeight="false" outlineLevel="0" collapsed="false">
      <c r="A1032" s="415" t="n">
        <v>37774</v>
      </c>
    </row>
    <row r="1033" customFormat="false" ht="12.75" hidden="false" customHeight="false" outlineLevel="0" collapsed="false">
      <c r="A1033" s="415" t="n">
        <v>37775</v>
      </c>
    </row>
    <row r="1034" customFormat="false" ht="12.75" hidden="false" customHeight="false" outlineLevel="0" collapsed="false">
      <c r="A1034" s="415" t="n">
        <v>37776</v>
      </c>
    </row>
    <row r="1035" customFormat="false" ht="12.75" hidden="false" customHeight="false" outlineLevel="0" collapsed="false">
      <c r="A1035" s="415" t="n">
        <v>37777</v>
      </c>
    </row>
    <row r="1036" customFormat="false" ht="12.75" hidden="false" customHeight="false" outlineLevel="0" collapsed="false">
      <c r="A1036" s="415" t="n">
        <v>37778</v>
      </c>
    </row>
    <row r="1037" customFormat="false" ht="12.75" hidden="false" customHeight="false" outlineLevel="0" collapsed="false">
      <c r="A1037" s="415" t="n">
        <v>37781</v>
      </c>
    </row>
    <row r="1038" customFormat="false" ht="12.75" hidden="false" customHeight="false" outlineLevel="0" collapsed="false">
      <c r="A1038" s="415" t="n">
        <v>37782</v>
      </c>
    </row>
    <row r="1039" customFormat="false" ht="12.75" hidden="false" customHeight="false" outlineLevel="0" collapsed="false">
      <c r="A1039" s="415" t="n">
        <v>37783</v>
      </c>
    </row>
    <row r="1040" customFormat="false" ht="12.75" hidden="false" customHeight="false" outlineLevel="0" collapsed="false">
      <c r="A1040" s="415" t="n">
        <v>37784</v>
      </c>
    </row>
    <row r="1041" customFormat="false" ht="12.75" hidden="false" customHeight="false" outlineLevel="0" collapsed="false">
      <c r="A1041" s="415" t="n">
        <v>37785</v>
      </c>
    </row>
    <row r="1042" customFormat="false" ht="12.75" hidden="false" customHeight="false" outlineLevel="0" collapsed="false">
      <c r="A1042" s="415" t="n">
        <v>37788</v>
      </c>
    </row>
    <row r="1043" customFormat="false" ht="12.75" hidden="false" customHeight="false" outlineLevel="0" collapsed="false">
      <c r="A1043" s="415" t="n">
        <v>37789</v>
      </c>
    </row>
    <row r="1044" customFormat="false" ht="12.75" hidden="false" customHeight="false" outlineLevel="0" collapsed="false">
      <c r="A1044" s="415" t="n">
        <v>37790</v>
      </c>
    </row>
    <row r="1045" customFormat="false" ht="12.75" hidden="false" customHeight="false" outlineLevel="0" collapsed="false">
      <c r="A1045" s="415" t="n">
        <v>37791</v>
      </c>
    </row>
    <row r="1046" customFormat="false" ht="12.75" hidden="false" customHeight="false" outlineLevel="0" collapsed="false">
      <c r="A1046" s="415" t="n">
        <v>37792</v>
      </c>
    </row>
    <row r="1047" customFormat="false" ht="12.75" hidden="false" customHeight="false" outlineLevel="0" collapsed="false">
      <c r="A1047" s="415" t="n">
        <v>37795</v>
      </c>
    </row>
    <row r="1048" customFormat="false" ht="12.75" hidden="false" customHeight="false" outlineLevel="0" collapsed="false">
      <c r="A1048" s="415" t="n">
        <v>37796</v>
      </c>
    </row>
    <row r="1049" customFormat="false" ht="12.75" hidden="false" customHeight="false" outlineLevel="0" collapsed="false">
      <c r="A1049" s="415" t="n">
        <v>37797</v>
      </c>
    </row>
    <row r="1050" customFormat="false" ht="12.75" hidden="false" customHeight="false" outlineLevel="0" collapsed="false">
      <c r="A1050" s="415" t="n">
        <v>37798</v>
      </c>
    </row>
    <row r="1051" customFormat="false" ht="12.75" hidden="false" customHeight="false" outlineLevel="0" collapsed="false">
      <c r="A1051" s="415" t="n">
        <v>37799</v>
      </c>
    </row>
    <row r="1052" customFormat="false" ht="12.75" hidden="false" customHeight="false" outlineLevel="0" collapsed="false">
      <c r="A1052" s="415" t="n">
        <v>37802</v>
      </c>
    </row>
    <row r="1053" customFormat="false" ht="12.75" hidden="false" customHeight="false" outlineLevel="0" collapsed="false">
      <c r="A1053" s="415" t="n">
        <v>37803</v>
      </c>
    </row>
    <row r="1054" customFormat="false" ht="12.75" hidden="false" customHeight="false" outlineLevel="0" collapsed="false">
      <c r="A1054" s="415" t="n">
        <v>37804</v>
      </c>
    </row>
    <row r="1055" customFormat="false" ht="12.75" hidden="false" customHeight="false" outlineLevel="0" collapsed="false">
      <c r="A1055" s="415" t="n">
        <v>37805</v>
      </c>
    </row>
    <row r="1056" customFormat="false" ht="12.75" hidden="false" customHeight="false" outlineLevel="0" collapsed="false">
      <c r="A1056" s="415" t="n">
        <v>37809</v>
      </c>
    </row>
    <row r="1057" customFormat="false" ht="12.75" hidden="false" customHeight="false" outlineLevel="0" collapsed="false">
      <c r="A1057" s="415" t="n">
        <v>37810</v>
      </c>
    </row>
    <row r="1058" customFormat="false" ht="12.75" hidden="false" customHeight="false" outlineLevel="0" collapsed="false">
      <c r="A1058" s="415" t="n">
        <v>37811</v>
      </c>
    </row>
    <row r="1059" customFormat="false" ht="12.75" hidden="false" customHeight="false" outlineLevel="0" collapsed="false">
      <c r="A1059" s="415" t="n">
        <v>37812</v>
      </c>
    </row>
    <row r="1060" customFormat="false" ht="12.75" hidden="false" customHeight="false" outlineLevel="0" collapsed="false">
      <c r="A1060" s="415" t="n">
        <v>37813</v>
      </c>
    </row>
    <row r="1061" customFormat="false" ht="12.75" hidden="false" customHeight="false" outlineLevel="0" collapsed="false">
      <c r="A1061" s="415" t="n">
        <v>37816</v>
      </c>
    </row>
    <row r="1062" customFormat="false" ht="12.75" hidden="false" customHeight="false" outlineLevel="0" collapsed="false">
      <c r="A1062" s="415" t="n">
        <v>37817</v>
      </c>
    </row>
    <row r="1063" customFormat="false" ht="12.75" hidden="false" customHeight="false" outlineLevel="0" collapsed="false">
      <c r="A1063" s="415" t="n">
        <v>37818</v>
      </c>
    </row>
    <row r="1064" customFormat="false" ht="12.75" hidden="false" customHeight="false" outlineLevel="0" collapsed="false">
      <c r="A1064" s="415" t="n">
        <v>37819</v>
      </c>
    </row>
    <row r="1065" customFormat="false" ht="12.75" hidden="false" customHeight="false" outlineLevel="0" collapsed="false">
      <c r="A1065" s="415" t="n">
        <v>37820</v>
      </c>
    </row>
    <row r="1066" customFormat="false" ht="12.75" hidden="false" customHeight="false" outlineLevel="0" collapsed="false">
      <c r="A1066" s="415" t="n">
        <v>37823</v>
      </c>
    </row>
    <row r="1067" customFormat="false" ht="12.75" hidden="false" customHeight="false" outlineLevel="0" collapsed="false">
      <c r="A1067" s="415" t="n">
        <v>37824</v>
      </c>
    </row>
    <row r="1068" customFormat="false" ht="12.75" hidden="false" customHeight="false" outlineLevel="0" collapsed="false">
      <c r="A1068" s="415" t="n">
        <v>37825</v>
      </c>
    </row>
    <row r="1069" customFormat="false" ht="12.75" hidden="false" customHeight="false" outlineLevel="0" collapsed="false">
      <c r="A1069" s="415" t="n">
        <v>37826</v>
      </c>
    </row>
    <row r="1070" customFormat="false" ht="12.75" hidden="false" customHeight="false" outlineLevel="0" collapsed="false">
      <c r="A1070" s="415" t="n">
        <v>37827</v>
      </c>
    </row>
    <row r="1071" customFormat="false" ht="12.75" hidden="false" customHeight="false" outlineLevel="0" collapsed="false">
      <c r="A1071" s="415" t="n">
        <v>37830</v>
      </c>
    </row>
    <row r="1072" customFormat="false" ht="12.75" hidden="false" customHeight="false" outlineLevel="0" collapsed="false">
      <c r="A1072" s="415" t="n">
        <v>37831</v>
      </c>
    </row>
    <row r="1073" customFormat="false" ht="12.75" hidden="false" customHeight="false" outlineLevel="0" collapsed="false">
      <c r="A1073" s="415" t="n">
        <v>37832</v>
      </c>
    </row>
    <row r="1074" customFormat="false" ht="12.75" hidden="false" customHeight="false" outlineLevel="0" collapsed="false">
      <c r="A1074" s="415" t="n">
        <v>37833</v>
      </c>
    </row>
    <row r="1075" customFormat="false" ht="12.75" hidden="false" customHeight="false" outlineLevel="0" collapsed="false">
      <c r="A1075" s="415" t="n">
        <v>37834</v>
      </c>
    </row>
    <row r="1076" customFormat="false" ht="12.75" hidden="false" customHeight="false" outlineLevel="0" collapsed="false">
      <c r="A1076" s="415" t="n">
        <v>37837</v>
      </c>
    </row>
    <row r="1077" customFormat="false" ht="12.75" hidden="false" customHeight="false" outlineLevel="0" collapsed="false">
      <c r="A1077" s="415" t="n">
        <v>37838</v>
      </c>
    </row>
    <row r="1078" customFormat="false" ht="12.75" hidden="false" customHeight="false" outlineLevel="0" collapsed="false">
      <c r="A1078" s="415" t="n">
        <v>37839</v>
      </c>
    </row>
    <row r="1079" customFormat="false" ht="12.75" hidden="false" customHeight="false" outlineLevel="0" collapsed="false">
      <c r="A1079" s="415" t="n">
        <v>37840</v>
      </c>
    </row>
    <row r="1080" customFormat="false" ht="12.75" hidden="false" customHeight="false" outlineLevel="0" collapsed="false">
      <c r="A1080" s="415" t="n">
        <v>37841</v>
      </c>
    </row>
    <row r="1081" customFormat="false" ht="12.75" hidden="false" customHeight="false" outlineLevel="0" collapsed="false">
      <c r="A1081" s="415" t="n">
        <v>37844</v>
      </c>
    </row>
    <row r="1082" customFormat="false" ht="12.75" hidden="false" customHeight="false" outlineLevel="0" collapsed="false">
      <c r="A1082" s="415" t="n">
        <v>37845</v>
      </c>
    </row>
    <row r="1083" customFormat="false" ht="12.75" hidden="false" customHeight="false" outlineLevel="0" collapsed="false">
      <c r="A1083" s="415" t="n">
        <v>37846</v>
      </c>
    </row>
    <row r="1084" customFormat="false" ht="12.75" hidden="false" customHeight="false" outlineLevel="0" collapsed="false">
      <c r="A1084" s="415" t="n">
        <v>37847</v>
      </c>
    </row>
    <row r="1085" customFormat="false" ht="12.75" hidden="false" customHeight="false" outlineLevel="0" collapsed="false">
      <c r="A1085" s="415" t="n">
        <v>37848</v>
      </c>
    </row>
    <row r="1086" customFormat="false" ht="12.75" hidden="false" customHeight="false" outlineLevel="0" collapsed="false">
      <c r="A1086" s="415" t="n">
        <v>37851</v>
      </c>
    </row>
    <row r="1087" customFormat="false" ht="12.75" hidden="false" customHeight="false" outlineLevel="0" collapsed="false">
      <c r="A1087" s="415" t="n">
        <v>37852</v>
      </c>
    </row>
    <row r="1088" customFormat="false" ht="12.75" hidden="false" customHeight="false" outlineLevel="0" collapsed="false">
      <c r="A1088" s="415" t="n">
        <v>37853</v>
      </c>
    </row>
    <row r="1089" customFormat="false" ht="12.75" hidden="false" customHeight="false" outlineLevel="0" collapsed="false">
      <c r="A1089" s="415" t="n">
        <v>37854</v>
      </c>
    </row>
    <row r="1090" customFormat="false" ht="12.75" hidden="false" customHeight="false" outlineLevel="0" collapsed="false">
      <c r="A1090" s="415" t="n">
        <v>37855</v>
      </c>
    </row>
    <row r="1091" customFormat="false" ht="12.75" hidden="false" customHeight="false" outlineLevel="0" collapsed="false">
      <c r="A1091" s="415" t="n">
        <v>37858</v>
      </c>
    </row>
    <row r="1092" customFormat="false" ht="12.75" hidden="false" customHeight="false" outlineLevel="0" collapsed="false">
      <c r="A1092" s="415" t="n">
        <v>37859</v>
      </c>
    </row>
    <row r="1093" customFormat="false" ht="12.75" hidden="false" customHeight="false" outlineLevel="0" collapsed="false">
      <c r="A1093" s="415" t="n">
        <v>37860</v>
      </c>
    </row>
    <row r="1094" customFormat="false" ht="12.75" hidden="false" customHeight="false" outlineLevel="0" collapsed="false">
      <c r="A1094" s="415" t="n">
        <v>37861</v>
      </c>
    </row>
    <row r="1095" customFormat="false" ht="12.75" hidden="false" customHeight="false" outlineLevel="0" collapsed="false">
      <c r="A1095" s="415" t="n">
        <v>37862</v>
      </c>
    </row>
    <row r="1096" customFormat="false" ht="12.75" hidden="false" customHeight="false" outlineLevel="0" collapsed="false">
      <c r="A1096" s="415" t="n">
        <v>37865</v>
      </c>
    </row>
    <row r="1097" customFormat="false" ht="12.75" hidden="false" customHeight="false" outlineLevel="0" collapsed="false">
      <c r="A1097" s="415" t="n">
        <v>37866</v>
      </c>
    </row>
    <row r="1098" customFormat="false" ht="12.75" hidden="false" customHeight="false" outlineLevel="0" collapsed="false">
      <c r="A1098" s="415" t="n">
        <v>37867</v>
      </c>
    </row>
    <row r="1099" customFormat="false" ht="12.75" hidden="false" customHeight="false" outlineLevel="0" collapsed="false">
      <c r="A1099" s="415" t="n">
        <v>37868</v>
      </c>
    </row>
    <row r="1100" customFormat="false" ht="12.75" hidden="false" customHeight="false" outlineLevel="0" collapsed="false">
      <c r="A1100" s="415" t="n">
        <v>37869</v>
      </c>
    </row>
    <row r="1101" customFormat="false" ht="12.75" hidden="false" customHeight="false" outlineLevel="0" collapsed="false">
      <c r="A1101" s="415" t="n">
        <v>37872</v>
      </c>
    </row>
    <row r="1102" customFormat="false" ht="12.75" hidden="false" customHeight="false" outlineLevel="0" collapsed="false">
      <c r="A1102" s="415" t="n">
        <v>37873</v>
      </c>
    </row>
    <row r="1103" customFormat="false" ht="12.75" hidden="false" customHeight="false" outlineLevel="0" collapsed="false">
      <c r="A1103" s="415" t="n">
        <v>37874</v>
      </c>
    </row>
    <row r="1104" customFormat="false" ht="12.75" hidden="false" customHeight="false" outlineLevel="0" collapsed="false">
      <c r="A1104" s="415" t="n">
        <v>37875</v>
      </c>
    </row>
    <row r="1105" customFormat="false" ht="12.75" hidden="false" customHeight="false" outlineLevel="0" collapsed="false">
      <c r="A1105" s="415" t="n">
        <v>37876</v>
      </c>
    </row>
    <row r="1106" customFormat="false" ht="12.75" hidden="false" customHeight="false" outlineLevel="0" collapsed="false">
      <c r="A1106" s="415" t="n">
        <v>37879</v>
      </c>
    </row>
    <row r="1107" customFormat="false" ht="12.75" hidden="false" customHeight="false" outlineLevel="0" collapsed="false">
      <c r="A1107" s="415" t="n">
        <v>37880</v>
      </c>
    </row>
    <row r="1108" customFormat="false" ht="12.75" hidden="false" customHeight="false" outlineLevel="0" collapsed="false">
      <c r="A1108" s="415" t="n">
        <v>37881</v>
      </c>
    </row>
    <row r="1109" customFormat="false" ht="12.75" hidden="false" customHeight="false" outlineLevel="0" collapsed="false">
      <c r="A1109" s="415" t="n">
        <v>37882</v>
      </c>
    </row>
    <row r="1110" customFormat="false" ht="12.75" hidden="false" customHeight="false" outlineLevel="0" collapsed="false">
      <c r="A1110" s="415" t="n">
        <v>37883</v>
      </c>
    </row>
    <row r="1111" customFormat="false" ht="12.75" hidden="false" customHeight="false" outlineLevel="0" collapsed="false">
      <c r="A1111" s="415" t="n">
        <v>37886</v>
      </c>
    </row>
    <row r="1112" customFormat="false" ht="12.75" hidden="false" customHeight="false" outlineLevel="0" collapsed="false">
      <c r="A1112" s="415" t="n">
        <v>37887</v>
      </c>
    </row>
    <row r="1113" customFormat="false" ht="12.75" hidden="false" customHeight="false" outlineLevel="0" collapsed="false">
      <c r="A1113" s="415" t="n">
        <v>37888</v>
      </c>
    </row>
    <row r="1114" customFormat="false" ht="12.75" hidden="false" customHeight="false" outlineLevel="0" collapsed="false">
      <c r="A1114" s="415" t="n">
        <v>37889</v>
      </c>
    </row>
    <row r="1115" customFormat="false" ht="12.75" hidden="false" customHeight="false" outlineLevel="0" collapsed="false">
      <c r="A1115" s="415" t="n">
        <v>37890</v>
      </c>
    </row>
    <row r="1116" customFormat="false" ht="12.75" hidden="false" customHeight="false" outlineLevel="0" collapsed="false">
      <c r="A1116" s="415" t="n">
        <v>37893</v>
      </c>
    </row>
    <row r="1117" customFormat="false" ht="12.75" hidden="false" customHeight="false" outlineLevel="0" collapsed="false">
      <c r="A1117" s="415" t="n">
        <v>37894</v>
      </c>
    </row>
    <row r="1118" customFormat="false" ht="12.75" hidden="false" customHeight="false" outlineLevel="0" collapsed="false">
      <c r="A1118" s="415" t="n">
        <v>37895</v>
      </c>
    </row>
    <row r="1119" customFormat="false" ht="12.75" hidden="false" customHeight="false" outlineLevel="0" collapsed="false">
      <c r="A1119" s="415" t="n">
        <v>37896</v>
      </c>
    </row>
    <row r="1120" customFormat="false" ht="12.75" hidden="false" customHeight="false" outlineLevel="0" collapsed="false">
      <c r="A1120" s="415" t="n">
        <v>37897</v>
      </c>
    </row>
    <row r="1121" customFormat="false" ht="12.75" hidden="false" customHeight="false" outlineLevel="0" collapsed="false">
      <c r="A1121" s="415" t="n">
        <v>37900</v>
      </c>
    </row>
    <row r="1122" customFormat="false" ht="12.75" hidden="false" customHeight="false" outlineLevel="0" collapsed="false">
      <c r="A1122" s="415" t="n">
        <v>37901</v>
      </c>
    </row>
    <row r="1123" customFormat="false" ht="12.75" hidden="false" customHeight="false" outlineLevel="0" collapsed="false">
      <c r="A1123" s="415" t="n">
        <v>37902</v>
      </c>
    </row>
    <row r="1124" customFormat="false" ht="12.75" hidden="false" customHeight="false" outlineLevel="0" collapsed="false">
      <c r="A1124" s="415" t="n">
        <v>37903</v>
      </c>
    </row>
    <row r="1125" customFormat="false" ht="12.75" hidden="false" customHeight="false" outlineLevel="0" collapsed="false">
      <c r="A1125" s="415" t="n">
        <v>37904</v>
      </c>
    </row>
    <row r="1126" customFormat="false" ht="12.75" hidden="false" customHeight="false" outlineLevel="0" collapsed="false">
      <c r="A1126" s="415" t="n">
        <v>37907</v>
      </c>
    </row>
    <row r="1127" customFormat="false" ht="12.75" hidden="false" customHeight="false" outlineLevel="0" collapsed="false">
      <c r="A1127" s="415" t="n">
        <v>37908</v>
      </c>
    </row>
    <row r="1128" customFormat="false" ht="12.75" hidden="false" customHeight="false" outlineLevel="0" collapsed="false">
      <c r="A1128" s="415" t="n">
        <v>37909</v>
      </c>
    </row>
    <row r="1129" customFormat="false" ht="12.75" hidden="false" customHeight="false" outlineLevel="0" collapsed="false">
      <c r="A1129" s="415" t="n">
        <v>37910</v>
      </c>
    </row>
    <row r="1130" customFormat="false" ht="12.75" hidden="false" customHeight="false" outlineLevel="0" collapsed="false">
      <c r="A1130" s="415" t="n">
        <v>37911</v>
      </c>
    </row>
    <row r="1131" customFormat="false" ht="12.75" hidden="false" customHeight="false" outlineLevel="0" collapsed="false">
      <c r="A1131" s="415" t="n">
        <v>37914</v>
      </c>
    </row>
    <row r="1132" customFormat="false" ht="12.75" hidden="false" customHeight="false" outlineLevel="0" collapsed="false">
      <c r="A1132" s="415" t="n">
        <v>37915</v>
      </c>
    </row>
    <row r="1133" customFormat="false" ht="12.75" hidden="false" customHeight="false" outlineLevel="0" collapsed="false">
      <c r="A1133" s="415" t="n">
        <v>37916</v>
      </c>
    </row>
    <row r="1134" customFormat="false" ht="12.75" hidden="false" customHeight="false" outlineLevel="0" collapsed="false">
      <c r="A1134" s="415" t="n">
        <v>37917</v>
      </c>
    </row>
    <row r="1135" customFormat="false" ht="12.75" hidden="false" customHeight="false" outlineLevel="0" collapsed="false">
      <c r="A1135" s="415" t="n">
        <v>37918</v>
      </c>
    </row>
    <row r="1136" customFormat="false" ht="12.75" hidden="false" customHeight="false" outlineLevel="0" collapsed="false">
      <c r="A1136" s="415" t="n">
        <v>37921</v>
      </c>
    </row>
    <row r="1137" customFormat="false" ht="12.75" hidden="false" customHeight="false" outlineLevel="0" collapsed="false">
      <c r="A1137" s="415" t="n">
        <v>37922</v>
      </c>
    </row>
    <row r="1138" customFormat="false" ht="12.75" hidden="false" customHeight="false" outlineLevel="0" collapsed="false">
      <c r="A1138" s="415" t="n">
        <v>37923</v>
      </c>
    </row>
    <row r="1139" customFormat="false" ht="12.75" hidden="false" customHeight="false" outlineLevel="0" collapsed="false">
      <c r="A1139" s="415" t="n">
        <v>37924</v>
      </c>
    </row>
    <row r="1140" customFormat="false" ht="12.75" hidden="false" customHeight="false" outlineLevel="0" collapsed="false">
      <c r="A1140" s="415" t="n">
        <v>37925</v>
      </c>
    </row>
    <row r="1141" customFormat="false" ht="12.75" hidden="false" customHeight="false" outlineLevel="0" collapsed="false">
      <c r="A1141" s="415" t="n">
        <v>37928</v>
      </c>
    </row>
    <row r="1142" customFormat="false" ht="12.75" hidden="false" customHeight="false" outlineLevel="0" collapsed="false">
      <c r="A1142" s="415" t="n">
        <v>37929</v>
      </c>
    </row>
    <row r="1143" customFormat="false" ht="12.75" hidden="false" customHeight="false" outlineLevel="0" collapsed="false">
      <c r="A1143" s="415" t="n">
        <v>37930</v>
      </c>
    </row>
    <row r="1144" customFormat="false" ht="12.75" hidden="false" customHeight="false" outlineLevel="0" collapsed="false">
      <c r="A1144" s="415" t="n">
        <v>37931</v>
      </c>
    </row>
    <row r="1145" customFormat="false" ht="12.75" hidden="false" customHeight="false" outlineLevel="0" collapsed="false">
      <c r="A1145" s="415" t="n">
        <v>37932</v>
      </c>
    </row>
    <row r="1146" customFormat="false" ht="12.75" hidden="false" customHeight="false" outlineLevel="0" collapsed="false">
      <c r="A1146" s="415" t="n">
        <v>37935</v>
      </c>
    </row>
    <row r="1147" customFormat="false" ht="12.75" hidden="false" customHeight="false" outlineLevel="0" collapsed="false">
      <c r="A1147" s="415" t="n">
        <v>37936</v>
      </c>
    </row>
    <row r="1148" customFormat="false" ht="12.75" hidden="false" customHeight="false" outlineLevel="0" collapsed="false">
      <c r="A1148" s="415" t="n">
        <v>37937</v>
      </c>
    </row>
    <row r="1149" customFormat="false" ht="12.75" hidden="false" customHeight="false" outlineLevel="0" collapsed="false">
      <c r="A1149" s="415" t="n">
        <v>37938</v>
      </c>
    </row>
    <row r="1150" customFormat="false" ht="12.75" hidden="false" customHeight="false" outlineLevel="0" collapsed="false">
      <c r="A1150" s="415" t="n">
        <v>37939</v>
      </c>
    </row>
    <row r="1151" customFormat="false" ht="12.75" hidden="false" customHeight="false" outlineLevel="0" collapsed="false">
      <c r="A1151" s="415" t="n">
        <v>37942</v>
      </c>
    </row>
    <row r="1152" customFormat="false" ht="12.75" hidden="false" customHeight="false" outlineLevel="0" collapsed="false">
      <c r="A1152" s="415" t="n">
        <v>37943</v>
      </c>
    </row>
    <row r="1153" customFormat="false" ht="12.75" hidden="false" customHeight="false" outlineLevel="0" collapsed="false">
      <c r="A1153" s="415" t="n">
        <v>37944</v>
      </c>
    </row>
    <row r="1154" customFormat="false" ht="12.75" hidden="false" customHeight="false" outlineLevel="0" collapsed="false">
      <c r="A1154" s="415" t="n">
        <v>37945</v>
      </c>
    </row>
    <row r="1155" customFormat="false" ht="12.75" hidden="false" customHeight="false" outlineLevel="0" collapsed="false">
      <c r="A1155" s="415" t="n">
        <v>37946</v>
      </c>
    </row>
    <row r="1156" customFormat="false" ht="12.75" hidden="false" customHeight="false" outlineLevel="0" collapsed="false">
      <c r="A1156" s="415" t="n">
        <v>37949</v>
      </c>
    </row>
    <row r="1157" customFormat="false" ht="12.75" hidden="false" customHeight="false" outlineLevel="0" collapsed="false">
      <c r="A1157" s="415" t="n">
        <v>37950</v>
      </c>
    </row>
    <row r="1158" customFormat="false" ht="12.75" hidden="false" customHeight="false" outlineLevel="0" collapsed="false">
      <c r="A1158" s="415" t="n">
        <v>37951</v>
      </c>
    </row>
    <row r="1159" customFormat="false" ht="12.75" hidden="false" customHeight="false" outlineLevel="0" collapsed="false">
      <c r="A1159" s="415" t="n">
        <v>37952</v>
      </c>
    </row>
    <row r="1160" customFormat="false" ht="12.75" hidden="false" customHeight="false" outlineLevel="0" collapsed="false">
      <c r="A1160" s="415" t="n">
        <v>37953</v>
      </c>
    </row>
    <row r="1161" customFormat="false" ht="12.75" hidden="false" customHeight="false" outlineLevel="0" collapsed="false">
      <c r="A1161" s="415" t="n">
        <v>37956</v>
      </c>
    </row>
    <row r="1162" customFormat="false" ht="12.75" hidden="false" customHeight="false" outlineLevel="0" collapsed="false">
      <c r="A1162" s="415" t="n">
        <v>37957</v>
      </c>
    </row>
    <row r="1163" customFormat="false" ht="12.75" hidden="false" customHeight="false" outlineLevel="0" collapsed="false">
      <c r="A1163" s="415" t="n">
        <v>37958</v>
      </c>
    </row>
    <row r="1164" customFormat="false" ht="12.75" hidden="false" customHeight="false" outlineLevel="0" collapsed="false">
      <c r="A1164" s="415" t="n">
        <v>37959</v>
      </c>
    </row>
    <row r="1165" customFormat="false" ht="12.75" hidden="false" customHeight="false" outlineLevel="0" collapsed="false">
      <c r="A1165" s="415" t="n">
        <v>37960</v>
      </c>
    </row>
    <row r="1166" customFormat="false" ht="12.75" hidden="false" customHeight="false" outlineLevel="0" collapsed="false">
      <c r="A1166" s="415" t="n">
        <v>37963</v>
      </c>
    </row>
    <row r="1167" customFormat="false" ht="12.75" hidden="false" customHeight="false" outlineLevel="0" collapsed="false">
      <c r="A1167" s="415" t="n">
        <v>37964</v>
      </c>
    </row>
    <row r="1168" customFormat="false" ht="12.75" hidden="false" customHeight="false" outlineLevel="0" collapsed="false">
      <c r="A1168" s="415" t="n">
        <v>37965</v>
      </c>
    </row>
    <row r="1169" customFormat="false" ht="12.75" hidden="false" customHeight="false" outlineLevel="0" collapsed="false">
      <c r="A1169" s="415" t="n">
        <v>37966</v>
      </c>
    </row>
    <row r="1170" customFormat="false" ht="12.75" hidden="false" customHeight="false" outlineLevel="0" collapsed="false">
      <c r="A1170" s="415" t="n">
        <v>37967</v>
      </c>
    </row>
    <row r="1171" customFormat="false" ht="12.75" hidden="false" customHeight="false" outlineLevel="0" collapsed="false">
      <c r="A1171" s="415" t="n">
        <v>37970</v>
      </c>
    </row>
    <row r="1172" customFormat="false" ht="12.75" hidden="false" customHeight="false" outlineLevel="0" collapsed="false">
      <c r="A1172" s="415" t="n">
        <v>37971</v>
      </c>
    </row>
    <row r="1173" customFormat="false" ht="12.75" hidden="false" customHeight="false" outlineLevel="0" collapsed="false">
      <c r="A1173" s="415" t="n">
        <v>37972</v>
      </c>
    </row>
    <row r="1174" customFormat="false" ht="12.75" hidden="false" customHeight="false" outlineLevel="0" collapsed="false">
      <c r="A1174" s="415" t="n">
        <v>37973</v>
      </c>
    </row>
    <row r="1175" customFormat="false" ht="12.75" hidden="false" customHeight="false" outlineLevel="0" collapsed="false">
      <c r="A1175" s="415" t="n">
        <v>37974</v>
      </c>
    </row>
    <row r="1176" customFormat="false" ht="12.75" hidden="false" customHeight="false" outlineLevel="0" collapsed="false">
      <c r="A1176" s="415" t="n">
        <v>37977</v>
      </c>
    </row>
    <row r="1177" customFormat="false" ht="12.75" hidden="false" customHeight="false" outlineLevel="0" collapsed="false">
      <c r="A1177" s="415" t="n">
        <v>37978</v>
      </c>
    </row>
    <row r="1178" customFormat="false" ht="12.75" hidden="false" customHeight="false" outlineLevel="0" collapsed="false">
      <c r="A1178" s="415" t="n">
        <v>37979</v>
      </c>
    </row>
    <row r="1179" customFormat="false" ht="12.75" hidden="false" customHeight="false" outlineLevel="0" collapsed="false">
      <c r="A1179" s="415" t="n">
        <v>37981</v>
      </c>
    </row>
    <row r="1180" customFormat="false" ht="12.75" hidden="false" customHeight="false" outlineLevel="0" collapsed="false">
      <c r="A1180" s="415" t="n">
        <v>37984</v>
      </c>
    </row>
    <row r="1181" customFormat="false" ht="12.75" hidden="false" customHeight="false" outlineLevel="0" collapsed="false">
      <c r="A1181" s="415" t="n">
        <v>37985</v>
      </c>
    </row>
    <row r="1182" customFormat="false" ht="12.75" hidden="false" customHeight="false" outlineLevel="0" collapsed="false">
      <c r="A1182" s="415" t="n">
        <v>37986</v>
      </c>
    </row>
    <row r="1183" customFormat="false" ht="12.75" hidden="false" customHeight="false" outlineLevel="0" collapsed="false">
      <c r="A1183" s="415" t="n">
        <v>37988</v>
      </c>
    </row>
    <row r="1184" customFormat="false" ht="12.75" hidden="false" customHeight="false" outlineLevel="0" collapsed="false">
      <c r="A1184" s="415" t="n">
        <v>37991</v>
      </c>
    </row>
    <row r="1185" customFormat="false" ht="12.75" hidden="false" customHeight="false" outlineLevel="0" collapsed="false">
      <c r="A1185" s="415" t="n">
        <v>37992</v>
      </c>
    </row>
    <row r="1186" customFormat="false" ht="12.75" hidden="false" customHeight="false" outlineLevel="0" collapsed="false">
      <c r="A1186" s="415" t="n">
        <v>37993</v>
      </c>
    </row>
    <row r="1187" customFormat="false" ht="12.75" hidden="false" customHeight="false" outlineLevel="0" collapsed="false">
      <c r="A1187" s="415" t="n">
        <v>37994</v>
      </c>
    </row>
    <row r="1188" customFormat="false" ht="12.75" hidden="false" customHeight="false" outlineLevel="0" collapsed="false">
      <c r="A1188" s="415" t="n">
        <v>37995</v>
      </c>
    </row>
    <row r="1189" customFormat="false" ht="12.75" hidden="false" customHeight="false" outlineLevel="0" collapsed="false">
      <c r="A1189" s="415" t="n">
        <v>37998</v>
      </c>
    </row>
    <row r="1190" customFormat="false" ht="12.75" hidden="false" customHeight="false" outlineLevel="0" collapsed="false">
      <c r="A1190" s="415" t="n">
        <v>37999</v>
      </c>
    </row>
    <row r="1191" customFormat="false" ht="12.75" hidden="false" customHeight="false" outlineLevel="0" collapsed="false">
      <c r="A1191" s="415" t="n">
        <v>38000</v>
      </c>
    </row>
    <row r="1192" customFormat="false" ht="12.75" hidden="false" customHeight="false" outlineLevel="0" collapsed="false">
      <c r="A1192" s="415" t="n">
        <v>38001</v>
      </c>
    </row>
    <row r="1193" customFormat="false" ht="12.75" hidden="false" customHeight="false" outlineLevel="0" collapsed="false">
      <c r="A1193" s="415" t="n">
        <v>38002</v>
      </c>
    </row>
    <row r="1194" customFormat="false" ht="12.75" hidden="false" customHeight="false" outlineLevel="0" collapsed="false">
      <c r="A1194" s="415" t="n">
        <v>38005</v>
      </c>
    </row>
    <row r="1195" customFormat="false" ht="12.75" hidden="false" customHeight="false" outlineLevel="0" collapsed="false">
      <c r="A1195" s="415" t="n">
        <v>38006</v>
      </c>
    </row>
    <row r="1196" customFormat="false" ht="12.75" hidden="false" customHeight="false" outlineLevel="0" collapsed="false">
      <c r="A1196" s="415" t="n">
        <v>38007</v>
      </c>
    </row>
    <row r="1197" customFormat="false" ht="12.75" hidden="false" customHeight="false" outlineLevel="0" collapsed="false">
      <c r="A1197" s="415" t="n">
        <v>38008</v>
      </c>
    </row>
    <row r="1198" customFormat="false" ht="12.75" hidden="false" customHeight="false" outlineLevel="0" collapsed="false">
      <c r="A1198" s="415" t="n">
        <v>38009</v>
      </c>
    </row>
    <row r="1199" customFormat="false" ht="12.75" hidden="false" customHeight="false" outlineLevel="0" collapsed="false">
      <c r="A1199" s="415" t="n">
        <v>38012</v>
      </c>
    </row>
    <row r="1200" customFormat="false" ht="12.75" hidden="false" customHeight="false" outlineLevel="0" collapsed="false">
      <c r="A1200" s="415" t="n">
        <v>38013</v>
      </c>
    </row>
    <row r="1201" customFormat="false" ht="12.75" hidden="false" customHeight="false" outlineLevel="0" collapsed="false">
      <c r="A1201" s="415" t="n">
        <v>38014</v>
      </c>
    </row>
    <row r="1202" customFormat="false" ht="12.75" hidden="false" customHeight="false" outlineLevel="0" collapsed="false">
      <c r="A1202" s="415" t="n">
        <v>38015</v>
      </c>
    </row>
    <row r="1203" customFormat="false" ht="12.75" hidden="false" customHeight="false" outlineLevel="0" collapsed="false">
      <c r="A1203" s="415" t="n">
        <v>38016</v>
      </c>
    </row>
    <row r="1204" customFormat="false" ht="12.75" hidden="false" customHeight="false" outlineLevel="0" collapsed="false">
      <c r="A1204" s="415" t="n">
        <v>38019</v>
      </c>
    </row>
    <row r="1205" customFormat="false" ht="12.75" hidden="false" customHeight="false" outlineLevel="0" collapsed="false">
      <c r="A1205" s="415" t="n">
        <v>38020</v>
      </c>
    </row>
    <row r="1206" customFormat="false" ht="12.75" hidden="false" customHeight="false" outlineLevel="0" collapsed="false">
      <c r="A1206" s="415" t="n">
        <v>38021</v>
      </c>
    </row>
    <row r="1207" customFormat="false" ht="12.75" hidden="false" customHeight="false" outlineLevel="0" collapsed="false">
      <c r="A1207" s="415" t="n">
        <v>38022</v>
      </c>
    </row>
    <row r="1208" customFormat="false" ht="12.75" hidden="false" customHeight="false" outlineLevel="0" collapsed="false">
      <c r="A1208" s="415" t="n">
        <v>38023</v>
      </c>
    </row>
    <row r="1209" customFormat="false" ht="12.75" hidden="false" customHeight="false" outlineLevel="0" collapsed="false">
      <c r="A1209" s="415" t="n">
        <v>38026</v>
      </c>
    </row>
    <row r="1210" customFormat="false" ht="12.75" hidden="false" customHeight="false" outlineLevel="0" collapsed="false">
      <c r="A1210" s="415" t="n">
        <v>38027</v>
      </c>
    </row>
    <row r="1211" customFormat="false" ht="12.75" hidden="false" customHeight="false" outlineLevel="0" collapsed="false">
      <c r="A1211" s="415" t="n">
        <v>38028</v>
      </c>
    </row>
    <row r="1212" customFormat="false" ht="12.75" hidden="false" customHeight="false" outlineLevel="0" collapsed="false">
      <c r="A1212" s="415" t="n">
        <v>38029</v>
      </c>
    </row>
    <row r="1213" customFormat="false" ht="12.75" hidden="false" customHeight="false" outlineLevel="0" collapsed="false">
      <c r="A1213" s="415" t="n">
        <v>38030</v>
      </c>
    </row>
    <row r="1214" customFormat="false" ht="12.75" hidden="false" customHeight="false" outlineLevel="0" collapsed="false">
      <c r="A1214" s="415" t="n">
        <v>38033</v>
      </c>
    </row>
    <row r="1215" customFormat="false" ht="12.75" hidden="false" customHeight="false" outlineLevel="0" collapsed="false">
      <c r="A1215" s="415" t="n">
        <v>38034</v>
      </c>
    </row>
    <row r="1216" customFormat="false" ht="12.75" hidden="false" customHeight="false" outlineLevel="0" collapsed="false">
      <c r="A1216" s="415" t="n">
        <v>38035</v>
      </c>
    </row>
    <row r="1217" customFormat="false" ht="12.75" hidden="false" customHeight="false" outlineLevel="0" collapsed="false">
      <c r="A1217" s="415" t="n">
        <v>38036</v>
      </c>
    </row>
    <row r="1218" customFormat="false" ht="12.75" hidden="false" customHeight="false" outlineLevel="0" collapsed="false">
      <c r="A1218" s="415" t="n">
        <v>38037</v>
      </c>
    </row>
    <row r="1219" customFormat="false" ht="12.75" hidden="false" customHeight="false" outlineLevel="0" collapsed="false">
      <c r="A1219" s="415" t="n">
        <v>38040</v>
      </c>
    </row>
    <row r="1220" customFormat="false" ht="12.75" hidden="false" customHeight="false" outlineLevel="0" collapsed="false">
      <c r="A1220" s="415" t="n">
        <v>38041</v>
      </c>
    </row>
    <row r="1221" customFormat="false" ht="12.75" hidden="false" customHeight="false" outlineLevel="0" collapsed="false">
      <c r="A1221" s="415" t="n">
        <v>38042</v>
      </c>
    </row>
    <row r="1222" customFormat="false" ht="12.75" hidden="false" customHeight="false" outlineLevel="0" collapsed="false">
      <c r="A1222" s="415" t="n">
        <v>38043</v>
      </c>
    </row>
    <row r="1223" customFormat="false" ht="12.75" hidden="false" customHeight="false" outlineLevel="0" collapsed="false">
      <c r="A1223" s="415" t="n">
        <v>38044</v>
      </c>
    </row>
    <row r="1224" customFormat="false" ht="12.75" hidden="false" customHeight="false" outlineLevel="0" collapsed="false">
      <c r="A1224" s="415" t="n">
        <v>38047</v>
      </c>
    </row>
    <row r="1225" customFormat="false" ht="12.75" hidden="false" customHeight="false" outlineLevel="0" collapsed="false">
      <c r="A1225" s="415" t="n">
        <v>38048</v>
      </c>
    </row>
    <row r="1226" customFormat="false" ht="12.75" hidden="false" customHeight="false" outlineLevel="0" collapsed="false">
      <c r="A1226" s="415" t="n">
        <v>38049</v>
      </c>
    </row>
    <row r="1227" customFormat="false" ht="12.75" hidden="false" customHeight="false" outlineLevel="0" collapsed="false">
      <c r="A1227" s="415" t="n">
        <v>38050</v>
      </c>
    </row>
    <row r="1228" customFormat="false" ht="12.75" hidden="false" customHeight="false" outlineLevel="0" collapsed="false">
      <c r="A1228" s="415" t="n">
        <v>38051</v>
      </c>
    </row>
    <row r="1229" customFormat="false" ht="12.75" hidden="false" customHeight="false" outlineLevel="0" collapsed="false">
      <c r="A1229" s="415" t="n">
        <v>38054</v>
      </c>
    </row>
    <row r="1230" customFormat="false" ht="12.75" hidden="false" customHeight="false" outlineLevel="0" collapsed="false">
      <c r="A1230" s="415" t="n">
        <v>38055</v>
      </c>
    </row>
    <row r="1231" customFormat="false" ht="12.75" hidden="false" customHeight="false" outlineLevel="0" collapsed="false">
      <c r="A1231" s="415" t="n">
        <v>38056</v>
      </c>
    </row>
    <row r="1232" customFormat="false" ht="12.75" hidden="false" customHeight="false" outlineLevel="0" collapsed="false">
      <c r="A1232" s="415" t="n">
        <v>38057</v>
      </c>
    </row>
    <row r="1233" customFormat="false" ht="12.75" hidden="false" customHeight="false" outlineLevel="0" collapsed="false">
      <c r="A1233" s="415" t="n">
        <v>38058</v>
      </c>
    </row>
    <row r="1234" customFormat="false" ht="12.75" hidden="false" customHeight="false" outlineLevel="0" collapsed="false">
      <c r="A1234" s="415" t="n">
        <v>38061</v>
      </c>
    </row>
    <row r="1235" customFormat="false" ht="12.75" hidden="false" customHeight="false" outlineLevel="0" collapsed="false">
      <c r="A1235" s="415" t="n">
        <v>38062</v>
      </c>
    </row>
    <row r="1236" customFormat="false" ht="12.75" hidden="false" customHeight="false" outlineLevel="0" collapsed="false">
      <c r="A1236" s="415" t="n">
        <v>38063</v>
      </c>
    </row>
    <row r="1237" customFormat="false" ht="12.75" hidden="false" customHeight="false" outlineLevel="0" collapsed="false">
      <c r="A1237" s="415" t="n">
        <v>38064</v>
      </c>
    </row>
    <row r="1238" customFormat="false" ht="12.75" hidden="false" customHeight="false" outlineLevel="0" collapsed="false">
      <c r="A1238" s="415" t="n">
        <v>38065</v>
      </c>
    </row>
    <row r="1239" customFormat="false" ht="12.75" hidden="false" customHeight="false" outlineLevel="0" collapsed="false">
      <c r="A1239" s="415" t="n">
        <v>38068</v>
      </c>
    </row>
    <row r="1240" customFormat="false" ht="12.75" hidden="false" customHeight="false" outlineLevel="0" collapsed="false">
      <c r="A1240" s="415" t="n">
        <v>38069</v>
      </c>
    </row>
    <row r="1241" customFormat="false" ht="12.75" hidden="false" customHeight="false" outlineLevel="0" collapsed="false">
      <c r="A1241" s="415" t="n">
        <v>38070</v>
      </c>
    </row>
    <row r="1242" customFormat="false" ht="12.75" hidden="false" customHeight="false" outlineLevel="0" collapsed="false">
      <c r="A1242" s="415" t="n">
        <v>38071</v>
      </c>
    </row>
    <row r="1243" customFormat="false" ht="12.75" hidden="false" customHeight="false" outlineLevel="0" collapsed="false">
      <c r="A1243" s="415" t="n">
        <v>38072</v>
      </c>
    </row>
    <row r="1244" customFormat="false" ht="12.75" hidden="false" customHeight="false" outlineLevel="0" collapsed="false">
      <c r="A1244" s="415" t="n">
        <v>38075</v>
      </c>
    </row>
    <row r="1245" customFormat="false" ht="12.75" hidden="false" customHeight="false" outlineLevel="0" collapsed="false">
      <c r="A1245" s="415" t="n">
        <v>38076</v>
      </c>
    </row>
    <row r="1246" customFormat="false" ht="12.75" hidden="false" customHeight="false" outlineLevel="0" collapsed="false">
      <c r="A1246" s="415" t="n">
        <v>38077</v>
      </c>
    </row>
    <row r="1247" customFormat="false" ht="12.75" hidden="false" customHeight="false" outlineLevel="0" collapsed="false">
      <c r="A1247" s="415" t="n">
        <v>38078</v>
      </c>
    </row>
    <row r="1248" customFormat="false" ht="12.75" hidden="false" customHeight="false" outlineLevel="0" collapsed="false">
      <c r="A1248" s="415" t="n">
        <v>38079</v>
      </c>
    </row>
    <row r="1249" customFormat="false" ht="12.75" hidden="false" customHeight="false" outlineLevel="0" collapsed="false">
      <c r="A1249" s="415" t="n">
        <v>38082</v>
      </c>
    </row>
    <row r="1250" customFormat="false" ht="12.75" hidden="false" customHeight="false" outlineLevel="0" collapsed="false">
      <c r="A1250" s="415" t="n">
        <v>38083</v>
      </c>
    </row>
    <row r="1251" customFormat="false" ht="12.75" hidden="false" customHeight="false" outlineLevel="0" collapsed="false">
      <c r="A1251" s="415" t="n">
        <v>38084</v>
      </c>
    </row>
    <row r="1252" customFormat="false" ht="12.75" hidden="false" customHeight="false" outlineLevel="0" collapsed="false">
      <c r="A1252" s="415" t="n">
        <v>38085</v>
      </c>
    </row>
    <row r="1253" customFormat="false" ht="12.75" hidden="false" customHeight="false" outlineLevel="0" collapsed="false">
      <c r="A1253" s="415" t="n">
        <v>38086</v>
      </c>
    </row>
    <row r="1254" customFormat="false" ht="12.75" hidden="false" customHeight="false" outlineLevel="0" collapsed="false">
      <c r="A1254" s="415" t="n">
        <v>38089</v>
      </c>
    </row>
    <row r="1255" customFormat="false" ht="12.75" hidden="false" customHeight="false" outlineLevel="0" collapsed="false">
      <c r="A1255" s="415" t="n">
        <v>38090</v>
      </c>
    </row>
    <row r="1256" customFormat="false" ht="12.75" hidden="false" customHeight="false" outlineLevel="0" collapsed="false">
      <c r="A1256" s="415" t="n">
        <v>38091</v>
      </c>
    </row>
    <row r="1257" customFormat="false" ht="12.75" hidden="false" customHeight="false" outlineLevel="0" collapsed="false">
      <c r="A1257" s="415" t="n">
        <v>38092</v>
      </c>
    </row>
    <row r="1258" customFormat="false" ht="12.75" hidden="false" customHeight="false" outlineLevel="0" collapsed="false">
      <c r="A1258" s="415" t="n">
        <v>38093</v>
      </c>
    </row>
    <row r="1259" customFormat="false" ht="12.75" hidden="false" customHeight="false" outlineLevel="0" collapsed="false">
      <c r="A1259" s="415" t="n">
        <v>38096</v>
      </c>
    </row>
    <row r="1260" customFormat="false" ht="12.75" hidden="false" customHeight="false" outlineLevel="0" collapsed="false">
      <c r="A1260" s="415" t="n">
        <v>38097</v>
      </c>
    </row>
    <row r="1261" customFormat="false" ht="12.75" hidden="false" customHeight="false" outlineLevel="0" collapsed="false">
      <c r="A1261" s="415" t="n">
        <v>38098</v>
      </c>
    </row>
    <row r="1262" customFormat="false" ht="12.75" hidden="false" customHeight="false" outlineLevel="0" collapsed="false">
      <c r="A1262" s="415" t="n">
        <v>38099</v>
      </c>
    </row>
    <row r="1263" customFormat="false" ht="12.75" hidden="false" customHeight="false" outlineLevel="0" collapsed="false">
      <c r="A1263" s="415" t="n">
        <v>38100</v>
      </c>
    </row>
    <row r="1264" customFormat="false" ht="12.75" hidden="false" customHeight="false" outlineLevel="0" collapsed="false">
      <c r="A1264" s="415" t="n">
        <v>38103</v>
      </c>
    </row>
    <row r="1265" customFormat="false" ht="12.75" hidden="false" customHeight="false" outlineLevel="0" collapsed="false">
      <c r="A1265" s="415" t="n">
        <v>38104</v>
      </c>
    </row>
    <row r="1266" customFormat="false" ht="12.75" hidden="false" customHeight="false" outlineLevel="0" collapsed="false">
      <c r="A1266" s="415" t="n">
        <v>38105</v>
      </c>
    </row>
    <row r="1267" customFormat="false" ht="12.75" hidden="false" customHeight="false" outlineLevel="0" collapsed="false">
      <c r="A1267" s="415" t="n">
        <v>38106</v>
      </c>
    </row>
    <row r="1268" customFormat="false" ht="12.75" hidden="false" customHeight="false" outlineLevel="0" collapsed="false">
      <c r="A1268" s="415" t="n">
        <v>38107</v>
      </c>
    </row>
    <row r="1269" customFormat="false" ht="12.75" hidden="false" customHeight="false" outlineLevel="0" collapsed="false">
      <c r="A1269" s="415" t="n">
        <v>38110</v>
      </c>
    </row>
    <row r="1270" customFormat="false" ht="12.75" hidden="false" customHeight="false" outlineLevel="0" collapsed="false">
      <c r="A1270" s="415" t="n">
        <v>38111</v>
      </c>
    </row>
    <row r="1271" customFormat="false" ht="12.75" hidden="false" customHeight="false" outlineLevel="0" collapsed="false">
      <c r="A1271" s="415" t="n">
        <v>38112</v>
      </c>
    </row>
    <row r="1272" customFormat="false" ht="12.75" hidden="false" customHeight="false" outlineLevel="0" collapsed="false">
      <c r="A1272" s="415" t="n">
        <v>38113</v>
      </c>
    </row>
    <row r="1273" customFormat="false" ht="12.75" hidden="false" customHeight="false" outlineLevel="0" collapsed="false">
      <c r="A1273" s="415" t="n">
        <v>38114</v>
      </c>
    </row>
    <row r="1274" customFormat="false" ht="12.75" hidden="false" customHeight="false" outlineLevel="0" collapsed="false">
      <c r="A1274" s="415" t="n">
        <v>38117</v>
      </c>
    </row>
    <row r="1275" customFormat="false" ht="12.75" hidden="false" customHeight="false" outlineLevel="0" collapsed="false">
      <c r="A1275" s="415" t="n">
        <v>38118</v>
      </c>
    </row>
    <row r="1276" customFormat="false" ht="12.75" hidden="false" customHeight="false" outlineLevel="0" collapsed="false">
      <c r="A1276" s="415" t="n">
        <v>38119</v>
      </c>
    </row>
    <row r="1277" customFormat="false" ht="12.75" hidden="false" customHeight="false" outlineLevel="0" collapsed="false">
      <c r="A1277" s="415" t="n">
        <v>38120</v>
      </c>
    </row>
    <row r="1278" customFormat="false" ht="12.75" hidden="false" customHeight="false" outlineLevel="0" collapsed="false">
      <c r="A1278" s="415" t="n">
        <v>38121</v>
      </c>
    </row>
    <row r="1279" customFormat="false" ht="12.75" hidden="false" customHeight="false" outlineLevel="0" collapsed="false">
      <c r="A1279" s="415" t="n">
        <v>38124</v>
      </c>
    </row>
    <row r="1280" customFormat="false" ht="12.75" hidden="false" customHeight="false" outlineLevel="0" collapsed="false">
      <c r="A1280" s="415" t="n">
        <v>38125</v>
      </c>
    </row>
    <row r="1281" customFormat="false" ht="12.75" hidden="false" customHeight="false" outlineLevel="0" collapsed="false">
      <c r="A1281" s="415" t="n">
        <v>38126</v>
      </c>
    </row>
    <row r="1282" customFormat="false" ht="12.75" hidden="false" customHeight="false" outlineLevel="0" collapsed="false">
      <c r="A1282" s="415" t="n">
        <v>38127</v>
      </c>
    </row>
    <row r="1283" customFormat="false" ht="12.75" hidden="false" customHeight="false" outlineLevel="0" collapsed="false">
      <c r="A1283" s="415" t="n">
        <v>38128</v>
      </c>
    </row>
    <row r="1284" customFormat="false" ht="12.75" hidden="false" customHeight="false" outlineLevel="0" collapsed="false">
      <c r="A1284" s="415" t="n">
        <v>38131</v>
      </c>
    </row>
    <row r="1285" customFormat="false" ht="12.75" hidden="false" customHeight="false" outlineLevel="0" collapsed="false">
      <c r="A1285" s="415" t="n">
        <v>38132</v>
      </c>
    </row>
    <row r="1286" customFormat="false" ht="12.75" hidden="false" customHeight="false" outlineLevel="0" collapsed="false">
      <c r="A1286" s="415" t="n">
        <v>38133</v>
      </c>
    </row>
    <row r="1287" customFormat="false" ht="12.75" hidden="false" customHeight="false" outlineLevel="0" collapsed="false">
      <c r="A1287" s="415" t="n">
        <v>38134</v>
      </c>
    </row>
    <row r="1288" customFormat="false" ht="12.75" hidden="false" customHeight="false" outlineLevel="0" collapsed="false">
      <c r="A1288" s="415" t="n">
        <v>38135</v>
      </c>
    </row>
    <row r="1289" customFormat="false" ht="12.75" hidden="false" customHeight="false" outlineLevel="0" collapsed="false">
      <c r="A1289" s="415" t="n">
        <v>38138</v>
      </c>
    </row>
    <row r="1290" customFormat="false" ht="12.75" hidden="false" customHeight="false" outlineLevel="0" collapsed="false">
      <c r="A1290" s="415" t="n">
        <v>38139</v>
      </c>
    </row>
    <row r="1291" customFormat="false" ht="12.75" hidden="false" customHeight="false" outlineLevel="0" collapsed="false">
      <c r="A1291" s="415" t="n">
        <v>38140</v>
      </c>
    </row>
    <row r="1292" customFormat="false" ht="12.75" hidden="false" customHeight="false" outlineLevel="0" collapsed="false">
      <c r="A1292" s="415" t="n">
        <v>38141</v>
      </c>
    </row>
    <row r="1293" customFormat="false" ht="12.75" hidden="false" customHeight="false" outlineLevel="0" collapsed="false">
      <c r="A1293" s="415" t="n">
        <v>38142</v>
      </c>
    </row>
    <row r="1294" customFormat="false" ht="12.75" hidden="false" customHeight="false" outlineLevel="0" collapsed="false">
      <c r="A1294" s="415" t="n">
        <v>38145</v>
      </c>
    </row>
    <row r="1295" customFormat="false" ht="12.75" hidden="false" customHeight="false" outlineLevel="0" collapsed="false">
      <c r="A1295" s="415" t="n">
        <v>38146</v>
      </c>
    </row>
    <row r="1296" customFormat="false" ht="12.75" hidden="false" customHeight="false" outlineLevel="0" collapsed="false">
      <c r="A1296" s="415" t="n">
        <v>38147</v>
      </c>
    </row>
    <row r="1297" customFormat="false" ht="12.75" hidden="false" customHeight="false" outlineLevel="0" collapsed="false">
      <c r="A1297" s="415" t="n">
        <v>38148</v>
      </c>
    </row>
    <row r="1298" customFormat="false" ht="12.75" hidden="false" customHeight="false" outlineLevel="0" collapsed="false">
      <c r="A1298" s="415" t="n">
        <v>38149</v>
      </c>
    </row>
    <row r="1299" customFormat="false" ht="12.75" hidden="false" customHeight="false" outlineLevel="0" collapsed="false">
      <c r="A1299" s="415" t="n">
        <v>38152</v>
      </c>
    </row>
    <row r="1300" customFormat="false" ht="12.75" hidden="false" customHeight="false" outlineLevel="0" collapsed="false">
      <c r="A1300" s="415" t="n">
        <v>38153</v>
      </c>
    </row>
    <row r="1301" customFormat="false" ht="12.75" hidden="false" customHeight="false" outlineLevel="0" collapsed="false">
      <c r="A1301" s="415" t="n">
        <v>38154</v>
      </c>
    </row>
    <row r="1302" customFormat="false" ht="12.75" hidden="false" customHeight="false" outlineLevel="0" collapsed="false">
      <c r="A1302" s="415" t="n">
        <v>38155</v>
      </c>
    </row>
    <row r="1303" customFormat="false" ht="12.75" hidden="false" customHeight="false" outlineLevel="0" collapsed="false">
      <c r="A1303" s="415" t="n">
        <v>38156</v>
      </c>
    </row>
    <row r="1304" customFormat="false" ht="12.75" hidden="false" customHeight="false" outlineLevel="0" collapsed="false">
      <c r="A1304" s="415" t="n">
        <v>38159</v>
      </c>
    </row>
    <row r="1305" customFormat="false" ht="12.75" hidden="false" customHeight="false" outlineLevel="0" collapsed="false">
      <c r="A1305" s="415" t="n">
        <v>38160</v>
      </c>
    </row>
    <row r="1306" customFormat="false" ht="12.75" hidden="false" customHeight="false" outlineLevel="0" collapsed="false">
      <c r="A1306" s="415" t="n">
        <v>38161</v>
      </c>
    </row>
    <row r="1307" customFormat="false" ht="12.75" hidden="false" customHeight="false" outlineLevel="0" collapsed="false">
      <c r="A1307" s="415" t="n">
        <v>38162</v>
      </c>
    </row>
    <row r="1308" customFormat="false" ht="12.75" hidden="false" customHeight="false" outlineLevel="0" collapsed="false">
      <c r="A1308" s="415" t="n">
        <v>38163</v>
      </c>
    </row>
    <row r="1309" customFormat="false" ht="12.75" hidden="false" customHeight="false" outlineLevel="0" collapsed="false">
      <c r="A1309" s="415" t="n">
        <v>38166</v>
      </c>
    </row>
    <row r="1310" customFormat="false" ht="12.75" hidden="false" customHeight="false" outlineLevel="0" collapsed="false">
      <c r="A1310" s="415" t="n">
        <v>38167</v>
      </c>
    </row>
    <row r="1311" customFormat="false" ht="12.75" hidden="false" customHeight="false" outlineLevel="0" collapsed="false">
      <c r="A1311" s="415" t="n">
        <v>38168</v>
      </c>
    </row>
    <row r="1312" customFormat="false" ht="12.75" hidden="false" customHeight="false" outlineLevel="0" collapsed="false">
      <c r="A1312" s="415" t="n">
        <v>38169</v>
      </c>
    </row>
    <row r="1313" customFormat="false" ht="12.75" hidden="false" customHeight="false" outlineLevel="0" collapsed="false">
      <c r="A1313" s="415" t="n">
        <v>38170</v>
      </c>
    </row>
    <row r="1314" customFormat="false" ht="12.75" hidden="false" customHeight="false" outlineLevel="0" collapsed="false">
      <c r="A1314" s="415" t="n">
        <v>38173</v>
      </c>
    </row>
    <row r="1315" customFormat="false" ht="12.75" hidden="false" customHeight="false" outlineLevel="0" collapsed="false">
      <c r="A1315" s="415" t="n">
        <v>38174</v>
      </c>
    </row>
    <row r="1316" customFormat="false" ht="12.75" hidden="false" customHeight="false" outlineLevel="0" collapsed="false">
      <c r="A1316" s="415" t="n">
        <v>38175</v>
      </c>
    </row>
    <row r="1317" customFormat="false" ht="12.75" hidden="false" customHeight="false" outlineLevel="0" collapsed="false">
      <c r="A1317" s="415" t="n">
        <v>38176</v>
      </c>
    </row>
    <row r="1318" customFormat="false" ht="12.75" hidden="false" customHeight="false" outlineLevel="0" collapsed="false">
      <c r="A1318" s="415" t="n">
        <v>38177</v>
      </c>
    </row>
    <row r="1319" customFormat="false" ht="12.75" hidden="false" customHeight="false" outlineLevel="0" collapsed="false">
      <c r="A1319" s="415" t="n">
        <v>38180</v>
      </c>
    </row>
    <row r="1320" customFormat="false" ht="12.75" hidden="false" customHeight="false" outlineLevel="0" collapsed="false">
      <c r="A1320" s="415" t="n">
        <v>38181</v>
      </c>
    </row>
    <row r="1321" customFormat="false" ht="12.75" hidden="false" customHeight="false" outlineLevel="0" collapsed="false">
      <c r="A1321" s="415" t="n">
        <v>38182</v>
      </c>
    </row>
    <row r="1322" customFormat="false" ht="12.75" hidden="false" customHeight="false" outlineLevel="0" collapsed="false">
      <c r="A1322" s="415" t="n">
        <v>38183</v>
      </c>
    </row>
    <row r="1323" customFormat="false" ht="12.75" hidden="false" customHeight="false" outlineLevel="0" collapsed="false">
      <c r="A1323" s="415" t="n">
        <v>38184</v>
      </c>
    </row>
    <row r="1324" customFormat="false" ht="12.75" hidden="false" customHeight="false" outlineLevel="0" collapsed="false">
      <c r="A1324" s="415" t="n">
        <v>38187</v>
      </c>
    </row>
    <row r="1325" customFormat="false" ht="12.75" hidden="false" customHeight="false" outlineLevel="0" collapsed="false">
      <c r="A1325" s="415" t="n">
        <v>38188</v>
      </c>
    </row>
    <row r="1326" customFormat="false" ht="12.75" hidden="false" customHeight="false" outlineLevel="0" collapsed="false">
      <c r="A1326" s="415" t="n">
        <v>38189</v>
      </c>
    </row>
    <row r="1327" customFormat="false" ht="12.75" hidden="false" customHeight="false" outlineLevel="0" collapsed="false">
      <c r="A1327" s="415" t="n">
        <v>38190</v>
      </c>
    </row>
    <row r="1328" customFormat="false" ht="12.75" hidden="false" customHeight="false" outlineLevel="0" collapsed="false">
      <c r="A1328" s="415" t="n">
        <v>38191</v>
      </c>
    </row>
    <row r="1329" customFormat="false" ht="12.75" hidden="false" customHeight="false" outlineLevel="0" collapsed="false">
      <c r="A1329" s="415" t="n">
        <v>38194</v>
      </c>
    </row>
    <row r="1330" customFormat="false" ht="12.75" hidden="false" customHeight="false" outlineLevel="0" collapsed="false">
      <c r="A1330" s="415" t="n">
        <v>38195</v>
      </c>
    </row>
    <row r="1331" customFormat="false" ht="12.75" hidden="false" customHeight="false" outlineLevel="0" collapsed="false">
      <c r="A1331" s="415" t="n">
        <v>38196</v>
      </c>
    </row>
    <row r="1332" customFormat="false" ht="12.75" hidden="false" customHeight="false" outlineLevel="0" collapsed="false">
      <c r="A1332" s="415" t="n">
        <v>38197</v>
      </c>
    </row>
    <row r="1333" customFormat="false" ht="12.75" hidden="false" customHeight="false" outlineLevel="0" collapsed="false">
      <c r="A1333" s="415" t="n">
        <v>38198</v>
      </c>
    </row>
    <row r="1334" customFormat="false" ht="12.75" hidden="false" customHeight="false" outlineLevel="0" collapsed="false">
      <c r="A1334" s="415" t="n">
        <v>38201</v>
      </c>
    </row>
    <row r="1335" customFormat="false" ht="12.75" hidden="false" customHeight="false" outlineLevel="0" collapsed="false">
      <c r="A1335" s="415" t="n">
        <v>38202</v>
      </c>
    </row>
    <row r="1336" customFormat="false" ht="12.75" hidden="false" customHeight="false" outlineLevel="0" collapsed="false">
      <c r="A1336" s="415" t="n">
        <v>38203</v>
      </c>
    </row>
    <row r="1337" customFormat="false" ht="12.75" hidden="false" customHeight="false" outlineLevel="0" collapsed="false">
      <c r="A1337" s="415" t="n">
        <v>38204</v>
      </c>
    </row>
    <row r="1338" customFormat="false" ht="12.75" hidden="false" customHeight="false" outlineLevel="0" collapsed="false">
      <c r="A1338" s="415" t="n">
        <v>38205</v>
      </c>
    </row>
    <row r="1339" customFormat="false" ht="12.75" hidden="false" customHeight="false" outlineLevel="0" collapsed="false">
      <c r="A1339" s="415" t="n">
        <v>38208</v>
      </c>
    </row>
    <row r="1340" customFormat="false" ht="12.75" hidden="false" customHeight="false" outlineLevel="0" collapsed="false">
      <c r="A1340" s="415" t="n">
        <v>38209</v>
      </c>
    </row>
    <row r="1341" customFormat="false" ht="12.75" hidden="false" customHeight="false" outlineLevel="0" collapsed="false">
      <c r="A1341" s="415" t="n">
        <v>38210</v>
      </c>
    </row>
    <row r="1342" customFormat="false" ht="12.75" hidden="false" customHeight="false" outlineLevel="0" collapsed="false">
      <c r="A1342" s="415" t="n">
        <v>38211</v>
      </c>
    </row>
    <row r="1343" customFormat="false" ht="12.75" hidden="false" customHeight="false" outlineLevel="0" collapsed="false">
      <c r="A1343" s="415" t="n">
        <v>38212</v>
      </c>
    </row>
    <row r="1344" customFormat="false" ht="12.75" hidden="false" customHeight="false" outlineLevel="0" collapsed="false">
      <c r="A1344" s="415" t="n">
        <v>38215</v>
      </c>
    </row>
    <row r="1345" customFormat="false" ht="12.75" hidden="false" customHeight="false" outlineLevel="0" collapsed="false">
      <c r="A1345" s="415" t="n">
        <v>38216</v>
      </c>
    </row>
    <row r="1346" customFormat="false" ht="12.75" hidden="false" customHeight="false" outlineLevel="0" collapsed="false">
      <c r="A1346" s="415" t="n">
        <v>38217</v>
      </c>
    </row>
    <row r="1347" customFormat="false" ht="12.75" hidden="false" customHeight="false" outlineLevel="0" collapsed="false">
      <c r="A1347" s="415" t="n">
        <v>38218</v>
      </c>
    </row>
    <row r="1348" customFormat="false" ht="12.75" hidden="false" customHeight="false" outlineLevel="0" collapsed="false">
      <c r="A1348" s="415" t="n">
        <v>38219</v>
      </c>
    </row>
    <row r="1349" customFormat="false" ht="12.75" hidden="false" customHeight="false" outlineLevel="0" collapsed="false">
      <c r="A1349" s="415" t="n">
        <v>38222</v>
      </c>
    </row>
    <row r="1350" customFormat="false" ht="12.75" hidden="false" customHeight="false" outlineLevel="0" collapsed="false">
      <c r="A1350" s="415" t="n">
        <v>38223</v>
      </c>
    </row>
    <row r="1351" customFormat="false" ht="12.75" hidden="false" customHeight="false" outlineLevel="0" collapsed="false">
      <c r="A1351" s="415" t="n">
        <v>38224</v>
      </c>
    </row>
    <row r="1352" customFormat="false" ht="12.75" hidden="false" customHeight="false" outlineLevel="0" collapsed="false">
      <c r="A1352" s="415" t="n">
        <v>38225</v>
      </c>
    </row>
    <row r="1353" customFormat="false" ht="12.75" hidden="false" customHeight="false" outlineLevel="0" collapsed="false">
      <c r="A1353" s="415" t="n">
        <v>38226</v>
      </c>
    </row>
    <row r="1354" customFormat="false" ht="12.75" hidden="false" customHeight="false" outlineLevel="0" collapsed="false">
      <c r="A1354" s="415" t="n">
        <v>38229</v>
      </c>
    </row>
    <row r="1355" customFormat="false" ht="12.75" hidden="false" customHeight="false" outlineLevel="0" collapsed="false">
      <c r="A1355" s="415" t="n">
        <v>38230</v>
      </c>
    </row>
    <row r="1356" customFormat="false" ht="12.75" hidden="false" customHeight="false" outlineLevel="0" collapsed="false">
      <c r="A1356" s="415" t="n">
        <v>38231</v>
      </c>
    </row>
    <row r="1357" customFormat="false" ht="12.75" hidden="false" customHeight="false" outlineLevel="0" collapsed="false">
      <c r="A1357" s="415" t="n">
        <v>38232</v>
      </c>
    </row>
    <row r="1358" customFormat="false" ht="12.75" hidden="false" customHeight="false" outlineLevel="0" collapsed="false">
      <c r="A1358" s="415" t="n">
        <v>38233</v>
      </c>
    </row>
    <row r="1359" customFormat="false" ht="12.75" hidden="false" customHeight="false" outlineLevel="0" collapsed="false">
      <c r="A1359" s="415" t="n">
        <v>38236</v>
      </c>
    </row>
    <row r="1360" customFormat="false" ht="12.75" hidden="false" customHeight="false" outlineLevel="0" collapsed="false">
      <c r="A1360" s="415" t="n">
        <v>38237</v>
      </c>
    </row>
    <row r="1361" customFormat="false" ht="12.75" hidden="false" customHeight="false" outlineLevel="0" collapsed="false">
      <c r="A1361" s="415" t="n">
        <v>38238</v>
      </c>
    </row>
    <row r="1362" customFormat="false" ht="12.75" hidden="false" customHeight="false" outlineLevel="0" collapsed="false">
      <c r="A1362" s="415" t="n">
        <v>38239</v>
      </c>
    </row>
    <row r="1363" customFormat="false" ht="12.75" hidden="false" customHeight="false" outlineLevel="0" collapsed="false">
      <c r="A1363" s="415" t="n">
        <v>38240</v>
      </c>
    </row>
    <row r="1364" customFormat="false" ht="12.75" hidden="false" customHeight="false" outlineLevel="0" collapsed="false">
      <c r="A1364" s="415" t="n">
        <v>38243</v>
      </c>
    </row>
    <row r="1365" customFormat="false" ht="12.75" hidden="false" customHeight="false" outlineLevel="0" collapsed="false">
      <c r="A1365" s="415" t="n">
        <v>38244</v>
      </c>
    </row>
    <row r="1366" customFormat="false" ht="12.75" hidden="false" customHeight="false" outlineLevel="0" collapsed="false">
      <c r="A1366" s="415" t="n">
        <v>38245</v>
      </c>
    </row>
    <row r="1367" customFormat="false" ht="12.75" hidden="false" customHeight="false" outlineLevel="0" collapsed="false">
      <c r="A1367" s="415" t="n">
        <v>38246</v>
      </c>
    </row>
    <row r="1368" customFormat="false" ht="12.75" hidden="false" customHeight="false" outlineLevel="0" collapsed="false">
      <c r="A1368" s="415" t="n">
        <v>38247</v>
      </c>
    </row>
    <row r="1369" customFormat="false" ht="12.75" hidden="false" customHeight="false" outlineLevel="0" collapsed="false">
      <c r="A1369" s="415" t="n">
        <v>38250</v>
      </c>
    </row>
    <row r="1370" customFormat="false" ht="12.75" hidden="false" customHeight="false" outlineLevel="0" collapsed="false">
      <c r="A1370" s="415" t="n">
        <v>38251</v>
      </c>
    </row>
    <row r="1371" customFormat="false" ht="12.75" hidden="false" customHeight="false" outlineLevel="0" collapsed="false">
      <c r="A1371" s="415" t="n">
        <v>38252</v>
      </c>
    </row>
    <row r="1372" customFormat="false" ht="12.75" hidden="false" customHeight="false" outlineLevel="0" collapsed="false">
      <c r="A1372" s="415" t="n">
        <v>38253</v>
      </c>
    </row>
    <row r="1373" customFormat="false" ht="12.75" hidden="false" customHeight="false" outlineLevel="0" collapsed="false">
      <c r="A1373" s="415" t="n">
        <v>38254</v>
      </c>
    </row>
    <row r="1374" customFormat="false" ht="12.75" hidden="false" customHeight="false" outlineLevel="0" collapsed="false">
      <c r="A1374" s="415" t="n">
        <v>38257</v>
      </c>
    </row>
    <row r="1375" customFormat="false" ht="12.75" hidden="false" customHeight="false" outlineLevel="0" collapsed="false">
      <c r="A1375" s="415" t="n">
        <v>38258</v>
      </c>
    </row>
    <row r="1376" customFormat="false" ht="12.75" hidden="false" customHeight="false" outlineLevel="0" collapsed="false">
      <c r="A1376" s="415" t="n">
        <v>38259</v>
      </c>
    </row>
    <row r="1377" customFormat="false" ht="12.75" hidden="false" customHeight="false" outlineLevel="0" collapsed="false">
      <c r="A1377" s="415" t="n">
        <v>38260</v>
      </c>
    </row>
    <row r="1378" customFormat="false" ht="12.75" hidden="false" customHeight="false" outlineLevel="0" collapsed="false">
      <c r="A1378" s="415" t="n">
        <v>38261</v>
      </c>
    </row>
    <row r="1379" customFormat="false" ht="12.75" hidden="false" customHeight="false" outlineLevel="0" collapsed="false">
      <c r="A1379" s="415" t="n">
        <v>38264</v>
      </c>
    </row>
    <row r="1380" customFormat="false" ht="12.75" hidden="false" customHeight="false" outlineLevel="0" collapsed="false">
      <c r="A1380" s="415" t="n">
        <v>38265</v>
      </c>
    </row>
    <row r="1381" customFormat="false" ht="12.75" hidden="false" customHeight="false" outlineLevel="0" collapsed="false">
      <c r="A1381" s="415" t="n">
        <v>38266</v>
      </c>
    </row>
    <row r="1382" customFormat="false" ht="12.75" hidden="false" customHeight="false" outlineLevel="0" collapsed="false">
      <c r="A1382" s="415" t="n">
        <v>38267</v>
      </c>
    </row>
    <row r="1383" customFormat="false" ht="12.75" hidden="false" customHeight="false" outlineLevel="0" collapsed="false">
      <c r="A1383" s="415" t="n">
        <v>38268</v>
      </c>
    </row>
    <row r="1384" customFormat="false" ht="12.75" hidden="false" customHeight="false" outlineLevel="0" collapsed="false">
      <c r="A1384" s="415" t="n">
        <v>38271</v>
      </c>
    </row>
    <row r="1385" customFormat="false" ht="12.75" hidden="false" customHeight="false" outlineLevel="0" collapsed="false">
      <c r="A1385" s="415" t="n">
        <v>38272</v>
      </c>
    </row>
    <row r="1386" customFormat="false" ht="12.75" hidden="false" customHeight="false" outlineLevel="0" collapsed="false">
      <c r="A1386" s="415" t="n">
        <v>38273</v>
      </c>
    </row>
    <row r="1387" customFormat="false" ht="12.75" hidden="false" customHeight="false" outlineLevel="0" collapsed="false">
      <c r="A1387" s="415" t="n">
        <v>38274</v>
      </c>
    </row>
    <row r="1388" customFormat="false" ht="12.75" hidden="false" customHeight="false" outlineLevel="0" collapsed="false">
      <c r="A1388" s="415" t="n">
        <v>38275</v>
      </c>
    </row>
    <row r="1389" customFormat="false" ht="12.75" hidden="false" customHeight="false" outlineLevel="0" collapsed="false">
      <c r="A1389" s="415" t="n">
        <v>38278</v>
      </c>
    </row>
    <row r="1390" customFormat="false" ht="12.75" hidden="false" customHeight="false" outlineLevel="0" collapsed="false">
      <c r="A1390" s="415" t="n">
        <v>38279</v>
      </c>
    </row>
    <row r="1391" customFormat="false" ht="12.75" hidden="false" customHeight="false" outlineLevel="0" collapsed="false">
      <c r="A1391" s="415" t="n">
        <v>38280</v>
      </c>
    </row>
    <row r="1392" customFormat="false" ht="12.75" hidden="false" customHeight="false" outlineLevel="0" collapsed="false">
      <c r="A1392" s="415" t="n">
        <v>38281</v>
      </c>
    </row>
    <row r="1393" customFormat="false" ht="12.75" hidden="false" customHeight="false" outlineLevel="0" collapsed="false">
      <c r="A1393" s="415" t="n">
        <v>38282</v>
      </c>
    </row>
    <row r="1394" customFormat="false" ht="12.75" hidden="false" customHeight="false" outlineLevel="0" collapsed="false">
      <c r="A1394" s="415" t="n">
        <v>38285</v>
      </c>
    </row>
    <row r="1395" customFormat="false" ht="12.75" hidden="false" customHeight="false" outlineLevel="0" collapsed="false">
      <c r="A1395" s="415" t="n">
        <v>38286</v>
      </c>
    </row>
    <row r="1396" customFormat="false" ht="12.75" hidden="false" customHeight="false" outlineLevel="0" collapsed="false">
      <c r="A1396" s="415" t="n">
        <v>38287</v>
      </c>
    </row>
    <row r="1397" customFormat="false" ht="12.75" hidden="false" customHeight="false" outlineLevel="0" collapsed="false">
      <c r="A1397" s="415" t="n">
        <v>38288</v>
      </c>
    </row>
    <row r="1398" customFormat="false" ht="12.75" hidden="false" customHeight="false" outlineLevel="0" collapsed="false">
      <c r="A1398" s="415" t="n">
        <v>38289</v>
      </c>
    </row>
    <row r="1399" customFormat="false" ht="12.75" hidden="false" customHeight="false" outlineLevel="0" collapsed="false">
      <c r="A1399" s="415" t="n">
        <v>38292</v>
      </c>
    </row>
    <row r="1400" customFormat="false" ht="12.75" hidden="false" customHeight="false" outlineLevel="0" collapsed="false">
      <c r="A1400" s="415" t="n">
        <v>38293</v>
      </c>
    </row>
    <row r="1401" customFormat="false" ht="12.75" hidden="false" customHeight="false" outlineLevel="0" collapsed="false">
      <c r="A1401" s="415" t="n">
        <v>38294</v>
      </c>
    </row>
    <row r="1402" customFormat="false" ht="12.75" hidden="false" customHeight="false" outlineLevel="0" collapsed="false">
      <c r="A1402" s="415" t="n">
        <v>38295</v>
      </c>
    </row>
    <row r="1403" customFormat="false" ht="12.75" hidden="false" customHeight="false" outlineLevel="0" collapsed="false">
      <c r="A1403" s="415" t="n">
        <v>38296</v>
      </c>
    </row>
    <row r="1404" customFormat="false" ht="12.75" hidden="false" customHeight="false" outlineLevel="0" collapsed="false">
      <c r="A1404" s="415" t="n">
        <v>38299</v>
      </c>
    </row>
    <row r="1405" customFormat="false" ht="12.75" hidden="false" customHeight="false" outlineLevel="0" collapsed="false">
      <c r="A1405" s="415" t="n">
        <v>38300</v>
      </c>
    </row>
    <row r="1406" customFormat="false" ht="12.75" hidden="false" customHeight="false" outlineLevel="0" collapsed="false">
      <c r="A1406" s="415" t="n">
        <v>38301</v>
      </c>
    </row>
    <row r="1407" customFormat="false" ht="12.75" hidden="false" customHeight="false" outlineLevel="0" collapsed="false">
      <c r="A1407" s="415" t="n">
        <v>38302</v>
      </c>
    </row>
    <row r="1408" customFormat="false" ht="12.75" hidden="false" customHeight="false" outlineLevel="0" collapsed="false">
      <c r="A1408" s="415" t="n">
        <v>38303</v>
      </c>
    </row>
    <row r="1409" customFormat="false" ht="12.75" hidden="false" customHeight="false" outlineLevel="0" collapsed="false">
      <c r="A1409" s="415" t="n">
        <v>38306</v>
      </c>
    </row>
    <row r="1410" customFormat="false" ht="12.75" hidden="false" customHeight="false" outlineLevel="0" collapsed="false">
      <c r="A1410" s="415" t="n">
        <v>38307</v>
      </c>
    </row>
    <row r="1411" customFormat="false" ht="12.75" hidden="false" customHeight="false" outlineLevel="0" collapsed="false">
      <c r="A1411" s="415" t="n">
        <v>38308</v>
      </c>
    </row>
    <row r="1412" customFormat="false" ht="12.75" hidden="false" customHeight="false" outlineLevel="0" collapsed="false">
      <c r="A1412" s="415" t="n">
        <v>38309</v>
      </c>
    </row>
    <row r="1413" customFormat="false" ht="12.75" hidden="false" customHeight="false" outlineLevel="0" collapsed="false">
      <c r="A1413" s="415" t="n">
        <v>38310</v>
      </c>
    </row>
    <row r="1414" customFormat="false" ht="12.75" hidden="false" customHeight="false" outlineLevel="0" collapsed="false">
      <c r="A1414" s="415" t="n">
        <v>38313</v>
      </c>
    </row>
    <row r="1415" customFormat="false" ht="12.75" hidden="false" customHeight="false" outlineLevel="0" collapsed="false">
      <c r="A1415" s="415" t="n">
        <v>38314</v>
      </c>
    </row>
    <row r="1416" customFormat="false" ht="12.75" hidden="false" customHeight="false" outlineLevel="0" collapsed="false">
      <c r="A1416" s="415" t="n">
        <v>38315</v>
      </c>
    </row>
    <row r="1417" customFormat="false" ht="12.75" hidden="false" customHeight="false" outlineLevel="0" collapsed="false">
      <c r="A1417" s="415" t="n">
        <v>38316</v>
      </c>
    </row>
    <row r="1418" customFormat="false" ht="12.75" hidden="false" customHeight="false" outlineLevel="0" collapsed="false">
      <c r="A1418" s="415" t="n">
        <v>38317</v>
      </c>
    </row>
    <row r="1419" customFormat="false" ht="12.75" hidden="false" customHeight="false" outlineLevel="0" collapsed="false">
      <c r="A1419" s="415" t="n">
        <v>38320</v>
      </c>
    </row>
    <row r="1420" customFormat="false" ht="12.75" hidden="false" customHeight="false" outlineLevel="0" collapsed="false">
      <c r="A1420" s="415" t="n">
        <v>38321</v>
      </c>
    </row>
    <row r="1421" customFormat="false" ht="12.75" hidden="false" customHeight="false" outlineLevel="0" collapsed="false">
      <c r="A1421" s="415" t="n">
        <v>38322</v>
      </c>
    </row>
    <row r="1422" customFormat="false" ht="12.75" hidden="false" customHeight="false" outlineLevel="0" collapsed="false">
      <c r="A1422" s="415" t="n">
        <v>38323</v>
      </c>
    </row>
    <row r="1423" customFormat="false" ht="12.75" hidden="false" customHeight="false" outlineLevel="0" collapsed="false">
      <c r="A1423" s="415" t="n">
        <v>38324</v>
      </c>
    </row>
    <row r="1424" customFormat="false" ht="12.75" hidden="false" customHeight="false" outlineLevel="0" collapsed="false">
      <c r="A1424" s="415" t="n">
        <v>38327</v>
      </c>
    </row>
    <row r="1425" customFormat="false" ht="12.75" hidden="false" customHeight="false" outlineLevel="0" collapsed="false">
      <c r="A1425" s="415" t="n">
        <v>38328</v>
      </c>
    </row>
    <row r="1426" customFormat="false" ht="12.75" hidden="false" customHeight="false" outlineLevel="0" collapsed="false">
      <c r="A1426" s="415" t="n">
        <v>38329</v>
      </c>
    </row>
    <row r="1427" customFormat="false" ht="12.75" hidden="false" customHeight="false" outlineLevel="0" collapsed="false">
      <c r="A1427" s="415" t="n">
        <v>38330</v>
      </c>
    </row>
    <row r="1428" customFormat="false" ht="12.75" hidden="false" customHeight="false" outlineLevel="0" collapsed="false">
      <c r="A1428" s="415" t="n">
        <v>38331</v>
      </c>
    </row>
    <row r="1429" customFormat="false" ht="12.75" hidden="false" customHeight="false" outlineLevel="0" collapsed="false">
      <c r="A1429" s="415" t="n">
        <v>38334</v>
      </c>
    </row>
    <row r="1430" customFormat="false" ht="12.75" hidden="false" customHeight="false" outlineLevel="0" collapsed="false">
      <c r="A1430" s="415" t="n">
        <v>38335</v>
      </c>
    </row>
    <row r="1431" customFormat="false" ht="12.75" hidden="false" customHeight="false" outlineLevel="0" collapsed="false">
      <c r="A1431" s="415" t="n">
        <v>38336</v>
      </c>
    </row>
    <row r="1432" customFormat="false" ht="12.75" hidden="false" customHeight="false" outlineLevel="0" collapsed="false">
      <c r="A1432" s="415" t="n">
        <v>38337</v>
      </c>
    </row>
    <row r="1433" customFormat="false" ht="12.75" hidden="false" customHeight="false" outlineLevel="0" collapsed="false">
      <c r="A1433" s="415" t="n">
        <v>38338</v>
      </c>
    </row>
    <row r="1434" customFormat="false" ht="12.75" hidden="false" customHeight="false" outlineLevel="0" collapsed="false">
      <c r="A1434" s="415" t="n">
        <v>38341</v>
      </c>
    </row>
    <row r="1435" customFormat="false" ht="12.75" hidden="false" customHeight="false" outlineLevel="0" collapsed="false">
      <c r="A1435" s="415" t="n">
        <v>38342</v>
      </c>
    </row>
    <row r="1436" customFormat="false" ht="12.75" hidden="false" customHeight="false" outlineLevel="0" collapsed="false">
      <c r="A1436" s="415" t="n">
        <v>38343</v>
      </c>
    </row>
    <row r="1437" customFormat="false" ht="12.75" hidden="false" customHeight="false" outlineLevel="0" collapsed="false">
      <c r="A1437" s="415" t="n">
        <v>38344</v>
      </c>
    </row>
    <row r="1438" customFormat="false" ht="12.75" hidden="false" customHeight="false" outlineLevel="0" collapsed="false">
      <c r="A1438" s="415" t="n">
        <v>38345</v>
      </c>
    </row>
    <row r="1439" customFormat="false" ht="12.75" hidden="false" customHeight="false" outlineLevel="0" collapsed="false">
      <c r="A1439" s="415" t="n">
        <v>38348</v>
      </c>
    </row>
    <row r="1440" customFormat="false" ht="12.75" hidden="false" customHeight="false" outlineLevel="0" collapsed="false">
      <c r="A1440" s="415" t="n">
        <v>38349</v>
      </c>
    </row>
    <row r="1441" customFormat="false" ht="12.75" hidden="false" customHeight="false" outlineLevel="0" collapsed="false">
      <c r="A1441" s="415" t="n">
        <v>38350</v>
      </c>
    </row>
    <row r="1442" customFormat="false" ht="12.75" hidden="false" customHeight="false" outlineLevel="0" collapsed="false">
      <c r="A1442" s="415" t="n">
        <v>38351</v>
      </c>
    </row>
    <row r="1443" customFormat="false" ht="12.75" hidden="false" customHeight="false" outlineLevel="0" collapsed="false">
      <c r="A1443" s="415" t="n">
        <v>38352</v>
      </c>
    </row>
    <row r="1444" customFormat="false" ht="12.75" hidden="false" customHeight="false" outlineLevel="0" collapsed="false">
      <c r="A1444" s="415" t="n">
        <v>38355</v>
      </c>
    </row>
    <row r="1445" customFormat="false" ht="12.75" hidden="false" customHeight="false" outlineLevel="0" collapsed="false">
      <c r="A1445" s="415" t="n">
        <v>38356</v>
      </c>
    </row>
    <row r="1446" customFormat="false" ht="12.75" hidden="false" customHeight="false" outlineLevel="0" collapsed="false">
      <c r="A1446" s="415" t="n">
        <v>38357</v>
      </c>
    </row>
    <row r="1447" customFormat="false" ht="12.75" hidden="false" customHeight="false" outlineLevel="0" collapsed="false">
      <c r="A1447" s="415" t="n">
        <v>38358</v>
      </c>
    </row>
    <row r="1448" customFormat="false" ht="12.75" hidden="false" customHeight="false" outlineLevel="0" collapsed="false">
      <c r="A1448" s="415" t="n">
        <v>38359</v>
      </c>
    </row>
    <row r="1449" customFormat="false" ht="12.75" hidden="false" customHeight="false" outlineLevel="0" collapsed="false">
      <c r="A1449" s="415" t="n">
        <v>38362</v>
      </c>
    </row>
    <row r="1450" customFormat="false" ht="12.75" hidden="false" customHeight="false" outlineLevel="0" collapsed="false">
      <c r="A1450" s="415" t="n">
        <v>38363</v>
      </c>
    </row>
    <row r="1451" customFormat="false" ht="12.75" hidden="false" customHeight="false" outlineLevel="0" collapsed="false">
      <c r="A1451" s="415" t="n">
        <v>38364</v>
      </c>
    </row>
    <row r="1452" customFormat="false" ht="12.75" hidden="false" customHeight="false" outlineLevel="0" collapsed="false">
      <c r="A1452" s="415" t="n">
        <v>38365</v>
      </c>
    </row>
    <row r="1453" customFormat="false" ht="12.75" hidden="false" customHeight="false" outlineLevel="0" collapsed="false">
      <c r="A1453" s="415" t="n">
        <v>38366</v>
      </c>
    </row>
    <row r="1454" customFormat="false" ht="12.75" hidden="false" customHeight="false" outlineLevel="0" collapsed="false">
      <c r="A1454" s="415" t="n">
        <v>38369</v>
      </c>
    </row>
    <row r="1455" customFormat="false" ht="12.75" hidden="false" customHeight="false" outlineLevel="0" collapsed="false">
      <c r="A1455" s="415" t="n">
        <v>38370</v>
      </c>
    </row>
    <row r="1456" customFormat="false" ht="12.75" hidden="false" customHeight="false" outlineLevel="0" collapsed="false">
      <c r="A1456" s="415" t="n">
        <v>38371</v>
      </c>
    </row>
    <row r="1457" customFormat="false" ht="12.75" hidden="false" customHeight="false" outlineLevel="0" collapsed="false">
      <c r="A1457" s="415" t="n">
        <v>38372</v>
      </c>
    </row>
    <row r="1458" customFormat="false" ht="12.75" hidden="false" customHeight="false" outlineLevel="0" collapsed="false">
      <c r="A1458" s="415" t="n">
        <v>38373</v>
      </c>
    </row>
    <row r="1459" customFormat="false" ht="12.75" hidden="false" customHeight="false" outlineLevel="0" collapsed="false">
      <c r="A1459" s="415" t="n">
        <v>38376</v>
      </c>
    </row>
    <row r="1460" customFormat="false" ht="12.75" hidden="false" customHeight="false" outlineLevel="0" collapsed="false">
      <c r="A1460" s="415" t="n">
        <v>38377</v>
      </c>
    </row>
    <row r="1461" customFormat="false" ht="12.75" hidden="false" customHeight="false" outlineLevel="0" collapsed="false">
      <c r="A1461" s="415" t="n">
        <v>38378</v>
      </c>
    </row>
    <row r="1462" customFormat="false" ht="12.75" hidden="false" customHeight="false" outlineLevel="0" collapsed="false">
      <c r="A1462" s="415" t="n">
        <v>38379</v>
      </c>
    </row>
    <row r="1463" customFormat="false" ht="12.75" hidden="false" customHeight="false" outlineLevel="0" collapsed="false">
      <c r="A1463" s="415" t="n">
        <v>38380</v>
      </c>
    </row>
    <row r="1464" customFormat="false" ht="12.75" hidden="false" customHeight="false" outlineLevel="0" collapsed="false">
      <c r="A1464" s="415" t="n">
        <v>38383</v>
      </c>
    </row>
    <row r="1465" customFormat="false" ht="12.75" hidden="false" customHeight="false" outlineLevel="0" collapsed="false">
      <c r="A1465" s="415" t="n">
        <v>38384</v>
      </c>
    </row>
    <row r="1466" customFormat="false" ht="12.75" hidden="false" customHeight="false" outlineLevel="0" collapsed="false">
      <c r="A1466" s="415" t="n">
        <v>38385</v>
      </c>
    </row>
    <row r="1467" customFormat="false" ht="12.75" hidden="false" customHeight="false" outlineLevel="0" collapsed="false">
      <c r="A1467" s="415" t="n">
        <v>38386</v>
      </c>
    </row>
    <row r="1468" customFormat="false" ht="12.75" hidden="false" customHeight="false" outlineLevel="0" collapsed="false">
      <c r="A1468" s="415" t="n">
        <v>38387</v>
      </c>
    </row>
    <row r="1469" customFormat="false" ht="12.75" hidden="false" customHeight="false" outlineLevel="0" collapsed="false">
      <c r="A1469" s="415" t="n">
        <v>38390</v>
      </c>
    </row>
    <row r="1470" customFormat="false" ht="12.75" hidden="false" customHeight="false" outlineLevel="0" collapsed="false">
      <c r="A1470" s="415" t="n">
        <v>38391</v>
      </c>
    </row>
    <row r="1471" customFormat="false" ht="12.75" hidden="false" customHeight="false" outlineLevel="0" collapsed="false">
      <c r="A1471" s="415" t="n">
        <v>38392</v>
      </c>
    </row>
    <row r="1472" customFormat="false" ht="12.75" hidden="false" customHeight="false" outlineLevel="0" collapsed="false">
      <c r="A1472" s="415" t="n">
        <v>38393</v>
      </c>
    </row>
    <row r="1473" customFormat="false" ht="12.75" hidden="false" customHeight="false" outlineLevel="0" collapsed="false">
      <c r="A1473" s="415" t="n">
        <v>38394</v>
      </c>
    </row>
    <row r="1474" customFormat="false" ht="12.75" hidden="false" customHeight="false" outlineLevel="0" collapsed="false">
      <c r="A1474" s="415" t="n">
        <v>38397</v>
      </c>
    </row>
    <row r="1475" customFormat="false" ht="12.75" hidden="false" customHeight="false" outlineLevel="0" collapsed="false">
      <c r="A1475" s="415" t="n">
        <v>38398</v>
      </c>
    </row>
    <row r="1476" customFormat="false" ht="12.75" hidden="false" customHeight="false" outlineLevel="0" collapsed="false">
      <c r="A1476" s="415" t="n">
        <v>38399</v>
      </c>
    </row>
    <row r="1477" customFormat="false" ht="12.75" hidden="false" customHeight="false" outlineLevel="0" collapsed="false">
      <c r="A1477" s="415" t="n">
        <v>38400</v>
      </c>
    </row>
    <row r="1478" customFormat="false" ht="12.75" hidden="false" customHeight="false" outlineLevel="0" collapsed="false">
      <c r="A1478" s="415" t="n">
        <v>38401</v>
      </c>
    </row>
    <row r="1479" customFormat="false" ht="12.75" hidden="false" customHeight="false" outlineLevel="0" collapsed="false">
      <c r="A1479" s="415" t="n">
        <v>38404</v>
      </c>
    </row>
    <row r="1480" customFormat="false" ht="12.75" hidden="false" customHeight="false" outlineLevel="0" collapsed="false">
      <c r="A1480" s="415" t="n">
        <v>38405</v>
      </c>
    </row>
    <row r="1481" customFormat="false" ht="12.75" hidden="false" customHeight="false" outlineLevel="0" collapsed="false">
      <c r="A1481" s="415" t="n">
        <v>38406</v>
      </c>
    </row>
    <row r="1482" customFormat="false" ht="12.75" hidden="false" customHeight="false" outlineLevel="0" collapsed="false">
      <c r="A1482" s="415" t="n">
        <v>38407</v>
      </c>
    </row>
    <row r="1483" customFormat="false" ht="12.75" hidden="false" customHeight="false" outlineLevel="0" collapsed="false">
      <c r="A1483" s="415" t="n">
        <v>38408</v>
      </c>
    </row>
    <row r="1484" customFormat="false" ht="12.75" hidden="false" customHeight="false" outlineLevel="0" collapsed="false">
      <c r="A1484" s="415" t="n">
        <v>38411</v>
      </c>
    </row>
    <row r="1485" customFormat="false" ht="12.75" hidden="false" customHeight="false" outlineLevel="0" collapsed="false">
      <c r="A1485" s="415" t="n">
        <v>38412</v>
      </c>
    </row>
    <row r="1486" customFormat="false" ht="12.75" hidden="false" customHeight="false" outlineLevel="0" collapsed="false">
      <c r="A1486" s="415" t="n">
        <v>38413</v>
      </c>
    </row>
    <row r="1487" customFormat="false" ht="12.75" hidden="false" customHeight="false" outlineLevel="0" collapsed="false">
      <c r="A1487" s="415" t="n">
        <v>38414</v>
      </c>
    </row>
    <row r="1488" customFormat="false" ht="12.75" hidden="false" customHeight="false" outlineLevel="0" collapsed="false">
      <c r="A1488" s="415" t="n">
        <v>38415</v>
      </c>
    </row>
    <row r="1489" customFormat="false" ht="12.75" hidden="false" customHeight="false" outlineLevel="0" collapsed="false">
      <c r="A1489" s="415" t="n">
        <v>38418</v>
      </c>
    </row>
    <row r="1490" customFormat="false" ht="12.75" hidden="false" customHeight="false" outlineLevel="0" collapsed="false">
      <c r="A1490" s="415" t="n">
        <v>38419</v>
      </c>
    </row>
    <row r="1491" customFormat="false" ht="12.75" hidden="false" customHeight="false" outlineLevel="0" collapsed="false">
      <c r="A1491" s="415" t="n">
        <v>38420</v>
      </c>
    </row>
    <row r="1492" customFormat="false" ht="12.75" hidden="false" customHeight="false" outlineLevel="0" collapsed="false">
      <c r="A1492" s="415" t="n">
        <v>38421</v>
      </c>
    </row>
    <row r="1493" customFormat="false" ht="12.75" hidden="false" customHeight="false" outlineLevel="0" collapsed="false">
      <c r="A1493" s="415" t="n">
        <v>38422</v>
      </c>
    </row>
    <row r="1494" customFormat="false" ht="12.75" hidden="false" customHeight="false" outlineLevel="0" collapsed="false">
      <c r="A1494" s="415" t="n">
        <v>38425</v>
      </c>
    </row>
    <row r="1495" customFormat="false" ht="12.75" hidden="false" customHeight="false" outlineLevel="0" collapsed="false">
      <c r="A1495" s="415" t="n">
        <v>38426</v>
      </c>
    </row>
    <row r="1496" customFormat="false" ht="12.75" hidden="false" customHeight="false" outlineLevel="0" collapsed="false">
      <c r="A1496" s="415" t="n">
        <v>38427</v>
      </c>
    </row>
    <row r="1497" customFormat="false" ht="12.75" hidden="false" customHeight="false" outlineLevel="0" collapsed="false">
      <c r="A1497" s="415" t="n">
        <v>38428</v>
      </c>
    </row>
    <row r="1498" customFormat="false" ht="12.75" hidden="false" customHeight="false" outlineLevel="0" collapsed="false">
      <c r="A1498" s="415" t="n">
        <v>38429</v>
      </c>
    </row>
    <row r="1499" customFormat="false" ht="12.75" hidden="false" customHeight="false" outlineLevel="0" collapsed="false">
      <c r="A1499" s="415" t="n">
        <v>38432</v>
      </c>
    </row>
    <row r="1500" customFormat="false" ht="12.75" hidden="false" customHeight="false" outlineLevel="0" collapsed="false">
      <c r="A1500" s="415" t="n">
        <v>38433</v>
      </c>
    </row>
    <row r="1501" customFormat="false" ht="12.75" hidden="false" customHeight="false" outlineLevel="0" collapsed="false">
      <c r="A1501" s="415" t="n">
        <v>38434</v>
      </c>
    </row>
    <row r="1502" customFormat="false" ht="12.75" hidden="false" customHeight="false" outlineLevel="0" collapsed="false">
      <c r="A1502" s="415" t="n">
        <v>38435</v>
      </c>
    </row>
    <row r="1503" customFormat="false" ht="12.75" hidden="false" customHeight="false" outlineLevel="0" collapsed="false">
      <c r="A1503" s="415" t="n">
        <v>38436</v>
      </c>
    </row>
    <row r="1504" customFormat="false" ht="12.75" hidden="false" customHeight="false" outlineLevel="0" collapsed="false">
      <c r="A1504" s="415" t="n">
        <v>38439</v>
      </c>
    </row>
    <row r="1505" customFormat="false" ht="12.75" hidden="false" customHeight="false" outlineLevel="0" collapsed="false">
      <c r="A1505" s="415" t="n">
        <v>38440</v>
      </c>
    </row>
    <row r="1506" customFormat="false" ht="12.75" hidden="false" customHeight="false" outlineLevel="0" collapsed="false">
      <c r="A1506" s="415" t="n">
        <v>38441</v>
      </c>
    </row>
    <row r="1507" customFormat="false" ht="12.75" hidden="false" customHeight="false" outlineLevel="0" collapsed="false">
      <c r="A1507" s="415" t="n">
        <v>38442</v>
      </c>
    </row>
    <row r="1508" customFormat="false" ht="12.75" hidden="false" customHeight="false" outlineLevel="0" collapsed="false">
      <c r="A1508" s="415" t="n">
        <v>38443</v>
      </c>
    </row>
    <row r="1509" customFormat="false" ht="12.75" hidden="false" customHeight="false" outlineLevel="0" collapsed="false">
      <c r="A1509" s="415" t="n">
        <v>38446</v>
      </c>
    </row>
    <row r="1510" customFormat="false" ht="12.75" hidden="false" customHeight="false" outlineLevel="0" collapsed="false">
      <c r="A1510" s="415" t="n">
        <v>38447</v>
      </c>
    </row>
    <row r="1511" customFormat="false" ht="12.75" hidden="false" customHeight="false" outlineLevel="0" collapsed="false">
      <c r="A1511" s="415" t="n">
        <v>38448</v>
      </c>
    </row>
    <row r="1512" customFormat="false" ht="12.75" hidden="false" customHeight="false" outlineLevel="0" collapsed="false">
      <c r="A1512" s="415" t="n">
        <v>38449</v>
      </c>
    </row>
    <row r="1513" customFormat="false" ht="12.75" hidden="false" customHeight="false" outlineLevel="0" collapsed="false">
      <c r="A1513" s="415" t="n">
        <v>38450</v>
      </c>
    </row>
    <row r="1514" customFormat="false" ht="12.75" hidden="false" customHeight="false" outlineLevel="0" collapsed="false">
      <c r="A1514" s="415" t="n">
        <v>38453</v>
      </c>
    </row>
    <row r="1515" customFormat="false" ht="12.75" hidden="false" customHeight="false" outlineLevel="0" collapsed="false">
      <c r="A1515" s="415" t="n">
        <v>38454</v>
      </c>
    </row>
    <row r="1516" customFormat="false" ht="12.75" hidden="false" customHeight="false" outlineLevel="0" collapsed="false">
      <c r="A1516" s="415" t="n">
        <v>38455</v>
      </c>
    </row>
    <row r="1517" customFormat="false" ht="12.75" hidden="false" customHeight="false" outlineLevel="0" collapsed="false">
      <c r="A1517" s="415" t="n">
        <v>38456</v>
      </c>
    </row>
    <row r="1518" customFormat="false" ht="12.75" hidden="false" customHeight="false" outlineLevel="0" collapsed="false">
      <c r="A1518" s="415" t="n">
        <v>38457</v>
      </c>
    </row>
    <row r="1519" customFormat="false" ht="12.75" hidden="false" customHeight="false" outlineLevel="0" collapsed="false">
      <c r="A1519" s="415" t="n">
        <v>38460</v>
      </c>
    </row>
    <row r="1520" customFormat="false" ht="12.75" hidden="false" customHeight="false" outlineLevel="0" collapsed="false">
      <c r="A1520" s="415" t="n">
        <v>38461</v>
      </c>
    </row>
    <row r="1521" customFormat="false" ht="12.75" hidden="false" customHeight="false" outlineLevel="0" collapsed="false">
      <c r="A1521" s="415" t="n">
        <v>38462</v>
      </c>
    </row>
    <row r="1522" customFormat="false" ht="12.75" hidden="false" customHeight="false" outlineLevel="0" collapsed="false">
      <c r="A1522" s="415" t="n">
        <v>38463</v>
      </c>
    </row>
    <row r="1523" customFormat="false" ht="12.75" hidden="false" customHeight="false" outlineLevel="0" collapsed="false">
      <c r="A1523" s="415" t="n">
        <v>38464</v>
      </c>
    </row>
    <row r="1524" customFormat="false" ht="12.75" hidden="false" customHeight="false" outlineLevel="0" collapsed="false">
      <c r="A1524" s="415" t="n">
        <v>38467</v>
      </c>
    </row>
    <row r="1525" customFormat="false" ht="12.75" hidden="false" customHeight="false" outlineLevel="0" collapsed="false">
      <c r="A1525" s="415" t="n">
        <v>38468</v>
      </c>
    </row>
    <row r="1526" customFormat="false" ht="12.75" hidden="false" customHeight="false" outlineLevel="0" collapsed="false">
      <c r="A1526" s="415" t="n">
        <v>38469</v>
      </c>
    </row>
    <row r="1527" customFormat="false" ht="12.75" hidden="false" customHeight="false" outlineLevel="0" collapsed="false">
      <c r="A1527" s="415" t="n">
        <v>38470</v>
      </c>
    </row>
    <row r="1528" customFormat="false" ht="12.75" hidden="false" customHeight="false" outlineLevel="0" collapsed="false">
      <c r="A1528" s="415" t="n">
        <v>38471</v>
      </c>
    </row>
    <row r="1529" customFormat="false" ht="12.75" hidden="false" customHeight="false" outlineLevel="0" collapsed="false">
      <c r="A1529" s="415" t="n">
        <v>38474</v>
      </c>
    </row>
    <row r="1530" customFormat="false" ht="12.75" hidden="false" customHeight="false" outlineLevel="0" collapsed="false">
      <c r="A1530" s="415" t="n">
        <v>38475</v>
      </c>
    </row>
    <row r="1531" customFormat="false" ht="12.75" hidden="false" customHeight="false" outlineLevel="0" collapsed="false">
      <c r="A1531" s="415" t="n">
        <v>38476</v>
      </c>
    </row>
    <row r="1532" customFormat="false" ht="12.75" hidden="false" customHeight="false" outlineLevel="0" collapsed="false">
      <c r="A1532" s="415" t="n">
        <v>38477</v>
      </c>
    </row>
    <row r="1533" customFormat="false" ht="12.75" hidden="false" customHeight="false" outlineLevel="0" collapsed="false">
      <c r="A1533" s="415" t="n">
        <v>38478</v>
      </c>
    </row>
    <row r="1534" customFormat="false" ht="12.75" hidden="false" customHeight="false" outlineLevel="0" collapsed="false">
      <c r="A1534" s="415" t="n">
        <v>38481</v>
      </c>
    </row>
    <row r="1535" customFormat="false" ht="12.75" hidden="false" customHeight="false" outlineLevel="0" collapsed="false">
      <c r="A1535" s="415" t="n">
        <v>38482</v>
      </c>
    </row>
    <row r="1536" customFormat="false" ht="12.75" hidden="false" customHeight="false" outlineLevel="0" collapsed="false">
      <c r="A1536" s="415" t="n">
        <v>38483</v>
      </c>
    </row>
    <row r="1537" customFormat="false" ht="12.75" hidden="false" customHeight="false" outlineLevel="0" collapsed="false">
      <c r="A1537" s="415" t="n">
        <v>38484</v>
      </c>
    </row>
    <row r="1538" customFormat="false" ht="12.75" hidden="false" customHeight="false" outlineLevel="0" collapsed="false">
      <c r="A1538" s="415" t="n">
        <v>38485</v>
      </c>
    </row>
    <row r="1539" customFormat="false" ht="12.75" hidden="false" customHeight="false" outlineLevel="0" collapsed="false">
      <c r="A1539" s="415" t="n">
        <v>38488</v>
      </c>
    </row>
    <row r="1540" customFormat="false" ht="12.75" hidden="false" customHeight="false" outlineLevel="0" collapsed="false">
      <c r="A1540" s="415" t="n">
        <v>38489</v>
      </c>
    </row>
    <row r="1541" customFormat="false" ht="12.75" hidden="false" customHeight="false" outlineLevel="0" collapsed="false">
      <c r="A1541" s="415" t="n">
        <v>38490</v>
      </c>
    </row>
    <row r="1542" customFormat="false" ht="12.75" hidden="false" customHeight="false" outlineLevel="0" collapsed="false">
      <c r="A1542" s="415" t="n">
        <v>38491</v>
      </c>
    </row>
    <row r="1543" customFormat="false" ht="12.75" hidden="false" customHeight="false" outlineLevel="0" collapsed="false">
      <c r="A1543" s="415" t="n">
        <v>38492</v>
      </c>
    </row>
    <row r="1544" customFormat="false" ht="12.75" hidden="false" customHeight="false" outlineLevel="0" collapsed="false">
      <c r="A1544" s="415" t="n">
        <v>38495</v>
      </c>
    </row>
    <row r="1545" customFormat="false" ht="12.75" hidden="false" customHeight="false" outlineLevel="0" collapsed="false">
      <c r="A1545" s="415" t="n">
        <v>38496</v>
      </c>
    </row>
    <row r="1546" customFormat="false" ht="12.75" hidden="false" customHeight="false" outlineLevel="0" collapsed="false">
      <c r="A1546" s="415" t="n">
        <v>38497</v>
      </c>
    </row>
    <row r="1547" customFormat="false" ht="12.75" hidden="false" customHeight="false" outlineLevel="0" collapsed="false">
      <c r="A1547" s="415" t="n">
        <v>38498</v>
      </c>
    </row>
    <row r="1548" customFormat="false" ht="12.75" hidden="false" customHeight="false" outlineLevel="0" collapsed="false">
      <c r="A1548" s="415" t="n">
        <v>38499</v>
      </c>
    </row>
    <row r="1549" customFormat="false" ht="12.75" hidden="false" customHeight="false" outlineLevel="0" collapsed="false">
      <c r="A1549" s="415" t="n">
        <v>38502</v>
      </c>
    </row>
    <row r="1550" customFormat="false" ht="12.75" hidden="false" customHeight="false" outlineLevel="0" collapsed="false">
      <c r="A1550" s="415" t="n">
        <v>38503</v>
      </c>
    </row>
    <row r="1551" customFormat="false" ht="12.75" hidden="false" customHeight="false" outlineLevel="0" collapsed="false">
      <c r="A1551" s="415" t="n">
        <v>38504</v>
      </c>
    </row>
    <row r="1552" customFormat="false" ht="12.75" hidden="false" customHeight="false" outlineLevel="0" collapsed="false">
      <c r="A1552" s="415" t="n">
        <v>38505</v>
      </c>
    </row>
    <row r="1553" customFormat="false" ht="12.75" hidden="false" customHeight="false" outlineLevel="0" collapsed="false">
      <c r="A1553" s="415" t="n">
        <v>38506</v>
      </c>
    </row>
    <row r="1554" customFormat="false" ht="12.75" hidden="false" customHeight="false" outlineLevel="0" collapsed="false">
      <c r="A1554" s="415" t="n">
        <v>38509</v>
      </c>
    </row>
    <row r="1555" customFormat="false" ht="12.75" hidden="false" customHeight="false" outlineLevel="0" collapsed="false">
      <c r="A1555" s="415" t="n">
        <v>38510</v>
      </c>
    </row>
    <row r="1556" customFormat="false" ht="12.75" hidden="false" customHeight="false" outlineLevel="0" collapsed="false">
      <c r="A1556" s="415" t="n">
        <v>38511</v>
      </c>
    </row>
    <row r="1557" customFormat="false" ht="12.75" hidden="false" customHeight="false" outlineLevel="0" collapsed="false">
      <c r="A1557" s="415" t="n">
        <v>38512</v>
      </c>
    </row>
    <row r="1558" customFormat="false" ht="12.75" hidden="false" customHeight="false" outlineLevel="0" collapsed="false">
      <c r="A1558" s="415" t="n">
        <v>38513</v>
      </c>
    </row>
    <row r="1559" customFormat="false" ht="12.75" hidden="false" customHeight="false" outlineLevel="0" collapsed="false">
      <c r="A1559" s="415" t="n">
        <v>38516</v>
      </c>
    </row>
    <row r="1560" customFormat="false" ht="12.75" hidden="false" customHeight="false" outlineLevel="0" collapsed="false">
      <c r="A1560" s="415" t="n">
        <v>38517</v>
      </c>
    </row>
    <row r="1561" customFormat="false" ht="12.75" hidden="false" customHeight="false" outlineLevel="0" collapsed="false">
      <c r="A1561" s="415" t="n">
        <v>38518</v>
      </c>
    </row>
    <row r="1562" customFormat="false" ht="12.75" hidden="false" customHeight="false" outlineLevel="0" collapsed="false">
      <c r="A1562" s="415" t="n">
        <v>38519</v>
      </c>
    </row>
    <row r="1563" customFormat="false" ht="12.75" hidden="false" customHeight="false" outlineLevel="0" collapsed="false">
      <c r="A1563" s="415" t="n">
        <v>38520</v>
      </c>
    </row>
    <row r="1564" customFormat="false" ht="12.75" hidden="false" customHeight="false" outlineLevel="0" collapsed="false">
      <c r="A1564" s="415" t="n">
        <v>38523</v>
      </c>
    </row>
    <row r="1565" customFormat="false" ht="12.75" hidden="false" customHeight="false" outlineLevel="0" collapsed="false">
      <c r="A1565" s="415" t="n">
        <v>38524</v>
      </c>
    </row>
    <row r="1566" customFormat="false" ht="12.75" hidden="false" customHeight="false" outlineLevel="0" collapsed="false">
      <c r="A1566" s="415" t="n">
        <v>38525</v>
      </c>
    </row>
    <row r="1567" customFormat="false" ht="12.75" hidden="false" customHeight="false" outlineLevel="0" collapsed="false">
      <c r="A1567" s="415" t="n">
        <v>38526</v>
      </c>
    </row>
    <row r="1568" customFormat="false" ht="12.75" hidden="false" customHeight="false" outlineLevel="0" collapsed="false">
      <c r="A1568" s="415" t="n">
        <v>38527</v>
      </c>
    </row>
    <row r="1569" customFormat="false" ht="12.75" hidden="false" customHeight="false" outlineLevel="0" collapsed="false">
      <c r="A1569" s="415" t="n">
        <v>38530</v>
      </c>
    </row>
    <row r="1570" customFormat="false" ht="12.75" hidden="false" customHeight="false" outlineLevel="0" collapsed="false">
      <c r="A1570" s="415" t="n">
        <v>38531</v>
      </c>
    </row>
    <row r="1571" customFormat="false" ht="12.75" hidden="false" customHeight="false" outlineLevel="0" collapsed="false">
      <c r="A1571" s="415" t="n">
        <v>38532</v>
      </c>
    </row>
    <row r="1572" customFormat="false" ht="12.75" hidden="false" customHeight="false" outlineLevel="0" collapsed="false">
      <c r="A1572" s="415" t="n">
        <v>38533</v>
      </c>
    </row>
    <row r="1573" customFormat="false" ht="12.75" hidden="false" customHeight="false" outlineLevel="0" collapsed="false">
      <c r="A1573" s="415" t="n">
        <v>38534</v>
      </c>
    </row>
    <row r="1574" customFormat="false" ht="12.75" hidden="false" customHeight="false" outlineLevel="0" collapsed="false">
      <c r="A1574" s="415" t="n">
        <v>38538</v>
      </c>
    </row>
    <row r="1575" customFormat="false" ht="12.75" hidden="false" customHeight="false" outlineLevel="0" collapsed="false">
      <c r="A1575" s="415" t="n">
        <v>38539</v>
      </c>
    </row>
    <row r="1576" customFormat="false" ht="12.75" hidden="false" customHeight="false" outlineLevel="0" collapsed="false">
      <c r="A1576" s="415" t="n">
        <v>38540</v>
      </c>
    </row>
    <row r="1577" customFormat="false" ht="12.75" hidden="false" customHeight="false" outlineLevel="0" collapsed="false">
      <c r="A1577" s="415" t="n">
        <v>38541</v>
      </c>
    </row>
    <row r="1578" customFormat="false" ht="12.75" hidden="false" customHeight="false" outlineLevel="0" collapsed="false">
      <c r="A1578" s="415" t="n">
        <v>38544</v>
      </c>
    </row>
    <row r="1579" customFormat="false" ht="12.75" hidden="false" customHeight="false" outlineLevel="0" collapsed="false">
      <c r="A1579" s="415" t="n">
        <v>38545</v>
      </c>
    </row>
    <row r="1580" customFormat="false" ht="12.75" hidden="false" customHeight="false" outlineLevel="0" collapsed="false">
      <c r="A1580" s="415" t="n">
        <v>38546</v>
      </c>
    </row>
    <row r="1581" customFormat="false" ht="12.75" hidden="false" customHeight="false" outlineLevel="0" collapsed="false">
      <c r="A1581" s="415" t="n">
        <v>38547</v>
      </c>
    </row>
    <row r="1582" customFormat="false" ht="12.75" hidden="false" customHeight="false" outlineLevel="0" collapsed="false">
      <c r="A1582" s="415" t="n">
        <v>38548</v>
      </c>
    </row>
    <row r="1583" customFormat="false" ht="12.75" hidden="false" customHeight="false" outlineLevel="0" collapsed="false">
      <c r="A1583" s="415" t="n">
        <v>38551</v>
      </c>
    </row>
    <row r="1584" customFormat="false" ht="12.75" hidden="false" customHeight="false" outlineLevel="0" collapsed="false">
      <c r="A1584" s="415" t="n">
        <v>38552</v>
      </c>
    </row>
    <row r="1585" customFormat="false" ht="12.75" hidden="false" customHeight="false" outlineLevel="0" collapsed="false">
      <c r="A1585" s="415" t="n">
        <v>38553</v>
      </c>
    </row>
    <row r="1586" customFormat="false" ht="12.75" hidden="false" customHeight="false" outlineLevel="0" collapsed="false">
      <c r="A1586" s="415" t="n">
        <v>38554</v>
      </c>
    </row>
    <row r="1587" customFormat="false" ht="12.75" hidden="false" customHeight="false" outlineLevel="0" collapsed="false">
      <c r="A1587" s="415" t="n">
        <v>38555</v>
      </c>
    </row>
    <row r="1588" customFormat="false" ht="12.75" hidden="false" customHeight="false" outlineLevel="0" collapsed="false">
      <c r="A1588" s="415" t="n">
        <v>38558</v>
      </c>
    </row>
    <row r="1589" customFormat="false" ht="12.75" hidden="false" customHeight="false" outlineLevel="0" collapsed="false">
      <c r="A1589" s="415" t="n">
        <v>38559</v>
      </c>
    </row>
    <row r="1590" customFormat="false" ht="12.75" hidden="false" customHeight="false" outlineLevel="0" collapsed="false">
      <c r="A1590" s="415" t="n">
        <v>38560</v>
      </c>
    </row>
    <row r="1591" customFormat="false" ht="12.75" hidden="false" customHeight="false" outlineLevel="0" collapsed="false">
      <c r="A1591" s="415" t="n">
        <v>38561</v>
      </c>
    </row>
    <row r="1592" customFormat="false" ht="12.75" hidden="false" customHeight="false" outlineLevel="0" collapsed="false">
      <c r="A1592" s="415" t="n">
        <v>38562</v>
      </c>
    </row>
    <row r="1593" customFormat="false" ht="12.75" hidden="false" customHeight="false" outlineLevel="0" collapsed="false">
      <c r="A1593" s="415" t="n">
        <v>38565</v>
      </c>
    </row>
    <row r="1594" customFormat="false" ht="12.75" hidden="false" customHeight="false" outlineLevel="0" collapsed="false">
      <c r="A1594" s="415" t="n">
        <v>38566</v>
      </c>
    </row>
    <row r="1595" customFormat="false" ht="12.75" hidden="false" customHeight="false" outlineLevel="0" collapsed="false">
      <c r="A1595" s="415" t="n">
        <v>38567</v>
      </c>
    </row>
    <row r="1596" customFormat="false" ht="12.75" hidden="false" customHeight="false" outlineLevel="0" collapsed="false">
      <c r="A1596" s="415" t="n">
        <v>38568</v>
      </c>
    </row>
    <row r="1597" customFormat="false" ht="12.75" hidden="false" customHeight="false" outlineLevel="0" collapsed="false">
      <c r="A1597" s="415" t="n">
        <v>38569</v>
      </c>
    </row>
    <row r="1598" customFormat="false" ht="12.75" hidden="false" customHeight="false" outlineLevel="0" collapsed="false">
      <c r="A1598" s="415" t="n">
        <v>38572</v>
      </c>
    </row>
    <row r="1599" customFormat="false" ht="12.75" hidden="false" customHeight="false" outlineLevel="0" collapsed="false">
      <c r="A1599" s="415" t="n">
        <v>38573</v>
      </c>
    </row>
    <row r="1600" customFormat="false" ht="12.75" hidden="false" customHeight="false" outlineLevel="0" collapsed="false">
      <c r="A1600" s="415" t="n">
        <v>38574</v>
      </c>
    </row>
    <row r="1601" customFormat="false" ht="12.75" hidden="false" customHeight="false" outlineLevel="0" collapsed="false">
      <c r="A1601" s="415" t="n">
        <v>38575</v>
      </c>
    </row>
    <row r="1602" customFormat="false" ht="12.75" hidden="false" customHeight="false" outlineLevel="0" collapsed="false">
      <c r="A1602" s="415" t="n">
        <v>38576</v>
      </c>
    </row>
    <row r="1603" customFormat="false" ht="12.75" hidden="false" customHeight="false" outlineLevel="0" collapsed="false">
      <c r="A1603" s="415" t="n">
        <v>38579</v>
      </c>
    </row>
    <row r="1604" customFormat="false" ht="12.75" hidden="false" customHeight="false" outlineLevel="0" collapsed="false">
      <c r="A1604" s="415" t="n">
        <v>38580</v>
      </c>
    </row>
    <row r="1605" customFormat="false" ht="12.75" hidden="false" customHeight="false" outlineLevel="0" collapsed="false">
      <c r="A1605" s="415" t="n">
        <v>38581</v>
      </c>
    </row>
    <row r="1606" customFormat="false" ht="12.75" hidden="false" customHeight="false" outlineLevel="0" collapsed="false">
      <c r="A1606" s="415" t="n">
        <v>38582</v>
      </c>
    </row>
    <row r="1607" customFormat="false" ht="12.75" hidden="false" customHeight="false" outlineLevel="0" collapsed="false">
      <c r="A1607" s="415" t="n">
        <v>38583</v>
      </c>
    </row>
    <row r="1608" customFormat="false" ht="12.75" hidden="false" customHeight="false" outlineLevel="0" collapsed="false">
      <c r="A1608" s="415" t="n">
        <v>38586</v>
      </c>
    </row>
    <row r="1609" customFormat="false" ht="12.75" hidden="false" customHeight="false" outlineLevel="0" collapsed="false">
      <c r="A1609" s="415" t="n">
        <v>38587</v>
      </c>
    </row>
    <row r="1610" customFormat="false" ht="12.75" hidden="false" customHeight="false" outlineLevel="0" collapsed="false">
      <c r="A1610" s="415" t="n">
        <v>38588</v>
      </c>
    </row>
    <row r="1611" customFormat="false" ht="12.75" hidden="false" customHeight="false" outlineLevel="0" collapsed="false">
      <c r="A1611" s="415" t="n">
        <v>38589</v>
      </c>
    </row>
    <row r="1612" customFormat="false" ht="12.75" hidden="false" customHeight="false" outlineLevel="0" collapsed="false">
      <c r="A1612" s="415" t="n">
        <v>38590</v>
      </c>
    </row>
    <row r="1613" customFormat="false" ht="12.75" hidden="false" customHeight="false" outlineLevel="0" collapsed="false">
      <c r="A1613" s="415" t="n">
        <v>38593</v>
      </c>
    </row>
    <row r="1614" customFormat="false" ht="12.75" hidden="false" customHeight="false" outlineLevel="0" collapsed="false">
      <c r="A1614" s="415" t="n">
        <v>38594</v>
      </c>
    </row>
    <row r="1615" customFormat="false" ht="12.75" hidden="false" customHeight="false" outlineLevel="0" collapsed="false">
      <c r="A1615" s="415" t="n">
        <v>38595</v>
      </c>
    </row>
    <row r="1616" customFormat="false" ht="12.75" hidden="false" customHeight="false" outlineLevel="0" collapsed="false">
      <c r="A1616" s="415" t="n">
        <v>38596</v>
      </c>
    </row>
    <row r="1617" customFormat="false" ht="12.75" hidden="false" customHeight="false" outlineLevel="0" collapsed="false">
      <c r="A1617" s="415" t="n">
        <v>38597</v>
      </c>
    </row>
    <row r="1618" customFormat="false" ht="12.75" hidden="false" customHeight="false" outlineLevel="0" collapsed="false">
      <c r="A1618" s="415" t="n">
        <v>38600</v>
      </c>
    </row>
    <row r="1619" customFormat="false" ht="12.75" hidden="false" customHeight="false" outlineLevel="0" collapsed="false">
      <c r="A1619" s="415" t="n">
        <v>38601</v>
      </c>
    </row>
    <row r="1620" customFormat="false" ht="12.75" hidden="false" customHeight="false" outlineLevel="0" collapsed="false">
      <c r="A1620" s="415" t="n">
        <v>38602</v>
      </c>
    </row>
    <row r="1621" customFormat="false" ht="12.75" hidden="false" customHeight="false" outlineLevel="0" collapsed="false">
      <c r="A1621" s="415" t="n">
        <v>38603</v>
      </c>
    </row>
    <row r="1622" customFormat="false" ht="12.75" hidden="false" customHeight="false" outlineLevel="0" collapsed="false">
      <c r="A1622" s="415" t="n">
        <v>38604</v>
      </c>
    </row>
    <row r="1623" customFormat="false" ht="12.75" hidden="false" customHeight="false" outlineLevel="0" collapsed="false">
      <c r="A1623" s="415" t="n">
        <v>38607</v>
      </c>
    </row>
    <row r="1624" customFormat="false" ht="12.75" hidden="false" customHeight="false" outlineLevel="0" collapsed="false">
      <c r="A1624" s="415" t="n">
        <v>38608</v>
      </c>
    </row>
    <row r="1625" customFormat="false" ht="12.75" hidden="false" customHeight="false" outlineLevel="0" collapsed="false">
      <c r="A1625" s="415" t="n">
        <v>38609</v>
      </c>
    </row>
    <row r="1626" customFormat="false" ht="12.75" hidden="false" customHeight="false" outlineLevel="0" collapsed="false">
      <c r="A1626" s="415" t="n">
        <v>38610</v>
      </c>
    </row>
    <row r="1627" customFormat="false" ht="12.75" hidden="false" customHeight="false" outlineLevel="0" collapsed="false">
      <c r="A1627" s="415" t="n">
        <v>38611</v>
      </c>
    </row>
    <row r="1628" customFormat="false" ht="12.75" hidden="false" customHeight="false" outlineLevel="0" collapsed="false">
      <c r="A1628" s="415" t="n">
        <v>38614</v>
      </c>
    </row>
    <row r="1629" customFormat="false" ht="12.75" hidden="false" customHeight="false" outlineLevel="0" collapsed="false">
      <c r="A1629" s="415" t="n">
        <v>38615</v>
      </c>
    </row>
    <row r="1630" customFormat="false" ht="12.75" hidden="false" customHeight="false" outlineLevel="0" collapsed="false">
      <c r="A1630" s="415" t="n">
        <v>38616</v>
      </c>
    </row>
    <row r="1631" customFormat="false" ht="12.75" hidden="false" customHeight="false" outlineLevel="0" collapsed="false">
      <c r="A1631" s="415" t="n">
        <v>38617</v>
      </c>
    </row>
    <row r="1632" customFormat="false" ht="12.75" hidden="false" customHeight="false" outlineLevel="0" collapsed="false">
      <c r="A1632" s="415" t="n">
        <v>38618</v>
      </c>
    </row>
    <row r="1633" customFormat="false" ht="12.75" hidden="false" customHeight="false" outlineLevel="0" collapsed="false">
      <c r="A1633" s="415" t="n">
        <v>38621</v>
      </c>
    </row>
    <row r="1634" customFormat="false" ht="12.75" hidden="false" customHeight="false" outlineLevel="0" collapsed="false">
      <c r="A1634" s="415" t="n">
        <v>38622</v>
      </c>
    </row>
    <row r="1635" customFormat="false" ht="12.75" hidden="false" customHeight="false" outlineLevel="0" collapsed="false">
      <c r="A1635" s="415" t="n">
        <v>38623</v>
      </c>
    </row>
    <row r="1636" customFormat="false" ht="12.75" hidden="false" customHeight="false" outlineLevel="0" collapsed="false">
      <c r="A1636" s="415" t="n">
        <v>38624</v>
      </c>
    </row>
    <row r="1637" customFormat="false" ht="12.75" hidden="false" customHeight="false" outlineLevel="0" collapsed="false">
      <c r="A1637" s="415" t="n">
        <v>38625</v>
      </c>
    </row>
    <row r="1638" customFormat="false" ht="12.75" hidden="false" customHeight="false" outlineLevel="0" collapsed="false">
      <c r="A1638" s="415" t="n">
        <v>38628</v>
      </c>
    </row>
    <row r="1639" customFormat="false" ht="12.75" hidden="false" customHeight="false" outlineLevel="0" collapsed="false">
      <c r="A1639" s="415" t="n">
        <v>38629</v>
      </c>
    </row>
    <row r="1640" customFormat="false" ht="12.75" hidden="false" customHeight="false" outlineLevel="0" collapsed="false">
      <c r="A1640" s="415" t="n">
        <v>38630</v>
      </c>
    </row>
    <row r="1641" customFormat="false" ht="12.75" hidden="false" customHeight="false" outlineLevel="0" collapsed="false">
      <c r="A1641" s="415" t="n">
        <v>38631</v>
      </c>
    </row>
    <row r="1642" customFormat="false" ht="12.75" hidden="false" customHeight="false" outlineLevel="0" collapsed="false">
      <c r="A1642" s="415" t="n">
        <v>38632</v>
      </c>
    </row>
    <row r="1643" customFormat="false" ht="12.75" hidden="false" customHeight="false" outlineLevel="0" collapsed="false">
      <c r="A1643" s="415" t="n">
        <v>38635</v>
      </c>
    </row>
    <row r="1644" customFormat="false" ht="12.75" hidden="false" customHeight="false" outlineLevel="0" collapsed="false">
      <c r="A1644" s="415" t="n">
        <v>38636</v>
      </c>
    </row>
    <row r="1645" customFormat="false" ht="12.75" hidden="false" customHeight="false" outlineLevel="0" collapsed="false">
      <c r="A1645" s="415" t="n">
        <v>38637</v>
      </c>
    </row>
    <row r="1646" customFormat="false" ht="12.75" hidden="false" customHeight="false" outlineLevel="0" collapsed="false">
      <c r="A1646" s="415" t="n">
        <v>38638</v>
      </c>
    </row>
    <row r="1647" customFormat="false" ht="12.75" hidden="false" customHeight="false" outlineLevel="0" collapsed="false">
      <c r="A1647" s="415" t="n">
        <v>38639</v>
      </c>
    </row>
    <row r="1648" customFormat="false" ht="12.75" hidden="false" customHeight="false" outlineLevel="0" collapsed="false">
      <c r="A1648" s="415" t="n">
        <v>38642</v>
      </c>
    </row>
    <row r="1649" customFormat="false" ht="12.75" hidden="false" customHeight="false" outlineLevel="0" collapsed="false">
      <c r="A1649" s="415" t="n">
        <v>38643</v>
      </c>
    </row>
    <row r="1650" customFormat="false" ht="12.75" hidden="false" customHeight="false" outlineLevel="0" collapsed="false">
      <c r="A1650" s="415" t="n">
        <v>38644</v>
      </c>
    </row>
    <row r="1651" customFormat="false" ht="12.75" hidden="false" customHeight="false" outlineLevel="0" collapsed="false">
      <c r="A1651" s="415" t="n">
        <v>38645</v>
      </c>
    </row>
    <row r="1652" customFormat="false" ht="12.75" hidden="false" customHeight="false" outlineLevel="0" collapsed="false">
      <c r="A1652" s="415" t="n">
        <v>38646</v>
      </c>
    </row>
    <row r="1653" customFormat="false" ht="12.75" hidden="false" customHeight="false" outlineLevel="0" collapsed="false">
      <c r="A1653" s="415" t="n">
        <v>38649</v>
      </c>
    </row>
    <row r="1654" customFormat="false" ht="12.75" hidden="false" customHeight="false" outlineLevel="0" collapsed="false">
      <c r="A1654" s="415" t="n">
        <v>38650</v>
      </c>
    </row>
    <row r="1655" customFormat="false" ht="12.75" hidden="false" customHeight="false" outlineLevel="0" collapsed="false">
      <c r="A1655" s="415" t="n">
        <v>38651</v>
      </c>
    </row>
    <row r="1656" customFormat="false" ht="12.75" hidden="false" customHeight="false" outlineLevel="0" collapsed="false">
      <c r="A1656" s="415" t="n">
        <v>38652</v>
      </c>
    </row>
    <row r="1657" customFormat="false" ht="12.75" hidden="false" customHeight="false" outlineLevel="0" collapsed="false">
      <c r="A1657" s="415" t="n">
        <v>38653</v>
      </c>
    </row>
    <row r="1658" customFormat="false" ht="12.75" hidden="false" customHeight="false" outlineLevel="0" collapsed="false">
      <c r="A1658" s="415" t="n">
        <v>38656</v>
      </c>
    </row>
    <row r="1659" customFormat="false" ht="12.75" hidden="false" customHeight="false" outlineLevel="0" collapsed="false">
      <c r="A1659" s="415" t="n">
        <v>38657</v>
      </c>
    </row>
    <row r="1660" customFormat="false" ht="12.75" hidden="false" customHeight="false" outlineLevel="0" collapsed="false">
      <c r="A1660" s="415" t="n">
        <v>38658</v>
      </c>
    </row>
    <row r="1661" customFormat="false" ht="12.75" hidden="false" customHeight="false" outlineLevel="0" collapsed="false">
      <c r="A1661" s="415" t="n">
        <v>38659</v>
      </c>
    </row>
    <row r="1662" customFormat="false" ht="12.75" hidden="false" customHeight="false" outlineLevel="0" collapsed="false">
      <c r="A1662" s="415" t="n">
        <v>38660</v>
      </c>
    </row>
    <row r="1663" customFormat="false" ht="12.75" hidden="false" customHeight="false" outlineLevel="0" collapsed="false">
      <c r="A1663" s="415" t="n">
        <v>38663</v>
      </c>
    </row>
    <row r="1664" customFormat="false" ht="12.75" hidden="false" customHeight="false" outlineLevel="0" collapsed="false">
      <c r="A1664" s="415" t="n">
        <v>38664</v>
      </c>
    </row>
    <row r="1665" customFormat="false" ht="12.75" hidden="false" customHeight="false" outlineLevel="0" collapsed="false">
      <c r="A1665" s="415" t="n">
        <v>38665</v>
      </c>
    </row>
    <row r="1666" customFormat="false" ht="12.75" hidden="false" customHeight="false" outlineLevel="0" collapsed="false">
      <c r="A1666" s="415" t="n">
        <v>38666</v>
      </c>
    </row>
    <row r="1667" customFormat="false" ht="12.75" hidden="false" customHeight="false" outlineLevel="0" collapsed="false">
      <c r="A1667" s="415" t="n">
        <v>38667</v>
      </c>
    </row>
    <row r="1668" customFormat="false" ht="12.75" hidden="false" customHeight="false" outlineLevel="0" collapsed="false">
      <c r="A1668" s="415" t="n">
        <v>38670</v>
      </c>
    </row>
    <row r="1669" customFormat="false" ht="12.75" hidden="false" customHeight="false" outlineLevel="0" collapsed="false">
      <c r="A1669" s="415" t="n">
        <v>38671</v>
      </c>
    </row>
    <row r="1670" customFormat="false" ht="12.75" hidden="false" customHeight="false" outlineLevel="0" collapsed="false">
      <c r="A1670" s="415" t="n">
        <v>38672</v>
      </c>
    </row>
    <row r="1671" customFormat="false" ht="12.75" hidden="false" customHeight="false" outlineLevel="0" collapsed="false">
      <c r="A1671" s="415" t="n">
        <v>38673</v>
      </c>
    </row>
    <row r="1672" customFormat="false" ht="12.75" hidden="false" customHeight="false" outlineLevel="0" collapsed="false">
      <c r="A1672" s="415" t="n">
        <v>38674</v>
      </c>
    </row>
    <row r="1673" customFormat="false" ht="12.75" hidden="false" customHeight="false" outlineLevel="0" collapsed="false">
      <c r="A1673" s="415" t="n">
        <v>38677</v>
      </c>
    </row>
    <row r="1674" customFormat="false" ht="12.75" hidden="false" customHeight="false" outlineLevel="0" collapsed="false">
      <c r="A1674" s="415" t="n">
        <v>38678</v>
      </c>
    </row>
    <row r="1675" customFormat="false" ht="12.75" hidden="false" customHeight="false" outlineLevel="0" collapsed="false">
      <c r="A1675" s="415" t="n">
        <v>38679</v>
      </c>
    </row>
    <row r="1676" customFormat="false" ht="12.75" hidden="false" customHeight="false" outlineLevel="0" collapsed="false">
      <c r="A1676" s="415" t="n">
        <v>38680</v>
      </c>
    </row>
    <row r="1677" customFormat="false" ht="12.75" hidden="false" customHeight="false" outlineLevel="0" collapsed="false">
      <c r="A1677" s="415" t="n">
        <v>38681</v>
      </c>
    </row>
    <row r="1678" customFormat="false" ht="12.75" hidden="false" customHeight="false" outlineLevel="0" collapsed="false">
      <c r="A1678" s="415" t="n">
        <v>38684</v>
      </c>
    </row>
    <row r="1679" customFormat="false" ht="12.75" hidden="false" customHeight="false" outlineLevel="0" collapsed="false">
      <c r="A1679" s="415" t="n">
        <v>38685</v>
      </c>
    </row>
    <row r="1680" customFormat="false" ht="12.75" hidden="false" customHeight="false" outlineLevel="0" collapsed="false">
      <c r="A1680" s="415" t="n">
        <v>38686</v>
      </c>
    </row>
    <row r="1681" customFormat="false" ht="12.75" hidden="false" customHeight="false" outlineLevel="0" collapsed="false">
      <c r="A1681" s="415" t="n">
        <v>38687</v>
      </c>
    </row>
    <row r="1682" customFormat="false" ht="12.75" hidden="false" customHeight="false" outlineLevel="0" collapsed="false">
      <c r="A1682" s="415" t="n">
        <v>38688</v>
      </c>
    </row>
    <row r="1683" customFormat="false" ht="12.75" hidden="false" customHeight="false" outlineLevel="0" collapsed="false">
      <c r="A1683" s="415" t="n">
        <v>38691</v>
      </c>
    </row>
    <row r="1684" customFormat="false" ht="12.75" hidden="false" customHeight="false" outlineLevel="0" collapsed="false">
      <c r="A1684" s="415" t="n">
        <v>38692</v>
      </c>
    </row>
    <row r="1685" customFormat="false" ht="12.75" hidden="false" customHeight="false" outlineLevel="0" collapsed="false">
      <c r="A1685" s="415" t="n">
        <v>38693</v>
      </c>
    </row>
    <row r="1686" customFormat="false" ht="12.75" hidden="false" customHeight="false" outlineLevel="0" collapsed="false">
      <c r="A1686" s="415" t="n">
        <v>38694</v>
      </c>
    </row>
    <row r="1687" customFormat="false" ht="12.75" hidden="false" customHeight="false" outlineLevel="0" collapsed="false">
      <c r="A1687" s="415" t="n">
        <v>38695</v>
      </c>
    </row>
    <row r="1688" customFormat="false" ht="12.75" hidden="false" customHeight="false" outlineLevel="0" collapsed="false">
      <c r="A1688" s="415" t="n">
        <v>38698</v>
      </c>
    </row>
    <row r="1689" customFormat="false" ht="12.75" hidden="false" customHeight="false" outlineLevel="0" collapsed="false">
      <c r="A1689" s="415" t="n">
        <v>38699</v>
      </c>
    </row>
    <row r="1690" customFormat="false" ht="12.75" hidden="false" customHeight="false" outlineLevel="0" collapsed="false">
      <c r="A1690" s="415" t="n">
        <v>38700</v>
      </c>
    </row>
    <row r="1691" customFormat="false" ht="12.75" hidden="false" customHeight="false" outlineLevel="0" collapsed="false">
      <c r="A1691" s="415" t="n">
        <v>38701</v>
      </c>
    </row>
    <row r="1692" customFormat="false" ht="12.75" hidden="false" customHeight="false" outlineLevel="0" collapsed="false">
      <c r="A1692" s="415" t="n">
        <v>38702</v>
      </c>
    </row>
    <row r="1693" customFormat="false" ht="12.75" hidden="false" customHeight="false" outlineLevel="0" collapsed="false">
      <c r="A1693" s="415" t="n">
        <v>38705</v>
      </c>
    </row>
    <row r="1694" customFormat="false" ht="12.75" hidden="false" customHeight="false" outlineLevel="0" collapsed="false">
      <c r="A1694" s="415" t="n">
        <v>38706</v>
      </c>
    </row>
    <row r="1695" customFormat="false" ht="12.75" hidden="false" customHeight="false" outlineLevel="0" collapsed="false">
      <c r="A1695" s="415" t="n">
        <v>38707</v>
      </c>
    </row>
    <row r="1696" customFormat="false" ht="12.75" hidden="false" customHeight="false" outlineLevel="0" collapsed="false">
      <c r="A1696" s="415" t="n">
        <v>38708</v>
      </c>
    </row>
    <row r="1697" customFormat="false" ht="12.75" hidden="false" customHeight="false" outlineLevel="0" collapsed="false">
      <c r="A1697" s="415" t="n">
        <v>38709</v>
      </c>
    </row>
    <row r="1698" customFormat="false" ht="12.75" hidden="false" customHeight="false" outlineLevel="0" collapsed="false">
      <c r="A1698" s="415" t="n">
        <v>38712</v>
      </c>
    </row>
    <row r="1699" customFormat="false" ht="12.75" hidden="false" customHeight="false" outlineLevel="0" collapsed="false">
      <c r="A1699" s="415" t="n">
        <v>38713</v>
      </c>
    </row>
    <row r="1700" customFormat="false" ht="12.75" hidden="false" customHeight="false" outlineLevel="0" collapsed="false">
      <c r="A1700" s="415" t="n">
        <v>38714</v>
      </c>
    </row>
    <row r="1701" customFormat="false" ht="12.75" hidden="false" customHeight="false" outlineLevel="0" collapsed="false">
      <c r="A1701" s="415" t="n">
        <v>38715</v>
      </c>
    </row>
    <row r="1702" customFormat="false" ht="12.75" hidden="false" customHeight="false" outlineLevel="0" collapsed="false">
      <c r="A1702" s="415" t="n">
        <v>38716</v>
      </c>
    </row>
    <row r="1703" customFormat="false" ht="12.75" hidden="false" customHeight="false" outlineLevel="0" collapsed="false">
      <c r="A1703" s="415" t="n">
        <v>38719</v>
      </c>
    </row>
    <row r="1704" customFormat="false" ht="12.75" hidden="false" customHeight="false" outlineLevel="0" collapsed="false">
      <c r="A1704" s="415" t="n">
        <v>38720</v>
      </c>
    </row>
    <row r="1705" customFormat="false" ht="12.75" hidden="false" customHeight="false" outlineLevel="0" collapsed="false">
      <c r="A1705" s="415" t="n">
        <v>38721</v>
      </c>
    </row>
    <row r="1706" customFormat="false" ht="12.75" hidden="false" customHeight="false" outlineLevel="0" collapsed="false">
      <c r="A1706" s="415" t="n">
        <v>38722</v>
      </c>
    </row>
    <row r="1707" customFormat="false" ht="12.75" hidden="false" customHeight="false" outlineLevel="0" collapsed="false">
      <c r="A1707" s="415" t="n">
        <v>38723</v>
      </c>
    </row>
    <row r="1708" customFormat="false" ht="12.75" hidden="false" customHeight="false" outlineLevel="0" collapsed="false">
      <c r="A1708" s="415" t="n">
        <v>38726</v>
      </c>
    </row>
    <row r="1709" customFormat="false" ht="12.75" hidden="false" customHeight="false" outlineLevel="0" collapsed="false">
      <c r="A1709" s="415" t="n">
        <v>38727</v>
      </c>
    </row>
    <row r="1710" customFormat="false" ht="12.75" hidden="false" customHeight="false" outlineLevel="0" collapsed="false">
      <c r="A1710" s="415" t="n">
        <v>38728</v>
      </c>
    </row>
    <row r="1711" customFormat="false" ht="12.75" hidden="false" customHeight="false" outlineLevel="0" collapsed="false">
      <c r="A1711" s="415" t="n">
        <v>38729</v>
      </c>
    </row>
    <row r="1712" customFormat="false" ht="12.75" hidden="false" customHeight="false" outlineLevel="0" collapsed="false">
      <c r="A1712" s="415" t="n">
        <v>38730</v>
      </c>
    </row>
    <row r="1713" customFormat="false" ht="12.75" hidden="false" customHeight="false" outlineLevel="0" collapsed="false">
      <c r="A1713" s="415" t="n">
        <v>38733</v>
      </c>
    </row>
    <row r="1714" customFormat="false" ht="12.75" hidden="false" customHeight="false" outlineLevel="0" collapsed="false">
      <c r="A1714" s="415" t="n">
        <v>38734</v>
      </c>
    </row>
    <row r="1715" customFormat="false" ht="12.75" hidden="false" customHeight="false" outlineLevel="0" collapsed="false">
      <c r="A1715" s="415" t="n">
        <v>38735</v>
      </c>
    </row>
    <row r="1716" customFormat="false" ht="12.75" hidden="false" customHeight="false" outlineLevel="0" collapsed="false">
      <c r="A1716" s="415" t="n">
        <v>38736</v>
      </c>
    </row>
    <row r="1717" customFormat="false" ht="12.75" hidden="false" customHeight="false" outlineLevel="0" collapsed="false">
      <c r="A1717" s="415" t="n">
        <v>38737</v>
      </c>
    </row>
    <row r="1718" customFormat="false" ht="12.75" hidden="false" customHeight="false" outlineLevel="0" collapsed="false">
      <c r="A1718" s="415" t="n">
        <v>38740</v>
      </c>
    </row>
    <row r="1719" customFormat="false" ht="12.75" hidden="false" customHeight="false" outlineLevel="0" collapsed="false">
      <c r="A1719" s="415" t="n">
        <v>38741</v>
      </c>
    </row>
    <row r="1720" customFormat="false" ht="12.75" hidden="false" customHeight="false" outlineLevel="0" collapsed="false">
      <c r="A1720" s="415" t="n">
        <v>38742</v>
      </c>
    </row>
    <row r="1721" customFormat="false" ht="12.75" hidden="false" customHeight="false" outlineLevel="0" collapsed="false">
      <c r="A1721" s="415" t="n">
        <v>38743</v>
      </c>
    </row>
    <row r="1722" customFormat="false" ht="12.75" hidden="false" customHeight="false" outlineLevel="0" collapsed="false">
      <c r="A1722" s="415" t="n">
        <v>38744</v>
      </c>
    </row>
    <row r="1723" customFormat="false" ht="12.75" hidden="false" customHeight="false" outlineLevel="0" collapsed="false">
      <c r="A1723" s="415" t="n">
        <v>38747</v>
      </c>
    </row>
    <row r="1724" customFormat="false" ht="12.75" hidden="false" customHeight="false" outlineLevel="0" collapsed="false">
      <c r="A1724" s="415" t="n">
        <v>38748</v>
      </c>
    </row>
    <row r="1725" customFormat="false" ht="12.75" hidden="false" customHeight="false" outlineLevel="0" collapsed="false">
      <c r="A1725" s="415" t="n">
        <v>38749</v>
      </c>
    </row>
    <row r="1726" customFormat="false" ht="12.75" hidden="false" customHeight="false" outlineLevel="0" collapsed="false">
      <c r="A1726" s="415" t="n">
        <v>38750</v>
      </c>
    </row>
    <row r="1727" customFormat="false" ht="12.75" hidden="false" customHeight="false" outlineLevel="0" collapsed="false">
      <c r="A1727" s="415" t="n">
        <v>38751</v>
      </c>
    </row>
    <row r="1728" customFormat="false" ht="12.75" hidden="false" customHeight="false" outlineLevel="0" collapsed="false">
      <c r="A1728" s="415" t="n">
        <v>38754</v>
      </c>
    </row>
    <row r="1729" customFormat="false" ht="12.75" hidden="false" customHeight="false" outlineLevel="0" collapsed="false">
      <c r="A1729" s="415" t="n">
        <v>38755</v>
      </c>
    </row>
    <row r="1730" customFormat="false" ht="12.75" hidden="false" customHeight="false" outlineLevel="0" collapsed="false">
      <c r="A1730" s="415" t="n">
        <v>38756</v>
      </c>
    </row>
    <row r="1731" customFormat="false" ht="12.75" hidden="false" customHeight="false" outlineLevel="0" collapsed="false">
      <c r="A1731" s="415" t="n">
        <v>38757</v>
      </c>
    </row>
    <row r="1732" customFormat="false" ht="12.75" hidden="false" customHeight="false" outlineLevel="0" collapsed="false">
      <c r="A1732" s="415" t="n">
        <v>38758</v>
      </c>
    </row>
    <row r="1733" customFormat="false" ht="12.75" hidden="false" customHeight="false" outlineLevel="0" collapsed="false">
      <c r="A1733" s="415" t="n">
        <v>38761</v>
      </c>
    </row>
    <row r="1734" customFormat="false" ht="12.75" hidden="false" customHeight="false" outlineLevel="0" collapsed="false">
      <c r="A1734" s="415" t="n">
        <v>38762</v>
      </c>
    </row>
    <row r="1735" customFormat="false" ht="12.75" hidden="false" customHeight="false" outlineLevel="0" collapsed="false">
      <c r="A1735" s="415" t="n">
        <v>38763</v>
      </c>
    </row>
    <row r="1736" customFormat="false" ht="12.75" hidden="false" customHeight="false" outlineLevel="0" collapsed="false">
      <c r="A1736" s="415" t="n">
        <v>38764</v>
      </c>
    </row>
    <row r="1737" customFormat="false" ht="12.75" hidden="false" customHeight="false" outlineLevel="0" collapsed="false">
      <c r="A1737" s="415" t="n">
        <v>38765</v>
      </c>
    </row>
    <row r="1738" customFormat="false" ht="12.75" hidden="false" customHeight="false" outlineLevel="0" collapsed="false">
      <c r="A1738" s="415" t="n">
        <v>38768</v>
      </c>
    </row>
    <row r="1739" customFormat="false" ht="12.75" hidden="false" customHeight="false" outlineLevel="0" collapsed="false">
      <c r="A1739" s="415" t="n">
        <v>38769</v>
      </c>
    </row>
    <row r="1740" customFormat="false" ht="12.75" hidden="false" customHeight="false" outlineLevel="0" collapsed="false">
      <c r="A1740" s="415" t="n">
        <v>38770</v>
      </c>
    </row>
    <row r="1741" customFormat="false" ht="12.75" hidden="false" customHeight="false" outlineLevel="0" collapsed="false">
      <c r="A1741" s="415" t="n">
        <v>38771</v>
      </c>
    </row>
    <row r="1742" customFormat="false" ht="12.75" hidden="false" customHeight="false" outlineLevel="0" collapsed="false">
      <c r="A1742" s="415" t="n">
        <v>38772</v>
      </c>
    </row>
    <row r="1743" customFormat="false" ht="12.75" hidden="false" customHeight="false" outlineLevel="0" collapsed="false">
      <c r="A1743" s="415" t="n">
        <v>38775</v>
      </c>
    </row>
    <row r="1744" customFormat="false" ht="12.75" hidden="false" customHeight="false" outlineLevel="0" collapsed="false">
      <c r="A1744" s="415" t="n">
        <v>38776</v>
      </c>
    </row>
    <row r="1745" customFormat="false" ht="12.75" hidden="false" customHeight="false" outlineLevel="0" collapsed="false">
      <c r="A1745" s="415" t="n">
        <v>38777</v>
      </c>
    </row>
    <row r="1746" customFormat="false" ht="12.75" hidden="false" customHeight="false" outlineLevel="0" collapsed="false">
      <c r="A1746" s="415" t="n">
        <v>38778</v>
      </c>
    </row>
    <row r="1747" customFormat="false" ht="12.75" hidden="false" customHeight="false" outlineLevel="0" collapsed="false">
      <c r="A1747" s="415" t="n">
        <v>38779</v>
      </c>
    </row>
    <row r="1748" customFormat="false" ht="12.75" hidden="false" customHeight="false" outlineLevel="0" collapsed="false">
      <c r="A1748" s="415" t="n">
        <v>38782</v>
      </c>
    </row>
    <row r="1749" customFormat="false" ht="12.75" hidden="false" customHeight="false" outlineLevel="0" collapsed="false">
      <c r="A1749" s="415" t="n">
        <v>38783</v>
      </c>
    </row>
    <row r="1750" customFormat="false" ht="12.75" hidden="false" customHeight="false" outlineLevel="0" collapsed="false">
      <c r="A1750" s="415" t="n">
        <v>38784</v>
      </c>
    </row>
    <row r="1751" customFormat="false" ht="12.75" hidden="false" customHeight="false" outlineLevel="0" collapsed="false">
      <c r="A1751" s="415" t="n">
        <v>38785</v>
      </c>
    </row>
    <row r="1752" customFormat="false" ht="12.75" hidden="false" customHeight="false" outlineLevel="0" collapsed="false">
      <c r="A1752" s="415" t="n">
        <v>38786</v>
      </c>
    </row>
    <row r="1753" customFormat="false" ht="12.75" hidden="false" customHeight="false" outlineLevel="0" collapsed="false">
      <c r="A1753" s="415" t="n">
        <v>38789</v>
      </c>
    </row>
    <row r="1754" customFormat="false" ht="12.75" hidden="false" customHeight="false" outlineLevel="0" collapsed="false">
      <c r="A1754" s="415" t="n">
        <v>38790</v>
      </c>
    </row>
    <row r="1755" customFormat="false" ht="12.75" hidden="false" customHeight="false" outlineLevel="0" collapsed="false">
      <c r="A1755" s="415" t="n">
        <v>38791</v>
      </c>
    </row>
    <row r="1756" customFormat="false" ht="12.75" hidden="false" customHeight="false" outlineLevel="0" collapsed="false">
      <c r="A1756" s="415" t="n">
        <v>38792</v>
      </c>
    </row>
    <row r="1757" customFormat="false" ht="12.75" hidden="false" customHeight="false" outlineLevel="0" collapsed="false">
      <c r="A1757" s="415" t="n">
        <v>38793</v>
      </c>
    </row>
    <row r="1758" customFormat="false" ht="12.75" hidden="false" customHeight="false" outlineLevel="0" collapsed="false">
      <c r="A1758" s="415" t="n">
        <v>38796</v>
      </c>
    </row>
    <row r="1759" customFormat="false" ht="12.75" hidden="false" customHeight="false" outlineLevel="0" collapsed="false">
      <c r="A1759" s="415" t="n">
        <v>38797</v>
      </c>
    </row>
    <row r="1760" customFormat="false" ht="12.75" hidden="false" customHeight="false" outlineLevel="0" collapsed="false">
      <c r="A1760" s="415" t="n">
        <v>38798</v>
      </c>
    </row>
    <row r="1761" customFormat="false" ht="12.75" hidden="false" customHeight="false" outlineLevel="0" collapsed="false">
      <c r="A1761" s="415" t="n">
        <v>38799</v>
      </c>
    </row>
    <row r="1762" customFormat="false" ht="12.75" hidden="false" customHeight="false" outlineLevel="0" collapsed="false">
      <c r="A1762" s="415" t="n">
        <v>38800</v>
      </c>
    </row>
    <row r="1763" customFormat="false" ht="12.75" hidden="false" customHeight="false" outlineLevel="0" collapsed="false">
      <c r="A1763" s="415" t="n">
        <v>38803</v>
      </c>
    </row>
    <row r="1764" customFormat="false" ht="12.75" hidden="false" customHeight="false" outlineLevel="0" collapsed="false">
      <c r="A1764" s="415" t="n">
        <v>38804</v>
      </c>
    </row>
    <row r="1765" customFormat="false" ht="12.75" hidden="false" customHeight="false" outlineLevel="0" collapsed="false">
      <c r="A1765" s="415" t="n">
        <v>38805</v>
      </c>
    </row>
    <row r="1766" customFormat="false" ht="12.75" hidden="false" customHeight="false" outlineLevel="0" collapsed="false">
      <c r="A1766" s="415" t="n">
        <v>38806</v>
      </c>
    </row>
    <row r="1767" customFormat="false" ht="12.75" hidden="false" customHeight="false" outlineLevel="0" collapsed="false">
      <c r="A1767" s="415" t="n">
        <v>38807</v>
      </c>
    </row>
    <row r="1768" customFormat="false" ht="12.75" hidden="false" customHeight="false" outlineLevel="0" collapsed="false">
      <c r="A1768" s="415" t="n">
        <v>38810</v>
      </c>
    </row>
    <row r="1769" customFormat="false" ht="12.75" hidden="false" customHeight="false" outlineLevel="0" collapsed="false">
      <c r="A1769" s="415" t="n">
        <v>38811</v>
      </c>
    </row>
    <row r="1770" customFormat="false" ht="12.75" hidden="false" customHeight="false" outlineLevel="0" collapsed="false">
      <c r="A1770" s="415" t="n">
        <v>38812</v>
      </c>
    </row>
    <row r="1771" customFormat="false" ht="12.75" hidden="false" customHeight="false" outlineLevel="0" collapsed="false">
      <c r="A1771" s="415" t="n">
        <v>38813</v>
      </c>
    </row>
    <row r="1772" customFormat="false" ht="12.75" hidden="false" customHeight="false" outlineLevel="0" collapsed="false">
      <c r="A1772" s="415" t="n">
        <v>38814</v>
      </c>
    </row>
    <row r="1773" customFormat="false" ht="12.75" hidden="false" customHeight="false" outlineLevel="0" collapsed="false">
      <c r="A1773" s="415" t="n">
        <v>38817</v>
      </c>
    </row>
    <row r="1774" customFormat="false" ht="12.75" hidden="false" customHeight="false" outlineLevel="0" collapsed="false">
      <c r="A1774" s="415" t="n">
        <v>38818</v>
      </c>
    </row>
    <row r="1775" customFormat="false" ht="12.75" hidden="false" customHeight="false" outlineLevel="0" collapsed="false">
      <c r="A1775" s="415" t="n">
        <v>38819</v>
      </c>
    </row>
    <row r="1776" customFormat="false" ht="12.75" hidden="false" customHeight="false" outlineLevel="0" collapsed="false">
      <c r="A1776" s="415" t="n">
        <v>38820</v>
      </c>
    </row>
    <row r="1777" customFormat="false" ht="12.75" hidden="false" customHeight="false" outlineLevel="0" collapsed="false">
      <c r="A1777" s="415" t="n">
        <v>38821</v>
      </c>
    </row>
    <row r="1778" customFormat="false" ht="12.75" hidden="false" customHeight="false" outlineLevel="0" collapsed="false">
      <c r="A1778" s="415" t="n">
        <v>38824</v>
      </c>
    </row>
    <row r="1779" customFormat="false" ht="12.75" hidden="false" customHeight="false" outlineLevel="0" collapsed="false">
      <c r="A1779" s="415" t="n">
        <v>38825</v>
      </c>
    </row>
    <row r="1780" customFormat="false" ht="12.75" hidden="false" customHeight="false" outlineLevel="0" collapsed="false">
      <c r="A1780" s="415" t="n">
        <v>38826</v>
      </c>
    </row>
    <row r="1781" customFormat="false" ht="12.75" hidden="false" customHeight="false" outlineLevel="0" collapsed="false">
      <c r="A1781" s="415" t="n">
        <v>38827</v>
      </c>
    </row>
    <row r="1782" customFormat="false" ht="12.75" hidden="false" customHeight="false" outlineLevel="0" collapsed="false">
      <c r="A1782" s="415" t="n">
        <v>38828</v>
      </c>
    </row>
    <row r="1783" customFormat="false" ht="12.75" hidden="false" customHeight="false" outlineLevel="0" collapsed="false">
      <c r="A1783" s="415" t="n">
        <v>38831</v>
      </c>
    </row>
    <row r="1784" customFormat="false" ht="12.75" hidden="false" customHeight="false" outlineLevel="0" collapsed="false">
      <c r="A1784" s="415" t="n">
        <v>38832</v>
      </c>
    </row>
    <row r="1785" customFormat="false" ht="12.75" hidden="false" customHeight="false" outlineLevel="0" collapsed="false">
      <c r="A1785" s="415" t="n">
        <v>38833</v>
      </c>
    </row>
    <row r="1786" customFormat="false" ht="12.75" hidden="false" customHeight="false" outlineLevel="0" collapsed="false">
      <c r="A1786" s="415" t="n">
        <v>38834</v>
      </c>
    </row>
    <row r="1787" customFormat="false" ht="12.75" hidden="false" customHeight="false" outlineLevel="0" collapsed="false">
      <c r="A1787" s="415" t="n">
        <v>38835</v>
      </c>
    </row>
    <row r="1788" customFormat="false" ht="12.75" hidden="false" customHeight="false" outlineLevel="0" collapsed="false">
      <c r="A1788" s="415" t="n">
        <v>38838</v>
      </c>
    </row>
    <row r="1789" customFormat="false" ht="12.75" hidden="false" customHeight="false" outlineLevel="0" collapsed="false">
      <c r="A1789" s="415" t="n">
        <v>38839</v>
      </c>
    </row>
    <row r="1790" customFormat="false" ht="12.75" hidden="false" customHeight="false" outlineLevel="0" collapsed="false">
      <c r="A1790" s="415" t="n">
        <v>38840</v>
      </c>
    </row>
    <row r="1791" customFormat="false" ht="12.75" hidden="false" customHeight="false" outlineLevel="0" collapsed="false">
      <c r="A1791" s="415" t="n">
        <v>38841</v>
      </c>
    </row>
    <row r="1792" customFormat="false" ht="12.75" hidden="false" customHeight="false" outlineLevel="0" collapsed="false">
      <c r="A1792" s="415" t="n">
        <v>38842</v>
      </c>
    </row>
    <row r="1793" customFormat="false" ht="12.75" hidden="false" customHeight="false" outlineLevel="0" collapsed="false">
      <c r="A1793" s="415" t="n">
        <v>38845</v>
      </c>
    </row>
    <row r="1794" customFormat="false" ht="12.75" hidden="false" customHeight="false" outlineLevel="0" collapsed="false">
      <c r="A1794" s="415" t="n">
        <v>38846</v>
      </c>
    </row>
    <row r="1795" customFormat="false" ht="12.75" hidden="false" customHeight="false" outlineLevel="0" collapsed="false">
      <c r="A1795" s="415" t="n">
        <v>38847</v>
      </c>
    </row>
    <row r="1796" customFormat="false" ht="12.75" hidden="false" customHeight="false" outlineLevel="0" collapsed="false">
      <c r="A1796" s="415" t="n">
        <v>38848</v>
      </c>
    </row>
    <row r="1797" customFormat="false" ht="12.75" hidden="false" customHeight="false" outlineLevel="0" collapsed="false">
      <c r="A1797" s="415" t="n">
        <v>38849</v>
      </c>
    </row>
    <row r="1798" customFormat="false" ht="12.75" hidden="false" customHeight="false" outlineLevel="0" collapsed="false">
      <c r="A1798" s="415" t="n">
        <v>38852</v>
      </c>
    </row>
    <row r="1799" customFormat="false" ht="12.75" hidden="false" customHeight="false" outlineLevel="0" collapsed="false">
      <c r="A1799" s="415" t="n">
        <v>38853</v>
      </c>
    </row>
    <row r="1800" customFormat="false" ht="12.75" hidden="false" customHeight="false" outlineLevel="0" collapsed="false">
      <c r="A1800" s="415" t="n">
        <v>38854</v>
      </c>
    </row>
    <row r="1801" customFormat="false" ht="12.75" hidden="false" customHeight="false" outlineLevel="0" collapsed="false">
      <c r="A1801" s="415" t="n">
        <v>38855</v>
      </c>
    </row>
    <row r="1802" customFormat="false" ht="12.75" hidden="false" customHeight="false" outlineLevel="0" collapsed="false">
      <c r="A1802" s="415" t="n">
        <v>38856</v>
      </c>
    </row>
    <row r="1803" customFormat="false" ht="12.75" hidden="false" customHeight="false" outlineLevel="0" collapsed="false">
      <c r="A1803" s="415" t="n">
        <v>38859</v>
      </c>
    </row>
    <row r="1804" customFormat="false" ht="12.75" hidden="false" customHeight="false" outlineLevel="0" collapsed="false">
      <c r="A1804" s="415" t="n">
        <v>38860</v>
      </c>
    </row>
    <row r="1805" customFormat="false" ht="12.75" hidden="false" customHeight="false" outlineLevel="0" collapsed="false">
      <c r="A1805" s="415" t="n">
        <v>38861</v>
      </c>
    </row>
    <row r="1806" customFormat="false" ht="12.75" hidden="false" customHeight="false" outlineLevel="0" collapsed="false">
      <c r="A1806" s="415" t="n">
        <v>38862</v>
      </c>
    </row>
    <row r="1807" customFormat="false" ht="12.75" hidden="false" customHeight="false" outlineLevel="0" collapsed="false">
      <c r="A1807" s="415" t="n">
        <v>38863</v>
      </c>
    </row>
    <row r="1808" customFormat="false" ht="12.75" hidden="false" customHeight="false" outlineLevel="0" collapsed="false">
      <c r="A1808" s="415" t="n">
        <v>38866</v>
      </c>
    </row>
    <row r="1809" customFormat="false" ht="12.75" hidden="false" customHeight="false" outlineLevel="0" collapsed="false">
      <c r="A1809" s="415" t="n">
        <v>38867</v>
      </c>
    </row>
    <row r="1810" customFormat="false" ht="12.75" hidden="false" customHeight="false" outlineLevel="0" collapsed="false">
      <c r="A1810" s="415" t="n">
        <v>38868</v>
      </c>
    </row>
    <row r="1811" customFormat="false" ht="12.75" hidden="false" customHeight="false" outlineLevel="0" collapsed="false">
      <c r="A1811" s="415" t="n">
        <v>38869</v>
      </c>
    </row>
    <row r="1812" customFormat="false" ht="12.75" hidden="false" customHeight="false" outlineLevel="0" collapsed="false">
      <c r="A1812" s="415" t="n">
        <v>38870</v>
      </c>
    </row>
    <row r="1813" customFormat="false" ht="12.75" hidden="false" customHeight="false" outlineLevel="0" collapsed="false">
      <c r="A1813" s="415" t="n">
        <v>38873</v>
      </c>
    </row>
    <row r="1814" customFormat="false" ht="12.75" hidden="false" customHeight="false" outlineLevel="0" collapsed="false">
      <c r="A1814" s="415" t="n">
        <v>38874</v>
      </c>
    </row>
    <row r="1815" customFormat="false" ht="12.75" hidden="false" customHeight="false" outlineLevel="0" collapsed="false">
      <c r="A1815" s="415" t="n">
        <v>38875</v>
      </c>
    </row>
    <row r="1816" customFormat="false" ht="12.75" hidden="false" customHeight="false" outlineLevel="0" collapsed="false">
      <c r="A1816" s="415" t="n">
        <v>38876</v>
      </c>
    </row>
    <row r="1817" customFormat="false" ht="12.75" hidden="false" customHeight="false" outlineLevel="0" collapsed="false">
      <c r="A1817" s="415" t="n">
        <v>38877</v>
      </c>
    </row>
    <row r="1818" customFormat="false" ht="12.75" hidden="false" customHeight="false" outlineLevel="0" collapsed="false">
      <c r="A1818" s="415" t="n">
        <v>38880</v>
      </c>
    </row>
    <row r="1819" customFormat="false" ht="12.75" hidden="false" customHeight="false" outlineLevel="0" collapsed="false">
      <c r="A1819" s="415" t="n">
        <v>38881</v>
      </c>
    </row>
    <row r="1820" customFormat="false" ht="12.75" hidden="false" customHeight="false" outlineLevel="0" collapsed="false">
      <c r="A1820" s="415" t="n">
        <v>38882</v>
      </c>
    </row>
    <row r="1821" customFormat="false" ht="12.75" hidden="false" customHeight="false" outlineLevel="0" collapsed="false">
      <c r="A1821" s="415" t="n">
        <v>38883</v>
      </c>
    </row>
    <row r="1822" customFormat="false" ht="12.75" hidden="false" customHeight="false" outlineLevel="0" collapsed="false">
      <c r="A1822" s="415" t="n">
        <v>38884</v>
      </c>
    </row>
    <row r="1823" customFormat="false" ht="12.75" hidden="false" customHeight="false" outlineLevel="0" collapsed="false">
      <c r="A1823" s="415" t="n">
        <v>38887</v>
      </c>
    </row>
    <row r="1824" customFormat="false" ht="12.75" hidden="false" customHeight="false" outlineLevel="0" collapsed="false">
      <c r="A1824" s="415" t="n">
        <v>38888</v>
      </c>
    </row>
    <row r="1825" customFormat="false" ht="12.75" hidden="false" customHeight="false" outlineLevel="0" collapsed="false">
      <c r="A1825" s="415" t="n">
        <v>38889</v>
      </c>
    </row>
    <row r="1826" customFormat="false" ht="12.75" hidden="false" customHeight="false" outlineLevel="0" collapsed="false">
      <c r="A1826" s="415" t="n">
        <v>38890</v>
      </c>
    </row>
    <row r="1827" customFormat="false" ht="12.75" hidden="false" customHeight="false" outlineLevel="0" collapsed="false">
      <c r="A1827" s="415" t="n">
        <v>38891</v>
      </c>
    </row>
    <row r="1828" customFormat="false" ht="12.75" hidden="false" customHeight="false" outlineLevel="0" collapsed="false">
      <c r="A1828" s="415" t="n">
        <v>38894</v>
      </c>
    </row>
    <row r="1829" customFormat="false" ht="12.75" hidden="false" customHeight="false" outlineLevel="0" collapsed="false">
      <c r="A1829" s="415" t="n">
        <v>38895</v>
      </c>
    </row>
    <row r="1830" customFormat="false" ht="12.75" hidden="false" customHeight="false" outlineLevel="0" collapsed="false">
      <c r="A1830" s="415" t="n">
        <v>38896</v>
      </c>
    </row>
    <row r="1831" customFormat="false" ht="12.75" hidden="false" customHeight="false" outlineLevel="0" collapsed="false">
      <c r="A1831" s="415" t="n">
        <v>38897</v>
      </c>
    </row>
    <row r="1832" customFormat="false" ht="12.75" hidden="false" customHeight="false" outlineLevel="0" collapsed="false">
      <c r="A1832" s="415" t="n">
        <v>38898</v>
      </c>
    </row>
    <row r="1833" customFormat="false" ht="12.75" hidden="false" customHeight="false" outlineLevel="0" collapsed="false">
      <c r="A1833" s="415" t="n">
        <v>38901</v>
      </c>
    </row>
    <row r="1834" customFormat="false" ht="12.75" hidden="false" customHeight="false" outlineLevel="0" collapsed="false">
      <c r="A1834" s="415" t="n">
        <v>38903</v>
      </c>
    </row>
    <row r="1835" customFormat="false" ht="12.75" hidden="false" customHeight="false" outlineLevel="0" collapsed="false">
      <c r="A1835" s="415" t="n">
        <v>38904</v>
      </c>
    </row>
    <row r="1836" customFormat="false" ht="12.75" hidden="false" customHeight="false" outlineLevel="0" collapsed="false">
      <c r="A1836" s="415" t="n">
        <v>38905</v>
      </c>
    </row>
    <row r="1837" customFormat="false" ht="12.75" hidden="false" customHeight="false" outlineLevel="0" collapsed="false">
      <c r="A1837" s="415" t="n">
        <v>38908</v>
      </c>
    </row>
    <row r="1838" customFormat="false" ht="12.75" hidden="false" customHeight="false" outlineLevel="0" collapsed="false">
      <c r="A1838" s="415" t="n">
        <v>38909</v>
      </c>
    </row>
    <row r="1839" customFormat="false" ht="12.75" hidden="false" customHeight="false" outlineLevel="0" collapsed="false">
      <c r="A1839" s="415" t="n">
        <v>38910</v>
      </c>
    </row>
    <row r="1840" customFormat="false" ht="12.75" hidden="false" customHeight="false" outlineLevel="0" collapsed="false">
      <c r="A1840" s="415" t="n">
        <v>38911</v>
      </c>
    </row>
    <row r="1841" customFormat="false" ht="12.75" hidden="false" customHeight="false" outlineLevel="0" collapsed="false">
      <c r="A1841" s="415" t="n">
        <v>38912</v>
      </c>
    </row>
    <row r="1842" customFormat="false" ht="12.75" hidden="false" customHeight="false" outlineLevel="0" collapsed="false">
      <c r="A1842" s="415" t="n">
        <v>38915</v>
      </c>
    </row>
    <row r="1843" customFormat="false" ht="12.75" hidden="false" customHeight="false" outlineLevel="0" collapsed="false">
      <c r="A1843" s="415" t="n">
        <v>38916</v>
      </c>
    </row>
    <row r="1844" customFormat="false" ht="12.75" hidden="false" customHeight="false" outlineLevel="0" collapsed="false">
      <c r="A1844" s="415" t="n">
        <v>38917</v>
      </c>
    </row>
    <row r="1845" customFormat="false" ht="12.75" hidden="false" customHeight="false" outlineLevel="0" collapsed="false">
      <c r="A1845" s="415" t="n">
        <v>38918</v>
      </c>
    </row>
    <row r="1846" customFormat="false" ht="12.75" hidden="false" customHeight="false" outlineLevel="0" collapsed="false">
      <c r="A1846" s="415" t="n">
        <v>38919</v>
      </c>
    </row>
    <row r="1847" customFormat="false" ht="12.75" hidden="false" customHeight="false" outlineLevel="0" collapsed="false">
      <c r="A1847" s="415" t="n">
        <v>38922</v>
      </c>
    </row>
    <row r="1848" customFormat="false" ht="12.75" hidden="false" customHeight="false" outlineLevel="0" collapsed="false">
      <c r="A1848" s="415" t="n">
        <v>38923</v>
      </c>
    </row>
    <row r="1849" customFormat="false" ht="12.75" hidden="false" customHeight="false" outlineLevel="0" collapsed="false">
      <c r="A1849" s="415" t="n">
        <v>38924</v>
      </c>
    </row>
    <row r="1850" customFormat="false" ht="12.75" hidden="false" customHeight="false" outlineLevel="0" collapsed="false">
      <c r="A1850" s="415" t="n">
        <v>38925</v>
      </c>
    </row>
    <row r="1851" customFormat="false" ht="12.75" hidden="false" customHeight="false" outlineLevel="0" collapsed="false">
      <c r="A1851" s="415" t="n">
        <v>38926</v>
      </c>
    </row>
    <row r="1852" customFormat="false" ht="12.75" hidden="false" customHeight="false" outlineLevel="0" collapsed="false">
      <c r="A1852" s="415" t="n">
        <v>38929</v>
      </c>
    </row>
    <row r="1853" customFormat="false" ht="12.75" hidden="false" customHeight="false" outlineLevel="0" collapsed="false">
      <c r="A1853" s="415" t="n">
        <v>38930</v>
      </c>
    </row>
    <row r="1854" customFormat="false" ht="12.75" hidden="false" customHeight="false" outlineLevel="0" collapsed="false">
      <c r="A1854" s="415" t="n">
        <v>38931</v>
      </c>
    </row>
    <row r="1855" customFormat="false" ht="12.75" hidden="false" customHeight="false" outlineLevel="0" collapsed="false">
      <c r="A1855" s="415" t="n">
        <v>38932</v>
      </c>
    </row>
    <row r="1856" customFormat="false" ht="12.75" hidden="false" customHeight="false" outlineLevel="0" collapsed="false">
      <c r="A1856" s="415" t="n">
        <v>38933</v>
      </c>
    </row>
    <row r="1857" customFormat="false" ht="12.75" hidden="false" customHeight="false" outlineLevel="0" collapsed="false">
      <c r="A1857" s="415" t="n">
        <v>38936</v>
      </c>
    </row>
    <row r="1858" customFormat="false" ht="12.75" hidden="false" customHeight="false" outlineLevel="0" collapsed="false">
      <c r="A1858" s="415" t="n">
        <v>38937</v>
      </c>
    </row>
    <row r="1859" customFormat="false" ht="12.75" hidden="false" customHeight="false" outlineLevel="0" collapsed="false">
      <c r="A1859" s="415" t="n">
        <v>38938</v>
      </c>
    </row>
    <row r="1860" customFormat="false" ht="12.75" hidden="false" customHeight="false" outlineLevel="0" collapsed="false">
      <c r="A1860" s="415" t="n">
        <v>38939</v>
      </c>
    </row>
    <row r="1861" customFormat="false" ht="12.75" hidden="false" customHeight="false" outlineLevel="0" collapsed="false">
      <c r="A1861" s="415" t="n">
        <v>38940</v>
      </c>
    </row>
    <row r="1862" customFormat="false" ht="12.75" hidden="false" customHeight="false" outlineLevel="0" collapsed="false">
      <c r="A1862" s="415" t="n">
        <v>38943</v>
      </c>
    </row>
    <row r="1863" customFormat="false" ht="12.75" hidden="false" customHeight="false" outlineLevel="0" collapsed="false">
      <c r="A1863" s="415" t="n">
        <v>38944</v>
      </c>
    </row>
    <row r="1864" customFormat="false" ht="12.75" hidden="false" customHeight="false" outlineLevel="0" collapsed="false">
      <c r="A1864" s="415" t="n">
        <v>38945</v>
      </c>
    </row>
    <row r="1865" customFormat="false" ht="12.75" hidden="false" customHeight="false" outlineLevel="0" collapsed="false">
      <c r="A1865" s="415" t="n">
        <v>38946</v>
      </c>
    </row>
    <row r="1866" customFormat="false" ht="12.75" hidden="false" customHeight="false" outlineLevel="0" collapsed="false">
      <c r="A1866" s="415" t="n">
        <v>38947</v>
      </c>
    </row>
    <row r="1867" customFormat="false" ht="12.75" hidden="false" customHeight="false" outlineLevel="0" collapsed="false">
      <c r="A1867" s="415" t="n">
        <v>38950</v>
      </c>
    </row>
    <row r="1868" customFormat="false" ht="12.75" hidden="false" customHeight="false" outlineLevel="0" collapsed="false">
      <c r="A1868" s="415" t="n">
        <v>38951</v>
      </c>
    </row>
    <row r="1869" customFormat="false" ht="12.75" hidden="false" customHeight="false" outlineLevel="0" collapsed="false">
      <c r="A1869" s="415" t="n">
        <v>38952</v>
      </c>
    </row>
    <row r="1870" customFormat="false" ht="12.75" hidden="false" customHeight="false" outlineLevel="0" collapsed="false">
      <c r="A1870" s="415" t="n">
        <v>38953</v>
      </c>
    </row>
    <row r="1871" customFormat="false" ht="12.75" hidden="false" customHeight="false" outlineLevel="0" collapsed="false">
      <c r="A1871" s="415" t="n">
        <v>38954</v>
      </c>
    </row>
    <row r="1872" customFormat="false" ht="12.75" hidden="false" customHeight="false" outlineLevel="0" collapsed="false">
      <c r="A1872" s="415" t="n">
        <v>38957</v>
      </c>
    </row>
    <row r="1873" customFormat="false" ht="12.75" hidden="false" customHeight="false" outlineLevel="0" collapsed="false">
      <c r="A1873" s="415" t="n">
        <v>38958</v>
      </c>
    </row>
    <row r="1874" customFormat="false" ht="12.75" hidden="false" customHeight="false" outlineLevel="0" collapsed="false">
      <c r="A1874" s="415" t="n">
        <v>38959</v>
      </c>
    </row>
    <row r="1875" customFormat="false" ht="12.75" hidden="false" customHeight="false" outlineLevel="0" collapsed="false">
      <c r="A1875" s="415" t="n">
        <v>38960</v>
      </c>
    </row>
    <row r="1876" customFormat="false" ht="12.75" hidden="false" customHeight="false" outlineLevel="0" collapsed="false">
      <c r="A1876" s="415" t="n">
        <v>38961</v>
      </c>
    </row>
    <row r="1877" customFormat="false" ht="12.75" hidden="false" customHeight="false" outlineLevel="0" collapsed="false">
      <c r="A1877" s="415" t="n">
        <v>38964</v>
      </c>
    </row>
    <row r="1878" customFormat="false" ht="12.75" hidden="false" customHeight="false" outlineLevel="0" collapsed="false">
      <c r="A1878" s="415" t="n">
        <v>38965</v>
      </c>
    </row>
    <row r="1879" customFormat="false" ht="12.75" hidden="false" customHeight="false" outlineLevel="0" collapsed="false">
      <c r="A1879" s="415" t="n">
        <v>38966</v>
      </c>
    </row>
    <row r="1880" customFormat="false" ht="12.75" hidden="false" customHeight="false" outlineLevel="0" collapsed="false">
      <c r="A1880" s="415" t="n">
        <v>38967</v>
      </c>
    </row>
    <row r="1881" customFormat="false" ht="12.75" hidden="false" customHeight="false" outlineLevel="0" collapsed="false">
      <c r="A1881" s="415" t="n">
        <v>38968</v>
      </c>
    </row>
    <row r="1882" customFormat="false" ht="12.75" hidden="false" customHeight="false" outlineLevel="0" collapsed="false">
      <c r="A1882" s="415" t="n">
        <v>38971</v>
      </c>
    </row>
    <row r="1883" customFormat="false" ht="12.75" hidden="false" customHeight="false" outlineLevel="0" collapsed="false">
      <c r="A1883" s="415" t="n">
        <v>38972</v>
      </c>
    </row>
    <row r="1884" customFormat="false" ht="12.75" hidden="false" customHeight="false" outlineLevel="0" collapsed="false">
      <c r="A1884" s="415" t="n">
        <v>38973</v>
      </c>
    </row>
    <row r="1885" customFormat="false" ht="12.75" hidden="false" customHeight="false" outlineLevel="0" collapsed="false">
      <c r="A1885" s="415" t="n">
        <v>38974</v>
      </c>
    </row>
    <row r="1886" customFormat="false" ht="12.75" hidden="false" customHeight="false" outlineLevel="0" collapsed="false">
      <c r="A1886" s="415" t="n">
        <v>38975</v>
      </c>
    </row>
    <row r="1887" customFormat="false" ht="12.75" hidden="false" customHeight="false" outlineLevel="0" collapsed="false">
      <c r="A1887" s="415" t="n">
        <v>38978</v>
      </c>
    </row>
    <row r="1888" customFormat="false" ht="12.75" hidden="false" customHeight="false" outlineLevel="0" collapsed="false">
      <c r="A1888" s="415" t="n">
        <v>38979</v>
      </c>
    </row>
    <row r="1889" customFormat="false" ht="12.75" hidden="false" customHeight="false" outlineLevel="0" collapsed="false">
      <c r="A1889" s="415" t="n">
        <v>38980</v>
      </c>
    </row>
    <row r="1890" customFormat="false" ht="12.75" hidden="false" customHeight="false" outlineLevel="0" collapsed="false">
      <c r="A1890" s="415" t="n">
        <v>38981</v>
      </c>
    </row>
    <row r="1891" customFormat="false" ht="12.75" hidden="false" customHeight="false" outlineLevel="0" collapsed="false">
      <c r="A1891" s="415" t="n">
        <v>38982</v>
      </c>
    </row>
    <row r="1892" customFormat="false" ht="12.75" hidden="false" customHeight="false" outlineLevel="0" collapsed="false">
      <c r="A1892" s="415" t="n">
        <v>38985</v>
      </c>
    </row>
    <row r="1893" customFormat="false" ht="12.75" hidden="false" customHeight="false" outlineLevel="0" collapsed="false">
      <c r="A1893" s="415" t="n">
        <v>38986</v>
      </c>
    </row>
    <row r="1894" customFormat="false" ht="12.75" hidden="false" customHeight="false" outlineLevel="0" collapsed="false">
      <c r="A1894" s="415" t="n">
        <v>38987</v>
      </c>
    </row>
    <row r="1895" customFormat="false" ht="12.75" hidden="false" customHeight="false" outlineLevel="0" collapsed="false">
      <c r="A1895" s="415" t="n">
        <v>38988</v>
      </c>
    </row>
    <row r="1896" customFormat="false" ht="12.75" hidden="false" customHeight="false" outlineLevel="0" collapsed="false">
      <c r="A1896" s="415" t="n">
        <v>38989</v>
      </c>
    </row>
    <row r="1897" customFormat="false" ht="12.75" hidden="false" customHeight="false" outlineLevel="0" collapsed="false">
      <c r="A1897" s="415" t="n">
        <v>38992</v>
      </c>
    </row>
    <row r="1898" customFormat="false" ht="12.75" hidden="false" customHeight="false" outlineLevel="0" collapsed="false">
      <c r="A1898" s="415" t="n">
        <v>38993</v>
      </c>
    </row>
    <row r="1899" customFormat="false" ht="12.75" hidden="false" customHeight="false" outlineLevel="0" collapsed="false">
      <c r="A1899" s="415" t="n">
        <v>38994</v>
      </c>
    </row>
    <row r="1900" customFormat="false" ht="12.75" hidden="false" customHeight="false" outlineLevel="0" collapsed="false">
      <c r="A1900" s="415" t="n">
        <v>38995</v>
      </c>
    </row>
    <row r="1901" customFormat="false" ht="12.75" hidden="false" customHeight="false" outlineLevel="0" collapsed="false">
      <c r="A1901" s="415" t="n">
        <v>38996</v>
      </c>
    </row>
    <row r="1902" customFormat="false" ht="12.75" hidden="false" customHeight="false" outlineLevel="0" collapsed="false">
      <c r="A1902" s="415" t="n">
        <v>38999</v>
      </c>
    </row>
    <row r="1903" customFormat="false" ht="12.75" hidden="false" customHeight="false" outlineLevel="0" collapsed="false">
      <c r="A1903" s="415" t="n">
        <v>39000</v>
      </c>
    </row>
    <row r="1904" customFormat="false" ht="12.75" hidden="false" customHeight="false" outlineLevel="0" collapsed="false">
      <c r="A1904" s="415" t="n">
        <v>39001</v>
      </c>
    </row>
    <row r="1905" customFormat="false" ht="12.75" hidden="false" customHeight="false" outlineLevel="0" collapsed="false">
      <c r="A1905" s="415" t="n">
        <v>39002</v>
      </c>
    </row>
    <row r="1906" customFormat="false" ht="12.75" hidden="false" customHeight="false" outlineLevel="0" collapsed="false">
      <c r="A1906" s="415" t="n">
        <v>39003</v>
      </c>
    </row>
    <row r="1907" customFormat="false" ht="12.75" hidden="false" customHeight="false" outlineLevel="0" collapsed="false">
      <c r="A1907" s="415" t="n">
        <v>39006</v>
      </c>
    </row>
    <row r="1908" customFormat="false" ht="12.75" hidden="false" customHeight="false" outlineLevel="0" collapsed="false">
      <c r="A1908" s="415" t="n">
        <v>39007</v>
      </c>
    </row>
    <row r="1909" customFormat="false" ht="12.75" hidden="false" customHeight="false" outlineLevel="0" collapsed="false">
      <c r="A1909" s="415" t="n">
        <v>39008</v>
      </c>
    </row>
    <row r="1910" customFormat="false" ht="12.75" hidden="false" customHeight="false" outlineLevel="0" collapsed="false">
      <c r="A1910" s="415" t="n">
        <v>39009</v>
      </c>
    </row>
    <row r="1911" customFormat="false" ht="12.75" hidden="false" customHeight="false" outlineLevel="0" collapsed="false">
      <c r="A1911" s="415" t="n">
        <v>39010</v>
      </c>
    </row>
    <row r="1912" customFormat="false" ht="12.75" hidden="false" customHeight="false" outlineLevel="0" collapsed="false">
      <c r="A1912" s="415" t="n">
        <v>39013</v>
      </c>
    </row>
    <row r="1913" customFormat="false" ht="12.75" hidden="false" customHeight="false" outlineLevel="0" collapsed="false">
      <c r="A1913" s="415" t="n">
        <v>39014</v>
      </c>
    </row>
    <row r="1914" customFormat="false" ht="12.75" hidden="false" customHeight="false" outlineLevel="0" collapsed="false">
      <c r="A1914" s="415" t="n">
        <v>39015</v>
      </c>
    </row>
    <row r="1915" customFormat="false" ht="12.75" hidden="false" customHeight="false" outlineLevel="0" collapsed="false">
      <c r="A1915" s="415" t="n">
        <v>39016</v>
      </c>
    </row>
    <row r="1916" customFormat="false" ht="12.75" hidden="false" customHeight="false" outlineLevel="0" collapsed="false">
      <c r="A1916" s="415" t="n">
        <v>39017</v>
      </c>
    </row>
    <row r="1917" customFormat="false" ht="12.75" hidden="false" customHeight="false" outlineLevel="0" collapsed="false">
      <c r="A1917" s="415" t="n">
        <v>39020</v>
      </c>
    </row>
    <row r="1918" customFormat="false" ht="12.75" hidden="false" customHeight="false" outlineLevel="0" collapsed="false">
      <c r="A1918" s="415" t="n">
        <v>39021</v>
      </c>
    </row>
    <row r="1919" customFormat="false" ht="12.75" hidden="false" customHeight="false" outlineLevel="0" collapsed="false">
      <c r="A1919" s="415" t="n">
        <v>39022</v>
      </c>
    </row>
    <row r="1920" customFormat="false" ht="12.75" hidden="false" customHeight="false" outlineLevel="0" collapsed="false">
      <c r="A1920" s="415" t="n">
        <v>39023</v>
      </c>
    </row>
    <row r="1921" customFormat="false" ht="12.75" hidden="false" customHeight="false" outlineLevel="0" collapsed="false">
      <c r="A1921" s="415" t="n">
        <v>39024</v>
      </c>
    </row>
    <row r="1922" customFormat="false" ht="12.75" hidden="false" customHeight="false" outlineLevel="0" collapsed="false">
      <c r="A1922" s="415" t="n">
        <v>39027</v>
      </c>
    </row>
    <row r="1923" customFormat="false" ht="12.75" hidden="false" customHeight="false" outlineLevel="0" collapsed="false">
      <c r="A1923" s="415" t="n">
        <v>39028</v>
      </c>
    </row>
    <row r="1924" customFormat="false" ht="12.75" hidden="false" customHeight="false" outlineLevel="0" collapsed="false">
      <c r="A1924" s="415" t="n">
        <v>39029</v>
      </c>
    </row>
    <row r="1925" customFormat="false" ht="12.75" hidden="false" customHeight="false" outlineLevel="0" collapsed="false">
      <c r="A1925" s="415" t="n">
        <v>39030</v>
      </c>
    </row>
    <row r="1926" customFormat="false" ht="12.75" hidden="false" customHeight="false" outlineLevel="0" collapsed="false">
      <c r="A1926" s="415" t="n">
        <v>39031</v>
      </c>
    </row>
    <row r="1927" customFormat="false" ht="12.75" hidden="false" customHeight="false" outlineLevel="0" collapsed="false">
      <c r="A1927" s="415" t="n">
        <v>39034</v>
      </c>
    </row>
    <row r="1928" customFormat="false" ht="12.75" hidden="false" customHeight="false" outlineLevel="0" collapsed="false">
      <c r="A1928" s="415" t="n">
        <v>39035</v>
      </c>
    </row>
    <row r="1929" customFormat="false" ht="12.75" hidden="false" customHeight="false" outlineLevel="0" collapsed="false">
      <c r="A1929" s="415" t="n">
        <v>39036</v>
      </c>
    </row>
    <row r="1930" customFormat="false" ht="12.75" hidden="false" customHeight="false" outlineLevel="0" collapsed="false">
      <c r="A1930" s="415" t="n">
        <v>39037</v>
      </c>
    </row>
    <row r="1931" customFormat="false" ht="12.75" hidden="false" customHeight="false" outlineLevel="0" collapsed="false">
      <c r="A1931" s="415" t="n">
        <v>39038</v>
      </c>
    </row>
    <row r="1932" customFormat="false" ht="12.75" hidden="false" customHeight="false" outlineLevel="0" collapsed="false">
      <c r="A1932" s="415" t="n">
        <v>39041</v>
      </c>
    </row>
    <row r="1933" customFormat="false" ht="12.75" hidden="false" customHeight="false" outlineLevel="0" collapsed="false">
      <c r="A1933" s="415" t="n">
        <v>39042</v>
      </c>
    </row>
    <row r="1934" customFormat="false" ht="12.75" hidden="false" customHeight="false" outlineLevel="0" collapsed="false">
      <c r="A1934" s="415" t="n">
        <v>39043</v>
      </c>
    </row>
    <row r="1935" customFormat="false" ht="12.75" hidden="false" customHeight="false" outlineLevel="0" collapsed="false">
      <c r="A1935" s="415" t="n">
        <v>39044</v>
      </c>
    </row>
    <row r="1936" customFormat="false" ht="12.75" hidden="false" customHeight="false" outlineLevel="0" collapsed="false">
      <c r="A1936" s="415" t="n">
        <v>39045</v>
      </c>
    </row>
    <row r="1937" customFormat="false" ht="12.75" hidden="false" customHeight="false" outlineLevel="0" collapsed="false">
      <c r="A1937" s="415" t="n">
        <v>39048</v>
      </c>
    </row>
    <row r="1938" customFormat="false" ht="12.75" hidden="false" customHeight="false" outlineLevel="0" collapsed="false">
      <c r="A1938" s="415" t="n">
        <v>39049</v>
      </c>
    </row>
    <row r="1939" customFormat="false" ht="12.75" hidden="false" customHeight="false" outlineLevel="0" collapsed="false">
      <c r="A1939" s="415" t="n">
        <v>39050</v>
      </c>
    </row>
    <row r="1940" customFormat="false" ht="12.75" hidden="false" customHeight="false" outlineLevel="0" collapsed="false">
      <c r="A1940" s="415" t="n">
        <v>39051</v>
      </c>
    </row>
    <row r="1941" customFormat="false" ht="12.75" hidden="false" customHeight="false" outlineLevel="0" collapsed="false">
      <c r="A1941" s="415" t="n">
        <v>39052</v>
      </c>
    </row>
    <row r="1942" customFormat="false" ht="12.75" hidden="false" customHeight="false" outlineLevel="0" collapsed="false">
      <c r="A1942" s="415" t="n">
        <v>39055</v>
      </c>
    </row>
    <row r="1943" customFormat="false" ht="12.75" hidden="false" customHeight="false" outlineLevel="0" collapsed="false">
      <c r="A1943" s="415" t="n">
        <v>39056</v>
      </c>
    </row>
    <row r="1944" customFormat="false" ht="12.75" hidden="false" customHeight="false" outlineLevel="0" collapsed="false">
      <c r="A1944" s="415" t="n">
        <v>39057</v>
      </c>
    </row>
    <row r="1945" customFormat="false" ht="12.75" hidden="false" customHeight="false" outlineLevel="0" collapsed="false">
      <c r="A1945" s="415" t="n">
        <v>39058</v>
      </c>
    </row>
    <row r="1946" customFormat="false" ht="12.75" hidden="false" customHeight="false" outlineLevel="0" collapsed="false">
      <c r="A1946" s="415" t="n">
        <v>39059</v>
      </c>
    </row>
    <row r="1947" customFormat="false" ht="12.75" hidden="false" customHeight="false" outlineLevel="0" collapsed="false">
      <c r="A1947" s="415" t="n">
        <v>39062</v>
      </c>
    </row>
    <row r="1948" customFormat="false" ht="12.75" hidden="false" customHeight="false" outlineLevel="0" collapsed="false">
      <c r="A1948" s="415" t="n">
        <v>39063</v>
      </c>
    </row>
    <row r="1949" customFormat="false" ht="12.75" hidden="false" customHeight="false" outlineLevel="0" collapsed="false">
      <c r="A1949" s="415" t="n">
        <v>39064</v>
      </c>
    </row>
    <row r="1950" customFormat="false" ht="12.75" hidden="false" customHeight="false" outlineLevel="0" collapsed="false">
      <c r="A1950" s="415" t="n">
        <v>39065</v>
      </c>
    </row>
    <row r="1951" customFormat="false" ht="12.75" hidden="false" customHeight="false" outlineLevel="0" collapsed="false">
      <c r="A1951" s="415" t="n">
        <v>39066</v>
      </c>
    </row>
    <row r="1952" customFormat="false" ht="12.75" hidden="false" customHeight="false" outlineLevel="0" collapsed="false">
      <c r="A1952" s="415" t="n">
        <v>39069</v>
      </c>
    </row>
    <row r="1953" customFormat="false" ht="12.75" hidden="false" customHeight="false" outlineLevel="0" collapsed="false">
      <c r="A1953" s="415" t="n">
        <v>39070</v>
      </c>
    </row>
    <row r="1954" customFormat="false" ht="12.75" hidden="false" customHeight="false" outlineLevel="0" collapsed="false">
      <c r="A1954" s="415" t="n">
        <v>39071</v>
      </c>
    </row>
    <row r="1955" customFormat="false" ht="12.75" hidden="false" customHeight="false" outlineLevel="0" collapsed="false">
      <c r="A1955" s="415" t="n">
        <v>39072</v>
      </c>
    </row>
    <row r="1956" customFormat="false" ht="12.75" hidden="false" customHeight="false" outlineLevel="0" collapsed="false">
      <c r="A1956" s="415" t="n">
        <v>39073</v>
      </c>
    </row>
    <row r="1957" customFormat="false" ht="12.75" hidden="false" customHeight="false" outlineLevel="0" collapsed="false">
      <c r="A1957" s="415" t="n">
        <v>39077</v>
      </c>
    </row>
    <row r="1958" customFormat="false" ht="12.75" hidden="false" customHeight="false" outlineLevel="0" collapsed="false">
      <c r="A1958" s="415" t="n">
        <v>39078</v>
      </c>
    </row>
    <row r="1959" customFormat="false" ht="12.75" hidden="false" customHeight="false" outlineLevel="0" collapsed="false">
      <c r="A1959" s="415" t="n">
        <v>39079</v>
      </c>
    </row>
    <row r="1960" customFormat="false" ht="12.75" hidden="false" customHeight="false" outlineLevel="0" collapsed="false">
      <c r="A1960" s="415" t="n">
        <v>39080</v>
      </c>
    </row>
    <row r="1961" customFormat="false" ht="12.75" hidden="false" customHeight="false" outlineLevel="0" collapsed="false">
      <c r="A1961" s="415" t="n">
        <v>39084</v>
      </c>
    </row>
    <row r="1962" customFormat="false" ht="12.75" hidden="false" customHeight="false" outlineLevel="0" collapsed="false">
      <c r="A1962" s="415" t="n">
        <v>39085</v>
      </c>
    </row>
    <row r="1963" customFormat="false" ht="12.75" hidden="false" customHeight="false" outlineLevel="0" collapsed="false">
      <c r="A1963" s="415" t="n">
        <v>39086</v>
      </c>
    </row>
    <row r="1964" customFormat="false" ht="12.75" hidden="false" customHeight="false" outlineLevel="0" collapsed="false">
      <c r="A1964" s="415" t="n">
        <v>39087</v>
      </c>
    </row>
    <row r="1965" customFormat="false" ht="12.75" hidden="false" customHeight="false" outlineLevel="0" collapsed="false">
      <c r="A1965" s="415" t="n">
        <v>39090</v>
      </c>
    </row>
    <row r="1966" customFormat="false" ht="12.75" hidden="false" customHeight="false" outlineLevel="0" collapsed="false">
      <c r="A1966" s="415" t="n">
        <v>39091</v>
      </c>
    </row>
    <row r="1967" customFormat="false" ht="12.75" hidden="false" customHeight="false" outlineLevel="0" collapsed="false">
      <c r="A1967" s="415" t="n">
        <v>39092</v>
      </c>
    </row>
    <row r="1968" customFormat="false" ht="12.75" hidden="false" customHeight="false" outlineLevel="0" collapsed="false">
      <c r="A1968" s="415" t="n">
        <v>39093</v>
      </c>
    </row>
    <row r="1969" customFormat="false" ht="12.75" hidden="false" customHeight="false" outlineLevel="0" collapsed="false">
      <c r="A1969" s="415" t="n">
        <v>39094</v>
      </c>
    </row>
    <row r="1970" customFormat="false" ht="12.75" hidden="false" customHeight="false" outlineLevel="0" collapsed="false">
      <c r="A1970" s="415" t="n">
        <v>39097</v>
      </c>
    </row>
    <row r="1971" customFormat="false" ht="12.75" hidden="false" customHeight="false" outlineLevel="0" collapsed="false">
      <c r="A1971" s="415" t="n">
        <v>39098</v>
      </c>
    </row>
    <row r="1972" customFormat="false" ht="12.75" hidden="false" customHeight="false" outlineLevel="0" collapsed="false">
      <c r="A1972" s="415" t="n">
        <v>39099</v>
      </c>
    </row>
    <row r="1973" customFormat="false" ht="12.75" hidden="false" customHeight="false" outlineLevel="0" collapsed="false">
      <c r="A1973" s="415" t="n">
        <v>39100</v>
      </c>
    </row>
    <row r="1974" customFormat="false" ht="12.75" hidden="false" customHeight="false" outlineLevel="0" collapsed="false">
      <c r="A1974" s="415" t="n">
        <v>39101</v>
      </c>
    </row>
    <row r="1975" customFormat="false" ht="12.75" hidden="false" customHeight="false" outlineLevel="0" collapsed="false">
      <c r="A1975" s="415" t="n">
        <v>39104</v>
      </c>
    </row>
    <row r="1976" customFormat="false" ht="12.75" hidden="false" customHeight="false" outlineLevel="0" collapsed="false">
      <c r="A1976" s="415" t="n">
        <v>39105</v>
      </c>
    </row>
    <row r="1977" customFormat="false" ht="12.75" hidden="false" customHeight="false" outlineLevel="0" collapsed="false">
      <c r="A1977" s="415" t="n">
        <v>39106</v>
      </c>
    </row>
    <row r="1978" customFormat="false" ht="12.75" hidden="false" customHeight="false" outlineLevel="0" collapsed="false">
      <c r="A1978" s="415" t="n">
        <v>39107</v>
      </c>
    </row>
    <row r="1979" customFormat="false" ht="12.75" hidden="false" customHeight="false" outlineLevel="0" collapsed="false">
      <c r="A1979" s="415" t="n">
        <v>39108</v>
      </c>
    </row>
    <row r="1980" customFormat="false" ht="12.75" hidden="false" customHeight="false" outlineLevel="0" collapsed="false">
      <c r="A1980" s="415" t="n">
        <v>39111</v>
      </c>
    </row>
    <row r="1981" customFormat="false" ht="12.75" hidden="false" customHeight="false" outlineLevel="0" collapsed="false">
      <c r="A1981" s="415" t="n">
        <v>39112</v>
      </c>
    </row>
    <row r="1982" customFormat="false" ht="12.75" hidden="false" customHeight="false" outlineLevel="0" collapsed="false">
      <c r="A1982" s="415" t="n">
        <v>39113</v>
      </c>
    </row>
    <row r="1983" customFormat="false" ht="12.75" hidden="false" customHeight="false" outlineLevel="0" collapsed="false">
      <c r="A1983" s="415" t="n">
        <v>39114</v>
      </c>
    </row>
    <row r="1984" customFormat="false" ht="12.75" hidden="false" customHeight="false" outlineLevel="0" collapsed="false">
      <c r="A1984" s="415" t="n">
        <v>39115</v>
      </c>
    </row>
    <row r="1985" customFormat="false" ht="12.75" hidden="false" customHeight="false" outlineLevel="0" collapsed="false">
      <c r="A1985" s="415" t="n">
        <v>39118</v>
      </c>
    </row>
    <row r="1986" customFormat="false" ht="12.75" hidden="false" customHeight="false" outlineLevel="0" collapsed="false">
      <c r="A1986" s="415" t="n">
        <v>39119</v>
      </c>
    </row>
    <row r="1987" customFormat="false" ht="12.75" hidden="false" customHeight="false" outlineLevel="0" collapsed="false">
      <c r="A1987" s="415" t="n">
        <v>39120</v>
      </c>
    </row>
    <row r="1988" customFormat="false" ht="12.75" hidden="false" customHeight="false" outlineLevel="0" collapsed="false">
      <c r="A1988" s="415" t="n">
        <v>39121</v>
      </c>
    </row>
    <row r="1989" customFormat="false" ht="12.75" hidden="false" customHeight="false" outlineLevel="0" collapsed="false">
      <c r="A1989" s="415" t="n">
        <v>39122</v>
      </c>
    </row>
    <row r="1990" customFormat="false" ht="12.75" hidden="false" customHeight="false" outlineLevel="0" collapsed="false">
      <c r="A1990" s="415" t="n">
        <v>39125</v>
      </c>
    </row>
    <row r="1991" customFormat="false" ht="12.75" hidden="false" customHeight="false" outlineLevel="0" collapsed="false">
      <c r="A1991" s="415" t="n">
        <v>39126</v>
      </c>
    </row>
    <row r="1992" customFormat="false" ht="12.75" hidden="false" customHeight="false" outlineLevel="0" collapsed="false">
      <c r="A1992" s="415" t="n">
        <v>39127</v>
      </c>
    </row>
    <row r="1993" customFormat="false" ht="12.75" hidden="false" customHeight="false" outlineLevel="0" collapsed="false">
      <c r="A1993" s="415" t="n">
        <v>39128</v>
      </c>
    </row>
    <row r="1994" customFormat="false" ht="12.75" hidden="false" customHeight="false" outlineLevel="0" collapsed="false">
      <c r="A1994" s="415" t="n">
        <v>39129</v>
      </c>
    </row>
    <row r="1995" customFormat="false" ht="12.75" hidden="false" customHeight="false" outlineLevel="0" collapsed="false">
      <c r="A1995" s="415" t="n">
        <v>39132</v>
      </c>
    </row>
    <row r="1996" customFormat="false" ht="12.75" hidden="false" customHeight="false" outlineLevel="0" collapsed="false">
      <c r="A1996" s="415" t="n">
        <v>39133</v>
      </c>
    </row>
    <row r="1997" customFormat="false" ht="12.75" hidden="false" customHeight="false" outlineLevel="0" collapsed="false">
      <c r="A1997" s="415" t="n">
        <v>39134</v>
      </c>
    </row>
    <row r="1998" customFormat="false" ht="12.75" hidden="false" customHeight="false" outlineLevel="0" collapsed="false">
      <c r="A1998" s="415" t="n">
        <v>39135</v>
      </c>
    </row>
    <row r="1999" customFormat="false" ht="12.75" hidden="false" customHeight="false" outlineLevel="0" collapsed="false">
      <c r="A1999" s="415" t="n">
        <v>39136</v>
      </c>
    </row>
    <row r="2000" customFormat="false" ht="12.75" hidden="false" customHeight="false" outlineLevel="0" collapsed="false">
      <c r="A2000" s="415" t="n">
        <v>39139</v>
      </c>
    </row>
    <row r="2001" customFormat="false" ht="12.75" hidden="false" customHeight="false" outlineLevel="0" collapsed="false">
      <c r="A2001" s="415" t="n">
        <v>39140</v>
      </c>
    </row>
    <row r="2002" customFormat="false" ht="12.75" hidden="false" customHeight="false" outlineLevel="0" collapsed="false">
      <c r="A2002" s="415" t="n">
        <v>39141</v>
      </c>
    </row>
    <row r="2003" customFormat="false" ht="12.75" hidden="false" customHeight="false" outlineLevel="0" collapsed="false">
      <c r="A2003" s="415" t="n">
        <v>39142</v>
      </c>
    </row>
    <row r="2004" customFormat="false" ht="12.75" hidden="false" customHeight="false" outlineLevel="0" collapsed="false">
      <c r="A2004" s="415" t="n">
        <v>39143</v>
      </c>
    </row>
    <row r="2005" customFormat="false" ht="12.75" hidden="false" customHeight="false" outlineLevel="0" collapsed="false">
      <c r="A2005" s="415" t="n">
        <v>39146</v>
      </c>
    </row>
    <row r="2006" customFormat="false" ht="12.75" hidden="false" customHeight="false" outlineLevel="0" collapsed="false">
      <c r="A2006" s="415" t="n">
        <v>39147</v>
      </c>
    </row>
    <row r="2007" customFormat="false" ht="12.75" hidden="false" customHeight="false" outlineLevel="0" collapsed="false">
      <c r="A2007" s="415" t="n">
        <v>39148</v>
      </c>
    </row>
    <row r="2008" customFormat="false" ht="12.75" hidden="false" customHeight="false" outlineLevel="0" collapsed="false">
      <c r="A2008" s="415" t="n">
        <v>39149</v>
      </c>
    </row>
    <row r="2009" customFormat="false" ht="12.75" hidden="false" customHeight="false" outlineLevel="0" collapsed="false">
      <c r="A2009" s="415" t="n">
        <v>39150</v>
      </c>
    </row>
    <row r="2010" customFormat="false" ht="12.75" hidden="false" customHeight="false" outlineLevel="0" collapsed="false">
      <c r="A2010" s="415" t="n">
        <v>39153</v>
      </c>
    </row>
    <row r="2011" customFormat="false" ht="12.75" hidden="false" customHeight="false" outlineLevel="0" collapsed="false">
      <c r="A2011" s="415" t="n">
        <v>39154</v>
      </c>
    </row>
    <row r="2012" customFormat="false" ht="12.75" hidden="false" customHeight="false" outlineLevel="0" collapsed="false">
      <c r="A2012" s="415" t="n">
        <v>39155</v>
      </c>
    </row>
    <row r="2013" customFormat="false" ht="12.75" hidden="false" customHeight="false" outlineLevel="0" collapsed="false">
      <c r="A2013" s="415" t="n">
        <v>39156</v>
      </c>
    </row>
    <row r="2014" customFormat="false" ht="12.75" hidden="false" customHeight="false" outlineLevel="0" collapsed="false">
      <c r="A2014" s="415" t="n">
        <v>39157</v>
      </c>
    </row>
    <row r="2015" customFormat="false" ht="12.75" hidden="false" customHeight="false" outlineLevel="0" collapsed="false">
      <c r="A2015" s="415" t="n">
        <v>39160</v>
      </c>
    </row>
    <row r="2016" customFormat="false" ht="12.75" hidden="false" customHeight="false" outlineLevel="0" collapsed="false">
      <c r="A2016" s="415" t="n">
        <v>39161</v>
      </c>
    </row>
    <row r="2017" customFormat="false" ht="12.75" hidden="false" customHeight="false" outlineLevel="0" collapsed="false">
      <c r="A2017" s="415" t="n">
        <v>39162</v>
      </c>
    </row>
    <row r="2018" customFormat="false" ht="12.75" hidden="false" customHeight="false" outlineLevel="0" collapsed="false">
      <c r="A2018" s="415" t="n">
        <v>39163</v>
      </c>
    </row>
    <row r="2019" customFormat="false" ht="12.75" hidden="false" customHeight="false" outlineLevel="0" collapsed="false">
      <c r="A2019" s="415" t="n">
        <v>39164</v>
      </c>
    </row>
    <row r="2020" customFormat="false" ht="12.75" hidden="false" customHeight="false" outlineLevel="0" collapsed="false">
      <c r="A2020" s="415" t="n">
        <v>39167</v>
      </c>
    </row>
    <row r="2021" customFormat="false" ht="12.75" hidden="false" customHeight="false" outlineLevel="0" collapsed="false">
      <c r="A2021" s="415" t="n">
        <v>39168</v>
      </c>
    </row>
    <row r="2022" customFormat="false" ht="12.75" hidden="false" customHeight="false" outlineLevel="0" collapsed="false">
      <c r="A2022" s="415" t="n">
        <v>39169</v>
      </c>
    </row>
    <row r="2023" customFormat="false" ht="12.75" hidden="false" customHeight="false" outlineLevel="0" collapsed="false">
      <c r="A2023" s="415" t="n">
        <v>39170</v>
      </c>
    </row>
    <row r="2024" customFormat="false" ht="12.75" hidden="false" customHeight="false" outlineLevel="0" collapsed="false">
      <c r="A2024" s="415" t="n">
        <v>39171</v>
      </c>
    </row>
    <row r="2025" customFormat="false" ht="12.75" hidden="false" customHeight="false" outlineLevel="0" collapsed="false">
      <c r="A2025" s="415" t="n">
        <v>39174</v>
      </c>
    </row>
    <row r="2026" customFormat="false" ht="12.75" hidden="false" customHeight="false" outlineLevel="0" collapsed="false">
      <c r="A2026" s="415" t="n">
        <v>39175</v>
      </c>
    </row>
    <row r="2027" customFormat="false" ht="12.75" hidden="false" customHeight="false" outlineLevel="0" collapsed="false">
      <c r="A2027" s="415" t="n">
        <v>39176</v>
      </c>
    </row>
    <row r="2028" customFormat="false" ht="12.75" hidden="false" customHeight="false" outlineLevel="0" collapsed="false">
      <c r="A2028" s="415" t="n">
        <v>39177</v>
      </c>
    </row>
    <row r="2029" customFormat="false" ht="12.75" hidden="false" customHeight="false" outlineLevel="0" collapsed="false">
      <c r="A2029" s="415" t="n">
        <v>39178</v>
      </c>
    </row>
    <row r="2030" customFormat="false" ht="12.75" hidden="false" customHeight="false" outlineLevel="0" collapsed="false">
      <c r="A2030" s="415" t="n">
        <v>39181</v>
      </c>
    </row>
    <row r="2031" customFormat="false" ht="12.75" hidden="false" customHeight="false" outlineLevel="0" collapsed="false">
      <c r="A2031" s="415" t="n">
        <v>39182</v>
      </c>
    </row>
    <row r="2032" customFormat="false" ht="12.75" hidden="false" customHeight="false" outlineLevel="0" collapsed="false">
      <c r="A2032" s="415" t="n">
        <v>39183</v>
      </c>
    </row>
    <row r="2033" customFormat="false" ht="12.75" hidden="false" customHeight="false" outlineLevel="0" collapsed="false">
      <c r="A2033" s="415" t="n">
        <v>39184</v>
      </c>
    </row>
    <row r="2034" customFormat="false" ht="12.75" hidden="false" customHeight="false" outlineLevel="0" collapsed="false">
      <c r="A2034" s="415" t="n">
        <v>39185</v>
      </c>
    </row>
    <row r="2035" customFormat="false" ht="12.75" hidden="false" customHeight="false" outlineLevel="0" collapsed="false">
      <c r="A2035" s="415" t="n">
        <v>39188</v>
      </c>
    </row>
    <row r="2036" customFormat="false" ht="12.75" hidden="false" customHeight="false" outlineLevel="0" collapsed="false">
      <c r="A2036" s="415" t="n">
        <v>39189</v>
      </c>
    </row>
    <row r="2037" customFormat="false" ht="12.75" hidden="false" customHeight="false" outlineLevel="0" collapsed="false">
      <c r="A2037" s="415" t="n">
        <v>39190</v>
      </c>
    </row>
    <row r="2038" customFormat="false" ht="12.75" hidden="false" customHeight="false" outlineLevel="0" collapsed="false">
      <c r="A2038" s="415" t="n">
        <v>39191</v>
      </c>
    </row>
    <row r="2039" customFormat="false" ht="12.75" hidden="false" customHeight="false" outlineLevel="0" collapsed="false">
      <c r="A2039" s="415" t="n">
        <v>39192</v>
      </c>
    </row>
    <row r="2040" customFormat="false" ht="12.75" hidden="false" customHeight="false" outlineLevel="0" collapsed="false">
      <c r="A2040" s="415" t="n">
        <v>39195</v>
      </c>
    </row>
    <row r="2041" customFormat="false" ht="12.75" hidden="false" customHeight="false" outlineLevel="0" collapsed="false">
      <c r="A2041" s="415" t="n">
        <v>39196</v>
      </c>
    </row>
    <row r="2042" customFormat="false" ht="12.75" hidden="false" customHeight="false" outlineLevel="0" collapsed="false">
      <c r="A2042" s="415" t="n">
        <v>39197</v>
      </c>
    </row>
    <row r="2043" customFormat="false" ht="12.75" hidden="false" customHeight="false" outlineLevel="0" collapsed="false">
      <c r="A2043" s="415" t="n">
        <v>39198</v>
      </c>
    </row>
    <row r="2044" customFormat="false" ht="12.75" hidden="false" customHeight="false" outlineLevel="0" collapsed="false">
      <c r="A2044" s="415" t="n">
        <v>39199</v>
      </c>
    </row>
    <row r="2045" customFormat="false" ht="12.75" hidden="false" customHeight="false" outlineLevel="0" collapsed="false">
      <c r="A2045" s="415" t="n">
        <v>39202</v>
      </c>
    </row>
    <row r="2046" customFormat="false" ht="12.75" hidden="false" customHeight="false" outlineLevel="0" collapsed="false">
      <c r="A2046" s="415" t="n">
        <v>39203</v>
      </c>
    </row>
    <row r="2047" customFormat="false" ht="12.75" hidden="false" customHeight="false" outlineLevel="0" collapsed="false">
      <c r="A2047" s="415" t="n">
        <v>39204</v>
      </c>
    </row>
    <row r="2048" customFormat="false" ht="12.75" hidden="false" customHeight="false" outlineLevel="0" collapsed="false">
      <c r="A2048" s="415" t="n">
        <v>39205</v>
      </c>
    </row>
    <row r="2049" customFormat="false" ht="12.75" hidden="false" customHeight="false" outlineLevel="0" collapsed="false">
      <c r="A2049" s="415" t="n">
        <v>39206</v>
      </c>
    </row>
    <row r="2050" customFormat="false" ht="12.75" hidden="false" customHeight="false" outlineLevel="0" collapsed="false">
      <c r="A2050" s="415" t="n">
        <v>39209</v>
      </c>
    </row>
    <row r="2051" customFormat="false" ht="12.75" hidden="false" customHeight="false" outlineLevel="0" collapsed="false">
      <c r="A2051" s="415" t="n">
        <v>39210</v>
      </c>
    </row>
    <row r="2052" customFormat="false" ht="12.75" hidden="false" customHeight="false" outlineLevel="0" collapsed="false">
      <c r="A2052" s="415" t="n">
        <v>39211</v>
      </c>
    </row>
    <row r="2053" customFormat="false" ht="12.75" hidden="false" customHeight="false" outlineLevel="0" collapsed="false">
      <c r="A2053" s="415" t="n">
        <v>39212</v>
      </c>
    </row>
    <row r="2054" customFormat="false" ht="12.75" hidden="false" customHeight="false" outlineLevel="0" collapsed="false">
      <c r="A2054" s="415" t="n">
        <v>39213</v>
      </c>
    </row>
    <row r="2055" customFormat="false" ht="12.75" hidden="false" customHeight="false" outlineLevel="0" collapsed="false">
      <c r="A2055" s="415" t="n">
        <v>39216</v>
      </c>
    </row>
    <row r="2056" customFormat="false" ht="12.75" hidden="false" customHeight="false" outlineLevel="0" collapsed="false">
      <c r="A2056" s="415" t="n">
        <v>39217</v>
      </c>
    </row>
    <row r="2057" customFormat="false" ht="12.75" hidden="false" customHeight="false" outlineLevel="0" collapsed="false">
      <c r="A2057" s="415" t="n">
        <v>39218</v>
      </c>
    </row>
    <row r="2058" customFormat="false" ht="12.75" hidden="false" customHeight="false" outlineLevel="0" collapsed="false">
      <c r="A2058" s="415" t="n">
        <v>39219</v>
      </c>
    </row>
    <row r="2059" customFormat="false" ht="12.75" hidden="false" customHeight="false" outlineLevel="0" collapsed="false">
      <c r="A2059" s="415" t="n">
        <v>39220</v>
      </c>
    </row>
    <row r="2060" customFormat="false" ht="12.75" hidden="false" customHeight="false" outlineLevel="0" collapsed="false">
      <c r="A2060" s="415" t="n">
        <v>39223</v>
      </c>
    </row>
    <row r="2061" customFormat="false" ht="12.75" hidden="false" customHeight="false" outlineLevel="0" collapsed="false">
      <c r="A2061" s="415" t="n">
        <v>39224</v>
      </c>
    </row>
    <row r="2062" customFormat="false" ht="12.75" hidden="false" customHeight="false" outlineLevel="0" collapsed="false">
      <c r="A2062" s="415" t="n">
        <v>39225</v>
      </c>
    </row>
    <row r="2063" customFormat="false" ht="12.75" hidden="false" customHeight="false" outlineLevel="0" collapsed="false">
      <c r="A2063" s="415" t="n">
        <v>39226</v>
      </c>
    </row>
    <row r="2064" customFormat="false" ht="12.75" hidden="false" customHeight="false" outlineLevel="0" collapsed="false">
      <c r="A2064" s="415" t="n">
        <v>39227</v>
      </c>
    </row>
    <row r="2065" customFormat="false" ht="12.75" hidden="false" customHeight="false" outlineLevel="0" collapsed="false">
      <c r="A2065" s="415" t="n">
        <v>39230</v>
      </c>
    </row>
    <row r="2066" customFormat="false" ht="12.75" hidden="false" customHeight="false" outlineLevel="0" collapsed="false">
      <c r="A2066" s="415" t="n">
        <v>39231</v>
      </c>
    </row>
    <row r="2067" customFormat="false" ht="12.75" hidden="false" customHeight="false" outlineLevel="0" collapsed="false">
      <c r="A2067" s="415" t="n">
        <v>39232</v>
      </c>
    </row>
    <row r="2068" customFormat="false" ht="12.75" hidden="false" customHeight="false" outlineLevel="0" collapsed="false">
      <c r="A2068" s="415" t="n">
        <v>39233</v>
      </c>
    </row>
    <row r="2069" customFormat="false" ht="12.75" hidden="false" customHeight="false" outlineLevel="0" collapsed="false">
      <c r="A2069" s="415" t="n">
        <v>39234</v>
      </c>
    </row>
    <row r="2070" customFormat="false" ht="12.75" hidden="false" customHeight="false" outlineLevel="0" collapsed="false">
      <c r="A2070" s="415" t="n">
        <v>39237</v>
      </c>
    </row>
    <row r="2071" customFormat="false" ht="12.75" hidden="false" customHeight="false" outlineLevel="0" collapsed="false">
      <c r="A2071" s="415" t="n">
        <v>39238</v>
      </c>
    </row>
    <row r="2072" customFormat="false" ht="12.75" hidden="false" customHeight="false" outlineLevel="0" collapsed="false">
      <c r="A2072" s="415" t="n">
        <v>39239</v>
      </c>
    </row>
    <row r="2073" customFormat="false" ht="12.75" hidden="false" customHeight="false" outlineLevel="0" collapsed="false">
      <c r="A2073" s="415" t="n">
        <v>39240</v>
      </c>
    </row>
    <row r="2074" customFormat="false" ht="12.75" hidden="false" customHeight="false" outlineLevel="0" collapsed="false">
      <c r="A2074" s="415" t="n">
        <v>39241</v>
      </c>
    </row>
    <row r="2075" customFormat="false" ht="12.75" hidden="false" customHeight="false" outlineLevel="0" collapsed="false">
      <c r="A2075" s="415" t="n">
        <v>39244</v>
      </c>
    </row>
    <row r="2076" customFormat="false" ht="12.75" hidden="false" customHeight="false" outlineLevel="0" collapsed="false">
      <c r="A2076" s="415" t="n">
        <v>39245</v>
      </c>
    </row>
    <row r="2077" customFormat="false" ht="12.75" hidden="false" customHeight="false" outlineLevel="0" collapsed="false">
      <c r="A2077" s="415" t="n">
        <v>39246</v>
      </c>
    </row>
    <row r="2078" customFormat="false" ht="12.75" hidden="false" customHeight="false" outlineLevel="0" collapsed="false">
      <c r="A2078" s="415" t="n">
        <v>39247</v>
      </c>
    </row>
    <row r="2079" customFormat="false" ht="12.75" hidden="false" customHeight="false" outlineLevel="0" collapsed="false">
      <c r="A2079" s="415" t="n">
        <v>39248</v>
      </c>
    </row>
    <row r="2080" customFormat="false" ht="12.75" hidden="false" customHeight="false" outlineLevel="0" collapsed="false">
      <c r="A2080" s="415" t="n">
        <v>39251</v>
      </c>
    </row>
    <row r="2081" customFormat="false" ht="12.75" hidden="false" customHeight="false" outlineLevel="0" collapsed="false">
      <c r="A2081" s="415" t="n">
        <v>39252</v>
      </c>
    </row>
    <row r="2082" customFormat="false" ht="12.75" hidden="false" customHeight="false" outlineLevel="0" collapsed="false">
      <c r="A2082" s="415" t="n">
        <v>39253</v>
      </c>
    </row>
    <row r="2083" customFormat="false" ht="12.75" hidden="false" customHeight="false" outlineLevel="0" collapsed="false">
      <c r="A2083" s="415" t="n">
        <v>39254</v>
      </c>
    </row>
    <row r="2084" customFormat="false" ht="12.75" hidden="false" customHeight="false" outlineLevel="0" collapsed="false">
      <c r="A2084" s="415" t="n">
        <v>39255</v>
      </c>
    </row>
    <row r="2085" customFormat="false" ht="12.75" hidden="false" customHeight="false" outlineLevel="0" collapsed="false">
      <c r="A2085" s="415" t="n">
        <v>39258</v>
      </c>
    </row>
    <row r="2086" customFormat="false" ht="12.75" hidden="false" customHeight="false" outlineLevel="0" collapsed="false">
      <c r="A2086" s="415" t="n">
        <v>39259</v>
      </c>
    </row>
    <row r="2087" customFormat="false" ht="12.75" hidden="false" customHeight="false" outlineLevel="0" collapsed="false">
      <c r="A2087" s="415" t="n">
        <v>39260</v>
      </c>
    </row>
    <row r="2088" customFormat="false" ht="12.75" hidden="false" customHeight="false" outlineLevel="0" collapsed="false">
      <c r="A2088" s="415" t="n">
        <v>39261</v>
      </c>
    </row>
    <row r="2089" customFormat="false" ht="12.75" hidden="false" customHeight="false" outlineLevel="0" collapsed="false">
      <c r="A2089" s="415" t="n">
        <v>39262</v>
      </c>
    </row>
    <row r="2090" customFormat="false" ht="12.75" hidden="false" customHeight="false" outlineLevel="0" collapsed="false">
      <c r="A2090" s="415" t="n">
        <v>39265</v>
      </c>
    </row>
    <row r="2091" customFormat="false" ht="12.75" hidden="false" customHeight="false" outlineLevel="0" collapsed="false">
      <c r="A2091" s="415" t="n">
        <v>39266</v>
      </c>
    </row>
    <row r="2092" customFormat="false" ht="12.75" hidden="false" customHeight="false" outlineLevel="0" collapsed="false">
      <c r="A2092" s="415" t="n">
        <v>39268</v>
      </c>
    </row>
    <row r="2093" customFormat="false" ht="12.75" hidden="false" customHeight="false" outlineLevel="0" collapsed="false">
      <c r="A2093" s="415" t="n">
        <v>39269</v>
      </c>
    </row>
    <row r="2094" customFormat="false" ht="12.75" hidden="false" customHeight="false" outlineLevel="0" collapsed="false">
      <c r="A2094" s="415" t="n">
        <v>39272</v>
      </c>
    </row>
    <row r="2095" customFormat="false" ht="12.75" hidden="false" customHeight="false" outlineLevel="0" collapsed="false">
      <c r="A2095" s="415" t="n">
        <v>39273</v>
      </c>
    </row>
    <row r="2096" customFormat="false" ht="12.75" hidden="false" customHeight="false" outlineLevel="0" collapsed="false">
      <c r="A2096" s="415" t="n">
        <v>39274</v>
      </c>
    </row>
    <row r="2097" customFormat="false" ht="12.75" hidden="false" customHeight="false" outlineLevel="0" collapsed="false">
      <c r="A2097" s="415" t="n">
        <v>39275</v>
      </c>
    </row>
    <row r="2098" customFormat="false" ht="12.75" hidden="false" customHeight="false" outlineLevel="0" collapsed="false">
      <c r="A2098" s="415" t="n">
        <v>39276</v>
      </c>
    </row>
    <row r="2099" customFormat="false" ht="12.75" hidden="false" customHeight="false" outlineLevel="0" collapsed="false">
      <c r="A2099" s="415" t="n">
        <v>39279</v>
      </c>
    </row>
    <row r="2100" customFormat="false" ht="12.75" hidden="false" customHeight="false" outlineLevel="0" collapsed="false">
      <c r="A2100" s="415" t="n">
        <v>39280</v>
      </c>
    </row>
    <row r="2101" customFormat="false" ht="12.75" hidden="false" customHeight="false" outlineLevel="0" collapsed="false">
      <c r="A2101" s="415" t="n">
        <v>39281</v>
      </c>
    </row>
    <row r="2102" customFormat="false" ht="12.75" hidden="false" customHeight="false" outlineLevel="0" collapsed="false">
      <c r="A2102" s="415" t="n">
        <v>39282</v>
      </c>
    </row>
    <row r="2103" customFormat="false" ht="12.75" hidden="false" customHeight="false" outlineLevel="0" collapsed="false">
      <c r="A2103" s="415" t="n">
        <v>39283</v>
      </c>
    </row>
    <row r="2104" customFormat="false" ht="12.75" hidden="false" customHeight="false" outlineLevel="0" collapsed="false">
      <c r="A2104" s="415" t="n">
        <v>39286</v>
      </c>
    </row>
    <row r="2105" customFormat="false" ht="12.75" hidden="false" customHeight="false" outlineLevel="0" collapsed="false">
      <c r="A2105" s="415" t="n">
        <v>39287</v>
      </c>
    </row>
    <row r="2106" customFormat="false" ht="12.75" hidden="false" customHeight="false" outlineLevel="0" collapsed="false">
      <c r="A2106" s="415" t="n">
        <v>39288</v>
      </c>
    </row>
    <row r="2107" customFormat="false" ht="12.75" hidden="false" customHeight="false" outlineLevel="0" collapsed="false">
      <c r="A2107" s="415" t="n">
        <v>39289</v>
      </c>
    </row>
    <row r="2108" customFormat="false" ht="12.75" hidden="false" customHeight="false" outlineLevel="0" collapsed="false">
      <c r="A2108" s="415" t="n">
        <v>39290</v>
      </c>
    </row>
    <row r="2109" customFormat="false" ht="12.75" hidden="false" customHeight="false" outlineLevel="0" collapsed="false">
      <c r="A2109" s="415" t="n">
        <v>39293</v>
      </c>
    </row>
    <row r="2110" customFormat="false" ht="12.75" hidden="false" customHeight="false" outlineLevel="0" collapsed="false">
      <c r="A2110" s="415" t="n">
        <v>39294</v>
      </c>
    </row>
    <row r="2111" customFormat="false" ht="12.75" hidden="false" customHeight="false" outlineLevel="0" collapsed="false">
      <c r="A2111" s="415" t="n">
        <v>39295</v>
      </c>
    </row>
    <row r="2112" customFormat="false" ht="12.75" hidden="false" customHeight="false" outlineLevel="0" collapsed="false">
      <c r="A2112" s="415" t="n">
        <v>39296</v>
      </c>
    </row>
    <row r="2113" customFormat="false" ht="12.75" hidden="false" customHeight="false" outlineLevel="0" collapsed="false">
      <c r="A2113" s="415" t="n">
        <v>39297</v>
      </c>
    </row>
    <row r="2114" customFormat="false" ht="12.75" hidden="false" customHeight="false" outlineLevel="0" collapsed="false">
      <c r="A2114" s="415" t="n">
        <v>39300</v>
      </c>
    </row>
    <row r="2115" customFormat="false" ht="12.75" hidden="false" customHeight="false" outlineLevel="0" collapsed="false">
      <c r="A2115" s="415" t="n">
        <v>39301</v>
      </c>
    </row>
    <row r="2116" customFormat="false" ht="12.75" hidden="false" customHeight="false" outlineLevel="0" collapsed="false">
      <c r="A2116" s="415" t="n">
        <v>39302</v>
      </c>
    </row>
    <row r="2117" customFormat="false" ht="12.75" hidden="false" customHeight="false" outlineLevel="0" collapsed="false">
      <c r="A2117" s="415" t="n">
        <v>39303</v>
      </c>
    </row>
    <row r="2118" customFormat="false" ht="12.75" hidden="false" customHeight="false" outlineLevel="0" collapsed="false">
      <c r="A2118" s="415" t="n">
        <v>39304</v>
      </c>
    </row>
    <row r="2119" customFormat="false" ht="12.75" hidden="false" customHeight="false" outlineLevel="0" collapsed="false">
      <c r="A2119" s="415" t="n">
        <v>39307</v>
      </c>
    </row>
    <row r="2120" customFormat="false" ht="12.75" hidden="false" customHeight="false" outlineLevel="0" collapsed="false">
      <c r="A2120" s="415" t="n">
        <v>39308</v>
      </c>
    </row>
    <row r="2121" customFormat="false" ht="12.75" hidden="false" customHeight="false" outlineLevel="0" collapsed="false">
      <c r="A2121" s="415" t="n">
        <v>39309</v>
      </c>
    </row>
    <row r="2122" customFormat="false" ht="12.75" hidden="false" customHeight="false" outlineLevel="0" collapsed="false">
      <c r="A2122" s="415" t="n">
        <v>39310</v>
      </c>
    </row>
    <row r="2123" customFormat="false" ht="12.75" hidden="false" customHeight="false" outlineLevel="0" collapsed="false">
      <c r="A2123" s="415" t="n">
        <v>39311</v>
      </c>
    </row>
    <row r="2124" customFormat="false" ht="12.75" hidden="false" customHeight="false" outlineLevel="0" collapsed="false">
      <c r="A2124" s="415" t="n">
        <v>39314</v>
      </c>
    </row>
    <row r="2125" customFormat="false" ht="12.75" hidden="false" customHeight="false" outlineLevel="0" collapsed="false">
      <c r="A2125" s="415" t="n">
        <v>39315</v>
      </c>
    </row>
    <row r="2126" customFormat="false" ht="12.75" hidden="false" customHeight="false" outlineLevel="0" collapsed="false">
      <c r="A2126" s="415" t="n">
        <v>39316</v>
      </c>
    </row>
    <row r="2127" customFormat="false" ht="12.75" hidden="false" customHeight="false" outlineLevel="0" collapsed="false">
      <c r="A2127" s="415" t="n">
        <v>39317</v>
      </c>
    </row>
    <row r="2128" customFormat="false" ht="12.75" hidden="false" customHeight="false" outlineLevel="0" collapsed="false">
      <c r="A2128" s="415" t="n">
        <v>39318</v>
      </c>
    </row>
    <row r="2129" customFormat="false" ht="12.75" hidden="false" customHeight="false" outlineLevel="0" collapsed="false">
      <c r="A2129" s="415" t="n">
        <v>39321</v>
      </c>
    </row>
    <row r="2130" customFormat="false" ht="12.75" hidden="false" customHeight="false" outlineLevel="0" collapsed="false">
      <c r="A2130" s="415" t="n">
        <v>39322</v>
      </c>
    </row>
    <row r="2131" customFormat="false" ht="12.75" hidden="false" customHeight="false" outlineLevel="0" collapsed="false">
      <c r="A2131" s="415" t="n">
        <v>39323</v>
      </c>
    </row>
    <row r="2132" customFormat="false" ht="12.75" hidden="false" customHeight="false" outlineLevel="0" collapsed="false">
      <c r="A2132" s="415" t="n">
        <v>39324</v>
      </c>
    </row>
    <row r="2133" customFormat="false" ht="12.75" hidden="false" customHeight="false" outlineLevel="0" collapsed="false">
      <c r="A2133" s="415" t="n">
        <v>39325</v>
      </c>
    </row>
    <row r="2134" customFormat="false" ht="12.75" hidden="false" customHeight="false" outlineLevel="0" collapsed="false">
      <c r="A2134" s="415" t="n">
        <v>39328</v>
      </c>
    </row>
    <row r="2135" customFormat="false" ht="12.75" hidden="false" customHeight="false" outlineLevel="0" collapsed="false">
      <c r="A2135" s="415" t="n">
        <v>39329</v>
      </c>
    </row>
    <row r="2136" customFormat="false" ht="12.75" hidden="false" customHeight="false" outlineLevel="0" collapsed="false">
      <c r="A2136" s="415" t="n">
        <v>39330</v>
      </c>
    </row>
    <row r="2137" customFormat="false" ht="12.75" hidden="false" customHeight="false" outlineLevel="0" collapsed="false">
      <c r="A2137" s="415" t="n">
        <v>39331</v>
      </c>
    </row>
    <row r="2138" customFormat="false" ht="12.75" hidden="false" customHeight="false" outlineLevel="0" collapsed="false">
      <c r="A2138" s="415" t="n">
        <v>39332</v>
      </c>
    </row>
    <row r="2139" customFormat="false" ht="12.75" hidden="false" customHeight="false" outlineLevel="0" collapsed="false">
      <c r="A2139" s="415" t="n">
        <v>39335</v>
      </c>
    </row>
    <row r="2140" customFormat="false" ht="12.75" hidden="false" customHeight="false" outlineLevel="0" collapsed="false">
      <c r="A2140" s="415" t="n">
        <v>39336</v>
      </c>
    </row>
    <row r="2141" customFormat="false" ht="12.75" hidden="false" customHeight="false" outlineLevel="0" collapsed="false">
      <c r="A2141" s="415" t="n">
        <v>39337</v>
      </c>
    </row>
    <row r="2142" customFormat="false" ht="12.75" hidden="false" customHeight="false" outlineLevel="0" collapsed="false">
      <c r="A2142" s="415" t="n">
        <v>39338</v>
      </c>
    </row>
    <row r="2143" customFormat="false" ht="12.75" hidden="false" customHeight="false" outlineLevel="0" collapsed="false">
      <c r="A2143" s="415" t="n">
        <v>39339</v>
      </c>
    </row>
    <row r="2144" customFormat="false" ht="12.75" hidden="false" customHeight="false" outlineLevel="0" collapsed="false">
      <c r="A2144" s="415" t="n">
        <v>39342</v>
      </c>
    </row>
    <row r="2145" customFormat="false" ht="12.75" hidden="false" customHeight="false" outlineLevel="0" collapsed="false">
      <c r="A2145" s="415" t="n">
        <v>39343</v>
      </c>
    </row>
    <row r="2146" customFormat="false" ht="12.75" hidden="false" customHeight="false" outlineLevel="0" collapsed="false">
      <c r="A2146" s="415" t="n">
        <v>39344</v>
      </c>
    </row>
    <row r="2147" customFormat="false" ht="12.75" hidden="false" customHeight="false" outlineLevel="0" collapsed="false">
      <c r="A2147" s="415" t="n">
        <v>39345</v>
      </c>
    </row>
    <row r="2148" customFormat="false" ht="12.75" hidden="false" customHeight="false" outlineLevel="0" collapsed="false">
      <c r="A2148" s="415" t="n">
        <v>39346</v>
      </c>
    </row>
    <row r="2149" customFormat="false" ht="12.75" hidden="false" customHeight="false" outlineLevel="0" collapsed="false">
      <c r="A2149" s="415" t="n">
        <v>39349</v>
      </c>
    </row>
    <row r="2150" customFormat="false" ht="12.75" hidden="false" customHeight="false" outlineLevel="0" collapsed="false">
      <c r="A2150" s="415" t="n">
        <v>39350</v>
      </c>
    </row>
    <row r="2151" customFormat="false" ht="12.75" hidden="false" customHeight="false" outlineLevel="0" collapsed="false">
      <c r="A2151" s="415" t="n">
        <v>39351</v>
      </c>
    </row>
    <row r="2152" customFormat="false" ht="12.75" hidden="false" customHeight="false" outlineLevel="0" collapsed="false">
      <c r="A2152" s="415" t="n">
        <v>39352</v>
      </c>
    </row>
    <row r="2153" customFormat="false" ht="12.75" hidden="false" customHeight="false" outlineLevel="0" collapsed="false">
      <c r="A2153" s="415" t="n">
        <v>39353</v>
      </c>
    </row>
    <row r="2154" customFormat="false" ht="12.75" hidden="false" customHeight="false" outlineLevel="0" collapsed="false">
      <c r="A2154" s="415" t="n">
        <v>39356</v>
      </c>
    </row>
    <row r="2155" customFormat="false" ht="12.75" hidden="false" customHeight="false" outlineLevel="0" collapsed="false">
      <c r="A2155" s="415" t="n">
        <v>39357</v>
      </c>
    </row>
    <row r="2156" customFormat="false" ht="12.75" hidden="false" customHeight="false" outlineLevel="0" collapsed="false">
      <c r="A2156" s="415" t="n">
        <v>39358</v>
      </c>
    </row>
    <row r="2157" customFormat="false" ht="12.75" hidden="false" customHeight="false" outlineLevel="0" collapsed="false">
      <c r="A2157" s="415" t="n">
        <v>39359</v>
      </c>
    </row>
    <row r="2158" customFormat="false" ht="12.75" hidden="false" customHeight="false" outlineLevel="0" collapsed="false">
      <c r="A2158" s="415" t="n">
        <v>39360</v>
      </c>
    </row>
    <row r="2159" customFormat="false" ht="12.75" hidden="false" customHeight="false" outlineLevel="0" collapsed="false">
      <c r="A2159" s="415" t="n">
        <v>39363</v>
      </c>
    </row>
    <row r="2160" customFormat="false" ht="12.75" hidden="false" customHeight="false" outlineLevel="0" collapsed="false">
      <c r="A2160" s="415" t="n">
        <v>39364</v>
      </c>
    </row>
    <row r="2161" customFormat="false" ht="12.75" hidden="false" customHeight="false" outlineLevel="0" collapsed="false">
      <c r="A2161" s="415" t="n">
        <v>39365</v>
      </c>
    </row>
    <row r="2162" customFormat="false" ht="12.75" hidden="false" customHeight="false" outlineLevel="0" collapsed="false">
      <c r="A2162" s="415" t="n">
        <v>39366</v>
      </c>
    </row>
    <row r="2163" customFormat="false" ht="12.75" hidden="false" customHeight="false" outlineLevel="0" collapsed="false">
      <c r="A2163" s="415" t="n">
        <v>39367</v>
      </c>
    </row>
    <row r="2164" customFormat="false" ht="12.75" hidden="false" customHeight="false" outlineLevel="0" collapsed="false">
      <c r="A2164" s="415" t="n">
        <v>39370</v>
      </c>
    </row>
    <row r="2165" customFormat="false" ht="12.75" hidden="false" customHeight="false" outlineLevel="0" collapsed="false">
      <c r="A2165" s="415" t="n">
        <v>39371</v>
      </c>
    </row>
    <row r="2166" customFormat="false" ht="12.75" hidden="false" customHeight="false" outlineLevel="0" collapsed="false">
      <c r="A2166" s="415" t="n">
        <v>39372</v>
      </c>
    </row>
    <row r="2167" customFormat="false" ht="12.75" hidden="false" customHeight="false" outlineLevel="0" collapsed="false">
      <c r="A2167" s="415" t="n">
        <v>39373</v>
      </c>
    </row>
    <row r="2168" customFormat="false" ht="12.75" hidden="false" customHeight="false" outlineLevel="0" collapsed="false">
      <c r="A2168" s="415" t="n">
        <v>39374</v>
      </c>
    </row>
    <row r="2169" customFormat="false" ht="12.75" hidden="false" customHeight="false" outlineLevel="0" collapsed="false">
      <c r="A2169" s="415" t="n">
        <v>39377</v>
      </c>
    </row>
    <row r="2170" customFormat="false" ht="12.75" hidden="false" customHeight="false" outlineLevel="0" collapsed="false">
      <c r="A2170" s="415" t="n">
        <v>39378</v>
      </c>
    </row>
    <row r="2171" customFormat="false" ht="12.75" hidden="false" customHeight="false" outlineLevel="0" collapsed="false">
      <c r="A2171" s="415" t="n">
        <v>39379</v>
      </c>
    </row>
    <row r="2172" customFormat="false" ht="12.75" hidden="false" customHeight="false" outlineLevel="0" collapsed="false">
      <c r="A2172" s="415" t="n">
        <v>39380</v>
      </c>
    </row>
    <row r="2173" customFormat="false" ht="12.75" hidden="false" customHeight="false" outlineLevel="0" collapsed="false">
      <c r="A2173" s="415" t="n">
        <v>39381</v>
      </c>
    </row>
    <row r="2174" customFormat="false" ht="12.75" hidden="false" customHeight="false" outlineLevel="0" collapsed="false">
      <c r="A2174" s="415" t="n">
        <v>39384</v>
      </c>
    </row>
    <row r="2175" customFormat="false" ht="12.75" hidden="false" customHeight="false" outlineLevel="0" collapsed="false">
      <c r="A2175" s="415" t="n">
        <v>39385</v>
      </c>
    </row>
    <row r="2176" customFormat="false" ht="12.75" hidden="false" customHeight="false" outlineLevel="0" collapsed="false">
      <c r="A2176" s="415" t="n">
        <v>39386</v>
      </c>
    </row>
    <row r="2177" customFormat="false" ht="12.75" hidden="false" customHeight="false" outlineLevel="0" collapsed="false">
      <c r="A2177" s="415" t="n">
        <v>39387</v>
      </c>
    </row>
    <row r="2178" customFormat="false" ht="12.75" hidden="false" customHeight="false" outlineLevel="0" collapsed="false">
      <c r="A2178" s="415" t="n">
        <v>39388</v>
      </c>
    </row>
    <row r="2179" customFormat="false" ht="12.75" hidden="false" customHeight="false" outlineLevel="0" collapsed="false">
      <c r="A2179" s="415" t="n">
        <v>39391</v>
      </c>
    </row>
    <row r="2180" customFormat="false" ht="12.75" hidden="false" customHeight="false" outlineLevel="0" collapsed="false">
      <c r="A2180" s="415" t="n">
        <v>39392</v>
      </c>
    </row>
    <row r="2181" customFormat="false" ht="12.75" hidden="false" customHeight="false" outlineLevel="0" collapsed="false">
      <c r="A2181" s="415" t="n">
        <v>39393</v>
      </c>
    </row>
    <row r="2182" customFormat="false" ht="12.75" hidden="false" customHeight="false" outlineLevel="0" collapsed="false">
      <c r="A2182" s="415" t="n">
        <v>39394</v>
      </c>
    </row>
    <row r="2183" customFormat="false" ht="12.75" hidden="false" customHeight="false" outlineLevel="0" collapsed="false">
      <c r="A2183" s="415" t="n">
        <v>39395</v>
      </c>
    </row>
    <row r="2184" customFormat="false" ht="12.75" hidden="false" customHeight="false" outlineLevel="0" collapsed="false">
      <c r="A2184" s="415" t="n">
        <v>39398</v>
      </c>
    </row>
    <row r="2185" customFormat="false" ht="12.75" hidden="false" customHeight="false" outlineLevel="0" collapsed="false">
      <c r="A2185" s="415" t="n">
        <v>39399</v>
      </c>
    </row>
    <row r="2186" customFormat="false" ht="12.75" hidden="false" customHeight="false" outlineLevel="0" collapsed="false">
      <c r="A2186" s="415" t="n">
        <v>39400</v>
      </c>
    </row>
    <row r="2187" customFormat="false" ht="12.75" hidden="false" customHeight="false" outlineLevel="0" collapsed="false">
      <c r="A2187" s="415" t="n">
        <v>39401</v>
      </c>
    </row>
    <row r="2188" customFormat="false" ht="12.75" hidden="false" customHeight="false" outlineLevel="0" collapsed="false">
      <c r="A2188" s="415" t="n">
        <v>39402</v>
      </c>
    </row>
    <row r="2189" customFormat="false" ht="12.75" hidden="false" customHeight="false" outlineLevel="0" collapsed="false">
      <c r="A2189" s="415" t="n">
        <v>39405</v>
      </c>
    </row>
    <row r="2190" customFormat="false" ht="12.75" hidden="false" customHeight="false" outlineLevel="0" collapsed="false">
      <c r="A2190" s="415" t="n">
        <v>39406</v>
      </c>
    </row>
    <row r="2191" customFormat="false" ht="12.75" hidden="false" customHeight="false" outlineLevel="0" collapsed="false">
      <c r="A2191" s="415" t="n">
        <v>39407</v>
      </c>
    </row>
    <row r="2192" customFormat="false" ht="12.75" hidden="false" customHeight="false" outlineLevel="0" collapsed="false">
      <c r="A2192" s="415" t="n">
        <v>39408</v>
      </c>
    </row>
    <row r="2193" customFormat="false" ht="12.75" hidden="false" customHeight="false" outlineLevel="0" collapsed="false">
      <c r="A2193" s="415" t="n">
        <v>39409</v>
      </c>
    </row>
    <row r="2194" customFormat="false" ht="12.75" hidden="false" customHeight="false" outlineLevel="0" collapsed="false">
      <c r="A2194" s="415" t="n">
        <v>39412</v>
      </c>
    </row>
    <row r="2195" customFormat="false" ht="12.75" hidden="false" customHeight="false" outlineLevel="0" collapsed="false">
      <c r="A2195" s="415" t="n">
        <v>39413</v>
      </c>
    </row>
    <row r="2196" customFormat="false" ht="12.75" hidden="false" customHeight="false" outlineLevel="0" collapsed="false">
      <c r="A2196" s="415" t="n">
        <v>39414</v>
      </c>
    </row>
    <row r="2197" customFormat="false" ht="12.75" hidden="false" customHeight="false" outlineLevel="0" collapsed="false">
      <c r="A2197" s="415" t="n">
        <v>39415</v>
      </c>
    </row>
    <row r="2198" customFormat="false" ht="12.75" hidden="false" customHeight="false" outlineLevel="0" collapsed="false">
      <c r="A2198" s="415" t="n">
        <v>39416</v>
      </c>
    </row>
    <row r="2199" customFormat="false" ht="12.75" hidden="false" customHeight="false" outlineLevel="0" collapsed="false">
      <c r="A2199" s="415" t="n">
        <v>39419</v>
      </c>
    </row>
    <row r="2200" customFormat="false" ht="12.75" hidden="false" customHeight="false" outlineLevel="0" collapsed="false">
      <c r="A2200" s="415" t="n">
        <v>39420</v>
      </c>
    </row>
    <row r="2201" customFormat="false" ht="12.75" hidden="false" customHeight="false" outlineLevel="0" collapsed="false">
      <c r="A2201" s="415" t="n">
        <v>39421</v>
      </c>
    </row>
    <row r="2202" customFormat="false" ht="12.75" hidden="false" customHeight="false" outlineLevel="0" collapsed="false">
      <c r="A2202" s="415" t="n">
        <v>39422</v>
      </c>
    </row>
    <row r="2203" customFormat="false" ht="12.75" hidden="false" customHeight="false" outlineLevel="0" collapsed="false">
      <c r="A2203" s="415" t="n">
        <v>39423</v>
      </c>
    </row>
    <row r="2204" customFormat="false" ht="12.75" hidden="false" customHeight="false" outlineLevel="0" collapsed="false">
      <c r="A2204" s="415" t="n">
        <v>39426</v>
      </c>
    </row>
    <row r="2205" customFormat="false" ht="12.75" hidden="false" customHeight="false" outlineLevel="0" collapsed="false">
      <c r="A2205" s="415" t="n">
        <v>39427</v>
      </c>
    </row>
    <row r="2206" customFormat="false" ht="12.75" hidden="false" customHeight="false" outlineLevel="0" collapsed="false">
      <c r="A2206" s="415" t="n">
        <v>39428</v>
      </c>
    </row>
    <row r="2207" customFormat="false" ht="12.75" hidden="false" customHeight="false" outlineLevel="0" collapsed="false">
      <c r="A2207" s="415" t="n">
        <v>39429</v>
      </c>
    </row>
    <row r="2208" customFormat="false" ht="12.75" hidden="false" customHeight="false" outlineLevel="0" collapsed="false">
      <c r="A2208" s="415" t="n">
        <v>39430</v>
      </c>
    </row>
    <row r="2209" customFormat="false" ht="12.75" hidden="false" customHeight="false" outlineLevel="0" collapsed="false">
      <c r="A2209" s="415" t="n">
        <v>39433</v>
      </c>
    </row>
    <row r="2210" customFormat="false" ht="12.75" hidden="false" customHeight="false" outlineLevel="0" collapsed="false">
      <c r="A2210" s="415" t="n">
        <v>39434</v>
      </c>
    </row>
    <row r="2211" customFormat="false" ht="12.75" hidden="false" customHeight="false" outlineLevel="0" collapsed="false">
      <c r="A2211" s="415" t="n">
        <v>39435</v>
      </c>
    </row>
    <row r="2212" customFormat="false" ht="12.75" hidden="false" customHeight="false" outlineLevel="0" collapsed="false">
      <c r="A2212" s="415" t="n">
        <v>39436</v>
      </c>
    </row>
    <row r="2213" customFormat="false" ht="12.75" hidden="false" customHeight="false" outlineLevel="0" collapsed="false">
      <c r="A2213" s="415" t="n">
        <v>39437</v>
      </c>
    </row>
    <row r="2214" customFormat="false" ht="12.75" hidden="false" customHeight="false" outlineLevel="0" collapsed="false">
      <c r="A2214" s="415" t="n">
        <v>39440</v>
      </c>
    </row>
    <row r="2215" customFormat="false" ht="12.75" hidden="false" customHeight="false" outlineLevel="0" collapsed="false">
      <c r="A2215" s="415" t="n">
        <v>39442</v>
      </c>
    </row>
    <row r="2216" customFormat="false" ht="12.75" hidden="false" customHeight="false" outlineLevel="0" collapsed="false">
      <c r="A2216" s="415" t="n">
        <v>39443</v>
      </c>
    </row>
    <row r="2217" customFormat="false" ht="12.75" hidden="false" customHeight="false" outlineLevel="0" collapsed="false">
      <c r="A2217" s="415" t="n">
        <v>39444</v>
      </c>
    </row>
    <row r="2218" customFormat="false" ht="12.75" hidden="false" customHeight="false" outlineLevel="0" collapsed="false">
      <c r="A2218" s="415" t="n">
        <v>39447</v>
      </c>
    </row>
    <row r="2219" customFormat="false" ht="12.75" hidden="false" customHeight="false" outlineLevel="0" collapsed="false">
      <c r="A2219" s="415" t="n">
        <v>39449</v>
      </c>
    </row>
    <row r="2220" customFormat="false" ht="12.75" hidden="false" customHeight="false" outlineLevel="0" collapsed="false">
      <c r="A2220" s="415" t="n">
        <v>39450</v>
      </c>
    </row>
    <row r="2221" customFormat="false" ht="12.75" hidden="false" customHeight="false" outlineLevel="0" collapsed="false">
      <c r="A2221" s="415" t="n">
        <v>39451</v>
      </c>
    </row>
    <row r="2222" customFormat="false" ht="12.75" hidden="false" customHeight="false" outlineLevel="0" collapsed="false">
      <c r="A2222" s="415" t="n">
        <v>39454</v>
      </c>
    </row>
    <row r="2223" customFormat="false" ht="12.75" hidden="false" customHeight="false" outlineLevel="0" collapsed="false">
      <c r="A2223" s="415" t="n">
        <v>39455</v>
      </c>
    </row>
    <row r="2224" customFormat="false" ht="12.75" hidden="false" customHeight="false" outlineLevel="0" collapsed="false">
      <c r="A2224" s="415" t="n">
        <v>39456</v>
      </c>
    </row>
    <row r="2225" customFormat="false" ht="12.75" hidden="false" customHeight="false" outlineLevel="0" collapsed="false">
      <c r="A2225" s="415" t="n">
        <v>39457</v>
      </c>
    </row>
    <row r="2226" customFormat="false" ht="12.75" hidden="false" customHeight="false" outlineLevel="0" collapsed="false">
      <c r="A2226" s="415" t="n">
        <v>39458</v>
      </c>
    </row>
    <row r="2227" customFormat="false" ht="12.75" hidden="false" customHeight="false" outlineLevel="0" collapsed="false">
      <c r="A2227" s="415" t="n">
        <v>39461</v>
      </c>
    </row>
    <row r="2228" customFormat="false" ht="12.75" hidden="false" customHeight="false" outlineLevel="0" collapsed="false">
      <c r="A2228" s="415" t="n">
        <v>39462</v>
      </c>
    </row>
    <row r="2229" customFormat="false" ht="12.75" hidden="false" customHeight="false" outlineLevel="0" collapsed="false">
      <c r="A2229" s="415" t="n">
        <v>39463</v>
      </c>
    </row>
    <row r="2230" customFormat="false" ht="12.75" hidden="false" customHeight="false" outlineLevel="0" collapsed="false">
      <c r="A2230" s="415" t="n">
        <v>39464</v>
      </c>
    </row>
    <row r="2231" customFormat="false" ht="12.75" hidden="false" customHeight="false" outlineLevel="0" collapsed="false">
      <c r="A2231" s="415" t="n">
        <v>39465</v>
      </c>
    </row>
    <row r="2232" customFormat="false" ht="12.75" hidden="false" customHeight="false" outlineLevel="0" collapsed="false">
      <c r="A2232" s="415" t="n">
        <v>39468</v>
      </c>
    </row>
    <row r="2233" customFormat="false" ht="12.75" hidden="false" customHeight="false" outlineLevel="0" collapsed="false">
      <c r="A2233" s="415" t="n">
        <v>39469</v>
      </c>
    </row>
    <row r="2234" customFormat="false" ht="12.75" hidden="false" customHeight="false" outlineLevel="0" collapsed="false">
      <c r="A2234" s="415" t="n">
        <v>39470</v>
      </c>
    </row>
    <row r="2235" customFormat="false" ht="12.75" hidden="false" customHeight="false" outlineLevel="0" collapsed="false">
      <c r="A2235" s="415" t="n">
        <v>39471</v>
      </c>
    </row>
    <row r="2236" customFormat="false" ht="12.75" hidden="false" customHeight="false" outlineLevel="0" collapsed="false">
      <c r="A2236" s="415" t="n">
        <v>39472</v>
      </c>
    </row>
    <row r="2237" customFormat="false" ht="12.75" hidden="false" customHeight="false" outlineLevel="0" collapsed="false">
      <c r="A2237" s="415" t="n">
        <v>39475</v>
      </c>
    </row>
    <row r="2238" customFormat="false" ht="12.75" hidden="false" customHeight="false" outlineLevel="0" collapsed="false">
      <c r="A2238" s="415" t="n">
        <v>39476</v>
      </c>
    </row>
    <row r="2239" customFormat="false" ht="12.75" hidden="false" customHeight="false" outlineLevel="0" collapsed="false">
      <c r="A2239" s="415" t="n">
        <v>39477</v>
      </c>
    </row>
    <row r="2240" customFormat="false" ht="12.75" hidden="false" customHeight="false" outlineLevel="0" collapsed="false">
      <c r="A2240" s="415" t="n">
        <v>39478</v>
      </c>
    </row>
    <row r="2241" customFormat="false" ht="12.75" hidden="false" customHeight="false" outlineLevel="0" collapsed="false">
      <c r="A2241" s="415" t="n">
        <v>39479</v>
      </c>
    </row>
    <row r="2242" customFormat="false" ht="12.75" hidden="false" customHeight="false" outlineLevel="0" collapsed="false">
      <c r="A2242" s="415" t="n">
        <v>39482</v>
      </c>
    </row>
    <row r="2243" customFormat="false" ht="12.75" hidden="false" customHeight="false" outlineLevel="0" collapsed="false">
      <c r="A2243" s="415" t="n">
        <v>39483</v>
      </c>
    </row>
    <row r="2244" customFormat="false" ht="12.75" hidden="false" customHeight="false" outlineLevel="0" collapsed="false">
      <c r="A2244" s="415" t="n">
        <v>39484</v>
      </c>
    </row>
    <row r="2245" customFormat="false" ht="12.75" hidden="false" customHeight="false" outlineLevel="0" collapsed="false">
      <c r="A2245" s="415" t="n">
        <v>39485</v>
      </c>
    </row>
    <row r="2246" customFormat="false" ht="12.75" hidden="false" customHeight="false" outlineLevel="0" collapsed="false">
      <c r="A2246" s="415" t="n">
        <v>39486</v>
      </c>
    </row>
    <row r="2247" customFormat="false" ht="12.75" hidden="false" customHeight="false" outlineLevel="0" collapsed="false">
      <c r="A2247" s="415" t="n">
        <v>39489</v>
      </c>
    </row>
    <row r="2248" customFormat="false" ht="12.75" hidden="false" customHeight="false" outlineLevel="0" collapsed="false">
      <c r="A2248" s="415" t="n">
        <v>39490</v>
      </c>
    </row>
    <row r="2249" customFormat="false" ht="12.75" hidden="false" customHeight="false" outlineLevel="0" collapsed="false">
      <c r="A2249" s="415" t="n">
        <v>39491</v>
      </c>
    </row>
    <row r="2250" customFormat="false" ht="12.75" hidden="false" customHeight="false" outlineLevel="0" collapsed="false">
      <c r="A2250" s="415" t="n">
        <v>39492</v>
      </c>
    </row>
    <row r="2251" customFormat="false" ht="12.75" hidden="false" customHeight="false" outlineLevel="0" collapsed="false">
      <c r="A2251" s="415" t="n">
        <v>39493</v>
      </c>
    </row>
    <row r="2252" customFormat="false" ht="12.75" hidden="false" customHeight="false" outlineLevel="0" collapsed="false">
      <c r="A2252" s="415" t="n">
        <v>39496</v>
      </c>
    </row>
    <row r="2253" customFormat="false" ht="12.75" hidden="false" customHeight="false" outlineLevel="0" collapsed="false">
      <c r="A2253" s="415" t="n">
        <v>39497</v>
      </c>
    </row>
    <row r="2254" customFormat="false" ht="12.75" hidden="false" customHeight="false" outlineLevel="0" collapsed="false">
      <c r="A2254" s="415" t="n">
        <v>39498</v>
      </c>
    </row>
    <row r="2255" customFormat="false" ht="12.75" hidden="false" customHeight="false" outlineLevel="0" collapsed="false">
      <c r="A2255" s="415" t="n">
        <v>39499</v>
      </c>
    </row>
    <row r="2256" customFormat="false" ht="12.75" hidden="false" customHeight="false" outlineLevel="0" collapsed="false">
      <c r="A2256" s="415" t="n">
        <v>39500</v>
      </c>
    </row>
    <row r="2257" customFormat="false" ht="12.75" hidden="false" customHeight="false" outlineLevel="0" collapsed="false">
      <c r="A2257" s="415" t="n">
        <v>39503</v>
      </c>
    </row>
    <row r="2258" customFormat="false" ht="12.75" hidden="false" customHeight="false" outlineLevel="0" collapsed="false">
      <c r="A2258" s="415" t="n">
        <v>39504</v>
      </c>
    </row>
    <row r="2259" customFormat="false" ht="12.75" hidden="false" customHeight="false" outlineLevel="0" collapsed="false">
      <c r="A2259" s="415" t="n">
        <v>39505</v>
      </c>
    </row>
    <row r="2260" customFormat="false" ht="12.75" hidden="false" customHeight="false" outlineLevel="0" collapsed="false">
      <c r="A2260" s="415" t="n">
        <v>39506</v>
      </c>
    </row>
    <row r="2261" customFormat="false" ht="12.75" hidden="false" customHeight="false" outlineLevel="0" collapsed="false">
      <c r="A2261" s="415" t="n">
        <v>39507</v>
      </c>
    </row>
    <row r="2262" customFormat="false" ht="12.75" hidden="false" customHeight="false" outlineLevel="0" collapsed="false">
      <c r="A2262" s="415" t="n">
        <v>39510</v>
      </c>
    </row>
    <row r="2263" customFormat="false" ht="12.75" hidden="false" customHeight="false" outlineLevel="0" collapsed="false">
      <c r="A2263" s="415" t="n">
        <v>39511</v>
      </c>
    </row>
    <row r="2264" customFormat="false" ht="12.75" hidden="false" customHeight="false" outlineLevel="0" collapsed="false">
      <c r="A2264" s="415" t="n">
        <v>39512</v>
      </c>
    </row>
    <row r="2265" customFormat="false" ht="12.75" hidden="false" customHeight="false" outlineLevel="0" collapsed="false">
      <c r="A2265" s="415" t="n">
        <v>39513</v>
      </c>
    </row>
    <row r="2266" customFormat="false" ht="12.75" hidden="false" customHeight="false" outlineLevel="0" collapsed="false">
      <c r="A2266" s="415" t="n">
        <v>39514</v>
      </c>
    </row>
    <row r="2267" customFormat="false" ht="12.75" hidden="false" customHeight="false" outlineLevel="0" collapsed="false">
      <c r="A2267" s="415" t="n">
        <v>39517</v>
      </c>
    </row>
    <row r="2268" customFormat="false" ht="12.75" hidden="false" customHeight="false" outlineLevel="0" collapsed="false">
      <c r="A2268" s="415" t="n">
        <v>39518</v>
      </c>
    </row>
    <row r="2269" customFormat="false" ht="12.75" hidden="false" customHeight="false" outlineLevel="0" collapsed="false">
      <c r="A2269" s="415" t="n">
        <v>39519</v>
      </c>
    </row>
    <row r="2270" customFormat="false" ht="12.75" hidden="false" customHeight="false" outlineLevel="0" collapsed="false">
      <c r="A2270" s="415" t="n">
        <v>39520</v>
      </c>
    </row>
    <row r="2271" customFormat="false" ht="12.75" hidden="false" customHeight="false" outlineLevel="0" collapsed="false">
      <c r="A2271" s="415" t="n">
        <v>39521</v>
      </c>
    </row>
    <row r="2272" customFormat="false" ht="12.75" hidden="false" customHeight="false" outlineLevel="0" collapsed="false">
      <c r="A2272" s="415" t="n">
        <v>39524</v>
      </c>
    </row>
    <row r="2273" customFormat="false" ht="12.75" hidden="false" customHeight="false" outlineLevel="0" collapsed="false">
      <c r="A2273" s="415" t="n">
        <v>39525</v>
      </c>
    </row>
    <row r="2274" customFormat="false" ht="12.75" hidden="false" customHeight="false" outlineLevel="0" collapsed="false">
      <c r="A2274" s="415" t="n">
        <v>39526</v>
      </c>
    </row>
    <row r="2275" customFormat="false" ht="12.75" hidden="false" customHeight="false" outlineLevel="0" collapsed="false">
      <c r="A2275" s="415" t="n">
        <v>39527</v>
      </c>
    </row>
    <row r="2276" customFormat="false" ht="12.75" hidden="false" customHeight="false" outlineLevel="0" collapsed="false">
      <c r="A2276" s="415" t="n">
        <v>39528</v>
      </c>
    </row>
    <row r="2277" customFormat="false" ht="12.75" hidden="false" customHeight="false" outlineLevel="0" collapsed="false">
      <c r="A2277" s="415" t="n">
        <v>39531</v>
      </c>
    </row>
    <row r="2278" customFormat="false" ht="12.75" hidden="false" customHeight="false" outlineLevel="0" collapsed="false">
      <c r="A2278" s="415" t="n">
        <v>39532</v>
      </c>
    </row>
    <row r="2279" customFormat="false" ht="12.75" hidden="false" customHeight="false" outlineLevel="0" collapsed="false">
      <c r="A2279" s="415" t="n">
        <v>39533</v>
      </c>
    </row>
    <row r="2280" customFormat="false" ht="12.75" hidden="false" customHeight="false" outlineLevel="0" collapsed="false">
      <c r="A2280" s="415" t="n">
        <v>39534</v>
      </c>
    </row>
    <row r="2281" customFormat="false" ht="12.75" hidden="false" customHeight="false" outlineLevel="0" collapsed="false">
      <c r="A2281" s="415" t="n">
        <v>39535</v>
      </c>
    </row>
    <row r="2282" customFormat="false" ht="12.75" hidden="false" customHeight="false" outlineLevel="0" collapsed="false">
      <c r="A2282" s="415" t="n">
        <v>39538</v>
      </c>
    </row>
    <row r="2283" customFormat="false" ht="12.75" hidden="false" customHeight="false" outlineLevel="0" collapsed="false">
      <c r="A2283" s="415" t="n">
        <v>39539</v>
      </c>
    </row>
    <row r="2284" customFormat="false" ht="12.75" hidden="false" customHeight="false" outlineLevel="0" collapsed="false">
      <c r="A2284" s="415" t="n">
        <v>39540</v>
      </c>
    </row>
    <row r="2285" customFormat="false" ht="12.75" hidden="false" customHeight="false" outlineLevel="0" collapsed="false">
      <c r="A2285" s="415" t="n">
        <v>39541</v>
      </c>
    </row>
    <row r="2286" customFormat="false" ht="12.75" hidden="false" customHeight="false" outlineLevel="0" collapsed="false">
      <c r="A2286" s="415" t="n">
        <v>39542</v>
      </c>
    </row>
    <row r="2287" customFormat="false" ht="12.75" hidden="false" customHeight="false" outlineLevel="0" collapsed="false">
      <c r="A2287" s="415" t="n">
        <v>39545</v>
      </c>
    </row>
    <row r="2288" customFormat="false" ht="12.75" hidden="false" customHeight="false" outlineLevel="0" collapsed="false">
      <c r="A2288" s="415" t="n">
        <v>39546</v>
      </c>
    </row>
    <row r="2289" customFormat="false" ht="12.75" hidden="false" customHeight="false" outlineLevel="0" collapsed="false">
      <c r="A2289" s="415" t="n">
        <v>39547</v>
      </c>
    </row>
    <row r="2290" customFormat="false" ht="12.75" hidden="false" customHeight="false" outlineLevel="0" collapsed="false">
      <c r="A2290" s="415" t="n">
        <v>39548</v>
      </c>
    </row>
    <row r="2291" customFormat="false" ht="12.75" hidden="false" customHeight="false" outlineLevel="0" collapsed="false">
      <c r="A2291" s="415" t="n">
        <v>39549</v>
      </c>
    </row>
    <row r="2292" customFormat="false" ht="12.75" hidden="false" customHeight="false" outlineLevel="0" collapsed="false">
      <c r="A2292" s="415" t="n">
        <v>39552</v>
      </c>
    </row>
    <row r="2293" customFormat="false" ht="12.75" hidden="false" customHeight="false" outlineLevel="0" collapsed="false">
      <c r="A2293" s="415" t="n">
        <v>39553</v>
      </c>
    </row>
    <row r="2294" customFormat="false" ht="12.75" hidden="false" customHeight="false" outlineLevel="0" collapsed="false">
      <c r="A2294" s="415" t="n">
        <v>39554</v>
      </c>
    </row>
    <row r="2295" customFormat="false" ht="12.75" hidden="false" customHeight="false" outlineLevel="0" collapsed="false">
      <c r="A2295" s="415" t="n">
        <v>39555</v>
      </c>
    </row>
    <row r="2296" customFormat="false" ht="12.75" hidden="false" customHeight="false" outlineLevel="0" collapsed="false">
      <c r="A2296" s="415" t="n">
        <v>39556</v>
      </c>
    </row>
    <row r="2297" customFormat="false" ht="12.75" hidden="false" customHeight="false" outlineLevel="0" collapsed="false">
      <c r="A2297" s="415" t="n">
        <v>39559</v>
      </c>
    </row>
    <row r="2298" customFormat="false" ht="12.75" hidden="false" customHeight="false" outlineLevel="0" collapsed="false">
      <c r="A2298" s="415" t="n">
        <v>39560</v>
      </c>
    </row>
    <row r="2299" customFormat="false" ht="12.75" hidden="false" customHeight="false" outlineLevel="0" collapsed="false">
      <c r="A2299" s="415" t="n">
        <v>39561</v>
      </c>
    </row>
    <row r="2300" customFormat="false" ht="12.75" hidden="false" customHeight="false" outlineLevel="0" collapsed="false">
      <c r="A2300" s="415" t="n">
        <v>39562</v>
      </c>
    </row>
    <row r="2301" customFormat="false" ht="12.75" hidden="false" customHeight="false" outlineLevel="0" collapsed="false">
      <c r="A2301" s="415" t="n">
        <v>39563</v>
      </c>
    </row>
    <row r="2302" customFormat="false" ht="12.75" hidden="false" customHeight="false" outlineLevel="0" collapsed="false">
      <c r="A2302" s="415" t="n">
        <v>39566</v>
      </c>
    </row>
    <row r="2303" customFormat="false" ht="12.75" hidden="false" customHeight="false" outlineLevel="0" collapsed="false">
      <c r="A2303" s="415" t="n">
        <v>39567</v>
      </c>
    </row>
    <row r="2304" customFormat="false" ht="12.75" hidden="false" customHeight="false" outlineLevel="0" collapsed="false">
      <c r="A2304" s="415" t="n">
        <v>39568</v>
      </c>
    </row>
    <row r="2305" customFormat="false" ht="12.75" hidden="false" customHeight="false" outlineLevel="0" collapsed="false">
      <c r="A2305" s="415" t="n">
        <v>39569</v>
      </c>
    </row>
    <row r="2306" customFormat="false" ht="12.75" hidden="false" customHeight="false" outlineLevel="0" collapsed="false">
      <c r="A2306" s="415" t="n">
        <v>39570</v>
      </c>
    </row>
    <row r="2307" customFormat="false" ht="12.75" hidden="false" customHeight="false" outlineLevel="0" collapsed="false">
      <c r="A2307" s="415" t="n">
        <v>39573</v>
      </c>
    </row>
    <row r="2308" customFormat="false" ht="12.75" hidden="false" customHeight="false" outlineLevel="0" collapsed="false">
      <c r="A2308" s="415" t="n">
        <v>39574</v>
      </c>
    </row>
    <row r="2309" customFormat="false" ht="12.75" hidden="false" customHeight="false" outlineLevel="0" collapsed="false">
      <c r="A2309" s="415" t="n">
        <v>39575</v>
      </c>
    </row>
    <row r="2310" customFormat="false" ht="12.75" hidden="false" customHeight="false" outlineLevel="0" collapsed="false">
      <c r="A2310" s="415" t="n">
        <v>39576</v>
      </c>
    </row>
    <row r="2311" customFormat="false" ht="12.75" hidden="false" customHeight="false" outlineLevel="0" collapsed="false">
      <c r="A2311" s="415" t="n">
        <v>39577</v>
      </c>
    </row>
    <row r="2312" customFormat="false" ht="12.75" hidden="false" customHeight="false" outlineLevel="0" collapsed="false">
      <c r="A2312" s="415" t="n">
        <v>39580</v>
      </c>
    </row>
    <row r="2313" customFormat="false" ht="12.75" hidden="false" customHeight="false" outlineLevel="0" collapsed="false">
      <c r="A2313" s="415" t="n">
        <v>39581</v>
      </c>
    </row>
    <row r="2314" customFormat="false" ht="12.75" hidden="false" customHeight="false" outlineLevel="0" collapsed="false">
      <c r="A2314" s="415" t="n">
        <v>39582</v>
      </c>
    </row>
    <row r="2315" customFormat="false" ht="12.75" hidden="false" customHeight="false" outlineLevel="0" collapsed="false">
      <c r="A2315" s="415" t="n">
        <v>39583</v>
      </c>
    </row>
    <row r="2316" customFormat="false" ht="12.75" hidden="false" customHeight="false" outlineLevel="0" collapsed="false">
      <c r="A2316" s="415" t="n">
        <v>39584</v>
      </c>
    </row>
    <row r="2317" customFormat="false" ht="12.75" hidden="false" customHeight="false" outlineLevel="0" collapsed="false">
      <c r="A2317" s="415" t="n">
        <v>39587</v>
      </c>
    </row>
    <row r="2318" customFormat="false" ht="12.75" hidden="false" customHeight="false" outlineLevel="0" collapsed="false">
      <c r="A2318" s="415" t="n">
        <v>39588</v>
      </c>
    </row>
    <row r="2319" customFormat="false" ht="12.75" hidden="false" customHeight="false" outlineLevel="0" collapsed="false">
      <c r="A2319" s="415" t="n">
        <v>39589</v>
      </c>
    </row>
    <row r="2320" customFormat="false" ht="12.75" hidden="false" customHeight="false" outlineLevel="0" collapsed="false">
      <c r="A2320" s="415" t="n">
        <v>39590</v>
      </c>
    </row>
    <row r="2321" customFormat="false" ht="12.75" hidden="false" customHeight="false" outlineLevel="0" collapsed="false">
      <c r="A2321" s="415" t="n">
        <v>39591</v>
      </c>
    </row>
    <row r="2322" customFormat="false" ht="12.75" hidden="false" customHeight="false" outlineLevel="0" collapsed="false">
      <c r="A2322" s="415" t="n">
        <v>39594</v>
      </c>
    </row>
    <row r="2323" customFormat="false" ht="12.75" hidden="false" customHeight="false" outlineLevel="0" collapsed="false">
      <c r="A2323" s="415" t="n">
        <v>39595</v>
      </c>
    </row>
    <row r="2324" customFormat="false" ht="12.75" hidden="false" customHeight="false" outlineLevel="0" collapsed="false">
      <c r="A2324" s="415" t="n">
        <v>39596</v>
      </c>
    </row>
    <row r="2325" customFormat="false" ht="12.75" hidden="false" customHeight="false" outlineLevel="0" collapsed="false">
      <c r="A2325" s="415" t="n">
        <v>39597</v>
      </c>
    </row>
    <row r="2326" customFormat="false" ht="12.75" hidden="false" customHeight="false" outlineLevel="0" collapsed="false">
      <c r="A2326" s="415" t="n">
        <v>39598</v>
      </c>
    </row>
    <row r="2327" customFormat="false" ht="12.75" hidden="false" customHeight="false" outlineLevel="0" collapsed="false">
      <c r="A2327" s="415" t="n">
        <v>39601</v>
      </c>
    </row>
    <row r="2328" customFormat="false" ht="12.75" hidden="false" customHeight="false" outlineLevel="0" collapsed="false">
      <c r="A2328" s="415" t="n">
        <v>39602</v>
      </c>
    </row>
    <row r="2329" customFormat="false" ht="12.75" hidden="false" customHeight="false" outlineLevel="0" collapsed="false">
      <c r="A2329" s="415" t="n">
        <v>39603</v>
      </c>
    </row>
    <row r="2330" customFormat="false" ht="12.75" hidden="false" customHeight="false" outlineLevel="0" collapsed="false">
      <c r="A2330" s="415" t="n">
        <v>39604</v>
      </c>
    </row>
    <row r="2331" customFormat="false" ht="12.75" hidden="false" customHeight="false" outlineLevel="0" collapsed="false">
      <c r="A2331" s="415" t="n">
        <v>39605</v>
      </c>
    </row>
    <row r="2332" customFormat="false" ht="12.75" hidden="false" customHeight="false" outlineLevel="0" collapsed="false">
      <c r="A2332" s="415" t="n">
        <v>39608</v>
      </c>
    </row>
    <row r="2333" customFormat="false" ht="12.75" hidden="false" customHeight="false" outlineLevel="0" collapsed="false">
      <c r="A2333" s="415" t="n">
        <v>39609</v>
      </c>
    </row>
    <row r="2334" customFormat="false" ht="12.75" hidden="false" customHeight="false" outlineLevel="0" collapsed="false">
      <c r="A2334" s="415" t="n">
        <v>39610</v>
      </c>
    </row>
    <row r="2335" customFormat="false" ht="12.75" hidden="false" customHeight="false" outlineLevel="0" collapsed="false">
      <c r="A2335" s="415" t="n">
        <v>39611</v>
      </c>
    </row>
    <row r="2336" customFormat="false" ht="12.75" hidden="false" customHeight="false" outlineLevel="0" collapsed="false">
      <c r="A2336" s="415" t="n">
        <v>39612</v>
      </c>
    </row>
    <row r="2337" customFormat="false" ht="12.75" hidden="false" customHeight="false" outlineLevel="0" collapsed="false">
      <c r="A2337" s="415" t="n">
        <v>39615</v>
      </c>
    </row>
    <row r="2338" customFormat="false" ht="12.75" hidden="false" customHeight="false" outlineLevel="0" collapsed="false">
      <c r="A2338" s="415" t="n">
        <v>39616</v>
      </c>
    </row>
    <row r="2339" customFormat="false" ht="12.75" hidden="false" customHeight="false" outlineLevel="0" collapsed="false">
      <c r="A2339" s="415" t="n">
        <v>39617</v>
      </c>
    </row>
    <row r="2340" customFormat="false" ht="12.75" hidden="false" customHeight="false" outlineLevel="0" collapsed="false">
      <c r="A2340" s="415" t="n">
        <v>39618</v>
      </c>
    </row>
    <row r="2341" customFormat="false" ht="12.75" hidden="false" customHeight="false" outlineLevel="0" collapsed="false">
      <c r="A2341" s="415" t="n">
        <v>39619</v>
      </c>
    </row>
    <row r="2342" customFormat="false" ht="12.75" hidden="false" customHeight="false" outlineLevel="0" collapsed="false">
      <c r="A2342" s="415" t="n">
        <v>39622</v>
      </c>
    </row>
    <row r="2343" customFormat="false" ht="12.75" hidden="false" customHeight="false" outlineLevel="0" collapsed="false">
      <c r="A2343" s="415" t="n">
        <v>39623</v>
      </c>
    </row>
    <row r="2344" customFormat="false" ht="12.75" hidden="false" customHeight="false" outlineLevel="0" collapsed="false">
      <c r="A2344" s="415" t="n">
        <v>39624</v>
      </c>
    </row>
    <row r="2345" customFormat="false" ht="12.75" hidden="false" customHeight="false" outlineLevel="0" collapsed="false">
      <c r="A2345" s="415" t="n">
        <v>39625</v>
      </c>
    </row>
    <row r="2346" customFormat="false" ht="12.75" hidden="false" customHeight="false" outlineLevel="0" collapsed="false">
      <c r="A2346" s="415" t="n">
        <v>39626</v>
      </c>
    </row>
    <row r="2347" customFormat="false" ht="12.75" hidden="false" customHeight="false" outlineLevel="0" collapsed="false">
      <c r="A2347" s="415" t="n">
        <v>39629</v>
      </c>
    </row>
    <row r="2348" customFormat="false" ht="12.75" hidden="false" customHeight="false" outlineLevel="0" collapsed="false">
      <c r="A2348" s="415" t="n">
        <v>39630</v>
      </c>
    </row>
    <row r="2349" customFormat="false" ht="12.75" hidden="false" customHeight="false" outlineLevel="0" collapsed="false">
      <c r="A2349" s="415" t="n">
        <v>39631</v>
      </c>
    </row>
    <row r="2350" customFormat="false" ht="12.75" hidden="false" customHeight="false" outlineLevel="0" collapsed="false">
      <c r="A2350" s="415" t="n">
        <v>39632</v>
      </c>
    </row>
    <row r="2351" customFormat="false" ht="12.75" hidden="false" customHeight="false" outlineLevel="0" collapsed="false">
      <c r="A2351" s="415" t="n">
        <v>39636</v>
      </c>
    </row>
    <row r="2352" customFormat="false" ht="12.75" hidden="false" customHeight="false" outlineLevel="0" collapsed="false">
      <c r="A2352" s="415" t="n">
        <v>39637</v>
      </c>
    </row>
    <row r="2353" customFormat="false" ht="12.75" hidden="false" customHeight="false" outlineLevel="0" collapsed="false">
      <c r="A2353" s="415" t="n">
        <v>39638</v>
      </c>
    </row>
    <row r="2354" customFormat="false" ht="12.75" hidden="false" customHeight="false" outlineLevel="0" collapsed="false">
      <c r="A2354" s="415" t="n">
        <v>39639</v>
      </c>
    </row>
    <row r="2355" customFormat="false" ht="12.75" hidden="false" customHeight="false" outlineLevel="0" collapsed="false">
      <c r="A2355" s="415" t="n">
        <v>39640</v>
      </c>
    </row>
    <row r="2356" customFormat="false" ht="12.75" hidden="false" customHeight="false" outlineLevel="0" collapsed="false">
      <c r="A2356" s="415" t="n">
        <v>39643</v>
      </c>
    </row>
    <row r="2357" customFormat="false" ht="12.75" hidden="false" customHeight="false" outlineLevel="0" collapsed="false">
      <c r="A2357" s="415" t="n">
        <v>39644</v>
      </c>
    </row>
    <row r="2358" customFormat="false" ht="12.75" hidden="false" customHeight="false" outlineLevel="0" collapsed="false">
      <c r="A2358" s="415" t="n">
        <v>39645</v>
      </c>
    </row>
    <row r="2359" customFormat="false" ht="12.75" hidden="false" customHeight="false" outlineLevel="0" collapsed="false">
      <c r="A2359" s="415" t="n">
        <v>39646</v>
      </c>
    </row>
    <row r="2360" customFormat="false" ht="12.75" hidden="false" customHeight="false" outlineLevel="0" collapsed="false">
      <c r="A2360" s="415" t="n">
        <v>39647</v>
      </c>
    </row>
    <row r="2361" customFormat="false" ht="12.75" hidden="false" customHeight="false" outlineLevel="0" collapsed="false">
      <c r="A2361" s="415" t="n">
        <v>39650</v>
      </c>
    </row>
    <row r="2362" customFormat="false" ht="12.75" hidden="false" customHeight="false" outlineLevel="0" collapsed="false">
      <c r="A2362" s="415" t="n">
        <v>39651</v>
      </c>
    </row>
    <row r="2363" customFormat="false" ht="12.75" hidden="false" customHeight="false" outlineLevel="0" collapsed="false">
      <c r="A2363" s="415" t="n">
        <v>39652</v>
      </c>
    </row>
    <row r="2364" customFormat="false" ht="12.75" hidden="false" customHeight="false" outlineLevel="0" collapsed="false">
      <c r="A2364" s="415" t="n">
        <v>39653</v>
      </c>
    </row>
    <row r="2365" customFormat="false" ht="12.75" hidden="false" customHeight="false" outlineLevel="0" collapsed="false">
      <c r="A2365" s="415" t="n">
        <v>39654</v>
      </c>
    </row>
    <row r="2366" customFormat="false" ht="12.75" hidden="false" customHeight="false" outlineLevel="0" collapsed="false">
      <c r="A2366" s="415" t="n">
        <v>39657</v>
      </c>
    </row>
    <row r="2367" customFormat="false" ht="12.75" hidden="false" customHeight="false" outlineLevel="0" collapsed="false">
      <c r="A2367" s="415" t="n">
        <v>39658</v>
      </c>
    </row>
    <row r="2368" customFormat="false" ht="12.75" hidden="false" customHeight="false" outlineLevel="0" collapsed="false">
      <c r="A2368" s="415" t="n">
        <v>39659</v>
      </c>
    </row>
    <row r="2369" customFormat="false" ht="12.75" hidden="false" customHeight="false" outlineLevel="0" collapsed="false">
      <c r="A2369" s="415" t="n">
        <v>39660</v>
      </c>
    </row>
    <row r="2370" customFormat="false" ht="12.75" hidden="false" customHeight="false" outlineLevel="0" collapsed="false">
      <c r="A2370" s="415" t="n">
        <v>39661</v>
      </c>
    </row>
    <row r="2371" customFormat="false" ht="12.75" hidden="false" customHeight="false" outlineLevel="0" collapsed="false">
      <c r="A2371" s="415" t="n">
        <v>39664</v>
      </c>
    </row>
    <row r="2372" customFormat="false" ht="12.75" hidden="false" customHeight="false" outlineLevel="0" collapsed="false">
      <c r="A2372" s="415" t="n">
        <v>39665</v>
      </c>
    </row>
    <row r="2373" customFormat="false" ht="12.75" hidden="false" customHeight="false" outlineLevel="0" collapsed="false">
      <c r="A2373" s="415" t="n">
        <v>39666</v>
      </c>
    </row>
    <row r="2374" customFormat="false" ht="12.75" hidden="false" customHeight="false" outlineLevel="0" collapsed="false">
      <c r="A2374" s="415" t="n">
        <v>39667</v>
      </c>
    </row>
    <row r="2375" customFormat="false" ht="12.75" hidden="false" customHeight="false" outlineLevel="0" collapsed="false">
      <c r="A2375" s="415" t="n">
        <v>39668</v>
      </c>
    </row>
    <row r="2376" customFormat="false" ht="12.75" hidden="false" customHeight="false" outlineLevel="0" collapsed="false">
      <c r="A2376" s="415" t="n">
        <v>39671</v>
      </c>
    </row>
    <row r="2377" customFormat="false" ht="12.75" hidden="false" customHeight="false" outlineLevel="0" collapsed="false">
      <c r="A2377" s="415" t="n">
        <v>39672</v>
      </c>
    </row>
    <row r="2378" customFormat="false" ht="12.75" hidden="false" customHeight="false" outlineLevel="0" collapsed="false">
      <c r="A2378" s="415" t="n">
        <v>39673</v>
      </c>
    </row>
    <row r="2379" customFormat="false" ht="12.75" hidden="false" customHeight="false" outlineLevel="0" collapsed="false">
      <c r="A2379" s="415" t="n">
        <v>39674</v>
      </c>
    </row>
    <row r="2380" customFormat="false" ht="12.75" hidden="false" customHeight="false" outlineLevel="0" collapsed="false">
      <c r="A2380" s="415" t="n">
        <v>39675</v>
      </c>
    </row>
    <row r="2381" customFormat="false" ht="12.75" hidden="false" customHeight="false" outlineLevel="0" collapsed="false">
      <c r="A2381" s="415" t="n">
        <v>39678</v>
      </c>
    </row>
    <row r="2382" customFormat="false" ht="12.75" hidden="false" customHeight="false" outlineLevel="0" collapsed="false">
      <c r="A2382" s="415" t="n">
        <v>39679</v>
      </c>
    </row>
    <row r="2383" customFormat="false" ht="12.75" hidden="false" customHeight="false" outlineLevel="0" collapsed="false">
      <c r="A2383" s="415" t="n">
        <v>39680</v>
      </c>
    </row>
    <row r="2384" customFormat="false" ht="12.75" hidden="false" customHeight="false" outlineLevel="0" collapsed="false">
      <c r="A2384" s="415" t="n">
        <v>39681</v>
      </c>
    </row>
    <row r="2385" customFormat="false" ht="12.75" hidden="false" customHeight="false" outlineLevel="0" collapsed="false">
      <c r="A2385" s="415" t="n">
        <v>39682</v>
      </c>
    </row>
    <row r="2386" customFormat="false" ht="12.75" hidden="false" customHeight="false" outlineLevel="0" collapsed="false">
      <c r="A2386" s="415" t="n">
        <v>39685</v>
      </c>
    </row>
    <row r="2387" customFormat="false" ht="12.75" hidden="false" customHeight="false" outlineLevel="0" collapsed="false">
      <c r="A2387" s="415" t="n">
        <v>39686</v>
      </c>
    </row>
    <row r="2388" customFormat="false" ht="12.75" hidden="false" customHeight="false" outlineLevel="0" collapsed="false">
      <c r="A2388" s="415" t="n">
        <v>39687</v>
      </c>
    </row>
    <row r="2389" customFormat="false" ht="12.75" hidden="false" customHeight="false" outlineLevel="0" collapsed="false">
      <c r="A2389" s="415" t="n">
        <v>39688</v>
      </c>
    </row>
    <row r="2390" customFormat="false" ht="12.75" hidden="false" customHeight="false" outlineLevel="0" collapsed="false">
      <c r="A2390" s="415" t="n">
        <v>39689</v>
      </c>
    </row>
    <row r="2391" customFormat="false" ht="12.75" hidden="false" customHeight="false" outlineLevel="0" collapsed="false">
      <c r="A2391" s="415" t="n">
        <v>39692</v>
      </c>
    </row>
    <row r="2392" customFormat="false" ht="12.75" hidden="false" customHeight="false" outlineLevel="0" collapsed="false">
      <c r="A2392" s="415" t="n">
        <v>39693</v>
      </c>
    </row>
    <row r="2393" customFormat="false" ht="12.75" hidden="false" customHeight="false" outlineLevel="0" collapsed="false">
      <c r="A2393" s="415" t="n">
        <v>39694</v>
      </c>
    </row>
    <row r="2394" customFormat="false" ht="12.75" hidden="false" customHeight="false" outlineLevel="0" collapsed="false">
      <c r="A2394" s="415" t="n">
        <v>39695</v>
      </c>
    </row>
    <row r="2395" customFormat="false" ht="12.75" hidden="false" customHeight="false" outlineLevel="0" collapsed="false">
      <c r="A2395" s="415" t="n">
        <v>39696</v>
      </c>
    </row>
    <row r="2396" customFormat="false" ht="12.75" hidden="false" customHeight="false" outlineLevel="0" collapsed="false">
      <c r="A2396" s="415" t="n">
        <v>39699</v>
      </c>
    </row>
    <row r="2397" customFormat="false" ht="12.75" hidden="false" customHeight="false" outlineLevel="0" collapsed="false">
      <c r="A2397" s="415" t="n">
        <v>39700</v>
      </c>
    </row>
    <row r="2398" customFormat="false" ht="12.75" hidden="false" customHeight="false" outlineLevel="0" collapsed="false">
      <c r="A2398" s="415" t="n">
        <v>39701</v>
      </c>
    </row>
    <row r="2399" customFormat="false" ht="12.75" hidden="false" customHeight="false" outlineLevel="0" collapsed="false">
      <c r="A2399" s="415" t="n">
        <v>39702</v>
      </c>
    </row>
    <row r="2400" customFormat="false" ht="12.75" hidden="false" customHeight="false" outlineLevel="0" collapsed="false">
      <c r="A2400" s="415" t="n">
        <v>39703</v>
      </c>
    </row>
    <row r="2401" customFormat="false" ht="12.75" hidden="false" customHeight="false" outlineLevel="0" collapsed="false">
      <c r="A2401" s="415" t="n">
        <v>39706</v>
      </c>
    </row>
    <row r="2402" customFormat="false" ht="12.75" hidden="false" customHeight="false" outlineLevel="0" collapsed="false">
      <c r="A2402" s="415" t="n">
        <v>39707</v>
      </c>
    </row>
    <row r="2403" customFormat="false" ht="12.75" hidden="false" customHeight="false" outlineLevel="0" collapsed="false">
      <c r="A2403" s="415" t="n">
        <v>39708</v>
      </c>
    </row>
    <row r="2404" customFormat="false" ht="12.75" hidden="false" customHeight="false" outlineLevel="0" collapsed="false">
      <c r="A2404" s="415" t="n">
        <v>39709</v>
      </c>
    </row>
    <row r="2405" customFormat="false" ht="12.75" hidden="false" customHeight="false" outlineLevel="0" collapsed="false">
      <c r="A2405" s="415" t="n">
        <v>39710</v>
      </c>
    </row>
    <row r="2406" customFormat="false" ht="12.75" hidden="false" customHeight="false" outlineLevel="0" collapsed="false">
      <c r="A2406" s="415" t="n">
        <v>39713</v>
      </c>
    </row>
    <row r="2407" customFormat="false" ht="12.75" hidden="false" customHeight="false" outlineLevel="0" collapsed="false">
      <c r="A2407" s="415" t="n">
        <v>39714</v>
      </c>
    </row>
    <row r="2408" customFormat="false" ht="12.75" hidden="false" customHeight="false" outlineLevel="0" collapsed="false">
      <c r="A2408" s="415" t="n">
        <v>39715</v>
      </c>
    </row>
    <row r="2409" customFormat="false" ht="12.75" hidden="false" customHeight="false" outlineLevel="0" collapsed="false">
      <c r="A2409" s="415" t="n">
        <v>39716</v>
      </c>
    </row>
    <row r="2410" customFormat="false" ht="12.75" hidden="false" customHeight="false" outlineLevel="0" collapsed="false">
      <c r="A2410" s="415" t="n">
        <v>39717</v>
      </c>
    </row>
    <row r="2411" customFormat="false" ht="12.75" hidden="false" customHeight="false" outlineLevel="0" collapsed="false">
      <c r="A2411" s="415" t="n">
        <v>39720</v>
      </c>
    </row>
    <row r="2412" customFormat="false" ht="12.75" hidden="false" customHeight="false" outlineLevel="0" collapsed="false">
      <c r="A2412" s="415" t="n">
        <v>39721</v>
      </c>
    </row>
    <row r="2413" customFormat="false" ht="12.75" hidden="false" customHeight="false" outlineLevel="0" collapsed="false">
      <c r="A2413" s="415" t="n">
        <v>39722</v>
      </c>
    </row>
    <row r="2414" customFormat="false" ht="12.75" hidden="false" customHeight="false" outlineLevel="0" collapsed="false">
      <c r="A2414" s="415" t="n">
        <v>39723</v>
      </c>
    </row>
    <row r="2415" customFormat="false" ht="12.75" hidden="false" customHeight="false" outlineLevel="0" collapsed="false">
      <c r="A2415" s="415" t="n">
        <v>39724</v>
      </c>
    </row>
    <row r="2416" customFormat="false" ht="12.75" hidden="false" customHeight="false" outlineLevel="0" collapsed="false">
      <c r="A2416" s="415" t="n">
        <v>39727</v>
      </c>
    </row>
    <row r="2417" customFormat="false" ht="12.75" hidden="false" customHeight="false" outlineLevel="0" collapsed="false">
      <c r="A2417" s="415" t="n">
        <v>39728</v>
      </c>
    </row>
    <row r="2418" customFormat="false" ht="12.75" hidden="false" customHeight="false" outlineLevel="0" collapsed="false">
      <c r="A2418" s="415" t="n">
        <v>39729</v>
      </c>
    </row>
    <row r="2419" customFormat="false" ht="12.75" hidden="false" customHeight="false" outlineLevel="0" collapsed="false">
      <c r="A2419" s="415" t="n">
        <v>39730</v>
      </c>
    </row>
    <row r="2420" customFormat="false" ht="12.75" hidden="false" customHeight="false" outlineLevel="0" collapsed="false">
      <c r="A2420" s="415" t="n">
        <v>39731</v>
      </c>
    </row>
    <row r="2421" customFormat="false" ht="12.75" hidden="false" customHeight="false" outlineLevel="0" collapsed="false">
      <c r="A2421" s="415" t="n">
        <v>39734</v>
      </c>
    </row>
    <row r="2422" customFormat="false" ht="12.75" hidden="false" customHeight="false" outlineLevel="0" collapsed="false">
      <c r="A2422" s="415" t="n">
        <v>39735</v>
      </c>
    </row>
    <row r="2423" customFormat="false" ht="12.75" hidden="false" customHeight="false" outlineLevel="0" collapsed="false">
      <c r="A2423" s="415" t="n">
        <v>39736</v>
      </c>
    </row>
    <row r="2424" customFormat="false" ht="12.75" hidden="false" customHeight="false" outlineLevel="0" collapsed="false">
      <c r="A2424" s="415" t="n">
        <v>39737</v>
      </c>
    </row>
    <row r="2425" customFormat="false" ht="12.75" hidden="false" customHeight="false" outlineLevel="0" collapsed="false">
      <c r="A2425" s="415" t="n">
        <v>39738</v>
      </c>
    </row>
    <row r="2426" customFormat="false" ht="12.75" hidden="false" customHeight="false" outlineLevel="0" collapsed="false">
      <c r="A2426" s="415" t="n">
        <v>39741</v>
      </c>
    </row>
    <row r="2427" customFormat="false" ht="12.75" hidden="false" customHeight="false" outlineLevel="0" collapsed="false">
      <c r="A2427" s="415" t="n">
        <v>39742</v>
      </c>
    </row>
    <row r="2428" customFormat="false" ht="12.75" hidden="false" customHeight="false" outlineLevel="0" collapsed="false">
      <c r="A2428" s="415" t="n">
        <v>39743</v>
      </c>
    </row>
    <row r="2429" customFormat="false" ht="12.75" hidden="false" customHeight="false" outlineLevel="0" collapsed="false">
      <c r="A2429" s="415" t="n">
        <v>39744</v>
      </c>
    </row>
    <row r="2430" customFormat="false" ht="12.75" hidden="false" customHeight="false" outlineLevel="0" collapsed="false">
      <c r="A2430" s="415" t="n">
        <v>39745</v>
      </c>
    </row>
    <row r="2431" customFormat="false" ht="12.75" hidden="false" customHeight="false" outlineLevel="0" collapsed="false">
      <c r="A2431" s="415" t="n">
        <v>39748</v>
      </c>
    </row>
    <row r="2432" customFormat="false" ht="12.75" hidden="false" customHeight="false" outlineLevel="0" collapsed="false">
      <c r="A2432" s="415" t="n">
        <v>39749</v>
      </c>
    </row>
    <row r="2433" customFormat="false" ht="12.75" hidden="false" customHeight="false" outlineLevel="0" collapsed="false">
      <c r="A2433" s="415" t="n">
        <v>39750</v>
      </c>
    </row>
    <row r="2434" customFormat="false" ht="12.75" hidden="false" customHeight="false" outlineLevel="0" collapsed="false">
      <c r="A2434" s="415" t="n">
        <v>39751</v>
      </c>
    </row>
    <row r="2435" customFormat="false" ht="12.75" hidden="false" customHeight="false" outlineLevel="0" collapsed="false">
      <c r="A2435" s="415" t="n">
        <v>39752</v>
      </c>
    </row>
    <row r="2436" customFormat="false" ht="12.75" hidden="false" customHeight="false" outlineLevel="0" collapsed="false">
      <c r="A2436" s="415" t="n">
        <v>39755</v>
      </c>
    </row>
    <row r="2437" customFormat="false" ht="12.75" hidden="false" customHeight="false" outlineLevel="0" collapsed="false">
      <c r="A2437" s="415" t="n">
        <v>39756</v>
      </c>
    </row>
    <row r="2438" customFormat="false" ht="12.75" hidden="false" customHeight="false" outlineLevel="0" collapsed="false">
      <c r="A2438" s="415" t="n">
        <v>39757</v>
      </c>
    </row>
    <row r="2439" customFormat="false" ht="12.75" hidden="false" customHeight="false" outlineLevel="0" collapsed="false">
      <c r="A2439" s="415" t="n">
        <v>39758</v>
      </c>
    </row>
    <row r="2440" customFormat="false" ht="12.75" hidden="false" customHeight="false" outlineLevel="0" collapsed="false">
      <c r="A2440" s="415" t="n">
        <v>39759</v>
      </c>
    </row>
    <row r="2441" customFormat="false" ht="12.75" hidden="false" customHeight="false" outlineLevel="0" collapsed="false">
      <c r="A2441" s="415" t="n">
        <v>39762</v>
      </c>
    </row>
    <row r="2442" customFormat="false" ht="12.75" hidden="false" customHeight="false" outlineLevel="0" collapsed="false">
      <c r="A2442" s="415" t="n">
        <v>39763</v>
      </c>
    </row>
    <row r="2443" customFormat="false" ht="12.75" hidden="false" customHeight="false" outlineLevel="0" collapsed="false">
      <c r="A2443" s="415" t="n">
        <v>39764</v>
      </c>
    </row>
    <row r="2444" customFormat="false" ht="12.75" hidden="false" customHeight="false" outlineLevel="0" collapsed="false">
      <c r="A2444" s="415" t="n">
        <v>39765</v>
      </c>
    </row>
    <row r="2445" customFormat="false" ht="12.75" hidden="false" customHeight="false" outlineLevel="0" collapsed="false">
      <c r="A2445" s="415" t="n">
        <v>39766</v>
      </c>
    </row>
    <row r="2446" customFormat="false" ht="12.75" hidden="false" customHeight="false" outlineLevel="0" collapsed="false">
      <c r="A2446" s="415" t="n">
        <v>39769</v>
      </c>
    </row>
    <row r="2447" customFormat="false" ht="12.75" hidden="false" customHeight="false" outlineLevel="0" collapsed="false">
      <c r="A2447" s="415" t="n">
        <v>39770</v>
      </c>
    </row>
    <row r="2448" customFormat="false" ht="12.75" hidden="false" customHeight="false" outlineLevel="0" collapsed="false">
      <c r="A2448" s="415" t="n">
        <v>39771</v>
      </c>
    </row>
    <row r="2449" customFormat="false" ht="12.75" hidden="false" customHeight="false" outlineLevel="0" collapsed="false">
      <c r="A2449" s="415" t="n">
        <v>39772</v>
      </c>
    </row>
    <row r="2450" customFormat="false" ht="12.75" hidden="false" customHeight="false" outlineLevel="0" collapsed="false">
      <c r="A2450" s="415" t="n">
        <v>39773</v>
      </c>
    </row>
    <row r="2451" customFormat="false" ht="12.75" hidden="false" customHeight="false" outlineLevel="0" collapsed="false">
      <c r="A2451" s="415" t="n">
        <v>39776</v>
      </c>
    </row>
    <row r="2452" customFormat="false" ht="12.75" hidden="false" customHeight="false" outlineLevel="0" collapsed="false">
      <c r="A2452" s="415" t="n">
        <v>39777</v>
      </c>
    </row>
    <row r="2453" customFormat="false" ht="12.75" hidden="false" customHeight="false" outlineLevel="0" collapsed="false">
      <c r="A2453" s="415" t="n">
        <v>39778</v>
      </c>
    </row>
    <row r="2454" customFormat="false" ht="12.75" hidden="false" customHeight="false" outlineLevel="0" collapsed="false">
      <c r="A2454" s="415" t="n">
        <v>39779</v>
      </c>
    </row>
    <row r="2455" customFormat="false" ht="12.75" hidden="false" customHeight="false" outlineLevel="0" collapsed="false">
      <c r="A2455" s="415" t="n">
        <v>39780</v>
      </c>
    </row>
    <row r="2456" customFormat="false" ht="12.75" hidden="false" customHeight="false" outlineLevel="0" collapsed="false">
      <c r="A2456" s="415" t="n">
        <v>39783</v>
      </c>
    </row>
    <row r="2457" customFormat="false" ht="12.75" hidden="false" customHeight="false" outlineLevel="0" collapsed="false">
      <c r="A2457" s="415" t="n">
        <v>39784</v>
      </c>
    </row>
    <row r="2458" customFormat="false" ht="12.75" hidden="false" customHeight="false" outlineLevel="0" collapsed="false">
      <c r="A2458" s="415" t="n">
        <v>39785</v>
      </c>
    </row>
    <row r="2459" customFormat="false" ht="12.75" hidden="false" customHeight="false" outlineLevel="0" collapsed="false">
      <c r="A2459" s="415" t="n">
        <v>39786</v>
      </c>
    </row>
    <row r="2460" customFormat="false" ht="12.75" hidden="false" customHeight="false" outlineLevel="0" collapsed="false">
      <c r="A2460" s="415" t="n">
        <v>39787</v>
      </c>
    </row>
    <row r="2461" customFormat="false" ht="12.75" hidden="false" customHeight="false" outlineLevel="0" collapsed="false">
      <c r="A2461" s="415" t="n">
        <v>39790</v>
      </c>
    </row>
    <row r="2462" customFormat="false" ht="12.75" hidden="false" customHeight="false" outlineLevel="0" collapsed="false">
      <c r="A2462" s="415" t="n">
        <v>39791</v>
      </c>
    </row>
    <row r="2463" customFormat="false" ht="12.75" hidden="false" customHeight="false" outlineLevel="0" collapsed="false">
      <c r="A2463" s="415" t="n">
        <v>39792</v>
      </c>
    </row>
    <row r="2464" customFormat="false" ht="12.75" hidden="false" customHeight="false" outlineLevel="0" collapsed="false">
      <c r="A2464" s="415" t="n">
        <v>39793</v>
      </c>
    </row>
    <row r="2465" customFormat="false" ht="12.75" hidden="false" customHeight="false" outlineLevel="0" collapsed="false">
      <c r="A2465" s="415" t="n">
        <v>39794</v>
      </c>
    </row>
    <row r="2466" customFormat="false" ht="12.75" hidden="false" customHeight="false" outlineLevel="0" collapsed="false">
      <c r="A2466" s="415" t="n">
        <v>39797</v>
      </c>
    </row>
    <row r="2467" customFormat="false" ht="12.75" hidden="false" customHeight="false" outlineLevel="0" collapsed="false">
      <c r="A2467" s="415" t="n">
        <v>39798</v>
      </c>
    </row>
    <row r="2468" customFormat="false" ht="12.75" hidden="false" customHeight="false" outlineLevel="0" collapsed="false">
      <c r="A2468" s="415" t="n">
        <v>39799</v>
      </c>
    </row>
    <row r="2469" customFormat="false" ht="12.75" hidden="false" customHeight="false" outlineLevel="0" collapsed="false">
      <c r="A2469" s="415" t="n">
        <v>39800</v>
      </c>
    </row>
    <row r="2470" customFormat="false" ht="12.75" hidden="false" customHeight="false" outlineLevel="0" collapsed="false">
      <c r="A2470" s="415" t="n">
        <v>39801</v>
      </c>
    </row>
    <row r="2471" customFormat="false" ht="12.75" hidden="false" customHeight="false" outlineLevel="0" collapsed="false">
      <c r="A2471" s="415" t="n">
        <v>39804</v>
      </c>
    </row>
    <row r="2472" customFormat="false" ht="12.75" hidden="false" customHeight="false" outlineLevel="0" collapsed="false">
      <c r="A2472" s="415" t="n">
        <v>39805</v>
      </c>
    </row>
    <row r="2473" customFormat="false" ht="12.75" hidden="false" customHeight="false" outlineLevel="0" collapsed="false">
      <c r="A2473" s="415" t="n">
        <v>39806</v>
      </c>
    </row>
    <row r="2474" customFormat="false" ht="12.75" hidden="false" customHeight="false" outlineLevel="0" collapsed="false">
      <c r="A2474" s="415" t="n">
        <v>39808</v>
      </c>
    </row>
    <row r="2475" customFormat="false" ht="12.75" hidden="false" customHeight="false" outlineLevel="0" collapsed="false">
      <c r="A2475" s="415" t="n">
        <v>39811</v>
      </c>
    </row>
    <row r="2476" customFormat="false" ht="12.75" hidden="false" customHeight="false" outlineLevel="0" collapsed="false">
      <c r="A2476" s="415" t="n">
        <v>39812</v>
      </c>
    </row>
    <row r="2477" customFormat="false" ht="12.75" hidden="false" customHeight="false" outlineLevel="0" collapsed="false">
      <c r="A2477" s="415" t="n">
        <v>39813</v>
      </c>
    </row>
    <row r="2478" customFormat="false" ht="12.75" hidden="false" customHeight="false" outlineLevel="0" collapsed="false">
      <c r="A2478" s="415" t="n">
        <v>39815</v>
      </c>
    </row>
    <row r="2479" customFormat="false" ht="12.75" hidden="false" customHeight="false" outlineLevel="0" collapsed="false">
      <c r="A2479" s="415" t="n">
        <v>39818</v>
      </c>
    </row>
    <row r="2480" customFormat="false" ht="12.75" hidden="false" customHeight="false" outlineLevel="0" collapsed="false">
      <c r="A2480" s="415" t="n">
        <v>39819</v>
      </c>
    </row>
    <row r="2481" customFormat="false" ht="12.75" hidden="false" customHeight="false" outlineLevel="0" collapsed="false">
      <c r="A2481" s="415" t="n">
        <v>39820</v>
      </c>
    </row>
    <row r="2482" customFormat="false" ht="12.75" hidden="false" customHeight="false" outlineLevel="0" collapsed="false">
      <c r="A2482" s="415" t="n">
        <v>39821</v>
      </c>
    </row>
    <row r="2483" customFormat="false" ht="12.75" hidden="false" customHeight="false" outlineLevel="0" collapsed="false">
      <c r="A2483" s="415" t="n">
        <v>39822</v>
      </c>
    </row>
    <row r="2484" customFormat="false" ht="12.75" hidden="false" customHeight="false" outlineLevel="0" collapsed="false">
      <c r="A2484" s="415" t="n">
        <v>39825</v>
      </c>
    </row>
    <row r="2485" customFormat="false" ht="12.75" hidden="false" customHeight="false" outlineLevel="0" collapsed="false">
      <c r="A2485" s="415" t="n">
        <v>39826</v>
      </c>
    </row>
    <row r="2486" customFormat="false" ht="12.75" hidden="false" customHeight="false" outlineLevel="0" collapsed="false">
      <c r="A2486" s="415" t="n">
        <v>39827</v>
      </c>
    </row>
    <row r="2487" customFormat="false" ht="12.75" hidden="false" customHeight="false" outlineLevel="0" collapsed="false">
      <c r="A2487" s="415" t="n">
        <v>39828</v>
      </c>
    </row>
    <row r="2488" customFormat="false" ht="12.75" hidden="false" customHeight="false" outlineLevel="0" collapsed="false">
      <c r="A2488" s="415" t="n">
        <v>39829</v>
      </c>
    </row>
    <row r="2489" customFormat="false" ht="12.75" hidden="false" customHeight="false" outlineLevel="0" collapsed="false">
      <c r="A2489" s="415" t="n">
        <v>39832</v>
      </c>
    </row>
    <row r="2490" customFormat="false" ht="12.75" hidden="false" customHeight="false" outlineLevel="0" collapsed="false">
      <c r="A2490" s="415" t="n">
        <v>39833</v>
      </c>
    </row>
    <row r="2491" customFormat="false" ht="12.75" hidden="false" customHeight="false" outlineLevel="0" collapsed="false">
      <c r="A2491" s="415" t="n">
        <v>39834</v>
      </c>
    </row>
    <row r="2492" customFormat="false" ht="12.75" hidden="false" customHeight="false" outlineLevel="0" collapsed="false">
      <c r="A2492" s="415" t="n">
        <v>39835</v>
      </c>
    </row>
    <row r="2493" customFormat="false" ht="12.75" hidden="false" customHeight="false" outlineLevel="0" collapsed="false">
      <c r="A2493" s="415" t="n">
        <v>39836</v>
      </c>
    </row>
    <row r="2494" customFormat="false" ht="12.75" hidden="false" customHeight="false" outlineLevel="0" collapsed="false">
      <c r="A2494" s="415" t="n">
        <v>39839</v>
      </c>
    </row>
    <row r="2495" customFormat="false" ht="12.75" hidden="false" customHeight="false" outlineLevel="0" collapsed="false">
      <c r="A2495" s="415" t="n">
        <v>39840</v>
      </c>
    </row>
    <row r="2496" customFormat="false" ht="12.75" hidden="false" customHeight="false" outlineLevel="0" collapsed="false">
      <c r="A2496" s="415" t="n">
        <v>39841</v>
      </c>
    </row>
    <row r="2497" customFormat="false" ht="12.75" hidden="false" customHeight="false" outlineLevel="0" collapsed="false">
      <c r="A2497" s="415" t="n">
        <v>39842</v>
      </c>
    </row>
    <row r="2498" customFormat="false" ht="12.75" hidden="false" customHeight="false" outlineLevel="0" collapsed="false">
      <c r="A2498" s="415" t="n">
        <v>39843</v>
      </c>
    </row>
    <row r="2499" customFormat="false" ht="12.75" hidden="false" customHeight="false" outlineLevel="0" collapsed="false">
      <c r="A2499" s="415" t="n">
        <v>39846</v>
      </c>
    </row>
    <row r="2500" customFormat="false" ht="12.75" hidden="false" customHeight="false" outlineLevel="0" collapsed="false">
      <c r="A2500" s="415" t="n">
        <v>39847</v>
      </c>
    </row>
    <row r="2501" customFormat="false" ht="12.75" hidden="false" customHeight="false" outlineLevel="0" collapsed="false">
      <c r="A2501" s="415" t="n">
        <v>39848</v>
      </c>
    </row>
    <row r="2502" customFormat="false" ht="12.75" hidden="false" customHeight="false" outlineLevel="0" collapsed="false">
      <c r="A2502" s="415" t="n">
        <v>39849</v>
      </c>
    </row>
    <row r="2503" customFormat="false" ht="12.75" hidden="false" customHeight="false" outlineLevel="0" collapsed="false">
      <c r="A2503" s="415" t="n">
        <v>39850</v>
      </c>
    </row>
    <row r="2504" customFormat="false" ht="12.75" hidden="false" customHeight="false" outlineLevel="0" collapsed="false">
      <c r="A2504" s="415" t="n">
        <v>39853</v>
      </c>
    </row>
    <row r="2505" customFormat="false" ht="12.75" hidden="false" customHeight="false" outlineLevel="0" collapsed="false">
      <c r="A2505" s="415" t="n">
        <v>39854</v>
      </c>
    </row>
    <row r="2506" customFormat="false" ht="12.75" hidden="false" customHeight="false" outlineLevel="0" collapsed="false">
      <c r="A2506" s="415" t="n">
        <v>39855</v>
      </c>
    </row>
    <row r="2507" customFormat="false" ht="12.75" hidden="false" customHeight="false" outlineLevel="0" collapsed="false">
      <c r="A2507" s="415" t="n">
        <v>39856</v>
      </c>
    </row>
    <row r="2508" customFormat="false" ht="12.75" hidden="false" customHeight="false" outlineLevel="0" collapsed="false">
      <c r="A2508" s="415" t="n">
        <v>39857</v>
      </c>
    </row>
    <row r="2509" customFormat="false" ht="12.75" hidden="false" customHeight="false" outlineLevel="0" collapsed="false">
      <c r="A2509" s="415" t="n">
        <v>39860</v>
      </c>
    </row>
    <row r="2510" customFormat="false" ht="12.75" hidden="false" customHeight="false" outlineLevel="0" collapsed="false">
      <c r="A2510" s="415" t="n">
        <v>39861</v>
      </c>
    </row>
    <row r="2511" customFormat="false" ht="12.75" hidden="false" customHeight="false" outlineLevel="0" collapsed="false">
      <c r="A2511" s="415" t="n">
        <v>39862</v>
      </c>
    </row>
    <row r="2512" customFormat="false" ht="12.75" hidden="false" customHeight="false" outlineLevel="0" collapsed="false">
      <c r="A2512" s="415" t="n">
        <v>39863</v>
      </c>
    </row>
    <row r="2513" customFormat="false" ht="12.75" hidden="false" customHeight="false" outlineLevel="0" collapsed="false">
      <c r="A2513" s="415" t="n">
        <v>39864</v>
      </c>
    </row>
    <row r="2514" customFormat="false" ht="12.75" hidden="false" customHeight="false" outlineLevel="0" collapsed="false">
      <c r="A2514" s="415" t="n">
        <v>39867</v>
      </c>
    </row>
    <row r="2515" customFormat="false" ht="12.75" hidden="false" customHeight="false" outlineLevel="0" collapsed="false">
      <c r="A2515" s="415" t="n">
        <v>39868</v>
      </c>
    </row>
    <row r="2516" customFormat="false" ht="12.75" hidden="false" customHeight="false" outlineLevel="0" collapsed="false">
      <c r="A2516" s="415" t="n">
        <v>39869</v>
      </c>
    </row>
    <row r="2517" customFormat="false" ht="12.75" hidden="false" customHeight="false" outlineLevel="0" collapsed="false">
      <c r="A2517" s="415" t="n">
        <v>39870</v>
      </c>
    </row>
    <row r="2518" customFormat="false" ht="12.75" hidden="false" customHeight="false" outlineLevel="0" collapsed="false">
      <c r="A2518" s="415" t="n">
        <v>39871</v>
      </c>
    </row>
    <row r="2519" customFormat="false" ht="12.75" hidden="false" customHeight="false" outlineLevel="0" collapsed="false">
      <c r="A2519" s="415" t="n">
        <v>39874</v>
      </c>
    </row>
    <row r="2520" customFormat="false" ht="12.75" hidden="false" customHeight="false" outlineLevel="0" collapsed="false">
      <c r="A2520" s="415" t="n">
        <v>39875</v>
      </c>
    </row>
    <row r="2521" customFormat="false" ht="12.75" hidden="false" customHeight="false" outlineLevel="0" collapsed="false">
      <c r="A2521" s="415" t="n">
        <v>39876</v>
      </c>
    </row>
    <row r="2522" customFormat="false" ht="12.75" hidden="false" customHeight="false" outlineLevel="0" collapsed="false">
      <c r="A2522" s="415" t="n">
        <v>39877</v>
      </c>
    </row>
    <row r="2523" customFormat="false" ht="12.75" hidden="false" customHeight="false" outlineLevel="0" collapsed="false">
      <c r="A2523" s="415" t="n">
        <v>39878</v>
      </c>
    </row>
    <row r="2524" customFormat="false" ht="12.75" hidden="false" customHeight="false" outlineLevel="0" collapsed="false">
      <c r="A2524" s="415" t="n">
        <v>39881</v>
      </c>
    </row>
    <row r="2525" customFormat="false" ht="12.75" hidden="false" customHeight="false" outlineLevel="0" collapsed="false">
      <c r="A2525" s="415" t="n">
        <v>39882</v>
      </c>
    </row>
    <row r="2526" customFormat="false" ht="12.75" hidden="false" customHeight="false" outlineLevel="0" collapsed="false">
      <c r="A2526" s="415" t="n">
        <v>39883</v>
      </c>
    </row>
    <row r="2527" customFormat="false" ht="12.75" hidden="false" customHeight="false" outlineLevel="0" collapsed="false">
      <c r="A2527" s="415" t="n">
        <v>39884</v>
      </c>
    </row>
    <row r="2528" customFormat="false" ht="12.75" hidden="false" customHeight="false" outlineLevel="0" collapsed="false">
      <c r="A2528" s="415" t="n">
        <v>39885</v>
      </c>
    </row>
    <row r="2529" customFormat="false" ht="12.75" hidden="false" customHeight="false" outlineLevel="0" collapsed="false">
      <c r="A2529" s="415" t="n">
        <v>39888</v>
      </c>
    </row>
    <row r="2530" customFormat="false" ht="12.75" hidden="false" customHeight="false" outlineLevel="0" collapsed="false">
      <c r="A2530" s="415" t="n">
        <v>39889</v>
      </c>
    </row>
    <row r="2531" customFormat="false" ht="12.75" hidden="false" customHeight="false" outlineLevel="0" collapsed="false">
      <c r="A2531" s="415" t="n">
        <v>39890</v>
      </c>
    </row>
    <row r="2532" customFormat="false" ht="12.75" hidden="false" customHeight="false" outlineLevel="0" collapsed="false">
      <c r="A2532" s="415" t="n">
        <v>39891</v>
      </c>
    </row>
    <row r="2533" customFormat="false" ht="12.75" hidden="false" customHeight="false" outlineLevel="0" collapsed="false">
      <c r="A2533" s="415" t="n">
        <v>39892</v>
      </c>
    </row>
    <row r="2534" customFormat="false" ht="12.75" hidden="false" customHeight="false" outlineLevel="0" collapsed="false">
      <c r="A2534" s="415" t="n">
        <v>39895</v>
      </c>
    </row>
    <row r="2535" customFormat="false" ht="12.75" hidden="false" customHeight="false" outlineLevel="0" collapsed="false">
      <c r="A2535" s="415" t="n">
        <v>39896</v>
      </c>
    </row>
    <row r="2536" customFormat="false" ht="12.75" hidden="false" customHeight="false" outlineLevel="0" collapsed="false">
      <c r="A2536" s="415" t="n">
        <v>39897</v>
      </c>
    </row>
    <row r="2537" customFormat="false" ht="12.75" hidden="false" customHeight="false" outlineLevel="0" collapsed="false">
      <c r="A2537" s="415" t="n">
        <v>39898</v>
      </c>
    </row>
    <row r="2538" customFormat="false" ht="12.75" hidden="false" customHeight="false" outlineLevel="0" collapsed="false">
      <c r="A2538" s="415" t="n">
        <v>39899</v>
      </c>
    </row>
    <row r="2539" customFormat="false" ht="12.75" hidden="false" customHeight="false" outlineLevel="0" collapsed="false">
      <c r="A2539" s="415" t="n">
        <v>39902</v>
      </c>
    </row>
    <row r="2540" customFormat="false" ht="12.75" hidden="false" customHeight="false" outlineLevel="0" collapsed="false">
      <c r="A2540" s="415" t="n">
        <v>39903</v>
      </c>
    </row>
    <row r="2541" customFormat="false" ht="12.75" hidden="false" customHeight="false" outlineLevel="0" collapsed="false">
      <c r="A2541" s="415" t="n">
        <v>39904</v>
      </c>
    </row>
    <row r="2542" customFormat="false" ht="12.75" hidden="false" customHeight="false" outlineLevel="0" collapsed="false">
      <c r="A2542" s="415" t="n">
        <v>39905</v>
      </c>
    </row>
    <row r="2543" customFormat="false" ht="12.75" hidden="false" customHeight="false" outlineLevel="0" collapsed="false">
      <c r="A2543" s="415" t="n">
        <v>39906</v>
      </c>
    </row>
    <row r="2544" customFormat="false" ht="12.75" hidden="false" customHeight="false" outlineLevel="0" collapsed="false">
      <c r="A2544" s="415" t="n">
        <v>39909</v>
      </c>
    </row>
    <row r="2545" customFormat="false" ht="12.75" hidden="false" customHeight="false" outlineLevel="0" collapsed="false">
      <c r="A2545" s="415" t="n">
        <v>39910</v>
      </c>
    </row>
    <row r="2546" customFormat="false" ht="12.75" hidden="false" customHeight="false" outlineLevel="0" collapsed="false">
      <c r="A2546" s="415" t="n">
        <v>39911</v>
      </c>
    </row>
    <row r="2547" customFormat="false" ht="12.75" hidden="false" customHeight="false" outlineLevel="0" collapsed="false">
      <c r="A2547" s="415" t="n">
        <v>39912</v>
      </c>
    </row>
    <row r="2548" customFormat="false" ht="12.75" hidden="false" customHeight="false" outlineLevel="0" collapsed="false">
      <c r="A2548" s="415" t="n">
        <v>39913</v>
      </c>
    </row>
    <row r="2549" customFormat="false" ht="12.75" hidden="false" customHeight="false" outlineLevel="0" collapsed="false">
      <c r="A2549" s="415" t="n">
        <v>39916</v>
      </c>
    </row>
    <row r="2550" customFormat="false" ht="12.75" hidden="false" customHeight="false" outlineLevel="0" collapsed="false">
      <c r="A2550" s="415" t="n">
        <v>39917</v>
      </c>
    </row>
    <row r="2551" customFormat="false" ht="12.75" hidden="false" customHeight="false" outlineLevel="0" collapsed="false">
      <c r="A2551" s="415" t="n">
        <v>39918</v>
      </c>
    </row>
    <row r="2552" customFormat="false" ht="12.75" hidden="false" customHeight="false" outlineLevel="0" collapsed="false">
      <c r="A2552" s="415" t="n">
        <v>39919</v>
      </c>
    </row>
    <row r="2553" customFormat="false" ht="12.75" hidden="false" customHeight="false" outlineLevel="0" collapsed="false">
      <c r="A2553" s="415" t="n">
        <v>39920</v>
      </c>
    </row>
    <row r="2554" customFormat="false" ht="12.75" hidden="false" customHeight="false" outlineLevel="0" collapsed="false">
      <c r="A2554" s="415" t="n">
        <v>39923</v>
      </c>
    </row>
    <row r="2555" customFormat="false" ht="12.75" hidden="false" customHeight="false" outlineLevel="0" collapsed="false">
      <c r="A2555" s="415" t="n">
        <v>39924</v>
      </c>
    </row>
    <row r="2556" customFormat="false" ht="12.75" hidden="false" customHeight="false" outlineLevel="0" collapsed="false">
      <c r="A2556" s="415" t="n">
        <v>39925</v>
      </c>
    </row>
    <row r="2557" customFormat="false" ht="12.75" hidden="false" customHeight="false" outlineLevel="0" collapsed="false">
      <c r="A2557" s="415" t="n">
        <v>39926</v>
      </c>
    </row>
    <row r="2558" customFormat="false" ht="12.75" hidden="false" customHeight="false" outlineLevel="0" collapsed="false">
      <c r="A2558" s="415" t="n">
        <v>39927</v>
      </c>
    </row>
    <row r="2559" customFormat="false" ht="12.75" hidden="false" customHeight="false" outlineLevel="0" collapsed="false">
      <c r="A2559" s="415" t="n">
        <v>39930</v>
      </c>
    </row>
    <row r="2560" customFormat="false" ht="12.75" hidden="false" customHeight="false" outlineLevel="0" collapsed="false">
      <c r="A2560" s="415" t="n">
        <v>39931</v>
      </c>
    </row>
    <row r="2561" customFormat="false" ht="12.75" hidden="false" customHeight="false" outlineLevel="0" collapsed="false">
      <c r="A2561" s="415" t="n">
        <v>39932</v>
      </c>
    </row>
    <row r="2562" customFormat="false" ht="12.75" hidden="false" customHeight="false" outlineLevel="0" collapsed="false">
      <c r="A2562" s="415" t="n">
        <v>39933</v>
      </c>
    </row>
    <row r="2563" customFormat="false" ht="12.75" hidden="false" customHeight="false" outlineLevel="0" collapsed="false">
      <c r="A2563" s="415" t="n">
        <v>39934</v>
      </c>
    </row>
    <row r="2564" customFormat="false" ht="12.75" hidden="false" customHeight="false" outlineLevel="0" collapsed="false">
      <c r="A2564" s="415" t="n">
        <v>39937</v>
      </c>
    </row>
    <row r="2565" customFormat="false" ht="12.75" hidden="false" customHeight="false" outlineLevel="0" collapsed="false">
      <c r="A2565" s="415" t="n">
        <v>39938</v>
      </c>
    </row>
    <row r="2566" customFormat="false" ht="12.75" hidden="false" customHeight="false" outlineLevel="0" collapsed="false">
      <c r="A2566" s="415" t="n">
        <v>39939</v>
      </c>
    </row>
    <row r="2567" customFormat="false" ht="12.75" hidden="false" customHeight="false" outlineLevel="0" collapsed="false">
      <c r="A2567" s="415" t="n">
        <v>39940</v>
      </c>
    </row>
    <row r="2568" customFormat="false" ht="12.75" hidden="false" customHeight="false" outlineLevel="0" collapsed="false">
      <c r="A2568" s="415" t="n">
        <v>39941</v>
      </c>
    </row>
    <row r="2569" customFormat="false" ht="12.75" hidden="false" customHeight="false" outlineLevel="0" collapsed="false">
      <c r="A2569" s="415" t="n">
        <v>39944</v>
      </c>
    </row>
    <row r="2570" customFormat="false" ht="12.75" hidden="false" customHeight="false" outlineLevel="0" collapsed="false">
      <c r="A2570" s="415" t="n">
        <v>39945</v>
      </c>
    </row>
    <row r="2571" customFormat="false" ht="12.75" hidden="false" customHeight="false" outlineLevel="0" collapsed="false">
      <c r="A2571" s="415" t="n">
        <v>39946</v>
      </c>
    </row>
    <row r="2572" customFormat="false" ht="12.75" hidden="false" customHeight="false" outlineLevel="0" collapsed="false">
      <c r="A2572" s="415" t="n">
        <v>39947</v>
      </c>
    </row>
    <row r="2573" customFormat="false" ht="12.75" hidden="false" customHeight="false" outlineLevel="0" collapsed="false">
      <c r="A2573" s="415" t="n">
        <v>39948</v>
      </c>
    </row>
    <row r="2574" customFormat="false" ht="12.75" hidden="false" customHeight="false" outlineLevel="0" collapsed="false">
      <c r="A2574" s="415" t="n">
        <v>39951</v>
      </c>
    </row>
    <row r="2575" customFormat="false" ht="12.75" hidden="false" customHeight="false" outlineLevel="0" collapsed="false">
      <c r="A2575" s="415" t="n">
        <v>39952</v>
      </c>
    </row>
    <row r="2576" customFormat="false" ht="12.75" hidden="false" customHeight="false" outlineLevel="0" collapsed="false">
      <c r="A2576" s="415" t="n">
        <v>39953</v>
      </c>
    </row>
    <row r="2577" customFormat="false" ht="12.75" hidden="false" customHeight="false" outlineLevel="0" collapsed="false">
      <c r="A2577" s="415" t="n">
        <v>39954</v>
      </c>
    </row>
    <row r="2578" customFormat="false" ht="12.75" hidden="false" customHeight="false" outlineLevel="0" collapsed="false">
      <c r="A2578" s="415" t="n">
        <v>39955</v>
      </c>
    </row>
    <row r="2579" customFormat="false" ht="12.75" hidden="false" customHeight="false" outlineLevel="0" collapsed="false">
      <c r="A2579" s="415" t="n">
        <v>39958</v>
      </c>
    </row>
    <row r="2580" customFormat="false" ht="12.75" hidden="false" customHeight="false" outlineLevel="0" collapsed="false">
      <c r="A2580" s="415" t="n">
        <v>39959</v>
      </c>
    </row>
    <row r="2581" customFormat="false" ht="12.75" hidden="false" customHeight="false" outlineLevel="0" collapsed="false">
      <c r="A2581" s="415" t="n">
        <v>39960</v>
      </c>
    </row>
    <row r="2582" customFormat="false" ht="12.75" hidden="false" customHeight="false" outlineLevel="0" collapsed="false">
      <c r="A2582" s="415" t="n">
        <v>39961</v>
      </c>
    </row>
    <row r="2583" customFormat="false" ht="12.75" hidden="false" customHeight="false" outlineLevel="0" collapsed="false">
      <c r="A2583" s="415" t="n">
        <v>39962</v>
      </c>
    </row>
    <row r="2584" customFormat="false" ht="12.75" hidden="false" customHeight="false" outlineLevel="0" collapsed="false">
      <c r="A2584" s="415" t="n">
        <v>39965</v>
      </c>
    </row>
    <row r="2585" customFormat="false" ht="12.75" hidden="false" customHeight="false" outlineLevel="0" collapsed="false">
      <c r="A2585" s="415" t="n">
        <v>39966</v>
      </c>
    </row>
    <row r="2586" customFormat="false" ht="12.75" hidden="false" customHeight="false" outlineLevel="0" collapsed="false">
      <c r="A2586" s="415" t="n">
        <v>39967</v>
      </c>
    </row>
    <row r="2587" customFormat="false" ht="12.75" hidden="false" customHeight="false" outlineLevel="0" collapsed="false">
      <c r="A2587" s="415" t="n">
        <v>39968</v>
      </c>
    </row>
    <row r="2588" customFormat="false" ht="12.75" hidden="false" customHeight="false" outlineLevel="0" collapsed="false">
      <c r="A2588" s="415" t="n">
        <v>39969</v>
      </c>
    </row>
    <row r="2589" customFormat="false" ht="12.75" hidden="false" customHeight="false" outlineLevel="0" collapsed="false">
      <c r="A2589" s="415" t="n">
        <v>39972</v>
      </c>
    </row>
    <row r="2590" customFormat="false" ht="12.75" hidden="false" customHeight="false" outlineLevel="0" collapsed="false">
      <c r="A2590" s="415" t="n">
        <v>39973</v>
      </c>
    </row>
    <row r="2591" customFormat="false" ht="12.75" hidden="false" customHeight="false" outlineLevel="0" collapsed="false">
      <c r="A2591" s="415" t="n">
        <v>39974</v>
      </c>
    </row>
    <row r="2592" customFormat="false" ht="12.75" hidden="false" customHeight="false" outlineLevel="0" collapsed="false">
      <c r="A2592" s="415" t="n">
        <v>39975</v>
      </c>
    </row>
    <row r="2593" customFormat="false" ht="12.75" hidden="false" customHeight="false" outlineLevel="0" collapsed="false">
      <c r="A2593" s="415" t="n">
        <v>39976</v>
      </c>
    </row>
    <row r="2594" customFormat="false" ht="12.75" hidden="false" customHeight="false" outlineLevel="0" collapsed="false">
      <c r="A2594" s="415" t="n">
        <v>39979</v>
      </c>
    </row>
    <row r="2595" customFormat="false" ht="12.75" hidden="false" customHeight="false" outlineLevel="0" collapsed="false">
      <c r="A2595" s="415" t="n">
        <v>39980</v>
      </c>
    </row>
    <row r="2596" customFormat="false" ht="12.75" hidden="false" customHeight="false" outlineLevel="0" collapsed="false">
      <c r="A2596" s="415" t="n">
        <v>39981</v>
      </c>
    </row>
    <row r="2597" customFormat="false" ht="12.75" hidden="false" customHeight="false" outlineLevel="0" collapsed="false">
      <c r="A2597" s="415" t="n">
        <v>39982</v>
      </c>
    </row>
    <row r="2598" customFormat="false" ht="12.75" hidden="false" customHeight="false" outlineLevel="0" collapsed="false">
      <c r="A2598" s="415" t="n">
        <v>39983</v>
      </c>
    </row>
    <row r="2599" customFormat="false" ht="12.75" hidden="false" customHeight="false" outlineLevel="0" collapsed="false">
      <c r="A2599" s="415" t="n">
        <v>39986</v>
      </c>
    </row>
    <row r="2600" customFormat="false" ht="12.75" hidden="false" customHeight="false" outlineLevel="0" collapsed="false">
      <c r="A2600" s="415" t="n">
        <v>39987</v>
      </c>
    </row>
    <row r="2601" customFormat="false" ht="12.75" hidden="false" customHeight="false" outlineLevel="0" collapsed="false">
      <c r="A2601" s="415" t="n">
        <v>39988</v>
      </c>
    </row>
    <row r="2602" customFormat="false" ht="12.75" hidden="false" customHeight="false" outlineLevel="0" collapsed="false">
      <c r="A2602" s="415" t="n">
        <v>39989</v>
      </c>
    </row>
    <row r="2603" customFormat="false" ht="12.75" hidden="false" customHeight="false" outlineLevel="0" collapsed="false">
      <c r="A2603" s="415" t="n">
        <v>39990</v>
      </c>
    </row>
    <row r="2604" customFormat="false" ht="12.75" hidden="false" customHeight="false" outlineLevel="0" collapsed="false">
      <c r="A2604" s="415" t="n">
        <v>39993</v>
      </c>
    </row>
    <row r="2605" customFormat="false" ht="12.75" hidden="false" customHeight="false" outlineLevel="0" collapsed="false">
      <c r="A2605" s="415" t="n">
        <v>39994</v>
      </c>
    </row>
    <row r="2606" customFormat="false" ht="12.75" hidden="false" customHeight="false" outlineLevel="0" collapsed="false">
      <c r="A2606" s="415" t="n">
        <v>39995</v>
      </c>
    </row>
    <row r="2607" customFormat="false" ht="12.75" hidden="false" customHeight="false" outlineLevel="0" collapsed="false">
      <c r="A2607" s="415" t="n">
        <v>39996</v>
      </c>
    </row>
    <row r="2608" customFormat="false" ht="12.75" hidden="false" customHeight="false" outlineLevel="0" collapsed="false">
      <c r="A2608" s="415" t="n">
        <v>39997</v>
      </c>
    </row>
    <row r="2609" customFormat="false" ht="12.75" hidden="false" customHeight="false" outlineLevel="0" collapsed="false">
      <c r="A2609" s="415" t="n">
        <v>40000</v>
      </c>
    </row>
    <row r="2610" customFormat="false" ht="12.75" hidden="false" customHeight="false" outlineLevel="0" collapsed="false">
      <c r="A2610" s="415" t="n">
        <v>40001</v>
      </c>
    </row>
    <row r="2611" customFormat="false" ht="12.75" hidden="false" customHeight="false" outlineLevel="0" collapsed="false">
      <c r="A2611" s="415" t="n">
        <v>40002</v>
      </c>
    </row>
    <row r="2612" customFormat="false" ht="12.75" hidden="false" customHeight="false" outlineLevel="0" collapsed="false">
      <c r="A2612" s="415" t="n">
        <v>40003</v>
      </c>
    </row>
    <row r="2613" customFormat="false" ht="12.75" hidden="false" customHeight="false" outlineLevel="0" collapsed="false">
      <c r="A2613" s="415" t="n">
        <v>40004</v>
      </c>
    </row>
    <row r="2614" customFormat="false" ht="12.75" hidden="false" customHeight="false" outlineLevel="0" collapsed="false">
      <c r="A2614" s="415" t="n">
        <v>40007</v>
      </c>
    </row>
    <row r="2615" customFormat="false" ht="12.75" hidden="false" customHeight="false" outlineLevel="0" collapsed="false">
      <c r="A2615" s="415" t="n">
        <v>40008</v>
      </c>
    </row>
    <row r="2616" customFormat="false" ht="12.75" hidden="false" customHeight="false" outlineLevel="0" collapsed="false">
      <c r="A2616" s="415" t="n">
        <v>40009</v>
      </c>
    </row>
    <row r="2617" customFormat="false" ht="12.75" hidden="false" customHeight="false" outlineLevel="0" collapsed="false">
      <c r="A2617" s="415" t="n">
        <v>40010</v>
      </c>
    </row>
    <row r="2618" customFormat="false" ht="12.75" hidden="false" customHeight="false" outlineLevel="0" collapsed="false">
      <c r="A2618" s="415" t="n">
        <v>40011</v>
      </c>
    </row>
    <row r="2619" customFormat="false" ht="12.75" hidden="false" customHeight="false" outlineLevel="0" collapsed="false">
      <c r="A2619" s="415" t="n">
        <v>40014</v>
      </c>
    </row>
    <row r="2620" customFormat="false" ht="12.75" hidden="false" customHeight="false" outlineLevel="0" collapsed="false">
      <c r="A2620" s="415" t="n">
        <v>40015</v>
      </c>
    </row>
    <row r="2621" customFormat="false" ht="12.75" hidden="false" customHeight="false" outlineLevel="0" collapsed="false">
      <c r="A2621" s="415" t="n">
        <v>40016</v>
      </c>
    </row>
    <row r="2622" customFormat="false" ht="12.75" hidden="false" customHeight="false" outlineLevel="0" collapsed="false">
      <c r="A2622" s="415" t="n">
        <v>40017</v>
      </c>
    </row>
    <row r="2623" customFormat="false" ht="12.75" hidden="false" customHeight="false" outlineLevel="0" collapsed="false">
      <c r="A2623" s="415" t="n">
        <v>40018</v>
      </c>
    </row>
    <row r="2624" customFormat="false" ht="12.75" hidden="false" customHeight="false" outlineLevel="0" collapsed="false">
      <c r="A2624" s="415" t="n">
        <v>40021</v>
      </c>
    </row>
    <row r="2625" customFormat="false" ht="12.75" hidden="false" customHeight="false" outlineLevel="0" collapsed="false">
      <c r="A2625" s="415" t="n">
        <v>40022</v>
      </c>
    </row>
    <row r="2626" customFormat="false" ht="12.75" hidden="false" customHeight="false" outlineLevel="0" collapsed="false">
      <c r="A2626" s="415" t="n">
        <v>40023</v>
      </c>
    </row>
    <row r="2627" customFormat="false" ht="12.75" hidden="false" customHeight="false" outlineLevel="0" collapsed="false">
      <c r="A2627" s="415" t="n">
        <v>40024</v>
      </c>
    </row>
    <row r="2628" customFormat="false" ht="12.75" hidden="false" customHeight="false" outlineLevel="0" collapsed="false">
      <c r="A2628" s="415" t="n">
        <v>40025</v>
      </c>
    </row>
    <row r="2629" customFormat="false" ht="12.75" hidden="false" customHeight="false" outlineLevel="0" collapsed="false">
      <c r="A2629" s="415" t="n">
        <v>40028</v>
      </c>
    </row>
    <row r="2630" customFormat="false" ht="12.75" hidden="false" customHeight="false" outlineLevel="0" collapsed="false">
      <c r="A2630" s="415" t="n">
        <v>40029</v>
      </c>
    </row>
    <row r="2631" customFormat="false" ht="12.75" hidden="false" customHeight="false" outlineLevel="0" collapsed="false">
      <c r="A2631" s="415" t="n">
        <v>40030</v>
      </c>
    </row>
    <row r="2632" customFormat="false" ht="12.75" hidden="false" customHeight="false" outlineLevel="0" collapsed="false">
      <c r="A2632" s="415" t="n">
        <v>40031</v>
      </c>
    </row>
    <row r="2633" customFormat="false" ht="12.75" hidden="false" customHeight="false" outlineLevel="0" collapsed="false">
      <c r="A2633" s="415" t="n">
        <v>40032</v>
      </c>
    </row>
    <row r="2634" customFormat="false" ht="12.75" hidden="false" customHeight="false" outlineLevel="0" collapsed="false">
      <c r="A2634" s="415" t="n">
        <v>40035</v>
      </c>
    </row>
    <row r="2635" customFormat="false" ht="12.75" hidden="false" customHeight="false" outlineLevel="0" collapsed="false">
      <c r="A2635" s="415" t="n">
        <v>40036</v>
      </c>
    </row>
    <row r="2636" customFormat="false" ht="12.75" hidden="false" customHeight="false" outlineLevel="0" collapsed="false">
      <c r="A2636" s="415" t="n">
        <v>40037</v>
      </c>
    </row>
    <row r="2637" customFormat="false" ht="12.75" hidden="false" customHeight="false" outlineLevel="0" collapsed="false">
      <c r="A2637" s="415" t="n">
        <v>40038</v>
      </c>
    </row>
    <row r="2638" customFormat="false" ht="12.75" hidden="false" customHeight="false" outlineLevel="0" collapsed="false">
      <c r="A2638" s="415" t="n">
        <v>40039</v>
      </c>
    </row>
    <row r="2639" customFormat="false" ht="12.75" hidden="false" customHeight="false" outlineLevel="0" collapsed="false">
      <c r="A2639" s="415" t="n">
        <v>40042</v>
      </c>
    </row>
    <row r="2640" customFormat="false" ht="12.75" hidden="false" customHeight="false" outlineLevel="0" collapsed="false">
      <c r="A2640" s="415" t="n">
        <v>40043</v>
      </c>
    </row>
    <row r="2641" customFormat="false" ht="12.75" hidden="false" customHeight="false" outlineLevel="0" collapsed="false">
      <c r="A2641" s="415" t="n">
        <v>40044</v>
      </c>
    </row>
    <row r="2642" customFormat="false" ht="12.75" hidden="false" customHeight="false" outlineLevel="0" collapsed="false">
      <c r="A2642" s="415" t="n">
        <v>40045</v>
      </c>
    </row>
    <row r="2643" customFormat="false" ht="12.75" hidden="false" customHeight="false" outlineLevel="0" collapsed="false">
      <c r="A2643" s="415" t="n">
        <v>40046</v>
      </c>
    </row>
    <row r="2644" customFormat="false" ht="12.75" hidden="false" customHeight="false" outlineLevel="0" collapsed="false">
      <c r="A2644" s="415" t="n">
        <v>40049</v>
      </c>
    </row>
    <row r="2645" customFormat="false" ht="12.75" hidden="false" customHeight="false" outlineLevel="0" collapsed="false">
      <c r="A2645" s="415" t="n">
        <v>40050</v>
      </c>
    </row>
    <row r="2646" customFormat="false" ht="12.75" hidden="false" customHeight="false" outlineLevel="0" collapsed="false">
      <c r="A2646" s="415" t="n">
        <v>40051</v>
      </c>
    </row>
    <row r="2647" customFormat="false" ht="12.75" hidden="false" customHeight="false" outlineLevel="0" collapsed="false">
      <c r="A2647" s="415" t="n">
        <v>40052</v>
      </c>
    </row>
    <row r="2648" customFormat="false" ht="12.75" hidden="false" customHeight="false" outlineLevel="0" collapsed="false">
      <c r="A2648" s="415" t="n">
        <v>40053</v>
      </c>
    </row>
    <row r="2649" customFormat="false" ht="12.75" hidden="false" customHeight="false" outlineLevel="0" collapsed="false">
      <c r="A2649" s="415" t="n">
        <v>40056</v>
      </c>
    </row>
    <row r="2650" customFormat="false" ht="12.75" hidden="false" customHeight="false" outlineLevel="0" collapsed="false">
      <c r="A2650" s="415" t="n">
        <v>40057</v>
      </c>
    </row>
    <row r="2651" customFormat="false" ht="12.75" hidden="false" customHeight="false" outlineLevel="0" collapsed="false">
      <c r="A2651" s="415" t="n">
        <v>40058</v>
      </c>
    </row>
    <row r="2652" customFormat="false" ht="12.75" hidden="false" customHeight="false" outlineLevel="0" collapsed="false">
      <c r="A2652" s="415" t="n">
        <v>40059</v>
      </c>
    </row>
    <row r="2653" customFormat="false" ht="12.75" hidden="false" customHeight="false" outlineLevel="0" collapsed="false">
      <c r="A2653" s="415" t="n">
        <v>40060</v>
      </c>
    </row>
    <row r="2654" customFormat="false" ht="12.75" hidden="false" customHeight="false" outlineLevel="0" collapsed="false">
      <c r="A2654" s="415" t="n">
        <v>40063</v>
      </c>
    </row>
    <row r="2655" customFormat="false" ht="12.75" hidden="false" customHeight="false" outlineLevel="0" collapsed="false">
      <c r="A2655" s="415" t="n">
        <v>40064</v>
      </c>
    </row>
    <row r="2656" customFormat="false" ht="12.75" hidden="false" customHeight="false" outlineLevel="0" collapsed="false">
      <c r="A2656" s="415" t="n">
        <v>40065</v>
      </c>
    </row>
    <row r="2657" customFormat="false" ht="12.75" hidden="false" customHeight="false" outlineLevel="0" collapsed="false">
      <c r="A2657" s="415" t="n">
        <v>40066</v>
      </c>
    </row>
    <row r="2658" customFormat="false" ht="12.75" hidden="false" customHeight="false" outlineLevel="0" collapsed="false">
      <c r="A2658" s="415" t="n">
        <v>40067</v>
      </c>
    </row>
    <row r="2659" customFormat="false" ht="12.75" hidden="false" customHeight="false" outlineLevel="0" collapsed="false">
      <c r="A2659" s="415" t="n">
        <v>40070</v>
      </c>
    </row>
    <row r="2660" customFormat="false" ht="12.75" hidden="false" customHeight="false" outlineLevel="0" collapsed="false">
      <c r="A2660" s="415" t="n">
        <v>40071</v>
      </c>
    </row>
    <row r="2661" customFormat="false" ht="12.75" hidden="false" customHeight="false" outlineLevel="0" collapsed="false">
      <c r="A2661" s="415" t="n">
        <v>40072</v>
      </c>
    </row>
    <row r="2662" customFormat="false" ht="12.75" hidden="false" customHeight="false" outlineLevel="0" collapsed="false">
      <c r="A2662" s="415" t="n">
        <v>40073</v>
      </c>
    </row>
    <row r="2663" customFormat="false" ht="12.75" hidden="false" customHeight="false" outlineLevel="0" collapsed="false">
      <c r="A2663" s="415" t="n">
        <v>40074</v>
      </c>
    </row>
    <row r="2664" customFormat="false" ht="12.75" hidden="false" customHeight="false" outlineLevel="0" collapsed="false">
      <c r="A2664" s="415" t="n">
        <v>40077</v>
      </c>
    </row>
    <row r="2665" customFormat="false" ht="12.75" hidden="false" customHeight="false" outlineLevel="0" collapsed="false">
      <c r="A2665" s="415" t="n">
        <v>40078</v>
      </c>
    </row>
    <row r="2666" customFormat="false" ht="12.75" hidden="false" customHeight="false" outlineLevel="0" collapsed="false">
      <c r="A2666" s="415" t="n">
        <v>40079</v>
      </c>
    </row>
    <row r="2667" customFormat="false" ht="12.75" hidden="false" customHeight="false" outlineLevel="0" collapsed="false">
      <c r="A2667" s="415" t="n">
        <v>40080</v>
      </c>
    </row>
    <row r="2668" customFormat="false" ht="12.75" hidden="false" customHeight="false" outlineLevel="0" collapsed="false">
      <c r="A2668" s="415" t="n">
        <v>40081</v>
      </c>
    </row>
    <row r="2669" customFormat="false" ht="12.75" hidden="false" customHeight="false" outlineLevel="0" collapsed="false">
      <c r="A2669" s="415" t="n">
        <v>40084</v>
      </c>
    </row>
    <row r="2670" customFormat="false" ht="12.75" hidden="false" customHeight="false" outlineLevel="0" collapsed="false">
      <c r="A2670" s="415" t="n">
        <v>40085</v>
      </c>
    </row>
    <row r="2671" customFormat="false" ht="12.75" hidden="false" customHeight="false" outlineLevel="0" collapsed="false">
      <c r="A2671" s="415" t="n">
        <v>40086</v>
      </c>
    </row>
    <row r="2672" customFormat="false" ht="12.75" hidden="false" customHeight="false" outlineLevel="0" collapsed="false">
      <c r="A2672" s="415" t="n">
        <v>40087</v>
      </c>
    </row>
    <row r="2673" customFormat="false" ht="12.75" hidden="false" customHeight="false" outlineLevel="0" collapsed="false">
      <c r="A2673" s="415" t="n">
        <v>40088</v>
      </c>
    </row>
    <row r="2674" customFormat="false" ht="12.75" hidden="false" customHeight="false" outlineLevel="0" collapsed="false">
      <c r="A2674" s="415" t="n">
        <v>40091</v>
      </c>
    </row>
    <row r="2675" customFormat="false" ht="12.75" hidden="false" customHeight="false" outlineLevel="0" collapsed="false">
      <c r="A2675" s="415" t="n">
        <v>40092</v>
      </c>
    </row>
    <row r="2676" customFormat="false" ht="12.75" hidden="false" customHeight="false" outlineLevel="0" collapsed="false">
      <c r="A2676" s="415" t="n">
        <v>40093</v>
      </c>
    </row>
    <row r="2677" customFormat="false" ht="12.75" hidden="false" customHeight="false" outlineLevel="0" collapsed="false">
      <c r="A2677" s="415" t="n">
        <v>40094</v>
      </c>
    </row>
    <row r="2678" customFormat="false" ht="12.75" hidden="false" customHeight="false" outlineLevel="0" collapsed="false">
      <c r="A2678" s="415" t="n">
        <v>40095</v>
      </c>
    </row>
    <row r="2679" customFormat="false" ht="12.75" hidden="false" customHeight="false" outlineLevel="0" collapsed="false">
      <c r="A2679" s="415" t="n">
        <v>40098</v>
      </c>
    </row>
    <row r="2680" customFormat="false" ht="12.75" hidden="false" customHeight="false" outlineLevel="0" collapsed="false">
      <c r="A2680" s="415" t="n">
        <v>40099</v>
      </c>
    </row>
    <row r="2681" customFormat="false" ht="12.75" hidden="false" customHeight="false" outlineLevel="0" collapsed="false">
      <c r="A2681" s="415" t="n">
        <v>40100</v>
      </c>
    </row>
    <row r="2682" customFormat="false" ht="12.75" hidden="false" customHeight="false" outlineLevel="0" collapsed="false">
      <c r="A2682" s="415" t="n">
        <v>40101</v>
      </c>
    </row>
    <row r="2683" customFormat="false" ht="12.75" hidden="false" customHeight="false" outlineLevel="0" collapsed="false">
      <c r="A2683" s="415" t="n">
        <v>40102</v>
      </c>
    </row>
    <row r="2684" customFormat="false" ht="12.75" hidden="false" customHeight="false" outlineLevel="0" collapsed="false">
      <c r="A2684" s="415" t="n">
        <v>40105</v>
      </c>
    </row>
    <row r="2685" customFormat="false" ht="12.75" hidden="false" customHeight="false" outlineLevel="0" collapsed="false">
      <c r="A2685" s="415" t="n">
        <v>40106</v>
      </c>
    </row>
    <row r="2686" customFormat="false" ht="12.75" hidden="false" customHeight="false" outlineLevel="0" collapsed="false">
      <c r="A2686" s="415" t="n">
        <v>40107</v>
      </c>
    </row>
    <row r="2687" customFormat="false" ht="12.75" hidden="false" customHeight="false" outlineLevel="0" collapsed="false">
      <c r="A2687" s="415" t="n">
        <v>40108</v>
      </c>
    </row>
    <row r="2688" customFormat="false" ht="12.75" hidden="false" customHeight="false" outlineLevel="0" collapsed="false">
      <c r="A2688" s="415" t="n">
        <v>40109</v>
      </c>
    </row>
    <row r="2689" customFormat="false" ht="12.75" hidden="false" customHeight="false" outlineLevel="0" collapsed="false">
      <c r="A2689" s="415" t="n">
        <v>40112</v>
      </c>
    </row>
    <row r="2690" customFormat="false" ht="12.75" hidden="false" customHeight="false" outlineLevel="0" collapsed="false">
      <c r="A2690" s="415" t="n">
        <v>40113</v>
      </c>
    </row>
    <row r="2691" customFormat="false" ht="12.75" hidden="false" customHeight="false" outlineLevel="0" collapsed="false">
      <c r="A2691" s="415" t="n">
        <v>40114</v>
      </c>
    </row>
    <row r="2692" customFormat="false" ht="12.75" hidden="false" customHeight="false" outlineLevel="0" collapsed="false">
      <c r="A2692" s="415" t="n">
        <v>40115</v>
      </c>
    </row>
    <row r="2693" customFormat="false" ht="12.75" hidden="false" customHeight="false" outlineLevel="0" collapsed="false">
      <c r="A2693" s="415" t="n">
        <v>40116</v>
      </c>
    </row>
    <row r="2694" customFormat="false" ht="12.75" hidden="false" customHeight="false" outlineLevel="0" collapsed="false">
      <c r="A2694" s="415" t="n">
        <v>40119</v>
      </c>
    </row>
    <row r="2695" customFormat="false" ht="12.75" hidden="false" customHeight="false" outlineLevel="0" collapsed="false">
      <c r="A2695" s="415" t="n">
        <v>40120</v>
      </c>
    </row>
    <row r="2696" customFormat="false" ht="12.75" hidden="false" customHeight="false" outlineLevel="0" collapsed="false">
      <c r="A2696" s="415" t="n">
        <v>40121</v>
      </c>
    </row>
    <row r="2697" customFormat="false" ht="12.75" hidden="false" customHeight="false" outlineLevel="0" collapsed="false">
      <c r="A2697" s="415" t="n">
        <v>40122</v>
      </c>
    </row>
    <row r="2698" customFormat="false" ht="12.75" hidden="false" customHeight="false" outlineLevel="0" collapsed="false">
      <c r="A2698" s="415" t="n">
        <v>40123</v>
      </c>
    </row>
    <row r="2699" customFormat="false" ht="12.75" hidden="false" customHeight="false" outlineLevel="0" collapsed="false">
      <c r="A2699" s="415" t="n">
        <v>40126</v>
      </c>
    </row>
    <row r="2700" customFormat="false" ht="12.75" hidden="false" customHeight="false" outlineLevel="0" collapsed="false">
      <c r="A2700" s="415" t="n">
        <v>40127</v>
      </c>
    </row>
    <row r="2701" customFormat="false" ht="12.75" hidden="false" customHeight="false" outlineLevel="0" collapsed="false">
      <c r="A2701" s="415" t="n">
        <v>40128</v>
      </c>
    </row>
    <row r="2702" customFormat="false" ht="12.75" hidden="false" customHeight="false" outlineLevel="0" collapsed="false">
      <c r="A2702" s="415" t="n">
        <v>40129</v>
      </c>
    </row>
    <row r="2703" customFormat="false" ht="12.75" hidden="false" customHeight="false" outlineLevel="0" collapsed="false">
      <c r="A2703" s="415" t="n">
        <v>40130</v>
      </c>
    </row>
    <row r="2704" customFormat="false" ht="12.75" hidden="false" customHeight="false" outlineLevel="0" collapsed="false">
      <c r="A2704" s="415" t="n">
        <v>40133</v>
      </c>
    </row>
    <row r="2705" customFormat="false" ht="12.75" hidden="false" customHeight="false" outlineLevel="0" collapsed="false">
      <c r="A2705" s="415" t="n">
        <v>40134</v>
      </c>
    </row>
    <row r="2706" customFormat="false" ht="12.75" hidden="false" customHeight="false" outlineLevel="0" collapsed="false">
      <c r="A2706" s="415" t="n">
        <v>40135</v>
      </c>
    </row>
    <row r="2707" customFormat="false" ht="12.75" hidden="false" customHeight="false" outlineLevel="0" collapsed="false">
      <c r="A2707" s="415" t="n">
        <v>40136</v>
      </c>
    </row>
    <row r="2708" customFormat="false" ht="12.75" hidden="false" customHeight="false" outlineLevel="0" collapsed="false">
      <c r="A2708" s="415" t="n">
        <v>40137</v>
      </c>
    </row>
    <row r="2709" customFormat="false" ht="12.75" hidden="false" customHeight="false" outlineLevel="0" collapsed="false">
      <c r="A2709" s="415" t="n">
        <v>40140</v>
      </c>
    </row>
    <row r="2710" customFormat="false" ht="12.75" hidden="false" customHeight="false" outlineLevel="0" collapsed="false">
      <c r="A2710" s="415" t="n">
        <v>40141</v>
      </c>
    </row>
    <row r="2711" customFormat="false" ht="12.75" hidden="false" customHeight="false" outlineLevel="0" collapsed="false">
      <c r="A2711" s="415" t="n">
        <v>40142</v>
      </c>
    </row>
    <row r="2712" customFormat="false" ht="12.75" hidden="false" customHeight="false" outlineLevel="0" collapsed="false">
      <c r="A2712" s="415" t="n">
        <v>40143</v>
      </c>
    </row>
    <row r="2713" customFormat="false" ht="12.75" hidden="false" customHeight="false" outlineLevel="0" collapsed="false">
      <c r="A2713" s="415" t="n">
        <v>40144</v>
      </c>
    </row>
    <row r="2714" customFormat="false" ht="12.75" hidden="false" customHeight="false" outlineLevel="0" collapsed="false">
      <c r="A2714" s="415" t="n">
        <v>40147</v>
      </c>
    </row>
    <row r="2715" customFormat="false" ht="12.75" hidden="false" customHeight="false" outlineLevel="0" collapsed="false">
      <c r="A2715" s="415" t="n">
        <v>40148</v>
      </c>
    </row>
    <row r="2716" customFormat="false" ht="12.75" hidden="false" customHeight="false" outlineLevel="0" collapsed="false">
      <c r="A2716" s="415" t="n">
        <v>40149</v>
      </c>
    </row>
    <row r="2717" customFormat="false" ht="12.75" hidden="false" customHeight="false" outlineLevel="0" collapsed="false">
      <c r="A2717" s="415" t="n">
        <v>40150</v>
      </c>
    </row>
    <row r="2718" customFormat="false" ht="12.75" hidden="false" customHeight="false" outlineLevel="0" collapsed="false">
      <c r="A2718" s="415" t="n">
        <v>40151</v>
      </c>
    </row>
    <row r="2719" customFormat="false" ht="12.75" hidden="false" customHeight="false" outlineLevel="0" collapsed="false">
      <c r="A2719" s="415" t="n">
        <v>40154</v>
      </c>
    </row>
    <row r="2720" customFormat="false" ht="12.75" hidden="false" customHeight="false" outlineLevel="0" collapsed="false">
      <c r="A2720" s="415" t="n">
        <v>40155</v>
      </c>
    </row>
    <row r="2721" customFormat="false" ht="12.75" hidden="false" customHeight="false" outlineLevel="0" collapsed="false">
      <c r="A2721" s="415" t="n">
        <v>40156</v>
      </c>
    </row>
    <row r="2722" customFormat="false" ht="12.75" hidden="false" customHeight="false" outlineLevel="0" collapsed="false">
      <c r="A2722" s="415" t="n">
        <v>40157</v>
      </c>
    </row>
    <row r="2723" customFormat="false" ht="12.75" hidden="false" customHeight="false" outlineLevel="0" collapsed="false">
      <c r="A2723" s="415" t="n">
        <v>40158</v>
      </c>
    </row>
    <row r="2724" customFormat="false" ht="12.75" hidden="false" customHeight="false" outlineLevel="0" collapsed="false">
      <c r="A2724" s="415" t="n">
        <v>40161</v>
      </c>
    </row>
    <row r="2725" customFormat="false" ht="12.75" hidden="false" customHeight="false" outlineLevel="0" collapsed="false">
      <c r="A2725" s="415" t="n">
        <v>40162</v>
      </c>
    </row>
    <row r="2726" customFormat="false" ht="12.75" hidden="false" customHeight="false" outlineLevel="0" collapsed="false">
      <c r="A2726" s="415" t="n">
        <v>40163</v>
      </c>
    </row>
    <row r="2727" customFormat="false" ht="12.75" hidden="false" customHeight="false" outlineLevel="0" collapsed="false">
      <c r="A2727" s="415" t="n">
        <v>40164</v>
      </c>
    </row>
    <row r="2728" customFormat="false" ht="12.75" hidden="false" customHeight="false" outlineLevel="0" collapsed="false">
      <c r="A2728" s="415" t="n">
        <v>40165</v>
      </c>
    </row>
    <row r="2729" customFormat="false" ht="12.75" hidden="false" customHeight="false" outlineLevel="0" collapsed="false">
      <c r="A2729" s="415" t="n">
        <v>40168</v>
      </c>
    </row>
    <row r="2730" customFormat="false" ht="12.75" hidden="false" customHeight="false" outlineLevel="0" collapsed="false">
      <c r="A2730" s="415" t="n">
        <v>40169</v>
      </c>
    </row>
    <row r="2731" customFormat="false" ht="12.75" hidden="false" customHeight="false" outlineLevel="0" collapsed="false">
      <c r="A2731" s="415" t="n">
        <v>40170</v>
      </c>
    </row>
    <row r="2732" customFormat="false" ht="12.75" hidden="false" customHeight="false" outlineLevel="0" collapsed="false">
      <c r="A2732" s="415" t="n">
        <v>40171</v>
      </c>
    </row>
    <row r="2733" customFormat="false" ht="12.75" hidden="false" customHeight="false" outlineLevel="0" collapsed="false">
      <c r="A2733" s="415" t="n">
        <v>40175</v>
      </c>
    </row>
    <row r="2734" customFormat="false" ht="12.75" hidden="false" customHeight="false" outlineLevel="0" collapsed="false">
      <c r="A2734" s="415" t="n">
        <v>40176</v>
      </c>
    </row>
    <row r="2735" customFormat="false" ht="12.75" hidden="false" customHeight="false" outlineLevel="0" collapsed="false">
      <c r="A2735" s="415" t="n">
        <v>40177</v>
      </c>
    </row>
    <row r="2736" customFormat="false" ht="12.75" hidden="false" customHeight="false" outlineLevel="0" collapsed="false">
      <c r="A2736" s="415" t="n">
        <v>40178</v>
      </c>
    </row>
    <row r="2737" customFormat="false" ht="12.75" hidden="false" customHeight="false" outlineLevel="0" collapsed="false">
      <c r="A2737" s="415" t="n">
        <v>40182</v>
      </c>
    </row>
    <row r="2738" customFormat="false" ht="12.75" hidden="false" customHeight="false" outlineLevel="0" collapsed="false">
      <c r="A2738" s="415" t="n">
        <v>40183</v>
      </c>
    </row>
    <row r="2739" customFormat="false" ht="12.75" hidden="false" customHeight="false" outlineLevel="0" collapsed="false">
      <c r="A2739" s="415" t="n">
        <v>40184</v>
      </c>
    </row>
    <row r="2740" customFormat="false" ht="12.75" hidden="false" customHeight="false" outlineLevel="0" collapsed="false">
      <c r="A2740" s="415" t="n">
        <v>40185</v>
      </c>
    </row>
    <row r="2741" customFormat="false" ht="12.75" hidden="false" customHeight="false" outlineLevel="0" collapsed="false">
      <c r="A2741" s="415" t="n">
        <v>40186</v>
      </c>
    </row>
    <row r="2742" customFormat="false" ht="12.75" hidden="false" customHeight="false" outlineLevel="0" collapsed="false">
      <c r="A2742" s="415" t="n">
        <v>40189</v>
      </c>
    </row>
    <row r="2743" customFormat="false" ht="12.75" hidden="false" customHeight="false" outlineLevel="0" collapsed="false">
      <c r="A2743" s="415" t="n">
        <v>40190</v>
      </c>
    </row>
    <row r="2744" customFormat="false" ht="12.75" hidden="false" customHeight="false" outlineLevel="0" collapsed="false">
      <c r="A2744" s="415" t="n">
        <v>40191</v>
      </c>
    </row>
    <row r="2745" customFormat="false" ht="12.75" hidden="false" customHeight="false" outlineLevel="0" collapsed="false">
      <c r="A2745" s="415" t="n">
        <v>40192</v>
      </c>
    </row>
    <row r="2746" customFormat="false" ht="12.75" hidden="false" customHeight="false" outlineLevel="0" collapsed="false">
      <c r="A2746" s="415" t="n">
        <v>40193</v>
      </c>
    </row>
    <row r="2747" customFormat="false" ht="12.75" hidden="false" customHeight="false" outlineLevel="0" collapsed="false">
      <c r="A2747" s="415" t="n">
        <v>40196</v>
      </c>
    </row>
    <row r="2748" customFormat="false" ht="12.75" hidden="false" customHeight="false" outlineLevel="0" collapsed="false">
      <c r="A2748" s="415" t="n">
        <v>40197</v>
      </c>
    </row>
    <row r="2749" customFormat="false" ht="12.75" hidden="false" customHeight="false" outlineLevel="0" collapsed="false">
      <c r="A2749" s="415" t="n">
        <v>40198</v>
      </c>
    </row>
    <row r="2750" customFormat="false" ht="12.75" hidden="false" customHeight="false" outlineLevel="0" collapsed="false">
      <c r="A2750" s="415" t="n">
        <v>40199</v>
      </c>
    </row>
    <row r="2751" customFormat="false" ht="12.75" hidden="false" customHeight="false" outlineLevel="0" collapsed="false">
      <c r="A2751" s="415" t="n">
        <v>40200</v>
      </c>
    </row>
    <row r="2752" customFormat="false" ht="12.75" hidden="false" customHeight="false" outlineLevel="0" collapsed="false">
      <c r="A2752" s="415" t="n">
        <v>40203</v>
      </c>
    </row>
    <row r="2753" customFormat="false" ht="12.75" hidden="false" customHeight="false" outlineLevel="0" collapsed="false">
      <c r="A2753" s="415" t="n">
        <v>40204</v>
      </c>
    </row>
    <row r="2754" customFormat="false" ht="12.75" hidden="false" customHeight="false" outlineLevel="0" collapsed="false">
      <c r="A2754" s="415" t="n">
        <v>40205</v>
      </c>
    </row>
    <row r="2755" customFormat="false" ht="12.75" hidden="false" customHeight="false" outlineLevel="0" collapsed="false">
      <c r="A2755" s="415" t="n">
        <v>40206</v>
      </c>
    </row>
    <row r="2756" customFormat="false" ht="12.75" hidden="false" customHeight="false" outlineLevel="0" collapsed="false">
      <c r="A2756" s="415" t="n">
        <v>40207</v>
      </c>
    </row>
    <row r="2757" customFormat="false" ht="12.75" hidden="false" customHeight="false" outlineLevel="0" collapsed="false">
      <c r="A2757" s="415" t="n">
        <v>40210</v>
      </c>
    </row>
    <row r="2758" customFormat="false" ht="12.75" hidden="false" customHeight="false" outlineLevel="0" collapsed="false">
      <c r="A2758" s="415" t="n">
        <v>40211</v>
      </c>
    </row>
    <row r="2759" customFormat="false" ht="12.75" hidden="false" customHeight="false" outlineLevel="0" collapsed="false">
      <c r="A2759" s="415" t="n">
        <v>40212</v>
      </c>
    </row>
    <row r="2760" customFormat="false" ht="12.75" hidden="false" customHeight="false" outlineLevel="0" collapsed="false">
      <c r="A2760" s="415" t="n">
        <v>40213</v>
      </c>
    </row>
    <row r="2761" customFormat="false" ht="12.75" hidden="false" customHeight="false" outlineLevel="0" collapsed="false">
      <c r="A2761" s="415" t="n">
        <v>40214</v>
      </c>
    </row>
    <row r="2762" customFormat="false" ht="12.75" hidden="false" customHeight="false" outlineLevel="0" collapsed="false">
      <c r="A2762" s="415" t="n">
        <v>40217</v>
      </c>
    </row>
    <row r="2763" customFormat="false" ht="12.75" hidden="false" customHeight="false" outlineLevel="0" collapsed="false">
      <c r="A2763" s="415" t="n">
        <v>40218</v>
      </c>
    </row>
    <row r="2764" customFormat="false" ht="12.75" hidden="false" customHeight="false" outlineLevel="0" collapsed="false">
      <c r="A2764" s="415" t="n">
        <v>40219</v>
      </c>
    </row>
    <row r="2765" customFormat="false" ht="12.75" hidden="false" customHeight="false" outlineLevel="0" collapsed="false">
      <c r="A2765" s="415" t="n">
        <v>40220</v>
      </c>
    </row>
    <row r="2766" customFormat="false" ht="12.75" hidden="false" customHeight="false" outlineLevel="0" collapsed="false">
      <c r="A2766" s="415" t="n">
        <v>40221</v>
      </c>
    </row>
    <row r="2767" customFormat="false" ht="12.75" hidden="false" customHeight="false" outlineLevel="0" collapsed="false">
      <c r="A2767" s="415" t="n">
        <v>40224</v>
      </c>
    </row>
    <row r="2768" customFormat="false" ht="12.75" hidden="false" customHeight="false" outlineLevel="0" collapsed="false">
      <c r="A2768" s="415" t="n">
        <v>40225</v>
      </c>
    </row>
    <row r="2769" customFormat="false" ht="12.75" hidden="false" customHeight="false" outlineLevel="0" collapsed="false">
      <c r="A2769" s="415" t="n">
        <v>40226</v>
      </c>
    </row>
    <row r="2770" customFormat="false" ht="12.75" hidden="false" customHeight="false" outlineLevel="0" collapsed="false">
      <c r="A2770" s="415" t="n">
        <v>40227</v>
      </c>
    </row>
    <row r="2771" customFormat="false" ht="12.75" hidden="false" customHeight="false" outlineLevel="0" collapsed="false">
      <c r="A2771" s="415" t="n">
        <v>40228</v>
      </c>
    </row>
    <row r="2772" customFormat="false" ht="12.75" hidden="false" customHeight="false" outlineLevel="0" collapsed="false">
      <c r="A2772" s="415" t="n">
        <v>40231</v>
      </c>
    </row>
    <row r="2773" customFormat="false" ht="12.75" hidden="false" customHeight="false" outlineLevel="0" collapsed="false">
      <c r="A2773" s="415" t="n">
        <v>40232</v>
      </c>
    </row>
    <row r="2774" customFormat="false" ht="12.75" hidden="false" customHeight="false" outlineLevel="0" collapsed="false">
      <c r="A2774" s="415" t="n">
        <v>40233</v>
      </c>
    </row>
    <row r="2775" customFormat="false" ht="12.75" hidden="false" customHeight="false" outlineLevel="0" collapsed="false">
      <c r="A2775" s="415" t="n">
        <v>40234</v>
      </c>
    </row>
    <row r="2776" customFormat="false" ht="12.75" hidden="false" customHeight="false" outlineLevel="0" collapsed="false">
      <c r="A2776" s="415" t="n">
        <v>40235</v>
      </c>
    </row>
    <row r="2777" customFormat="false" ht="12.75" hidden="false" customHeight="false" outlineLevel="0" collapsed="false">
      <c r="A2777" s="415" t="n">
        <v>40238</v>
      </c>
    </row>
    <row r="2778" customFormat="false" ht="12.75" hidden="false" customHeight="false" outlineLevel="0" collapsed="false">
      <c r="A2778" s="415" t="n">
        <v>40239</v>
      </c>
    </row>
    <row r="2779" customFormat="false" ht="12.75" hidden="false" customHeight="false" outlineLevel="0" collapsed="false">
      <c r="A2779" s="415" t="n">
        <v>40240</v>
      </c>
    </row>
    <row r="2780" customFormat="false" ht="12.75" hidden="false" customHeight="false" outlineLevel="0" collapsed="false">
      <c r="A2780" s="415" t="n">
        <v>40241</v>
      </c>
    </row>
    <row r="2781" customFormat="false" ht="12.75" hidden="false" customHeight="false" outlineLevel="0" collapsed="false">
      <c r="A2781" s="415" t="n">
        <v>40242</v>
      </c>
    </row>
    <row r="2782" customFormat="false" ht="12.75" hidden="false" customHeight="false" outlineLevel="0" collapsed="false">
      <c r="A2782" s="415" t="n">
        <v>40245</v>
      </c>
    </row>
    <row r="2783" customFormat="false" ht="12.75" hidden="false" customHeight="false" outlineLevel="0" collapsed="false">
      <c r="A2783" s="415" t="n">
        <v>40246</v>
      </c>
    </row>
    <row r="2784" customFormat="false" ht="12.75" hidden="false" customHeight="false" outlineLevel="0" collapsed="false">
      <c r="A2784" s="415" t="n">
        <v>40247</v>
      </c>
    </row>
    <row r="2785" customFormat="false" ht="12.75" hidden="false" customHeight="false" outlineLevel="0" collapsed="false">
      <c r="A2785" s="415" t="n">
        <v>40248</v>
      </c>
    </row>
    <row r="2786" customFormat="false" ht="12.75" hidden="false" customHeight="false" outlineLevel="0" collapsed="false">
      <c r="A2786" s="415" t="n">
        <v>40249</v>
      </c>
    </row>
    <row r="2787" customFormat="false" ht="12.75" hidden="false" customHeight="false" outlineLevel="0" collapsed="false">
      <c r="A2787" s="415" t="n">
        <v>40252</v>
      </c>
    </row>
    <row r="2788" customFormat="false" ht="12.75" hidden="false" customHeight="false" outlineLevel="0" collapsed="false">
      <c r="A2788" s="415" t="n">
        <v>40253</v>
      </c>
    </row>
    <row r="2789" customFormat="false" ht="12.75" hidden="false" customHeight="false" outlineLevel="0" collapsed="false">
      <c r="A2789" s="415" t="n">
        <v>40254</v>
      </c>
    </row>
    <row r="2790" customFormat="false" ht="12.75" hidden="false" customHeight="false" outlineLevel="0" collapsed="false">
      <c r="A2790" s="415" t="n">
        <v>40255</v>
      </c>
    </row>
    <row r="2791" customFormat="false" ht="12.75" hidden="false" customHeight="false" outlineLevel="0" collapsed="false">
      <c r="A2791" s="415" t="n">
        <v>40256</v>
      </c>
    </row>
    <row r="2792" customFormat="false" ht="12.75" hidden="false" customHeight="false" outlineLevel="0" collapsed="false">
      <c r="A2792" s="415" t="n">
        <v>40259</v>
      </c>
    </row>
    <row r="2793" customFormat="false" ht="12.75" hidden="false" customHeight="false" outlineLevel="0" collapsed="false">
      <c r="A2793" s="415" t="n">
        <v>40260</v>
      </c>
    </row>
    <row r="2794" customFormat="false" ht="12.75" hidden="false" customHeight="false" outlineLevel="0" collapsed="false">
      <c r="A2794" s="415" t="n">
        <v>40261</v>
      </c>
    </row>
    <row r="2795" customFormat="false" ht="12.75" hidden="false" customHeight="false" outlineLevel="0" collapsed="false">
      <c r="A2795" s="415" t="n">
        <v>40262</v>
      </c>
    </row>
    <row r="2796" customFormat="false" ht="12.75" hidden="false" customHeight="false" outlineLevel="0" collapsed="false">
      <c r="A2796" s="415" t="n">
        <v>40263</v>
      </c>
    </row>
    <row r="2797" customFormat="false" ht="12.75" hidden="false" customHeight="false" outlineLevel="0" collapsed="false">
      <c r="A2797" s="415" t="n">
        <v>40266</v>
      </c>
    </row>
    <row r="2798" customFormat="false" ht="12.75" hidden="false" customHeight="false" outlineLevel="0" collapsed="false">
      <c r="A2798" s="415" t="n">
        <v>40267</v>
      </c>
    </row>
    <row r="2799" customFormat="false" ht="12.75" hidden="false" customHeight="false" outlineLevel="0" collapsed="false">
      <c r="A2799" s="415" t="n">
        <v>40268</v>
      </c>
    </row>
    <row r="2800" customFormat="false" ht="12.75" hidden="false" customHeight="false" outlineLevel="0" collapsed="false">
      <c r="A2800" s="415" t="n">
        <v>40269</v>
      </c>
    </row>
    <row r="2801" customFormat="false" ht="12.75" hidden="false" customHeight="false" outlineLevel="0" collapsed="false">
      <c r="A2801" s="415" t="n">
        <v>40270</v>
      </c>
    </row>
    <row r="2802" customFormat="false" ht="12.75" hidden="false" customHeight="false" outlineLevel="0" collapsed="false">
      <c r="A2802" s="415" t="n">
        <v>40273</v>
      </c>
    </row>
    <row r="2803" customFormat="false" ht="12.75" hidden="false" customHeight="false" outlineLevel="0" collapsed="false">
      <c r="A2803" s="415" t="n">
        <v>40274</v>
      </c>
    </row>
    <row r="2804" customFormat="false" ht="12.75" hidden="false" customHeight="false" outlineLevel="0" collapsed="false">
      <c r="A2804" s="415" t="n">
        <v>40275</v>
      </c>
    </row>
    <row r="2805" customFormat="false" ht="12.75" hidden="false" customHeight="false" outlineLevel="0" collapsed="false">
      <c r="A2805" s="415" t="n">
        <v>40276</v>
      </c>
    </row>
    <row r="2806" customFormat="false" ht="12.75" hidden="false" customHeight="false" outlineLevel="0" collapsed="false">
      <c r="A2806" s="415" t="n">
        <v>40277</v>
      </c>
    </row>
    <row r="2807" customFormat="false" ht="12.75" hidden="false" customHeight="false" outlineLevel="0" collapsed="false">
      <c r="A2807" s="415" t="n">
        <v>40280</v>
      </c>
    </row>
    <row r="2808" customFormat="false" ht="12.75" hidden="false" customHeight="false" outlineLevel="0" collapsed="false">
      <c r="A2808" s="415" t="n">
        <v>40281</v>
      </c>
    </row>
    <row r="2809" customFormat="false" ht="12.75" hidden="false" customHeight="false" outlineLevel="0" collapsed="false">
      <c r="A2809" s="415" t="n">
        <v>40282</v>
      </c>
    </row>
    <row r="2810" customFormat="false" ht="12.75" hidden="false" customHeight="false" outlineLevel="0" collapsed="false">
      <c r="A2810" s="415" t="n">
        <v>40283</v>
      </c>
    </row>
    <row r="2811" customFormat="false" ht="12.75" hidden="false" customHeight="false" outlineLevel="0" collapsed="false">
      <c r="A2811" s="415" t="n">
        <v>40284</v>
      </c>
    </row>
    <row r="2812" customFormat="false" ht="12.75" hidden="false" customHeight="false" outlineLevel="0" collapsed="false">
      <c r="A2812" s="415" t="n">
        <v>40287</v>
      </c>
    </row>
    <row r="2813" customFormat="false" ht="12.75" hidden="false" customHeight="false" outlineLevel="0" collapsed="false">
      <c r="A2813" s="415" t="n">
        <v>40288</v>
      </c>
    </row>
    <row r="2814" customFormat="false" ht="12.75" hidden="false" customHeight="false" outlineLevel="0" collapsed="false">
      <c r="A2814" s="415" t="n">
        <v>40289</v>
      </c>
    </row>
    <row r="2815" customFormat="false" ht="12.75" hidden="false" customHeight="false" outlineLevel="0" collapsed="false">
      <c r="A2815" s="415" t="n">
        <v>40290</v>
      </c>
    </row>
    <row r="2816" customFormat="false" ht="12.75" hidden="false" customHeight="false" outlineLevel="0" collapsed="false">
      <c r="A2816" s="415" t="n">
        <v>40291</v>
      </c>
    </row>
    <row r="2817" customFormat="false" ht="12.75" hidden="false" customHeight="false" outlineLevel="0" collapsed="false">
      <c r="A2817" s="415" t="n">
        <v>40294</v>
      </c>
    </row>
    <row r="2818" customFormat="false" ht="12.75" hidden="false" customHeight="false" outlineLevel="0" collapsed="false">
      <c r="A2818" s="415" t="n">
        <v>40295</v>
      </c>
    </row>
    <row r="2819" customFormat="false" ht="12.75" hidden="false" customHeight="false" outlineLevel="0" collapsed="false">
      <c r="A2819" s="415" t="n">
        <v>40296</v>
      </c>
    </row>
    <row r="2820" customFormat="false" ht="12.75" hidden="false" customHeight="false" outlineLevel="0" collapsed="false">
      <c r="A2820" s="415" t="n">
        <v>40297</v>
      </c>
    </row>
    <row r="2821" customFormat="false" ht="12.75" hidden="false" customHeight="false" outlineLevel="0" collapsed="false">
      <c r="A2821" s="415" t="n">
        <v>40298</v>
      </c>
    </row>
    <row r="2822" customFormat="false" ht="12.75" hidden="false" customHeight="false" outlineLevel="0" collapsed="false">
      <c r="A2822" s="415" t="n">
        <v>40301</v>
      </c>
    </row>
    <row r="2823" customFormat="false" ht="12.75" hidden="false" customHeight="false" outlineLevel="0" collapsed="false">
      <c r="A2823" s="415" t="n">
        <v>40302</v>
      </c>
    </row>
    <row r="2824" customFormat="false" ht="12.75" hidden="false" customHeight="false" outlineLevel="0" collapsed="false">
      <c r="A2824" s="415" t="n">
        <v>40303</v>
      </c>
    </row>
    <row r="2825" customFormat="false" ht="12.75" hidden="false" customHeight="false" outlineLevel="0" collapsed="false">
      <c r="A2825" s="415" t="n">
        <v>40304</v>
      </c>
    </row>
    <row r="2826" customFormat="false" ht="12.75" hidden="false" customHeight="false" outlineLevel="0" collapsed="false">
      <c r="A2826" s="415" t="n">
        <v>40305</v>
      </c>
    </row>
    <row r="2827" customFormat="false" ht="12.75" hidden="false" customHeight="false" outlineLevel="0" collapsed="false">
      <c r="A2827" s="415" t="n">
        <v>40308</v>
      </c>
    </row>
    <row r="2828" customFormat="false" ht="12.75" hidden="false" customHeight="false" outlineLevel="0" collapsed="false">
      <c r="A2828" s="415" t="n">
        <v>40309</v>
      </c>
    </row>
    <row r="2829" customFormat="false" ht="12.75" hidden="false" customHeight="false" outlineLevel="0" collapsed="false">
      <c r="A2829" s="415" t="n">
        <v>40310</v>
      </c>
    </row>
    <row r="2830" customFormat="false" ht="12.75" hidden="false" customHeight="false" outlineLevel="0" collapsed="false">
      <c r="A2830" s="415" t="n">
        <v>40311</v>
      </c>
    </row>
    <row r="2831" customFormat="false" ht="12.75" hidden="false" customHeight="false" outlineLevel="0" collapsed="false">
      <c r="A2831" s="415" t="n">
        <v>40312</v>
      </c>
    </row>
    <row r="2832" customFormat="false" ht="12.75" hidden="false" customHeight="false" outlineLevel="0" collapsed="false">
      <c r="A2832" s="415" t="n">
        <v>40315</v>
      </c>
    </row>
    <row r="2833" customFormat="false" ht="12.75" hidden="false" customHeight="false" outlineLevel="0" collapsed="false">
      <c r="A2833" s="415" t="n">
        <v>40316</v>
      </c>
    </row>
    <row r="2834" customFormat="false" ht="12.75" hidden="false" customHeight="false" outlineLevel="0" collapsed="false">
      <c r="A2834" s="415" t="n">
        <v>40317</v>
      </c>
    </row>
    <row r="2835" customFormat="false" ht="12.75" hidden="false" customHeight="false" outlineLevel="0" collapsed="false">
      <c r="A2835" s="415" t="n">
        <v>40318</v>
      </c>
    </row>
    <row r="2836" customFormat="false" ht="12.75" hidden="false" customHeight="false" outlineLevel="0" collapsed="false">
      <c r="A2836" s="415" t="n">
        <v>40319</v>
      </c>
    </row>
    <row r="2837" customFormat="false" ht="12.75" hidden="false" customHeight="false" outlineLevel="0" collapsed="false">
      <c r="A2837" s="415" t="n">
        <v>40322</v>
      </c>
    </row>
    <row r="2838" customFormat="false" ht="12.75" hidden="false" customHeight="false" outlineLevel="0" collapsed="false">
      <c r="A2838" s="415" t="n">
        <v>40323</v>
      </c>
    </row>
    <row r="2839" customFormat="false" ht="12.75" hidden="false" customHeight="false" outlineLevel="0" collapsed="false">
      <c r="A2839" s="415" t="n">
        <v>40324</v>
      </c>
    </row>
    <row r="2840" customFormat="false" ht="12.75" hidden="false" customHeight="false" outlineLevel="0" collapsed="false">
      <c r="A2840" s="415" t="n">
        <v>40325</v>
      </c>
    </row>
    <row r="2841" customFormat="false" ht="12.75" hidden="false" customHeight="false" outlineLevel="0" collapsed="false">
      <c r="A2841" s="415" t="n">
        <v>40326</v>
      </c>
    </row>
    <row r="2842" customFormat="false" ht="12.75" hidden="false" customHeight="false" outlineLevel="0" collapsed="false">
      <c r="A2842" s="415" t="n">
        <v>40329</v>
      </c>
    </row>
    <row r="2843" customFormat="false" ht="12.75" hidden="false" customHeight="false" outlineLevel="0" collapsed="false">
      <c r="A2843" s="415" t="n">
        <v>40330</v>
      </c>
    </row>
    <row r="2844" customFormat="false" ht="12.75" hidden="false" customHeight="false" outlineLevel="0" collapsed="false">
      <c r="A2844" s="415" t="n">
        <v>40331</v>
      </c>
    </row>
    <row r="2845" customFormat="false" ht="12.75" hidden="false" customHeight="false" outlineLevel="0" collapsed="false">
      <c r="A2845" s="415" t="n">
        <v>40332</v>
      </c>
    </row>
    <row r="2846" customFormat="false" ht="12.75" hidden="false" customHeight="false" outlineLevel="0" collapsed="false">
      <c r="A2846" s="415" t="n">
        <v>40333</v>
      </c>
    </row>
    <row r="2847" customFormat="false" ht="12.75" hidden="false" customHeight="false" outlineLevel="0" collapsed="false">
      <c r="A2847" s="415" t="n">
        <v>40336</v>
      </c>
    </row>
    <row r="2848" customFormat="false" ht="12.75" hidden="false" customHeight="false" outlineLevel="0" collapsed="false">
      <c r="A2848" s="415" t="n">
        <v>40337</v>
      </c>
    </row>
    <row r="2849" customFormat="false" ht="12.75" hidden="false" customHeight="false" outlineLevel="0" collapsed="false">
      <c r="A2849" s="415" t="n">
        <v>40338</v>
      </c>
    </row>
    <row r="2850" customFormat="false" ht="12.75" hidden="false" customHeight="false" outlineLevel="0" collapsed="false">
      <c r="A2850" s="415" t="n">
        <v>40339</v>
      </c>
    </row>
    <row r="2851" customFormat="false" ht="12.75" hidden="false" customHeight="false" outlineLevel="0" collapsed="false">
      <c r="A2851" s="415" t="n">
        <v>40340</v>
      </c>
    </row>
    <row r="2852" customFormat="false" ht="12.75" hidden="false" customHeight="false" outlineLevel="0" collapsed="false">
      <c r="A2852" s="415" t="n">
        <v>40343</v>
      </c>
    </row>
    <row r="2853" customFormat="false" ht="12.75" hidden="false" customHeight="false" outlineLevel="0" collapsed="false">
      <c r="A2853" s="415" t="n">
        <v>40344</v>
      </c>
    </row>
    <row r="2854" customFormat="false" ht="12.75" hidden="false" customHeight="false" outlineLevel="0" collapsed="false">
      <c r="A2854" s="415" t="n">
        <v>40345</v>
      </c>
    </row>
    <row r="2855" customFormat="false" ht="12.75" hidden="false" customHeight="false" outlineLevel="0" collapsed="false">
      <c r="A2855" s="415" t="n">
        <v>40346</v>
      </c>
    </row>
    <row r="2856" customFormat="false" ht="12.75" hidden="false" customHeight="false" outlineLevel="0" collapsed="false">
      <c r="A2856" s="415" t="n">
        <v>40347</v>
      </c>
    </row>
    <row r="2857" customFormat="false" ht="12.75" hidden="false" customHeight="false" outlineLevel="0" collapsed="false">
      <c r="A2857" s="415" t="n">
        <v>40350</v>
      </c>
    </row>
    <row r="2858" customFormat="false" ht="12.75" hidden="false" customHeight="false" outlineLevel="0" collapsed="false">
      <c r="A2858" s="415" t="n">
        <v>40351</v>
      </c>
    </row>
    <row r="2859" customFormat="false" ht="12.75" hidden="false" customHeight="false" outlineLevel="0" collapsed="false">
      <c r="A2859" s="415" t="n">
        <v>40352</v>
      </c>
    </row>
    <row r="2860" customFormat="false" ht="12.75" hidden="false" customHeight="false" outlineLevel="0" collapsed="false">
      <c r="A2860" s="415" t="n">
        <v>40353</v>
      </c>
    </row>
    <row r="2861" customFormat="false" ht="12.75" hidden="false" customHeight="false" outlineLevel="0" collapsed="false">
      <c r="A2861" s="415" t="n">
        <v>40354</v>
      </c>
    </row>
    <row r="2862" customFormat="false" ht="12.75" hidden="false" customHeight="false" outlineLevel="0" collapsed="false">
      <c r="A2862" s="415" t="n">
        <v>40357</v>
      </c>
    </row>
    <row r="2863" customFormat="false" ht="12.75" hidden="false" customHeight="false" outlineLevel="0" collapsed="false">
      <c r="A2863" s="415" t="n">
        <v>40358</v>
      </c>
    </row>
    <row r="2864" customFormat="false" ht="12.75" hidden="false" customHeight="false" outlineLevel="0" collapsed="false">
      <c r="A2864" s="415" t="n">
        <v>40359</v>
      </c>
    </row>
    <row r="2865" customFormat="false" ht="12.75" hidden="false" customHeight="false" outlineLevel="0" collapsed="false">
      <c r="A2865" s="415" t="n">
        <v>40360</v>
      </c>
    </row>
    <row r="2866" customFormat="false" ht="12.75" hidden="false" customHeight="false" outlineLevel="0" collapsed="false">
      <c r="A2866" s="415" t="n">
        <v>40361</v>
      </c>
    </row>
    <row r="2867" customFormat="false" ht="12.75" hidden="false" customHeight="false" outlineLevel="0" collapsed="false">
      <c r="A2867" s="415" t="n">
        <v>40364</v>
      </c>
    </row>
    <row r="2868" customFormat="false" ht="12.75" hidden="false" customHeight="false" outlineLevel="0" collapsed="false">
      <c r="A2868" s="415" t="n">
        <v>40365</v>
      </c>
    </row>
    <row r="2869" customFormat="false" ht="12.75" hidden="false" customHeight="false" outlineLevel="0" collapsed="false">
      <c r="A2869" s="415" t="n">
        <v>40366</v>
      </c>
    </row>
    <row r="2870" customFormat="false" ht="12.75" hidden="false" customHeight="false" outlineLevel="0" collapsed="false">
      <c r="A2870" s="415" t="n">
        <v>40367</v>
      </c>
    </row>
    <row r="2871" customFormat="false" ht="12.75" hidden="false" customHeight="false" outlineLevel="0" collapsed="false">
      <c r="A2871" s="415" t="n">
        <v>40368</v>
      </c>
    </row>
    <row r="2872" customFormat="false" ht="12.75" hidden="false" customHeight="false" outlineLevel="0" collapsed="false">
      <c r="A2872" s="415" t="n">
        <v>40371</v>
      </c>
    </row>
    <row r="2873" customFormat="false" ht="12.75" hidden="false" customHeight="false" outlineLevel="0" collapsed="false">
      <c r="A2873" s="415" t="n">
        <v>40372</v>
      </c>
    </row>
    <row r="2874" customFormat="false" ht="12.75" hidden="false" customHeight="false" outlineLevel="0" collapsed="false">
      <c r="A2874" s="415" t="n">
        <v>40373</v>
      </c>
    </row>
    <row r="2875" customFormat="false" ht="12.75" hidden="false" customHeight="false" outlineLevel="0" collapsed="false">
      <c r="A2875" s="415" t="n">
        <v>40374</v>
      </c>
    </row>
    <row r="2876" customFormat="false" ht="12.75" hidden="false" customHeight="false" outlineLevel="0" collapsed="false">
      <c r="A2876" s="415" t="n">
        <v>40375</v>
      </c>
    </row>
    <row r="2877" customFormat="false" ht="12.75" hidden="false" customHeight="false" outlineLevel="0" collapsed="false">
      <c r="A2877" s="415" t="n">
        <v>40378</v>
      </c>
    </row>
    <row r="2878" customFormat="false" ht="12.75" hidden="false" customHeight="false" outlineLevel="0" collapsed="false">
      <c r="A2878" s="415" t="n">
        <v>40379</v>
      </c>
    </row>
    <row r="2879" customFormat="false" ht="12.75" hidden="false" customHeight="false" outlineLevel="0" collapsed="false">
      <c r="A2879" s="415" t="n">
        <v>40380</v>
      </c>
    </row>
    <row r="2880" customFormat="false" ht="12.75" hidden="false" customHeight="false" outlineLevel="0" collapsed="false">
      <c r="A2880" s="415" t="n">
        <v>40381</v>
      </c>
    </row>
    <row r="2881" customFormat="false" ht="12.75" hidden="false" customHeight="false" outlineLevel="0" collapsed="false">
      <c r="A2881" s="415" t="n">
        <v>40382</v>
      </c>
    </row>
    <row r="2882" customFormat="false" ht="12.75" hidden="false" customHeight="false" outlineLevel="0" collapsed="false">
      <c r="A2882" s="415" t="n">
        <v>40385</v>
      </c>
    </row>
    <row r="2883" customFormat="false" ht="12.75" hidden="false" customHeight="false" outlineLevel="0" collapsed="false">
      <c r="A2883" s="415" t="n">
        <v>40386</v>
      </c>
    </row>
    <row r="2884" customFormat="false" ht="12.75" hidden="false" customHeight="false" outlineLevel="0" collapsed="false">
      <c r="A2884" s="415" t="n">
        <v>40387</v>
      </c>
    </row>
    <row r="2885" customFormat="false" ht="12.75" hidden="false" customHeight="false" outlineLevel="0" collapsed="false">
      <c r="A2885" s="415" t="n">
        <v>40388</v>
      </c>
    </row>
    <row r="2886" customFormat="false" ht="12.75" hidden="false" customHeight="false" outlineLevel="0" collapsed="false">
      <c r="A2886" s="415" t="n">
        <v>40389</v>
      </c>
    </row>
    <row r="2887" customFormat="false" ht="12.75" hidden="false" customHeight="false" outlineLevel="0" collapsed="false">
      <c r="A2887" s="415" t="n">
        <v>40392</v>
      </c>
    </row>
    <row r="2888" customFormat="false" ht="12.75" hidden="false" customHeight="false" outlineLevel="0" collapsed="false">
      <c r="A2888" s="415" t="n">
        <v>40393</v>
      </c>
    </row>
    <row r="2889" customFormat="false" ht="12.75" hidden="false" customHeight="false" outlineLevel="0" collapsed="false">
      <c r="A2889" s="415" t="n">
        <v>40394</v>
      </c>
    </row>
    <row r="2890" customFormat="false" ht="12.75" hidden="false" customHeight="false" outlineLevel="0" collapsed="false">
      <c r="A2890" s="415" t="n">
        <v>40395</v>
      </c>
    </row>
    <row r="2891" customFormat="false" ht="12.75" hidden="false" customHeight="false" outlineLevel="0" collapsed="false">
      <c r="A2891" s="415" t="n">
        <v>40396</v>
      </c>
    </row>
    <row r="2892" customFormat="false" ht="12.75" hidden="false" customHeight="false" outlineLevel="0" collapsed="false">
      <c r="A2892" s="415" t="n">
        <v>40399</v>
      </c>
    </row>
    <row r="2893" customFormat="false" ht="12.75" hidden="false" customHeight="false" outlineLevel="0" collapsed="false">
      <c r="A2893" s="415" t="n">
        <v>40400</v>
      </c>
    </row>
    <row r="2894" customFormat="false" ht="12.75" hidden="false" customHeight="false" outlineLevel="0" collapsed="false">
      <c r="A2894" s="415" t="n">
        <v>40401</v>
      </c>
    </row>
    <row r="2895" customFormat="false" ht="12.75" hidden="false" customHeight="false" outlineLevel="0" collapsed="false">
      <c r="A2895" s="415" t="n">
        <v>40402</v>
      </c>
    </row>
    <row r="2896" customFormat="false" ht="12.75" hidden="false" customHeight="false" outlineLevel="0" collapsed="false">
      <c r="A2896" s="415" t="n">
        <v>40403</v>
      </c>
    </row>
    <row r="2897" customFormat="false" ht="12.75" hidden="false" customHeight="false" outlineLevel="0" collapsed="false">
      <c r="A2897" s="415" t="n">
        <v>40406</v>
      </c>
    </row>
    <row r="2898" customFormat="false" ht="12.75" hidden="false" customHeight="false" outlineLevel="0" collapsed="false">
      <c r="A2898" s="415" t="n">
        <v>40407</v>
      </c>
    </row>
    <row r="2899" customFormat="false" ht="12.75" hidden="false" customHeight="false" outlineLevel="0" collapsed="false">
      <c r="A2899" s="415" t="n">
        <v>40408</v>
      </c>
    </row>
    <row r="2900" customFormat="false" ht="12.75" hidden="false" customHeight="false" outlineLevel="0" collapsed="false">
      <c r="A2900" s="415" t="n">
        <v>40409</v>
      </c>
    </row>
    <row r="2901" customFormat="false" ht="12.75" hidden="false" customHeight="false" outlineLevel="0" collapsed="false">
      <c r="A2901" s="415" t="n">
        <v>40410</v>
      </c>
    </row>
    <row r="2902" customFormat="false" ht="12.75" hidden="false" customHeight="false" outlineLevel="0" collapsed="false">
      <c r="A2902" s="415" t="n">
        <v>40413</v>
      </c>
    </row>
    <row r="2903" customFormat="false" ht="12.75" hidden="false" customHeight="false" outlineLevel="0" collapsed="false">
      <c r="A2903" s="415" t="n">
        <v>40414</v>
      </c>
    </row>
    <row r="2904" customFormat="false" ht="12.75" hidden="false" customHeight="false" outlineLevel="0" collapsed="false">
      <c r="A2904" s="415" t="n">
        <v>40415</v>
      </c>
    </row>
    <row r="2905" customFormat="false" ht="12.75" hidden="false" customHeight="false" outlineLevel="0" collapsed="false">
      <c r="A2905" s="415" t="n">
        <v>40416</v>
      </c>
    </row>
    <row r="2906" customFormat="false" ht="12.75" hidden="false" customHeight="false" outlineLevel="0" collapsed="false">
      <c r="A2906" s="415" t="n">
        <v>40417</v>
      </c>
    </row>
    <row r="2907" customFormat="false" ht="12.75" hidden="false" customHeight="false" outlineLevel="0" collapsed="false">
      <c r="A2907" s="415" t="n">
        <v>40420</v>
      </c>
    </row>
    <row r="2908" customFormat="false" ht="12.75" hidden="false" customHeight="false" outlineLevel="0" collapsed="false">
      <c r="A2908" s="415" t="n">
        <v>40421</v>
      </c>
    </row>
    <row r="2909" customFormat="false" ht="12.75" hidden="false" customHeight="false" outlineLevel="0" collapsed="false">
      <c r="A2909" s="415" t="n">
        <v>40422</v>
      </c>
    </row>
    <row r="2910" customFormat="false" ht="12.75" hidden="false" customHeight="false" outlineLevel="0" collapsed="false">
      <c r="A2910" s="415" t="n">
        <v>40423</v>
      </c>
    </row>
    <row r="2911" customFormat="false" ht="12.75" hidden="false" customHeight="false" outlineLevel="0" collapsed="false">
      <c r="A2911" s="415" t="n">
        <v>40424</v>
      </c>
    </row>
    <row r="2912" customFormat="false" ht="12.75" hidden="false" customHeight="false" outlineLevel="0" collapsed="false">
      <c r="A2912" s="415" t="n">
        <v>40427</v>
      </c>
    </row>
    <row r="2913" customFormat="false" ht="12.75" hidden="false" customHeight="false" outlineLevel="0" collapsed="false">
      <c r="A2913" s="415" t="n">
        <v>40428</v>
      </c>
    </row>
    <row r="2914" customFormat="false" ht="12.75" hidden="false" customHeight="false" outlineLevel="0" collapsed="false">
      <c r="A2914" s="415" t="n">
        <v>40429</v>
      </c>
    </row>
    <row r="2915" customFormat="false" ht="12.75" hidden="false" customHeight="false" outlineLevel="0" collapsed="false">
      <c r="A2915" s="415" t="n">
        <v>40430</v>
      </c>
    </row>
    <row r="2916" customFormat="false" ht="12.75" hidden="false" customHeight="false" outlineLevel="0" collapsed="false">
      <c r="A2916" s="415" t="n">
        <v>40431</v>
      </c>
    </row>
    <row r="2917" customFormat="false" ht="12.75" hidden="false" customHeight="false" outlineLevel="0" collapsed="false">
      <c r="A2917" s="415" t="n">
        <v>40434</v>
      </c>
    </row>
    <row r="2918" customFormat="false" ht="12.75" hidden="false" customHeight="false" outlineLevel="0" collapsed="false">
      <c r="A2918" s="415" t="n">
        <v>40435</v>
      </c>
    </row>
    <row r="2919" customFormat="false" ht="12.75" hidden="false" customHeight="false" outlineLevel="0" collapsed="false">
      <c r="A2919" s="415" t="n">
        <v>40436</v>
      </c>
    </row>
    <row r="2920" customFormat="false" ht="12.75" hidden="false" customHeight="false" outlineLevel="0" collapsed="false">
      <c r="A2920" s="415" t="n">
        <v>40437</v>
      </c>
    </row>
    <row r="2921" customFormat="false" ht="12.75" hidden="false" customHeight="false" outlineLevel="0" collapsed="false">
      <c r="A2921" s="415" t="n">
        <v>40438</v>
      </c>
    </row>
    <row r="2922" customFormat="false" ht="12.75" hidden="false" customHeight="false" outlineLevel="0" collapsed="false">
      <c r="A2922" s="415" t="n">
        <v>40441</v>
      </c>
    </row>
    <row r="2923" customFormat="false" ht="12.75" hidden="false" customHeight="false" outlineLevel="0" collapsed="false">
      <c r="A2923" s="415" t="n">
        <v>40442</v>
      </c>
    </row>
    <row r="2924" customFormat="false" ht="12.75" hidden="false" customHeight="false" outlineLevel="0" collapsed="false">
      <c r="A2924" s="415" t="n">
        <v>40443</v>
      </c>
    </row>
    <row r="2925" customFormat="false" ht="12.75" hidden="false" customHeight="false" outlineLevel="0" collapsed="false">
      <c r="A2925" s="415" t="n">
        <v>40444</v>
      </c>
    </row>
    <row r="2926" customFormat="false" ht="12.75" hidden="false" customHeight="false" outlineLevel="0" collapsed="false">
      <c r="A2926" s="415" t="n">
        <v>40445</v>
      </c>
    </row>
    <row r="2927" customFormat="false" ht="12.75" hidden="false" customHeight="false" outlineLevel="0" collapsed="false">
      <c r="A2927" s="415" t="n">
        <v>40448</v>
      </c>
    </row>
    <row r="2928" customFormat="false" ht="12.75" hidden="false" customHeight="false" outlineLevel="0" collapsed="false">
      <c r="A2928" s="415" t="n">
        <v>40449</v>
      </c>
    </row>
    <row r="2929" customFormat="false" ht="12.75" hidden="false" customHeight="false" outlineLevel="0" collapsed="false">
      <c r="A2929" s="415" t="n">
        <v>40450</v>
      </c>
    </row>
    <row r="2930" customFormat="false" ht="12.75" hidden="false" customHeight="false" outlineLevel="0" collapsed="false">
      <c r="A2930" s="415" t="n">
        <v>40451</v>
      </c>
    </row>
    <row r="2931" customFormat="false" ht="12.75" hidden="false" customHeight="false" outlineLevel="0" collapsed="false">
      <c r="A2931" s="415" t="n">
        <v>40452</v>
      </c>
    </row>
    <row r="2932" customFormat="false" ht="12.75" hidden="false" customHeight="false" outlineLevel="0" collapsed="false">
      <c r="A2932" s="415" t="n">
        <v>40455</v>
      </c>
    </row>
    <row r="2933" customFormat="false" ht="12.75" hidden="false" customHeight="false" outlineLevel="0" collapsed="false">
      <c r="A2933" s="415" t="n">
        <v>40456</v>
      </c>
    </row>
    <row r="2934" customFormat="false" ht="12.75" hidden="false" customHeight="false" outlineLevel="0" collapsed="false">
      <c r="A2934" s="415" t="n">
        <v>40457</v>
      </c>
    </row>
    <row r="2935" customFormat="false" ht="12.75" hidden="false" customHeight="false" outlineLevel="0" collapsed="false">
      <c r="A2935" s="415" t="n">
        <v>40458</v>
      </c>
    </row>
    <row r="2936" customFormat="false" ht="12.75" hidden="false" customHeight="false" outlineLevel="0" collapsed="false">
      <c r="A2936" s="415" t="n">
        <v>40459</v>
      </c>
    </row>
    <row r="2937" customFormat="false" ht="12.75" hidden="false" customHeight="false" outlineLevel="0" collapsed="false">
      <c r="A2937" s="415" t="n">
        <v>40462</v>
      </c>
    </row>
    <row r="2938" customFormat="false" ht="12.75" hidden="false" customHeight="false" outlineLevel="0" collapsed="false">
      <c r="A2938" s="415" t="n">
        <v>40463</v>
      </c>
    </row>
    <row r="2939" customFormat="false" ht="12.75" hidden="false" customHeight="false" outlineLevel="0" collapsed="false">
      <c r="A2939" s="415" t="n">
        <v>40464</v>
      </c>
    </row>
    <row r="2940" customFormat="false" ht="12.75" hidden="false" customHeight="false" outlineLevel="0" collapsed="false">
      <c r="A2940" s="415" t="n">
        <v>40465</v>
      </c>
    </row>
    <row r="2941" customFormat="false" ht="12.75" hidden="false" customHeight="false" outlineLevel="0" collapsed="false">
      <c r="A2941" s="415" t="n">
        <v>40466</v>
      </c>
    </row>
    <row r="2942" customFormat="false" ht="12.75" hidden="false" customHeight="false" outlineLevel="0" collapsed="false">
      <c r="A2942" s="415" t="n">
        <v>40469</v>
      </c>
    </row>
    <row r="2943" customFormat="false" ht="12.75" hidden="false" customHeight="false" outlineLevel="0" collapsed="false">
      <c r="A2943" s="415" t="n">
        <v>40470</v>
      </c>
    </row>
    <row r="2944" customFormat="false" ht="12.75" hidden="false" customHeight="false" outlineLevel="0" collapsed="false">
      <c r="A2944" s="415" t="n">
        <v>40471</v>
      </c>
    </row>
    <row r="2945" customFormat="false" ht="12.75" hidden="false" customHeight="false" outlineLevel="0" collapsed="false">
      <c r="A2945" s="415" t="n">
        <v>40472</v>
      </c>
    </row>
    <row r="2946" customFormat="false" ht="12.75" hidden="false" customHeight="false" outlineLevel="0" collapsed="false">
      <c r="A2946" s="415" t="n">
        <v>40473</v>
      </c>
    </row>
    <row r="2947" customFormat="false" ht="12.75" hidden="false" customHeight="false" outlineLevel="0" collapsed="false">
      <c r="A2947" s="415" t="n">
        <v>40476</v>
      </c>
    </row>
    <row r="2948" customFormat="false" ht="12.75" hidden="false" customHeight="false" outlineLevel="0" collapsed="false">
      <c r="A2948" s="415" t="n">
        <v>40477</v>
      </c>
    </row>
    <row r="2949" customFormat="false" ht="12.75" hidden="false" customHeight="false" outlineLevel="0" collapsed="false">
      <c r="A2949" s="415" t="n">
        <v>40478</v>
      </c>
    </row>
    <row r="2950" customFormat="false" ht="12.75" hidden="false" customHeight="false" outlineLevel="0" collapsed="false">
      <c r="A2950" s="415" t="n">
        <v>40479</v>
      </c>
    </row>
    <row r="2951" customFormat="false" ht="12.75" hidden="false" customHeight="false" outlineLevel="0" collapsed="false">
      <c r="A2951" s="415" t="n">
        <v>40480</v>
      </c>
    </row>
    <row r="2952" customFormat="false" ht="12.75" hidden="false" customHeight="false" outlineLevel="0" collapsed="false">
      <c r="A2952" s="415" t="n">
        <v>40483</v>
      </c>
    </row>
    <row r="2953" customFormat="false" ht="12.75" hidden="false" customHeight="false" outlineLevel="0" collapsed="false">
      <c r="A2953" s="415" t="n">
        <v>40484</v>
      </c>
    </row>
    <row r="2954" customFormat="false" ht="12.75" hidden="false" customHeight="false" outlineLevel="0" collapsed="false">
      <c r="A2954" s="415" t="n">
        <v>40485</v>
      </c>
    </row>
    <row r="2955" customFormat="false" ht="12.75" hidden="false" customHeight="false" outlineLevel="0" collapsed="false">
      <c r="A2955" s="415" t="n">
        <v>40486</v>
      </c>
    </row>
    <row r="2956" customFormat="false" ht="12.75" hidden="false" customHeight="false" outlineLevel="0" collapsed="false">
      <c r="A2956" s="415" t="n">
        <v>40487</v>
      </c>
    </row>
    <row r="2957" customFormat="false" ht="12.75" hidden="false" customHeight="false" outlineLevel="0" collapsed="false">
      <c r="A2957" s="415" t="n">
        <v>40490</v>
      </c>
    </row>
    <row r="2958" customFormat="false" ht="12.75" hidden="false" customHeight="false" outlineLevel="0" collapsed="false">
      <c r="A2958" s="415" t="n">
        <v>40491</v>
      </c>
    </row>
    <row r="2959" customFormat="false" ht="12.75" hidden="false" customHeight="false" outlineLevel="0" collapsed="false">
      <c r="A2959" s="415" t="n">
        <v>40492</v>
      </c>
    </row>
    <row r="2960" customFormat="false" ht="12.75" hidden="false" customHeight="false" outlineLevel="0" collapsed="false">
      <c r="A2960" s="415" t="n">
        <v>40493</v>
      </c>
    </row>
    <row r="2961" customFormat="false" ht="12.75" hidden="false" customHeight="false" outlineLevel="0" collapsed="false">
      <c r="A2961" s="415" t="n">
        <v>40494</v>
      </c>
    </row>
    <row r="2962" customFormat="false" ht="12.75" hidden="false" customHeight="false" outlineLevel="0" collapsed="false">
      <c r="A2962" s="415" t="n">
        <v>40497</v>
      </c>
    </row>
    <row r="2963" customFormat="false" ht="12.75" hidden="false" customHeight="false" outlineLevel="0" collapsed="false">
      <c r="A2963" s="415" t="n">
        <v>40498</v>
      </c>
    </row>
    <row r="2964" customFormat="false" ht="12.75" hidden="false" customHeight="false" outlineLevel="0" collapsed="false">
      <c r="A2964" s="415" t="n">
        <v>40499</v>
      </c>
    </row>
    <row r="2965" customFormat="false" ht="12.75" hidden="false" customHeight="false" outlineLevel="0" collapsed="false">
      <c r="A2965" s="415" t="n">
        <v>40500</v>
      </c>
    </row>
    <row r="2966" customFormat="false" ht="12.75" hidden="false" customHeight="false" outlineLevel="0" collapsed="false">
      <c r="A2966" s="415" t="n">
        <v>40501</v>
      </c>
    </row>
    <row r="2967" customFormat="false" ht="12.75" hidden="false" customHeight="false" outlineLevel="0" collapsed="false">
      <c r="A2967" s="415" t="n">
        <v>40504</v>
      </c>
    </row>
    <row r="2968" customFormat="false" ht="12.75" hidden="false" customHeight="false" outlineLevel="0" collapsed="false">
      <c r="A2968" s="415" t="n">
        <v>40505</v>
      </c>
    </row>
    <row r="2969" customFormat="false" ht="12.75" hidden="false" customHeight="false" outlineLevel="0" collapsed="false">
      <c r="A2969" s="415" t="n">
        <v>40506</v>
      </c>
    </row>
    <row r="2970" customFormat="false" ht="12.75" hidden="false" customHeight="false" outlineLevel="0" collapsed="false">
      <c r="A2970" s="415" t="n">
        <v>40507</v>
      </c>
    </row>
    <row r="2971" customFormat="false" ht="12.75" hidden="false" customHeight="false" outlineLevel="0" collapsed="false">
      <c r="A2971" s="415" t="n">
        <v>40508</v>
      </c>
    </row>
    <row r="2972" customFormat="false" ht="12.75" hidden="false" customHeight="false" outlineLevel="0" collapsed="false">
      <c r="A2972" s="415" t="n">
        <v>40511</v>
      </c>
    </row>
    <row r="2973" customFormat="false" ht="12.75" hidden="false" customHeight="false" outlineLevel="0" collapsed="false">
      <c r="A2973" s="415" t="n">
        <v>40512</v>
      </c>
    </row>
    <row r="2974" customFormat="false" ht="12.75" hidden="false" customHeight="false" outlineLevel="0" collapsed="false">
      <c r="A2974" s="415" t="n">
        <v>40513</v>
      </c>
    </row>
    <row r="2975" customFormat="false" ht="12.75" hidden="false" customHeight="false" outlineLevel="0" collapsed="false">
      <c r="A2975" s="415" t="n">
        <v>40514</v>
      </c>
    </row>
    <row r="2976" customFormat="false" ht="12.75" hidden="false" customHeight="false" outlineLevel="0" collapsed="false">
      <c r="A2976" s="415" t="n">
        <v>40515</v>
      </c>
    </row>
    <row r="2977" customFormat="false" ht="12.75" hidden="false" customHeight="false" outlineLevel="0" collapsed="false">
      <c r="A2977" s="415" t="n">
        <v>40518</v>
      </c>
    </row>
    <row r="2978" customFormat="false" ht="12.75" hidden="false" customHeight="false" outlineLevel="0" collapsed="false">
      <c r="A2978" s="415" t="n">
        <v>40519</v>
      </c>
    </row>
    <row r="2979" customFormat="false" ht="12.75" hidden="false" customHeight="false" outlineLevel="0" collapsed="false">
      <c r="A2979" s="415" t="n">
        <v>40520</v>
      </c>
    </row>
    <row r="2980" customFormat="false" ht="12.75" hidden="false" customHeight="false" outlineLevel="0" collapsed="false">
      <c r="A2980" s="415" t="n">
        <v>40521</v>
      </c>
    </row>
    <row r="2981" customFormat="false" ht="12.75" hidden="false" customHeight="false" outlineLevel="0" collapsed="false">
      <c r="A2981" s="415" t="n">
        <v>40522</v>
      </c>
    </row>
    <row r="2982" customFormat="false" ht="12.75" hidden="false" customHeight="false" outlineLevel="0" collapsed="false">
      <c r="A2982" s="415" t="n">
        <v>40525</v>
      </c>
    </row>
    <row r="2983" customFormat="false" ht="12.75" hidden="false" customHeight="false" outlineLevel="0" collapsed="false">
      <c r="A2983" s="415" t="n">
        <v>40526</v>
      </c>
    </row>
    <row r="2984" customFormat="false" ht="12.75" hidden="false" customHeight="false" outlineLevel="0" collapsed="false">
      <c r="A2984" s="415" t="n">
        <v>40527</v>
      </c>
    </row>
    <row r="2985" customFormat="false" ht="12.75" hidden="false" customHeight="false" outlineLevel="0" collapsed="false">
      <c r="A2985" s="415" t="n">
        <v>40528</v>
      </c>
    </row>
    <row r="2986" customFormat="false" ht="12.75" hidden="false" customHeight="false" outlineLevel="0" collapsed="false">
      <c r="A2986" s="415" t="n">
        <v>40529</v>
      </c>
    </row>
    <row r="2987" customFormat="false" ht="12.75" hidden="false" customHeight="false" outlineLevel="0" collapsed="false">
      <c r="A2987" s="415" t="n">
        <v>40532</v>
      </c>
    </row>
    <row r="2988" customFormat="false" ht="12.75" hidden="false" customHeight="false" outlineLevel="0" collapsed="false">
      <c r="A2988" s="415" t="n">
        <v>40533</v>
      </c>
    </row>
    <row r="2989" customFormat="false" ht="12.75" hidden="false" customHeight="false" outlineLevel="0" collapsed="false">
      <c r="A2989" s="415" t="n">
        <v>40534</v>
      </c>
    </row>
    <row r="2990" customFormat="false" ht="12.75" hidden="false" customHeight="false" outlineLevel="0" collapsed="false">
      <c r="A2990" s="415" t="n">
        <v>40535</v>
      </c>
    </row>
    <row r="2991" customFormat="false" ht="12.75" hidden="false" customHeight="false" outlineLevel="0" collapsed="false">
      <c r="A2991" s="415" t="n">
        <v>40536</v>
      </c>
    </row>
    <row r="2992" customFormat="false" ht="12.75" hidden="false" customHeight="false" outlineLevel="0" collapsed="false">
      <c r="A2992" s="415" t="n">
        <v>40539</v>
      </c>
    </row>
    <row r="2993" customFormat="false" ht="12.75" hidden="false" customHeight="false" outlineLevel="0" collapsed="false">
      <c r="A2993" s="415" t="n">
        <v>40540</v>
      </c>
    </row>
    <row r="2994" customFormat="false" ht="12.75" hidden="false" customHeight="false" outlineLevel="0" collapsed="false">
      <c r="A2994" s="415" t="n">
        <v>40541</v>
      </c>
    </row>
    <row r="2995" customFormat="false" ht="12.75" hidden="false" customHeight="false" outlineLevel="0" collapsed="false">
      <c r="A2995" s="415" t="n">
        <v>40542</v>
      </c>
    </row>
    <row r="2996" customFormat="false" ht="12.75" hidden="false" customHeight="false" outlineLevel="0" collapsed="false">
      <c r="A2996" s="415" t="n">
        <v>40543</v>
      </c>
    </row>
    <row r="2997" customFormat="false" ht="12.75" hidden="false" customHeight="false" outlineLevel="0" collapsed="false">
      <c r="A2997" s="415" t="n">
        <v>40546</v>
      </c>
    </row>
    <row r="2998" customFormat="false" ht="12.75" hidden="false" customHeight="false" outlineLevel="0" collapsed="false">
      <c r="A2998" s="415" t="n">
        <v>40547</v>
      </c>
    </row>
    <row r="2999" customFormat="false" ht="12.75" hidden="false" customHeight="false" outlineLevel="0" collapsed="false">
      <c r="A2999" s="415" t="n">
        <v>40548</v>
      </c>
    </row>
    <row r="3000" customFormat="false" ht="12.75" hidden="false" customHeight="false" outlineLevel="0" collapsed="false">
      <c r="A3000" s="415" t="n">
        <v>40549</v>
      </c>
    </row>
    <row r="3001" customFormat="false" ht="12.75" hidden="false" customHeight="false" outlineLevel="0" collapsed="false">
      <c r="A3001" s="415" t="n">
        <v>40550</v>
      </c>
    </row>
    <row r="3002" customFormat="false" ht="12.75" hidden="false" customHeight="false" outlineLevel="0" collapsed="false">
      <c r="A3002" s="415" t="n">
        <v>40553</v>
      </c>
    </row>
    <row r="3003" customFormat="false" ht="12.75" hidden="false" customHeight="false" outlineLevel="0" collapsed="false">
      <c r="A3003" s="415" t="n">
        <v>40554</v>
      </c>
    </row>
    <row r="3004" customFormat="false" ht="12.75" hidden="false" customHeight="false" outlineLevel="0" collapsed="false">
      <c r="A3004" s="415" t="n">
        <v>40555</v>
      </c>
    </row>
    <row r="3005" customFormat="false" ht="12.75" hidden="false" customHeight="false" outlineLevel="0" collapsed="false">
      <c r="A3005" s="415" t="n">
        <v>40556</v>
      </c>
    </row>
    <row r="3006" customFormat="false" ht="12.75" hidden="false" customHeight="false" outlineLevel="0" collapsed="false">
      <c r="A3006" s="415" t="n">
        <v>40557</v>
      </c>
    </row>
    <row r="3007" customFormat="false" ht="12.75" hidden="false" customHeight="false" outlineLevel="0" collapsed="false">
      <c r="A3007" s="415" t="n">
        <v>40560</v>
      </c>
    </row>
    <row r="3008" customFormat="false" ht="12.75" hidden="false" customHeight="false" outlineLevel="0" collapsed="false">
      <c r="A3008" s="415" t="n">
        <v>40561</v>
      </c>
    </row>
    <row r="3009" customFormat="false" ht="12.75" hidden="false" customHeight="false" outlineLevel="0" collapsed="false">
      <c r="A3009" s="415" t="n">
        <v>40562</v>
      </c>
    </row>
    <row r="3010" customFormat="false" ht="12.75" hidden="false" customHeight="false" outlineLevel="0" collapsed="false">
      <c r="A3010" s="415" t="n">
        <v>40563</v>
      </c>
    </row>
    <row r="3011" customFormat="false" ht="12.75" hidden="false" customHeight="false" outlineLevel="0" collapsed="false">
      <c r="A3011" s="415" t="n">
        <v>40564</v>
      </c>
    </row>
    <row r="3012" customFormat="false" ht="12.75" hidden="false" customHeight="false" outlineLevel="0" collapsed="false">
      <c r="A3012" s="415" t="n">
        <v>40567</v>
      </c>
    </row>
    <row r="3013" customFormat="false" ht="12.75" hidden="false" customHeight="false" outlineLevel="0" collapsed="false">
      <c r="A3013" s="415" t="n">
        <v>40568</v>
      </c>
    </row>
    <row r="3014" customFormat="false" ht="12.75" hidden="false" customHeight="false" outlineLevel="0" collapsed="false">
      <c r="A3014" s="415" t="n">
        <v>40569</v>
      </c>
    </row>
    <row r="3015" customFormat="false" ht="12.75" hidden="false" customHeight="false" outlineLevel="0" collapsed="false">
      <c r="A3015" s="415" t="n">
        <v>40570</v>
      </c>
    </row>
    <row r="3016" customFormat="false" ht="12.75" hidden="false" customHeight="false" outlineLevel="0" collapsed="false">
      <c r="A3016" s="415" t="n">
        <v>40571</v>
      </c>
    </row>
    <row r="3017" customFormat="false" ht="12.75" hidden="false" customHeight="false" outlineLevel="0" collapsed="false">
      <c r="A3017" s="415" t="n">
        <v>40574</v>
      </c>
    </row>
    <row r="3018" customFormat="false" ht="12.75" hidden="false" customHeight="false" outlineLevel="0" collapsed="false">
      <c r="A3018" s="415" t="n">
        <v>40575</v>
      </c>
    </row>
    <row r="3019" customFormat="false" ht="12.75" hidden="false" customHeight="false" outlineLevel="0" collapsed="false">
      <c r="A3019" s="415" t="n">
        <v>40576</v>
      </c>
    </row>
    <row r="3020" customFormat="false" ht="12.75" hidden="false" customHeight="false" outlineLevel="0" collapsed="false">
      <c r="A3020" s="415" t="n">
        <v>40577</v>
      </c>
    </row>
    <row r="3021" customFormat="false" ht="12.75" hidden="false" customHeight="false" outlineLevel="0" collapsed="false">
      <c r="A3021" s="415" t="n">
        <v>40578</v>
      </c>
    </row>
    <row r="3022" customFormat="false" ht="12.75" hidden="false" customHeight="false" outlineLevel="0" collapsed="false">
      <c r="A3022" s="415" t="n">
        <v>40581</v>
      </c>
    </row>
    <row r="3023" customFormat="false" ht="12.75" hidden="false" customHeight="false" outlineLevel="0" collapsed="false">
      <c r="A3023" s="415" t="n">
        <v>40582</v>
      </c>
    </row>
    <row r="3024" customFormat="false" ht="12.75" hidden="false" customHeight="false" outlineLevel="0" collapsed="false">
      <c r="A3024" s="415" t="n">
        <v>40583</v>
      </c>
    </row>
    <row r="3025" customFormat="false" ht="12.75" hidden="false" customHeight="false" outlineLevel="0" collapsed="false">
      <c r="A3025" s="415" t="n">
        <v>40584</v>
      </c>
    </row>
    <row r="3026" customFormat="false" ht="12.75" hidden="false" customHeight="false" outlineLevel="0" collapsed="false">
      <c r="A3026" s="415" t="n">
        <v>40585</v>
      </c>
    </row>
    <row r="3027" customFormat="false" ht="12.75" hidden="false" customHeight="false" outlineLevel="0" collapsed="false">
      <c r="A3027" s="415" t="n">
        <v>40588</v>
      </c>
    </row>
    <row r="3028" customFormat="false" ht="12.75" hidden="false" customHeight="false" outlineLevel="0" collapsed="false">
      <c r="A3028" s="415" t="n">
        <v>40589</v>
      </c>
    </row>
    <row r="3029" customFormat="false" ht="12.75" hidden="false" customHeight="false" outlineLevel="0" collapsed="false">
      <c r="A3029" s="415" t="n">
        <v>40590</v>
      </c>
    </row>
    <row r="3030" customFormat="false" ht="12.75" hidden="false" customHeight="false" outlineLevel="0" collapsed="false">
      <c r="A3030" s="415" t="n">
        <v>40591</v>
      </c>
    </row>
    <row r="3031" customFormat="false" ht="12.75" hidden="false" customHeight="false" outlineLevel="0" collapsed="false">
      <c r="A3031" s="415" t="n">
        <v>40592</v>
      </c>
    </row>
    <row r="3032" customFormat="false" ht="12.75" hidden="false" customHeight="false" outlineLevel="0" collapsed="false">
      <c r="A3032" s="415" t="n">
        <v>40595</v>
      </c>
    </row>
    <row r="3033" customFormat="false" ht="12.75" hidden="false" customHeight="false" outlineLevel="0" collapsed="false">
      <c r="A3033" s="415" t="n">
        <v>40596</v>
      </c>
    </row>
    <row r="3034" customFormat="false" ht="12.75" hidden="false" customHeight="false" outlineLevel="0" collapsed="false">
      <c r="A3034" s="415" t="n">
        <v>40597</v>
      </c>
    </row>
    <row r="3035" customFormat="false" ht="12.75" hidden="false" customHeight="false" outlineLevel="0" collapsed="false">
      <c r="A3035" s="415" t="n">
        <v>40598</v>
      </c>
    </row>
    <row r="3036" customFormat="false" ht="12.75" hidden="false" customHeight="false" outlineLevel="0" collapsed="false">
      <c r="A3036" s="415" t="n">
        <v>40599</v>
      </c>
    </row>
    <row r="3037" customFormat="false" ht="12.75" hidden="false" customHeight="false" outlineLevel="0" collapsed="false">
      <c r="A3037" s="415" t="n">
        <v>40602</v>
      </c>
    </row>
    <row r="3038" customFormat="false" ht="12.75" hidden="false" customHeight="false" outlineLevel="0" collapsed="false">
      <c r="A3038" s="415" t="n">
        <v>40603</v>
      </c>
    </row>
    <row r="3039" customFormat="false" ht="12.75" hidden="false" customHeight="false" outlineLevel="0" collapsed="false">
      <c r="A3039" s="415" t="n">
        <v>40604</v>
      </c>
    </row>
    <row r="3040" customFormat="false" ht="12.75" hidden="false" customHeight="false" outlineLevel="0" collapsed="false">
      <c r="A3040" s="415" t="n">
        <v>40605</v>
      </c>
    </row>
    <row r="3041" customFormat="false" ht="12.75" hidden="false" customHeight="false" outlineLevel="0" collapsed="false">
      <c r="A3041" s="415" t="n">
        <v>40606</v>
      </c>
    </row>
    <row r="3042" customFormat="false" ht="12.75" hidden="false" customHeight="false" outlineLevel="0" collapsed="false">
      <c r="A3042" s="415" t="n">
        <v>40609</v>
      </c>
    </row>
    <row r="3043" customFormat="false" ht="12.75" hidden="false" customHeight="false" outlineLevel="0" collapsed="false">
      <c r="A3043" s="415" t="n">
        <v>40610</v>
      </c>
    </row>
    <row r="3044" customFormat="false" ht="12.75" hidden="false" customHeight="false" outlineLevel="0" collapsed="false">
      <c r="A3044" s="415" t="n">
        <v>40611</v>
      </c>
    </row>
    <row r="3045" customFormat="false" ht="12.75" hidden="false" customHeight="false" outlineLevel="0" collapsed="false">
      <c r="A3045" s="415" t="n">
        <v>40612</v>
      </c>
    </row>
    <row r="3046" customFormat="false" ht="12.75" hidden="false" customHeight="false" outlineLevel="0" collapsed="false">
      <c r="A3046" s="415" t="n">
        <v>40613</v>
      </c>
    </row>
    <row r="3047" customFormat="false" ht="12.75" hidden="false" customHeight="false" outlineLevel="0" collapsed="false">
      <c r="A3047" s="415" t="n">
        <v>40616</v>
      </c>
    </row>
    <row r="3048" customFormat="false" ht="12.75" hidden="false" customHeight="false" outlineLevel="0" collapsed="false">
      <c r="A3048" s="415" t="n">
        <v>40617</v>
      </c>
    </row>
    <row r="3049" customFormat="false" ht="12.75" hidden="false" customHeight="false" outlineLevel="0" collapsed="false">
      <c r="A3049" s="415" t="n">
        <v>40618</v>
      </c>
    </row>
    <row r="3050" customFormat="false" ht="12.75" hidden="false" customHeight="false" outlineLevel="0" collapsed="false">
      <c r="A3050" s="415" t="n">
        <v>40619</v>
      </c>
    </row>
    <row r="3051" customFormat="false" ht="12.75" hidden="false" customHeight="false" outlineLevel="0" collapsed="false">
      <c r="A3051" s="415" t="n">
        <v>40620</v>
      </c>
    </row>
    <row r="3052" customFormat="false" ht="12.75" hidden="false" customHeight="false" outlineLevel="0" collapsed="false">
      <c r="A3052" s="415" t="n">
        <v>40623</v>
      </c>
    </row>
    <row r="3053" customFormat="false" ht="12.75" hidden="false" customHeight="false" outlineLevel="0" collapsed="false">
      <c r="A3053" s="415" t="n">
        <v>40624</v>
      </c>
    </row>
    <row r="3054" customFormat="false" ht="12.75" hidden="false" customHeight="false" outlineLevel="0" collapsed="false">
      <c r="A3054" s="415" t="n">
        <v>40625</v>
      </c>
    </row>
    <row r="3055" customFormat="false" ht="12.75" hidden="false" customHeight="false" outlineLevel="0" collapsed="false">
      <c r="A3055" s="415" t="n">
        <v>40626</v>
      </c>
    </row>
    <row r="3056" customFormat="false" ht="12.75" hidden="false" customHeight="false" outlineLevel="0" collapsed="false">
      <c r="A3056" s="415" t="n">
        <v>40627</v>
      </c>
    </row>
    <row r="3057" customFormat="false" ht="12.75" hidden="false" customHeight="false" outlineLevel="0" collapsed="false">
      <c r="A3057" s="415" t="n">
        <v>40630</v>
      </c>
    </row>
    <row r="3058" customFormat="false" ht="12.75" hidden="false" customHeight="false" outlineLevel="0" collapsed="false">
      <c r="A3058" s="415" t="n">
        <v>40631</v>
      </c>
    </row>
    <row r="3059" customFormat="false" ht="12.75" hidden="false" customHeight="false" outlineLevel="0" collapsed="false">
      <c r="A3059" s="415" t="n">
        <v>40632</v>
      </c>
    </row>
    <row r="3060" customFormat="false" ht="12.75" hidden="false" customHeight="false" outlineLevel="0" collapsed="false">
      <c r="A3060" s="415" t="n">
        <v>40633</v>
      </c>
    </row>
    <row r="3061" customFormat="false" ht="12.75" hidden="false" customHeight="false" outlineLevel="0" collapsed="false">
      <c r="A3061" s="415" t="n">
        <v>40634</v>
      </c>
    </row>
    <row r="3062" customFormat="false" ht="12.75" hidden="false" customHeight="false" outlineLevel="0" collapsed="false">
      <c r="A3062" s="415" t="n">
        <v>40637</v>
      </c>
    </row>
    <row r="3063" customFormat="false" ht="12.75" hidden="false" customHeight="false" outlineLevel="0" collapsed="false">
      <c r="A3063" s="415" t="n">
        <v>40638</v>
      </c>
    </row>
    <row r="3064" customFormat="false" ht="12.75" hidden="false" customHeight="false" outlineLevel="0" collapsed="false">
      <c r="A3064" s="415" t="n">
        <v>40639</v>
      </c>
    </row>
    <row r="3065" customFormat="false" ht="12.75" hidden="false" customHeight="false" outlineLevel="0" collapsed="false">
      <c r="A3065" s="415" t="n">
        <v>40640</v>
      </c>
    </row>
    <row r="3066" customFormat="false" ht="12.75" hidden="false" customHeight="false" outlineLevel="0" collapsed="false">
      <c r="A3066" s="415" t="n">
        <v>40641</v>
      </c>
    </row>
    <row r="3067" customFormat="false" ht="12.75" hidden="false" customHeight="false" outlineLevel="0" collapsed="false">
      <c r="A3067" s="415" t="n">
        <v>40644</v>
      </c>
    </row>
    <row r="3068" customFormat="false" ht="12.75" hidden="false" customHeight="false" outlineLevel="0" collapsed="false">
      <c r="A3068" s="415" t="n">
        <v>40645</v>
      </c>
    </row>
    <row r="3069" customFormat="false" ht="12.75" hidden="false" customHeight="false" outlineLevel="0" collapsed="false">
      <c r="A3069" s="415" t="n">
        <v>40646</v>
      </c>
    </row>
    <row r="3070" customFormat="false" ht="12.75" hidden="false" customHeight="false" outlineLevel="0" collapsed="false">
      <c r="A3070" s="415" t="n">
        <v>40647</v>
      </c>
    </row>
    <row r="3071" customFormat="false" ht="12.75" hidden="false" customHeight="false" outlineLevel="0" collapsed="false">
      <c r="A3071" s="415" t="n">
        <v>40648</v>
      </c>
    </row>
    <row r="3072" customFormat="false" ht="12.75" hidden="false" customHeight="false" outlineLevel="0" collapsed="false">
      <c r="A3072" s="415" t="n">
        <v>40651</v>
      </c>
    </row>
    <row r="3073" customFormat="false" ht="12.75" hidden="false" customHeight="false" outlineLevel="0" collapsed="false">
      <c r="A3073" s="415" t="n">
        <v>40652</v>
      </c>
    </row>
    <row r="3074" customFormat="false" ht="12.75" hidden="false" customHeight="false" outlineLevel="0" collapsed="false">
      <c r="A3074" s="415" t="n">
        <v>40653</v>
      </c>
    </row>
    <row r="3075" customFormat="false" ht="12.75" hidden="false" customHeight="false" outlineLevel="0" collapsed="false">
      <c r="A3075" s="415" t="n">
        <v>40654</v>
      </c>
    </row>
    <row r="3076" customFormat="false" ht="12.75" hidden="false" customHeight="false" outlineLevel="0" collapsed="false">
      <c r="A3076" s="415" t="n">
        <v>40655</v>
      </c>
    </row>
    <row r="3077" customFormat="false" ht="12.75" hidden="false" customHeight="false" outlineLevel="0" collapsed="false">
      <c r="A3077" s="415" t="n">
        <v>40658</v>
      </c>
    </row>
    <row r="3078" customFormat="false" ht="12.75" hidden="false" customHeight="false" outlineLevel="0" collapsed="false">
      <c r="A3078" s="415" t="n">
        <v>40659</v>
      </c>
    </row>
    <row r="3079" customFormat="false" ht="12.75" hidden="false" customHeight="false" outlineLevel="0" collapsed="false">
      <c r="A3079" s="415" t="n">
        <v>40660</v>
      </c>
    </row>
    <row r="3080" customFormat="false" ht="12.75" hidden="false" customHeight="false" outlineLevel="0" collapsed="false">
      <c r="A3080" s="415" t="n">
        <v>40661</v>
      </c>
    </row>
    <row r="3081" customFormat="false" ht="12.75" hidden="false" customHeight="false" outlineLevel="0" collapsed="false">
      <c r="A3081" s="415" t="n">
        <v>40662</v>
      </c>
    </row>
    <row r="3082" customFormat="false" ht="12.75" hidden="false" customHeight="false" outlineLevel="0" collapsed="false">
      <c r="A3082" s="415" t="n">
        <v>40665</v>
      </c>
    </row>
    <row r="3083" customFormat="false" ht="12.75" hidden="false" customHeight="false" outlineLevel="0" collapsed="false">
      <c r="A3083" s="415" t="n">
        <v>40666</v>
      </c>
    </row>
    <row r="3084" customFormat="false" ht="12.75" hidden="false" customHeight="false" outlineLevel="0" collapsed="false">
      <c r="A3084" s="415" t="n">
        <v>40667</v>
      </c>
    </row>
    <row r="3085" customFormat="false" ht="12.75" hidden="false" customHeight="false" outlineLevel="0" collapsed="false">
      <c r="A3085" s="415" t="n">
        <v>40668</v>
      </c>
    </row>
    <row r="3086" customFormat="false" ht="12.75" hidden="false" customHeight="false" outlineLevel="0" collapsed="false">
      <c r="A3086" s="415" t="n">
        <v>40669</v>
      </c>
    </row>
    <row r="3087" customFormat="false" ht="12.75" hidden="false" customHeight="false" outlineLevel="0" collapsed="false">
      <c r="A3087" s="415" t="n">
        <v>40672</v>
      </c>
    </row>
    <row r="3088" customFormat="false" ht="12.75" hidden="false" customHeight="false" outlineLevel="0" collapsed="false">
      <c r="A3088" s="415" t="n">
        <v>40673</v>
      </c>
    </row>
    <row r="3089" customFormat="false" ht="12.75" hidden="false" customHeight="false" outlineLevel="0" collapsed="false">
      <c r="A3089" s="415" t="n">
        <v>40674</v>
      </c>
    </row>
    <row r="3090" customFormat="false" ht="12.75" hidden="false" customHeight="false" outlineLevel="0" collapsed="false">
      <c r="A3090" s="415" t="n">
        <v>40675</v>
      </c>
    </row>
    <row r="3091" customFormat="false" ht="12.75" hidden="false" customHeight="false" outlineLevel="0" collapsed="false">
      <c r="A3091" s="415" t="n">
        <v>40676</v>
      </c>
    </row>
    <row r="3092" customFormat="false" ht="12.75" hidden="false" customHeight="false" outlineLevel="0" collapsed="false">
      <c r="A3092" s="415" t="n">
        <v>40679</v>
      </c>
    </row>
    <row r="3093" customFormat="false" ht="12.75" hidden="false" customHeight="false" outlineLevel="0" collapsed="false">
      <c r="A3093" s="415" t="n">
        <v>40680</v>
      </c>
    </row>
    <row r="3094" customFormat="false" ht="12.75" hidden="false" customHeight="false" outlineLevel="0" collapsed="false">
      <c r="A3094" s="415" t="n">
        <v>40681</v>
      </c>
    </row>
    <row r="3095" customFormat="false" ht="12.75" hidden="false" customHeight="false" outlineLevel="0" collapsed="false">
      <c r="A3095" s="415" t="n">
        <v>40682</v>
      </c>
    </row>
    <row r="3096" customFormat="false" ht="12.75" hidden="false" customHeight="false" outlineLevel="0" collapsed="false">
      <c r="A3096" s="415" t="n">
        <v>40683</v>
      </c>
    </row>
    <row r="3097" customFormat="false" ht="12.75" hidden="false" customHeight="false" outlineLevel="0" collapsed="false">
      <c r="A3097" s="415" t="n">
        <v>40686</v>
      </c>
    </row>
    <row r="3098" customFormat="false" ht="12.75" hidden="false" customHeight="false" outlineLevel="0" collapsed="false">
      <c r="A3098" s="415" t="n">
        <v>40687</v>
      </c>
    </row>
    <row r="3099" customFormat="false" ht="12.75" hidden="false" customHeight="false" outlineLevel="0" collapsed="false">
      <c r="A3099" s="415" t="n">
        <v>40688</v>
      </c>
    </row>
    <row r="3100" customFormat="false" ht="12.75" hidden="false" customHeight="false" outlineLevel="0" collapsed="false">
      <c r="A3100" s="415" t="n">
        <v>40689</v>
      </c>
    </row>
    <row r="3101" customFormat="false" ht="12.75" hidden="false" customHeight="false" outlineLevel="0" collapsed="false">
      <c r="A3101" s="415" t="n">
        <v>40690</v>
      </c>
    </row>
    <row r="3102" customFormat="false" ht="12.75" hidden="false" customHeight="false" outlineLevel="0" collapsed="false">
      <c r="A3102" s="415" t="n">
        <v>40693</v>
      </c>
    </row>
    <row r="3103" customFormat="false" ht="12.75" hidden="false" customHeight="false" outlineLevel="0" collapsed="false">
      <c r="A3103" s="415" t="n">
        <v>40694</v>
      </c>
    </row>
    <row r="3104" customFormat="false" ht="12.75" hidden="false" customHeight="false" outlineLevel="0" collapsed="false">
      <c r="A3104" s="415" t="n">
        <v>40695</v>
      </c>
    </row>
    <row r="3105" customFormat="false" ht="12.75" hidden="false" customHeight="false" outlineLevel="0" collapsed="false">
      <c r="A3105" s="415" t="n">
        <v>40696</v>
      </c>
    </row>
    <row r="3106" customFormat="false" ht="12.75" hidden="false" customHeight="false" outlineLevel="0" collapsed="false">
      <c r="A3106" s="415" t="n">
        <v>40697</v>
      </c>
    </row>
    <row r="3107" customFormat="false" ht="12.75" hidden="false" customHeight="false" outlineLevel="0" collapsed="false">
      <c r="A3107" s="415" t="n">
        <v>40700</v>
      </c>
    </row>
    <row r="3108" customFormat="false" ht="12.75" hidden="false" customHeight="false" outlineLevel="0" collapsed="false">
      <c r="A3108" s="415" t="n">
        <v>40701</v>
      </c>
    </row>
    <row r="3109" customFormat="false" ht="12.75" hidden="false" customHeight="false" outlineLevel="0" collapsed="false">
      <c r="A3109" s="415" t="n">
        <v>40702</v>
      </c>
    </row>
    <row r="3110" customFormat="false" ht="12.75" hidden="false" customHeight="false" outlineLevel="0" collapsed="false">
      <c r="A3110" s="415" t="n">
        <v>40703</v>
      </c>
    </row>
    <row r="3111" customFormat="false" ht="12.75" hidden="false" customHeight="false" outlineLevel="0" collapsed="false">
      <c r="A3111" s="415" t="n">
        <v>40704</v>
      </c>
    </row>
    <row r="3112" customFormat="false" ht="12.75" hidden="false" customHeight="false" outlineLevel="0" collapsed="false">
      <c r="A3112" s="415" t="n">
        <v>40707</v>
      </c>
    </row>
    <row r="3113" customFormat="false" ht="12.75" hidden="false" customHeight="false" outlineLevel="0" collapsed="false">
      <c r="A3113" s="415" t="n">
        <v>40708</v>
      </c>
    </row>
    <row r="3114" customFormat="false" ht="12.75" hidden="false" customHeight="false" outlineLevel="0" collapsed="false">
      <c r="A3114" s="415" t="n">
        <v>40709</v>
      </c>
    </row>
    <row r="3115" customFormat="false" ht="12.75" hidden="false" customHeight="false" outlineLevel="0" collapsed="false">
      <c r="A3115" s="415" t="n">
        <v>40710</v>
      </c>
    </row>
    <row r="3116" customFormat="false" ht="12.75" hidden="false" customHeight="false" outlineLevel="0" collapsed="false">
      <c r="A3116" s="415" t="n">
        <v>40711</v>
      </c>
    </row>
    <row r="3117" customFormat="false" ht="12.75" hidden="false" customHeight="false" outlineLevel="0" collapsed="false">
      <c r="A3117" s="415" t="n">
        <v>40714</v>
      </c>
    </row>
    <row r="3118" customFormat="false" ht="12.75" hidden="false" customHeight="false" outlineLevel="0" collapsed="false">
      <c r="A3118" s="415" t="n">
        <v>40715</v>
      </c>
    </row>
    <row r="3119" customFormat="false" ht="12.75" hidden="false" customHeight="false" outlineLevel="0" collapsed="false">
      <c r="A3119" s="415" t="n">
        <v>40716</v>
      </c>
    </row>
    <row r="3120" customFormat="false" ht="12.75" hidden="false" customHeight="false" outlineLevel="0" collapsed="false">
      <c r="A3120" s="415" t="n">
        <v>40717</v>
      </c>
    </row>
    <row r="3121" customFormat="false" ht="12.75" hidden="false" customHeight="false" outlineLevel="0" collapsed="false">
      <c r="A3121" s="415" t="n">
        <v>40718</v>
      </c>
    </row>
    <row r="3122" customFormat="false" ht="12.75" hidden="false" customHeight="false" outlineLevel="0" collapsed="false">
      <c r="A3122" s="415" t="n">
        <v>40721</v>
      </c>
    </row>
    <row r="3123" customFormat="false" ht="12.75" hidden="false" customHeight="false" outlineLevel="0" collapsed="false">
      <c r="A3123" s="415" t="n">
        <v>40722</v>
      </c>
    </row>
    <row r="3124" customFormat="false" ht="12.75" hidden="false" customHeight="false" outlineLevel="0" collapsed="false">
      <c r="A3124" s="415" t="n">
        <v>40723</v>
      </c>
    </row>
    <row r="3125" customFormat="false" ht="12.75" hidden="false" customHeight="false" outlineLevel="0" collapsed="false">
      <c r="A3125" s="415" t="n">
        <v>40724</v>
      </c>
    </row>
    <row r="3126" customFormat="false" ht="12.75" hidden="false" customHeight="false" outlineLevel="0" collapsed="false">
      <c r="A3126" s="415" t="n">
        <v>40725</v>
      </c>
    </row>
    <row r="3127" customFormat="false" ht="12.75" hidden="false" customHeight="false" outlineLevel="0" collapsed="false">
      <c r="A3127" s="415" t="n">
        <v>40729</v>
      </c>
    </row>
    <row r="3128" customFormat="false" ht="12.75" hidden="false" customHeight="false" outlineLevel="0" collapsed="false">
      <c r="A3128" s="415" t="n">
        <v>40730</v>
      </c>
    </row>
    <row r="3129" customFormat="false" ht="12.75" hidden="false" customHeight="false" outlineLevel="0" collapsed="false">
      <c r="A3129" s="415" t="n">
        <v>40731</v>
      </c>
    </row>
    <row r="3130" customFormat="false" ht="12.75" hidden="false" customHeight="false" outlineLevel="0" collapsed="false">
      <c r="A3130" s="415" t="n">
        <v>40732</v>
      </c>
    </row>
    <row r="3131" customFormat="false" ht="12.75" hidden="false" customHeight="false" outlineLevel="0" collapsed="false">
      <c r="A3131" s="415" t="n">
        <v>40735</v>
      </c>
    </row>
    <row r="3132" customFormat="false" ht="12.75" hidden="false" customHeight="false" outlineLevel="0" collapsed="false">
      <c r="A3132" s="415" t="n">
        <v>40736</v>
      </c>
    </row>
    <row r="3133" customFormat="false" ht="12.75" hidden="false" customHeight="false" outlineLevel="0" collapsed="false">
      <c r="A3133" s="415" t="n">
        <v>40737</v>
      </c>
    </row>
    <row r="3134" customFormat="false" ht="12.75" hidden="false" customHeight="false" outlineLevel="0" collapsed="false">
      <c r="A3134" s="415" t="n">
        <v>40738</v>
      </c>
    </row>
    <row r="3135" customFormat="false" ht="12.75" hidden="false" customHeight="false" outlineLevel="0" collapsed="false">
      <c r="A3135" s="415" t="n">
        <v>40739</v>
      </c>
    </row>
    <row r="3136" customFormat="false" ht="12.75" hidden="false" customHeight="false" outlineLevel="0" collapsed="false">
      <c r="A3136" s="415" t="n">
        <v>40742</v>
      </c>
    </row>
    <row r="3137" customFormat="false" ht="12.75" hidden="false" customHeight="false" outlineLevel="0" collapsed="false">
      <c r="A3137" s="415" t="n">
        <v>40743</v>
      </c>
    </row>
    <row r="3138" customFormat="false" ht="12.75" hidden="false" customHeight="false" outlineLevel="0" collapsed="false">
      <c r="A3138" s="415" t="n">
        <v>40744</v>
      </c>
    </row>
    <row r="3139" customFormat="false" ht="12.75" hidden="false" customHeight="false" outlineLevel="0" collapsed="false">
      <c r="A3139" s="415" t="n">
        <v>40745</v>
      </c>
    </row>
    <row r="3140" customFormat="false" ht="12.75" hidden="false" customHeight="false" outlineLevel="0" collapsed="false">
      <c r="A3140" s="415" t="n">
        <v>40746</v>
      </c>
    </row>
    <row r="3141" customFormat="false" ht="12.75" hidden="false" customHeight="false" outlineLevel="0" collapsed="false">
      <c r="A3141" s="415" t="n">
        <v>40749</v>
      </c>
    </row>
    <row r="3142" customFormat="false" ht="12.75" hidden="false" customHeight="false" outlineLevel="0" collapsed="false">
      <c r="A3142" s="415" t="n">
        <v>40750</v>
      </c>
    </row>
    <row r="3143" customFormat="false" ht="12.75" hidden="false" customHeight="false" outlineLevel="0" collapsed="false">
      <c r="A3143" s="415" t="n">
        <v>40751</v>
      </c>
    </row>
    <row r="3144" customFormat="false" ht="12.75" hidden="false" customHeight="false" outlineLevel="0" collapsed="false">
      <c r="A3144" s="415" t="n">
        <v>40752</v>
      </c>
    </row>
    <row r="3145" customFormat="false" ht="12.75" hidden="false" customHeight="false" outlineLevel="0" collapsed="false">
      <c r="A3145" s="415" t="n">
        <v>40753</v>
      </c>
    </row>
    <row r="3146" customFormat="false" ht="12.75" hidden="false" customHeight="false" outlineLevel="0" collapsed="false">
      <c r="A3146" s="415" t="n">
        <v>40756</v>
      </c>
    </row>
    <row r="3147" customFormat="false" ht="12.75" hidden="false" customHeight="false" outlineLevel="0" collapsed="false">
      <c r="A3147" s="415" t="n">
        <v>40757</v>
      </c>
    </row>
    <row r="3148" customFormat="false" ht="12.75" hidden="false" customHeight="false" outlineLevel="0" collapsed="false">
      <c r="A3148" s="415" t="n">
        <v>40758</v>
      </c>
    </row>
    <row r="3149" customFormat="false" ht="12.75" hidden="false" customHeight="false" outlineLevel="0" collapsed="false">
      <c r="A3149" s="415" t="n">
        <v>40759</v>
      </c>
    </row>
    <row r="3150" customFormat="false" ht="12.75" hidden="false" customHeight="false" outlineLevel="0" collapsed="false">
      <c r="A3150" s="415" t="n">
        <v>40760</v>
      </c>
    </row>
    <row r="3151" customFormat="false" ht="12.75" hidden="false" customHeight="false" outlineLevel="0" collapsed="false">
      <c r="A3151" s="415" t="n">
        <v>40763</v>
      </c>
    </row>
    <row r="3152" customFormat="false" ht="12.75" hidden="false" customHeight="false" outlineLevel="0" collapsed="false">
      <c r="A3152" s="415" t="n">
        <v>40764</v>
      </c>
    </row>
    <row r="3153" customFormat="false" ht="12.75" hidden="false" customHeight="false" outlineLevel="0" collapsed="false">
      <c r="A3153" s="415" t="n">
        <v>40765</v>
      </c>
    </row>
    <row r="3154" customFormat="false" ht="12.75" hidden="false" customHeight="false" outlineLevel="0" collapsed="false">
      <c r="A3154" s="415" t="n">
        <v>40766</v>
      </c>
    </row>
    <row r="3155" customFormat="false" ht="12.75" hidden="false" customHeight="false" outlineLevel="0" collapsed="false">
      <c r="A3155" s="415" t="n">
        <v>40767</v>
      </c>
    </row>
    <row r="3156" customFormat="false" ht="12.75" hidden="false" customHeight="false" outlineLevel="0" collapsed="false">
      <c r="A3156" s="415" t="n">
        <v>40770</v>
      </c>
    </row>
    <row r="3157" customFormat="false" ht="12.75" hidden="false" customHeight="false" outlineLevel="0" collapsed="false">
      <c r="A3157" s="415" t="n">
        <v>40771</v>
      </c>
    </row>
    <row r="3158" customFormat="false" ht="12.75" hidden="false" customHeight="false" outlineLevel="0" collapsed="false">
      <c r="A3158" s="415" t="n">
        <v>40772</v>
      </c>
    </row>
    <row r="3159" customFormat="false" ht="12.75" hidden="false" customHeight="false" outlineLevel="0" collapsed="false">
      <c r="A3159" s="415" t="n">
        <v>40773</v>
      </c>
    </row>
    <row r="3160" customFormat="false" ht="12.75" hidden="false" customHeight="false" outlineLevel="0" collapsed="false">
      <c r="A3160" s="415" t="n">
        <v>40774</v>
      </c>
    </row>
    <row r="3161" customFormat="false" ht="12.75" hidden="false" customHeight="false" outlineLevel="0" collapsed="false">
      <c r="A3161" s="415" t="n">
        <v>40777</v>
      </c>
    </row>
    <row r="3162" customFormat="false" ht="12.75" hidden="false" customHeight="false" outlineLevel="0" collapsed="false">
      <c r="A3162" s="415" t="n">
        <v>40778</v>
      </c>
    </row>
    <row r="3163" customFormat="false" ht="12.75" hidden="false" customHeight="false" outlineLevel="0" collapsed="false">
      <c r="A3163" s="415" t="n">
        <v>40779</v>
      </c>
    </row>
    <row r="3164" customFormat="false" ht="12.75" hidden="false" customHeight="false" outlineLevel="0" collapsed="false">
      <c r="A3164" s="415" t="n">
        <v>40780</v>
      </c>
    </row>
    <row r="3165" customFormat="false" ht="12.75" hidden="false" customHeight="false" outlineLevel="0" collapsed="false">
      <c r="A3165" s="415" t="n">
        <v>40781</v>
      </c>
    </row>
    <row r="3166" customFormat="false" ht="12.75" hidden="false" customHeight="false" outlineLevel="0" collapsed="false">
      <c r="A3166" s="415" t="n">
        <v>40784</v>
      </c>
    </row>
    <row r="3167" customFormat="false" ht="12.75" hidden="false" customHeight="false" outlineLevel="0" collapsed="false">
      <c r="A3167" s="415" t="n">
        <v>40785</v>
      </c>
    </row>
    <row r="3168" customFormat="false" ht="12.75" hidden="false" customHeight="false" outlineLevel="0" collapsed="false">
      <c r="A3168" s="415" t="n">
        <v>40786</v>
      </c>
    </row>
    <row r="3169" customFormat="false" ht="12.75" hidden="false" customHeight="false" outlineLevel="0" collapsed="false">
      <c r="A3169" s="415" t="n">
        <v>40787</v>
      </c>
    </row>
    <row r="3170" customFormat="false" ht="12.75" hidden="false" customHeight="false" outlineLevel="0" collapsed="false">
      <c r="A3170" s="415" t="n">
        <v>40788</v>
      </c>
    </row>
    <row r="3171" customFormat="false" ht="12.75" hidden="false" customHeight="false" outlineLevel="0" collapsed="false">
      <c r="A3171" s="415" t="n">
        <v>40791</v>
      </c>
    </row>
    <row r="3172" customFormat="false" ht="12.75" hidden="false" customHeight="false" outlineLevel="0" collapsed="false">
      <c r="A3172" s="415" t="n">
        <v>40792</v>
      </c>
    </row>
    <row r="3173" customFormat="false" ht="12.75" hidden="false" customHeight="false" outlineLevel="0" collapsed="false">
      <c r="A3173" s="415" t="n">
        <v>40793</v>
      </c>
    </row>
    <row r="3174" customFormat="false" ht="12.75" hidden="false" customHeight="false" outlineLevel="0" collapsed="false">
      <c r="A3174" s="415" t="n">
        <v>40794</v>
      </c>
    </row>
    <row r="3175" customFormat="false" ht="12.75" hidden="false" customHeight="false" outlineLevel="0" collapsed="false">
      <c r="A3175" s="415" t="n">
        <v>40795</v>
      </c>
    </row>
    <row r="3176" customFormat="false" ht="12.75" hidden="false" customHeight="false" outlineLevel="0" collapsed="false">
      <c r="A3176" s="415" t="n">
        <v>40798</v>
      </c>
    </row>
    <row r="3177" customFormat="false" ht="12.75" hidden="false" customHeight="false" outlineLevel="0" collapsed="false">
      <c r="A3177" s="415" t="n">
        <v>40799</v>
      </c>
    </row>
    <row r="3178" customFormat="false" ht="12.75" hidden="false" customHeight="false" outlineLevel="0" collapsed="false">
      <c r="A3178" s="415" t="n">
        <v>40800</v>
      </c>
    </row>
    <row r="3179" customFormat="false" ht="12.75" hidden="false" customHeight="false" outlineLevel="0" collapsed="false">
      <c r="A3179" s="415" t="n">
        <v>40801</v>
      </c>
    </row>
    <row r="3180" customFormat="false" ht="12.75" hidden="false" customHeight="false" outlineLevel="0" collapsed="false">
      <c r="A3180" s="415" t="n">
        <v>40802</v>
      </c>
    </row>
    <row r="3181" customFormat="false" ht="12.75" hidden="false" customHeight="false" outlineLevel="0" collapsed="false">
      <c r="A3181" s="415" t="n">
        <v>40805</v>
      </c>
    </row>
    <row r="3182" customFormat="false" ht="12.75" hidden="false" customHeight="false" outlineLevel="0" collapsed="false">
      <c r="A3182" s="415" t="n">
        <v>40806</v>
      </c>
    </row>
    <row r="3183" customFormat="false" ht="12.75" hidden="false" customHeight="false" outlineLevel="0" collapsed="false">
      <c r="A3183" s="415" t="n">
        <v>40807</v>
      </c>
    </row>
    <row r="3184" customFormat="false" ht="12.75" hidden="false" customHeight="false" outlineLevel="0" collapsed="false">
      <c r="A3184" s="415" t="n">
        <v>40808</v>
      </c>
    </row>
    <row r="3185" customFormat="false" ht="12.75" hidden="false" customHeight="false" outlineLevel="0" collapsed="false">
      <c r="A3185" s="415" t="n">
        <v>40809</v>
      </c>
    </row>
    <row r="3186" customFormat="false" ht="12.75" hidden="false" customHeight="false" outlineLevel="0" collapsed="false">
      <c r="A3186" s="415" t="n">
        <v>40812</v>
      </c>
    </row>
    <row r="3187" customFormat="false" ht="12.75" hidden="false" customHeight="false" outlineLevel="0" collapsed="false">
      <c r="A3187" s="415" t="n">
        <v>40813</v>
      </c>
    </row>
    <row r="3188" customFormat="false" ht="12.75" hidden="false" customHeight="false" outlineLevel="0" collapsed="false">
      <c r="A3188" s="415" t="n">
        <v>40814</v>
      </c>
    </row>
    <row r="3189" customFormat="false" ht="12.75" hidden="false" customHeight="false" outlineLevel="0" collapsed="false">
      <c r="A3189" s="415" t="n">
        <v>40815</v>
      </c>
    </row>
    <row r="3190" customFormat="false" ht="12.75" hidden="false" customHeight="false" outlineLevel="0" collapsed="false">
      <c r="A3190" s="415" t="n">
        <v>40816</v>
      </c>
    </row>
    <row r="3191" customFormat="false" ht="12.75" hidden="false" customHeight="false" outlineLevel="0" collapsed="false">
      <c r="A3191" s="415" t="n">
        <v>40819</v>
      </c>
    </row>
    <row r="3192" customFormat="false" ht="12.75" hidden="false" customHeight="false" outlineLevel="0" collapsed="false">
      <c r="A3192" s="415" t="n">
        <v>40820</v>
      </c>
    </row>
    <row r="3193" customFormat="false" ht="12.75" hidden="false" customHeight="false" outlineLevel="0" collapsed="false">
      <c r="A3193" s="415" t="n">
        <v>40821</v>
      </c>
    </row>
    <row r="3194" customFormat="false" ht="12.75" hidden="false" customHeight="false" outlineLevel="0" collapsed="false">
      <c r="A3194" s="415" t="n">
        <v>40822</v>
      </c>
    </row>
    <row r="3195" customFormat="false" ht="12.75" hidden="false" customHeight="false" outlineLevel="0" collapsed="false">
      <c r="A3195" s="415" t="n">
        <v>40823</v>
      </c>
    </row>
    <row r="3196" customFormat="false" ht="12.75" hidden="false" customHeight="false" outlineLevel="0" collapsed="false">
      <c r="A3196" s="415" t="n">
        <v>40826</v>
      </c>
    </row>
    <row r="3197" customFormat="false" ht="12.75" hidden="false" customHeight="false" outlineLevel="0" collapsed="false">
      <c r="A3197" s="415" t="n">
        <v>40827</v>
      </c>
    </row>
    <row r="3198" customFormat="false" ht="12.75" hidden="false" customHeight="false" outlineLevel="0" collapsed="false">
      <c r="A3198" s="415" t="n">
        <v>40828</v>
      </c>
    </row>
    <row r="3199" customFormat="false" ht="12.75" hidden="false" customHeight="false" outlineLevel="0" collapsed="false">
      <c r="A3199" s="415" t="n">
        <v>40829</v>
      </c>
    </row>
    <row r="3200" customFormat="false" ht="12.75" hidden="false" customHeight="false" outlineLevel="0" collapsed="false">
      <c r="A3200" s="415" t="n">
        <v>40830</v>
      </c>
    </row>
    <row r="3201" customFormat="false" ht="12.75" hidden="false" customHeight="false" outlineLevel="0" collapsed="false">
      <c r="A3201" s="415" t="n">
        <v>40833</v>
      </c>
    </row>
    <row r="3202" customFormat="false" ht="12.75" hidden="false" customHeight="false" outlineLevel="0" collapsed="false">
      <c r="A3202" s="415" t="n">
        <v>40834</v>
      </c>
    </row>
    <row r="3203" customFormat="false" ht="12.75" hidden="false" customHeight="false" outlineLevel="0" collapsed="false">
      <c r="A3203" s="415" t="n">
        <v>40835</v>
      </c>
    </row>
    <row r="3204" customFormat="false" ht="12.75" hidden="false" customHeight="false" outlineLevel="0" collapsed="false">
      <c r="A3204" s="415" t="n">
        <v>40836</v>
      </c>
    </row>
    <row r="3205" customFormat="false" ht="12.75" hidden="false" customHeight="false" outlineLevel="0" collapsed="false">
      <c r="A3205" s="415" t="n">
        <v>40837</v>
      </c>
    </row>
    <row r="3206" customFormat="false" ht="12.75" hidden="false" customHeight="false" outlineLevel="0" collapsed="false">
      <c r="A3206" s="415" t="n">
        <v>40840</v>
      </c>
    </row>
    <row r="3207" customFormat="false" ht="12.75" hidden="false" customHeight="false" outlineLevel="0" collapsed="false">
      <c r="A3207" s="415" t="n">
        <v>40841</v>
      </c>
    </row>
    <row r="3208" customFormat="false" ht="12.75" hidden="false" customHeight="false" outlineLevel="0" collapsed="false">
      <c r="A3208" s="415" t="n">
        <v>40842</v>
      </c>
    </row>
    <row r="3209" customFormat="false" ht="12.75" hidden="false" customHeight="false" outlineLevel="0" collapsed="false">
      <c r="A3209" s="415" t="n">
        <v>40843</v>
      </c>
    </row>
    <row r="3210" customFormat="false" ht="12.75" hidden="false" customHeight="false" outlineLevel="0" collapsed="false">
      <c r="A3210" s="415" t="n">
        <v>40844</v>
      </c>
    </row>
    <row r="3211" customFormat="false" ht="12.75" hidden="false" customHeight="false" outlineLevel="0" collapsed="false">
      <c r="A3211" s="415" t="n">
        <v>40847</v>
      </c>
    </row>
    <row r="3212" customFormat="false" ht="12.75" hidden="false" customHeight="false" outlineLevel="0" collapsed="false">
      <c r="A3212" s="415" t="n">
        <v>40848</v>
      </c>
    </row>
    <row r="3213" customFormat="false" ht="12.75" hidden="false" customHeight="false" outlineLevel="0" collapsed="false">
      <c r="A3213" s="415" t="n">
        <v>40849</v>
      </c>
    </row>
    <row r="3214" customFormat="false" ht="12.75" hidden="false" customHeight="false" outlineLevel="0" collapsed="false">
      <c r="A3214" s="415" t="n">
        <v>40850</v>
      </c>
    </row>
    <row r="3215" customFormat="false" ht="12.75" hidden="false" customHeight="false" outlineLevel="0" collapsed="false">
      <c r="A3215" s="415" t="n">
        <v>40851</v>
      </c>
    </row>
    <row r="3216" customFormat="false" ht="12.75" hidden="false" customHeight="false" outlineLevel="0" collapsed="false">
      <c r="A3216" s="415" t="n">
        <v>40854</v>
      </c>
    </row>
    <row r="3217" customFormat="false" ht="12.75" hidden="false" customHeight="false" outlineLevel="0" collapsed="false">
      <c r="A3217" s="415" t="n">
        <v>40855</v>
      </c>
    </row>
    <row r="3218" customFormat="false" ht="12.75" hidden="false" customHeight="false" outlineLevel="0" collapsed="false">
      <c r="A3218" s="415" t="n">
        <v>40856</v>
      </c>
    </row>
    <row r="3219" customFormat="false" ht="12.75" hidden="false" customHeight="false" outlineLevel="0" collapsed="false">
      <c r="A3219" s="415" t="n">
        <v>40857</v>
      </c>
    </row>
    <row r="3220" customFormat="false" ht="12.75" hidden="false" customHeight="false" outlineLevel="0" collapsed="false">
      <c r="A3220" s="415" t="n">
        <v>40858</v>
      </c>
    </row>
    <row r="3221" customFormat="false" ht="12.75" hidden="false" customHeight="false" outlineLevel="0" collapsed="false">
      <c r="A3221" s="415" t="n">
        <v>40861</v>
      </c>
    </row>
    <row r="3222" customFormat="false" ht="12.75" hidden="false" customHeight="false" outlineLevel="0" collapsed="false">
      <c r="A3222" s="415" t="n">
        <v>40862</v>
      </c>
    </row>
    <row r="3223" customFormat="false" ht="12.75" hidden="false" customHeight="false" outlineLevel="0" collapsed="false">
      <c r="A3223" s="415" t="n">
        <v>40863</v>
      </c>
    </row>
    <row r="3224" customFormat="false" ht="12.75" hidden="false" customHeight="false" outlineLevel="0" collapsed="false">
      <c r="A3224" s="415" t="n">
        <v>40864</v>
      </c>
    </row>
    <row r="3225" customFormat="false" ht="12.75" hidden="false" customHeight="false" outlineLevel="0" collapsed="false">
      <c r="A3225" s="415" t="n">
        <v>40865</v>
      </c>
    </row>
    <row r="3226" customFormat="false" ht="12.75" hidden="false" customHeight="false" outlineLevel="0" collapsed="false">
      <c r="A3226" s="415" t="n">
        <v>40868</v>
      </c>
    </row>
    <row r="3227" customFormat="false" ht="12.75" hidden="false" customHeight="false" outlineLevel="0" collapsed="false">
      <c r="A3227" s="415" t="n">
        <v>40869</v>
      </c>
    </row>
    <row r="3228" customFormat="false" ht="12.75" hidden="false" customHeight="false" outlineLevel="0" collapsed="false">
      <c r="A3228" s="415" t="n">
        <v>40870</v>
      </c>
    </row>
    <row r="3229" customFormat="false" ht="12.75" hidden="false" customHeight="false" outlineLevel="0" collapsed="false">
      <c r="A3229" s="415" t="n">
        <v>40871</v>
      </c>
    </row>
    <row r="3230" customFormat="false" ht="12.75" hidden="false" customHeight="false" outlineLevel="0" collapsed="false">
      <c r="A3230" s="415" t="n">
        <v>40872</v>
      </c>
    </row>
    <row r="3231" customFormat="false" ht="12.75" hidden="false" customHeight="false" outlineLevel="0" collapsed="false">
      <c r="A3231" s="415" t="n">
        <v>40875</v>
      </c>
    </row>
    <row r="3232" customFormat="false" ht="12.75" hidden="false" customHeight="false" outlineLevel="0" collapsed="false">
      <c r="A3232" s="415" t="n">
        <v>40876</v>
      </c>
    </row>
    <row r="3233" customFormat="false" ht="12.75" hidden="false" customHeight="false" outlineLevel="0" collapsed="false">
      <c r="A3233" s="415" t="n">
        <v>40877</v>
      </c>
    </row>
    <row r="3234" customFormat="false" ht="12.75" hidden="false" customHeight="false" outlineLevel="0" collapsed="false">
      <c r="A3234" s="415" t="n">
        <v>40878</v>
      </c>
    </row>
    <row r="3235" customFormat="false" ht="12.75" hidden="false" customHeight="false" outlineLevel="0" collapsed="false">
      <c r="A3235" s="415" t="n">
        <v>40879</v>
      </c>
    </row>
    <row r="3236" customFormat="false" ht="12.75" hidden="false" customHeight="false" outlineLevel="0" collapsed="false">
      <c r="A3236" s="415" t="n">
        <v>40882</v>
      </c>
    </row>
    <row r="3237" customFormat="false" ht="12.75" hidden="false" customHeight="false" outlineLevel="0" collapsed="false">
      <c r="A3237" s="415" t="n">
        <v>40883</v>
      </c>
    </row>
    <row r="3238" customFormat="false" ht="12.75" hidden="false" customHeight="false" outlineLevel="0" collapsed="false">
      <c r="A3238" s="415" t="n">
        <v>40884</v>
      </c>
    </row>
    <row r="3239" customFormat="false" ht="12.75" hidden="false" customHeight="false" outlineLevel="0" collapsed="false">
      <c r="A3239" s="415" t="n">
        <v>40885</v>
      </c>
    </row>
    <row r="3240" customFormat="false" ht="12.75" hidden="false" customHeight="false" outlineLevel="0" collapsed="false">
      <c r="A3240" s="415" t="n">
        <v>40886</v>
      </c>
    </row>
    <row r="3241" customFormat="false" ht="12.75" hidden="false" customHeight="false" outlineLevel="0" collapsed="false">
      <c r="A3241" s="415" t="n">
        <v>40889</v>
      </c>
    </row>
    <row r="3242" customFormat="false" ht="12.75" hidden="false" customHeight="false" outlineLevel="0" collapsed="false">
      <c r="A3242" s="415" t="n">
        <v>40890</v>
      </c>
    </row>
    <row r="3243" customFormat="false" ht="12.75" hidden="false" customHeight="false" outlineLevel="0" collapsed="false">
      <c r="A3243" s="415" t="n">
        <v>40891</v>
      </c>
    </row>
    <row r="3244" customFormat="false" ht="12.75" hidden="false" customHeight="false" outlineLevel="0" collapsed="false">
      <c r="A3244" s="415" t="n">
        <v>40892</v>
      </c>
    </row>
    <row r="3245" customFormat="false" ht="12.75" hidden="false" customHeight="false" outlineLevel="0" collapsed="false">
      <c r="A3245" s="415" t="n">
        <v>40893</v>
      </c>
    </row>
    <row r="3246" customFormat="false" ht="12.75" hidden="false" customHeight="false" outlineLevel="0" collapsed="false">
      <c r="A3246" s="415" t="n">
        <v>40896</v>
      </c>
    </row>
    <row r="3247" customFormat="false" ht="12.75" hidden="false" customHeight="false" outlineLevel="0" collapsed="false">
      <c r="A3247" s="415" t="n">
        <v>40897</v>
      </c>
    </row>
    <row r="3248" customFormat="false" ht="12.75" hidden="false" customHeight="false" outlineLevel="0" collapsed="false">
      <c r="A3248" s="415" t="n">
        <v>40898</v>
      </c>
    </row>
    <row r="3249" customFormat="false" ht="12.75" hidden="false" customHeight="false" outlineLevel="0" collapsed="false">
      <c r="A3249" s="415" t="n">
        <v>40899</v>
      </c>
    </row>
    <row r="3250" customFormat="false" ht="12.75" hidden="false" customHeight="false" outlineLevel="0" collapsed="false">
      <c r="A3250" s="415" t="n">
        <v>40900</v>
      </c>
    </row>
    <row r="3251" customFormat="false" ht="12.75" hidden="false" customHeight="false" outlineLevel="0" collapsed="false">
      <c r="A3251" s="415" t="n">
        <v>40903</v>
      </c>
    </row>
    <row r="3252" customFormat="false" ht="12.75" hidden="false" customHeight="false" outlineLevel="0" collapsed="false">
      <c r="A3252" s="415" t="n">
        <v>40904</v>
      </c>
    </row>
    <row r="3253" customFormat="false" ht="12.75" hidden="false" customHeight="false" outlineLevel="0" collapsed="false">
      <c r="A3253" s="415" t="n">
        <v>40905</v>
      </c>
    </row>
    <row r="3254" customFormat="false" ht="12.75" hidden="false" customHeight="false" outlineLevel="0" collapsed="false">
      <c r="A3254" s="415" t="n">
        <v>40906</v>
      </c>
    </row>
    <row r="3255" customFormat="false" ht="12.75" hidden="false" customHeight="false" outlineLevel="0" collapsed="false">
      <c r="A3255" s="415" t="n">
        <v>40907</v>
      </c>
    </row>
    <row r="3256" customFormat="false" ht="12.75" hidden="false" customHeight="false" outlineLevel="0" collapsed="false">
      <c r="A3256" s="415" t="n">
        <v>40910</v>
      </c>
    </row>
    <row r="3257" customFormat="false" ht="12.75" hidden="false" customHeight="false" outlineLevel="0" collapsed="false">
      <c r="A3257" s="415" t="n">
        <v>40911</v>
      </c>
    </row>
    <row r="3258" customFormat="false" ht="12.75" hidden="false" customHeight="false" outlineLevel="0" collapsed="false">
      <c r="A3258" s="415" t="n">
        <v>40912</v>
      </c>
    </row>
    <row r="3259" customFormat="false" ht="12.75" hidden="false" customHeight="false" outlineLevel="0" collapsed="false">
      <c r="A3259" s="415" t="n">
        <v>40913</v>
      </c>
    </row>
    <row r="3260" customFormat="false" ht="12.75" hidden="false" customHeight="false" outlineLevel="0" collapsed="false">
      <c r="A3260" s="415" t="n">
        <v>40914</v>
      </c>
    </row>
    <row r="3261" customFormat="false" ht="12.75" hidden="false" customHeight="false" outlineLevel="0" collapsed="false">
      <c r="A3261" s="415" t="n">
        <v>40917</v>
      </c>
    </row>
    <row r="3262" customFormat="false" ht="12.75" hidden="false" customHeight="false" outlineLevel="0" collapsed="false">
      <c r="A3262" s="415" t="n">
        <v>40918</v>
      </c>
    </row>
    <row r="3263" customFormat="false" ht="12.75" hidden="false" customHeight="false" outlineLevel="0" collapsed="false">
      <c r="A3263" s="415" t="n">
        <v>40919</v>
      </c>
    </row>
    <row r="3264" customFormat="false" ht="12.75" hidden="false" customHeight="false" outlineLevel="0" collapsed="false">
      <c r="A3264" s="415" t="n">
        <v>40920</v>
      </c>
    </row>
    <row r="3265" customFormat="false" ht="12.75" hidden="false" customHeight="false" outlineLevel="0" collapsed="false">
      <c r="A3265" s="415" t="n">
        <v>40921</v>
      </c>
    </row>
    <row r="3266" customFormat="false" ht="12.75" hidden="false" customHeight="false" outlineLevel="0" collapsed="false">
      <c r="A3266" s="415" t="n">
        <v>40924</v>
      </c>
    </row>
    <row r="3267" customFormat="false" ht="12.75" hidden="false" customHeight="false" outlineLevel="0" collapsed="false">
      <c r="A3267" s="415" t="n">
        <v>40925</v>
      </c>
    </row>
    <row r="3268" customFormat="false" ht="12.75" hidden="false" customHeight="false" outlineLevel="0" collapsed="false">
      <c r="A3268" s="415" t="n">
        <v>40926</v>
      </c>
    </row>
    <row r="3269" customFormat="false" ht="12.75" hidden="false" customHeight="false" outlineLevel="0" collapsed="false">
      <c r="A3269" s="415" t="n">
        <v>40927</v>
      </c>
    </row>
    <row r="3270" customFormat="false" ht="12.75" hidden="false" customHeight="false" outlineLevel="0" collapsed="false">
      <c r="A3270" s="415" t="n">
        <v>40928</v>
      </c>
    </row>
    <row r="3271" customFormat="false" ht="12.75" hidden="false" customHeight="false" outlineLevel="0" collapsed="false">
      <c r="A3271" s="415" t="n">
        <v>40931</v>
      </c>
    </row>
    <row r="3272" customFormat="false" ht="12.75" hidden="false" customHeight="false" outlineLevel="0" collapsed="false">
      <c r="A3272" s="415" t="n">
        <v>40932</v>
      </c>
    </row>
    <row r="3273" customFormat="false" ht="12.75" hidden="false" customHeight="false" outlineLevel="0" collapsed="false">
      <c r="A3273" s="415" t="n">
        <v>40933</v>
      </c>
    </row>
    <row r="3274" customFormat="false" ht="12.75" hidden="false" customHeight="false" outlineLevel="0" collapsed="false">
      <c r="A3274" s="415" t="n">
        <v>40934</v>
      </c>
    </row>
    <row r="3275" customFormat="false" ht="12.75" hidden="false" customHeight="false" outlineLevel="0" collapsed="false">
      <c r="A3275" s="415" t="n">
        <v>40935</v>
      </c>
    </row>
    <row r="3276" customFormat="false" ht="12.75" hidden="false" customHeight="false" outlineLevel="0" collapsed="false">
      <c r="A3276" s="415" t="n">
        <v>40938</v>
      </c>
    </row>
    <row r="3277" customFormat="false" ht="12.75" hidden="false" customHeight="false" outlineLevel="0" collapsed="false">
      <c r="A3277" s="415" t="n">
        <v>40939</v>
      </c>
    </row>
    <row r="3278" customFormat="false" ht="12.75" hidden="false" customHeight="false" outlineLevel="0" collapsed="false">
      <c r="A3278" s="415" t="n">
        <v>40940</v>
      </c>
    </row>
    <row r="3279" customFormat="false" ht="12.75" hidden="false" customHeight="false" outlineLevel="0" collapsed="false">
      <c r="A3279" s="415" t="n">
        <v>40941</v>
      </c>
    </row>
    <row r="3280" customFormat="false" ht="12.75" hidden="false" customHeight="false" outlineLevel="0" collapsed="false">
      <c r="A3280" s="415" t="n">
        <v>40942</v>
      </c>
    </row>
    <row r="3281" customFormat="false" ht="12.75" hidden="false" customHeight="false" outlineLevel="0" collapsed="false">
      <c r="A3281" s="415" t="n">
        <v>40945</v>
      </c>
    </row>
    <row r="3282" customFormat="false" ht="12.75" hidden="false" customHeight="false" outlineLevel="0" collapsed="false">
      <c r="A3282" s="415" t="n">
        <v>40946</v>
      </c>
    </row>
    <row r="3283" customFormat="false" ht="12.75" hidden="false" customHeight="false" outlineLevel="0" collapsed="false">
      <c r="A3283" s="415" t="n">
        <v>40947</v>
      </c>
    </row>
    <row r="3284" customFormat="false" ht="12.75" hidden="false" customHeight="false" outlineLevel="0" collapsed="false">
      <c r="A3284" s="415" t="n">
        <v>40948</v>
      </c>
    </row>
    <row r="3285" customFormat="false" ht="12.75" hidden="false" customHeight="false" outlineLevel="0" collapsed="false">
      <c r="A3285" s="415" t="n">
        <v>40949</v>
      </c>
    </row>
    <row r="3286" customFormat="false" ht="12.75" hidden="false" customHeight="false" outlineLevel="0" collapsed="false">
      <c r="A3286" s="415" t="n">
        <v>40952</v>
      </c>
    </row>
    <row r="3287" customFormat="false" ht="12.75" hidden="false" customHeight="false" outlineLevel="0" collapsed="false">
      <c r="A3287" s="415" t="n">
        <v>40953</v>
      </c>
    </row>
    <row r="3288" customFormat="false" ht="12.75" hidden="false" customHeight="false" outlineLevel="0" collapsed="false">
      <c r="A3288" s="415" t="n">
        <v>40954</v>
      </c>
    </row>
    <row r="3289" customFormat="false" ht="12.75" hidden="false" customHeight="false" outlineLevel="0" collapsed="false">
      <c r="A3289" s="415" t="n">
        <v>40955</v>
      </c>
    </row>
    <row r="3290" customFormat="false" ht="12.75" hidden="false" customHeight="false" outlineLevel="0" collapsed="false">
      <c r="A3290" s="415" t="n">
        <v>40956</v>
      </c>
    </row>
    <row r="3291" customFormat="false" ht="12.75" hidden="false" customHeight="false" outlineLevel="0" collapsed="false">
      <c r="A3291" s="415" t="n">
        <v>40959</v>
      </c>
    </row>
    <row r="3292" customFormat="false" ht="12.75" hidden="false" customHeight="false" outlineLevel="0" collapsed="false">
      <c r="A3292" s="415" t="n">
        <v>40960</v>
      </c>
    </row>
    <row r="3293" customFormat="false" ht="12.75" hidden="false" customHeight="false" outlineLevel="0" collapsed="false">
      <c r="A3293" s="415" t="n">
        <v>40961</v>
      </c>
    </row>
    <row r="3294" customFormat="false" ht="12.75" hidden="false" customHeight="false" outlineLevel="0" collapsed="false">
      <c r="A3294" s="415" t="n">
        <v>40962</v>
      </c>
    </row>
    <row r="3295" customFormat="false" ht="12.75" hidden="false" customHeight="false" outlineLevel="0" collapsed="false">
      <c r="A3295" s="415" t="n">
        <v>40963</v>
      </c>
    </row>
    <row r="3296" customFormat="false" ht="12.75" hidden="false" customHeight="false" outlineLevel="0" collapsed="false">
      <c r="A3296" s="415" t="n">
        <v>40966</v>
      </c>
    </row>
    <row r="3297" customFormat="false" ht="12.75" hidden="false" customHeight="false" outlineLevel="0" collapsed="false">
      <c r="A3297" s="415" t="n">
        <v>40967</v>
      </c>
    </row>
    <row r="3298" customFormat="false" ht="12.75" hidden="false" customHeight="false" outlineLevel="0" collapsed="false">
      <c r="A3298" s="415" t="n">
        <v>40968</v>
      </c>
    </row>
    <row r="3299" customFormat="false" ht="12.75" hidden="false" customHeight="false" outlineLevel="0" collapsed="false">
      <c r="A3299" s="415" t="n">
        <v>40969</v>
      </c>
    </row>
    <row r="3300" customFormat="false" ht="12.75" hidden="false" customHeight="false" outlineLevel="0" collapsed="false">
      <c r="A3300" s="415" t="n">
        <v>40970</v>
      </c>
    </row>
    <row r="3301" customFormat="false" ht="12.75" hidden="false" customHeight="false" outlineLevel="0" collapsed="false">
      <c r="A3301" s="415" t="n">
        <v>40973</v>
      </c>
    </row>
    <row r="3302" customFormat="false" ht="12.75" hidden="false" customHeight="false" outlineLevel="0" collapsed="false">
      <c r="A3302" s="415" t="n">
        <v>40974</v>
      </c>
    </row>
    <row r="3303" customFormat="false" ht="12.75" hidden="false" customHeight="false" outlineLevel="0" collapsed="false">
      <c r="A3303" s="415" t="n">
        <v>40975</v>
      </c>
    </row>
    <row r="3304" customFormat="false" ht="12.75" hidden="false" customHeight="false" outlineLevel="0" collapsed="false">
      <c r="A3304" s="415" t="n">
        <v>40976</v>
      </c>
    </row>
    <row r="3305" customFormat="false" ht="12.75" hidden="false" customHeight="false" outlineLevel="0" collapsed="false">
      <c r="A3305" s="415" t="n">
        <v>40977</v>
      </c>
    </row>
    <row r="3306" customFormat="false" ht="12.75" hidden="false" customHeight="false" outlineLevel="0" collapsed="false">
      <c r="A3306" s="415" t="n">
        <v>40980</v>
      </c>
    </row>
    <row r="3307" customFormat="false" ht="12.75" hidden="false" customHeight="false" outlineLevel="0" collapsed="false">
      <c r="A3307" s="415" t="n">
        <v>40981</v>
      </c>
    </row>
    <row r="3308" customFormat="false" ht="12.75" hidden="false" customHeight="false" outlineLevel="0" collapsed="false">
      <c r="A3308" s="415" t="n">
        <v>40982</v>
      </c>
    </row>
    <row r="3309" customFormat="false" ht="12.75" hidden="false" customHeight="false" outlineLevel="0" collapsed="false">
      <c r="A3309" s="415" t="n">
        <v>40983</v>
      </c>
    </row>
    <row r="3310" customFormat="false" ht="12.75" hidden="false" customHeight="false" outlineLevel="0" collapsed="false">
      <c r="A3310" s="415" t="n">
        <v>40984</v>
      </c>
    </row>
    <row r="3311" customFormat="false" ht="12.75" hidden="false" customHeight="false" outlineLevel="0" collapsed="false">
      <c r="A3311" s="415" t="n">
        <v>40987</v>
      </c>
    </row>
    <row r="3312" customFormat="false" ht="12.75" hidden="false" customHeight="false" outlineLevel="0" collapsed="false">
      <c r="A3312" s="415" t="n">
        <v>40988</v>
      </c>
    </row>
    <row r="3313" customFormat="false" ht="12.75" hidden="false" customHeight="false" outlineLevel="0" collapsed="false">
      <c r="A3313" s="415" t="n">
        <v>40989</v>
      </c>
    </row>
    <row r="3314" customFormat="false" ht="12.75" hidden="false" customHeight="false" outlineLevel="0" collapsed="false">
      <c r="A3314" s="415" t="n">
        <v>40990</v>
      </c>
    </row>
    <row r="3315" customFormat="false" ht="12.75" hidden="false" customHeight="false" outlineLevel="0" collapsed="false">
      <c r="A3315" s="415" t="n">
        <v>40991</v>
      </c>
    </row>
    <row r="3316" customFormat="false" ht="12.75" hidden="false" customHeight="false" outlineLevel="0" collapsed="false">
      <c r="A3316" s="415" t="n">
        <v>40994</v>
      </c>
    </row>
    <row r="3317" customFormat="false" ht="12.75" hidden="false" customHeight="false" outlineLevel="0" collapsed="false">
      <c r="A3317" s="415" t="n">
        <v>40995</v>
      </c>
    </row>
    <row r="3318" customFormat="false" ht="12.75" hidden="false" customHeight="false" outlineLevel="0" collapsed="false">
      <c r="A3318" s="415" t="n">
        <v>40996</v>
      </c>
    </row>
    <row r="3319" customFormat="false" ht="12.75" hidden="false" customHeight="false" outlineLevel="0" collapsed="false">
      <c r="A3319" s="415" t="n">
        <v>40997</v>
      </c>
    </row>
    <row r="3320" customFormat="false" ht="12.75" hidden="false" customHeight="false" outlineLevel="0" collapsed="false">
      <c r="A3320" s="415" t="n">
        <v>40998</v>
      </c>
    </row>
    <row r="3321" customFormat="false" ht="12.75" hidden="false" customHeight="false" outlineLevel="0" collapsed="false">
      <c r="A3321" s="415" t="n">
        <v>41001</v>
      </c>
    </row>
    <row r="3322" customFormat="false" ht="12.75" hidden="false" customHeight="false" outlineLevel="0" collapsed="false">
      <c r="A3322" s="415" t="n">
        <v>41002</v>
      </c>
    </row>
    <row r="3323" customFormat="false" ht="12.75" hidden="false" customHeight="false" outlineLevel="0" collapsed="false">
      <c r="A3323" s="415" t="n">
        <v>41003</v>
      </c>
    </row>
    <row r="3324" customFormat="false" ht="12.75" hidden="false" customHeight="false" outlineLevel="0" collapsed="false">
      <c r="A3324" s="415" t="n">
        <v>41004</v>
      </c>
    </row>
    <row r="3325" customFormat="false" ht="12.75" hidden="false" customHeight="false" outlineLevel="0" collapsed="false">
      <c r="A3325" s="415" t="n">
        <v>41005</v>
      </c>
    </row>
    <row r="3326" customFormat="false" ht="12.75" hidden="false" customHeight="false" outlineLevel="0" collapsed="false">
      <c r="A3326" s="415" t="n">
        <v>41008</v>
      </c>
    </row>
    <row r="3327" customFormat="false" ht="12.75" hidden="false" customHeight="false" outlineLevel="0" collapsed="false">
      <c r="A3327" s="415" t="n">
        <v>41009</v>
      </c>
    </row>
    <row r="3328" customFormat="false" ht="12.75" hidden="false" customHeight="false" outlineLevel="0" collapsed="false">
      <c r="A3328" s="415" t="n">
        <v>41010</v>
      </c>
    </row>
    <row r="3329" customFormat="false" ht="12.75" hidden="false" customHeight="false" outlineLevel="0" collapsed="false">
      <c r="A3329" s="415" t="n">
        <v>41011</v>
      </c>
    </row>
    <row r="3330" customFormat="false" ht="12.75" hidden="false" customHeight="false" outlineLevel="0" collapsed="false">
      <c r="A3330" s="415" t="n">
        <v>41012</v>
      </c>
    </row>
    <row r="3331" customFormat="false" ht="12.75" hidden="false" customHeight="false" outlineLevel="0" collapsed="false">
      <c r="A3331" s="415" t="n">
        <v>41015</v>
      </c>
    </row>
    <row r="3332" customFormat="false" ht="12.75" hidden="false" customHeight="false" outlineLevel="0" collapsed="false">
      <c r="A3332" s="415" t="n">
        <v>41016</v>
      </c>
    </row>
    <row r="3333" customFormat="false" ht="12.75" hidden="false" customHeight="false" outlineLevel="0" collapsed="false">
      <c r="A3333" s="415" t="n">
        <v>41017</v>
      </c>
    </row>
    <row r="3334" customFormat="false" ht="12.75" hidden="false" customHeight="false" outlineLevel="0" collapsed="false">
      <c r="A3334" s="415" t="n">
        <v>41018</v>
      </c>
    </row>
    <row r="3335" customFormat="false" ht="12.75" hidden="false" customHeight="false" outlineLevel="0" collapsed="false">
      <c r="A3335" s="415" t="n">
        <v>41019</v>
      </c>
    </row>
    <row r="3336" customFormat="false" ht="12.75" hidden="false" customHeight="false" outlineLevel="0" collapsed="false">
      <c r="A3336" s="415" t="n">
        <v>41022</v>
      </c>
    </row>
    <row r="3337" customFormat="false" ht="12.75" hidden="false" customHeight="false" outlineLevel="0" collapsed="false">
      <c r="A3337" s="415" t="n">
        <v>41023</v>
      </c>
    </row>
    <row r="3338" customFormat="false" ht="12.75" hidden="false" customHeight="false" outlineLevel="0" collapsed="false">
      <c r="A3338" s="415" t="n">
        <v>41024</v>
      </c>
    </row>
    <row r="3339" customFormat="false" ht="12.75" hidden="false" customHeight="false" outlineLevel="0" collapsed="false">
      <c r="A3339" s="415" t="n">
        <v>41025</v>
      </c>
    </row>
    <row r="3340" customFormat="false" ht="12.75" hidden="false" customHeight="false" outlineLevel="0" collapsed="false">
      <c r="A3340" s="415" t="n">
        <v>41026</v>
      </c>
    </row>
    <row r="3341" customFormat="false" ht="12.75" hidden="false" customHeight="false" outlineLevel="0" collapsed="false">
      <c r="A3341" s="415" t="n">
        <v>41029</v>
      </c>
    </row>
    <row r="3342" customFormat="false" ht="12.75" hidden="false" customHeight="false" outlineLevel="0" collapsed="false">
      <c r="A3342" s="415" t="n">
        <v>41030</v>
      </c>
    </row>
    <row r="3343" customFormat="false" ht="12.75" hidden="false" customHeight="false" outlineLevel="0" collapsed="false">
      <c r="A3343" s="415" t="n">
        <v>41031</v>
      </c>
    </row>
    <row r="3344" customFormat="false" ht="12.75" hidden="false" customHeight="false" outlineLevel="0" collapsed="false">
      <c r="A3344" s="415" t="n">
        <v>41032</v>
      </c>
    </row>
    <row r="3345" customFormat="false" ht="12.75" hidden="false" customHeight="false" outlineLevel="0" collapsed="false">
      <c r="A3345" s="415" t="n">
        <v>41033</v>
      </c>
    </row>
    <row r="3346" customFormat="false" ht="12.75" hidden="false" customHeight="false" outlineLevel="0" collapsed="false">
      <c r="A3346" s="415" t="n">
        <v>41036</v>
      </c>
    </row>
    <row r="3347" customFormat="false" ht="12.75" hidden="false" customHeight="false" outlineLevel="0" collapsed="false">
      <c r="A3347" s="415" t="n">
        <v>41037</v>
      </c>
    </row>
    <row r="3348" customFormat="false" ht="12.75" hidden="false" customHeight="false" outlineLevel="0" collapsed="false">
      <c r="A3348" s="415" t="n">
        <v>41038</v>
      </c>
    </row>
    <row r="3349" customFormat="false" ht="12.75" hidden="false" customHeight="false" outlineLevel="0" collapsed="false">
      <c r="A3349" s="415" t="n">
        <v>41039</v>
      </c>
    </row>
    <row r="3350" customFormat="false" ht="12.75" hidden="false" customHeight="false" outlineLevel="0" collapsed="false">
      <c r="A3350" s="415" t="n">
        <v>41040</v>
      </c>
    </row>
    <row r="3351" customFormat="false" ht="12.75" hidden="false" customHeight="false" outlineLevel="0" collapsed="false">
      <c r="A3351" s="415" t="n">
        <v>41043</v>
      </c>
    </row>
    <row r="3352" customFormat="false" ht="12.75" hidden="false" customHeight="false" outlineLevel="0" collapsed="false">
      <c r="A3352" s="415" t="n">
        <v>41044</v>
      </c>
    </row>
    <row r="3353" customFormat="false" ht="12.75" hidden="false" customHeight="false" outlineLevel="0" collapsed="false">
      <c r="A3353" s="415" t="n">
        <v>41045</v>
      </c>
    </row>
    <row r="3354" customFormat="false" ht="12.75" hidden="false" customHeight="false" outlineLevel="0" collapsed="false">
      <c r="A3354" s="415" t="n">
        <v>41046</v>
      </c>
    </row>
    <row r="3355" customFormat="false" ht="12.75" hidden="false" customHeight="false" outlineLevel="0" collapsed="false">
      <c r="A3355" s="415" t="n">
        <v>41047</v>
      </c>
    </row>
    <row r="3356" customFormat="false" ht="12.75" hidden="false" customHeight="false" outlineLevel="0" collapsed="false">
      <c r="A3356" s="415" t="n">
        <v>41050</v>
      </c>
    </row>
    <row r="3357" customFormat="false" ht="12.75" hidden="false" customHeight="false" outlineLevel="0" collapsed="false">
      <c r="A3357" s="415" t="n">
        <v>41051</v>
      </c>
    </row>
    <row r="3358" customFormat="false" ht="12.75" hidden="false" customHeight="false" outlineLevel="0" collapsed="false">
      <c r="A3358" s="415" t="n">
        <v>41052</v>
      </c>
    </row>
    <row r="3359" customFormat="false" ht="12.75" hidden="false" customHeight="false" outlineLevel="0" collapsed="false">
      <c r="A3359" s="415" t="n">
        <v>41053</v>
      </c>
    </row>
    <row r="3360" customFormat="false" ht="12.75" hidden="false" customHeight="false" outlineLevel="0" collapsed="false">
      <c r="A3360" s="415" t="n">
        <v>41054</v>
      </c>
    </row>
    <row r="3361" customFormat="false" ht="12.75" hidden="false" customHeight="false" outlineLevel="0" collapsed="false">
      <c r="A3361" s="415" t="n">
        <v>41057</v>
      </c>
    </row>
    <row r="3362" customFormat="false" ht="12.75" hidden="false" customHeight="false" outlineLevel="0" collapsed="false">
      <c r="A3362" s="415" t="n">
        <v>41058</v>
      </c>
    </row>
    <row r="3363" customFormat="false" ht="12.75" hidden="false" customHeight="false" outlineLevel="0" collapsed="false">
      <c r="A3363" s="415" t="n">
        <v>41059</v>
      </c>
    </row>
    <row r="3364" customFormat="false" ht="12.75" hidden="false" customHeight="false" outlineLevel="0" collapsed="false">
      <c r="A3364" s="415" t="n">
        <v>41060</v>
      </c>
    </row>
    <row r="3365" customFormat="false" ht="12.75" hidden="false" customHeight="false" outlineLevel="0" collapsed="false">
      <c r="A3365" s="415" t="n">
        <v>41061</v>
      </c>
    </row>
    <row r="3366" customFormat="false" ht="12.75" hidden="false" customHeight="false" outlineLevel="0" collapsed="false">
      <c r="A3366" s="415" t="n">
        <v>41064</v>
      </c>
    </row>
    <row r="3367" customFormat="false" ht="12.75" hidden="false" customHeight="false" outlineLevel="0" collapsed="false">
      <c r="A3367" s="415" t="n">
        <v>41065</v>
      </c>
    </row>
    <row r="3368" customFormat="false" ht="12.75" hidden="false" customHeight="false" outlineLevel="0" collapsed="false">
      <c r="A3368" s="415" t="n">
        <v>41066</v>
      </c>
    </row>
    <row r="3369" customFormat="false" ht="12.75" hidden="false" customHeight="false" outlineLevel="0" collapsed="false">
      <c r="A3369" s="415" t="n">
        <v>41067</v>
      </c>
    </row>
    <row r="3370" customFormat="false" ht="12.75" hidden="false" customHeight="false" outlineLevel="0" collapsed="false">
      <c r="A3370" s="415" t="n">
        <v>41068</v>
      </c>
    </row>
    <row r="3371" customFormat="false" ht="12.75" hidden="false" customHeight="false" outlineLevel="0" collapsed="false">
      <c r="A3371" s="415" t="n">
        <v>41071</v>
      </c>
    </row>
    <row r="3372" customFormat="false" ht="12.75" hidden="false" customHeight="false" outlineLevel="0" collapsed="false">
      <c r="A3372" s="415" t="n">
        <v>41072</v>
      </c>
    </row>
    <row r="3373" customFormat="false" ht="12.75" hidden="false" customHeight="false" outlineLevel="0" collapsed="false">
      <c r="A3373" s="415" t="n">
        <v>41073</v>
      </c>
    </row>
    <row r="3374" customFormat="false" ht="12.75" hidden="false" customHeight="false" outlineLevel="0" collapsed="false">
      <c r="A3374" s="415" t="n">
        <v>41074</v>
      </c>
    </row>
    <row r="3375" customFormat="false" ht="12.75" hidden="false" customHeight="false" outlineLevel="0" collapsed="false">
      <c r="A3375" s="415" t="n">
        <v>41075</v>
      </c>
    </row>
    <row r="3376" customFormat="false" ht="12.75" hidden="false" customHeight="false" outlineLevel="0" collapsed="false">
      <c r="A3376" s="415" t="n">
        <v>41078</v>
      </c>
    </row>
    <row r="3377" customFormat="false" ht="12.75" hidden="false" customHeight="false" outlineLevel="0" collapsed="false">
      <c r="A3377" s="415" t="n">
        <v>41079</v>
      </c>
    </row>
    <row r="3378" customFormat="false" ht="12.75" hidden="false" customHeight="false" outlineLevel="0" collapsed="false">
      <c r="A3378" s="415" t="n">
        <v>41080</v>
      </c>
    </row>
    <row r="3379" customFormat="false" ht="12.75" hidden="false" customHeight="false" outlineLevel="0" collapsed="false">
      <c r="A3379" s="415" t="n">
        <v>41081</v>
      </c>
    </row>
    <row r="3380" customFormat="false" ht="12.75" hidden="false" customHeight="false" outlineLevel="0" collapsed="false">
      <c r="A3380" s="415" t="n">
        <v>41082</v>
      </c>
    </row>
    <row r="3381" customFormat="false" ht="12.75" hidden="false" customHeight="false" outlineLevel="0" collapsed="false">
      <c r="A3381" s="415" t="n">
        <v>41085</v>
      </c>
    </row>
    <row r="3382" customFormat="false" ht="12.75" hidden="false" customHeight="false" outlineLevel="0" collapsed="false">
      <c r="A3382" s="415" t="n">
        <v>41086</v>
      </c>
    </row>
    <row r="3383" customFormat="false" ht="12.75" hidden="false" customHeight="false" outlineLevel="0" collapsed="false">
      <c r="A3383" s="415" t="n">
        <v>41087</v>
      </c>
    </row>
    <row r="3384" customFormat="false" ht="12.75" hidden="false" customHeight="false" outlineLevel="0" collapsed="false">
      <c r="A3384" s="415" t="n">
        <v>41088</v>
      </c>
    </row>
    <row r="3385" customFormat="false" ht="12.75" hidden="false" customHeight="false" outlineLevel="0" collapsed="false">
      <c r="A3385" s="415" t="n">
        <v>41089</v>
      </c>
    </row>
    <row r="3386" customFormat="false" ht="12.75" hidden="false" customHeight="false" outlineLevel="0" collapsed="false">
      <c r="A3386" s="415" t="n">
        <v>41092</v>
      </c>
    </row>
    <row r="3387" customFormat="false" ht="12.75" hidden="false" customHeight="false" outlineLevel="0" collapsed="false">
      <c r="A3387" s="415" t="n">
        <v>41093</v>
      </c>
    </row>
    <row r="3388" customFormat="false" ht="12.75" hidden="false" customHeight="false" outlineLevel="0" collapsed="false">
      <c r="A3388" s="415" t="n">
        <v>41095</v>
      </c>
    </row>
    <row r="3389" customFormat="false" ht="12.75" hidden="false" customHeight="false" outlineLevel="0" collapsed="false">
      <c r="A3389" s="415" t="n">
        <v>41096</v>
      </c>
    </row>
    <row r="3390" customFormat="false" ht="12.75" hidden="false" customHeight="false" outlineLevel="0" collapsed="false">
      <c r="A3390" s="415" t="n">
        <v>41099</v>
      </c>
    </row>
    <row r="3391" customFormat="false" ht="12.75" hidden="false" customHeight="false" outlineLevel="0" collapsed="false">
      <c r="A3391" s="415" t="n">
        <v>41100</v>
      </c>
    </row>
    <row r="3392" customFormat="false" ht="12.75" hidden="false" customHeight="false" outlineLevel="0" collapsed="false">
      <c r="A3392" s="415" t="n">
        <v>41101</v>
      </c>
    </row>
    <row r="3393" customFormat="false" ht="12.75" hidden="false" customHeight="false" outlineLevel="0" collapsed="false">
      <c r="A3393" s="415" t="n">
        <v>41102</v>
      </c>
    </row>
    <row r="3394" customFormat="false" ht="12.75" hidden="false" customHeight="false" outlineLevel="0" collapsed="false">
      <c r="A3394" s="415" t="n">
        <v>41103</v>
      </c>
    </row>
    <row r="3395" customFormat="false" ht="12.75" hidden="false" customHeight="false" outlineLevel="0" collapsed="false">
      <c r="A3395" s="415" t="n">
        <v>41106</v>
      </c>
    </row>
    <row r="3396" customFormat="false" ht="12.75" hidden="false" customHeight="false" outlineLevel="0" collapsed="false">
      <c r="A3396" s="415" t="n">
        <v>41107</v>
      </c>
    </row>
    <row r="3397" customFormat="false" ht="12.75" hidden="false" customHeight="false" outlineLevel="0" collapsed="false">
      <c r="A3397" s="415" t="n">
        <v>41108</v>
      </c>
    </row>
    <row r="3398" customFormat="false" ht="12.75" hidden="false" customHeight="false" outlineLevel="0" collapsed="false">
      <c r="A3398" s="415" t="n">
        <v>41109</v>
      </c>
    </row>
    <row r="3399" customFormat="false" ht="12.75" hidden="false" customHeight="false" outlineLevel="0" collapsed="false">
      <c r="A3399" s="415" t="n">
        <v>41110</v>
      </c>
    </row>
    <row r="3400" customFormat="false" ht="12.75" hidden="false" customHeight="false" outlineLevel="0" collapsed="false">
      <c r="A3400" s="415" t="n">
        <v>41113</v>
      </c>
    </row>
    <row r="3401" customFormat="false" ht="12.75" hidden="false" customHeight="false" outlineLevel="0" collapsed="false">
      <c r="A3401" s="415" t="n">
        <v>41114</v>
      </c>
    </row>
    <row r="3402" customFormat="false" ht="12.75" hidden="false" customHeight="false" outlineLevel="0" collapsed="false">
      <c r="A3402" s="415" t="n">
        <v>41115</v>
      </c>
    </row>
    <row r="3403" customFormat="false" ht="12.75" hidden="false" customHeight="false" outlineLevel="0" collapsed="false">
      <c r="A3403" s="415" t="n">
        <v>41116</v>
      </c>
    </row>
    <row r="3404" customFormat="false" ht="12.75" hidden="false" customHeight="false" outlineLevel="0" collapsed="false">
      <c r="A3404" s="415" t="n">
        <v>41117</v>
      </c>
    </row>
    <row r="3405" customFormat="false" ht="12.75" hidden="false" customHeight="false" outlineLevel="0" collapsed="false">
      <c r="A3405" s="415" t="n">
        <v>41120</v>
      </c>
    </row>
    <row r="3406" customFormat="false" ht="12.75" hidden="false" customHeight="false" outlineLevel="0" collapsed="false">
      <c r="A3406" s="415" t="n">
        <v>41121</v>
      </c>
    </row>
    <row r="3407" customFormat="false" ht="12.75" hidden="false" customHeight="false" outlineLevel="0" collapsed="false">
      <c r="A3407" s="415" t="n">
        <v>41122</v>
      </c>
    </row>
    <row r="3408" customFormat="false" ht="12.75" hidden="false" customHeight="false" outlineLevel="0" collapsed="false">
      <c r="A3408" s="415" t="n">
        <v>41123</v>
      </c>
    </row>
    <row r="3409" customFormat="false" ht="12.75" hidden="false" customHeight="false" outlineLevel="0" collapsed="false">
      <c r="A3409" s="415" t="n">
        <v>41124</v>
      </c>
    </row>
    <row r="3410" customFormat="false" ht="12.75" hidden="false" customHeight="false" outlineLevel="0" collapsed="false">
      <c r="A3410" s="415" t="n">
        <v>41127</v>
      </c>
    </row>
    <row r="3411" customFormat="false" ht="12.75" hidden="false" customHeight="false" outlineLevel="0" collapsed="false">
      <c r="A3411" s="415" t="n">
        <v>41128</v>
      </c>
    </row>
    <row r="3412" customFormat="false" ht="12.75" hidden="false" customHeight="false" outlineLevel="0" collapsed="false">
      <c r="A3412" s="415" t="n">
        <v>41129</v>
      </c>
    </row>
    <row r="3413" customFormat="false" ht="12.75" hidden="false" customHeight="false" outlineLevel="0" collapsed="false">
      <c r="A3413" s="415" t="n">
        <v>41130</v>
      </c>
    </row>
    <row r="3414" customFormat="false" ht="12.75" hidden="false" customHeight="false" outlineLevel="0" collapsed="false">
      <c r="A3414" s="415" t="n">
        <v>41131</v>
      </c>
    </row>
    <row r="3415" customFormat="false" ht="12.75" hidden="false" customHeight="false" outlineLevel="0" collapsed="false">
      <c r="A3415" s="415" t="n">
        <v>41134</v>
      </c>
    </row>
    <row r="3416" customFormat="false" ht="12.75" hidden="false" customHeight="false" outlineLevel="0" collapsed="false">
      <c r="A3416" s="415" t="n">
        <v>41135</v>
      </c>
    </row>
    <row r="3417" customFormat="false" ht="12.75" hidden="false" customHeight="false" outlineLevel="0" collapsed="false">
      <c r="A3417" s="415" t="n">
        <v>41136</v>
      </c>
    </row>
    <row r="3418" customFormat="false" ht="12.75" hidden="false" customHeight="false" outlineLevel="0" collapsed="false">
      <c r="A3418" s="415" t="n">
        <v>41137</v>
      </c>
    </row>
    <row r="3419" customFormat="false" ht="12.75" hidden="false" customHeight="false" outlineLevel="0" collapsed="false">
      <c r="A3419" s="415" t="n">
        <v>41138</v>
      </c>
    </row>
    <row r="3420" customFormat="false" ht="12.75" hidden="false" customHeight="false" outlineLevel="0" collapsed="false">
      <c r="A3420" s="415" t="n">
        <v>41141</v>
      </c>
    </row>
    <row r="3421" customFormat="false" ht="12.75" hidden="false" customHeight="false" outlineLevel="0" collapsed="false">
      <c r="A3421" s="415" t="n">
        <v>41142</v>
      </c>
    </row>
    <row r="3422" customFormat="false" ht="12.75" hidden="false" customHeight="false" outlineLevel="0" collapsed="false">
      <c r="A3422" s="415" t="n">
        <v>41143</v>
      </c>
    </row>
    <row r="3423" customFormat="false" ht="12.75" hidden="false" customHeight="false" outlineLevel="0" collapsed="false">
      <c r="A3423" s="415" t="n">
        <v>41144</v>
      </c>
    </row>
    <row r="3424" customFormat="false" ht="12.75" hidden="false" customHeight="false" outlineLevel="0" collapsed="false">
      <c r="A3424" s="415" t="n">
        <v>41145</v>
      </c>
    </row>
    <row r="3425" customFormat="false" ht="12.75" hidden="false" customHeight="false" outlineLevel="0" collapsed="false">
      <c r="A3425" s="415" t="n">
        <v>41148</v>
      </c>
    </row>
    <row r="3426" customFormat="false" ht="12.75" hidden="false" customHeight="false" outlineLevel="0" collapsed="false">
      <c r="A3426" s="415" t="n">
        <v>41149</v>
      </c>
    </row>
    <row r="3427" customFormat="false" ht="12.75" hidden="false" customHeight="false" outlineLevel="0" collapsed="false">
      <c r="A3427" s="415" t="n">
        <v>41150</v>
      </c>
    </row>
    <row r="3428" customFormat="false" ht="12.75" hidden="false" customHeight="false" outlineLevel="0" collapsed="false">
      <c r="A3428" s="415" t="n">
        <v>41151</v>
      </c>
    </row>
    <row r="3429" customFormat="false" ht="12.75" hidden="false" customHeight="false" outlineLevel="0" collapsed="false">
      <c r="A3429" s="415" t="n">
        <v>41152</v>
      </c>
    </row>
    <row r="3430" customFormat="false" ht="12.75" hidden="false" customHeight="false" outlineLevel="0" collapsed="false">
      <c r="A3430" s="415" t="n">
        <v>41155</v>
      </c>
    </row>
    <row r="3431" customFormat="false" ht="12.75" hidden="false" customHeight="false" outlineLevel="0" collapsed="false">
      <c r="A3431" s="415" t="n">
        <v>41156</v>
      </c>
    </row>
    <row r="3432" customFormat="false" ht="12.75" hidden="false" customHeight="false" outlineLevel="0" collapsed="false">
      <c r="A3432" s="415" t="n">
        <v>41157</v>
      </c>
    </row>
    <row r="3433" customFormat="false" ht="12.75" hidden="false" customHeight="false" outlineLevel="0" collapsed="false">
      <c r="A3433" s="415" t="n">
        <v>41158</v>
      </c>
    </row>
    <row r="3434" customFormat="false" ht="12.75" hidden="false" customHeight="false" outlineLevel="0" collapsed="false">
      <c r="A3434" s="415" t="n">
        <v>41159</v>
      </c>
    </row>
    <row r="3435" customFormat="false" ht="12.75" hidden="false" customHeight="false" outlineLevel="0" collapsed="false">
      <c r="A3435" s="415" t="n">
        <v>41162</v>
      </c>
    </row>
    <row r="3436" customFormat="false" ht="12.75" hidden="false" customHeight="false" outlineLevel="0" collapsed="false">
      <c r="A3436" s="415" t="n">
        <v>41163</v>
      </c>
    </row>
    <row r="3437" customFormat="false" ht="12.75" hidden="false" customHeight="false" outlineLevel="0" collapsed="false">
      <c r="A3437" s="415" t="n">
        <v>41164</v>
      </c>
    </row>
    <row r="3438" customFormat="false" ht="12.75" hidden="false" customHeight="false" outlineLevel="0" collapsed="false">
      <c r="A3438" s="415" t="n">
        <v>41165</v>
      </c>
    </row>
    <row r="3439" customFormat="false" ht="12.75" hidden="false" customHeight="false" outlineLevel="0" collapsed="false">
      <c r="A3439" s="415" t="n">
        <v>41166</v>
      </c>
    </row>
    <row r="3440" customFormat="false" ht="12.75" hidden="false" customHeight="false" outlineLevel="0" collapsed="false">
      <c r="A3440" s="415" t="n">
        <v>41169</v>
      </c>
    </row>
    <row r="3441" customFormat="false" ht="12.75" hidden="false" customHeight="false" outlineLevel="0" collapsed="false">
      <c r="A3441" s="415" t="n">
        <v>41170</v>
      </c>
    </row>
    <row r="3442" customFormat="false" ht="12.75" hidden="false" customHeight="false" outlineLevel="0" collapsed="false">
      <c r="A3442" s="415" t="n">
        <v>41171</v>
      </c>
    </row>
    <row r="3443" customFormat="false" ht="12.75" hidden="false" customHeight="false" outlineLevel="0" collapsed="false">
      <c r="A3443" s="415" t="n">
        <v>41172</v>
      </c>
    </row>
    <row r="3444" customFormat="false" ht="12.75" hidden="false" customHeight="false" outlineLevel="0" collapsed="false">
      <c r="A3444" s="415" t="n">
        <v>41173</v>
      </c>
    </row>
    <row r="3445" customFormat="false" ht="12.75" hidden="false" customHeight="false" outlineLevel="0" collapsed="false">
      <c r="A3445" s="415" t="n">
        <v>41176</v>
      </c>
    </row>
    <row r="3446" customFormat="false" ht="12.75" hidden="false" customHeight="false" outlineLevel="0" collapsed="false">
      <c r="A3446" s="415" t="n">
        <v>41177</v>
      </c>
    </row>
    <row r="3447" customFormat="false" ht="12.75" hidden="false" customHeight="false" outlineLevel="0" collapsed="false">
      <c r="A3447" s="415" t="n">
        <v>41178</v>
      </c>
    </row>
    <row r="3448" customFormat="false" ht="12.75" hidden="false" customHeight="false" outlineLevel="0" collapsed="false">
      <c r="A3448" s="415" t="n">
        <v>41179</v>
      </c>
    </row>
    <row r="3449" customFormat="false" ht="12.75" hidden="false" customHeight="false" outlineLevel="0" collapsed="false">
      <c r="A3449" s="415" t="n">
        <v>41180</v>
      </c>
    </row>
    <row r="3450" customFormat="false" ht="12.75" hidden="false" customHeight="false" outlineLevel="0" collapsed="false">
      <c r="A3450" s="415" t="n">
        <v>41183</v>
      </c>
    </row>
    <row r="3451" customFormat="false" ht="12.75" hidden="false" customHeight="false" outlineLevel="0" collapsed="false">
      <c r="A3451" s="415" t="n">
        <v>41184</v>
      </c>
    </row>
    <row r="3452" customFormat="false" ht="12.75" hidden="false" customHeight="false" outlineLevel="0" collapsed="false">
      <c r="A3452" s="415" t="n">
        <v>41185</v>
      </c>
    </row>
    <row r="3453" customFormat="false" ht="12.75" hidden="false" customHeight="false" outlineLevel="0" collapsed="false">
      <c r="A3453" s="415" t="n">
        <v>41186</v>
      </c>
    </row>
    <row r="3454" customFormat="false" ht="12.75" hidden="false" customHeight="false" outlineLevel="0" collapsed="false">
      <c r="A3454" s="415" t="n">
        <v>41187</v>
      </c>
    </row>
    <row r="3455" customFormat="false" ht="12.75" hidden="false" customHeight="false" outlineLevel="0" collapsed="false">
      <c r="A3455" s="415" t="n">
        <v>41190</v>
      </c>
    </row>
    <row r="3456" customFormat="false" ht="12.75" hidden="false" customHeight="false" outlineLevel="0" collapsed="false">
      <c r="A3456" s="415" t="n">
        <v>41191</v>
      </c>
    </row>
    <row r="3457" customFormat="false" ht="12.75" hidden="false" customHeight="false" outlineLevel="0" collapsed="false">
      <c r="A3457" s="415" t="n">
        <v>41192</v>
      </c>
    </row>
    <row r="3458" customFormat="false" ht="12.75" hidden="false" customHeight="false" outlineLevel="0" collapsed="false">
      <c r="A3458" s="415" t="n">
        <v>41193</v>
      </c>
    </row>
    <row r="3459" customFormat="false" ht="12.75" hidden="false" customHeight="false" outlineLevel="0" collapsed="false">
      <c r="A3459" s="415" t="n">
        <v>41194</v>
      </c>
    </row>
    <row r="3460" customFormat="false" ht="12.75" hidden="false" customHeight="false" outlineLevel="0" collapsed="false">
      <c r="A3460" s="415" t="n">
        <v>41197</v>
      </c>
    </row>
    <row r="3461" customFormat="false" ht="12.75" hidden="false" customHeight="false" outlineLevel="0" collapsed="false">
      <c r="A3461" s="415" t="n">
        <v>41198</v>
      </c>
    </row>
    <row r="3462" customFormat="false" ht="12.75" hidden="false" customHeight="false" outlineLevel="0" collapsed="false">
      <c r="A3462" s="415" t="n">
        <v>41199</v>
      </c>
    </row>
    <row r="3463" customFormat="false" ht="12.75" hidden="false" customHeight="false" outlineLevel="0" collapsed="false">
      <c r="A3463" s="415" t="n">
        <v>41200</v>
      </c>
    </row>
    <row r="3464" customFormat="false" ht="12.75" hidden="false" customHeight="false" outlineLevel="0" collapsed="false">
      <c r="A3464" s="415" t="n">
        <v>41201</v>
      </c>
    </row>
    <row r="3465" customFormat="false" ht="12.75" hidden="false" customHeight="false" outlineLevel="0" collapsed="false">
      <c r="A3465" s="415" t="n">
        <v>41204</v>
      </c>
    </row>
    <row r="3466" customFormat="false" ht="12.75" hidden="false" customHeight="false" outlineLevel="0" collapsed="false">
      <c r="A3466" s="415" t="n">
        <v>41205</v>
      </c>
    </row>
    <row r="3467" customFormat="false" ht="12.75" hidden="false" customHeight="false" outlineLevel="0" collapsed="false">
      <c r="A3467" s="415" t="n">
        <v>41206</v>
      </c>
    </row>
    <row r="3468" customFormat="false" ht="12.75" hidden="false" customHeight="false" outlineLevel="0" collapsed="false">
      <c r="A3468" s="415" t="n">
        <v>41207</v>
      </c>
    </row>
    <row r="3469" customFormat="false" ht="12.75" hidden="false" customHeight="false" outlineLevel="0" collapsed="false">
      <c r="A3469" s="415" t="n">
        <v>41208</v>
      </c>
    </row>
    <row r="3470" customFormat="false" ht="12.75" hidden="false" customHeight="false" outlineLevel="0" collapsed="false">
      <c r="A3470" s="415" t="n">
        <v>41211</v>
      </c>
    </row>
    <row r="3471" customFormat="false" ht="12.75" hidden="false" customHeight="false" outlineLevel="0" collapsed="false">
      <c r="A3471" s="415" t="n">
        <v>41212</v>
      </c>
    </row>
    <row r="3472" customFormat="false" ht="12.75" hidden="false" customHeight="false" outlineLevel="0" collapsed="false">
      <c r="A3472" s="415" t="n">
        <v>41213</v>
      </c>
    </row>
    <row r="3473" customFormat="false" ht="12.75" hidden="false" customHeight="false" outlineLevel="0" collapsed="false">
      <c r="A3473" s="415" t="n">
        <v>41214</v>
      </c>
    </row>
    <row r="3474" customFormat="false" ht="12.75" hidden="false" customHeight="false" outlineLevel="0" collapsed="false">
      <c r="A3474" s="415" t="n">
        <v>41215</v>
      </c>
    </row>
    <row r="3475" customFormat="false" ht="12.75" hidden="false" customHeight="false" outlineLevel="0" collapsed="false">
      <c r="A3475" s="415" t="n">
        <v>41218</v>
      </c>
    </row>
    <row r="3476" customFormat="false" ht="12.75" hidden="false" customHeight="false" outlineLevel="0" collapsed="false">
      <c r="A3476" s="415" t="n">
        <v>41219</v>
      </c>
    </row>
    <row r="3477" customFormat="false" ht="12.75" hidden="false" customHeight="false" outlineLevel="0" collapsed="false">
      <c r="A3477" s="415" t="n">
        <v>41220</v>
      </c>
    </row>
    <row r="3478" customFormat="false" ht="12.75" hidden="false" customHeight="false" outlineLevel="0" collapsed="false">
      <c r="A3478" s="415" t="n">
        <v>41221</v>
      </c>
    </row>
    <row r="3479" customFormat="false" ht="12.75" hidden="false" customHeight="false" outlineLevel="0" collapsed="false">
      <c r="A3479" s="415" t="n">
        <v>41222</v>
      </c>
    </row>
    <row r="3480" customFormat="false" ht="12.75" hidden="false" customHeight="false" outlineLevel="0" collapsed="false">
      <c r="A3480" s="415" t="n">
        <v>41225</v>
      </c>
    </row>
    <row r="3481" customFormat="false" ht="12.75" hidden="false" customHeight="false" outlineLevel="0" collapsed="false">
      <c r="A3481" s="415" t="n">
        <v>41226</v>
      </c>
    </row>
    <row r="3482" customFormat="false" ht="12.75" hidden="false" customHeight="false" outlineLevel="0" collapsed="false">
      <c r="A3482" s="415" t="n">
        <v>41227</v>
      </c>
    </row>
    <row r="3483" customFormat="false" ht="12.75" hidden="false" customHeight="false" outlineLevel="0" collapsed="false">
      <c r="A3483" s="415" t="n">
        <v>41228</v>
      </c>
    </row>
    <row r="3484" customFormat="false" ht="12.75" hidden="false" customHeight="false" outlineLevel="0" collapsed="false">
      <c r="A3484" s="415" t="n">
        <v>41229</v>
      </c>
    </row>
    <row r="3485" customFormat="false" ht="12.75" hidden="false" customHeight="false" outlineLevel="0" collapsed="false">
      <c r="A3485" s="415" t="n">
        <v>41232</v>
      </c>
    </row>
    <row r="3486" customFormat="false" ht="12.75" hidden="false" customHeight="false" outlineLevel="0" collapsed="false">
      <c r="A3486" s="415" t="n">
        <v>41233</v>
      </c>
    </row>
    <row r="3487" customFormat="false" ht="12.75" hidden="false" customHeight="false" outlineLevel="0" collapsed="false">
      <c r="A3487" s="415" t="n">
        <v>41234</v>
      </c>
    </row>
    <row r="3488" customFormat="false" ht="12.75" hidden="false" customHeight="false" outlineLevel="0" collapsed="false">
      <c r="A3488" s="415" t="n">
        <v>41235</v>
      </c>
    </row>
    <row r="3489" customFormat="false" ht="12.75" hidden="false" customHeight="false" outlineLevel="0" collapsed="false">
      <c r="A3489" s="415" t="n">
        <v>41236</v>
      </c>
    </row>
    <row r="3490" customFormat="false" ht="12.75" hidden="false" customHeight="false" outlineLevel="0" collapsed="false">
      <c r="A3490" s="415" t="n">
        <v>41239</v>
      </c>
    </row>
    <row r="3491" customFormat="false" ht="12.75" hidden="false" customHeight="false" outlineLevel="0" collapsed="false">
      <c r="A3491" s="415" t="n">
        <v>41240</v>
      </c>
    </row>
    <row r="3492" customFormat="false" ht="12.75" hidden="false" customHeight="false" outlineLevel="0" collapsed="false">
      <c r="A3492" s="415" t="n">
        <v>41241</v>
      </c>
    </row>
    <row r="3493" customFormat="false" ht="12.75" hidden="false" customHeight="false" outlineLevel="0" collapsed="false">
      <c r="A3493" s="415" t="n">
        <v>41242</v>
      </c>
    </row>
    <row r="3494" customFormat="false" ht="12.75" hidden="false" customHeight="false" outlineLevel="0" collapsed="false">
      <c r="A3494" s="415" t="n">
        <v>41243</v>
      </c>
    </row>
    <row r="3495" customFormat="false" ht="12.75" hidden="false" customHeight="false" outlineLevel="0" collapsed="false">
      <c r="A3495" s="415" t="n">
        <v>41246</v>
      </c>
    </row>
    <row r="3496" customFormat="false" ht="12.75" hidden="false" customHeight="false" outlineLevel="0" collapsed="false">
      <c r="A3496" s="415" t="n">
        <v>41247</v>
      </c>
    </row>
    <row r="3497" customFormat="false" ht="12.75" hidden="false" customHeight="false" outlineLevel="0" collapsed="false">
      <c r="A3497" s="415" t="n">
        <v>41248</v>
      </c>
    </row>
    <row r="3498" customFormat="false" ht="12.75" hidden="false" customHeight="false" outlineLevel="0" collapsed="false">
      <c r="A3498" s="415" t="n">
        <v>41249</v>
      </c>
    </row>
    <row r="3499" customFormat="false" ht="12.75" hidden="false" customHeight="false" outlineLevel="0" collapsed="false">
      <c r="A3499" s="415" t="n">
        <v>41250</v>
      </c>
    </row>
    <row r="3500" customFormat="false" ht="12.75" hidden="false" customHeight="false" outlineLevel="0" collapsed="false">
      <c r="A3500" s="415" t="n">
        <v>41253</v>
      </c>
    </row>
    <row r="3501" customFormat="false" ht="12.75" hidden="false" customHeight="false" outlineLevel="0" collapsed="false">
      <c r="A3501" s="415" t="n">
        <v>41254</v>
      </c>
    </row>
    <row r="3502" customFormat="false" ht="12.75" hidden="false" customHeight="false" outlineLevel="0" collapsed="false">
      <c r="A3502" s="415" t="n">
        <v>41255</v>
      </c>
    </row>
    <row r="3503" customFormat="false" ht="12.75" hidden="false" customHeight="false" outlineLevel="0" collapsed="false">
      <c r="A3503" s="415" t="n">
        <v>41256</v>
      </c>
    </row>
    <row r="3504" customFormat="false" ht="12.75" hidden="false" customHeight="false" outlineLevel="0" collapsed="false">
      <c r="A3504" s="415" t="n">
        <v>41257</v>
      </c>
    </row>
    <row r="3505" customFormat="false" ht="12.75" hidden="false" customHeight="false" outlineLevel="0" collapsed="false">
      <c r="A3505" s="415" t="n">
        <v>41260</v>
      </c>
    </row>
    <row r="3506" customFormat="false" ht="12.75" hidden="false" customHeight="false" outlineLevel="0" collapsed="false">
      <c r="A3506" s="415" t="n">
        <v>41261</v>
      </c>
    </row>
    <row r="3507" customFormat="false" ht="12.75" hidden="false" customHeight="false" outlineLevel="0" collapsed="false">
      <c r="A3507" s="415" t="n">
        <v>41262</v>
      </c>
    </row>
    <row r="3508" customFormat="false" ht="12.75" hidden="false" customHeight="false" outlineLevel="0" collapsed="false">
      <c r="A3508" s="415" t="n">
        <v>41263</v>
      </c>
    </row>
    <row r="3509" customFormat="false" ht="12.75" hidden="false" customHeight="false" outlineLevel="0" collapsed="false">
      <c r="A3509" s="415" t="n">
        <v>41264</v>
      </c>
    </row>
    <row r="3510" customFormat="false" ht="12.75" hidden="false" customHeight="false" outlineLevel="0" collapsed="false">
      <c r="A3510" s="415" t="n">
        <v>41267</v>
      </c>
    </row>
    <row r="3511" customFormat="false" ht="12.75" hidden="false" customHeight="false" outlineLevel="0" collapsed="false">
      <c r="A3511" s="415" t="n">
        <v>41269</v>
      </c>
    </row>
    <row r="3512" customFormat="false" ht="12.75" hidden="false" customHeight="false" outlineLevel="0" collapsed="false">
      <c r="A3512" s="415" t="n">
        <v>41270</v>
      </c>
    </row>
    <row r="3513" customFormat="false" ht="12.75" hidden="false" customHeight="false" outlineLevel="0" collapsed="false">
      <c r="A3513" s="415" t="n">
        <v>41271</v>
      </c>
    </row>
    <row r="3514" customFormat="false" ht="12.75" hidden="false" customHeight="false" outlineLevel="0" collapsed="false">
      <c r="A3514" s="415" t="n">
        <v>41274</v>
      </c>
    </row>
    <row r="3515" customFormat="false" ht="12.75" hidden="false" customHeight="false" outlineLevel="0" collapsed="false">
      <c r="A3515" s="415" t="n">
        <v>41276</v>
      </c>
    </row>
    <row r="3516" customFormat="false" ht="12.75" hidden="false" customHeight="false" outlineLevel="0" collapsed="false">
      <c r="A3516" s="415" t="n">
        <v>41277</v>
      </c>
    </row>
    <row r="3517" customFormat="false" ht="12.75" hidden="false" customHeight="false" outlineLevel="0" collapsed="false">
      <c r="A3517" s="415" t="n">
        <v>41278</v>
      </c>
    </row>
    <row r="3518" customFormat="false" ht="12.75" hidden="false" customHeight="false" outlineLevel="0" collapsed="false">
      <c r="A3518" s="415" t="n">
        <v>41281</v>
      </c>
    </row>
    <row r="3519" customFormat="false" ht="12.75" hidden="false" customHeight="false" outlineLevel="0" collapsed="false">
      <c r="A3519" s="415" t="n">
        <v>41282</v>
      </c>
    </row>
    <row r="3520" customFormat="false" ht="12.75" hidden="false" customHeight="false" outlineLevel="0" collapsed="false">
      <c r="A3520" s="415" t="n">
        <v>41283</v>
      </c>
    </row>
    <row r="3521" customFormat="false" ht="12.75" hidden="false" customHeight="false" outlineLevel="0" collapsed="false">
      <c r="A3521" s="415" t="n">
        <v>41284</v>
      </c>
    </row>
    <row r="3522" customFormat="false" ht="12.75" hidden="false" customHeight="false" outlineLevel="0" collapsed="false">
      <c r="A3522" s="415" t="n">
        <v>41285</v>
      </c>
    </row>
    <row r="3523" customFormat="false" ht="12.75" hidden="false" customHeight="false" outlineLevel="0" collapsed="false">
      <c r="A3523" s="415" t="n">
        <v>41288</v>
      </c>
    </row>
    <row r="3524" customFormat="false" ht="12.75" hidden="false" customHeight="false" outlineLevel="0" collapsed="false">
      <c r="A3524" s="415" t="n">
        <v>41289</v>
      </c>
    </row>
    <row r="3525" customFormat="false" ht="12.75" hidden="false" customHeight="false" outlineLevel="0" collapsed="false">
      <c r="A3525" s="415" t="n">
        <v>41290</v>
      </c>
    </row>
    <row r="3526" customFormat="false" ht="12.75" hidden="false" customHeight="false" outlineLevel="0" collapsed="false">
      <c r="A3526" s="415" t="n">
        <v>41291</v>
      </c>
    </row>
    <row r="3527" customFormat="false" ht="12.75" hidden="false" customHeight="false" outlineLevel="0" collapsed="false">
      <c r="A3527" s="415" t="n">
        <v>41292</v>
      </c>
    </row>
    <row r="3528" customFormat="false" ht="12.75" hidden="false" customHeight="false" outlineLevel="0" collapsed="false">
      <c r="A3528" s="415" t="n">
        <v>41295</v>
      </c>
    </row>
    <row r="3529" customFormat="false" ht="12.75" hidden="false" customHeight="false" outlineLevel="0" collapsed="false">
      <c r="A3529" s="415" t="n">
        <v>41296</v>
      </c>
    </row>
    <row r="3530" customFormat="false" ht="12.75" hidden="false" customHeight="false" outlineLevel="0" collapsed="false">
      <c r="A3530" s="415" t="n">
        <v>41297</v>
      </c>
    </row>
    <row r="3531" customFormat="false" ht="12.75" hidden="false" customHeight="false" outlineLevel="0" collapsed="false">
      <c r="A3531" s="415" t="n">
        <v>41298</v>
      </c>
    </row>
    <row r="3532" customFormat="false" ht="12.75" hidden="false" customHeight="false" outlineLevel="0" collapsed="false">
      <c r="A3532" s="415" t="n">
        <v>41299</v>
      </c>
    </row>
    <row r="3533" customFormat="false" ht="12.75" hidden="false" customHeight="false" outlineLevel="0" collapsed="false">
      <c r="A3533" s="415" t="n">
        <v>41302</v>
      </c>
    </row>
    <row r="3534" customFormat="false" ht="12.75" hidden="false" customHeight="false" outlineLevel="0" collapsed="false">
      <c r="A3534" s="415" t="n">
        <v>41303</v>
      </c>
    </row>
    <row r="3535" customFormat="false" ht="12.75" hidden="false" customHeight="false" outlineLevel="0" collapsed="false">
      <c r="A3535" s="415" t="n">
        <v>41304</v>
      </c>
    </row>
    <row r="3536" customFormat="false" ht="12.75" hidden="false" customHeight="false" outlineLevel="0" collapsed="false">
      <c r="A3536" s="415" t="n">
        <v>41305</v>
      </c>
    </row>
    <row r="3537" customFormat="false" ht="12.75" hidden="false" customHeight="false" outlineLevel="0" collapsed="false">
      <c r="A3537" s="415" t="n">
        <v>41306</v>
      </c>
    </row>
    <row r="3538" customFormat="false" ht="12.75" hidden="false" customHeight="false" outlineLevel="0" collapsed="false">
      <c r="A3538" s="415" t="n">
        <v>41309</v>
      </c>
    </row>
    <row r="3539" customFormat="false" ht="12.75" hidden="false" customHeight="false" outlineLevel="0" collapsed="false">
      <c r="A3539" s="415" t="n">
        <v>41310</v>
      </c>
    </row>
    <row r="3540" customFormat="false" ht="12.75" hidden="false" customHeight="false" outlineLevel="0" collapsed="false">
      <c r="A3540" s="415" t="n">
        <v>41311</v>
      </c>
    </row>
    <row r="3541" customFormat="false" ht="12.75" hidden="false" customHeight="false" outlineLevel="0" collapsed="false">
      <c r="A3541" s="415" t="n">
        <v>41312</v>
      </c>
    </row>
    <row r="3542" customFormat="false" ht="12.75" hidden="false" customHeight="false" outlineLevel="0" collapsed="false">
      <c r="A3542" s="415" t="n">
        <v>41313</v>
      </c>
    </row>
    <row r="3543" customFormat="false" ht="12.75" hidden="false" customHeight="false" outlineLevel="0" collapsed="false">
      <c r="A3543" s="415" t="n">
        <v>41316</v>
      </c>
    </row>
    <row r="3544" customFormat="false" ht="12.75" hidden="false" customHeight="false" outlineLevel="0" collapsed="false">
      <c r="A3544" s="415" t="n">
        <v>41317</v>
      </c>
    </row>
    <row r="3545" customFormat="false" ht="12.75" hidden="false" customHeight="false" outlineLevel="0" collapsed="false">
      <c r="A3545" s="415" t="n">
        <v>41318</v>
      </c>
    </row>
    <row r="3546" customFormat="false" ht="12.75" hidden="false" customHeight="false" outlineLevel="0" collapsed="false">
      <c r="A3546" s="415" t="n">
        <v>41319</v>
      </c>
    </row>
    <row r="3547" customFormat="false" ht="12.75" hidden="false" customHeight="false" outlineLevel="0" collapsed="false">
      <c r="A3547" s="415" t="n">
        <v>41320</v>
      </c>
    </row>
    <row r="3548" customFormat="false" ht="12.75" hidden="false" customHeight="false" outlineLevel="0" collapsed="false">
      <c r="A3548" s="415" t="n">
        <v>41323</v>
      </c>
    </row>
    <row r="3549" customFormat="false" ht="12.75" hidden="false" customHeight="false" outlineLevel="0" collapsed="false">
      <c r="A3549" s="415" t="n">
        <v>41324</v>
      </c>
    </row>
    <row r="3550" customFormat="false" ht="12.75" hidden="false" customHeight="false" outlineLevel="0" collapsed="false">
      <c r="A3550" s="415" t="n">
        <v>41325</v>
      </c>
    </row>
    <row r="3551" customFormat="false" ht="12.75" hidden="false" customHeight="false" outlineLevel="0" collapsed="false">
      <c r="A3551" s="415" t="n">
        <v>41326</v>
      </c>
    </row>
    <row r="3552" customFormat="false" ht="12.75" hidden="false" customHeight="false" outlineLevel="0" collapsed="false">
      <c r="A3552" s="415" t="n">
        <v>41327</v>
      </c>
    </row>
    <row r="3553" customFormat="false" ht="12.75" hidden="false" customHeight="false" outlineLevel="0" collapsed="false">
      <c r="A3553" s="415" t="n">
        <v>41330</v>
      </c>
    </row>
    <row r="3554" customFormat="false" ht="12.75" hidden="false" customHeight="false" outlineLevel="0" collapsed="false">
      <c r="A3554" s="415" t="n">
        <v>41331</v>
      </c>
    </row>
    <row r="3555" customFormat="false" ht="12.75" hidden="false" customHeight="false" outlineLevel="0" collapsed="false">
      <c r="A3555" s="415" t="n">
        <v>41332</v>
      </c>
    </row>
    <row r="3556" customFormat="false" ht="12.75" hidden="false" customHeight="false" outlineLevel="0" collapsed="false">
      <c r="A3556" s="415" t="n">
        <v>41333</v>
      </c>
    </row>
    <row r="3557" customFormat="false" ht="12.75" hidden="false" customHeight="false" outlineLevel="0" collapsed="false">
      <c r="A3557" s="415" t="n">
        <v>41334</v>
      </c>
    </row>
    <row r="3558" customFormat="false" ht="12.75" hidden="false" customHeight="false" outlineLevel="0" collapsed="false">
      <c r="A3558" s="415" t="n">
        <v>41337</v>
      </c>
    </row>
    <row r="3559" customFormat="false" ht="12.75" hidden="false" customHeight="false" outlineLevel="0" collapsed="false">
      <c r="A3559" s="415" t="n">
        <v>41338</v>
      </c>
    </row>
    <row r="3560" customFormat="false" ht="12.75" hidden="false" customHeight="false" outlineLevel="0" collapsed="false">
      <c r="A3560" s="415" t="n">
        <v>41339</v>
      </c>
    </row>
    <row r="3561" customFormat="false" ht="12.75" hidden="false" customHeight="false" outlineLevel="0" collapsed="false">
      <c r="A3561" s="415" t="n">
        <v>41340</v>
      </c>
    </row>
    <row r="3562" customFormat="false" ht="12.75" hidden="false" customHeight="false" outlineLevel="0" collapsed="false">
      <c r="A3562" s="415" t="n">
        <v>41341</v>
      </c>
    </row>
    <row r="3563" customFormat="false" ht="12.75" hidden="false" customHeight="false" outlineLevel="0" collapsed="false">
      <c r="A3563" s="415" t="n">
        <v>41344</v>
      </c>
    </row>
    <row r="3564" customFormat="false" ht="12.75" hidden="false" customHeight="false" outlineLevel="0" collapsed="false">
      <c r="A3564" s="415" t="n">
        <v>41345</v>
      </c>
    </row>
    <row r="3565" customFormat="false" ht="12.75" hidden="false" customHeight="false" outlineLevel="0" collapsed="false">
      <c r="A3565" s="415" t="n">
        <v>41346</v>
      </c>
    </row>
    <row r="3566" customFormat="false" ht="12.75" hidden="false" customHeight="false" outlineLevel="0" collapsed="false">
      <c r="A3566" s="415" t="n">
        <v>41347</v>
      </c>
    </row>
    <row r="3567" customFormat="false" ht="12.75" hidden="false" customHeight="false" outlineLevel="0" collapsed="false">
      <c r="A3567" s="415" t="n">
        <v>41348</v>
      </c>
    </row>
    <row r="3568" customFormat="false" ht="12.75" hidden="false" customHeight="false" outlineLevel="0" collapsed="false">
      <c r="A3568" s="415" t="n">
        <v>41351</v>
      </c>
    </row>
    <row r="3569" customFormat="false" ht="12.75" hidden="false" customHeight="false" outlineLevel="0" collapsed="false">
      <c r="A3569" s="415" t="n">
        <v>41352</v>
      </c>
    </row>
    <row r="3570" customFormat="false" ht="12.75" hidden="false" customHeight="false" outlineLevel="0" collapsed="false">
      <c r="A3570" s="415" t="n">
        <v>41353</v>
      </c>
    </row>
    <row r="3571" customFormat="false" ht="12.75" hidden="false" customHeight="false" outlineLevel="0" collapsed="false">
      <c r="A3571" s="415" t="n">
        <v>41354</v>
      </c>
    </row>
    <row r="3572" customFormat="false" ht="12.75" hidden="false" customHeight="false" outlineLevel="0" collapsed="false">
      <c r="A3572" s="415" t="n">
        <v>41355</v>
      </c>
    </row>
    <row r="3573" customFormat="false" ht="12.75" hidden="false" customHeight="false" outlineLevel="0" collapsed="false">
      <c r="A3573" s="415" t="n">
        <v>41358</v>
      </c>
    </row>
    <row r="3574" customFormat="false" ht="12.75" hidden="false" customHeight="false" outlineLevel="0" collapsed="false">
      <c r="A3574" s="415" t="n">
        <v>41359</v>
      </c>
    </row>
    <row r="3575" customFormat="false" ht="12.75" hidden="false" customHeight="false" outlineLevel="0" collapsed="false">
      <c r="A3575" s="415" t="n">
        <v>41360</v>
      </c>
    </row>
    <row r="3576" customFormat="false" ht="12.75" hidden="false" customHeight="false" outlineLevel="0" collapsed="false">
      <c r="A3576" s="415" t="n">
        <v>41361</v>
      </c>
    </row>
    <row r="3577" customFormat="false" ht="12.75" hidden="false" customHeight="false" outlineLevel="0" collapsed="false">
      <c r="A3577" s="415" t="n">
        <v>41362</v>
      </c>
    </row>
    <row r="3578" customFormat="false" ht="12.75" hidden="false" customHeight="false" outlineLevel="0" collapsed="false">
      <c r="A3578" s="415" t="n">
        <v>41365</v>
      </c>
    </row>
    <row r="3579" customFormat="false" ht="12.75" hidden="false" customHeight="false" outlineLevel="0" collapsed="false">
      <c r="A3579" s="415" t="n">
        <v>41366</v>
      </c>
    </row>
    <row r="3580" customFormat="false" ht="12.75" hidden="false" customHeight="false" outlineLevel="0" collapsed="false">
      <c r="A3580" s="415" t="n">
        <v>41367</v>
      </c>
    </row>
    <row r="3581" customFormat="false" ht="12.75" hidden="false" customHeight="false" outlineLevel="0" collapsed="false">
      <c r="A3581" s="415" t="n">
        <v>41368</v>
      </c>
    </row>
    <row r="3582" customFormat="false" ht="12.75" hidden="false" customHeight="false" outlineLevel="0" collapsed="false">
      <c r="A3582" s="415" t="n">
        <v>41369</v>
      </c>
    </row>
    <row r="3583" customFormat="false" ht="12.75" hidden="false" customHeight="false" outlineLevel="0" collapsed="false">
      <c r="A3583" s="415" t="n">
        <v>41372</v>
      </c>
    </row>
    <row r="3584" customFormat="false" ht="12.75" hidden="false" customHeight="false" outlineLevel="0" collapsed="false">
      <c r="A3584" s="415" t="n">
        <v>41373</v>
      </c>
    </row>
    <row r="3585" customFormat="false" ht="12.75" hidden="false" customHeight="false" outlineLevel="0" collapsed="false">
      <c r="A3585" s="415" t="n">
        <v>41374</v>
      </c>
    </row>
    <row r="3586" customFormat="false" ht="12.75" hidden="false" customHeight="false" outlineLevel="0" collapsed="false">
      <c r="A3586" s="415" t="n">
        <v>41375</v>
      </c>
    </row>
    <row r="3587" customFormat="false" ht="12.75" hidden="false" customHeight="false" outlineLevel="0" collapsed="false">
      <c r="A3587" s="415" t="n">
        <v>41376</v>
      </c>
    </row>
    <row r="3588" customFormat="false" ht="12.75" hidden="false" customHeight="false" outlineLevel="0" collapsed="false">
      <c r="A3588" s="415" t="n">
        <v>41379</v>
      </c>
    </row>
    <row r="3589" customFormat="false" ht="12.75" hidden="false" customHeight="false" outlineLevel="0" collapsed="false">
      <c r="A3589" s="415" t="n">
        <v>41380</v>
      </c>
    </row>
    <row r="3590" customFormat="false" ht="12.75" hidden="false" customHeight="false" outlineLevel="0" collapsed="false">
      <c r="A3590" s="415" t="n">
        <v>41381</v>
      </c>
    </row>
    <row r="3591" customFormat="false" ht="12.75" hidden="false" customHeight="false" outlineLevel="0" collapsed="false">
      <c r="A3591" s="415" t="n">
        <v>41382</v>
      </c>
    </row>
    <row r="3592" customFormat="false" ht="12.75" hidden="false" customHeight="false" outlineLevel="0" collapsed="false">
      <c r="A3592" s="415" t="n">
        <v>41383</v>
      </c>
    </row>
    <row r="3593" customFormat="false" ht="12.75" hidden="false" customHeight="false" outlineLevel="0" collapsed="false">
      <c r="A3593" s="415" t="n">
        <v>41386</v>
      </c>
    </row>
    <row r="3594" customFormat="false" ht="12.75" hidden="false" customHeight="false" outlineLevel="0" collapsed="false">
      <c r="A3594" s="415" t="n">
        <v>41387</v>
      </c>
    </row>
    <row r="3595" customFormat="false" ht="12.75" hidden="false" customHeight="false" outlineLevel="0" collapsed="false">
      <c r="A3595" s="415" t="n">
        <v>41388</v>
      </c>
    </row>
    <row r="3596" customFormat="false" ht="12.75" hidden="false" customHeight="false" outlineLevel="0" collapsed="false">
      <c r="A3596" s="415" t="n">
        <v>41389</v>
      </c>
    </row>
    <row r="3597" customFormat="false" ht="12.75" hidden="false" customHeight="false" outlineLevel="0" collapsed="false">
      <c r="A3597" s="415" t="n">
        <v>41390</v>
      </c>
    </row>
    <row r="3598" customFormat="false" ht="12.75" hidden="false" customHeight="false" outlineLevel="0" collapsed="false">
      <c r="A3598" s="415" t="n">
        <v>41393</v>
      </c>
    </row>
    <row r="3599" customFormat="false" ht="12.75" hidden="false" customHeight="false" outlineLevel="0" collapsed="false">
      <c r="A3599" s="415" t="n">
        <v>41394</v>
      </c>
    </row>
    <row r="3600" customFormat="false" ht="12.75" hidden="false" customHeight="false" outlineLevel="0" collapsed="false">
      <c r="A3600" s="415" t="n">
        <v>41395</v>
      </c>
    </row>
    <row r="3601" customFormat="false" ht="12.75" hidden="false" customHeight="false" outlineLevel="0" collapsed="false">
      <c r="A3601" s="415" t="n">
        <v>41396</v>
      </c>
    </row>
    <row r="3602" customFormat="false" ht="12.75" hidden="false" customHeight="false" outlineLevel="0" collapsed="false">
      <c r="A3602" s="415" t="n">
        <v>41397</v>
      </c>
    </row>
    <row r="3603" customFormat="false" ht="12.75" hidden="false" customHeight="false" outlineLevel="0" collapsed="false">
      <c r="A3603" s="415" t="n">
        <v>41400</v>
      </c>
    </row>
    <row r="3604" customFormat="false" ht="12.75" hidden="false" customHeight="false" outlineLevel="0" collapsed="false">
      <c r="A3604" s="415" t="n">
        <v>41401</v>
      </c>
    </row>
    <row r="3605" customFormat="false" ht="12.75" hidden="false" customHeight="false" outlineLevel="0" collapsed="false">
      <c r="A3605" s="415" t="n">
        <v>41402</v>
      </c>
    </row>
    <row r="3606" customFormat="false" ht="12.75" hidden="false" customHeight="false" outlineLevel="0" collapsed="false">
      <c r="A3606" s="415" t="n">
        <v>41403</v>
      </c>
    </row>
    <row r="3607" customFormat="false" ht="12.75" hidden="false" customHeight="false" outlineLevel="0" collapsed="false">
      <c r="A3607" s="415" t="n">
        <v>41404</v>
      </c>
    </row>
    <row r="3608" customFormat="false" ht="12.75" hidden="false" customHeight="false" outlineLevel="0" collapsed="false">
      <c r="A3608" s="415" t="n">
        <v>41407</v>
      </c>
    </row>
    <row r="3609" customFormat="false" ht="12.75" hidden="false" customHeight="false" outlineLevel="0" collapsed="false">
      <c r="A3609" s="415" t="n">
        <v>41408</v>
      </c>
    </row>
    <row r="3610" customFormat="false" ht="12.75" hidden="false" customHeight="false" outlineLevel="0" collapsed="false">
      <c r="A3610" s="415" t="n">
        <v>41409</v>
      </c>
    </row>
    <row r="3611" customFormat="false" ht="12.75" hidden="false" customHeight="false" outlineLevel="0" collapsed="false">
      <c r="A3611" s="415" t="n">
        <v>41410</v>
      </c>
    </row>
    <row r="3612" customFormat="false" ht="12.75" hidden="false" customHeight="false" outlineLevel="0" collapsed="false">
      <c r="A3612" s="415" t="n">
        <v>41411</v>
      </c>
    </row>
    <row r="3613" customFormat="false" ht="12.75" hidden="false" customHeight="false" outlineLevel="0" collapsed="false">
      <c r="A3613" s="415" t="n">
        <v>41414</v>
      </c>
    </row>
    <row r="3614" customFormat="false" ht="12.75" hidden="false" customHeight="false" outlineLevel="0" collapsed="false">
      <c r="A3614" s="415" t="n">
        <v>41415</v>
      </c>
    </row>
    <row r="3615" customFormat="false" ht="12.75" hidden="false" customHeight="false" outlineLevel="0" collapsed="false">
      <c r="A3615" s="415" t="n">
        <v>41416</v>
      </c>
    </row>
    <row r="3616" customFormat="false" ht="12.75" hidden="false" customHeight="false" outlineLevel="0" collapsed="false">
      <c r="A3616" s="415" t="n">
        <v>41417</v>
      </c>
    </row>
    <row r="3617" customFormat="false" ht="12.75" hidden="false" customHeight="false" outlineLevel="0" collapsed="false">
      <c r="A3617" s="415" t="n">
        <v>41418</v>
      </c>
    </row>
    <row r="3618" customFormat="false" ht="12.75" hidden="false" customHeight="false" outlineLevel="0" collapsed="false">
      <c r="A3618" s="415" t="n">
        <v>41421</v>
      </c>
    </row>
    <row r="3619" customFormat="false" ht="12.75" hidden="false" customHeight="false" outlineLevel="0" collapsed="false">
      <c r="A3619" s="415" t="n">
        <v>41422</v>
      </c>
    </row>
    <row r="3620" customFormat="false" ht="12.75" hidden="false" customHeight="false" outlineLevel="0" collapsed="false">
      <c r="A3620" s="415" t="n">
        <v>41423</v>
      </c>
    </row>
    <row r="3621" customFormat="false" ht="12.75" hidden="false" customHeight="false" outlineLevel="0" collapsed="false">
      <c r="A3621" s="415" t="n">
        <v>41424</v>
      </c>
    </row>
    <row r="3622" customFormat="false" ht="12.75" hidden="false" customHeight="false" outlineLevel="0" collapsed="false">
      <c r="A3622" s="415" t="n">
        <v>41425</v>
      </c>
    </row>
    <row r="3623" customFormat="false" ht="12.75" hidden="false" customHeight="false" outlineLevel="0" collapsed="false">
      <c r="A3623" s="415" t="n">
        <v>41428</v>
      </c>
    </row>
    <row r="3624" customFormat="false" ht="12.75" hidden="false" customHeight="false" outlineLevel="0" collapsed="false">
      <c r="A3624" s="415" t="n">
        <v>41429</v>
      </c>
    </row>
    <row r="3625" customFormat="false" ht="12.75" hidden="false" customHeight="false" outlineLevel="0" collapsed="false">
      <c r="A3625" s="415" t="n">
        <v>41430</v>
      </c>
    </row>
    <row r="3626" customFormat="false" ht="12.75" hidden="false" customHeight="false" outlineLevel="0" collapsed="false">
      <c r="A3626" s="415" t="n">
        <v>41431</v>
      </c>
    </row>
    <row r="3627" customFormat="false" ht="12.75" hidden="false" customHeight="false" outlineLevel="0" collapsed="false">
      <c r="A3627" s="415" t="n">
        <v>41432</v>
      </c>
    </row>
    <row r="3628" customFormat="false" ht="12.75" hidden="false" customHeight="false" outlineLevel="0" collapsed="false">
      <c r="A3628" s="415" t="n">
        <v>41435</v>
      </c>
    </row>
    <row r="3629" customFormat="false" ht="12.75" hidden="false" customHeight="false" outlineLevel="0" collapsed="false">
      <c r="A3629" s="415" t="n">
        <v>41436</v>
      </c>
    </row>
    <row r="3630" customFormat="false" ht="12.75" hidden="false" customHeight="false" outlineLevel="0" collapsed="false">
      <c r="A3630" s="415" t="n">
        <v>41437</v>
      </c>
    </row>
    <row r="3631" customFormat="false" ht="12.75" hidden="false" customHeight="false" outlineLevel="0" collapsed="false">
      <c r="A3631" s="415" t="n">
        <v>41438</v>
      </c>
    </row>
    <row r="3632" customFormat="false" ht="12.75" hidden="false" customHeight="false" outlineLevel="0" collapsed="false">
      <c r="A3632" s="415" t="n">
        <v>41439</v>
      </c>
    </row>
    <row r="3633" customFormat="false" ht="12.75" hidden="false" customHeight="false" outlineLevel="0" collapsed="false">
      <c r="A3633" s="415" t="n">
        <v>41442</v>
      </c>
    </row>
    <row r="3634" customFormat="false" ht="12.75" hidden="false" customHeight="false" outlineLevel="0" collapsed="false">
      <c r="A3634" s="415" t="n">
        <v>41443</v>
      </c>
    </row>
    <row r="3635" customFormat="false" ht="12.75" hidden="false" customHeight="false" outlineLevel="0" collapsed="false">
      <c r="A3635" s="415" t="n">
        <v>41444</v>
      </c>
    </row>
    <row r="3636" customFormat="false" ht="12.75" hidden="false" customHeight="false" outlineLevel="0" collapsed="false">
      <c r="A3636" s="415" t="n">
        <v>41445</v>
      </c>
    </row>
    <row r="3637" customFormat="false" ht="12.75" hidden="false" customHeight="false" outlineLevel="0" collapsed="false">
      <c r="A3637" s="415" t="n">
        <v>41446</v>
      </c>
    </row>
    <row r="3638" customFormat="false" ht="12.75" hidden="false" customHeight="false" outlineLevel="0" collapsed="false">
      <c r="A3638" s="415" t="n">
        <v>41449</v>
      </c>
    </row>
    <row r="3639" customFormat="false" ht="12.75" hidden="false" customHeight="false" outlineLevel="0" collapsed="false">
      <c r="A3639" s="415" t="n">
        <v>41450</v>
      </c>
    </row>
    <row r="3640" customFormat="false" ht="12.75" hidden="false" customHeight="false" outlineLevel="0" collapsed="false">
      <c r="A3640" s="415" t="n">
        <v>41451</v>
      </c>
    </row>
    <row r="3641" customFormat="false" ht="12.75" hidden="false" customHeight="false" outlineLevel="0" collapsed="false">
      <c r="A3641" s="415" t="n">
        <v>41452</v>
      </c>
    </row>
    <row r="3642" customFormat="false" ht="12.75" hidden="false" customHeight="false" outlineLevel="0" collapsed="false">
      <c r="A3642" s="415" t="n">
        <v>41453</v>
      </c>
    </row>
    <row r="3643" customFormat="false" ht="12.75" hidden="false" customHeight="false" outlineLevel="0" collapsed="false">
      <c r="A3643" s="415" t="n">
        <v>41456</v>
      </c>
    </row>
    <row r="3644" customFormat="false" ht="12.75" hidden="false" customHeight="false" outlineLevel="0" collapsed="false">
      <c r="A3644" s="415" t="n">
        <v>41457</v>
      </c>
    </row>
    <row r="3645" customFormat="false" ht="12.75" hidden="false" customHeight="false" outlineLevel="0" collapsed="false">
      <c r="A3645" s="415" t="n">
        <v>41458</v>
      </c>
    </row>
    <row r="3646" customFormat="false" ht="12.75" hidden="false" customHeight="false" outlineLevel="0" collapsed="false">
      <c r="A3646" s="415" t="n">
        <v>41460</v>
      </c>
    </row>
    <row r="3647" customFormat="false" ht="12.75" hidden="false" customHeight="false" outlineLevel="0" collapsed="false">
      <c r="A3647" s="415" t="n">
        <v>41463</v>
      </c>
    </row>
    <row r="3648" customFormat="false" ht="12.75" hidden="false" customHeight="false" outlineLevel="0" collapsed="false">
      <c r="A3648" s="415" t="n">
        <v>41464</v>
      </c>
    </row>
    <row r="3649" customFormat="false" ht="12.75" hidden="false" customHeight="false" outlineLevel="0" collapsed="false">
      <c r="A3649" s="415" t="n">
        <v>41465</v>
      </c>
    </row>
    <row r="3650" customFormat="false" ht="12.75" hidden="false" customHeight="false" outlineLevel="0" collapsed="false">
      <c r="A3650" s="415" t="n">
        <v>41466</v>
      </c>
    </row>
    <row r="3651" customFormat="false" ht="12.75" hidden="false" customHeight="false" outlineLevel="0" collapsed="false">
      <c r="A3651" s="415" t="n">
        <v>41467</v>
      </c>
    </row>
    <row r="3652" customFormat="false" ht="12.75" hidden="false" customHeight="false" outlineLevel="0" collapsed="false">
      <c r="A3652" s="415" t="n">
        <v>41470</v>
      </c>
    </row>
    <row r="3653" customFormat="false" ht="12.75" hidden="false" customHeight="false" outlineLevel="0" collapsed="false">
      <c r="A3653" s="415" t="n">
        <v>41471</v>
      </c>
    </row>
    <row r="3654" customFormat="false" ht="12.75" hidden="false" customHeight="false" outlineLevel="0" collapsed="false">
      <c r="A3654" s="415" t="n">
        <v>41472</v>
      </c>
    </row>
    <row r="3655" customFormat="false" ht="12.75" hidden="false" customHeight="false" outlineLevel="0" collapsed="false">
      <c r="A3655" s="415" t="n">
        <v>41473</v>
      </c>
    </row>
    <row r="3656" customFormat="false" ht="12.75" hidden="false" customHeight="false" outlineLevel="0" collapsed="false">
      <c r="A3656" s="415" t="n">
        <v>41474</v>
      </c>
    </row>
    <row r="3657" customFormat="false" ht="12.75" hidden="false" customHeight="false" outlineLevel="0" collapsed="false">
      <c r="A3657" s="415" t="n">
        <v>41477</v>
      </c>
    </row>
    <row r="3658" customFormat="false" ht="12.75" hidden="false" customHeight="false" outlineLevel="0" collapsed="false">
      <c r="A3658" s="415" t="n">
        <v>41478</v>
      </c>
    </row>
    <row r="3659" customFormat="false" ht="12.75" hidden="false" customHeight="false" outlineLevel="0" collapsed="false">
      <c r="A3659" s="415" t="n">
        <v>41479</v>
      </c>
    </row>
    <row r="3660" customFormat="false" ht="12.75" hidden="false" customHeight="false" outlineLevel="0" collapsed="false">
      <c r="A3660" s="415" t="n">
        <v>41480</v>
      </c>
    </row>
    <row r="3661" customFormat="false" ht="12.75" hidden="false" customHeight="false" outlineLevel="0" collapsed="false">
      <c r="A3661" s="415" t="n">
        <v>41481</v>
      </c>
    </row>
    <row r="3662" customFormat="false" ht="12.75" hidden="false" customHeight="false" outlineLevel="0" collapsed="false">
      <c r="A3662" s="415" t="n">
        <v>41484</v>
      </c>
    </row>
    <row r="3663" customFormat="false" ht="12.75" hidden="false" customHeight="false" outlineLevel="0" collapsed="false">
      <c r="A3663" s="415" t="n">
        <v>41485</v>
      </c>
    </row>
    <row r="3664" customFormat="false" ht="12.75" hidden="false" customHeight="false" outlineLevel="0" collapsed="false">
      <c r="A3664" s="415" t="n">
        <v>41486</v>
      </c>
    </row>
    <row r="3665" customFormat="false" ht="12.75" hidden="false" customHeight="false" outlineLevel="0" collapsed="false">
      <c r="A3665" s="415" t="n">
        <v>41487</v>
      </c>
    </row>
    <row r="3666" customFormat="false" ht="12.75" hidden="false" customHeight="false" outlineLevel="0" collapsed="false">
      <c r="A3666" s="415" t="n">
        <v>41488</v>
      </c>
    </row>
    <row r="3667" customFormat="false" ht="12.75" hidden="false" customHeight="false" outlineLevel="0" collapsed="false">
      <c r="A3667" s="415" t="n">
        <v>41491</v>
      </c>
    </row>
    <row r="3668" customFormat="false" ht="12.75" hidden="false" customHeight="false" outlineLevel="0" collapsed="false">
      <c r="A3668" s="415" t="n">
        <v>41492</v>
      </c>
    </row>
    <row r="3669" customFormat="false" ht="12.75" hidden="false" customHeight="false" outlineLevel="0" collapsed="false">
      <c r="A3669" s="415" t="n">
        <v>41493</v>
      </c>
    </row>
    <row r="3670" customFormat="false" ht="12.75" hidden="false" customHeight="false" outlineLevel="0" collapsed="false">
      <c r="A3670" s="415" t="n">
        <v>41494</v>
      </c>
    </row>
    <row r="3671" customFormat="false" ht="12.75" hidden="false" customHeight="false" outlineLevel="0" collapsed="false">
      <c r="A3671" s="415" t="n">
        <v>41495</v>
      </c>
    </row>
    <row r="3672" customFormat="false" ht="12.75" hidden="false" customHeight="false" outlineLevel="0" collapsed="false">
      <c r="A3672" s="415" t="n">
        <v>41498</v>
      </c>
    </row>
    <row r="3673" customFormat="false" ht="12.75" hidden="false" customHeight="false" outlineLevel="0" collapsed="false">
      <c r="A3673" s="415" t="n">
        <v>41499</v>
      </c>
    </row>
    <row r="3674" customFormat="false" ht="12.75" hidden="false" customHeight="false" outlineLevel="0" collapsed="false">
      <c r="A3674" s="415" t="n">
        <v>41500</v>
      </c>
    </row>
    <row r="3675" customFormat="false" ht="12.75" hidden="false" customHeight="false" outlineLevel="0" collapsed="false">
      <c r="A3675" s="415" t="n">
        <v>41501</v>
      </c>
    </row>
    <row r="3676" customFormat="false" ht="12.75" hidden="false" customHeight="false" outlineLevel="0" collapsed="false">
      <c r="A3676" s="415" t="n">
        <v>41502</v>
      </c>
    </row>
    <row r="3677" customFormat="false" ht="12.75" hidden="false" customHeight="false" outlineLevel="0" collapsed="false">
      <c r="A3677" s="415" t="n">
        <v>41505</v>
      </c>
    </row>
    <row r="3678" customFormat="false" ht="12.75" hidden="false" customHeight="false" outlineLevel="0" collapsed="false">
      <c r="A3678" s="415" t="n">
        <v>41506</v>
      </c>
    </row>
    <row r="3679" customFormat="false" ht="12.75" hidden="false" customHeight="false" outlineLevel="0" collapsed="false">
      <c r="A3679" s="415" t="n">
        <v>41507</v>
      </c>
    </row>
    <row r="3680" customFormat="false" ht="12.75" hidden="false" customHeight="false" outlineLevel="0" collapsed="false">
      <c r="A3680" s="415" t="n">
        <v>41508</v>
      </c>
    </row>
    <row r="3681" customFormat="false" ht="12.75" hidden="false" customHeight="false" outlineLevel="0" collapsed="false">
      <c r="A3681" s="415" t="n">
        <v>41509</v>
      </c>
    </row>
    <row r="3682" customFormat="false" ht="12.75" hidden="false" customHeight="false" outlineLevel="0" collapsed="false">
      <c r="A3682" s="415" t="n">
        <v>41512</v>
      </c>
    </row>
    <row r="3683" customFormat="false" ht="12.75" hidden="false" customHeight="false" outlineLevel="0" collapsed="false">
      <c r="A3683" s="415" t="n">
        <v>41513</v>
      </c>
    </row>
    <row r="3684" customFormat="false" ht="12.75" hidden="false" customHeight="false" outlineLevel="0" collapsed="false">
      <c r="A3684" s="415" t="n">
        <v>41514</v>
      </c>
    </row>
    <row r="3685" customFormat="false" ht="12.75" hidden="false" customHeight="false" outlineLevel="0" collapsed="false">
      <c r="A3685" s="415" t="n">
        <v>41515</v>
      </c>
    </row>
    <row r="3686" customFormat="false" ht="12.75" hidden="false" customHeight="false" outlineLevel="0" collapsed="false">
      <c r="A3686" s="415" t="n">
        <v>41516</v>
      </c>
    </row>
    <row r="3687" customFormat="false" ht="12.75" hidden="false" customHeight="false" outlineLevel="0" collapsed="false">
      <c r="A3687" s="415" t="n">
        <v>41519</v>
      </c>
    </row>
    <row r="3688" customFormat="false" ht="12.75" hidden="false" customHeight="false" outlineLevel="0" collapsed="false">
      <c r="A3688" s="415" t="n">
        <v>41520</v>
      </c>
    </row>
    <row r="3689" customFormat="false" ht="12.75" hidden="false" customHeight="false" outlineLevel="0" collapsed="false">
      <c r="A3689" s="415" t="n">
        <v>41521</v>
      </c>
    </row>
    <row r="3690" customFormat="false" ht="12.75" hidden="false" customHeight="false" outlineLevel="0" collapsed="false">
      <c r="A3690" s="415" t="n">
        <v>41522</v>
      </c>
    </row>
    <row r="3691" customFormat="false" ht="12.75" hidden="false" customHeight="false" outlineLevel="0" collapsed="false">
      <c r="A3691" s="415" t="n">
        <v>41523</v>
      </c>
    </row>
    <row r="3692" customFormat="false" ht="12.75" hidden="false" customHeight="false" outlineLevel="0" collapsed="false">
      <c r="A3692" s="415" t="n">
        <v>41526</v>
      </c>
    </row>
    <row r="3693" customFormat="false" ht="12.75" hidden="false" customHeight="false" outlineLevel="0" collapsed="false">
      <c r="A3693" s="415" t="n">
        <v>41527</v>
      </c>
    </row>
    <row r="3694" customFormat="false" ht="12.75" hidden="false" customHeight="false" outlineLevel="0" collapsed="false">
      <c r="A3694" s="415" t="n">
        <v>41528</v>
      </c>
    </row>
    <row r="3695" customFormat="false" ht="12.75" hidden="false" customHeight="false" outlineLevel="0" collapsed="false">
      <c r="A3695" s="415" t="n">
        <v>41529</v>
      </c>
    </row>
    <row r="3696" customFormat="false" ht="12.75" hidden="false" customHeight="false" outlineLevel="0" collapsed="false">
      <c r="A3696" s="415" t="n">
        <v>41530</v>
      </c>
    </row>
    <row r="3697" customFormat="false" ht="12.75" hidden="false" customHeight="false" outlineLevel="0" collapsed="false">
      <c r="A3697" s="415" t="n">
        <v>41533</v>
      </c>
    </row>
    <row r="3698" customFormat="false" ht="12.75" hidden="false" customHeight="false" outlineLevel="0" collapsed="false">
      <c r="A3698" s="415" t="n">
        <v>41534</v>
      </c>
    </row>
    <row r="3699" customFormat="false" ht="12.75" hidden="false" customHeight="false" outlineLevel="0" collapsed="false">
      <c r="A3699" s="415" t="n">
        <v>41535</v>
      </c>
    </row>
    <row r="3700" customFormat="false" ht="12.75" hidden="false" customHeight="false" outlineLevel="0" collapsed="false">
      <c r="A3700" s="415" t="n">
        <v>41536</v>
      </c>
    </row>
    <row r="3701" customFormat="false" ht="12.75" hidden="false" customHeight="false" outlineLevel="0" collapsed="false">
      <c r="A3701" s="415" t="n">
        <v>41537</v>
      </c>
    </row>
    <row r="3702" customFormat="false" ht="12.75" hidden="false" customHeight="false" outlineLevel="0" collapsed="false">
      <c r="A3702" s="415" t="n">
        <v>41540</v>
      </c>
    </row>
    <row r="3703" customFormat="false" ht="12.75" hidden="false" customHeight="false" outlineLevel="0" collapsed="false">
      <c r="A3703" s="415" t="n">
        <v>41541</v>
      </c>
    </row>
    <row r="3704" customFormat="false" ht="12.75" hidden="false" customHeight="false" outlineLevel="0" collapsed="false">
      <c r="A3704" s="415" t="n">
        <v>41542</v>
      </c>
    </row>
    <row r="3705" customFormat="false" ht="12.75" hidden="false" customHeight="false" outlineLevel="0" collapsed="false">
      <c r="A3705" s="415" t="n">
        <v>41543</v>
      </c>
    </row>
    <row r="3706" customFormat="false" ht="12.75" hidden="false" customHeight="false" outlineLevel="0" collapsed="false">
      <c r="A3706" s="415" t="n">
        <v>41544</v>
      </c>
    </row>
    <row r="3707" customFormat="false" ht="12.75" hidden="false" customHeight="false" outlineLevel="0" collapsed="false">
      <c r="A3707" s="415" t="n">
        <v>41547</v>
      </c>
    </row>
    <row r="3708" customFormat="false" ht="12.75" hidden="false" customHeight="false" outlineLevel="0" collapsed="false">
      <c r="A3708" s="415" t="n">
        <v>41548</v>
      </c>
    </row>
    <row r="3709" customFormat="false" ht="12.75" hidden="false" customHeight="false" outlineLevel="0" collapsed="false">
      <c r="A3709" s="415" t="n">
        <v>41549</v>
      </c>
    </row>
    <row r="3710" customFormat="false" ht="12.75" hidden="false" customHeight="false" outlineLevel="0" collapsed="false">
      <c r="A3710" s="415" t="n">
        <v>41550</v>
      </c>
    </row>
    <row r="3711" customFormat="false" ht="12.75" hidden="false" customHeight="false" outlineLevel="0" collapsed="false">
      <c r="A3711" s="415" t="n">
        <v>41551</v>
      </c>
    </row>
    <row r="3712" customFormat="false" ht="12.75" hidden="false" customHeight="false" outlineLevel="0" collapsed="false">
      <c r="A3712" s="415" t="n">
        <v>41554</v>
      </c>
    </row>
    <row r="3713" customFormat="false" ht="12.75" hidden="false" customHeight="false" outlineLevel="0" collapsed="false">
      <c r="A3713" s="415" t="n">
        <v>41555</v>
      </c>
    </row>
    <row r="3714" customFormat="false" ht="12.75" hidden="false" customHeight="false" outlineLevel="0" collapsed="false">
      <c r="A3714" s="415" t="n">
        <v>41556</v>
      </c>
    </row>
    <row r="3715" customFormat="false" ht="12.75" hidden="false" customHeight="false" outlineLevel="0" collapsed="false">
      <c r="A3715" s="415" t="n">
        <v>41557</v>
      </c>
    </row>
    <row r="3716" customFormat="false" ht="12.75" hidden="false" customHeight="false" outlineLevel="0" collapsed="false">
      <c r="A3716" s="415" t="n">
        <v>41558</v>
      </c>
    </row>
    <row r="3717" customFormat="false" ht="12.75" hidden="false" customHeight="false" outlineLevel="0" collapsed="false">
      <c r="A3717" s="415" t="n">
        <v>41561</v>
      </c>
    </row>
    <row r="3718" customFormat="false" ht="12.75" hidden="false" customHeight="false" outlineLevel="0" collapsed="false">
      <c r="A3718" s="415" t="n">
        <v>41562</v>
      </c>
    </row>
    <row r="3719" customFormat="false" ht="12.75" hidden="false" customHeight="false" outlineLevel="0" collapsed="false">
      <c r="A3719" s="415" t="n">
        <v>41563</v>
      </c>
    </row>
    <row r="3720" customFormat="false" ht="12.75" hidden="false" customHeight="false" outlineLevel="0" collapsed="false">
      <c r="A3720" s="415" t="n">
        <v>41564</v>
      </c>
    </row>
    <row r="3721" customFormat="false" ht="12.75" hidden="false" customHeight="false" outlineLevel="0" collapsed="false">
      <c r="A3721" s="415" t="n">
        <v>41565</v>
      </c>
    </row>
    <row r="3722" customFormat="false" ht="12.75" hidden="false" customHeight="false" outlineLevel="0" collapsed="false">
      <c r="A3722" s="415" t="n">
        <v>41568</v>
      </c>
    </row>
    <row r="3723" customFormat="false" ht="12.75" hidden="false" customHeight="false" outlineLevel="0" collapsed="false">
      <c r="A3723" s="415" t="n">
        <v>41569</v>
      </c>
    </row>
    <row r="3724" customFormat="false" ht="12.75" hidden="false" customHeight="false" outlineLevel="0" collapsed="false">
      <c r="A3724" s="415" t="n">
        <v>41570</v>
      </c>
    </row>
    <row r="3725" customFormat="false" ht="12.75" hidden="false" customHeight="false" outlineLevel="0" collapsed="false">
      <c r="A3725" s="415" t="n">
        <v>41571</v>
      </c>
    </row>
    <row r="3726" customFormat="false" ht="12.75" hidden="false" customHeight="false" outlineLevel="0" collapsed="false">
      <c r="A3726" s="415" t="n">
        <v>41572</v>
      </c>
    </row>
    <row r="3727" customFormat="false" ht="12.75" hidden="false" customHeight="false" outlineLevel="0" collapsed="false">
      <c r="A3727" s="415" t="n">
        <v>41575</v>
      </c>
    </row>
    <row r="3728" customFormat="false" ht="12.75" hidden="false" customHeight="false" outlineLevel="0" collapsed="false">
      <c r="A3728" s="415" t="n">
        <v>41576</v>
      </c>
    </row>
    <row r="3729" customFormat="false" ht="12.75" hidden="false" customHeight="false" outlineLevel="0" collapsed="false">
      <c r="A3729" s="415" t="n">
        <v>41577</v>
      </c>
    </row>
    <row r="3730" customFormat="false" ht="12.75" hidden="false" customHeight="false" outlineLevel="0" collapsed="false">
      <c r="A3730" s="415" t="n">
        <v>41578</v>
      </c>
    </row>
    <row r="3731" customFormat="false" ht="12.75" hidden="false" customHeight="false" outlineLevel="0" collapsed="false">
      <c r="A3731" s="415" t="n">
        <v>41579</v>
      </c>
    </row>
    <row r="3732" customFormat="false" ht="12.75" hidden="false" customHeight="false" outlineLevel="0" collapsed="false">
      <c r="A3732" s="415" t="n">
        <v>41582</v>
      </c>
    </row>
    <row r="3733" customFormat="false" ht="12.75" hidden="false" customHeight="false" outlineLevel="0" collapsed="false">
      <c r="A3733" s="415" t="n">
        <v>41583</v>
      </c>
    </row>
    <row r="3734" customFormat="false" ht="12.75" hidden="false" customHeight="false" outlineLevel="0" collapsed="false">
      <c r="A3734" s="415" t="n">
        <v>41584</v>
      </c>
    </row>
    <row r="3735" customFormat="false" ht="12.75" hidden="false" customHeight="false" outlineLevel="0" collapsed="false">
      <c r="A3735" s="415" t="n">
        <v>41585</v>
      </c>
    </row>
    <row r="3736" customFormat="false" ht="12.75" hidden="false" customHeight="false" outlineLevel="0" collapsed="false">
      <c r="A3736" s="415" t="n">
        <v>41586</v>
      </c>
    </row>
    <row r="3737" customFormat="false" ht="12.75" hidden="false" customHeight="false" outlineLevel="0" collapsed="false">
      <c r="A3737" s="415" t="n">
        <v>41589</v>
      </c>
    </row>
    <row r="3738" customFormat="false" ht="12.75" hidden="false" customHeight="false" outlineLevel="0" collapsed="false">
      <c r="A3738" s="415" t="n">
        <v>41590</v>
      </c>
    </row>
    <row r="3739" customFormat="false" ht="12.75" hidden="false" customHeight="false" outlineLevel="0" collapsed="false">
      <c r="A3739" s="415" t="n">
        <v>41591</v>
      </c>
    </row>
    <row r="3740" customFormat="false" ht="12.75" hidden="false" customHeight="false" outlineLevel="0" collapsed="false">
      <c r="A3740" s="415" t="n">
        <v>41592</v>
      </c>
    </row>
    <row r="3741" customFormat="false" ht="12.75" hidden="false" customHeight="false" outlineLevel="0" collapsed="false">
      <c r="A3741" s="415" t="n">
        <v>41593</v>
      </c>
    </row>
    <row r="3742" customFormat="false" ht="12.75" hidden="false" customHeight="false" outlineLevel="0" collapsed="false">
      <c r="A3742" s="415" t="n">
        <v>41596</v>
      </c>
    </row>
    <row r="3743" customFormat="false" ht="12.75" hidden="false" customHeight="false" outlineLevel="0" collapsed="false">
      <c r="A3743" s="415" t="n">
        <v>41597</v>
      </c>
    </row>
    <row r="3744" customFormat="false" ht="12.75" hidden="false" customHeight="false" outlineLevel="0" collapsed="false">
      <c r="A3744" s="415" t="n">
        <v>41598</v>
      </c>
    </row>
    <row r="3745" customFormat="false" ht="12.75" hidden="false" customHeight="false" outlineLevel="0" collapsed="false">
      <c r="A3745" s="415" t="n">
        <v>41599</v>
      </c>
    </row>
    <row r="3746" customFormat="false" ht="12.75" hidden="false" customHeight="false" outlineLevel="0" collapsed="false">
      <c r="A3746" s="415" t="n">
        <v>41600</v>
      </c>
    </row>
    <row r="3747" customFormat="false" ht="12.75" hidden="false" customHeight="false" outlineLevel="0" collapsed="false">
      <c r="A3747" s="415" t="n">
        <v>41603</v>
      </c>
    </row>
    <row r="3748" customFormat="false" ht="12.75" hidden="false" customHeight="false" outlineLevel="0" collapsed="false">
      <c r="A3748" s="415" t="n">
        <v>41604</v>
      </c>
    </row>
    <row r="3749" customFormat="false" ht="12.75" hidden="false" customHeight="false" outlineLevel="0" collapsed="false">
      <c r="A3749" s="415" t="n">
        <v>41605</v>
      </c>
    </row>
    <row r="3750" customFormat="false" ht="12.75" hidden="false" customHeight="false" outlineLevel="0" collapsed="false">
      <c r="A3750" s="415" t="n">
        <v>41606</v>
      </c>
    </row>
    <row r="3751" customFormat="false" ht="12.75" hidden="false" customHeight="false" outlineLevel="0" collapsed="false">
      <c r="A3751" s="415" t="n">
        <v>41607</v>
      </c>
    </row>
    <row r="3752" customFormat="false" ht="12.75" hidden="false" customHeight="false" outlineLevel="0" collapsed="false">
      <c r="A3752" s="415" t="n">
        <v>41610</v>
      </c>
    </row>
    <row r="3753" customFormat="false" ht="12.75" hidden="false" customHeight="false" outlineLevel="0" collapsed="false">
      <c r="A3753" s="415" t="n">
        <v>41611</v>
      </c>
    </row>
    <row r="3754" customFormat="false" ht="12.75" hidden="false" customHeight="false" outlineLevel="0" collapsed="false">
      <c r="A3754" s="415" t="n">
        <v>41612</v>
      </c>
    </row>
    <row r="3755" customFormat="false" ht="12.75" hidden="false" customHeight="false" outlineLevel="0" collapsed="false">
      <c r="A3755" s="415" t="n">
        <v>41613</v>
      </c>
    </row>
    <row r="3756" customFormat="false" ht="12.75" hidden="false" customHeight="false" outlineLevel="0" collapsed="false">
      <c r="A3756" s="415" t="n">
        <v>41614</v>
      </c>
    </row>
    <row r="3757" customFormat="false" ht="12.75" hidden="false" customHeight="false" outlineLevel="0" collapsed="false">
      <c r="A3757" s="415" t="n">
        <v>41617</v>
      </c>
    </row>
    <row r="3758" customFormat="false" ht="12.75" hidden="false" customHeight="false" outlineLevel="0" collapsed="false">
      <c r="A3758" s="415" t="n">
        <v>41618</v>
      </c>
    </row>
    <row r="3759" customFormat="false" ht="12.75" hidden="false" customHeight="false" outlineLevel="0" collapsed="false">
      <c r="A3759" s="415" t="n">
        <v>41619</v>
      </c>
    </row>
    <row r="3760" customFormat="false" ht="12.75" hidden="false" customHeight="false" outlineLevel="0" collapsed="false">
      <c r="A3760" s="415" t="n">
        <v>41620</v>
      </c>
    </row>
    <row r="3761" customFormat="false" ht="12.75" hidden="false" customHeight="false" outlineLevel="0" collapsed="false">
      <c r="A3761" s="415" t="n">
        <v>41621</v>
      </c>
    </row>
    <row r="3762" customFormat="false" ht="12.75" hidden="false" customHeight="false" outlineLevel="0" collapsed="false">
      <c r="A3762" s="415" t="n">
        <v>41624</v>
      </c>
    </row>
    <row r="3763" customFormat="false" ht="12.75" hidden="false" customHeight="false" outlineLevel="0" collapsed="false">
      <c r="A3763" s="415" t="n">
        <v>41625</v>
      </c>
    </row>
    <row r="3764" customFormat="false" ht="12.75" hidden="false" customHeight="false" outlineLevel="0" collapsed="false">
      <c r="A3764" s="415" t="n">
        <v>41626</v>
      </c>
    </row>
    <row r="3765" customFormat="false" ht="12.75" hidden="false" customHeight="false" outlineLevel="0" collapsed="false">
      <c r="A3765" s="415" t="n">
        <v>41627</v>
      </c>
    </row>
    <row r="3766" customFormat="false" ht="12.75" hidden="false" customHeight="false" outlineLevel="0" collapsed="false">
      <c r="A3766" s="415" t="n">
        <v>41628</v>
      </c>
    </row>
    <row r="3767" customFormat="false" ht="12.75" hidden="false" customHeight="false" outlineLevel="0" collapsed="false">
      <c r="A3767" s="415" t="n">
        <v>41631</v>
      </c>
    </row>
    <row r="3768" customFormat="false" ht="12.75" hidden="false" customHeight="false" outlineLevel="0" collapsed="false">
      <c r="A3768" s="415" t="n">
        <v>41632</v>
      </c>
    </row>
    <row r="3769" customFormat="false" ht="12.75" hidden="false" customHeight="false" outlineLevel="0" collapsed="false">
      <c r="A3769" s="415" t="n">
        <v>41634</v>
      </c>
    </row>
    <row r="3770" customFormat="false" ht="12.75" hidden="false" customHeight="false" outlineLevel="0" collapsed="false">
      <c r="A3770" s="415" t="n">
        <v>41635</v>
      </c>
    </row>
    <row r="3771" customFormat="false" ht="12.75" hidden="false" customHeight="false" outlineLevel="0" collapsed="false">
      <c r="A3771" s="415" t="n">
        <v>41638</v>
      </c>
    </row>
    <row r="3772" customFormat="false" ht="12.75" hidden="false" customHeight="false" outlineLevel="0" collapsed="false">
      <c r="A3772" s="415" t="n">
        <v>41639</v>
      </c>
    </row>
    <row r="3773" customFormat="false" ht="12.75" hidden="false" customHeight="false" outlineLevel="0" collapsed="false">
      <c r="A3773" s="415" t="n">
        <v>41641</v>
      </c>
    </row>
    <row r="3774" customFormat="false" ht="12.75" hidden="false" customHeight="false" outlineLevel="0" collapsed="false">
      <c r="A3774" s="415" t="n">
        <v>41642</v>
      </c>
    </row>
    <row r="3775" customFormat="false" ht="12.75" hidden="false" customHeight="false" outlineLevel="0" collapsed="false">
      <c r="A3775" s="415" t="n">
        <v>41645</v>
      </c>
    </row>
    <row r="3776" customFormat="false" ht="12.75" hidden="false" customHeight="false" outlineLevel="0" collapsed="false">
      <c r="A3776" s="415" t="n">
        <v>41646</v>
      </c>
    </row>
    <row r="3777" customFormat="false" ht="12.75" hidden="false" customHeight="false" outlineLevel="0" collapsed="false">
      <c r="A3777" s="415" t="n">
        <v>41647</v>
      </c>
    </row>
    <row r="3778" customFormat="false" ht="12.75" hidden="false" customHeight="false" outlineLevel="0" collapsed="false">
      <c r="A3778" s="415" t="n">
        <v>41648</v>
      </c>
    </row>
    <row r="3779" customFormat="false" ht="12.75" hidden="false" customHeight="false" outlineLevel="0" collapsed="false">
      <c r="A3779" s="415" t="n">
        <v>41649</v>
      </c>
    </row>
    <row r="3780" customFormat="false" ht="12.75" hidden="false" customHeight="false" outlineLevel="0" collapsed="false">
      <c r="A3780" s="415" t="n">
        <v>41652</v>
      </c>
    </row>
    <row r="3781" customFormat="false" ht="12.75" hidden="false" customHeight="false" outlineLevel="0" collapsed="false">
      <c r="A3781" s="415" t="n">
        <v>41653</v>
      </c>
    </row>
    <row r="3782" customFormat="false" ht="12.75" hidden="false" customHeight="false" outlineLevel="0" collapsed="false">
      <c r="A3782" s="415" t="n">
        <v>41654</v>
      </c>
    </row>
    <row r="3783" customFormat="false" ht="12.75" hidden="false" customHeight="false" outlineLevel="0" collapsed="false">
      <c r="A3783" s="415" t="n">
        <v>41655</v>
      </c>
    </row>
    <row r="3784" customFormat="false" ht="12.75" hidden="false" customHeight="false" outlineLevel="0" collapsed="false">
      <c r="A3784" s="415" t="n">
        <v>41656</v>
      </c>
    </row>
    <row r="3785" customFormat="false" ht="12.75" hidden="false" customHeight="false" outlineLevel="0" collapsed="false">
      <c r="A3785" s="415" t="n">
        <v>41659</v>
      </c>
    </row>
    <row r="3786" customFormat="false" ht="12.75" hidden="false" customHeight="false" outlineLevel="0" collapsed="false">
      <c r="A3786" s="415" t="n">
        <v>41660</v>
      </c>
    </row>
    <row r="3787" customFormat="false" ht="12.75" hidden="false" customHeight="false" outlineLevel="0" collapsed="false">
      <c r="A3787" s="415" t="n">
        <v>41661</v>
      </c>
    </row>
    <row r="3788" customFormat="false" ht="12.75" hidden="false" customHeight="false" outlineLevel="0" collapsed="false">
      <c r="A3788" s="415" t="n">
        <v>41662</v>
      </c>
    </row>
    <row r="3789" customFormat="false" ht="12.75" hidden="false" customHeight="false" outlineLevel="0" collapsed="false">
      <c r="A3789" s="415" t="n">
        <v>41663</v>
      </c>
    </row>
    <row r="3790" customFormat="false" ht="12.75" hidden="false" customHeight="false" outlineLevel="0" collapsed="false">
      <c r="A3790" s="415" t="n">
        <v>41666</v>
      </c>
    </row>
    <row r="3791" customFormat="false" ht="12.75" hidden="false" customHeight="false" outlineLevel="0" collapsed="false">
      <c r="A3791" s="415" t="n">
        <v>41667</v>
      </c>
    </row>
    <row r="3792" customFormat="false" ht="12.75" hidden="false" customHeight="false" outlineLevel="0" collapsed="false">
      <c r="A3792" s="415" t="n">
        <v>41668</v>
      </c>
    </row>
    <row r="3793" customFormat="false" ht="12.75" hidden="false" customHeight="false" outlineLevel="0" collapsed="false">
      <c r="A3793" s="415" t="n">
        <v>41669</v>
      </c>
    </row>
    <row r="3794" customFormat="false" ht="12.75" hidden="false" customHeight="false" outlineLevel="0" collapsed="false">
      <c r="A3794" s="415" t="n">
        <v>41670</v>
      </c>
    </row>
    <row r="3795" customFormat="false" ht="12.75" hidden="false" customHeight="false" outlineLevel="0" collapsed="false">
      <c r="A3795" s="415" t="n">
        <v>41673</v>
      </c>
    </row>
    <row r="3796" customFormat="false" ht="12.75" hidden="false" customHeight="false" outlineLevel="0" collapsed="false">
      <c r="A3796" s="415" t="n">
        <v>41674</v>
      </c>
    </row>
    <row r="3797" customFormat="false" ht="12.75" hidden="false" customHeight="false" outlineLevel="0" collapsed="false">
      <c r="A3797" s="415" t="n">
        <v>41675</v>
      </c>
    </row>
    <row r="3798" customFormat="false" ht="12.75" hidden="false" customHeight="false" outlineLevel="0" collapsed="false">
      <c r="A3798" s="415" t="n">
        <v>41676</v>
      </c>
    </row>
    <row r="3799" customFormat="false" ht="12.75" hidden="false" customHeight="false" outlineLevel="0" collapsed="false">
      <c r="A3799" s="415" t="n">
        <v>41677</v>
      </c>
    </row>
    <row r="3800" customFormat="false" ht="12.75" hidden="false" customHeight="false" outlineLevel="0" collapsed="false">
      <c r="A3800" s="415" t="n">
        <v>41680</v>
      </c>
    </row>
    <row r="3801" customFormat="false" ht="12.75" hidden="false" customHeight="false" outlineLevel="0" collapsed="false">
      <c r="A3801" s="415" t="n">
        <v>41681</v>
      </c>
    </row>
    <row r="3802" customFormat="false" ht="12.75" hidden="false" customHeight="false" outlineLevel="0" collapsed="false">
      <c r="A3802" s="415" t="n">
        <v>41682</v>
      </c>
    </row>
    <row r="3803" customFormat="false" ht="12.75" hidden="false" customHeight="false" outlineLevel="0" collapsed="false">
      <c r="A3803" s="415" t="n">
        <v>41683</v>
      </c>
    </row>
    <row r="3804" customFormat="false" ht="12.75" hidden="false" customHeight="false" outlineLevel="0" collapsed="false">
      <c r="A3804" s="415" t="n">
        <v>41684</v>
      </c>
    </row>
    <row r="3805" customFormat="false" ht="12.75" hidden="false" customHeight="false" outlineLevel="0" collapsed="false">
      <c r="A3805" s="415" t="n">
        <v>41687</v>
      </c>
    </row>
    <row r="3806" customFormat="false" ht="12.75" hidden="false" customHeight="false" outlineLevel="0" collapsed="false">
      <c r="A3806" s="415" t="n">
        <v>41688</v>
      </c>
    </row>
    <row r="3807" customFormat="false" ht="12.75" hidden="false" customHeight="false" outlineLevel="0" collapsed="false">
      <c r="A3807" s="415" t="n">
        <v>41689</v>
      </c>
    </row>
    <row r="3808" customFormat="false" ht="12.75" hidden="false" customHeight="false" outlineLevel="0" collapsed="false">
      <c r="A3808" s="415" t="n">
        <v>41690</v>
      </c>
    </row>
    <row r="3809" customFormat="false" ht="12.75" hidden="false" customHeight="false" outlineLevel="0" collapsed="false">
      <c r="A3809" s="415" t="n">
        <v>41691</v>
      </c>
    </row>
    <row r="3810" customFormat="false" ht="12.75" hidden="false" customHeight="false" outlineLevel="0" collapsed="false">
      <c r="A3810" s="415" t="n">
        <v>41694</v>
      </c>
    </row>
    <row r="3811" customFormat="false" ht="12.75" hidden="false" customHeight="false" outlineLevel="0" collapsed="false">
      <c r="A3811" s="415" t="n">
        <v>41695</v>
      </c>
    </row>
    <row r="3812" customFormat="false" ht="12.75" hidden="false" customHeight="false" outlineLevel="0" collapsed="false">
      <c r="A3812" s="415" t="n">
        <v>41696</v>
      </c>
    </row>
    <row r="3813" customFormat="false" ht="12.75" hidden="false" customHeight="false" outlineLevel="0" collapsed="false">
      <c r="A3813" s="415" t="n">
        <v>41697</v>
      </c>
    </row>
    <row r="3814" customFormat="false" ht="12.75" hidden="false" customHeight="false" outlineLevel="0" collapsed="false">
      <c r="A3814" s="415" t="n">
        <v>41698</v>
      </c>
    </row>
    <row r="3815" customFormat="false" ht="12.75" hidden="false" customHeight="false" outlineLevel="0" collapsed="false">
      <c r="A3815" s="415" t="n">
        <v>41701</v>
      </c>
    </row>
    <row r="3816" customFormat="false" ht="12.75" hidden="false" customHeight="false" outlineLevel="0" collapsed="false">
      <c r="A3816" s="415" t="n">
        <v>41702</v>
      </c>
    </row>
    <row r="3817" customFormat="false" ht="12.75" hidden="false" customHeight="false" outlineLevel="0" collapsed="false">
      <c r="A3817" s="415" t="n">
        <v>41703</v>
      </c>
    </row>
    <row r="3818" customFormat="false" ht="12.75" hidden="false" customHeight="false" outlineLevel="0" collapsed="false">
      <c r="A3818" s="415" t="n">
        <v>41704</v>
      </c>
    </row>
    <row r="3819" customFormat="false" ht="12.75" hidden="false" customHeight="false" outlineLevel="0" collapsed="false">
      <c r="A3819" s="415" t="n">
        <v>41705</v>
      </c>
    </row>
    <row r="3820" customFormat="false" ht="12.75" hidden="false" customHeight="false" outlineLevel="0" collapsed="false">
      <c r="A3820" s="415" t="n">
        <v>41708</v>
      </c>
    </row>
    <row r="3821" customFormat="false" ht="12.75" hidden="false" customHeight="false" outlineLevel="0" collapsed="false">
      <c r="A3821" s="415" t="n">
        <v>41709</v>
      </c>
    </row>
    <row r="3822" customFormat="false" ht="12.75" hidden="false" customHeight="false" outlineLevel="0" collapsed="false">
      <c r="A3822" s="415" t="n">
        <v>41710</v>
      </c>
    </row>
    <row r="3823" customFormat="false" ht="12.75" hidden="false" customHeight="false" outlineLevel="0" collapsed="false">
      <c r="A3823" s="415" t="n">
        <v>41711</v>
      </c>
    </row>
    <row r="3824" customFormat="false" ht="12.75" hidden="false" customHeight="false" outlineLevel="0" collapsed="false">
      <c r="A3824" s="415" t="n">
        <v>41712</v>
      </c>
    </row>
    <row r="3825" customFormat="false" ht="12.75" hidden="false" customHeight="false" outlineLevel="0" collapsed="false">
      <c r="A3825" s="415" t="n">
        <v>41715</v>
      </c>
    </row>
    <row r="3826" customFormat="false" ht="12.75" hidden="false" customHeight="false" outlineLevel="0" collapsed="false">
      <c r="A3826" s="415" t="n">
        <v>41716</v>
      </c>
    </row>
    <row r="3827" customFormat="false" ht="12.75" hidden="false" customHeight="false" outlineLevel="0" collapsed="false">
      <c r="A3827" s="415" t="n">
        <v>41717</v>
      </c>
    </row>
    <row r="3828" customFormat="false" ht="12.75" hidden="false" customHeight="false" outlineLevel="0" collapsed="false">
      <c r="A3828" s="415" t="n">
        <v>41718</v>
      </c>
    </row>
    <row r="3829" customFormat="false" ht="12.75" hidden="false" customHeight="false" outlineLevel="0" collapsed="false">
      <c r="A3829" s="415" t="n">
        <v>41719</v>
      </c>
    </row>
    <row r="3830" customFormat="false" ht="12.75" hidden="false" customHeight="false" outlineLevel="0" collapsed="false">
      <c r="A3830" s="415" t="n">
        <v>41722</v>
      </c>
    </row>
    <row r="3831" customFormat="false" ht="12.75" hidden="false" customHeight="false" outlineLevel="0" collapsed="false">
      <c r="A3831" s="415" t="n">
        <v>41723</v>
      </c>
    </row>
    <row r="3832" customFormat="false" ht="12.75" hidden="false" customHeight="false" outlineLevel="0" collapsed="false">
      <c r="A3832" s="415" t="n">
        <v>41724</v>
      </c>
    </row>
    <row r="3833" customFormat="false" ht="12.75" hidden="false" customHeight="false" outlineLevel="0" collapsed="false">
      <c r="A3833" s="415" t="n">
        <v>41725</v>
      </c>
    </row>
    <row r="3834" customFormat="false" ht="12.75" hidden="false" customHeight="false" outlineLevel="0" collapsed="false">
      <c r="A3834" s="415" t="n">
        <v>41726</v>
      </c>
    </row>
    <row r="3835" customFormat="false" ht="12.75" hidden="false" customHeight="false" outlineLevel="0" collapsed="false">
      <c r="A3835" s="415" t="n">
        <v>41729</v>
      </c>
    </row>
    <row r="3836" customFormat="false" ht="12.75" hidden="false" customHeight="false" outlineLevel="0" collapsed="false">
      <c r="A3836" s="415" t="n">
        <v>41730</v>
      </c>
    </row>
    <row r="3837" customFormat="false" ht="12.75" hidden="false" customHeight="false" outlineLevel="0" collapsed="false">
      <c r="A3837" s="415" t="n">
        <v>41731</v>
      </c>
    </row>
    <row r="3838" customFormat="false" ht="12.75" hidden="false" customHeight="false" outlineLevel="0" collapsed="false">
      <c r="A3838" s="415" t="n">
        <v>41732</v>
      </c>
    </row>
    <row r="3839" customFormat="false" ht="12.75" hidden="false" customHeight="false" outlineLevel="0" collapsed="false">
      <c r="A3839" s="415" t="n">
        <v>41733</v>
      </c>
    </row>
    <row r="3840" customFormat="false" ht="12.75" hidden="false" customHeight="false" outlineLevel="0" collapsed="false">
      <c r="A3840" s="415" t="n">
        <v>41736</v>
      </c>
    </row>
    <row r="3841" customFormat="false" ht="12.75" hidden="false" customHeight="false" outlineLevel="0" collapsed="false">
      <c r="A3841" s="415" t="n">
        <v>41737</v>
      </c>
    </row>
    <row r="3842" customFormat="false" ht="12.75" hidden="false" customHeight="false" outlineLevel="0" collapsed="false">
      <c r="A3842" s="415" t="n">
        <v>41738</v>
      </c>
    </row>
    <row r="3843" customFormat="false" ht="12.75" hidden="false" customHeight="false" outlineLevel="0" collapsed="false">
      <c r="A3843" s="415" t="n">
        <v>41739</v>
      </c>
    </row>
    <row r="3844" customFormat="false" ht="12.75" hidden="false" customHeight="false" outlineLevel="0" collapsed="false">
      <c r="A3844" s="415" t="n">
        <v>41740</v>
      </c>
    </row>
    <row r="3845" customFormat="false" ht="12.75" hidden="false" customHeight="false" outlineLevel="0" collapsed="false">
      <c r="A3845" s="415" t="n">
        <v>41743</v>
      </c>
    </row>
    <row r="3846" customFormat="false" ht="12.75" hidden="false" customHeight="false" outlineLevel="0" collapsed="false">
      <c r="A3846" s="415" t="n">
        <v>41744</v>
      </c>
    </row>
    <row r="3847" customFormat="false" ht="12.75" hidden="false" customHeight="false" outlineLevel="0" collapsed="false">
      <c r="A3847" s="415" t="n">
        <v>41745</v>
      </c>
    </row>
    <row r="3848" customFormat="false" ht="12.75" hidden="false" customHeight="false" outlineLevel="0" collapsed="false">
      <c r="A3848" s="415" t="n">
        <v>41746</v>
      </c>
    </row>
    <row r="3849" customFormat="false" ht="12.75" hidden="false" customHeight="false" outlineLevel="0" collapsed="false">
      <c r="A3849" s="415" t="n">
        <v>41747</v>
      </c>
    </row>
    <row r="3850" customFormat="false" ht="12.75" hidden="false" customHeight="false" outlineLevel="0" collapsed="false">
      <c r="A3850" s="415" t="n">
        <v>41750</v>
      </c>
    </row>
    <row r="3851" customFormat="false" ht="12.75" hidden="false" customHeight="false" outlineLevel="0" collapsed="false">
      <c r="A3851" s="415" t="n">
        <v>41751</v>
      </c>
    </row>
    <row r="3852" customFormat="false" ht="12.75" hidden="false" customHeight="false" outlineLevel="0" collapsed="false">
      <c r="A3852" s="415" t="n">
        <v>41752</v>
      </c>
    </row>
    <row r="3853" customFormat="false" ht="12.75" hidden="false" customHeight="false" outlineLevel="0" collapsed="false">
      <c r="A3853" s="415" t="n">
        <v>41753</v>
      </c>
    </row>
    <row r="3854" customFormat="false" ht="12.75" hidden="false" customHeight="false" outlineLevel="0" collapsed="false">
      <c r="A3854" s="415" t="n">
        <v>41754</v>
      </c>
    </row>
    <row r="3855" customFormat="false" ht="12.75" hidden="false" customHeight="false" outlineLevel="0" collapsed="false">
      <c r="A3855" s="415" t="n">
        <v>41757</v>
      </c>
    </row>
    <row r="3856" customFormat="false" ht="12.75" hidden="false" customHeight="false" outlineLevel="0" collapsed="false">
      <c r="A3856" s="415" t="n">
        <v>41758</v>
      </c>
    </row>
    <row r="3857" customFormat="false" ht="12.75" hidden="false" customHeight="false" outlineLevel="0" collapsed="false">
      <c r="A3857" s="415" t="n">
        <v>41759</v>
      </c>
    </row>
    <row r="3858" customFormat="false" ht="12.75" hidden="false" customHeight="false" outlineLevel="0" collapsed="false">
      <c r="A3858" s="415" t="n">
        <v>41760</v>
      </c>
    </row>
    <row r="3859" customFormat="false" ht="12.75" hidden="false" customHeight="false" outlineLevel="0" collapsed="false">
      <c r="A3859" s="415" t="n">
        <v>41761</v>
      </c>
    </row>
    <row r="3860" customFormat="false" ht="12.75" hidden="false" customHeight="false" outlineLevel="0" collapsed="false">
      <c r="A3860" s="415" t="n">
        <v>41764</v>
      </c>
    </row>
    <row r="3861" customFormat="false" ht="12.75" hidden="false" customHeight="false" outlineLevel="0" collapsed="false">
      <c r="A3861" s="415" t="n">
        <v>41765</v>
      </c>
    </row>
    <row r="3862" customFormat="false" ht="12.75" hidden="false" customHeight="false" outlineLevel="0" collapsed="false">
      <c r="A3862" s="415" t="n">
        <v>41766</v>
      </c>
    </row>
    <row r="3863" customFormat="false" ht="12.75" hidden="false" customHeight="false" outlineLevel="0" collapsed="false">
      <c r="A3863" s="415" t="n">
        <v>41767</v>
      </c>
    </row>
    <row r="3864" customFormat="false" ht="12.75" hidden="false" customHeight="false" outlineLevel="0" collapsed="false">
      <c r="A3864" s="415" t="n">
        <v>41768</v>
      </c>
    </row>
    <row r="3865" customFormat="false" ht="12.75" hidden="false" customHeight="false" outlineLevel="0" collapsed="false">
      <c r="A3865" s="415" t="n">
        <v>41771</v>
      </c>
    </row>
    <row r="3866" customFormat="false" ht="12.75" hidden="false" customHeight="false" outlineLevel="0" collapsed="false">
      <c r="A3866" s="415" t="n">
        <v>41772</v>
      </c>
    </row>
    <row r="3867" customFormat="false" ht="12.75" hidden="false" customHeight="false" outlineLevel="0" collapsed="false">
      <c r="A3867" s="415" t="n">
        <v>41773</v>
      </c>
    </row>
    <row r="3868" customFormat="false" ht="12.75" hidden="false" customHeight="false" outlineLevel="0" collapsed="false">
      <c r="A3868" s="415" t="n">
        <v>41774</v>
      </c>
    </row>
    <row r="3869" customFormat="false" ht="12.75" hidden="false" customHeight="false" outlineLevel="0" collapsed="false">
      <c r="A3869" s="415" t="n">
        <v>41775</v>
      </c>
    </row>
    <row r="3870" customFormat="false" ht="12.75" hidden="false" customHeight="false" outlineLevel="0" collapsed="false">
      <c r="A3870" s="415" t="n">
        <v>41778</v>
      </c>
    </row>
    <row r="3871" customFormat="false" ht="12.75" hidden="false" customHeight="false" outlineLevel="0" collapsed="false">
      <c r="A3871" s="415" t="n">
        <v>41779</v>
      </c>
    </row>
    <row r="3872" customFormat="false" ht="12.75" hidden="false" customHeight="false" outlineLevel="0" collapsed="false">
      <c r="A3872" s="415" t="n">
        <v>41780</v>
      </c>
    </row>
    <row r="3873" customFormat="false" ht="12.75" hidden="false" customHeight="false" outlineLevel="0" collapsed="false">
      <c r="A3873" s="415" t="n">
        <v>41781</v>
      </c>
    </row>
    <row r="3874" customFormat="false" ht="12.75" hidden="false" customHeight="false" outlineLevel="0" collapsed="false">
      <c r="A3874" s="415" t="n">
        <v>41782</v>
      </c>
    </row>
    <row r="3875" customFormat="false" ht="12.75" hidden="false" customHeight="false" outlineLevel="0" collapsed="false">
      <c r="A3875" s="415" t="n">
        <v>41785</v>
      </c>
    </row>
    <row r="3876" customFormat="false" ht="12.75" hidden="false" customHeight="false" outlineLevel="0" collapsed="false">
      <c r="A3876" s="415" t="n">
        <v>41786</v>
      </c>
    </row>
    <row r="3877" customFormat="false" ht="12.75" hidden="false" customHeight="false" outlineLevel="0" collapsed="false">
      <c r="A3877" s="415" t="n">
        <v>41787</v>
      </c>
    </row>
    <row r="3878" customFormat="false" ht="12.75" hidden="false" customHeight="false" outlineLevel="0" collapsed="false">
      <c r="A3878" s="415" t="n">
        <v>41788</v>
      </c>
    </row>
    <row r="3879" customFormat="false" ht="12.75" hidden="false" customHeight="false" outlineLevel="0" collapsed="false">
      <c r="A3879" s="415" t="n">
        <v>41789</v>
      </c>
    </row>
    <row r="3880" customFormat="false" ht="12.75" hidden="false" customHeight="false" outlineLevel="0" collapsed="false">
      <c r="A3880" s="415" t="n">
        <v>41792</v>
      </c>
    </row>
    <row r="3881" customFormat="false" ht="12.75" hidden="false" customHeight="false" outlineLevel="0" collapsed="false">
      <c r="A3881" s="415" t="n">
        <v>41793</v>
      </c>
    </row>
    <row r="3882" customFormat="false" ht="12.75" hidden="false" customHeight="false" outlineLevel="0" collapsed="false">
      <c r="A3882" s="415" t="n">
        <v>41794</v>
      </c>
    </row>
    <row r="3883" customFormat="false" ht="12.75" hidden="false" customHeight="false" outlineLevel="0" collapsed="false">
      <c r="A3883" s="415" t="n">
        <v>41795</v>
      </c>
    </row>
    <row r="3884" customFormat="false" ht="12.75" hidden="false" customHeight="false" outlineLevel="0" collapsed="false">
      <c r="A3884" s="415" t="n">
        <v>41796</v>
      </c>
    </row>
    <row r="3885" customFormat="false" ht="12.75" hidden="false" customHeight="false" outlineLevel="0" collapsed="false">
      <c r="A3885" s="415" t="n">
        <v>41799</v>
      </c>
    </row>
    <row r="3886" customFormat="false" ht="12.75" hidden="false" customHeight="false" outlineLevel="0" collapsed="false">
      <c r="A3886" s="415" t="n">
        <v>41800</v>
      </c>
    </row>
    <row r="3887" customFormat="false" ht="12.75" hidden="false" customHeight="false" outlineLevel="0" collapsed="false">
      <c r="A3887" s="415" t="n">
        <v>41801</v>
      </c>
    </row>
    <row r="3888" customFormat="false" ht="12.75" hidden="false" customHeight="false" outlineLevel="0" collapsed="false">
      <c r="A3888" s="415" t="n">
        <v>41802</v>
      </c>
    </row>
    <row r="3889" customFormat="false" ht="12.75" hidden="false" customHeight="false" outlineLevel="0" collapsed="false">
      <c r="A3889" s="415" t="n">
        <v>41803</v>
      </c>
    </row>
    <row r="3890" customFormat="false" ht="12.75" hidden="false" customHeight="false" outlineLevel="0" collapsed="false">
      <c r="A3890" s="415" t="n">
        <v>41806</v>
      </c>
    </row>
    <row r="3891" customFormat="false" ht="12.75" hidden="false" customHeight="false" outlineLevel="0" collapsed="false">
      <c r="A3891" s="415" t="n">
        <v>41807</v>
      </c>
    </row>
    <row r="3892" customFormat="false" ht="12.75" hidden="false" customHeight="false" outlineLevel="0" collapsed="false">
      <c r="A3892" s="415" t="n">
        <v>41808</v>
      </c>
    </row>
    <row r="3893" customFormat="false" ht="12.75" hidden="false" customHeight="false" outlineLevel="0" collapsed="false">
      <c r="A3893" s="415" t="n">
        <v>41809</v>
      </c>
    </row>
    <row r="3894" customFormat="false" ht="12.75" hidden="false" customHeight="false" outlineLevel="0" collapsed="false">
      <c r="A3894" s="415" t="n">
        <v>41810</v>
      </c>
    </row>
    <row r="3895" customFormat="false" ht="12.75" hidden="false" customHeight="false" outlineLevel="0" collapsed="false">
      <c r="A3895" s="415" t="n">
        <v>41813</v>
      </c>
    </row>
    <row r="3896" customFormat="false" ht="12.75" hidden="false" customHeight="false" outlineLevel="0" collapsed="false">
      <c r="A3896" s="415" t="n">
        <v>41814</v>
      </c>
    </row>
    <row r="3897" customFormat="false" ht="12.75" hidden="false" customHeight="false" outlineLevel="0" collapsed="false">
      <c r="A3897" s="415" t="n">
        <v>41815</v>
      </c>
    </row>
    <row r="3898" customFormat="false" ht="12.75" hidden="false" customHeight="false" outlineLevel="0" collapsed="false">
      <c r="A3898" s="415" t="n">
        <v>41816</v>
      </c>
    </row>
    <row r="3899" customFormat="false" ht="12.75" hidden="false" customHeight="false" outlineLevel="0" collapsed="false">
      <c r="A3899" s="415" t="n">
        <v>41817</v>
      </c>
    </row>
    <row r="3900" customFormat="false" ht="12.75" hidden="false" customHeight="false" outlineLevel="0" collapsed="false">
      <c r="A3900" s="415" t="n">
        <v>41820</v>
      </c>
    </row>
    <row r="3901" customFormat="false" ht="12.75" hidden="false" customHeight="false" outlineLevel="0" collapsed="false">
      <c r="A3901" s="415" t="n">
        <v>41821</v>
      </c>
    </row>
    <row r="3902" customFormat="false" ht="12.75" hidden="false" customHeight="false" outlineLevel="0" collapsed="false">
      <c r="A3902" s="415" t="n">
        <v>41822</v>
      </c>
    </row>
    <row r="3903" customFormat="false" ht="12.75" hidden="false" customHeight="false" outlineLevel="0" collapsed="false">
      <c r="A3903" s="415" t="n">
        <v>41823</v>
      </c>
    </row>
    <row r="3904" customFormat="false" ht="12.75" hidden="false" customHeight="false" outlineLevel="0" collapsed="false">
      <c r="A3904" s="415" t="n">
        <v>41827</v>
      </c>
    </row>
    <row r="3905" customFormat="false" ht="12.75" hidden="false" customHeight="false" outlineLevel="0" collapsed="false">
      <c r="A3905" s="415" t="n">
        <v>41828</v>
      </c>
    </row>
    <row r="3906" customFormat="false" ht="12.75" hidden="false" customHeight="false" outlineLevel="0" collapsed="false">
      <c r="A3906" s="415" t="n">
        <v>41829</v>
      </c>
    </row>
    <row r="3907" customFormat="false" ht="12.75" hidden="false" customHeight="false" outlineLevel="0" collapsed="false">
      <c r="A3907" s="415" t="n">
        <v>41830</v>
      </c>
    </row>
    <row r="3908" customFormat="false" ht="12.75" hidden="false" customHeight="false" outlineLevel="0" collapsed="false">
      <c r="A3908" s="415" t="n">
        <v>41831</v>
      </c>
    </row>
    <row r="3909" customFormat="false" ht="12.75" hidden="false" customHeight="false" outlineLevel="0" collapsed="false">
      <c r="A3909" s="415" t="n">
        <v>41834</v>
      </c>
    </row>
    <row r="3910" customFormat="false" ht="12.75" hidden="false" customHeight="false" outlineLevel="0" collapsed="false">
      <c r="A3910" s="415" t="n">
        <v>41835</v>
      </c>
    </row>
    <row r="3911" customFormat="false" ht="12.75" hidden="false" customHeight="false" outlineLevel="0" collapsed="false">
      <c r="A3911" s="415" t="n">
        <v>41836</v>
      </c>
    </row>
    <row r="3912" customFormat="false" ht="12.75" hidden="false" customHeight="false" outlineLevel="0" collapsed="false">
      <c r="A3912" s="415" t="n">
        <v>41837</v>
      </c>
    </row>
    <row r="3913" customFormat="false" ht="12.75" hidden="false" customHeight="false" outlineLevel="0" collapsed="false">
      <c r="A3913" s="415" t="n">
        <v>41838</v>
      </c>
    </row>
    <row r="3914" customFormat="false" ht="12.75" hidden="false" customHeight="false" outlineLevel="0" collapsed="false">
      <c r="A3914" s="415" t="n">
        <v>41841</v>
      </c>
    </row>
    <row r="3915" customFormat="false" ht="12.75" hidden="false" customHeight="false" outlineLevel="0" collapsed="false">
      <c r="A3915" s="415" t="n">
        <v>41842</v>
      </c>
    </row>
    <row r="3916" customFormat="false" ht="12.75" hidden="false" customHeight="false" outlineLevel="0" collapsed="false">
      <c r="A3916" s="415" t="n">
        <v>41843</v>
      </c>
    </row>
    <row r="3917" customFormat="false" ht="12.75" hidden="false" customHeight="false" outlineLevel="0" collapsed="false">
      <c r="A3917" s="415" t="n">
        <v>41844</v>
      </c>
    </row>
    <row r="3918" customFormat="false" ht="12.75" hidden="false" customHeight="false" outlineLevel="0" collapsed="false">
      <c r="A3918" s="415" t="n">
        <v>41845</v>
      </c>
    </row>
    <row r="3919" customFormat="false" ht="12.75" hidden="false" customHeight="false" outlineLevel="0" collapsed="false">
      <c r="A3919" s="415" t="n">
        <v>41848</v>
      </c>
    </row>
    <row r="3920" customFormat="false" ht="12.75" hidden="false" customHeight="false" outlineLevel="0" collapsed="false">
      <c r="A3920" s="415" t="n">
        <v>41849</v>
      </c>
    </row>
    <row r="3921" customFormat="false" ht="12.75" hidden="false" customHeight="false" outlineLevel="0" collapsed="false">
      <c r="A3921" s="415" t="n">
        <v>41850</v>
      </c>
    </row>
    <row r="3922" customFormat="false" ht="12.75" hidden="false" customHeight="false" outlineLevel="0" collapsed="false">
      <c r="A3922" s="415" t="n">
        <v>41851</v>
      </c>
    </row>
    <row r="3923" customFormat="false" ht="12.75" hidden="false" customHeight="false" outlineLevel="0" collapsed="false">
      <c r="A3923" s="415" t="n">
        <v>41852</v>
      </c>
    </row>
    <row r="3924" customFormat="false" ht="12.75" hidden="false" customHeight="false" outlineLevel="0" collapsed="false">
      <c r="A3924" s="415" t="n">
        <v>41855</v>
      </c>
    </row>
    <row r="3925" customFormat="false" ht="12.75" hidden="false" customHeight="false" outlineLevel="0" collapsed="false">
      <c r="A3925" s="415" t="n">
        <v>41856</v>
      </c>
    </row>
    <row r="3926" customFormat="false" ht="12.75" hidden="false" customHeight="false" outlineLevel="0" collapsed="false">
      <c r="A3926" s="415" t="n">
        <v>41857</v>
      </c>
    </row>
    <row r="3927" customFormat="false" ht="12.75" hidden="false" customHeight="false" outlineLevel="0" collapsed="false">
      <c r="A3927" s="415" t="n">
        <v>41858</v>
      </c>
    </row>
    <row r="3928" customFormat="false" ht="12.75" hidden="false" customHeight="false" outlineLevel="0" collapsed="false">
      <c r="A3928" s="415" t="n">
        <v>41859</v>
      </c>
    </row>
    <row r="3929" customFormat="false" ht="12.75" hidden="false" customHeight="false" outlineLevel="0" collapsed="false">
      <c r="A3929" s="415" t="n">
        <v>41862</v>
      </c>
    </row>
    <row r="3930" customFormat="false" ht="12.75" hidden="false" customHeight="false" outlineLevel="0" collapsed="false">
      <c r="A3930" s="415" t="n">
        <v>41863</v>
      </c>
    </row>
    <row r="3931" customFormat="false" ht="12.75" hidden="false" customHeight="false" outlineLevel="0" collapsed="false">
      <c r="A3931" s="415" t="n">
        <v>41864</v>
      </c>
    </row>
    <row r="3932" customFormat="false" ht="12.75" hidden="false" customHeight="false" outlineLevel="0" collapsed="false">
      <c r="A3932" s="415" t="n">
        <v>41865</v>
      </c>
    </row>
    <row r="3933" customFormat="false" ht="12.75" hidden="false" customHeight="false" outlineLevel="0" collapsed="false">
      <c r="A3933" s="415" t="n">
        <v>41866</v>
      </c>
    </row>
    <row r="3934" customFormat="false" ht="12.75" hidden="false" customHeight="false" outlineLevel="0" collapsed="false">
      <c r="A3934" s="415" t="n">
        <v>41869</v>
      </c>
    </row>
    <row r="3935" customFormat="false" ht="12.75" hidden="false" customHeight="false" outlineLevel="0" collapsed="false">
      <c r="A3935" s="415" t="n">
        <v>41870</v>
      </c>
    </row>
    <row r="3936" customFormat="false" ht="12.75" hidden="false" customHeight="false" outlineLevel="0" collapsed="false">
      <c r="A3936" s="415" t="n">
        <v>41871</v>
      </c>
    </row>
    <row r="3937" customFormat="false" ht="12.75" hidden="false" customHeight="false" outlineLevel="0" collapsed="false">
      <c r="A3937" s="415" t="n">
        <v>41872</v>
      </c>
    </row>
    <row r="3938" customFormat="false" ht="12.75" hidden="false" customHeight="false" outlineLevel="0" collapsed="false">
      <c r="A3938" s="415" t="n">
        <v>41873</v>
      </c>
    </row>
    <row r="3939" customFormat="false" ht="12.75" hidden="false" customHeight="false" outlineLevel="0" collapsed="false">
      <c r="A3939" s="415" t="n">
        <v>41876</v>
      </c>
    </row>
    <row r="3940" customFormat="false" ht="12.75" hidden="false" customHeight="false" outlineLevel="0" collapsed="false">
      <c r="A3940" s="415" t="n">
        <v>41877</v>
      </c>
    </row>
    <row r="3941" customFormat="false" ht="12.75" hidden="false" customHeight="false" outlineLevel="0" collapsed="false">
      <c r="A3941" s="415" t="n">
        <v>41878</v>
      </c>
    </row>
    <row r="3942" customFormat="false" ht="12.75" hidden="false" customHeight="false" outlineLevel="0" collapsed="false">
      <c r="A3942" s="415" t="n">
        <v>41879</v>
      </c>
    </row>
    <row r="3943" customFormat="false" ht="12.75" hidden="false" customHeight="false" outlineLevel="0" collapsed="false">
      <c r="A3943" s="415" t="n">
        <v>41880</v>
      </c>
    </row>
    <row r="3944" customFormat="false" ht="12.75" hidden="false" customHeight="false" outlineLevel="0" collapsed="false">
      <c r="A3944" s="415" t="n">
        <v>41883</v>
      </c>
    </row>
    <row r="3945" customFormat="false" ht="12.75" hidden="false" customHeight="false" outlineLevel="0" collapsed="false">
      <c r="A3945" s="415" t="n">
        <v>41884</v>
      </c>
    </row>
    <row r="3946" customFormat="false" ht="12.75" hidden="false" customHeight="false" outlineLevel="0" collapsed="false">
      <c r="A3946" s="415" t="n">
        <v>41885</v>
      </c>
    </row>
    <row r="3947" customFormat="false" ht="12.75" hidden="false" customHeight="false" outlineLevel="0" collapsed="false">
      <c r="A3947" s="415" t="n">
        <v>41886</v>
      </c>
    </row>
    <row r="3948" customFormat="false" ht="12.75" hidden="false" customHeight="false" outlineLevel="0" collapsed="false">
      <c r="A3948" s="415" t="n">
        <v>41887</v>
      </c>
    </row>
    <row r="3949" customFormat="false" ht="12.75" hidden="false" customHeight="false" outlineLevel="0" collapsed="false">
      <c r="A3949" s="415" t="n">
        <v>41890</v>
      </c>
    </row>
    <row r="3950" customFormat="false" ht="12.75" hidden="false" customHeight="false" outlineLevel="0" collapsed="false">
      <c r="A3950" s="415" t="n">
        <v>41891</v>
      </c>
    </row>
    <row r="3951" customFormat="false" ht="12.75" hidden="false" customHeight="false" outlineLevel="0" collapsed="false">
      <c r="A3951" s="415" t="n">
        <v>41892</v>
      </c>
    </row>
    <row r="3952" customFormat="false" ht="12.75" hidden="false" customHeight="false" outlineLevel="0" collapsed="false">
      <c r="A3952" s="415" t="n">
        <v>41893</v>
      </c>
    </row>
    <row r="3953" customFormat="false" ht="12.75" hidden="false" customHeight="false" outlineLevel="0" collapsed="false">
      <c r="A3953" s="415" t="n">
        <v>41894</v>
      </c>
    </row>
    <row r="3954" customFormat="false" ht="12.75" hidden="false" customHeight="false" outlineLevel="0" collapsed="false">
      <c r="A3954" s="415" t="n">
        <v>41897</v>
      </c>
    </row>
    <row r="3955" customFormat="false" ht="12.75" hidden="false" customHeight="false" outlineLevel="0" collapsed="false">
      <c r="A3955" s="415" t="n">
        <v>41898</v>
      </c>
    </row>
    <row r="3956" customFormat="false" ht="12.75" hidden="false" customHeight="false" outlineLevel="0" collapsed="false">
      <c r="A3956" s="415" t="n">
        <v>41899</v>
      </c>
    </row>
    <row r="3957" customFormat="false" ht="12.75" hidden="false" customHeight="false" outlineLevel="0" collapsed="false">
      <c r="A3957" s="415" t="n">
        <v>41900</v>
      </c>
    </row>
    <row r="3958" customFormat="false" ht="12.75" hidden="false" customHeight="false" outlineLevel="0" collapsed="false">
      <c r="A3958" s="415" t="n">
        <v>41901</v>
      </c>
    </row>
    <row r="3959" customFormat="false" ht="12.75" hidden="false" customHeight="false" outlineLevel="0" collapsed="false">
      <c r="A3959" s="415" t="n">
        <v>41904</v>
      </c>
    </row>
    <row r="3960" customFormat="false" ht="12.75" hidden="false" customHeight="false" outlineLevel="0" collapsed="false">
      <c r="A3960" s="415" t="n">
        <v>41905</v>
      </c>
    </row>
    <row r="3961" customFormat="false" ht="12.75" hidden="false" customHeight="false" outlineLevel="0" collapsed="false">
      <c r="A3961" s="415" t="n">
        <v>41906</v>
      </c>
    </row>
    <row r="3962" customFormat="false" ht="12.75" hidden="false" customHeight="false" outlineLevel="0" collapsed="false">
      <c r="A3962" s="415" t="n">
        <v>41907</v>
      </c>
    </row>
    <row r="3963" customFormat="false" ht="12.75" hidden="false" customHeight="false" outlineLevel="0" collapsed="false">
      <c r="A3963" s="415" t="n">
        <v>41908</v>
      </c>
    </row>
    <row r="3964" customFormat="false" ht="12.75" hidden="false" customHeight="false" outlineLevel="0" collapsed="false">
      <c r="A3964" s="415" t="n">
        <v>41911</v>
      </c>
    </row>
    <row r="3965" customFormat="false" ht="12.75" hidden="false" customHeight="false" outlineLevel="0" collapsed="false">
      <c r="A3965" s="415" t="n">
        <v>41912</v>
      </c>
    </row>
    <row r="3966" customFormat="false" ht="12.75" hidden="false" customHeight="false" outlineLevel="0" collapsed="false">
      <c r="A3966" s="415" t="n">
        <v>41913</v>
      </c>
    </row>
    <row r="3967" customFormat="false" ht="12.75" hidden="false" customHeight="false" outlineLevel="0" collapsed="false">
      <c r="A3967" s="415" t="n">
        <v>41914</v>
      </c>
    </row>
    <row r="3968" customFormat="false" ht="12.75" hidden="false" customHeight="false" outlineLevel="0" collapsed="false">
      <c r="A3968" s="415" t="n">
        <v>41915</v>
      </c>
    </row>
    <row r="3969" customFormat="false" ht="12.75" hidden="false" customHeight="false" outlineLevel="0" collapsed="false">
      <c r="A3969" s="415" t="n">
        <v>41918</v>
      </c>
    </row>
    <row r="3970" customFormat="false" ht="12.75" hidden="false" customHeight="false" outlineLevel="0" collapsed="false">
      <c r="A3970" s="415" t="n">
        <v>41919</v>
      </c>
    </row>
    <row r="3971" customFormat="false" ht="12.75" hidden="false" customHeight="false" outlineLevel="0" collapsed="false">
      <c r="A3971" s="415" t="n">
        <v>41920</v>
      </c>
    </row>
    <row r="3972" customFormat="false" ht="12.75" hidden="false" customHeight="false" outlineLevel="0" collapsed="false">
      <c r="A3972" s="415" t="n">
        <v>41921</v>
      </c>
    </row>
    <row r="3973" customFormat="false" ht="12.75" hidden="false" customHeight="false" outlineLevel="0" collapsed="false">
      <c r="A3973" s="415" t="n">
        <v>41922</v>
      </c>
    </row>
    <row r="3974" customFormat="false" ht="12.75" hidden="false" customHeight="false" outlineLevel="0" collapsed="false">
      <c r="A3974" s="415" t="n">
        <v>41925</v>
      </c>
    </row>
    <row r="3975" customFormat="false" ht="12.75" hidden="false" customHeight="false" outlineLevel="0" collapsed="false">
      <c r="A3975" s="415" t="n">
        <v>41926</v>
      </c>
    </row>
    <row r="3976" customFormat="false" ht="12.75" hidden="false" customHeight="false" outlineLevel="0" collapsed="false">
      <c r="A3976" s="415" t="n">
        <v>41927</v>
      </c>
    </row>
    <row r="3977" customFormat="false" ht="12.75" hidden="false" customHeight="false" outlineLevel="0" collapsed="false">
      <c r="A3977" s="415" t="n">
        <v>41928</v>
      </c>
    </row>
    <row r="3978" customFormat="false" ht="12.75" hidden="false" customHeight="false" outlineLevel="0" collapsed="false">
      <c r="A3978" s="415" t="n">
        <v>41929</v>
      </c>
    </row>
    <row r="3979" customFormat="false" ht="12.75" hidden="false" customHeight="false" outlineLevel="0" collapsed="false">
      <c r="A3979" s="415" t="n">
        <v>41932</v>
      </c>
    </row>
    <row r="3980" customFormat="false" ht="12.75" hidden="false" customHeight="false" outlineLevel="0" collapsed="false">
      <c r="A3980" s="415" t="n">
        <v>41933</v>
      </c>
    </row>
    <row r="3981" customFormat="false" ht="12.75" hidden="false" customHeight="false" outlineLevel="0" collapsed="false">
      <c r="A3981" s="415" t="n">
        <v>41934</v>
      </c>
    </row>
    <row r="3982" customFormat="false" ht="12.75" hidden="false" customHeight="false" outlineLevel="0" collapsed="false">
      <c r="A3982" s="415" t="n">
        <v>41935</v>
      </c>
    </row>
    <row r="3983" customFormat="false" ht="12.75" hidden="false" customHeight="false" outlineLevel="0" collapsed="false">
      <c r="A3983" s="415" t="n">
        <v>41936</v>
      </c>
    </row>
    <row r="3984" customFormat="false" ht="12.75" hidden="false" customHeight="false" outlineLevel="0" collapsed="false">
      <c r="A3984" s="415" t="n">
        <v>41939</v>
      </c>
    </row>
    <row r="3985" customFormat="false" ht="12.75" hidden="false" customHeight="false" outlineLevel="0" collapsed="false">
      <c r="A3985" s="415" t="n">
        <v>41940</v>
      </c>
    </row>
    <row r="3986" customFormat="false" ht="12.75" hidden="false" customHeight="false" outlineLevel="0" collapsed="false">
      <c r="A3986" s="415" t="n">
        <v>41941</v>
      </c>
    </row>
    <row r="3987" customFormat="false" ht="12.75" hidden="false" customHeight="false" outlineLevel="0" collapsed="false">
      <c r="A3987" s="415" t="n">
        <v>41942</v>
      </c>
    </row>
    <row r="3988" customFormat="false" ht="12.75" hidden="false" customHeight="false" outlineLevel="0" collapsed="false">
      <c r="A3988" s="415" t="n">
        <v>41943</v>
      </c>
    </row>
    <row r="3989" customFormat="false" ht="12.75" hidden="false" customHeight="false" outlineLevel="0" collapsed="false">
      <c r="A3989" s="415" t="n">
        <v>41946</v>
      </c>
    </row>
    <row r="3990" customFormat="false" ht="12.75" hidden="false" customHeight="false" outlineLevel="0" collapsed="false">
      <c r="A3990" s="415" t="n">
        <v>41947</v>
      </c>
    </row>
    <row r="3991" customFormat="false" ht="12.75" hidden="false" customHeight="false" outlineLevel="0" collapsed="false">
      <c r="A3991" s="415" t="n">
        <v>41948</v>
      </c>
    </row>
    <row r="3992" customFormat="false" ht="12.75" hidden="false" customHeight="false" outlineLevel="0" collapsed="false">
      <c r="A3992" s="415" t="n">
        <v>41949</v>
      </c>
    </row>
    <row r="3993" customFormat="false" ht="12.75" hidden="false" customHeight="false" outlineLevel="0" collapsed="false">
      <c r="A3993" s="415" t="n">
        <v>41950</v>
      </c>
    </row>
    <row r="3994" customFormat="false" ht="12.75" hidden="false" customHeight="false" outlineLevel="0" collapsed="false">
      <c r="A3994" s="415" t="n">
        <v>41953</v>
      </c>
    </row>
    <row r="3995" customFormat="false" ht="12.75" hidden="false" customHeight="false" outlineLevel="0" collapsed="false">
      <c r="A3995" s="415" t="n">
        <v>41954</v>
      </c>
    </row>
    <row r="3996" customFormat="false" ht="12.75" hidden="false" customHeight="false" outlineLevel="0" collapsed="false">
      <c r="A3996" s="415" t="n">
        <v>41955</v>
      </c>
    </row>
    <row r="3997" customFormat="false" ht="12.75" hidden="false" customHeight="false" outlineLevel="0" collapsed="false">
      <c r="A3997" s="415" t="n">
        <v>41956</v>
      </c>
    </row>
    <row r="3998" customFormat="false" ht="12.75" hidden="false" customHeight="false" outlineLevel="0" collapsed="false">
      <c r="A3998" s="415" t="n">
        <v>41957</v>
      </c>
    </row>
    <row r="3999" customFormat="false" ht="12.75" hidden="false" customHeight="false" outlineLevel="0" collapsed="false">
      <c r="A3999" s="415" t="n">
        <v>41960</v>
      </c>
    </row>
    <row r="4000" customFormat="false" ht="12.75" hidden="false" customHeight="false" outlineLevel="0" collapsed="false">
      <c r="A4000" s="415" t="n">
        <v>41961</v>
      </c>
    </row>
    <row r="4001" customFormat="false" ht="12.75" hidden="false" customHeight="false" outlineLevel="0" collapsed="false">
      <c r="A4001" s="415" t="n">
        <v>41962</v>
      </c>
    </row>
    <row r="4002" customFormat="false" ht="12.75" hidden="false" customHeight="false" outlineLevel="0" collapsed="false">
      <c r="A4002" s="415" t="n">
        <v>41963</v>
      </c>
    </row>
    <row r="4003" customFormat="false" ht="12.75" hidden="false" customHeight="false" outlineLevel="0" collapsed="false">
      <c r="A4003" s="415" t="n">
        <v>41964</v>
      </c>
    </row>
    <row r="4004" customFormat="false" ht="12.75" hidden="false" customHeight="false" outlineLevel="0" collapsed="false">
      <c r="A4004" s="415" t="n">
        <v>41967</v>
      </c>
    </row>
    <row r="4005" customFormat="false" ht="12.75" hidden="false" customHeight="false" outlineLevel="0" collapsed="false">
      <c r="A4005" s="415" t="n">
        <v>41968</v>
      </c>
    </row>
    <row r="4006" customFormat="false" ht="12.75" hidden="false" customHeight="false" outlineLevel="0" collapsed="false">
      <c r="A4006" s="415" t="n">
        <v>41969</v>
      </c>
    </row>
    <row r="4007" customFormat="false" ht="12.75" hidden="false" customHeight="false" outlineLevel="0" collapsed="false">
      <c r="A4007" s="415" t="n">
        <v>41970</v>
      </c>
    </row>
    <row r="4008" customFormat="false" ht="12.75" hidden="false" customHeight="false" outlineLevel="0" collapsed="false">
      <c r="A4008" s="415" t="n">
        <v>41971</v>
      </c>
    </row>
    <row r="4009" customFormat="false" ht="12.75" hidden="false" customHeight="false" outlineLevel="0" collapsed="false">
      <c r="A4009" s="415" t="n">
        <v>41974</v>
      </c>
    </row>
    <row r="4010" customFormat="false" ht="12.75" hidden="false" customHeight="false" outlineLevel="0" collapsed="false">
      <c r="A4010" s="415" t="n">
        <v>41975</v>
      </c>
    </row>
    <row r="4011" customFormat="false" ht="12.75" hidden="false" customHeight="false" outlineLevel="0" collapsed="false">
      <c r="A4011" s="415" t="n">
        <v>41976</v>
      </c>
    </row>
    <row r="4012" customFormat="false" ht="12.75" hidden="false" customHeight="false" outlineLevel="0" collapsed="false">
      <c r="A4012" s="415" t="n">
        <v>41977</v>
      </c>
    </row>
    <row r="4013" customFormat="false" ht="12.75" hidden="false" customHeight="false" outlineLevel="0" collapsed="false">
      <c r="A4013" s="415" t="n">
        <v>41978</v>
      </c>
    </row>
    <row r="4014" customFormat="false" ht="12.75" hidden="false" customHeight="false" outlineLevel="0" collapsed="false">
      <c r="A4014" s="415" t="n">
        <v>41981</v>
      </c>
    </row>
    <row r="4015" customFormat="false" ht="12.75" hidden="false" customHeight="false" outlineLevel="0" collapsed="false">
      <c r="A4015" s="415" t="n">
        <v>41982</v>
      </c>
    </row>
    <row r="4016" customFormat="false" ht="12.75" hidden="false" customHeight="false" outlineLevel="0" collapsed="false">
      <c r="A4016" s="415" t="n">
        <v>41983</v>
      </c>
    </row>
    <row r="4017" customFormat="false" ht="12.75" hidden="false" customHeight="false" outlineLevel="0" collapsed="false">
      <c r="A4017" s="415" t="n">
        <v>41984</v>
      </c>
    </row>
    <row r="4018" customFormat="false" ht="12.75" hidden="false" customHeight="false" outlineLevel="0" collapsed="false">
      <c r="A4018" s="415" t="n">
        <v>41985</v>
      </c>
    </row>
    <row r="4019" customFormat="false" ht="12.75" hidden="false" customHeight="false" outlineLevel="0" collapsed="false">
      <c r="A4019" s="415" t="n">
        <v>41988</v>
      </c>
    </row>
    <row r="4020" customFormat="false" ht="12.75" hidden="false" customHeight="false" outlineLevel="0" collapsed="false">
      <c r="A4020" s="415" t="n">
        <v>41989</v>
      </c>
    </row>
    <row r="4021" customFormat="false" ht="12.75" hidden="false" customHeight="false" outlineLevel="0" collapsed="false">
      <c r="A4021" s="415" t="n">
        <v>41990</v>
      </c>
    </row>
    <row r="4022" customFormat="false" ht="12.75" hidden="false" customHeight="false" outlineLevel="0" collapsed="false">
      <c r="A4022" s="415" t="n">
        <v>41991</v>
      </c>
    </row>
    <row r="4023" customFormat="false" ht="12.75" hidden="false" customHeight="false" outlineLevel="0" collapsed="false">
      <c r="A4023" s="415" t="n">
        <v>41992</v>
      </c>
    </row>
    <row r="4024" customFormat="false" ht="12.75" hidden="false" customHeight="false" outlineLevel="0" collapsed="false">
      <c r="A4024" s="415" t="n">
        <v>41995</v>
      </c>
    </row>
    <row r="4025" customFormat="false" ht="12.75" hidden="false" customHeight="false" outlineLevel="0" collapsed="false">
      <c r="A4025" s="415" t="n">
        <v>41996</v>
      </c>
    </row>
    <row r="4026" customFormat="false" ht="12.75" hidden="false" customHeight="false" outlineLevel="0" collapsed="false">
      <c r="A4026" s="415" t="n">
        <v>41997</v>
      </c>
    </row>
    <row r="4027" customFormat="false" ht="12.75" hidden="false" customHeight="false" outlineLevel="0" collapsed="false">
      <c r="A4027" s="415" t="n">
        <v>41999</v>
      </c>
    </row>
    <row r="4028" customFormat="false" ht="12.75" hidden="false" customHeight="false" outlineLevel="0" collapsed="false">
      <c r="A4028" s="415" t="n">
        <v>42002</v>
      </c>
    </row>
    <row r="4029" customFormat="false" ht="12.75" hidden="false" customHeight="false" outlineLevel="0" collapsed="false">
      <c r="A4029" s="415" t="n">
        <v>42003</v>
      </c>
    </row>
    <row r="4030" customFormat="false" ht="12.75" hidden="false" customHeight="false" outlineLevel="0" collapsed="false">
      <c r="A4030" s="415" t="n">
        <v>42004</v>
      </c>
    </row>
    <row r="4031" customFormat="false" ht="12.75" hidden="false" customHeight="false" outlineLevel="0" collapsed="false">
      <c r="A4031" s="415" t="n">
        <v>42006</v>
      </c>
    </row>
    <row r="4032" customFormat="false" ht="12.75" hidden="false" customHeight="false" outlineLevel="0" collapsed="false">
      <c r="A4032" s="415" t="n">
        <v>42009</v>
      </c>
    </row>
    <row r="4033" customFormat="false" ht="12.75" hidden="false" customHeight="false" outlineLevel="0" collapsed="false">
      <c r="A4033" s="415" t="n">
        <v>42010</v>
      </c>
    </row>
    <row r="4034" customFormat="false" ht="12.75" hidden="false" customHeight="false" outlineLevel="0" collapsed="false">
      <c r="A4034" s="415" t="n">
        <v>42011</v>
      </c>
    </row>
    <row r="4035" customFormat="false" ht="12.75" hidden="false" customHeight="false" outlineLevel="0" collapsed="false">
      <c r="A4035" s="415" t="n">
        <v>42012</v>
      </c>
    </row>
    <row r="4036" customFormat="false" ht="12.75" hidden="false" customHeight="false" outlineLevel="0" collapsed="false">
      <c r="A4036" s="415" t="n">
        <v>42013</v>
      </c>
    </row>
    <row r="4037" customFormat="false" ht="12.75" hidden="false" customHeight="false" outlineLevel="0" collapsed="false">
      <c r="A4037" s="415" t="n">
        <v>42016</v>
      </c>
    </row>
    <row r="4038" customFormat="false" ht="12.75" hidden="false" customHeight="false" outlineLevel="0" collapsed="false">
      <c r="A4038" s="415" t="n">
        <v>42017</v>
      </c>
    </row>
    <row r="4039" customFormat="false" ht="12.75" hidden="false" customHeight="false" outlineLevel="0" collapsed="false">
      <c r="A4039" s="415" t="n">
        <v>42018</v>
      </c>
    </row>
    <row r="4040" customFormat="false" ht="12.75" hidden="false" customHeight="false" outlineLevel="0" collapsed="false">
      <c r="A4040" s="415" t="n">
        <v>42019</v>
      </c>
    </row>
    <row r="4041" customFormat="false" ht="12.75" hidden="false" customHeight="false" outlineLevel="0" collapsed="false">
      <c r="A4041" s="415" t="n">
        <v>42020</v>
      </c>
    </row>
    <row r="4042" customFormat="false" ht="12.75" hidden="false" customHeight="false" outlineLevel="0" collapsed="false">
      <c r="A4042" s="415" t="n">
        <v>42023</v>
      </c>
    </row>
    <row r="4043" customFormat="false" ht="12.75" hidden="false" customHeight="false" outlineLevel="0" collapsed="false">
      <c r="A4043" s="415" t="n">
        <v>42024</v>
      </c>
    </row>
    <row r="4044" customFormat="false" ht="12.75" hidden="false" customHeight="false" outlineLevel="0" collapsed="false">
      <c r="A4044" s="415" t="n">
        <v>42025</v>
      </c>
    </row>
    <row r="4045" customFormat="false" ht="12.75" hidden="false" customHeight="false" outlineLevel="0" collapsed="false">
      <c r="A4045" s="415" t="n">
        <v>42026</v>
      </c>
    </row>
    <row r="4046" customFormat="false" ht="12.75" hidden="false" customHeight="false" outlineLevel="0" collapsed="false">
      <c r="A4046" s="415" t="n">
        <v>42027</v>
      </c>
    </row>
    <row r="4047" customFormat="false" ht="12.75" hidden="false" customHeight="false" outlineLevel="0" collapsed="false">
      <c r="A4047" s="415" t="n">
        <v>42030</v>
      </c>
    </row>
    <row r="4048" customFormat="false" ht="12.75" hidden="false" customHeight="false" outlineLevel="0" collapsed="false">
      <c r="A4048" s="415" t="n">
        <v>42031</v>
      </c>
    </row>
    <row r="4049" customFormat="false" ht="12.75" hidden="false" customHeight="false" outlineLevel="0" collapsed="false">
      <c r="A4049" s="415" t="n">
        <v>42032</v>
      </c>
    </row>
    <row r="4050" customFormat="false" ht="12.75" hidden="false" customHeight="false" outlineLevel="0" collapsed="false">
      <c r="A4050" s="415" t="n">
        <v>42033</v>
      </c>
    </row>
    <row r="4051" customFormat="false" ht="12.75" hidden="false" customHeight="false" outlineLevel="0" collapsed="false">
      <c r="A4051" s="415" t="n">
        <v>42034</v>
      </c>
    </row>
    <row r="4052" customFormat="false" ht="12.75" hidden="false" customHeight="false" outlineLevel="0" collapsed="false">
      <c r="A4052" s="415" t="n">
        <v>42037</v>
      </c>
    </row>
    <row r="4053" customFormat="false" ht="12.75" hidden="false" customHeight="false" outlineLevel="0" collapsed="false">
      <c r="A4053" s="415" t="n">
        <v>42038</v>
      </c>
    </row>
    <row r="4054" customFormat="false" ht="12.75" hidden="false" customHeight="false" outlineLevel="0" collapsed="false">
      <c r="A4054" s="415" t="n">
        <v>42039</v>
      </c>
    </row>
    <row r="4055" customFormat="false" ht="12.75" hidden="false" customHeight="false" outlineLevel="0" collapsed="false">
      <c r="A4055" s="415" t="n">
        <v>42040</v>
      </c>
    </row>
    <row r="4056" customFormat="false" ht="12.75" hidden="false" customHeight="false" outlineLevel="0" collapsed="false">
      <c r="A4056" s="415" t="n">
        <v>42041</v>
      </c>
    </row>
    <row r="4057" customFormat="false" ht="12.75" hidden="false" customHeight="false" outlineLevel="0" collapsed="false">
      <c r="A4057" s="415" t="n">
        <v>42044</v>
      </c>
    </row>
    <row r="4058" customFormat="false" ht="12.75" hidden="false" customHeight="false" outlineLevel="0" collapsed="false">
      <c r="A4058" s="415" t="n">
        <v>42045</v>
      </c>
    </row>
    <row r="4059" customFormat="false" ht="12.75" hidden="false" customHeight="false" outlineLevel="0" collapsed="false">
      <c r="A4059" s="415" t="n">
        <v>42046</v>
      </c>
    </row>
    <row r="4060" customFormat="false" ht="12.75" hidden="false" customHeight="false" outlineLevel="0" collapsed="false">
      <c r="A4060" s="415" t="n">
        <v>42047</v>
      </c>
    </row>
    <row r="4061" customFormat="false" ht="12.75" hidden="false" customHeight="false" outlineLevel="0" collapsed="false">
      <c r="A4061" s="415" t="n">
        <v>42048</v>
      </c>
    </row>
    <row r="4062" customFormat="false" ht="12.75" hidden="false" customHeight="false" outlineLevel="0" collapsed="false">
      <c r="A4062" s="415" t="n">
        <v>42051</v>
      </c>
    </row>
    <row r="4063" customFormat="false" ht="12.75" hidden="false" customHeight="false" outlineLevel="0" collapsed="false">
      <c r="A4063" s="415" t="n">
        <v>42052</v>
      </c>
    </row>
    <row r="4064" customFormat="false" ht="12.75" hidden="false" customHeight="false" outlineLevel="0" collapsed="false">
      <c r="A4064" s="415" t="n">
        <v>42053</v>
      </c>
    </row>
    <row r="4065" customFormat="false" ht="12.75" hidden="false" customHeight="false" outlineLevel="0" collapsed="false">
      <c r="A4065" s="415" t="n">
        <v>42054</v>
      </c>
    </row>
    <row r="4066" customFormat="false" ht="12.75" hidden="false" customHeight="false" outlineLevel="0" collapsed="false">
      <c r="A4066" s="415" t="n">
        <v>42055</v>
      </c>
    </row>
    <row r="4067" customFormat="false" ht="12.75" hidden="false" customHeight="false" outlineLevel="0" collapsed="false">
      <c r="A4067" s="415" t="n">
        <v>42058</v>
      </c>
    </row>
    <row r="4068" customFormat="false" ht="12.75" hidden="false" customHeight="false" outlineLevel="0" collapsed="false">
      <c r="A4068" s="415" t="n">
        <v>42059</v>
      </c>
    </row>
    <row r="4069" customFormat="false" ht="12.75" hidden="false" customHeight="false" outlineLevel="0" collapsed="false">
      <c r="A4069" s="415" t="n">
        <v>42060</v>
      </c>
    </row>
    <row r="4070" customFormat="false" ht="12.75" hidden="false" customHeight="false" outlineLevel="0" collapsed="false">
      <c r="A4070" s="415" t="n">
        <v>42061</v>
      </c>
    </row>
    <row r="4071" customFormat="false" ht="12.75" hidden="false" customHeight="false" outlineLevel="0" collapsed="false">
      <c r="A4071" s="415" t="n">
        <v>42062</v>
      </c>
    </row>
    <row r="4072" customFormat="false" ht="12.75" hidden="false" customHeight="false" outlineLevel="0" collapsed="false">
      <c r="A4072" s="415" t="n">
        <v>42065</v>
      </c>
    </row>
    <row r="4073" customFormat="false" ht="12.75" hidden="false" customHeight="false" outlineLevel="0" collapsed="false">
      <c r="A4073" s="415" t="n">
        <v>42066</v>
      </c>
    </row>
    <row r="4074" customFormat="false" ht="12.75" hidden="false" customHeight="false" outlineLevel="0" collapsed="false">
      <c r="A4074" s="415" t="n">
        <v>42067</v>
      </c>
    </row>
    <row r="4075" customFormat="false" ht="12.75" hidden="false" customHeight="false" outlineLevel="0" collapsed="false">
      <c r="A4075" s="415" t="n">
        <v>42068</v>
      </c>
    </row>
    <row r="4076" customFormat="false" ht="12.75" hidden="false" customHeight="false" outlineLevel="0" collapsed="false">
      <c r="A4076" s="415" t="n">
        <v>42069</v>
      </c>
    </row>
    <row r="4077" customFormat="false" ht="12.75" hidden="false" customHeight="false" outlineLevel="0" collapsed="false">
      <c r="A4077" s="415" t="n">
        <v>42072</v>
      </c>
    </row>
    <row r="4078" customFormat="false" ht="12.75" hidden="false" customHeight="false" outlineLevel="0" collapsed="false">
      <c r="A4078" s="415" t="n">
        <v>42073</v>
      </c>
    </row>
    <row r="4079" customFormat="false" ht="12.75" hidden="false" customHeight="false" outlineLevel="0" collapsed="false">
      <c r="A4079" s="415" t="n">
        <v>42074</v>
      </c>
    </row>
    <row r="4080" customFormat="false" ht="12.75" hidden="false" customHeight="false" outlineLevel="0" collapsed="false">
      <c r="A4080" s="415" t="n">
        <v>42075</v>
      </c>
    </row>
    <row r="4081" customFormat="false" ht="12.75" hidden="false" customHeight="false" outlineLevel="0" collapsed="false">
      <c r="A4081" s="415" t="n">
        <v>42076</v>
      </c>
    </row>
    <row r="4082" customFormat="false" ht="12.75" hidden="false" customHeight="false" outlineLevel="0" collapsed="false">
      <c r="A4082" s="415" t="n">
        <v>42079</v>
      </c>
    </row>
    <row r="4083" customFormat="false" ht="12.75" hidden="false" customHeight="false" outlineLevel="0" collapsed="false">
      <c r="A4083" s="415" t="n">
        <v>42080</v>
      </c>
    </row>
    <row r="4084" customFormat="false" ht="12.75" hidden="false" customHeight="false" outlineLevel="0" collapsed="false">
      <c r="A4084" s="415" t="n">
        <v>42081</v>
      </c>
    </row>
    <row r="4085" customFormat="false" ht="12.75" hidden="false" customHeight="false" outlineLevel="0" collapsed="false">
      <c r="A4085" s="415" t="n">
        <v>42082</v>
      </c>
    </row>
    <row r="4086" customFormat="false" ht="12.75" hidden="false" customHeight="false" outlineLevel="0" collapsed="false">
      <c r="A4086" s="415" t="n">
        <v>42083</v>
      </c>
    </row>
    <row r="4087" customFormat="false" ht="12.75" hidden="false" customHeight="false" outlineLevel="0" collapsed="false">
      <c r="A4087" s="415" t="n">
        <v>42086</v>
      </c>
    </row>
    <row r="4088" customFormat="false" ht="12.75" hidden="false" customHeight="false" outlineLevel="0" collapsed="false">
      <c r="A4088" s="415" t="n">
        <v>42087</v>
      </c>
    </row>
    <row r="4089" customFormat="false" ht="12.75" hidden="false" customHeight="false" outlineLevel="0" collapsed="false">
      <c r="A4089" s="415" t="n">
        <v>42088</v>
      </c>
    </row>
    <row r="4090" customFormat="false" ht="12.75" hidden="false" customHeight="false" outlineLevel="0" collapsed="false">
      <c r="A4090" s="415" t="n">
        <v>42089</v>
      </c>
    </row>
    <row r="4091" customFormat="false" ht="12.75" hidden="false" customHeight="false" outlineLevel="0" collapsed="false">
      <c r="A4091" s="415" t="n">
        <v>42090</v>
      </c>
    </row>
    <row r="4092" customFormat="false" ht="12.75" hidden="false" customHeight="false" outlineLevel="0" collapsed="false">
      <c r="A4092" s="415" t="n">
        <v>42093</v>
      </c>
    </row>
    <row r="4093" customFormat="false" ht="12.75" hidden="false" customHeight="false" outlineLevel="0" collapsed="false">
      <c r="A4093" s="415" t="n">
        <v>42094</v>
      </c>
    </row>
    <row r="4094" customFormat="false" ht="12.75" hidden="false" customHeight="false" outlineLevel="0" collapsed="false">
      <c r="A4094" s="415" t="n">
        <v>42095</v>
      </c>
    </row>
    <row r="4095" customFormat="false" ht="12.75" hidden="false" customHeight="false" outlineLevel="0" collapsed="false">
      <c r="A4095" s="415" t="n">
        <v>42096</v>
      </c>
    </row>
    <row r="4096" customFormat="false" ht="12.75" hidden="false" customHeight="false" outlineLevel="0" collapsed="false">
      <c r="A4096" s="415" t="n">
        <v>42097</v>
      </c>
    </row>
    <row r="4097" customFormat="false" ht="12.75" hidden="false" customHeight="false" outlineLevel="0" collapsed="false">
      <c r="A4097" s="415" t="n">
        <v>42100</v>
      </c>
    </row>
    <row r="4098" customFormat="false" ht="12.75" hidden="false" customHeight="false" outlineLevel="0" collapsed="false">
      <c r="A4098" s="415" t="n">
        <v>42101</v>
      </c>
    </row>
    <row r="4099" customFormat="false" ht="12.75" hidden="false" customHeight="false" outlineLevel="0" collapsed="false">
      <c r="A4099" s="415" t="n">
        <v>42102</v>
      </c>
    </row>
    <row r="4100" customFormat="false" ht="12.75" hidden="false" customHeight="false" outlineLevel="0" collapsed="false">
      <c r="A4100" s="415" t="n">
        <v>42103</v>
      </c>
    </row>
    <row r="4101" customFormat="false" ht="12.75" hidden="false" customHeight="false" outlineLevel="0" collapsed="false">
      <c r="A4101" s="415" t="n">
        <v>42104</v>
      </c>
    </row>
    <row r="4102" customFormat="false" ht="12.75" hidden="false" customHeight="false" outlineLevel="0" collapsed="false">
      <c r="A4102" s="415" t="n">
        <v>42107</v>
      </c>
    </row>
    <row r="4103" customFormat="false" ht="12.75" hidden="false" customHeight="false" outlineLevel="0" collapsed="false">
      <c r="A4103" s="415" t="n">
        <v>42108</v>
      </c>
    </row>
    <row r="4104" customFormat="false" ht="12.75" hidden="false" customHeight="false" outlineLevel="0" collapsed="false">
      <c r="A4104" s="415" t="n">
        <v>42109</v>
      </c>
    </row>
    <row r="4105" customFormat="false" ht="12.75" hidden="false" customHeight="false" outlineLevel="0" collapsed="false">
      <c r="A4105" s="415" t="n">
        <v>42110</v>
      </c>
    </row>
    <row r="4106" customFormat="false" ht="12.75" hidden="false" customHeight="false" outlineLevel="0" collapsed="false">
      <c r="A4106" s="415" t="n">
        <v>42111</v>
      </c>
    </row>
    <row r="4107" customFormat="false" ht="12.75" hidden="false" customHeight="false" outlineLevel="0" collapsed="false">
      <c r="A4107" s="415" t="n">
        <v>42114</v>
      </c>
    </row>
    <row r="4108" customFormat="false" ht="12.75" hidden="false" customHeight="false" outlineLevel="0" collapsed="false">
      <c r="A4108" s="415" t="n">
        <v>42115</v>
      </c>
    </row>
    <row r="4109" customFormat="false" ht="12.75" hidden="false" customHeight="false" outlineLevel="0" collapsed="false">
      <c r="A4109" s="415" t="n">
        <v>42116</v>
      </c>
    </row>
    <row r="4110" customFormat="false" ht="12.75" hidden="false" customHeight="false" outlineLevel="0" collapsed="false">
      <c r="A4110" s="415" t="n">
        <v>42117</v>
      </c>
    </row>
    <row r="4111" customFormat="false" ht="12.75" hidden="false" customHeight="false" outlineLevel="0" collapsed="false">
      <c r="A4111" s="415" t="n">
        <v>42118</v>
      </c>
    </row>
    <row r="4112" customFormat="false" ht="12.75" hidden="false" customHeight="false" outlineLevel="0" collapsed="false">
      <c r="A4112" s="415" t="n">
        <v>42121</v>
      </c>
    </row>
    <row r="4113" customFormat="false" ht="12.75" hidden="false" customHeight="false" outlineLevel="0" collapsed="false">
      <c r="A4113" s="415" t="n">
        <v>42122</v>
      </c>
    </row>
    <row r="4114" customFormat="false" ht="12.75" hidden="false" customHeight="false" outlineLevel="0" collapsed="false">
      <c r="A4114" s="415" t="n">
        <v>42123</v>
      </c>
    </row>
    <row r="4115" customFormat="false" ht="12.75" hidden="false" customHeight="false" outlineLevel="0" collapsed="false">
      <c r="A4115" s="415" t="n">
        <v>42124</v>
      </c>
    </row>
    <row r="4116" customFormat="false" ht="12.75" hidden="false" customHeight="false" outlineLevel="0" collapsed="false">
      <c r="A4116" s="415" t="n">
        <v>42125</v>
      </c>
    </row>
    <row r="4117" customFormat="false" ht="12.75" hidden="false" customHeight="false" outlineLevel="0" collapsed="false">
      <c r="A4117" s="415" t="n">
        <v>42128</v>
      </c>
    </row>
    <row r="4118" customFormat="false" ht="12.75" hidden="false" customHeight="false" outlineLevel="0" collapsed="false">
      <c r="A4118" s="415" t="n">
        <v>42129</v>
      </c>
    </row>
    <row r="4119" customFormat="false" ht="12.75" hidden="false" customHeight="false" outlineLevel="0" collapsed="false">
      <c r="A4119" s="415" t="n">
        <v>42130</v>
      </c>
    </row>
    <row r="4120" customFormat="false" ht="12.75" hidden="false" customHeight="false" outlineLevel="0" collapsed="false">
      <c r="A4120" s="415" t="n">
        <v>42131</v>
      </c>
    </row>
    <row r="4121" customFormat="false" ht="12.75" hidden="false" customHeight="false" outlineLevel="0" collapsed="false">
      <c r="A4121" s="415" t="n">
        <v>42132</v>
      </c>
    </row>
    <row r="4122" customFormat="false" ht="12.75" hidden="false" customHeight="false" outlineLevel="0" collapsed="false">
      <c r="A4122" s="415" t="n">
        <v>42135</v>
      </c>
    </row>
    <row r="4123" customFormat="false" ht="12.75" hidden="false" customHeight="false" outlineLevel="0" collapsed="false">
      <c r="A4123" s="415" t="n">
        <v>42136</v>
      </c>
    </row>
    <row r="4124" customFormat="false" ht="12.75" hidden="false" customHeight="false" outlineLevel="0" collapsed="false">
      <c r="A4124" s="415" t="n">
        <v>42137</v>
      </c>
    </row>
    <row r="4125" customFormat="false" ht="12.75" hidden="false" customHeight="false" outlineLevel="0" collapsed="false">
      <c r="A4125" s="415" t="n">
        <v>42138</v>
      </c>
    </row>
    <row r="4126" customFormat="false" ht="12.75" hidden="false" customHeight="false" outlineLevel="0" collapsed="false">
      <c r="A4126" s="415" t="n">
        <v>42139</v>
      </c>
    </row>
    <row r="4127" customFormat="false" ht="12.75" hidden="false" customHeight="false" outlineLevel="0" collapsed="false">
      <c r="A4127" s="415" t="n">
        <v>42142</v>
      </c>
    </row>
    <row r="4128" customFormat="false" ht="12.75" hidden="false" customHeight="false" outlineLevel="0" collapsed="false">
      <c r="A4128" s="415" t="n">
        <v>42143</v>
      </c>
    </row>
    <row r="4129" customFormat="false" ht="12.75" hidden="false" customHeight="false" outlineLevel="0" collapsed="false">
      <c r="A4129" s="415" t="n">
        <v>42144</v>
      </c>
    </row>
    <row r="4130" customFormat="false" ht="12.75" hidden="false" customHeight="false" outlineLevel="0" collapsed="false">
      <c r="A4130" s="415" t="n">
        <v>42145</v>
      </c>
    </row>
    <row r="4131" customFormat="false" ht="12.75" hidden="false" customHeight="false" outlineLevel="0" collapsed="false">
      <c r="A4131" s="415" t="n">
        <v>42146</v>
      </c>
    </row>
    <row r="4132" customFormat="false" ht="12.75" hidden="false" customHeight="false" outlineLevel="0" collapsed="false">
      <c r="A4132" s="415" t="n">
        <v>42149</v>
      </c>
    </row>
    <row r="4133" customFormat="false" ht="12.75" hidden="false" customHeight="false" outlineLevel="0" collapsed="false">
      <c r="A4133" s="415" t="n">
        <v>42150</v>
      </c>
    </row>
    <row r="4134" customFormat="false" ht="12.75" hidden="false" customHeight="false" outlineLevel="0" collapsed="false">
      <c r="A4134" s="415" t="n">
        <v>42151</v>
      </c>
    </row>
    <row r="4135" customFormat="false" ht="12.75" hidden="false" customHeight="false" outlineLevel="0" collapsed="false">
      <c r="A4135" s="415" t="n">
        <v>42152</v>
      </c>
    </row>
    <row r="4136" customFormat="false" ht="12.75" hidden="false" customHeight="false" outlineLevel="0" collapsed="false">
      <c r="A4136" s="415" t="n">
        <v>42153</v>
      </c>
    </row>
    <row r="4137" customFormat="false" ht="12.75" hidden="false" customHeight="false" outlineLevel="0" collapsed="false">
      <c r="A4137" s="415" t="n">
        <v>42156</v>
      </c>
    </row>
    <row r="4138" customFormat="false" ht="12.75" hidden="false" customHeight="false" outlineLevel="0" collapsed="false">
      <c r="A4138" s="415" t="n">
        <v>42157</v>
      </c>
    </row>
    <row r="4139" customFormat="false" ht="12.75" hidden="false" customHeight="false" outlineLevel="0" collapsed="false">
      <c r="A4139" s="415" t="n">
        <v>42158</v>
      </c>
    </row>
    <row r="4140" customFormat="false" ht="12.75" hidden="false" customHeight="false" outlineLevel="0" collapsed="false">
      <c r="A4140" s="415" t="n">
        <v>42159</v>
      </c>
    </row>
    <row r="4141" customFormat="false" ht="12.75" hidden="false" customHeight="false" outlineLevel="0" collapsed="false">
      <c r="A4141" s="415" t="n">
        <v>42160</v>
      </c>
    </row>
    <row r="4142" customFormat="false" ht="12.75" hidden="false" customHeight="false" outlineLevel="0" collapsed="false">
      <c r="A4142" s="415" t="n">
        <v>42163</v>
      </c>
    </row>
    <row r="4143" customFormat="false" ht="12.75" hidden="false" customHeight="false" outlineLevel="0" collapsed="false">
      <c r="A4143" s="415" t="n">
        <v>42164</v>
      </c>
    </row>
    <row r="4144" customFormat="false" ht="12.75" hidden="false" customHeight="false" outlineLevel="0" collapsed="false">
      <c r="A4144" s="415" t="n">
        <v>42165</v>
      </c>
    </row>
    <row r="4145" customFormat="false" ht="12.75" hidden="false" customHeight="false" outlineLevel="0" collapsed="false">
      <c r="A4145" s="415" t="n">
        <v>42166</v>
      </c>
    </row>
    <row r="4146" customFormat="false" ht="12.75" hidden="false" customHeight="false" outlineLevel="0" collapsed="false">
      <c r="A4146" s="415" t="n">
        <v>42167</v>
      </c>
    </row>
    <row r="4147" customFormat="false" ht="12.75" hidden="false" customHeight="false" outlineLevel="0" collapsed="false">
      <c r="A4147" s="415" t="n">
        <v>42170</v>
      </c>
    </row>
    <row r="4148" customFormat="false" ht="12.75" hidden="false" customHeight="false" outlineLevel="0" collapsed="false">
      <c r="A4148" s="415" t="n">
        <v>42171</v>
      </c>
    </row>
    <row r="4149" customFormat="false" ht="12.75" hidden="false" customHeight="false" outlineLevel="0" collapsed="false">
      <c r="A4149" s="415" t="n">
        <v>42172</v>
      </c>
    </row>
    <row r="4150" customFormat="false" ht="12.75" hidden="false" customHeight="false" outlineLevel="0" collapsed="false">
      <c r="A4150" s="415" t="n">
        <v>42173</v>
      </c>
    </row>
    <row r="4151" customFormat="false" ht="12.75" hidden="false" customHeight="false" outlineLevel="0" collapsed="false">
      <c r="A4151" s="415" t="n">
        <v>42174</v>
      </c>
    </row>
    <row r="4152" customFormat="false" ht="12.75" hidden="false" customHeight="false" outlineLevel="0" collapsed="false">
      <c r="A4152" s="415" t="n">
        <v>42177</v>
      </c>
    </row>
    <row r="4153" customFormat="false" ht="12.75" hidden="false" customHeight="false" outlineLevel="0" collapsed="false">
      <c r="A4153" s="415" t="n">
        <v>42178</v>
      </c>
    </row>
    <row r="4154" customFormat="false" ht="12.75" hidden="false" customHeight="false" outlineLevel="0" collapsed="false">
      <c r="A4154" s="415" t="n">
        <v>42179</v>
      </c>
    </row>
    <row r="4155" customFormat="false" ht="12.75" hidden="false" customHeight="false" outlineLevel="0" collapsed="false">
      <c r="A4155" s="415" t="n">
        <v>42180</v>
      </c>
    </row>
    <row r="4156" customFormat="false" ht="12.75" hidden="false" customHeight="false" outlineLevel="0" collapsed="false">
      <c r="A4156" s="415" t="n">
        <v>42181</v>
      </c>
    </row>
    <row r="4157" customFormat="false" ht="12.75" hidden="false" customHeight="false" outlineLevel="0" collapsed="false">
      <c r="A4157" s="415" t="n">
        <v>42184</v>
      </c>
    </row>
    <row r="4158" customFormat="false" ht="12.75" hidden="false" customHeight="false" outlineLevel="0" collapsed="false">
      <c r="A4158" s="415" t="n">
        <v>42185</v>
      </c>
    </row>
    <row r="4159" customFormat="false" ht="12.75" hidden="false" customHeight="false" outlineLevel="0" collapsed="false">
      <c r="A4159" s="415" t="n">
        <v>42186</v>
      </c>
    </row>
    <row r="4160" customFormat="false" ht="12.75" hidden="false" customHeight="false" outlineLevel="0" collapsed="false">
      <c r="A4160" s="415" t="n">
        <v>42187</v>
      </c>
    </row>
    <row r="4161" customFormat="false" ht="12.75" hidden="false" customHeight="false" outlineLevel="0" collapsed="false">
      <c r="A4161" s="415" t="n">
        <v>42188</v>
      </c>
    </row>
    <row r="4162" customFormat="false" ht="12.75" hidden="false" customHeight="false" outlineLevel="0" collapsed="false">
      <c r="A4162" s="415" t="n">
        <v>42191</v>
      </c>
    </row>
    <row r="4163" customFormat="false" ht="12.75" hidden="false" customHeight="false" outlineLevel="0" collapsed="false">
      <c r="A4163" s="415" t="n">
        <v>42192</v>
      </c>
    </row>
    <row r="4164" customFormat="false" ht="12.75" hidden="false" customHeight="false" outlineLevel="0" collapsed="false">
      <c r="A4164" s="415" t="n">
        <v>42193</v>
      </c>
    </row>
    <row r="4165" customFormat="false" ht="12.75" hidden="false" customHeight="false" outlineLevel="0" collapsed="false">
      <c r="A4165" s="415" t="n">
        <v>42194</v>
      </c>
    </row>
    <row r="4166" customFormat="false" ht="12.75" hidden="false" customHeight="false" outlineLevel="0" collapsed="false">
      <c r="A4166" s="415" t="n">
        <v>42195</v>
      </c>
    </row>
    <row r="4167" customFormat="false" ht="12.75" hidden="false" customHeight="false" outlineLevel="0" collapsed="false">
      <c r="A4167" s="415" t="n">
        <v>42198</v>
      </c>
    </row>
    <row r="4168" customFormat="false" ht="12.75" hidden="false" customHeight="false" outlineLevel="0" collapsed="false">
      <c r="A4168" s="415" t="n">
        <v>42199</v>
      </c>
    </row>
    <row r="4169" customFormat="false" ht="12.75" hidden="false" customHeight="false" outlineLevel="0" collapsed="false">
      <c r="A4169" s="415" t="n">
        <v>42200</v>
      </c>
    </row>
    <row r="4170" customFormat="false" ht="12.75" hidden="false" customHeight="false" outlineLevel="0" collapsed="false">
      <c r="A4170" s="415" t="n">
        <v>42201</v>
      </c>
    </row>
    <row r="4171" customFormat="false" ht="12.75" hidden="false" customHeight="false" outlineLevel="0" collapsed="false">
      <c r="A4171" s="415" t="n">
        <v>42202</v>
      </c>
    </row>
    <row r="4172" customFormat="false" ht="12.75" hidden="false" customHeight="false" outlineLevel="0" collapsed="false">
      <c r="A4172" s="415" t="n">
        <v>42205</v>
      </c>
    </row>
    <row r="4173" customFormat="false" ht="12.75" hidden="false" customHeight="false" outlineLevel="0" collapsed="false">
      <c r="A4173" s="415" t="n">
        <v>42206</v>
      </c>
    </row>
    <row r="4174" customFormat="false" ht="12.75" hidden="false" customHeight="false" outlineLevel="0" collapsed="false">
      <c r="A4174" s="415" t="n">
        <v>42207</v>
      </c>
    </row>
    <row r="4175" customFormat="false" ht="12.75" hidden="false" customHeight="false" outlineLevel="0" collapsed="false">
      <c r="A4175" s="415" t="n">
        <v>42208</v>
      </c>
    </row>
    <row r="4176" customFormat="false" ht="12.75" hidden="false" customHeight="false" outlineLevel="0" collapsed="false">
      <c r="A4176" s="415" t="n">
        <v>42209</v>
      </c>
    </row>
    <row r="4177" customFormat="false" ht="12.75" hidden="false" customHeight="false" outlineLevel="0" collapsed="false">
      <c r="A4177" s="415" t="n">
        <v>42212</v>
      </c>
    </row>
    <row r="4178" customFormat="false" ht="12.75" hidden="false" customHeight="false" outlineLevel="0" collapsed="false">
      <c r="A4178" s="415" t="n">
        <v>42213</v>
      </c>
    </row>
    <row r="4179" customFormat="false" ht="12.75" hidden="false" customHeight="false" outlineLevel="0" collapsed="false">
      <c r="A4179" s="415" t="n">
        <v>42214</v>
      </c>
    </row>
    <row r="4180" customFormat="false" ht="12.75" hidden="false" customHeight="false" outlineLevel="0" collapsed="false">
      <c r="A4180" s="415" t="n">
        <v>42215</v>
      </c>
    </row>
    <row r="4181" customFormat="false" ht="12.75" hidden="false" customHeight="false" outlineLevel="0" collapsed="false">
      <c r="A4181" s="415" t="n">
        <v>42216</v>
      </c>
    </row>
    <row r="4182" customFormat="false" ht="12.75" hidden="false" customHeight="false" outlineLevel="0" collapsed="false">
      <c r="A4182" s="415" t="n">
        <v>42219</v>
      </c>
    </row>
    <row r="4183" customFormat="false" ht="12.75" hidden="false" customHeight="false" outlineLevel="0" collapsed="false">
      <c r="A4183" s="415" t="n">
        <v>42220</v>
      </c>
    </row>
    <row r="4184" customFormat="false" ht="12.75" hidden="false" customHeight="false" outlineLevel="0" collapsed="false">
      <c r="A4184" s="415" t="n">
        <v>42221</v>
      </c>
    </row>
    <row r="4185" customFormat="false" ht="12.75" hidden="false" customHeight="false" outlineLevel="0" collapsed="false">
      <c r="A4185" s="415" t="n">
        <v>42222</v>
      </c>
    </row>
    <row r="4186" customFormat="false" ht="12.75" hidden="false" customHeight="false" outlineLevel="0" collapsed="false">
      <c r="A4186" s="415" t="n">
        <v>42223</v>
      </c>
    </row>
    <row r="4187" customFormat="false" ht="12.75" hidden="false" customHeight="false" outlineLevel="0" collapsed="false">
      <c r="A4187" s="415" t="n">
        <v>42226</v>
      </c>
    </row>
    <row r="4188" customFormat="false" ht="12.75" hidden="false" customHeight="false" outlineLevel="0" collapsed="false">
      <c r="A4188" s="415" t="n">
        <v>42227</v>
      </c>
    </row>
    <row r="4189" customFormat="false" ht="12.75" hidden="false" customHeight="false" outlineLevel="0" collapsed="false">
      <c r="A4189" s="415" t="n">
        <v>42228</v>
      </c>
    </row>
    <row r="4190" customFormat="false" ht="12.75" hidden="false" customHeight="false" outlineLevel="0" collapsed="false">
      <c r="A4190" s="415" t="n">
        <v>42229</v>
      </c>
    </row>
    <row r="4191" customFormat="false" ht="12.75" hidden="false" customHeight="false" outlineLevel="0" collapsed="false">
      <c r="A4191" s="415" t="n">
        <v>42230</v>
      </c>
    </row>
    <row r="4192" customFormat="false" ht="12.75" hidden="false" customHeight="false" outlineLevel="0" collapsed="false">
      <c r="A4192" s="415" t="n">
        <v>42233</v>
      </c>
    </row>
    <row r="4193" customFormat="false" ht="12.75" hidden="false" customHeight="false" outlineLevel="0" collapsed="false">
      <c r="A4193" s="415" t="n">
        <v>42234</v>
      </c>
    </row>
    <row r="4194" customFormat="false" ht="12.75" hidden="false" customHeight="false" outlineLevel="0" collapsed="false">
      <c r="A4194" s="415" t="n">
        <v>42235</v>
      </c>
    </row>
    <row r="4195" customFormat="false" ht="12.75" hidden="false" customHeight="false" outlineLevel="0" collapsed="false">
      <c r="A4195" s="415" t="n">
        <v>42236</v>
      </c>
    </row>
    <row r="4196" customFormat="false" ht="12.75" hidden="false" customHeight="false" outlineLevel="0" collapsed="false">
      <c r="A4196" s="415" t="n">
        <v>42237</v>
      </c>
    </row>
    <row r="4197" customFormat="false" ht="12.75" hidden="false" customHeight="false" outlineLevel="0" collapsed="false">
      <c r="A4197" s="415" t="n">
        <v>42240</v>
      </c>
    </row>
    <row r="4198" customFormat="false" ht="12.75" hidden="false" customHeight="false" outlineLevel="0" collapsed="false">
      <c r="A4198" s="415" t="n">
        <v>42241</v>
      </c>
    </row>
    <row r="4199" customFormat="false" ht="12.75" hidden="false" customHeight="false" outlineLevel="0" collapsed="false">
      <c r="A4199" s="415" t="n">
        <v>42242</v>
      </c>
    </row>
    <row r="4200" customFormat="false" ht="12.75" hidden="false" customHeight="false" outlineLevel="0" collapsed="false">
      <c r="A4200" s="415" t="n">
        <v>42243</v>
      </c>
    </row>
    <row r="4201" customFormat="false" ht="12.75" hidden="false" customHeight="false" outlineLevel="0" collapsed="false">
      <c r="A4201" s="415" t="n">
        <v>42244</v>
      </c>
    </row>
    <row r="4202" customFormat="false" ht="12.75" hidden="false" customHeight="false" outlineLevel="0" collapsed="false">
      <c r="A4202" s="415" t="n">
        <v>42247</v>
      </c>
    </row>
    <row r="4203" customFormat="false" ht="12.75" hidden="false" customHeight="false" outlineLevel="0" collapsed="false">
      <c r="A4203" s="415" t="n">
        <v>42248</v>
      </c>
    </row>
    <row r="4204" customFormat="false" ht="12.75" hidden="false" customHeight="false" outlineLevel="0" collapsed="false">
      <c r="A4204" s="415" t="n">
        <v>42249</v>
      </c>
    </row>
    <row r="4205" customFormat="false" ht="12.75" hidden="false" customHeight="false" outlineLevel="0" collapsed="false">
      <c r="A4205" s="415" t="n">
        <v>42250</v>
      </c>
    </row>
    <row r="4206" customFormat="false" ht="12.75" hidden="false" customHeight="false" outlineLevel="0" collapsed="false">
      <c r="A4206" s="415" t="n">
        <v>42251</v>
      </c>
    </row>
    <row r="4207" customFormat="false" ht="12.75" hidden="false" customHeight="false" outlineLevel="0" collapsed="false">
      <c r="A4207" s="415" t="n">
        <v>42254</v>
      </c>
    </row>
    <row r="4208" customFormat="false" ht="12.75" hidden="false" customHeight="false" outlineLevel="0" collapsed="false">
      <c r="A4208" s="415" t="n">
        <v>42255</v>
      </c>
    </row>
    <row r="4209" customFormat="false" ht="12.75" hidden="false" customHeight="false" outlineLevel="0" collapsed="false">
      <c r="A4209" s="415" t="n">
        <v>42256</v>
      </c>
    </row>
    <row r="4210" customFormat="false" ht="12.75" hidden="false" customHeight="false" outlineLevel="0" collapsed="false">
      <c r="A4210" s="415" t="n">
        <v>42257</v>
      </c>
    </row>
    <row r="4211" customFormat="false" ht="12.75" hidden="false" customHeight="false" outlineLevel="0" collapsed="false">
      <c r="A4211" s="415" t="n">
        <v>42258</v>
      </c>
    </row>
    <row r="4212" customFormat="false" ht="12.75" hidden="false" customHeight="false" outlineLevel="0" collapsed="false">
      <c r="A4212" s="415" t="n">
        <v>42261</v>
      </c>
    </row>
    <row r="4213" customFormat="false" ht="12.75" hidden="false" customHeight="false" outlineLevel="0" collapsed="false">
      <c r="A4213" s="415" t="n">
        <v>42262</v>
      </c>
    </row>
    <row r="4214" customFormat="false" ht="12.75" hidden="false" customHeight="false" outlineLevel="0" collapsed="false">
      <c r="A4214" s="415" t="n">
        <v>42263</v>
      </c>
    </row>
    <row r="4215" customFormat="false" ht="12.75" hidden="false" customHeight="false" outlineLevel="0" collapsed="false">
      <c r="A4215" s="415" t="n">
        <v>42264</v>
      </c>
    </row>
    <row r="4216" customFormat="false" ht="12.75" hidden="false" customHeight="false" outlineLevel="0" collapsed="false">
      <c r="A4216" s="415" t="n">
        <v>42265</v>
      </c>
    </row>
    <row r="4217" customFormat="false" ht="12.75" hidden="false" customHeight="false" outlineLevel="0" collapsed="false">
      <c r="A4217" s="415" t="n">
        <v>42268</v>
      </c>
    </row>
    <row r="4218" customFormat="false" ht="12.75" hidden="false" customHeight="false" outlineLevel="0" collapsed="false">
      <c r="A4218" s="415" t="n">
        <v>42269</v>
      </c>
    </row>
    <row r="4219" customFormat="false" ht="12.75" hidden="false" customHeight="false" outlineLevel="0" collapsed="false">
      <c r="A4219" s="415" t="n">
        <v>42270</v>
      </c>
    </row>
    <row r="4220" customFormat="false" ht="12.75" hidden="false" customHeight="false" outlineLevel="0" collapsed="false">
      <c r="A4220" s="415" t="n">
        <v>42271</v>
      </c>
    </row>
    <row r="4221" customFormat="false" ht="12.75" hidden="false" customHeight="false" outlineLevel="0" collapsed="false">
      <c r="A4221" s="415" t="n">
        <v>42272</v>
      </c>
    </row>
    <row r="4222" customFormat="false" ht="12.75" hidden="false" customHeight="false" outlineLevel="0" collapsed="false">
      <c r="A4222" s="415" t="n">
        <v>42275</v>
      </c>
    </row>
    <row r="4223" customFormat="false" ht="12.75" hidden="false" customHeight="false" outlineLevel="0" collapsed="false">
      <c r="A4223" s="415" t="n">
        <v>42276</v>
      </c>
    </row>
    <row r="4224" customFormat="false" ht="12.75" hidden="false" customHeight="false" outlineLevel="0" collapsed="false">
      <c r="A4224" s="415" t="n">
        <v>42277</v>
      </c>
    </row>
    <row r="4225" customFormat="false" ht="12.75" hidden="false" customHeight="false" outlineLevel="0" collapsed="false">
      <c r="A4225" s="415" t="n">
        <v>42278</v>
      </c>
    </row>
    <row r="4226" customFormat="false" ht="12.75" hidden="false" customHeight="false" outlineLevel="0" collapsed="false">
      <c r="A4226" s="415" t="n">
        <v>42279</v>
      </c>
    </row>
    <row r="4227" customFormat="false" ht="12.75" hidden="false" customHeight="false" outlineLevel="0" collapsed="false">
      <c r="A4227" s="415" t="n">
        <v>42282</v>
      </c>
    </row>
    <row r="4228" customFormat="false" ht="12.75" hidden="false" customHeight="false" outlineLevel="0" collapsed="false">
      <c r="A4228" s="415" t="n">
        <v>42283</v>
      </c>
    </row>
    <row r="4229" customFormat="false" ht="12.75" hidden="false" customHeight="false" outlineLevel="0" collapsed="false">
      <c r="A4229" s="415" t="n">
        <v>42284</v>
      </c>
    </row>
    <row r="4230" customFormat="false" ht="12.75" hidden="false" customHeight="false" outlineLevel="0" collapsed="false">
      <c r="A4230" s="415" t="n">
        <v>42285</v>
      </c>
    </row>
    <row r="4231" customFormat="false" ht="12.75" hidden="false" customHeight="false" outlineLevel="0" collapsed="false">
      <c r="A4231" s="415" t="n">
        <v>42286</v>
      </c>
    </row>
    <row r="4232" customFormat="false" ht="12.75" hidden="false" customHeight="false" outlineLevel="0" collapsed="false">
      <c r="A4232" s="415" t="n">
        <v>42289</v>
      </c>
    </row>
    <row r="4233" customFormat="false" ht="12.75" hidden="false" customHeight="false" outlineLevel="0" collapsed="false">
      <c r="A4233" s="415" t="n">
        <v>42290</v>
      </c>
    </row>
    <row r="4234" customFormat="false" ht="12.75" hidden="false" customHeight="false" outlineLevel="0" collapsed="false">
      <c r="A4234" s="415" t="n">
        <v>42291</v>
      </c>
    </row>
    <row r="4235" customFormat="false" ht="12.75" hidden="false" customHeight="false" outlineLevel="0" collapsed="false">
      <c r="A4235" s="415" t="n">
        <v>42292</v>
      </c>
    </row>
    <row r="4236" customFormat="false" ht="12.75" hidden="false" customHeight="false" outlineLevel="0" collapsed="false">
      <c r="A4236" s="415" t="n">
        <v>42293</v>
      </c>
    </row>
    <row r="4237" customFormat="false" ht="12.75" hidden="false" customHeight="false" outlineLevel="0" collapsed="false">
      <c r="A4237" s="415" t="n">
        <v>42296</v>
      </c>
    </row>
    <row r="4238" customFormat="false" ht="12.75" hidden="false" customHeight="false" outlineLevel="0" collapsed="false">
      <c r="A4238" s="415" t="n">
        <v>42297</v>
      </c>
    </row>
    <row r="4239" customFormat="false" ht="12.75" hidden="false" customHeight="false" outlineLevel="0" collapsed="false">
      <c r="A4239" s="415" t="n">
        <v>42298</v>
      </c>
    </row>
    <row r="4240" customFormat="false" ht="12.75" hidden="false" customHeight="false" outlineLevel="0" collapsed="false">
      <c r="A4240" s="415" t="n">
        <v>42299</v>
      </c>
    </row>
    <row r="4241" customFormat="false" ht="12.75" hidden="false" customHeight="false" outlineLevel="0" collapsed="false">
      <c r="A4241" s="415" t="n">
        <v>42300</v>
      </c>
    </row>
    <row r="4242" customFormat="false" ht="12.75" hidden="false" customHeight="false" outlineLevel="0" collapsed="false">
      <c r="A4242" s="415" t="n">
        <v>42303</v>
      </c>
    </row>
    <row r="4243" customFormat="false" ht="12.75" hidden="false" customHeight="false" outlineLevel="0" collapsed="false">
      <c r="A4243" s="415" t="n">
        <v>42304</v>
      </c>
    </row>
    <row r="4244" customFormat="false" ht="12.75" hidden="false" customHeight="false" outlineLevel="0" collapsed="false">
      <c r="A4244" s="415" t="n">
        <v>42305</v>
      </c>
    </row>
    <row r="4245" customFormat="false" ht="12.75" hidden="false" customHeight="false" outlineLevel="0" collapsed="false">
      <c r="A4245" s="415" t="n">
        <v>42306</v>
      </c>
    </row>
    <row r="4246" customFormat="false" ht="12.75" hidden="false" customHeight="false" outlineLevel="0" collapsed="false">
      <c r="A4246" s="415" t="n">
        <v>42307</v>
      </c>
    </row>
    <row r="4247" customFormat="false" ht="12.75" hidden="false" customHeight="false" outlineLevel="0" collapsed="false">
      <c r="A4247" s="415" t="n">
        <v>42310</v>
      </c>
    </row>
    <row r="4248" customFormat="false" ht="12.75" hidden="false" customHeight="false" outlineLevel="0" collapsed="false">
      <c r="A4248" s="415" t="n">
        <v>42311</v>
      </c>
    </row>
    <row r="4249" customFormat="false" ht="12.75" hidden="false" customHeight="false" outlineLevel="0" collapsed="false">
      <c r="A4249" s="415" t="n">
        <v>42312</v>
      </c>
    </row>
    <row r="4250" customFormat="false" ht="12.75" hidden="false" customHeight="false" outlineLevel="0" collapsed="false">
      <c r="A4250" s="415" t="n">
        <v>42313</v>
      </c>
    </row>
    <row r="4251" customFormat="false" ht="12.75" hidden="false" customHeight="false" outlineLevel="0" collapsed="false">
      <c r="A4251" s="415" t="n">
        <v>42314</v>
      </c>
    </row>
    <row r="4252" customFormat="false" ht="12.75" hidden="false" customHeight="false" outlineLevel="0" collapsed="false">
      <c r="A4252" s="415" t="n">
        <v>42317</v>
      </c>
    </row>
    <row r="4253" customFormat="false" ht="12.75" hidden="false" customHeight="false" outlineLevel="0" collapsed="false">
      <c r="A4253" s="415" t="n">
        <v>42318</v>
      </c>
    </row>
    <row r="4254" customFormat="false" ht="12.75" hidden="false" customHeight="false" outlineLevel="0" collapsed="false">
      <c r="A4254" s="415" t="n">
        <v>42319</v>
      </c>
    </row>
    <row r="4255" customFormat="false" ht="12.75" hidden="false" customHeight="false" outlineLevel="0" collapsed="false">
      <c r="A4255" s="415" t="n">
        <v>42320</v>
      </c>
    </row>
    <row r="4256" customFormat="false" ht="12.75" hidden="false" customHeight="false" outlineLevel="0" collapsed="false">
      <c r="A4256" s="415" t="n">
        <v>42321</v>
      </c>
    </row>
    <row r="4257" customFormat="false" ht="12.75" hidden="false" customHeight="false" outlineLevel="0" collapsed="false">
      <c r="A4257" s="415" t="n">
        <v>42324</v>
      </c>
    </row>
    <row r="4258" customFormat="false" ht="12.75" hidden="false" customHeight="false" outlineLevel="0" collapsed="false">
      <c r="A4258" s="415" t="n">
        <v>42325</v>
      </c>
    </row>
    <row r="4259" customFormat="false" ht="12.75" hidden="false" customHeight="false" outlineLevel="0" collapsed="false">
      <c r="A4259" s="415" t="n">
        <v>42326</v>
      </c>
    </row>
    <row r="4260" customFormat="false" ht="12.75" hidden="false" customHeight="false" outlineLevel="0" collapsed="false">
      <c r="A4260" s="415" t="n">
        <v>42327</v>
      </c>
    </row>
    <row r="4261" customFormat="false" ht="12.75" hidden="false" customHeight="false" outlineLevel="0" collapsed="false">
      <c r="A4261" s="415" t="n">
        <v>42328</v>
      </c>
    </row>
    <row r="4262" customFormat="false" ht="12.75" hidden="false" customHeight="false" outlineLevel="0" collapsed="false">
      <c r="A4262" s="415" t="n">
        <v>42331</v>
      </c>
    </row>
    <row r="4263" customFormat="false" ht="12.75" hidden="false" customHeight="false" outlineLevel="0" collapsed="false">
      <c r="A4263" s="415" t="n">
        <v>42332</v>
      </c>
    </row>
    <row r="4264" customFormat="false" ht="12.75" hidden="false" customHeight="false" outlineLevel="0" collapsed="false">
      <c r="A4264" s="415" t="n">
        <v>42333</v>
      </c>
    </row>
    <row r="4265" customFormat="false" ht="12.75" hidden="false" customHeight="false" outlineLevel="0" collapsed="false">
      <c r="A4265" s="415" t="n">
        <v>42334</v>
      </c>
    </row>
    <row r="4266" customFormat="false" ht="12.75" hidden="false" customHeight="false" outlineLevel="0" collapsed="false">
      <c r="A4266" s="415" t="n">
        <v>42335</v>
      </c>
    </row>
    <row r="4267" customFormat="false" ht="12.75" hidden="false" customHeight="false" outlineLevel="0" collapsed="false">
      <c r="A4267" s="415" t="n">
        <v>42338</v>
      </c>
    </row>
    <row r="4268" customFormat="false" ht="12.75" hidden="false" customHeight="false" outlineLevel="0" collapsed="false">
      <c r="A4268" s="415" t="n">
        <v>42339</v>
      </c>
    </row>
    <row r="4269" customFormat="false" ht="12.75" hidden="false" customHeight="false" outlineLevel="0" collapsed="false">
      <c r="A4269" s="415" t="n">
        <v>42340</v>
      </c>
    </row>
    <row r="4270" customFormat="false" ht="12.75" hidden="false" customHeight="false" outlineLevel="0" collapsed="false">
      <c r="A4270" s="415" t="n">
        <v>42341</v>
      </c>
    </row>
    <row r="4271" customFormat="false" ht="12.75" hidden="false" customHeight="false" outlineLevel="0" collapsed="false">
      <c r="A4271" s="415" t="n">
        <v>42342</v>
      </c>
    </row>
    <row r="4272" customFormat="false" ht="12.75" hidden="false" customHeight="false" outlineLevel="0" collapsed="false">
      <c r="A4272" s="415" t="n">
        <v>42345</v>
      </c>
    </row>
    <row r="4273" customFormat="false" ht="12.75" hidden="false" customHeight="false" outlineLevel="0" collapsed="false">
      <c r="A4273" s="415" t="n">
        <v>42346</v>
      </c>
    </row>
    <row r="4274" customFormat="false" ht="12.75" hidden="false" customHeight="false" outlineLevel="0" collapsed="false">
      <c r="A4274" s="415" t="n">
        <v>42347</v>
      </c>
    </row>
    <row r="4275" customFormat="false" ht="12.75" hidden="false" customHeight="false" outlineLevel="0" collapsed="false">
      <c r="A4275" s="415" t="n">
        <v>42348</v>
      </c>
    </row>
    <row r="4276" customFormat="false" ht="12.75" hidden="false" customHeight="false" outlineLevel="0" collapsed="false">
      <c r="A4276" s="415" t="n">
        <v>42349</v>
      </c>
    </row>
    <row r="4277" customFormat="false" ht="12.75" hidden="false" customHeight="false" outlineLevel="0" collapsed="false">
      <c r="A4277" s="415" t="n">
        <v>42352</v>
      </c>
    </row>
    <row r="4278" customFormat="false" ht="12.75" hidden="false" customHeight="false" outlineLevel="0" collapsed="false">
      <c r="A4278" s="415" t="n">
        <v>42353</v>
      </c>
    </row>
    <row r="4279" customFormat="false" ht="12.75" hidden="false" customHeight="false" outlineLevel="0" collapsed="false">
      <c r="A4279" s="415" t="n">
        <v>42354</v>
      </c>
    </row>
    <row r="4280" customFormat="false" ht="12.75" hidden="false" customHeight="false" outlineLevel="0" collapsed="false">
      <c r="A4280" s="415" t="n">
        <v>42355</v>
      </c>
    </row>
    <row r="4281" customFormat="false" ht="12.75" hidden="false" customHeight="false" outlineLevel="0" collapsed="false">
      <c r="A4281" s="415" t="n">
        <v>42356</v>
      </c>
    </row>
    <row r="4282" customFormat="false" ht="12.75" hidden="false" customHeight="false" outlineLevel="0" collapsed="false">
      <c r="A4282" s="415" t="n">
        <v>42359</v>
      </c>
    </row>
    <row r="4283" customFormat="false" ht="12.75" hidden="false" customHeight="false" outlineLevel="0" collapsed="false">
      <c r="A4283" s="415" t="n">
        <v>42360</v>
      </c>
    </row>
    <row r="4284" customFormat="false" ht="12.75" hidden="false" customHeight="false" outlineLevel="0" collapsed="false">
      <c r="A4284" s="415" t="n">
        <v>42361</v>
      </c>
    </row>
    <row r="4285" customFormat="false" ht="12.75" hidden="false" customHeight="false" outlineLevel="0" collapsed="false">
      <c r="A4285" s="415" t="n">
        <v>42362</v>
      </c>
    </row>
    <row r="4286" customFormat="false" ht="12.75" hidden="false" customHeight="false" outlineLevel="0" collapsed="false">
      <c r="A4286" s="415" t="n">
        <v>42366</v>
      </c>
    </row>
    <row r="4287" customFormat="false" ht="12.75" hidden="false" customHeight="false" outlineLevel="0" collapsed="false">
      <c r="A4287" s="415" t="n">
        <v>42367</v>
      </c>
    </row>
    <row r="4288" customFormat="false" ht="12.75" hidden="false" customHeight="false" outlineLevel="0" collapsed="false">
      <c r="A4288" s="415" t="n">
        <v>42368</v>
      </c>
    </row>
    <row r="4289" customFormat="false" ht="12.75" hidden="false" customHeight="false" outlineLevel="0" collapsed="false">
      <c r="A4289" s="415" t="n">
        <v>42369</v>
      </c>
    </row>
    <row r="4290" customFormat="false" ht="12.75" hidden="false" customHeight="false" outlineLevel="0" collapsed="false">
      <c r="A4290" s="415" t="n">
        <v>42373</v>
      </c>
    </row>
    <row r="4291" customFormat="false" ht="12.75" hidden="false" customHeight="false" outlineLevel="0" collapsed="false">
      <c r="A4291" s="415" t="n">
        <v>42374</v>
      </c>
    </row>
    <row r="4292" customFormat="false" ht="12.75" hidden="false" customHeight="false" outlineLevel="0" collapsed="false">
      <c r="A4292" s="415" t="n">
        <v>42375</v>
      </c>
    </row>
    <row r="4293" customFormat="false" ht="12.75" hidden="false" customHeight="false" outlineLevel="0" collapsed="false">
      <c r="A4293" s="415" t="n">
        <v>42376</v>
      </c>
    </row>
    <row r="4294" customFormat="false" ht="12.75" hidden="false" customHeight="false" outlineLevel="0" collapsed="false">
      <c r="A4294" s="415" t="n">
        <v>42377</v>
      </c>
    </row>
    <row r="4295" customFormat="false" ht="12.75" hidden="false" customHeight="false" outlineLevel="0" collapsed="false">
      <c r="A4295" s="415" t="n">
        <v>42380</v>
      </c>
    </row>
    <row r="4296" customFormat="false" ht="12.75" hidden="false" customHeight="false" outlineLevel="0" collapsed="false">
      <c r="A4296" s="415" t="n">
        <v>42381</v>
      </c>
    </row>
    <row r="4297" customFormat="false" ht="12.75" hidden="false" customHeight="false" outlineLevel="0" collapsed="false">
      <c r="A4297" s="415" t="n">
        <v>42382</v>
      </c>
    </row>
    <row r="4298" customFormat="false" ht="12.75" hidden="false" customHeight="false" outlineLevel="0" collapsed="false">
      <c r="A4298" s="415" t="n">
        <v>42383</v>
      </c>
    </row>
    <row r="4299" customFormat="false" ht="12.75" hidden="false" customHeight="false" outlineLevel="0" collapsed="false">
      <c r="A4299" s="415" t="n">
        <v>42384</v>
      </c>
    </row>
    <row r="4300" customFormat="false" ht="12.75" hidden="false" customHeight="false" outlineLevel="0" collapsed="false">
      <c r="A4300" s="415" t="n">
        <v>42387</v>
      </c>
    </row>
    <row r="4301" customFormat="false" ht="12.75" hidden="false" customHeight="false" outlineLevel="0" collapsed="false">
      <c r="A4301" s="415" t="n">
        <v>42388</v>
      </c>
    </row>
    <row r="4302" customFormat="false" ht="12.75" hidden="false" customHeight="false" outlineLevel="0" collapsed="false">
      <c r="A4302" s="415" t="n">
        <v>42389</v>
      </c>
    </row>
    <row r="4303" customFormat="false" ht="12.75" hidden="false" customHeight="false" outlineLevel="0" collapsed="false">
      <c r="A4303" s="415" t="n">
        <v>42390</v>
      </c>
    </row>
    <row r="4304" customFormat="false" ht="12.75" hidden="false" customHeight="false" outlineLevel="0" collapsed="false">
      <c r="A4304" s="415" t="n">
        <v>42391</v>
      </c>
    </row>
    <row r="4305" customFormat="false" ht="12.75" hidden="false" customHeight="false" outlineLevel="0" collapsed="false">
      <c r="A4305" s="415" t="n">
        <v>42394</v>
      </c>
    </row>
    <row r="4306" customFormat="false" ht="12.75" hidden="false" customHeight="false" outlineLevel="0" collapsed="false">
      <c r="A4306" s="415" t="n">
        <v>42395</v>
      </c>
    </row>
    <row r="4307" customFormat="false" ht="12.75" hidden="false" customHeight="false" outlineLevel="0" collapsed="false">
      <c r="A4307" s="415" t="n">
        <v>42396</v>
      </c>
    </row>
    <row r="4308" customFormat="false" ht="12.75" hidden="false" customHeight="false" outlineLevel="0" collapsed="false">
      <c r="A4308" s="415" t="n">
        <v>42397</v>
      </c>
    </row>
    <row r="4309" customFormat="false" ht="12.75" hidden="false" customHeight="false" outlineLevel="0" collapsed="false">
      <c r="A4309" s="415" t="n">
        <v>42398</v>
      </c>
    </row>
    <row r="4310" customFormat="false" ht="12.75" hidden="false" customHeight="false" outlineLevel="0" collapsed="false">
      <c r="A4310" s="415" t="n">
        <v>42401</v>
      </c>
    </row>
    <row r="4311" customFormat="false" ht="12.75" hidden="false" customHeight="false" outlineLevel="0" collapsed="false">
      <c r="A4311" s="415" t="n">
        <v>42402</v>
      </c>
    </row>
    <row r="4312" customFormat="false" ht="12.75" hidden="false" customHeight="false" outlineLevel="0" collapsed="false">
      <c r="A4312" s="415" t="n">
        <v>42403</v>
      </c>
    </row>
    <row r="4313" customFormat="false" ht="12.75" hidden="false" customHeight="false" outlineLevel="0" collapsed="false">
      <c r="A4313" s="415" t="n">
        <v>42404</v>
      </c>
    </row>
    <row r="4314" customFormat="false" ht="12.75" hidden="false" customHeight="false" outlineLevel="0" collapsed="false">
      <c r="A4314" s="415" t="n">
        <v>42405</v>
      </c>
    </row>
    <row r="4315" customFormat="false" ht="12.75" hidden="false" customHeight="false" outlineLevel="0" collapsed="false">
      <c r="A4315" s="415" t="n">
        <v>42408</v>
      </c>
    </row>
    <row r="4316" customFormat="false" ht="12.75" hidden="false" customHeight="false" outlineLevel="0" collapsed="false">
      <c r="A4316" s="415" t="n">
        <v>42409</v>
      </c>
    </row>
    <row r="4317" customFormat="false" ht="12.75" hidden="false" customHeight="false" outlineLevel="0" collapsed="false">
      <c r="A4317" s="415" t="n">
        <v>42410</v>
      </c>
    </row>
    <row r="4318" customFormat="false" ht="12.75" hidden="false" customHeight="false" outlineLevel="0" collapsed="false">
      <c r="A4318" s="415" t="n">
        <v>42411</v>
      </c>
    </row>
    <row r="4319" customFormat="false" ht="12.75" hidden="false" customHeight="false" outlineLevel="0" collapsed="false">
      <c r="A4319" s="415" t="n">
        <v>42412</v>
      </c>
    </row>
    <row r="4320" customFormat="false" ht="12.75" hidden="false" customHeight="false" outlineLevel="0" collapsed="false">
      <c r="A4320" s="415" t="n">
        <v>42415</v>
      </c>
    </row>
    <row r="4321" customFormat="false" ht="12.75" hidden="false" customHeight="false" outlineLevel="0" collapsed="false">
      <c r="A4321" s="415" t="n">
        <v>42416</v>
      </c>
    </row>
    <row r="4322" customFormat="false" ht="12.75" hidden="false" customHeight="false" outlineLevel="0" collapsed="false">
      <c r="A4322" s="415" t="n">
        <v>42417</v>
      </c>
    </row>
    <row r="4323" customFormat="false" ht="12.75" hidden="false" customHeight="false" outlineLevel="0" collapsed="false">
      <c r="A4323" s="415" t="n">
        <v>42418</v>
      </c>
    </row>
    <row r="4324" customFormat="false" ht="12.75" hidden="false" customHeight="false" outlineLevel="0" collapsed="false">
      <c r="A4324" s="415" t="n">
        <v>42419</v>
      </c>
    </row>
    <row r="4325" customFormat="false" ht="12.75" hidden="false" customHeight="false" outlineLevel="0" collapsed="false">
      <c r="A4325" s="415" t="n">
        <v>42422</v>
      </c>
    </row>
    <row r="4326" customFormat="false" ht="12.75" hidden="false" customHeight="false" outlineLevel="0" collapsed="false">
      <c r="A4326" s="415" t="n">
        <v>42423</v>
      </c>
    </row>
    <row r="4327" customFormat="false" ht="12.75" hidden="false" customHeight="false" outlineLevel="0" collapsed="false">
      <c r="A4327" s="415" t="n">
        <v>42424</v>
      </c>
    </row>
    <row r="4328" customFormat="false" ht="12.75" hidden="false" customHeight="false" outlineLevel="0" collapsed="false">
      <c r="A4328" s="415" t="n">
        <v>42425</v>
      </c>
    </row>
    <row r="4329" customFormat="false" ht="12.75" hidden="false" customHeight="false" outlineLevel="0" collapsed="false">
      <c r="A4329" s="415" t="n">
        <v>42426</v>
      </c>
    </row>
    <row r="4330" customFormat="false" ht="12.75" hidden="false" customHeight="false" outlineLevel="0" collapsed="false">
      <c r="A4330" s="415" t="n">
        <v>42429</v>
      </c>
    </row>
    <row r="4331" customFormat="false" ht="12.75" hidden="false" customHeight="false" outlineLevel="0" collapsed="false">
      <c r="A4331" s="415" t="n">
        <v>42430</v>
      </c>
    </row>
    <row r="4332" customFormat="false" ht="12.75" hidden="false" customHeight="false" outlineLevel="0" collapsed="false">
      <c r="A4332" s="415" t="n">
        <v>42431</v>
      </c>
    </row>
    <row r="4333" customFormat="false" ht="12.75" hidden="false" customHeight="false" outlineLevel="0" collapsed="false">
      <c r="A4333" s="415" t="n">
        <v>42432</v>
      </c>
    </row>
    <row r="4334" customFormat="false" ht="12.75" hidden="false" customHeight="false" outlineLevel="0" collapsed="false">
      <c r="A4334" s="415" t="n">
        <v>42433</v>
      </c>
    </row>
    <row r="4335" customFormat="false" ht="12.75" hidden="false" customHeight="false" outlineLevel="0" collapsed="false">
      <c r="A4335" s="415" t="n">
        <v>42436</v>
      </c>
    </row>
    <row r="4336" customFormat="false" ht="12.75" hidden="false" customHeight="false" outlineLevel="0" collapsed="false">
      <c r="A4336" s="415" t="n">
        <v>42437</v>
      </c>
    </row>
    <row r="4337" customFormat="false" ht="12.75" hidden="false" customHeight="false" outlineLevel="0" collapsed="false">
      <c r="A4337" s="415" t="n">
        <v>42438</v>
      </c>
    </row>
    <row r="4338" customFormat="false" ht="12.75" hidden="false" customHeight="false" outlineLevel="0" collapsed="false">
      <c r="A4338" s="415" t="n">
        <v>42439</v>
      </c>
    </row>
    <row r="4339" customFormat="false" ht="12.75" hidden="false" customHeight="false" outlineLevel="0" collapsed="false">
      <c r="A4339" s="415" t="n">
        <v>42440</v>
      </c>
    </row>
    <row r="4340" customFormat="false" ht="12.75" hidden="false" customHeight="false" outlineLevel="0" collapsed="false">
      <c r="A4340" s="415" t="n">
        <v>42443</v>
      </c>
    </row>
    <row r="4341" customFormat="false" ht="12.75" hidden="false" customHeight="false" outlineLevel="0" collapsed="false">
      <c r="A4341" s="415" t="n">
        <v>42444</v>
      </c>
    </row>
    <row r="4342" customFormat="false" ht="12.75" hidden="false" customHeight="false" outlineLevel="0" collapsed="false">
      <c r="A4342" s="415" t="n">
        <v>42445</v>
      </c>
    </row>
    <row r="4343" customFormat="false" ht="12.75" hidden="false" customHeight="false" outlineLevel="0" collapsed="false">
      <c r="A4343" s="415" t="n">
        <v>42446</v>
      </c>
    </row>
    <row r="4344" customFormat="false" ht="12.75" hidden="false" customHeight="false" outlineLevel="0" collapsed="false">
      <c r="A4344" s="415" t="n">
        <v>42447</v>
      </c>
    </row>
    <row r="4345" customFormat="false" ht="12.75" hidden="false" customHeight="false" outlineLevel="0" collapsed="false">
      <c r="A4345" s="415" t="n">
        <v>42450</v>
      </c>
    </row>
    <row r="4346" customFormat="false" ht="12.75" hidden="false" customHeight="false" outlineLevel="0" collapsed="false">
      <c r="A4346" s="415" t="n">
        <v>42451</v>
      </c>
    </row>
    <row r="4347" customFormat="false" ht="12.75" hidden="false" customHeight="false" outlineLevel="0" collapsed="false">
      <c r="A4347" s="415" t="n">
        <v>42452</v>
      </c>
    </row>
    <row r="4348" customFormat="false" ht="12.75" hidden="false" customHeight="false" outlineLevel="0" collapsed="false">
      <c r="A4348" s="415" t="n">
        <v>42453</v>
      </c>
    </row>
    <row r="4349" customFormat="false" ht="12.75" hidden="false" customHeight="false" outlineLevel="0" collapsed="false">
      <c r="A4349" s="415" t="n">
        <v>42454</v>
      </c>
    </row>
    <row r="4350" customFormat="false" ht="12.75" hidden="false" customHeight="false" outlineLevel="0" collapsed="false">
      <c r="A4350" s="415" t="n">
        <v>42457</v>
      </c>
    </row>
    <row r="4351" customFormat="false" ht="12.75" hidden="false" customHeight="false" outlineLevel="0" collapsed="false">
      <c r="A4351" s="415" t="n">
        <v>42458</v>
      </c>
    </row>
    <row r="4352" customFormat="false" ht="12.75" hidden="false" customHeight="false" outlineLevel="0" collapsed="false">
      <c r="A4352" s="415" t="n">
        <v>42459</v>
      </c>
    </row>
    <row r="4353" customFormat="false" ht="12.75" hidden="false" customHeight="false" outlineLevel="0" collapsed="false">
      <c r="A4353" s="415" t="n">
        <v>42460</v>
      </c>
    </row>
    <row r="4354" customFormat="false" ht="12.75" hidden="false" customHeight="false" outlineLevel="0" collapsed="false">
      <c r="A4354" s="415" t="n">
        <v>42461</v>
      </c>
    </row>
    <row r="4355" customFormat="false" ht="12.75" hidden="false" customHeight="false" outlineLevel="0" collapsed="false">
      <c r="A4355" s="415" t="n">
        <v>42464</v>
      </c>
    </row>
    <row r="4356" customFormat="false" ht="12.75" hidden="false" customHeight="false" outlineLevel="0" collapsed="false">
      <c r="A4356" s="415" t="n">
        <v>42465</v>
      </c>
    </row>
    <row r="4357" customFormat="false" ht="12.75" hidden="false" customHeight="false" outlineLevel="0" collapsed="false">
      <c r="A4357" s="415" t="n">
        <v>42466</v>
      </c>
    </row>
    <row r="4358" customFormat="false" ht="12.75" hidden="false" customHeight="false" outlineLevel="0" collapsed="false">
      <c r="A4358" s="415" t="n">
        <v>42467</v>
      </c>
    </row>
    <row r="4359" customFormat="false" ht="12.75" hidden="false" customHeight="false" outlineLevel="0" collapsed="false">
      <c r="A4359" s="415" t="n">
        <v>42468</v>
      </c>
    </row>
    <row r="4360" customFormat="false" ht="12.75" hidden="false" customHeight="false" outlineLevel="0" collapsed="false">
      <c r="A4360" s="415" t="n">
        <v>42471</v>
      </c>
    </row>
    <row r="4361" customFormat="false" ht="12.75" hidden="false" customHeight="false" outlineLevel="0" collapsed="false">
      <c r="A4361" s="415" t="n">
        <v>42472</v>
      </c>
    </row>
    <row r="4362" customFormat="false" ht="12.75" hidden="false" customHeight="false" outlineLevel="0" collapsed="false">
      <c r="A4362" s="415" t="n">
        <v>42473</v>
      </c>
    </row>
    <row r="4363" customFormat="false" ht="12.75" hidden="false" customHeight="false" outlineLevel="0" collapsed="false">
      <c r="A4363" s="415" t="n">
        <v>42474</v>
      </c>
    </row>
    <row r="4364" customFormat="false" ht="12.75" hidden="false" customHeight="false" outlineLevel="0" collapsed="false">
      <c r="A4364" s="415" t="n">
        <v>42475</v>
      </c>
    </row>
    <row r="4365" customFormat="false" ht="12.75" hidden="false" customHeight="false" outlineLevel="0" collapsed="false">
      <c r="A4365" s="415" t="n">
        <v>42478</v>
      </c>
    </row>
    <row r="4366" customFormat="false" ht="12.75" hidden="false" customHeight="false" outlineLevel="0" collapsed="false">
      <c r="A4366" s="415" t="n">
        <v>42479</v>
      </c>
    </row>
    <row r="4367" customFormat="false" ht="12.75" hidden="false" customHeight="false" outlineLevel="0" collapsed="false">
      <c r="A4367" s="415" t="n">
        <v>42480</v>
      </c>
    </row>
    <row r="4368" customFormat="false" ht="12.75" hidden="false" customHeight="false" outlineLevel="0" collapsed="false">
      <c r="A4368" s="415" t="n">
        <v>42481</v>
      </c>
    </row>
    <row r="4369" customFormat="false" ht="12.75" hidden="false" customHeight="false" outlineLevel="0" collapsed="false">
      <c r="A4369" s="415" t="n">
        <v>42482</v>
      </c>
    </row>
    <row r="4370" customFormat="false" ht="12.75" hidden="false" customHeight="false" outlineLevel="0" collapsed="false">
      <c r="A4370" s="415" t="n">
        <v>42485</v>
      </c>
    </row>
    <row r="4371" customFormat="false" ht="12.75" hidden="false" customHeight="false" outlineLevel="0" collapsed="false">
      <c r="A4371" s="415" t="n">
        <v>42486</v>
      </c>
    </row>
    <row r="4372" customFormat="false" ht="12.75" hidden="false" customHeight="false" outlineLevel="0" collapsed="false">
      <c r="A4372" s="415" t="n">
        <v>42487</v>
      </c>
    </row>
    <row r="4373" customFormat="false" ht="12.75" hidden="false" customHeight="false" outlineLevel="0" collapsed="false">
      <c r="A4373" s="415" t="n">
        <v>42488</v>
      </c>
    </row>
    <row r="4374" customFormat="false" ht="12.75" hidden="false" customHeight="false" outlineLevel="0" collapsed="false">
      <c r="A4374" s="415" t="n">
        <v>42489</v>
      </c>
    </row>
    <row r="4375" customFormat="false" ht="12.75" hidden="false" customHeight="false" outlineLevel="0" collapsed="false">
      <c r="A4375" s="415" t="n">
        <v>42492</v>
      </c>
    </row>
    <row r="4376" customFormat="false" ht="12.75" hidden="false" customHeight="false" outlineLevel="0" collapsed="false">
      <c r="A4376" s="415" t="n">
        <v>42493</v>
      </c>
    </row>
    <row r="4377" customFormat="false" ht="12.75" hidden="false" customHeight="false" outlineLevel="0" collapsed="false">
      <c r="A4377" s="415" t="n">
        <v>42494</v>
      </c>
    </row>
    <row r="4378" customFormat="false" ht="12.75" hidden="false" customHeight="false" outlineLevel="0" collapsed="false">
      <c r="A4378" s="415" t="n">
        <v>42495</v>
      </c>
    </row>
    <row r="4379" customFormat="false" ht="12.75" hidden="false" customHeight="false" outlineLevel="0" collapsed="false">
      <c r="A4379" s="415" t="n">
        <v>42496</v>
      </c>
    </row>
    <row r="4380" customFormat="false" ht="12.75" hidden="false" customHeight="false" outlineLevel="0" collapsed="false">
      <c r="A4380" s="415" t="n">
        <v>42499</v>
      </c>
    </row>
    <row r="4381" customFormat="false" ht="12.75" hidden="false" customHeight="false" outlineLevel="0" collapsed="false">
      <c r="A4381" s="415" t="n">
        <v>42500</v>
      </c>
    </row>
    <row r="4382" customFormat="false" ht="12.75" hidden="false" customHeight="false" outlineLevel="0" collapsed="false">
      <c r="A4382" s="415" t="n">
        <v>42501</v>
      </c>
    </row>
    <row r="4383" customFormat="false" ht="12.75" hidden="false" customHeight="false" outlineLevel="0" collapsed="false">
      <c r="A4383" s="415" t="n">
        <v>42502</v>
      </c>
    </row>
    <row r="4384" customFormat="false" ht="12.75" hidden="false" customHeight="false" outlineLevel="0" collapsed="false">
      <c r="A4384" s="415" t="n">
        <v>42503</v>
      </c>
    </row>
    <row r="4385" customFormat="false" ht="12.75" hidden="false" customHeight="false" outlineLevel="0" collapsed="false">
      <c r="A4385" s="415" t="n">
        <v>42506</v>
      </c>
    </row>
    <row r="4386" customFormat="false" ht="12.75" hidden="false" customHeight="false" outlineLevel="0" collapsed="false">
      <c r="A4386" s="415" t="n">
        <v>42507</v>
      </c>
    </row>
    <row r="4387" customFormat="false" ht="12.75" hidden="false" customHeight="false" outlineLevel="0" collapsed="false">
      <c r="A4387" s="415" t="n">
        <v>42508</v>
      </c>
    </row>
    <row r="4388" customFormat="false" ht="12.75" hidden="false" customHeight="false" outlineLevel="0" collapsed="false">
      <c r="A4388" s="415" t="n">
        <v>42509</v>
      </c>
    </row>
    <row r="4389" customFormat="false" ht="12.75" hidden="false" customHeight="false" outlineLevel="0" collapsed="false">
      <c r="A4389" s="415" t="n">
        <v>42510</v>
      </c>
    </row>
    <row r="4390" customFormat="false" ht="12.75" hidden="false" customHeight="false" outlineLevel="0" collapsed="false">
      <c r="A4390" s="415" t="n">
        <v>42513</v>
      </c>
    </row>
    <row r="4391" customFormat="false" ht="12.75" hidden="false" customHeight="false" outlineLevel="0" collapsed="false">
      <c r="A4391" s="415" t="n">
        <v>42514</v>
      </c>
    </row>
    <row r="4392" customFormat="false" ht="12.75" hidden="false" customHeight="false" outlineLevel="0" collapsed="false">
      <c r="A4392" s="415" t="n">
        <v>42515</v>
      </c>
    </row>
    <row r="4393" customFormat="false" ht="12.75" hidden="false" customHeight="false" outlineLevel="0" collapsed="false">
      <c r="A4393" s="415" t="n">
        <v>42516</v>
      </c>
    </row>
    <row r="4394" customFormat="false" ht="12.75" hidden="false" customHeight="false" outlineLevel="0" collapsed="false">
      <c r="A4394" s="415" t="n">
        <v>42517</v>
      </c>
    </row>
    <row r="4395" customFormat="false" ht="12.75" hidden="false" customHeight="false" outlineLevel="0" collapsed="false">
      <c r="A4395" s="415" t="n">
        <v>42520</v>
      </c>
    </row>
    <row r="4396" customFormat="false" ht="12.75" hidden="false" customHeight="false" outlineLevel="0" collapsed="false">
      <c r="A4396" s="415" t="n">
        <v>42521</v>
      </c>
    </row>
    <row r="4397" customFormat="false" ht="12.75" hidden="false" customHeight="false" outlineLevel="0" collapsed="false">
      <c r="A4397" s="415" t="n">
        <v>42522</v>
      </c>
    </row>
    <row r="4398" customFormat="false" ht="12.75" hidden="false" customHeight="false" outlineLevel="0" collapsed="false">
      <c r="A4398" s="415" t="n">
        <v>42523</v>
      </c>
    </row>
    <row r="4399" customFormat="false" ht="12.75" hidden="false" customHeight="false" outlineLevel="0" collapsed="false">
      <c r="A4399" s="415" t="n">
        <v>42524</v>
      </c>
    </row>
    <row r="4400" customFormat="false" ht="12.75" hidden="false" customHeight="false" outlineLevel="0" collapsed="false">
      <c r="A4400" s="415" t="n">
        <v>42527</v>
      </c>
    </row>
    <row r="4401" customFormat="false" ht="12.75" hidden="false" customHeight="false" outlineLevel="0" collapsed="false">
      <c r="A4401" s="415" t="n">
        <v>42528</v>
      </c>
    </row>
    <row r="4402" customFormat="false" ht="12.75" hidden="false" customHeight="false" outlineLevel="0" collapsed="false">
      <c r="A4402" s="415" t="n">
        <v>42529</v>
      </c>
    </row>
    <row r="4403" customFormat="false" ht="12.75" hidden="false" customHeight="false" outlineLevel="0" collapsed="false">
      <c r="A4403" s="415" t="n">
        <v>42530</v>
      </c>
    </row>
    <row r="4404" customFormat="false" ht="12.75" hidden="false" customHeight="false" outlineLevel="0" collapsed="false">
      <c r="A4404" s="415" t="n">
        <v>42531</v>
      </c>
    </row>
    <row r="4405" customFormat="false" ht="12.75" hidden="false" customHeight="false" outlineLevel="0" collapsed="false">
      <c r="A4405" s="415" t="n">
        <v>42534</v>
      </c>
    </row>
    <row r="4406" customFormat="false" ht="12.75" hidden="false" customHeight="false" outlineLevel="0" collapsed="false">
      <c r="A4406" s="415" t="n">
        <v>42535</v>
      </c>
    </row>
    <row r="4407" customFormat="false" ht="12.75" hidden="false" customHeight="false" outlineLevel="0" collapsed="false">
      <c r="A4407" s="415" t="n">
        <v>42536</v>
      </c>
    </row>
    <row r="4408" customFormat="false" ht="12.75" hidden="false" customHeight="false" outlineLevel="0" collapsed="false">
      <c r="A4408" s="415" t="n">
        <v>42537</v>
      </c>
    </row>
    <row r="4409" customFormat="false" ht="12.75" hidden="false" customHeight="false" outlineLevel="0" collapsed="false">
      <c r="A4409" s="415" t="n">
        <v>42538</v>
      </c>
    </row>
    <row r="4410" customFormat="false" ht="12.75" hidden="false" customHeight="false" outlineLevel="0" collapsed="false">
      <c r="A4410" s="415" t="n">
        <v>42541</v>
      </c>
    </row>
    <row r="4411" customFormat="false" ht="12.75" hidden="false" customHeight="false" outlineLevel="0" collapsed="false">
      <c r="A4411" s="415" t="n">
        <v>42542</v>
      </c>
    </row>
    <row r="4412" customFormat="false" ht="12.75" hidden="false" customHeight="false" outlineLevel="0" collapsed="false">
      <c r="A4412" s="415" t="n">
        <v>42543</v>
      </c>
    </row>
    <row r="4413" customFormat="false" ht="12.75" hidden="false" customHeight="false" outlineLevel="0" collapsed="false">
      <c r="A4413" s="415" t="n">
        <v>42544</v>
      </c>
    </row>
    <row r="4414" customFormat="false" ht="12.75" hidden="false" customHeight="false" outlineLevel="0" collapsed="false">
      <c r="A4414" s="415" t="n">
        <v>42545</v>
      </c>
    </row>
    <row r="4415" customFormat="false" ht="12.75" hidden="false" customHeight="false" outlineLevel="0" collapsed="false">
      <c r="A4415" s="415" t="n">
        <v>42548</v>
      </c>
    </row>
    <row r="4416" customFormat="false" ht="12.75" hidden="false" customHeight="false" outlineLevel="0" collapsed="false">
      <c r="A4416" s="415" t="n">
        <v>42549</v>
      </c>
    </row>
    <row r="4417" customFormat="false" ht="12.75" hidden="false" customHeight="false" outlineLevel="0" collapsed="false">
      <c r="A4417" s="415" t="n">
        <v>42550</v>
      </c>
    </row>
    <row r="4418" customFormat="false" ht="12.75" hidden="false" customHeight="false" outlineLevel="0" collapsed="false">
      <c r="A4418" s="415" t="n">
        <v>42551</v>
      </c>
    </row>
    <row r="4419" customFormat="false" ht="12.75" hidden="false" customHeight="false" outlineLevel="0" collapsed="false">
      <c r="A4419" s="415" t="n">
        <v>42552</v>
      </c>
    </row>
    <row r="4420" customFormat="false" ht="12.75" hidden="false" customHeight="false" outlineLevel="0" collapsed="false">
      <c r="A4420" s="415" t="n">
        <v>42556</v>
      </c>
    </row>
    <row r="4421" customFormat="false" ht="12.75" hidden="false" customHeight="false" outlineLevel="0" collapsed="false">
      <c r="A4421" s="415" t="n">
        <v>42557</v>
      </c>
    </row>
    <row r="4422" customFormat="false" ht="12.75" hidden="false" customHeight="false" outlineLevel="0" collapsed="false">
      <c r="A4422" s="415" t="n">
        <v>42558</v>
      </c>
    </row>
    <row r="4423" customFormat="false" ht="12.75" hidden="false" customHeight="false" outlineLevel="0" collapsed="false">
      <c r="A4423" s="415" t="n">
        <v>42559</v>
      </c>
    </row>
    <row r="4424" customFormat="false" ht="12.75" hidden="false" customHeight="false" outlineLevel="0" collapsed="false">
      <c r="A4424" s="415" t="n">
        <v>42562</v>
      </c>
    </row>
    <row r="4425" customFormat="false" ht="12.75" hidden="false" customHeight="false" outlineLevel="0" collapsed="false">
      <c r="A4425" s="415" t="n">
        <v>42563</v>
      </c>
    </row>
    <row r="4426" customFormat="false" ht="12.75" hidden="false" customHeight="false" outlineLevel="0" collapsed="false">
      <c r="A4426" s="415" t="n">
        <v>42564</v>
      </c>
    </row>
    <row r="4427" customFormat="false" ht="12.75" hidden="false" customHeight="false" outlineLevel="0" collapsed="false">
      <c r="A4427" s="415" t="n">
        <v>42565</v>
      </c>
    </row>
    <row r="4428" customFormat="false" ht="12.75" hidden="false" customHeight="false" outlineLevel="0" collapsed="false">
      <c r="A4428" s="415" t="n">
        <v>42566</v>
      </c>
    </row>
    <row r="4429" customFormat="false" ht="12.75" hidden="false" customHeight="false" outlineLevel="0" collapsed="false">
      <c r="A4429" s="415" t="n">
        <v>42569</v>
      </c>
    </row>
    <row r="4430" customFormat="false" ht="12.75" hidden="false" customHeight="false" outlineLevel="0" collapsed="false">
      <c r="A4430" s="415" t="n">
        <v>42570</v>
      </c>
    </row>
    <row r="4431" customFormat="false" ht="12.75" hidden="false" customHeight="false" outlineLevel="0" collapsed="false">
      <c r="A4431" s="415" t="n">
        <v>42571</v>
      </c>
    </row>
    <row r="4432" customFormat="false" ht="12.75" hidden="false" customHeight="false" outlineLevel="0" collapsed="false">
      <c r="A4432" s="415" t="n">
        <v>42572</v>
      </c>
    </row>
    <row r="4433" customFormat="false" ht="12.75" hidden="false" customHeight="false" outlineLevel="0" collapsed="false">
      <c r="A4433" s="415" t="n">
        <v>42573</v>
      </c>
    </row>
    <row r="4434" customFormat="false" ht="12.75" hidden="false" customHeight="false" outlineLevel="0" collapsed="false">
      <c r="A4434" s="415" t="n">
        <v>42576</v>
      </c>
    </row>
    <row r="4435" customFormat="false" ht="12.75" hidden="false" customHeight="false" outlineLevel="0" collapsed="false">
      <c r="A4435" s="415" t="n">
        <v>42577</v>
      </c>
    </row>
    <row r="4436" customFormat="false" ht="12.75" hidden="false" customHeight="false" outlineLevel="0" collapsed="false">
      <c r="A4436" s="415" t="n">
        <v>42578</v>
      </c>
    </row>
    <row r="4437" customFormat="false" ht="12.75" hidden="false" customHeight="false" outlineLevel="0" collapsed="false">
      <c r="A4437" s="415" t="n">
        <v>42579</v>
      </c>
    </row>
    <row r="4438" customFormat="false" ht="12.75" hidden="false" customHeight="false" outlineLevel="0" collapsed="false">
      <c r="A4438" s="415" t="n">
        <v>42580</v>
      </c>
    </row>
    <row r="4439" customFormat="false" ht="12.75" hidden="false" customHeight="false" outlineLevel="0" collapsed="false">
      <c r="A4439" s="415" t="n">
        <v>42583</v>
      </c>
    </row>
    <row r="4440" customFormat="false" ht="12.75" hidden="false" customHeight="false" outlineLevel="0" collapsed="false">
      <c r="A4440" s="415" t="n">
        <v>42584</v>
      </c>
    </row>
    <row r="4441" customFormat="false" ht="12.75" hidden="false" customHeight="false" outlineLevel="0" collapsed="false">
      <c r="A4441" s="415" t="n">
        <v>42585</v>
      </c>
    </row>
    <row r="4442" customFormat="false" ht="12.75" hidden="false" customHeight="false" outlineLevel="0" collapsed="false">
      <c r="A4442" s="415" t="n">
        <v>42586</v>
      </c>
    </row>
    <row r="4443" customFormat="false" ht="12.75" hidden="false" customHeight="false" outlineLevel="0" collapsed="false">
      <c r="A4443" s="415" t="n">
        <v>42587</v>
      </c>
    </row>
    <row r="4444" customFormat="false" ht="12.75" hidden="false" customHeight="false" outlineLevel="0" collapsed="false">
      <c r="A4444" s="415" t="n">
        <v>42590</v>
      </c>
    </row>
    <row r="4445" customFormat="false" ht="12.75" hidden="false" customHeight="false" outlineLevel="0" collapsed="false">
      <c r="A4445" s="415" t="n">
        <v>42591</v>
      </c>
    </row>
    <row r="4446" customFormat="false" ht="12.75" hidden="false" customHeight="false" outlineLevel="0" collapsed="false">
      <c r="A4446" s="415" t="n">
        <v>42592</v>
      </c>
    </row>
    <row r="4447" customFormat="false" ht="12.75" hidden="false" customHeight="false" outlineLevel="0" collapsed="false">
      <c r="A4447" s="415" t="n">
        <v>42593</v>
      </c>
    </row>
    <row r="4448" customFormat="false" ht="12.75" hidden="false" customHeight="false" outlineLevel="0" collapsed="false">
      <c r="A4448" s="415" t="n">
        <v>42594</v>
      </c>
    </row>
    <row r="4449" customFormat="false" ht="12.75" hidden="false" customHeight="false" outlineLevel="0" collapsed="false">
      <c r="A4449" s="415" t="n">
        <v>42597</v>
      </c>
    </row>
    <row r="4450" customFormat="false" ht="12.75" hidden="false" customHeight="false" outlineLevel="0" collapsed="false">
      <c r="A4450" s="415" t="n">
        <v>42598</v>
      </c>
    </row>
    <row r="4451" customFormat="false" ht="12.75" hidden="false" customHeight="false" outlineLevel="0" collapsed="false">
      <c r="A4451" s="415" t="n">
        <v>42599</v>
      </c>
    </row>
    <row r="4452" customFormat="false" ht="12.75" hidden="false" customHeight="false" outlineLevel="0" collapsed="false">
      <c r="A4452" s="415" t="n">
        <v>42600</v>
      </c>
    </row>
    <row r="4453" customFormat="false" ht="12.75" hidden="false" customHeight="false" outlineLevel="0" collapsed="false">
      <c r="A4453" s="415" t="n">
        <v>42601</v>
      </c>
    </row>
    <row r="4454" customFormat="false" ht="12.75" hidden="false" customHeight="false" outlineLevel="0" collapsed="false">
      <c r="A4454" s="415" t="n">
        <v>42604</v>
      </c>
    </row>
    <row r="4455" customFormat="false" ht="12.75" hidden="false" customHeight="false" outlineLevel="0" collapsed="false">
      <c r="A4455" s="415" t="n">
        <v>42605</v>
      </c>
    </row>
    <row r="4456" customFormat="false" ht="12.75" hidden="false" customHeight="false" outlineLevel="0" collapsed="false">
      <c r="A4456" s="415" t="n">
        <v>42606</v>
      </c>
    </row>
    <row r="4457" customFormat="false" ht="12.75" hidden="false" customHeight="false" outlineLevel="0" collapsed="false">
      <c r="A4457" s="415" t="n">
        <v>42607</v>
      </c>
    </row>
    <row r="4458" customFormat="false" ht="12.75" hidden="false" customHeight="false" outlineLevel="0" collapsed="false">
      <c r="A4458" s="415" t="n">
        <v>42608</v>
      </c>
    </row>
    <row r="4459" customFormat="false" ht="12.75" hidden="false" customHeight="false" outlineLevel="0" collapsed="false">
      <c r="A4459" s="415" t="n">
        <v>42611</v>
      </c>
    </row>
    <row r="4460" customFormat="false" ht="12.75" hidden="false" customHeight="false" outlineLevel="0" collapsed="false">
      <c r="A4460" s="415" t="n">
        <v>42612</v>
      </c>
    </row>
    <row r="4461" customFormat="false" ht="12.75" hidden="false" customHeight="false" outlineLevel="0" collapsed="false">
      <c r="A4461" s="415" t="n">
        <v>42613</v>
      </c>
    </row>
    <row r="4462" customFormat="false" ht="12.75" hidden="false" customHeight="false" outlineLevel="0" collapsed="false">
      <c r="A4462" s="415" t="n">
        <v>42614</v>
      </c>
    </row>
    <row r="4463" customFormat="false" ht="12.75" hidden="false" customHeight="false" outlineLevel="0" collapsed="false">
      <c r="A4463" s="415" t="n">
        <v>42615</v>
      </c>
    </row>
    <row r="4464" customFormat="false" ht="12.75" hidden="false" customHeight="false" outlineLevel="0" collapsed="false">
      <c r="A4464" s="415" t="n">
        <v>42618</v>
      </c>
    </row>
    <row r="4465" customFormat="false" ht="12.75" hidden="false" customHeight="false" outlineLevel="0" collapsed="false">
      <c r="A4465" s="415" t="n">
        <v>42619</v>
      </c>
    </row>
    <row r="4466" customFormat="false" ht="12.75" hidden="false" customHeight="false" outlineLevel="0" collapsed="false">
      <c r="A4466" s="415" t="n">
        <v>42620</v>
      </c>
    </row>
    <row r="4467" customFormat="false" ht="12.75" hidden="false" customHeight="false" outlineLevel="0" collapsed="false">
      <c r="A4467" s="415" t="n">
        <v>42621</v>
      </c>
    </row>
    <row r="4468" customFormat="false" ht="12.75" hidden="false" customHeight="false" outlineLevel="0" collapsed="false">
      <c r="A4468" s="415" t="n">
        <v>42622</v>
      </c>
    </row>
    <row r="4469" customFormat="false" ht="12.75" hidden="false" customHeight="false" outlineLevel="0" collapsed="false">
      <c r="A4469" s="415" t="n">
        <v>42625</v>
      </c>
    </row>
    <row r="4470" customFormat="false" ht="12.75" hidden="false" customHeight="false" outlineLevel="0" collapsed="false">
      <c r="A4470" s="415" t="n">
        <v>42626</v>
      </c>
    </row>
    <row r="4471" customFormat="false" ht="12.75" hidden="false" customHeight="false" outlineLevel="0" collapsed="false">
      <c r="A4471" s="415" t="n">
        <v>42627</v>
      </c>
    </row>
    <row r="4472" customFormat="false" ht="12.75" hidden="false" customHeight="false" outlineLevel="0" collapsed="false">
      <c r="A4472" s="415" t="n">
        <v>42628</v>
      </c>
    </row>
    <row r="4473" customFormat="false" ht="12.75" hidden="false" customHeight="false" outlineLevel="0" collapsed="false">
      <c r="A4473" s="415" t="n">
        <v>42629</v>
      </c>
    </row>
    <row r="4474" customFormat="false" ht="12.75" hidden="false" customHeight="false" outlineLevel="0" collapsed="false">
      <c r="A4474" s="415" t="n">
        <v>42632</v>
      </c>
    </row>
    <row r="4475" customFormat="false" ht="12.75" hidden="false" customHeight="false" outlineLevel="0" collapsed="false">
      <c r="A4475" s="415" t="n">
        <v>42633</v>
      </c>
    </row>
    <row r="4476" customFormat="false" ht="12.75" hidden="false" customHeight="false" outlineLevel="0" collapsed="false">
      <c r="A4476" s="415" t="n">
        <v>42634</v>
      </c>
    </row>
    <row r="4477" customFormat="false" ht="12.75" hidden="false" customHeight="false" outlineLevel="0" collapsed="false">
      <c r="A4477" s="415" t="n">
        <v>42635</v>
      </c>
    </row>
    <row r="4478" customFormat="false" ht="12.75" hidden="false" customHeight="false" outlineLevel="0" collapsed="false">
      <c r="A4478" s="415" t="n">
        <v>42636</v>
      </c>
    </row>
    <row r="4479" customFormat="false" ht="12.75" hidden="false" customHeight="false" outlineLevel="0" collapsed="false">
      <c r="A4479" s="415" t="n">
        <v>42639</v>
      </c>
    </row>
    <row r="4480" customFormat="false" ht="12.75" hidden="false" customHeight="false" outlineLevel="0" collapsed="false">
      <c r="A4480" s="415" t="n">
        <v>42640</v>
      </c>
    </row>
    <row r="4481" customFormat="false" ht="12.75" hidden="false" customHeight="false" outlineLevel="0" collapsed="false">
      <c r="A4481" s="415" t="n">
        <v>42641</v>
      </c>
    </row>
    <row r="4482" customFormat="false" ht="12.75" hidden="false" customHeight="false" outlineLevel="0" collapsed="false">
      <c r="A4482" s="415" t="n">
        <v>42642</v>
      </c>
    </row>
    <row r="4483" customFormat="false" ht="12.75" hidden="false" customHeight="false" outlineLevel="0" collapsed="false">
      <c r="A4483" s="415" t="n">
        <v>42643</v>
      </c>
    </row>
    <row r="4484" customFormat="false" ht="12.75" hidden="false" customHeight="false" outlineLevel="0" collapsed="false">
      <c r="A4484" s="415" t="n">
        <v>42646</v>
      </c>
    </row>
    <row r="4485" customFormat="false" ht="12.75" hidden="false" customHeight="false" outlineLevel="0" collapsed="false">
      <c r="A4485" s="415" t="n">
        <v>42647</v>
      </c>
    </row>
    <row r="4486" customFormat="false" ht="12.75" hidden="false" customHeight="false" outlineLevel="0" collapsed="false">
      <c r="A4486" s="415" t="n">
        <v>42648</v>
      </c>
    </row>
    <row r="4487" customFormat="false" ht="12.75" hidden="false" customHeight="false" outlineLevel="0" collapsed="false">
      <c r="A4487" s="415" t="n">
        <v>42649</v>
      </c>
    </row>
    <row r="4488" customFormat="false" ht="12.75" hidden="false" customHeight="false" outlineLevel="0" collapsed="false">
      <c r="A4488" s="415" t="n">
        <v>42650</v>
      </c>
    </row>
    <row r="4489" customFormat="false" ht="12.75" hidden="false" customHeight="false" outlineLevel="0" collapsed="false">
      <c r="A4489" s="415" t="n">
        <v>42653</v>
      </c>
    </row>
    <row r="4490" customFormat="false" ht="12.75" hidden="false" customHeight="false" outlineLevel="0" collapsed="false">
      <c r="A4490" s="415" t="n">
        <v>42654</v>
      </c>
    </row>
    <row r="4491" customFormat="false" ht="12.75" hidden="false" customHeight="false" outlineLevel="0" collapsed="false">
      <c r="A4491" s="415" t="n">
        <v>42655</v>
      </c>
    </row>
    <row r="4492" customFormat="false" ht="12.75" hidden="false" customHeight="false" outlineLevel="0" collapsed="false">
      <c r="A4492" s="415" t="n">
        <v>42656</v>
      </c>
    </row>
    <row r="4493" customFormat="false" ht="12.75" hidden="false" customHeight="false" outlineLevel="0" collapsed="false">
      <c r="A4493" s="415" t="n">
        <v>42657</v>
      </c>
    </row>
    <row r="4494" customFormat="false" ht="12.75" hidden="false" customHeight="false" outlineLevel="0" collapsed="false">
      <c r="A4494" s="415" t="n">
        <v>42660</v>
      </c>
    </row>
    <row r="4495" customFormat="false" ht="12.75" hidden="false" customHeight="false" outlineLevel="0" collapsed="false">
      <c r="A4495" s="415" t="n">
        <v>42661</v>
      </c>
    </row>
    <row r="4496" customFormat="false" ht="12.75" hidden="false" customHeight="false" outlineLevel="0" collapsed="false">
      <c r="A4496" s="415" t="n">
        <v>42662</v>
      </c>
    </row>
    <row r="4497" customFormat="false" ht="12.75" hidden="false" customHeight="false" outlineLevel="0" collapsed="false">
      <c r="A4497" s="415" t="n">
        <v>42663</v>
      </c>
    </row>
    <row r="4498" customFormat="false" ht="12.75" hidden="false" customHeight="false" outlineLevel="0" collapsed="false">
      <c r="A4498" s="415" t="n">
        <v>42664</v>
      </c>
    </row>
    <row r="4499" customFormat="false" ht="12.75" hidden="false" customHeight="false" outlineLevel="0" collapsed="false">
      <c r="A4499" s="415" t="n">
        <v>42667</v>
      </c>
    </row>
    <row r="4500" customFormat="false" ht="12.75" hidden="false" customHeight="false" outlineLevel="0" collapsed="false">
      <c r="A4500" s="415" t="n">
        <v>42668</v>
      </c>
    </row>
    <row r="4501" customFormat="false" ht="12.75" hidden="false" customHeight="false" outlineLevel="0" collapsed="false">
      <c r="A4501" s="415" t="n">
        <v>42669</v>
      </c>
    </row>
    <row r="4502" customFormat="false" ht="12.75" hidden="false" customHeight="false" outlineLevel="0" collapsed="false">
      <c r="A4502" s="415" t="n">
        <v>42670</v>
      </c>
    </row>
    <row r="4503" customFormat="false" ht="12.75" hidden="false" customHeight="false" outlineLevel="0" collapsed="false">
      <c r="A4503" s="415" t="n">
        <v>42671</v>
      </c>
    </row>
    <row r="4504" customFormat="false" ht="12.75" hidden="false" customHeight="false" outlineLevel="0" collapsed="false">
      <c r="A4504" s="415" t="n">
        <v>42674</v>
      </c>
    </row>
    <row r="4505" customFormat="false" ht="12.75" hidden="false" customHeight="false" outlineLevel="0" collapsed="false">
      <c r="A4505" s="415" t="n">
        <v>42675</v>
      </c>
    </row>
    <row r="4506" customFormat="false" ht="12.75" hidden="false" customHeight="false" outlineLevel="0" collapsed="false">
      <c r="A4506" s="415" t="n">
        <v>42676</v>
      </c>
    </row>
    <row r="4507" customFormat="false" ht="12.75" hidden="false" customHeight="false" outlineLevel="0" collapsed="false">
      <c r="A4507" s="415" t="n">
        <v>42677</v>
      </c>
    </row>
    <row r="4508" customFormat="false" ht="12.75" hidden="false" customHeight="false" outlineLevel="0" collapsed="false">
      <c r="A4508" s="415" t="n">
        <v>42678</v>
      </c>
    </row>
    <row r="4509" customFormat="false" ht="12.75" hidden="false" customHeight="false" outlineLevel="0" collapsed="false">
      <c r="A4509" s="415" t="n">
        <v>42681</v>
      </c>
    </row>
    <row r="4510" customFormat="false" ht="12.75" hidden="false" customHeight="false" outlineLevel="0" collapsed="false">
      <c r="A4510" s="415" t="n">
        <v>42682</v>
      </c>
    </row>
    <row r="4511" customFormat="false" ht="12.75" hidden="false" customHeight="false" outlineLevel="0" collapsed="false">
      <c r="A4511" s="415" t="n">
        <v>42683</v>
      </c>
    </row>
    <row r="4512" customFormat="false" ht="12.75" hidden="false" customHeight="false" outlineLevel="0" collapsed="false">
      <c r="A4512" s="415" t="n">
        <v>42684</v>
      </c>
    </row>
    <row r="4513" customFormat="false" ht="12.75" hidden="false" customHeight="false" outlineLevel="0" collapsed="false">
      <c r="A4513" s="415" t="n">
        <v>42685</v>
      </c>
    </row>
    <row r="4514" customFormat="false" ht="12.75" hidden="false" customHeight="false" outlineLevel="0" collapsed="false">
      <c r="A4514" s="415" t="n">
        <v>42688</v>
      </c>
    </row>
    <row r="4515" customFormat="false" ht="12.75" hidden="false" customHeight="false" outlineLevel="0" collapsed="false">
      <c r="A4515" s="415" t="n">
        <v>42689</v>
      </c>
    </row>
    <row r="4516" customFormat="false" ht="12.75" hidden="false" customHeight="false" outlineLevel="0" collapsed="false">
      <c r="A4516" s="415" t="n">
        <v>42690</v>
      </c>
    </row>
    <row r="4517" customFormat="false" ht="12.75" hidden="false" customHeight="false" outlineLevel="0" collapsed="false">
      <c r="A4517" s="415" t="n">
        <v>42691</v>
      </c>
    </row>
    <row r="4518" customFormat="false" ht="12.75" hidden="false" customHeight="false" outlineLevel="0" collapsed="false">
      <c r="A4518" s="415" t="n">
        <v>42692</v>
      </c>
    </row>
    <row r="4519" customFormat="false" ht="12.75" hidden="false" customHeight="false" outlineLevel="0" collapsed="false">
      <c r="A4519" s="415" t="n">
        <v>42695</v>
      </c>
    </row>
    <row r="4520" customFormat="false" ht="12.75" hidden="false" customHeight="false" outlineLevel="0" collapsed="false">
      <c r="A4520" s="415" t="n">
        <v>42696</v>
      </c>
    </row>
    <row r="4521" customFormat="false" ht="12.75" hidden="false" customHeight="false" outlineLevel="0" collapsed="false">
      <c r="A4521" s="415" t="n">
        <v>42697</v>
      </c>
    </row>
    <row r="4522" customFormat="false" ht="12.75" hidden="false" customHeight="false" outlineLevel="0" collapsed="false">
      <c r="A4522" s="415" t="n">
        <v>42698</v>
      </c>
    </row>
    <row r="4523" customFormat="false" ht="12.75" hidden="false" customHeight="false" outlineLevel="0" collapsed="false">
      <c r="A4523" s="415" t="n">
        <v>42699</v>
      </c>
    </row>
    <row r="4524" customFormat="false" ht="12.75" hidden="false" customHeight="false" outlineLevel="0" collapsed="false">
      <c r="A4524" s="415" t="n">
        <v>42702</v>
      </c>
    </row>
    <row r="4525" customFormat="false" ht="12.75" hidden="false" customHeight="false" outlineLevel="0" collapsed="false">
      <c r="A4525" s="415" t="n">
        <v>42703</v>
      </c>
    </row>
    <row r="4526" customFormat="false" ht="12.75" hidden="false" customHeight="false" outlineLevel="0" collapsed="false">
      <c r="A4526" s="415" t="n">
        <v>42704</v>
      </c>
    </row>
    <row r="4527" customFormat="false" ht="12.75" hidden="false" customHeight="false" outlineLevel="0" collapsed="false">
      <c r="A4527" s="415" t="n">
        <v>42705</v>
      </c>
    </row>
    <row r="4528" customFormat="false" ht="12.75" hidden="false" customHeight="false" outlineLevel="0" collapsed="false">
      <c r="A4528" s="415" t="n">
        <v>42706</v>
      </c>
    </row>
    <row r="4529" customFormat="false" ht="12.75" hidden="false" customHeight="false" outlineLevel="0" collapsed="false">
      <c r="A4529" s="415" t="n">
        <v>42709</v>
      </c>
    </row>
    <row r="4530" customFormat="false" ht="12.75" hidden="false" customHeight="false" outlineLevel="0" collapsed="false">
      <c r="A4530" s="415" t="n">
        <v>42710</v>
      </c>
    </row>
    <row r="4531" customFormat="false" ht="12.75" hidden="false" customHeight="false" outlineLevel="0" collapsed="false">
      <c r="A4531" s="415" t="n">
        <v>42711</v>
      </c>
    </row>
    <row r="4532" customFormat="false" ht="12.75" hidden="false" customHeight="false" outlineLevel="0" collapsed="false">
      <c r="A4532" s="415" t="n">
        <v>42712</v>
      </c>
    </row>
    <row r="4533" customFormat="false" ht="12.75" hidden="false" customHeight="false" outlineLevel="0" collapsed="false">
      <c r="A4533" s="415" t="n">
        <v>42713</v>
      </c>
    </row>
    <row r="4534" customFormat="false" ht="12.75" hidden="false" customHeight="false" outlineLevel="0" collapsed="false">
      <c r="A4534" s="415" t="n">
        <v>42716</v>
      </c>
    </row>
    <row r="4535" customFormat="false" ht="12.75" hidden="false" customHeight="false" outlineLevel="0" collapsed="false">
      <c r="A4535" s="415" t="n">
        <v>42717</v>
      </c>
    </row>
    <row r="4536" customFormat="false" ht="12.75" hidden="false" customHeight="false" outlineLevel="0" collapsed="false">
      <c r="A4536" s="415" t="n">
        <v>42718</v>
      </c>
    </row>
    <row r="4537" customFormat="false" ht="12.75" hidden="false" customHeight="false" outlineLevel="0" collapsed="false">
      <c r="A4537" s="415" t="n">
        <v>42719</v>
      </c>
    </row>
    <row r="4538" customFormat="false" ht="12.75" hidden="false" customHeight="false" outlineLevel="0" collapsed="false">
      <c r="A4538" s="415" t="n">
        <v>42720</v>
      </c>
    </row>
    <row r="4539" customFormat="false" ht="12.75" hidden="false" customHeight="false" outlineLevel="0" collapsed="false">
      <c r="A4539" s="415" t="n">
        <v>42723</v>
      </c>
    </row>
    <row r="4540" customFormat="false" ht="12.75" hidden="false" customHeight="false" outlineLevel="0" collapsed="false">
      <c r="A4540" s="415" t="n">
        <v>42724</v>
      </c>
    </row>
    <row r="4541" customFormat="false" ht="12.75" hidden="false" customHeight="false" outlineLevel="0" collapsed="false">
      <c r="A4541" s="415" t="n">
        <v>42725</v>
      </c>
    </row>
    <row r="4542" customFormat="false" ht="12.75" hidden="false" customHeight="false" outlineLevel="0" collapsed="false">
      <c r="A4542" s="415" t="n">
        <v>42726</v>
      </c>
    </row>
    <row r="4543" customFormat="false" ht="12.75" hidden="false" customHeight="false" outlineLevel="0" collapsed="false">
      <c r="A4543" s="415" t="n">
        <v>42727</v>
      </c>
    </row>
    <row r="4544" customFormat="false" ht="12.75" hidden="false" customHeight="false" outlineLevel="0" collapsed="false">
      <c r="A4544" s="415" t="n">
        <v>42730</v>
      </c>
    </row>
    <row r="4545" customFormat="false" ht="12.75" hidden="false" customHeight="false" outlineLevel="0" collapsed="false">
      <c r="A4545" s="415" t="n">
        <v>42731</v>
      </c>
    </row>
    <row r="4546" customFormat="false" ht="12.75" hidden="false" customHeight="false" outlineLevel="0" collapsed="false">
      <c r="A4546" s="415" t="n">
        <v>42732</v>
      </c>
    </row>
    <row r="4547" customFormat="false" ht="12.75" hidden="false" customHeight="false" outlineLevel="0" collapsed="false">
      <c r="A4547" s="415" t="n">
        <v>42733</v>
      </c>
    </row>
    <row r="4548" customFormat="false" ht="12.75" hidden="false" customHeight="false" outlineLevel="0" collapsed="false">
      <c r="A4548" s="415" t="n">
        <v>42734</v>
      </c>
    </row>
    <row r="4549" customFormat="false" ht="12.75" hidden="false" customHeight="false" outlineLevel="0" collapsed="false">
      <c r="A4549" s="415" t="n">
        <v>42737</v>
      </c>
    </row>
    <row r="4550" customFormat="false" ht="12.75" hidden="false" customHeight="false" outlineLevel="0" collapsed="false">
      <c r="A4550" s="415" t="n">
        <v>42738</v>
      </c>
    </row>
    <row r="4551" customFormat="false" ht="12.75" hidden="false" customHeight="false" outlineLevel="0" collapsed="false">
      <c r="A4551" s="415" t="n">
        <v>42739</v>
      </c>
    </row>
    <row r="4552" customFormat="false" ht="12.75" hidden="false" customHeight="false" outlineLevel="0" collapsed="false">
      <c r="A4552" s="415" t="n">
        <v>42740</v>
      </c>
    </row>
    <row r="4553" customFormat="false" ht="12.75" hidden="false" customHeight="false" outlineLevel="0" collapsed="false">
      <c r="A4553" s="415" t="n">
        <v>42741</v>
      </c>
    </row>
    <row r="4554" customFormat="false" ht="12.75" hidden="false" customHeight="false" outlineLevel="0" collapsed="false">
      <c r="A4554" s="415" t="n">
        <v>42744</v>
      </c>
    </row>
    <row r="4555" customFormat="false" ht="12.75" hidden="false" customHeight="false" outlineLevel="0" collapsed="false">
      <c r="A4555" s="415" t="n">
        <v>42745</v>
      </c>
    </row>
    <row r="4556" customFormat="false" ht="12.75" hidden="false" customHeight="false" outlineLevel="0" collapsed="false">
      <c r="A4556" s="415" t="n">
        <v>42746</v>
      </c>
    </row>
    <row r="4557" customFormat="false" ht="12.75" hidden="false" customHeight="false" outlineLevel="0" collapsed="false">
      <c r="A4557" s="415" t="n">
        <v>42747</v>
      </c>
    </row>
    <row r="4558" customFormat="false" ht="12.75" hidden="false" customHeight="false" outlineLevel="0" collapsed="false">
      <c r="A4558" s="415" t="n">
        <v>42748</v>
      </c>
    </row>
    <row r="4559" customFormat="false" ht="12.75" hidden="false" customHeight="false" outlineLevel="0" collapsed="false">
      <c r="A4559" s="415" t="n">
        <v>42751</v>
      </c>
    </row>
    <row r="4560" customFormat="false" ht="12.75" hidden="false" customHeight="false" outlineLevel="0" collapsed="false">
      <c r="A4560" s="415" t="n">
        <v>42752</v>
      </c>
    </row>
    <row r="4561" customFormat="false" ht="12.75" hidden="false" customHeight="false" outlineLevel="0" collapsed="false">
      <c r="A4561" s="415" t="n">
        <v>42753</v>
      </c>
    </row>
    <row r="4562" customFormat="false" ht="12.75" hidden="false" customHeight="false" outlineLevel="0" collapsed="false">
      <c r="A4562" s="415" t="n">
        <v>42754</v>
      </c>
    </row>
    <row r="4563" customFormat="false" ht="12.75" hidden="false" customHeight="false" outlineLevel="0" collapsed="false">
      <c r="A4563" s="415" t="n">
        <v>42755</v>
      </c>
    </row>
    <row r="4564" customFormat="false" ht="12.75" hidden="false" customHeight="false" outlineLevel="0" collapsed="false">
      <c r="A4564" s="415" t="n">
        <v>42758</v>
      </c>
    </row>
    <row r="4565" customFormat="false" ht="12.75" hidden="false" customHeight="false" outlineLevel="0" collapsed="false">
      <c r="A4565" s="415" t="n">
        <v>42759</v>
      </c>
    </row>
    <row r="4566" customFormat="false" ht="12.75" hidden="false" customHeight="false" outlineLevel="0" collapsed="false">
      <c r="A4566" s="415" t="n">
        <v>42760</v>
      </c>
    </row>
    <row r="4567" customFormat="false" ht="12.75" hidden="false" customHeight="false" outlineLevel="0" collapsed="false">
      <c r="A4567" s="415" t="n">
        <v>42761</v>
      </c>
    </row>
    <row r="4568" customFormat="false" ht="12.75" hidden="false" customHeight="false" outlineLevel="0" collapsed="false">
      <c r="A4568" s="415" t="n">
        <v>42762</v>
      </c>
    </row>
    <row r="4569" customFormat="false" ht="12.75" hidden="false" customHeight="false" outlineLevel="0" collapsed="false">
      <c r="A4569" s="415" t="n">
        <v>42765</v>
      </c>
    </row>
    <row r="4570" customFormat="false" ht="12.75" hidden="false" customHeight="false" outlineLevel="0" collapsed="false">
      <c r="A4570" s="415" t="n">
        <v>42766</v>
      </c>
    </row>
    <row r="4571" customFormat="false" ht="12.75" hidden="false" customHeight="false" outlineLevel="0" collapsed="false">
      <c r="A4571" s="415" t="n">
        <v>42767</v>
      </c>
    </row>
    <row r="4572" customFormat="false" ht="12.75" hidden="false" customHeight="false" outlineLevel="0" collapsed="false">
      <c r="A4572" s="415" t="n">
        <v>42768</v>
      </c>
    </row>
    <row r="4573" customFormat="false" ht="12.75" hidden="false" customHeight="false" outlineLevel="0" collapsed="false">
      <c r="A4573" s="415" t="n">
        <v>42769</v>
      </c>
    </row>
    <row r="4574" customFormat="false" ht="12.75" hidden="false" customHeight="false" outlineLevel="0" collapsed="false">
      <c r="A4574" s="415" t="n">
        <v>42772</v>
      </c>
    </row>
    <row r="4575" customFormat="false" ht="12.75" hidden="false" customHeight="false" outlineLevel="0" collapsed="false">
      <c r="A4575" s="415" t="n">
        <v>42773</v>
      </c>
    </row>
    <row r="4576" customFormat="false" ht="12.75" hidden="false" customHeight="false" outlineLevel="0" collapsed="false">
      <c r="A4576" s="415" t="n">
        <v>42774</v>
      </c>
    </row>
    <row r="4577" customFormat="false" ht="12.75" hidden="false" customHeight="false" outlineLevel="0" collapsed="false">
      <c r="A4577" s="415" t="n">
        <v>42775</v>
      </c>
    </row>
    <row r="4578" customFormat="false" ht="12.75" hidden="false" customHeight="false" outlineLevel="0" collapsed="false">
      <c r="A4578" s="415" t="n">
        <v>42776</v>
      </c>
    </row>
    <row r="4579" customFormat="false" ht="12.75" hidden="false" customHeight="false" outlineLevel="0" collapsed="false">
      <c r="A4579" s="415" t="n">
        <v>42779</v>
      </c>
    </row>
    <row r="4580" customFormat="false" ht="12.75" hidden="false" customHeight="false" outlineLevel="0" collapsed="false">
      <c r="A4580" s="415" t="n">
        <v>42780</v>
      </c>
    </row>
    <row r="4581" customFormat="false" ht="12.75" hidden="false" customHeight="false" outlineLevel="0" collapsed="false">
      <c r="A4581" s="415" t="n">
        <v>42781</v>
      </c>
    </row>
    <row r="4582" customFormat="false" ht="12.75" hidden="false" customHeight="false" outlineLevel="0" collapsed="false">
      <c r="A4582" s="415" t="n">
        <v>42782</v>
      </c>
    </row>
    <row r="4583" customFormat="false" ht="12.75" hidden="false" customHeight="false" outlineLevel="0" collapsed="false">
      <c r="A4583" s="415" t="n">
        <v>42783</v>
      </c>
    </row>
    <row r="4584" customFormat="false" ht="12.75" hidden="false" customHeight="false" outlineLevel="0" collapsed="false">
      <c r="A4584" s="415" t="n">
        <v>42786</v>
      </c>
    </row>
    <row r="4585" customFormat="false" ht="12.75" hidden="false" customHeight="false" outlineLevel="0" collapsed="false">
      <c r="A4585" s="415" t="n">
        <v>42787</v>
      </c>
    </row>
    <row r="4586" customFormat="false" ht="12.75" hidden="false" customHeight="false" outlineLevel="0" collapsed="false">
      <c r="A4586" s="415" t="n">
        <v>42788</v>
      </c>
    </row>
    <row r="4587" customFormat="false" ht="12.75" hidden="false" customHeight="false" outlineLevel="0" collapsed="false">
      <c r="A4587" s="415" t="n">
        <v>42789</v>
      </c>
    </row>
    <row r="4588" customFormat="false" ht="12.75" hidden="false" customHeight="false" outlineLevel="0" collapsed="false">
      <c r="A4588" s="415" t="n">
        <v>42790</v>
      </c>
    </row>
    <row r="4589" customFormat="false" ht="12.75" hidden="false" customHeight="false" outlineLevel="0" collapsed="false">
      <c r="A4589" s="415" t="n">
        <v>42793</v>
      </c>
    </row>
    <row r="4590" customFormat="false" ht="12.75" hidden="false" customHeight="false" outlineLevel="0" collapsed="false">
      <c r="A4590" s="415" t="n">
        <v>42794</v>
      </c>
    </row>
    <row r="4591" customFormat="false" ht="12.75" hidden="false" customHeight="false" outlineLevel="0" collapsed="false">
      <c r="A4591" s="415" t="n">
        <v>42795</v>
      </c>
    </row>
    <row r="4592" customFormat="false" ht="12.75" hidden="false" customHeight="false" outlineLevel="0" collapsed="false">
      <c r="A4592" s="415" t="n">
        <v>42796</v>
      </c>
    </row>
    <row r="4593" customFormat="false" ht="12.75" hidden="false" customHeight="false" outlineLevel="0" collapsed="false">
      <c r="A4593" s="415" t="n">
        <v>42797</v>
      </c>
    </row>
    <row r="4594" customFormat="false" ht="12.75" hidden="false" customHeight="false" outlineLevel="0" collapsed="false">
      <c r="A4594" s="415" t="n">
        <v>42800</v>
      </c>
    </row>
    <row r="4595" customFormat="false" ht="12.75" hidden="false" customHeight="false" outlineLevel="0" collapsed="false">
      <c r="A4595" s="415" t="n">
        <v>42801</v>
      </c>
    </row>
    <row r="4596" customFormat="false" ht="12.75" hidden="false" customHeight="false" outlineLevel="0" collapsed="false">
      <c r="A4596" s="415" t="n">
        <v>42802</v>
      </c>
    </row>
    <row r="4597" customFormat="false" ht="12.75" hidden="false" customHeight="false" outlineLevel="0" collapsed="false">
      <c r="A4597" s="415" t="n">
        <v>42803</v>
      </c>
    </row>
    <row r="4598" customFormat="false" ht="12.75" hidden="false" customHeight="false" outlineLevel="0" collapsed="false">
      <c r="A4598" s="415" t="n">
        <v>42804</v>
      </c>
    </row>
    <row r="4599" customFormat="false" ht="12.75" hidden="false" customHeight="false" outlineLevel="0" collapsed="false">
      <c r="A4599" s="415" t="n">
        <v>42807</v>
      </c>
    </row>
    <row r="4600" customFormat="false" ht="12.75" hidden="false" customHeight="false" outlineLevel="0" collapsed="false">
      <c r="A4600" s="415" t="n">
        <v>42808</v>
      </c>
    </row>
    <row r="4601" customFormat="false" ht="12.75" hidden="false" customHeight="false" outlineLevel="0" collapsed="false">
      <c r="A4601" s="415" t="n">
        <v>42809</v>
      </c>
    </row>
    <row r="4602" customFormat="false" ht="12.75" hidden="false" customHeight="false" outlineLevel="0" collapsed="false">
      <c r="A4602" s="415" t="n">
        <v>42810</v>
      </c>
    </row>
    <row r="4603" customFormat="false" ht="12.75" hidden="false" customHeight="false" outlineLevel="0" collapsed="false">
      <c r="A4603" s="415" t="n">
        <v>42811</v>
      </c>
    </row>
    <row r="4604" customFormat="false" ht="12.75" hidden="false" customHeight="false" outlineLevel="0" collapsed="false">
      <c r="A4604" s="415" t="n">
        <v>42814</v>
      </c>
    </row>
    <row r="4605" customFormat="false" ht="12.75" hidden="false" customHeight="false" outlineLevel="0" collapsed="false">
      <c r="A4605" s="415" t="n">
        <v>42815</v>
      </c>
    </row>
    <row r="4606" customFormat="false" ht="12.75" hidden="false" customHeight="false" outlineLevel="0" collapsed="false">
      <c r="A4606" s="415" t="n">
        <v>42816</v>
      </c>
    </row>
    <row r="4607" customFormat="false" ht="12.75" hidden="false" customHeight="false" outlineLevel="0" collapsed="false">
      <c r="A4607" s="415" t="n">
        <v>42817</v>
      </c>
    </row>
    <row r="4608" customFormat="false" ht="12.75" hidden="false" customHeight="false" outlineLevel="0" collapsed="false">
      <c r="A4608" s="415" t="n">
        <v>42818</v>
      </c>
    </row>
    <row r="4609" customFormat="false" ht="12.75" hidden="false" customHeight="false" outlineLevel="0" collapsed="false">
      <c r="A4609" s="415" t="n">
        <v>42821</v>
      </c>
    </row>
    <row r="4610" customFormat="false" ht="12.75" hidden="false" customHeight="false" outlineLevel="0" collapsed="false">
      <c r="A4610" s="415" t="n">
        <v>42822</v>
      </c>
    </row>
    <row r="4611" customFormat="false" ht="12.75" hidden="false" customHeight="false" outlineLevel="0" collapsed="false">
      <c r="A4611" s="415" t="n">
        <v>42823</v>
      </c>
    </row>
    <row r="4612" customFormat="false" ht="12.75" hidden="false" customHeight="false" outlineLevel="0" collapsed="false">
      <c r="A4612" s="415" t="n">
        <v>42824</v>
      </c>
    </row>
    <row r="4613" customFormat="false" ht="12.75" hidden="false" customHeight="false" outlineLevel="0" collapsed="false">
      <c r="A4613" s="415" t="n">
        <v>42825</v>
      </c>
    </row>
    <row r="4614" customFormat="false" ht="12.75" hidden="false" customHeight="false" outlineLevel="0" collapsed="false">
      <c r="A4614" s="415" t="n">
        <v>42828</v>
      </c>
    </row>
    <row r="4615" customFormat="false" ht="12.75" hidden="false" customHeight="false" outlineLevel="0" collapsed="false">
      <c r="A4615" s="415" t="n">
        <v>42829</v>
      </c>
    </row>
    <row r="4616" customFormat="false" ht="12.75" hidden="false" customHeight="false" outlineLevel="0" collapsed="false">
      <c r="A4616" s="415" t="n">
        <v>42830</v>
      </c>
    </row>
    <row r="4617" customFormat="false" ht="12.75" hidden="false" customHeight="false" outlineLevel="0" collapsed="false">
      <c r="A4617" s="415" t="n">
        <v>42831</v>
      </c>
    </row>
    <row r="4618" customFormat="false" ht="12.75" hidden="false" customHeight="false" outlineLevel="0" collapsed="false">
      <c r="A4618" s="415" t="n">
        <v>42832</v>
      </c>
    </row>
    <row r="4619" customFormat="false" ht="12.75" hidden="false" customHeight="false" outlineLevel="0" collapsed="false">
      <c r="A4619" s="415" t="n">
        <v>42835</v>
      </c>
    </row>
    <row r="4620" customFormat="false" ht="12.75" hidden="false" customHeight="false" outlineLevel="0" collapsed="false">
      <c r="A4620" s="415" t="n">
        <v>42836</v>
      </c>
    </row>
    <row r="4621" customFormat="false" ht="12.75" hidden="false" customHeight="false" outlineLevel="0" collapsed="false">
      <c r="A4621" s="415" t="n">
        <v>42837</v>
      </c>
    </row>
    <row r="4622" customFormat="false" ht="12.75" hidden="false" customHeight="false" outlineLevel="0" collapsed="false">
      <c r="A4622" s="415" t="n">
        <v>42838</v>
      </c>
    </row>
    <row r="4623" customFormat="false" ht="12.75" hidden="false" customHeight="false" outlineLevel="0" collapsed="false">
      <c r="A4623" s="415" t="n">
        <v>42839</v>
      </c>
    </row>
    <row r="4624" customFormat="false" ht="12.75" hidden="false" customHeight="false" outlineLevel="0" collapsed="false">
      <c r="A4624" s="415" t="n">
        <v>42842</v>
      </c>
    </row>
    <row r="4625" customFormat="false" ht="12.75" hidden="false" customHeight="false" outlineLevel="0" collapsed="false">
      <c r="A4625" s="415" t="n">
        <v>42843</v>
      </c>
    </row>
    <row r="4626" customFormat="false" ht="12.75" hidden="false" customHeight="false" outlineLevel="0" collapsed="false">
      <c r="A4626" s="415" t="n">
        <v>42844</v>
      </c>
    </row>
    <row r="4627" customFormat="false" ht="12.75" hidden="false" customHeight="false" outlineLevel="0" collapsed="false">
      <c r="A4627" s="415" t="n">
        <v>42845</v>
      </c>
    </row>
    <row r="4628" customFormat="false" ht="12.75" hidden="false" customHeight="false" outlineLevel="0" collapsed="false">
      <c r="A4628" s="415" t="n">
        <v>42846</v>
      </c>
    </row>
    <row r="4629" customFormat="false" ht="12.75" hidden="false" customHeight="false" outlineLevel="0" collapsed="false">
      <c r="A4629" s="415" t="n">
        <v>42849</v>
      </c>
    </row>
    <row r="4630" customFormat="false" ht="12.75" hidden="false" customHeight="false" outlineLevel="0" collapsed="false">
      <c r="A4630" s="415" t="n">
        <v>42850</v>
      </c>
    </row>
    <row r="4631" customFormat="false" ht="12.75" hidden="false" customHeight="false" outlineLevel="0" collapsed="false">
      <c r="A4631" s="415" t="n">
        <v>42851</v>
      </c>
    </row>
    <row r="4632" customFormat="false" ht="12.75" hidden="false" customHeight="false" outlineLevel="0" collapsed="false">
      <c r="A4632" s="415" t="n">
        <v>42852</v>
      </c>
    </row>
    <row r="4633" customFormat="false" ht="12.75" hidden="false" customHeight="false" outlineLevel="0" collapsed="false">
      <c r="A4633" s="415" t="n">
        <v>42853</v>
      </c>
    </row>
    <row r="4634" customFormat="false" ht="12.75" hidden="false" customHeight="false" outlineLevel="0" collapsed="false">
      <c r="A4634" s="415" t="n">
        <v>42856</v>
      </c>
    </row>
    <row r="4635" customFormat="false" ht="12.75" hidden="false" customHeight="false" outlineLevel="0" collapsed="false">
      <c r="A4635" s="415" t="n">
        <v>42857</v>
      </c>
    </row>
    <row r="4636" customFormat="false" ht="12.75" hidden="false" customHeight="false" outlineLevel="0" collapsed="false">
      <c r="A4636" s="415" t="n">
        <v>42858</v>
      </c>
    </row>
    <row r="4637" customFormat="false" ht="12.75" hidden="false" customHeight="false" outlineLevel="0" collapsed="false">
      <c r="A4637" s="415" t="n">
        <v>42859</v>
      </c>
    </row>
    <row r="4638" customFormat="false" ht="12.75" hidden="false" customHeight="false" outlineLevel="0" collapsed="false">
      <c r="A4638" s="415" t="n">
        <v>42860</v>
      </c>
    </row>
    <row r="4639" customFormat="false" ht="12.75" hidden="false" customHeight="false" outlineLevel="0" collapsed="false">
      <c r="A4639" s="415" t="n">
        <v>42863</v>
      </c>
    </row>
    <row r="4640" customFormat="false" ht="12.75" hidden="false" customHeight="false" outlineLevel="0" collapsed="false">
      <c r="A4640" s="415" t="n">
        <v>42864</v>
      </c>
    </row>
    <row r="4641" customFormat="false" ht="12.75" hidden="false" customHeight="false" outlineLevel="0" collapsed="false">
      <c r="A4641" s="415" t="n">
        <v>42865</v>
      </c>
    </row>
    <row r="4642" customFormat="false" ht="12.75" hidden="false" customHeight="false" outlineLevel="0" collapsed="false">
      <c r="A4642" s="415" t="n">
        <v>42866</v>
      </c>
    </row>
    <row r="4643" customFormat="false" ht="12.75" hidden="false" customHeight="false" outlineLevel="0" collapsed="false">
      <c r="A4643" s="415" t="n">
        <v>42867</v>
      </c>
    </row>
    <row r="4644" customFormat="false" ht="12.75" hidden="false" customHeight="false" outlineLevel="0" collapsed="false">
      <c r="A4644" s="415" t="n">
        <v>42870</v>
      </c>
    </row>
    <row r="4645" customFormat="false" ht="12.75" hidden="false" customHeight="false" outlineLevel="0" collapsed="false">
      <c r="A4645" s="415" t="n">
        <v>42871</v>
      </c>
    </row>
    <row r="4646" customFormat="false" ht="12.75" hidden="false" customHeight="false" outlineLevel="0" collapsed="false">
      <c r="A4646" s="415" t="n">
        <v>42872</v>
      </c>
    </row>
    <row r="4647" customFormat="false" ht="12.75" hidden="false" customHeight="false" outlineLevel="0" collapsed="false">
      <c r="A4647" s="415" t="n">
        <v>42873</v>
      </c>
    </row>
    <row r="4648" customFormat="false" ht="12.75" hidden="false" customHeight="false" outlineLevel="0" collapsed="false">
      <c r="A4648" s="415" t="n">
        <v>42874</v>
      </c>
    </row>
    <row r="4649" customFormat="false" ht="12.75" hidden="false" customHeight="false" outlineLevel="0" collapsed="false">
      <c r="A4649" s="415" t="n">
        <v>42877</v>
      </c>
    </row>
    <row r="4650" customFormat="false" ht="12.75" hidden="false" customHeight="false" outlineLevel="0" collapsed="false">
      <c r="A4650" s="415" t="n">
        <v>42878</v>
      </c>
    </row>
    <row r="4651" customFormat="false" ht="12.75" hidden="false" customHeight="false" outlineLevel="0" collapsed="false">
      <c r="A4651" s="415" t="n">
        <v>42879</v>
      </c>
    </row>
    <row r="4652" customFormat="false" ht="12.75" hidden="false" customHeight="false" outlineLevel="0" collapsed="false">
      <c r="A4652" s="415" t="n">
        <v>42880</v>
      </c>
    </row>
    <row r="4653" customFormat="false" ht="12.75" hidden="false" customHeight="false" outlineLevel="0" collapsed="false">
      <c r="A4653" s="415" t="n">
        <v>42881</v>
      </c>
    </row>
    <row r="4654" customFormat="false" ht="12.75" hidden="false" customHeight="false" outlineLevel="0" collapsed="false">
      <c r="A4654" s="415" t="n">
        <v>42884</v>
      </c>
    </row>
    <row r="4655" customFormat="false" ht="12.75" hidden="false" customHeight="false" outlineLevel="0" collapsed="false">
      <c r="A4655" s="415" t="n">
        <v>42885</v>
      </c>
    </row>
    <row r="4656" customFormat="false" ht="12.75" hidden="false" customHeight="false" outlineLevel="0" collapsed="false">
      <c r="A4656" s="415" t="n">
        <v>42886</v>
      </c>
    </row>
    <row r="4657" customFormat="false" ht="12.75" hidden="false" customHeight="false" outlineLevel="0" collapsed="false">
      <c r="A4657" s="415" t="n">
        <v>42887</v>
      </c>
    </row>
    <row r="4658" customFormat="false" ht="12.75" hidden="false" customHeight="false" outlineLevel="0" collapsed="false">
      <c r="A4658" s="415" t="n">
        <v>42888</v>
      </c>
    </row>
    <row r="4659" customFormat="false" ht="12.75" hidden="false" customHeight="false" outlineLevel="0" collapsed="false">
      <c r="A4659" s="415" t="n">
        <v>42891</v>
      </c>
    </row>
    <row r="4660" customFormat="false" ht="12.75" hidden="false" customHeight="false" outlineLevel="0" collapsed="false">
      <c r="A4660" s="415" t="n">
        <v>42892</v>
      </c>
    </row>
    <row r="4661" customFormat="false" ht="12.75" hidden="false" customHeight="false" outlineLevel="0" collapsed="false">
      <c r="A4661" s="415" t="n">
        <v>42893</v>
      </c>
    </row>
    <row r="4662" customFormat="false" ht="12.75" hidden="false" customHeight="false" outlineLevel="0" collapsed="false">
      <c r="A4662" s="415" t="n">
        <v>42894</v>
      </c>
    </row>
    <row r="4663" customFormat="false" ht="12.75" hidden="false" customHeight="false" outlineLevel="0" collapsed="false">
      <c r="A4663" s="415" t="n">
        <v>42895</v>
      </c>
    </row>
    <row r="4664" customFormat="false" ht="12.75" hidden="false" customHeight="false" outlineLevel="0" collapsed="false">
      <c r="A4664" s="415" t="n">
        <v>42898</v>
      </c>
    </row>
    <row r="4665" customFormat="false" ht="12.75" hidden="false" customHeight="false" outlineLevel="0" collapsed="false">
      <c r="A4665" s="415" t="n">
        <v>42899</v>
      </c>
    </row>
    <row r="4666" customFormat="false" ht="12.75" hidden="false" customHeight="false" outlineLevel="0" collapsed="false">
      <c r="A4666" s="415" t="n">
        <v>42900</v>
      </c>
    </row>
    <row r="4667" customFormat="false" ht="12.75" hidden="false" customHeight="false" outlineLevel="0" collapsed="false">
      <c r="A4667" s="415" t="n">
        <v>42901</v>
      </c>
    </row>
    <row r="4668" customFormat="false" ht="12.75" hidden="false" customHeight="false" outlineLevel="0" collapsed="false">
      <c r="A4668" s="415" t="n">
        <v>42902</v>
      </c>
    </row>
    <row r="4669" customFormat="false" ht="12.75" hidden="false" customHeight="false" outlineLevel="0" collapsed="false">
      <c r="A4669" s="415" t="n">
        <v>42905</v>
      </c>
    </row>
    <row r="4670" customFormat="false" ht="12.75" hidden="false" customHeight="false" outlineLevel="0" collapsed="false">
      <c r="A4670" s="415" t="n">
        <v>42906</v>
      </c>
    </row>
    <row r="4671" customFormat="false" ht="12.75" hidden="false" customHeight="false" outlineLevel="0" collapsed="false">
      <c r="A4671" s="415" t="n">
        <v>42907</v>
      </c>
    </row>
    <row r="4672" customFormat="false" ht="12.75" hidden="false" customHeight="false" outlineLevel="0" collapsed="false">
      <c r="A4672" s="415" t="n">
        <v>42908</v>
      </c>
    </row>
    <row r="4673" customFormat="false" ht="12.75" hidden="false" customHeight="false" outlineLevel="0" collapsed="false">
      <c r="A4673" s="415" t="n">
        <v>42909</v>
      </c>
    </row>
    <row r="4674" customFormat="false" ht="12.75" hidden="false" customHeight="false" outlineLevel="0" collapsed="false">
      <c r="A4674" s="415" t="n">
        <v>42912</v>
      </c>
    </row>
    <row r="4675" customFormat="false" ht="12.75" hidden="false" customHeight="false" outlineLevel="0" collapsed="false">
      <c r="A4675" s="415" t="n">
        <v>42913</v>
      </c>
    </row>
    <row r="4676" customFormat="false" ht="12.75" hidden="false" customHeight="false" outlineLevel="0" collapsed="false">
      <c r="A4676" s="415" t="n">
        <v>42914</v>
      </c>
    </row>
    <row r="4677" customFormat="false" ht="12.75" hidden="false" customHeight="false" outlineLevel="0" collapsed="false">
      <c r="A4677" s="415" t="n">
        <v>42915</v>
      </c>
    </row>
    <row r="4678" customFormat="false" ht="12.75" hidden="false" customHeight="false" outlineLevel="0" collapsed="false">
      <c r="A4678" s="415" t="n">
        <v>42916</v>
      </c>
    </row>
    <row r="4679" customFormat="false" ht="12.75" hidden="false" customHeight="false" outlineLevel="0" collapsed="false">
      <c r="A4679" s="415" t="n">
        <v>42919</v>
      </c>
    </row>
    <row r="4680" customFormat="false" ht="12.75" hidden="false" customHeight="false" outlineLevel="0" collapsed="false">
      <c r="A4680" s="415" t="n">
        <v>42921</v>
      </c>
    </row>
    <row r="4681" customFormat="false" ht="12.75" hidden="false" customHeight="false" outlineLevel="0" collapsed="false">
      <c r="A4681" s="415" t="n">
        <v>42922</v>
      </c>
    </row>
    <row r="4682" customFormat="false" ht="12.75" hidden="false" customHeight="false" outlineLevel="0" collapsed="false">
      <c r="A4682" s="415" t="n">
        <v>42923</v>
      </c>
    </row>
    <row r="4683" customFormat="false" ht="12.75" hidden="false" customHeight="false" outlineLevel="0" collapsed="false">
      <c r="A4683" s="415" t="n">
        <v>42926</v>
      </c>
    </row>
    <row r="4684" customFormat="false" ht="12.75" hidden="false" customHeight="false" outlineLevel="0" collapsed="false">
      <c r="A4684" s="415" t="n">
        <v>42927</v>
      </c>
    </row>
    <row r="4685" customFormat="false" ht="12.75" hidden="false" customHeight="false" outlineLevel="0" collapsed="false">
      <c r="A4685" s="415" t="n">
        <v>42928</v>
      </c>
    </row>
    <row r="4686" customFormat="false" ht="12.75" hidden="false" customHeight="false" outlineLevel="0" collapsed="false">
      <c r="A4686" s="415" t="n">
        <v>42929</v>
      </c>
    </row>
    <row r="4687" customFormat="false" ht="12.75" hidden="false" customHeight="false" outlineLevel="0" collapsed="false">
      <c r="A4687" s="415" t="n">
        <v>42930</v>
      </c>
    </row>
    <row r="4688" customFormat="false" ht="12.75" hidden="false" customHeight="false" outlineLevel="0" collapsed="false">
      <c r="A4688" s="415" t="n">
        <v>42933</v>
      </c>
    </row>
    <row r="4689" customFormat="false" ht="12.75" hidden="false" customHeight="false" outlineLevel="0" collapsed="false">
      <c r="A4689" s="415" t="n">
        <v>42934</v>
      </c>
    </row>
    <row r="4690" customFormat="false" ht="12.75" hidden="false" customHeight="false" outlineLevel="0" collapsed="false">
      <c r="A4690" s="415" t="n">
        <v>42935</v>
      </c>
    </row>
    <row r="4691" customFormat="false" ht="12.75" hidden="false" customHeight="false" outlineLevel="0" collapsed="false">
      <c r="A4691" s="415" t="n">
        <v>42936</v>
      </c>
    </row>
    <row r="4692" customFormat="false" ht="12.75" hidden="false" customHeight="false" outlineLevel="0" collapsed="false">
      <c r="A4692" s="415" t="n">
        <v>42937</v>
      </c>
    </row>
    <row r="4693" customFormat="false" ht="12.75" hidden="false" customHeight="false" outlineLevel="0" collapsed="false">
      <c r="A4693" s="415" t="n">
        <v>42940</v>
      </c>
    </row>
    <row r="4694" customFormat="false" ht="12.75" hidden="false" customHeight="false" outlineLevel="0" collapsed="false">
      <c r="A4694" s="415" t="n">
        <v>42941</v>
      </c>
    </row>
    <row r="4695" customFormat="false" ht="12.75" hidden="false" customHeight="false" outlineLevel="0" collapsed="false">
      <c r="A4695" s="415" t="n">
        <v>42942</v>
      </c>
    </row>
    <row r="4696" customFormat="false" ht="12.75" hidden="false" customHeight="false" outlineLevel="0" collapsed="false">
      <c r="A4696" s="415" t="n">
        <v>42943</v>
      </c>
    </row>
    <row r="4697" customFormat="false" ht="12.75" hidden="false" customHeight="false" outlineLevel="0" collapsed="false">
      <c r="A4697" s="415" t="n">
        <v>42944</v>
      </c>
    </row>
    <row r="4698" customFormat="false" ht="12.75" hidden="false" customHeight="false" outlineLevel="0" collapsed="false">
      <c r="A4698" s="415" t="n">
        <v>42947</v>
      </c>
    </row>
    <row r="4699" customFormat="false" ht="12.75" hidden="false" customHeight="false" outlineLevel="0" collapsed="false">
      <c r="A4699" s="415" t="n">
        <v>42948</v>
      </c>
    </row>
    <row r="4700" customFormat="false" ht="12.75" hidden="false" customHeight="false" outlineLevel="0" collapsed="false">
      <c r="A4700" s="415" t="n">
        <v>42949</v>
      </c>
    </row>
    <row r="4701" customFormat="false" ht="12.75" hidden="false" customHeight="false" outlineLevel="0" collapsed="false">
      <c r="A4701" s="415" t="n">
        <v>42950</v>
      </c>
    </row>
    <row r="4702" customFormat="false" ht="12.75" hidden="false" customHeight="false" outlineLevel="0" collapsed="false">
      <c r="A4702" s="415" t="n">
        <v>42951</v>
      </c>
    </row>
    <row r="4703" customFormat="false" ht="12.75" hidden="false" customHeight="false" outlineLevel="0" collapsed="false">
      <c r="A4703" s="415" t="n">
        <v>42954</v>
      </c>
    </row>
    <row r="4704" customFormat="false" ht="12.75" hidden="false" customHeight="false" outlineLevel="0" collapsed="false">
      <c r="A4704" s="415" t="n">
        <v>42955</v>
      </c>
    </row>
    <row r="4705" customFormat="false" ht="12.75" hidden="false" customHeight="false" outlineLevel="0" collapsed="false">
      <c r="A4705" s="415" t="n">
        <v>42956</v>
      </c>
    </row>
    <row r="4706" customFormat="false" ht="12.75" hidden="false" customHeight="false" outlineLevel="0" collapsed="false">
      <c r="A4706" s="415" t="n">
        <v>42957</v>
      </c>
    </row>
    <row r="4707" customFormat="false" ht="12.75" hidden="false" customHeight="false" outlineLevel="0" collapsed="false">
      <c r="A4707" s="415" t="n">
        <v>42958</v>
      </c>
    </row>
    <row r="4708" customFormat="false" ht="12.75" hidden="false" customHeight="false" outlineLevel="0" collapsed="false">
      <c r="A4708" s="415" t="n">
        <v>42961</v>
      </c>
    </row>
    <row r="4709" customFormat="false" ht="12.75" hidden="false" customHeight="false" outlineLevel="0" collapsed="false">
      <c r="A4709" s="415" t="n">
        <v>42962</v>
      </c>
    </row>
    <row r="4710" customFormat="false" ht="12.75" hidden="false" customHeight="false" outlineLevel="0" collapsed="false">
      <c r="A4710" s="415" t="n">
        <v>42963</v>
      </c>
    </row>
    <row r="4711" customFormat="false" ht="12.75" hidden="false" customHeight="false" outlineLevel="0" collapsed="false">
      <c r="A4711" s="415" t="n">
        <v>42964</v>
      </c>
    </row>
    <row r="4712" customFormat="false" ht="12.75" hidden="false" customHeight="false" outlineLevel="0" collapsed="false">
      <c r="A4712" s="415" t="n">
        <v>42965</v>
      </c>
    </row>
    <row r="4713" customFormat="false" ht="12.75" hidden="false" customHeight="false" outlineLevel="0" collapsed="false">
      <c r="A4713" s="415" t="n">
        <v>42968</v>
      </c>
    </row>
    <row r="4714" customFormat="false" ht="12.75" hidden="false" customHeight="false" outlineLevel="0" collapsed="false">
      <c r="A4714" s="415" t="n">
        <v>42969</v>
      </c>
    </row>
    <row r="4715" customFormat="false" ht="12.75" hidden="false" customHeight="false" outlineLevel="0" collapsed="false">
      <c r="A4715" s="415" t="n">
        <v>42970</v>
      </c>
    </row>
    <row r="4716" customFormat="false" ht="12.75" hidden="false" customHeight="false" outlineLevel="0" collapsed="false">
      <c r="A4716" s="415" t="n">
        <v>42971</v>
      </c>
    </row>
    <row r="4717" customFormat="false" ht="12.75" hidden="false" customHeight="false" outlineLevel="0" collapsed="false">
      <c r="A4717" s="415" t="n">
        <v>42972</v>
      </c>
    </row>
    <row r="4718" customFormat="false" ht="12.75" hidden="false" customHeight="false" outlineLevel="0" collapsed="false">
      <c r="A4718" s="415" t="n">
        <v>42975</v>
      </c>
    </row>
    <row r="4719" customFormat="false" ht="12.75" hidden="false" customHeight="false" outlineLevel="0" collapsed="false">
      <c r="A4719" s="415" t="n">
        <v>42976</v>
      </c>
    </row>
    <row r="4720" customFormat="false" ht="12.75" hidden="false" customHeight="false" outlineLevel="0" collapsed="false">
      <c r="A4720" s="415" t="n">
        <v>42977</v>
      </c>
    </row>
    <row r="4721" customFormat="false" ht="12.75" hidden="false" customHeight="false" outlineLevel="0" collapsed="false">
      <c r="A4721" s="415" t="n">
        <v>42978</v>
      </c>
    </row>
    <row r="4722" customFormat="false" ht="12.75" hidden="false" customHeight="false" outlineLevel="0" collapsed="false">
      <c r="A4722" s="415" t="n">
        <v>42979</v>
      </c>
    </row>
    <row r="4723" customFormat="false" ht="12.75" hidden="false" customHeight="false" outlineLevel="0" collapsed="false">
      <c r="A4723" s="415" t="n">
        <v>42982</v>
      </c>
    </row>
    <row r="4724" customFormat="false" ht="12.75" hidden="false" customHeight="false" outlineLevel="0" collapsed="false">
      <c r="A4724" s="415" t="n">
        <v>42983</v>
      </c>
    </row>
    <row r="4725" customFormat="false" ht="12.75" hidden="false" customHeight="false" outlineLevel="0" collapsed="false">
      <c r="A4725" s="415" t="n">
        <v>42984</v>
      </c>
    </row>
    <row r="4726" customFormat="false" ht="12.75" hidden="false" customHeight="false" outlineLevel="0" collapsed="false">
      <c r="A4726" s="415" t="n">
        <v>42985</v>
      </c>
    </row>
    <row r="4727" customFormat="false" ht="12.75" hidden="false" customHeight="false" outlineLevel="0" collapsed="false">
      <c r="A4727" s="415" t="n">
        <v>42986</v>
      </c>
    </row>
    <row r="4728" customFormat="false" ht="12.75" hidden="false" customHeight="false" outlineLevel="0" collapsed="false">
      <c r="A4728" s="415" t="n">
        <v>42989</v>
      </c>
    </row>
    <row r="4729" customFormat="false" ht="12.75" hidden="false" customHeight="false" outlineLevel="0" collapsed="false">
      <c r="A4729" s="415" t="n">
        <v>42990</v>
      </c>
    </row>
    <row r="4730" customFormat="false" ht="12.75" hidden="false" customHeight="false" outlineLevel="0" collapsed="false">
      <c r="A4730" s="415" t="n">
        <v>42991</v>
      </c>
    </row>
    <row r="4731" customFormat="false" ht="12.75" hidden="false" customHeight="false" outlineLevel="0" collapsed="false">
      <c r="A4731" s="415" t="n">
        <v>42992</v>
      </c>
    </row>
    <row r="4732" customFormat="false" ht="12.75" hidden="false" customHeight="false" outlineLevel="0" collapsed="false">
      <c r="A4732" s="415" t="n">
        <v>42993</v>
      </c>
    </row>
    <row r="4733" customFormat="false" ht="12.75" hidden="false" customHeight="false" outlineLevel="0" collapsed="false">
      <c r="A4733" s="415" t="n">
        <v>42996</v>
      </c>
    </row>
    <row r="4734" customFormat="false" ht="12.75" hidden="false" customHeight="false" outlineLevel="0" collapsed="false">
      <c r="A4734" s="415" t="n">
        <v>42997</v>
      </c>
    </row>
    <row r="4735" customFormat="false" ht="12.75" hidden="false" customHeight="false" outlineLevel="0" collapsed="false">
      <c r="A4735" s="415" t="n">
        <v>42998</v>
      </c>
    </row>
    <row r="4736" customFormat="false" ht="12.75" hidden="false" customHeight="false" outlineLevel="0" collapsed="false">
      <c r="A4736" s="415" t="n">
        <v>42999</v>
      </c>
    </row>
    <row r="4737" customFormat="false" ht="12.75" hidden="false" customHeight="false" outlineLevel="0" collapsed="false">
      <c r="A4737" s="415" t="n">
        <v>43000</v>
      </c>
    </row>
    <row r="4738" customFormat="false" ht="12.75" hidden="false" customHeight="false" outlineLevel="0" collapsed="false">
      <c r="A4738" s="415" t="n">
        <v>43003</v>
      </c>
    </row>
    <row r="4739" customFormat="false" ht="12.75" hidden="false" customHeight="false" outlineLevel="0" collapsed="false">
      <c r="A4739" s="415" t="n">
        <v>43004</v>
      </c>
    </row>
    <row r="4740" customFormat="false" ht="12.75" hidden="false" customHeight="false" outlineLevel="0" collapsed="false">
      <c r="A4740" s="415" t="n">
        <v>43005</v>
      </c>
    </row>
    <row r="4741" customFormat="false" ht="12.75" hidden="false" customHeight="false" outlineLevel="0" collapsed="false">
      <c r="A4741" s="415" t="n">
        <v>43006</v>
      </c>
    </row>
    <row r="4742" customFormat="false" ht="12.75" hidden="false" customHeight="false" outlineLevel="0" collapsed="false">
      <c r="A4742" s="415" t="n">
        <v>43007</v>
      </c>
    </row>
    <row r="4743" customFormat="false" ht="12.75" hidden="false" customHeight="false" outlineLevel="0" collapsed="false">
      <c r="A4743" s="415" t="n">
        <v>43010</v>
      </c>
    </row>
    <row r="4744" customFormat="false" ht="12.75" hidden="false" customHeight="false" outlineLevel="0" collapsed="false">
      <c r="A4744" s="415" t="n">
        <v>43011</v>
      </c>
    </row>
    <row r="4745" customFormat="false" ht="12.75" hidden="false" customHeight="false" outlineLevel="0" collapsed="false">
      <c r="A4745" s="415" t="n">
        <v>43012</v>
      </c>
    </row>
    <row r="4746" customFormat="false" ht="12.75" hidden="false" customHeight="false" outlineLevel="0" collapsed="false">
      <c r="A4746" s="415" t="n">
        <v>43013</v>
      </c>
    </row>
    <row r="4747" customFormat="false" ht="12.75" hidden="false" customHeight="false" outlineLevel="0" collapsed="false">
      <c r="A4747" s="415" t="n">
        <v>43014</v>
      </c>
    </row>
    <row r="4748" customFormat="false" ht="12.75" hidden="false" customHeight="false" outlineLevel="0" collapsed="false">
      <c r="A4748" s="415" t="n">
        <v>43017</v>
      </c>
    </row>
    <row r="4749" customFormat="false" ht="12.75" hidden="false" customHeight="false" outlineLevel="0" collapsed="false">
      <c r="A4749" s="415" t="n">
        <v>43018</v>
      </c>
    </row>
    <row r="4750" customFormat="false" ht="12.75" hidden="false" customHeight="false" outlineLevel="0" collapsed="false">
      <c r="A4750" s="415" t="n">
        <v>43019</v>
      </c>
    </row>
    <row r="4751" customFormat="false" ht="12.75" hidden="false" customHeight="false" outlineLevel="0" collapsed="false">
      <c r="A4751" s="415" t="n">
        <v>43020</v>
      </c>
    </row>
    <row r="4752" customFormat="false" ht="12.75" hidden="false" customHeight="false" outlineLevel="0" collapsed="false">
      <c r="A4752" s="415" t="n">
        <v>43021</v>
      </c>
    </row>
    <row r="4753" customFormat="false" ht="12.75" hidden="false" customHeight="false" outlineLevel="0" collapsed="false">
      <c r="A4753" s="415" t="n">
        <v>43024</v>
      </c>
    </row>
    <row r="4754" customFormat="false" ht="12.75" hidden="false" customHeight="false" outlineLevel="0" collapsed="false">
      <c r="A4754" s="415" t="n">
        <v>43025</v>
      </c>
    </row>
    <row r="4755" customFormat="false" ht="12.75" hidden="false" customHeight="false" outlineLevel="0" collapsed="false">
      <c r="A4755" s="415" t="n">
        <v>43026</v>
      </c>
    </row>
    <row r="4756" customFormat="false" ht="12.75" hidden="false" customHeight="false" outlineLevel="0" collapsed="false">
      <c r="A4756" s="415" t="n">
        <v>43027</v>
      </c>
    </row>
    <row r="4757" customFormat="false" ht="12.75" hidden="false" customHeight="false" outlineLevel="0" collapsed="false">
      <c r="A4757" s="415" t="n">
        <v>43028</v>
      </c>
    </row>
    <row r="4758" customFormat="false" ht="12.75" hidden="false" customHeight="false" outlineLevel="0" collapsed="false">
      <c r="A4758" s="415" t="n">
        <v>43031</v>
      </c>
    </row>
    <row r="4759" customFormat="false" ht="12.75" hidden="false" customHeight="false" outlineLevel="0" collapsed="false">
      <c r="A4759" s="415" t="n">
        <v>43032</v>
      </c>
    </row>
    <row r="4760" customFormat="false" ht="12.75" hidden="false" customHeight="false" outlineLevel="0" collapsed="false">
      <c r="A4760" s="415" t="n">
        <v>43033</v>
      </c>
    </row>
    <row r="4761" customFormat="false" ht="12.75" hidden="false" customHeight="false" outlineLevel="0" collapsed="false">
      <c r="A4761" s="415" t="n">
        <v>43034</v>
      </c>
    </row>
    <row r="4762" customFormat="false" ht="12.75" hidden="false" customHeight="false" outlineLevel="0" collapsed="false">
      <c r="A4762" s="415" t="n">
        <v>43035</v>
      </c>
    </row>
    <row r="4763" customFormat="false" ht="12.75" hidden="false" customHeight="false" outlineLevel="0" collapsed="false">
      <c r="A4763" s="415" t="n">
        <v>43038</v>
      </c>
    </row>
    <row r="4764" customFormat="false" ht="12.75" hidden="false" customHeight="false" outlineLevel="0" collapsed="false">
      <c r="A4764" s="415" t="n">
        <v>43039</v>
      </c>
    </row>
    <row r="4765" customFormat="false" ht="12.75" hidden="false" customHeight="false" outlineLevel="0" collapsed="false">
      <c r="A4765" s="415" t="n">
        <v>43040</v>
      </c>
    </row>
    <row r="4766" customFormat="false" ht="12.75" hidden="false" customHeight="false" outlineLevel="0" collapsed="false">
      <c r="A4766" s="415" t="n">
        <v>43041</v>
      </c>
    </row>
    <row r="4767" customFormat="false" ht="12.75" hidden="false" customHeight="false" outlineLevel="0" collapsed="false">
      <c r="A4767" s="415" t="n">
        <v>43042</v>
      </c>
    </row>
    <row r="4768" customFormat="false" ht="12.75" hidden="false" customHeight="false" outlineLevel="0" collapsed="false">
      <c r="A4768" s="415" t="n">
        <v>43045</v>
      </c>
    </row>
    <row r="4769" customFormat="false" ht="12.75" hidden="false" customHeight="false" outlineLevel="0" collapsed="false">
      <c r="A4769" s="415" t="n">
        <v>43046</v>
      </c>
    </row>
    <row r="4770" customFormat="false" ht="12.75" hidden="false" customHeight="false" outlineLevel="0" collapsed="false">
      <c r="A4770" s="415" t="n">
        <v>43047</v>
      </c>
    </row>
    <row r="4771" customFormat="false" ht="12.75" hidden="false" customHeight="false" outlineLevel="0" collapsed="false">
      <c r="A4771" s="415" t="n">
        <v>43048</v>
      </c>
    </row>
    <row r="4772" customFormat="false" ht="12.75" hidden="false" customHeight="false" outlineLevel="0" collapsed="false">
      <c r="A4772" s="415" t="n">
        <v>43049</v>
      </c>
    </row>
    <row r="4773" customFormat="false" ht="12.75" hidden="false" customHeight="false" outlineLevel="0" collapsed="false">
      <c r="A4773" s="415" t="n">
        <v>43052</v>
      </c>
    </row>
    <row r="4774" customFormat="false" ht="12.75" hidden="false" customHeight="false" outlineLevel="0" collapsed="false">
      <c r="A4774" s="415" t="n">
        <v>43053</v>
      </c>
    </row>
    <row r="4775" customFormat="false" ht="12.75" hidden="false" customHeight="false" outlineLevel="0" collapsed="false">
      <c r="A4775" s="415" t="n">
        <v>43054</v>
      </c>
    </row>
    <row r="4776" customFormat="false" ht="12.75" hidden="false" customHeight="false" outlineLevel="0" collapsed="false">
      <c r="A4776" s="415" t="n">
        <v>43055</v>
      </c>
    </row>
    <row r="4777" customFormat="false" ht="12.75" hidden="false" customHeight="false" outlineLevel="0" collapsed="false">
      <c r="A4777" s="415" t="n">
        <v>43056</v>
      </c>
    </row>
    <row r="4778" customFormat="false" ht="12.75" hidden="false" customHeight="false" outlineLevel="0" collapsed="false">
      <c r="A4778" s="415" t="n">
        <v>43059</v>
      </c>
    </row>
    <row r="4779" customFormat="false" ht="12.75" hidden="false" customHeight="false" outlineLevel="0" collapsed="false">
      <c r="A4779" s="415" t="n">
        <v>43060</v>
      </c>
    </row>
    <row r="4780" customFormat="false" ht="12.75" hidden="false" customHeight="false" outlineLevel="0" collapsed="false">
      <c r="A4780" s="415" t="n">
        <v>43061</v>
      </c>
    </row>
    <row r="4781" customFormat="false" ht="12.75" hidden="false" customHeight="false" outlineLevel="0" collapsed="false">
      <c r="A4781" s="415" t="n">
        <v>43062</v>
      </c>
    </row>
    <row r="4782" customFormat="false" ht="12.75" hidden="false" customHeight="false" outlineLevel="0" collapsed="false">
      <c r="A4782" s="415" t="n">
        <v>43063</v>
      </c>
    </row>
    <row r="4783" customFormat="false" ht="12.75" hidden="false" customHeight="false" outlineLevel="0" collapsed="false">
      <c r="A4783" s="415" t="n">
        <v>43066</v>
      </c>
    </row>
    <row r="4784" customFormat="false" ht="12.75" hidden="false" customHeight="false" outlineLevel="0" collapsed="false">
      <c r="A4784" s="415" t="n">
        <v>43067</v>
      </c>
    </row>
    <row r="4785" customFormat="false" ht="12.75" hidden="false" customHeight="false" outlineLevel="0" collapsed="false">
      <c r="A4785" s="415" t="n">
        <v>43068</v>
      </c>
    </row>
    <row r="4786" customFormat="false" ht="12.75" hidden="false" customHeight="false" outlineLevel="0" collapsed="false">
      <c r="A4786" s="415" t="n">
        <v>43069</v>
      </c>
    </row>
    <row r="4787" customFormat="false" ht="12.75" hidden="false" customHeight="false" outlineLevel="0" collapsed="false">
      <c r="A4787" s="415" t="n">
        <v>43070</v>
      </c>
    </row>
    <row r="4788" customFormat="false" ht="12.75" hidden="false" customHeight="false" outlineLevel="0" collapsed="false">
      <c r="A4788" s="415" t="n">
        <v>43073</v>
      </c>
    </row>
    <row r="4789" customFormat="false" ht="12.75" hidden="false" customHeight="false" outlineLevel="0" collapsed="false">
      <c r="A4789" s="415" t="n">
        <v>43074</v>
      </c>
    </row>
    <row r="4790" customFormat="false" ht="12.75" hidden="false" customHeight="false" outlineLevel="0" collapsed="false">
      <c r="A4790" s="415" t="n">
        <v>43075</v>
      </c>
    </row>
    <row r="4791" customFormat="false" ht="12.75" hidden="false" customHeight="false" outlineLevel="0" collapsed="false">
      <c r="A4791" s="415" t="n">
        <v>43076</v>
      </c>
    </row>
    <row r="4792" customFormat="false" ht="12.75" hidden="false" customHeight="false" outlineLevel="0" collapsed="false">
      <c r="A4792" s="415" t="n">
        <v>43077</v>
      </c>
    </row>
    <row r="4793" customFormat="false" ht="12.75" hidden="false" customHeight="false" outlineLevel="0" collapsed="false">
      <c r="A4793" s="415" t="n">
        <v>43080</v>
      </c>
    </row>
    <row r="4794" customFormat="false" ht="12.75" hidden="false" customHeight="false" outlineLevel="0" collapsed="false">
      <c r="A4794" s="415" t="n">
        <v>43081</v>
      </c>
    </row>
    <row r="4795" customFormat="false" ht="12.75" hidden="false" customHeight="false" outlineLevel="0" collapsed="false">
      <c r="A4795" s="415" t="n">
        <v>43082</v>
      </c>
    </row>
    <row r="4796" customFormat="false" ht="12.75" hidden="false" customHeight="false" outlineLevel="0" collapsed="false">
      <c r="A4796" s="415" t="n">
        <v>43083</v>
      </c>
    </row>
    <row r="4797" customFormat="false" ht="12.75" hidden="false" customHeight="false" outlineLevel="0" collapsed="false">
      <c r="A4797" s="415" t="n">
        <v>43084</v>
      </c>
    </row>
    <row r="4798" customFormat="false" ht="12.75" hidden="false" customHeight="false" outlineLevel="0" collapsed="false">
      <c r="A4798" s="415" t="n">
        <v>43087</v>
      </c>
    </row>
    <row r="4799" customFormat="false" ht="12.75" hidden="false" customHeight="false" outlineLevel="0" collapsed="false">
      <c r="A4799" s="415" t="n">
        <v>43088</v>
      </c>
    </row>
    <row r="4800" customFormat="false" ht="12.75" hidden="false" customHeight="false" outlineLevel="0" collapsed="false">
      <c r="A4800" s="415" t="n">
        <v>43089</v>
      </c>
    </row>
    <row r="4801" customFormat="false" ht="12.75" hidden="false" customHeight="false" outlineLevel="0" collapsed="false">
      <c r="A4801" s="415" t="n">
        <v>43090</v>
      </c>
    </row>
    <row r="4802" customFormat="false" ht="12.75" hidden="false" customHeight="false" outlineLevel="0" collapsed="false">
      <c r="A4802" s="415" t="n">
        <v>43091</v>
      </c>
    </row>
    <row r="4803" customFormat="false" ht="12.75" hidden="false" customHeight="false" outlineLevel="0" collapsed="false">
      <c r="A4803" s="415" t="n">
        <v>43095</v>
      </c>
    </row>
    <row r="4804" customFormat="false" ht="12.75" hidden="false" customHeight="false" outlineLevel="0" collapsed="false">
      <c r="A4804" s="415" t="n">
        <v>43096</v>
      </c>
    </row>
    <row r="4805" customFormat="false" ht="12.75" hidden="false" customHeight="false" outlineLevel="0" collapsed="false">
      <c r="A4805" s="415" t="n">
        <v>43097</v>
      </c>
    </row>
    <row r="4806" customFormat="false" ht="12.75" hidden="false" customHeight="false" outlineLevel="0" collapsed="false">
      <c r="A4806" s="415" t="n">
        <v>43098</v>
      </c>
    </row>
    <row r="4807" customFormat="false" ht="12.75" hidden="false" customHeight="false" outlineLevel="0" collapsed="false">
      <c r="A4807" s="415" t="n">
        <v>43102</v>
      </c>
    </row>
    <row r="4808" customFormat="false" ht="12.75" hidden="false" customHeight="false" outlineLevel="0" collapsed="false">
      <c r="A4808" s="415" t="n">
        <v>43103</v>
      </c>
    </row>
    <row r="4809" customFormat="false" ht="12.75" hidden="false" customHeight="false" outlineLevel="0" collapsed="false">
      <c r="A4809" s="415" t="n">
        <v>43104</v>
      </c>
    </row>
    <row r="4810" customFormat="false" ht="12.75" hidden="false" customHeight="false" outlineLevel="0" collapsed="false">
      <c r="A4810" s="415" t="n">
        <v>43105</v>
      </c>
    </row>
    <row r="4811" customFormat="false" ht="12.75" hidden="false" customHeight="false" outlineLevel="0" collapsed="false">
      <c r="A4811" s="415" t="n">
        <v>43108</v>
      </c>
    </row>
    <row r="4812" customFormat="false" ht="12.75" hidden="false" customHeight="false" outlineLevel="0" collapsed="false">
      <c r="A4812" s="415" t="n">
        <v>43109</v>
      </c>
    </row>
    <row r="4813" customFormat="false" ht="12.75" hidden="false" customHeight="false" outlineLevel="0" collapsed="false">
      <c r="A4813" s="415" t="n">
        <v>43110</v>
      </c>
    </row>
    <row r="4814" customFormat="false" ht="12.75" hidden="false" customHeight="false" outlineLevel="0" collapsed="false">
      <c r="A4814" s="415" t="n">
        <v>43111</v>
      </c>
    </row>
    <row r="4815" customFormat="false" ht="12.75" hidden="false" customHeight="false" outlineLevel="0" collapsed="false">
      <c r="A4815" s="415" t="n">
        <v>43112</v>
      </c>
    </row>
    <row r="4816" customFormat="false" ht="12.75" hidden="false" customHeight="false" outlineLevel="0" collapsed="false">
      <c r="A4816" s="415" t="n">
        <v>43115</v>
      </c>
    </row>
    <row r="4817" customFormat="false" ht="12.75" hidden="false" customHeight="false" outlineLevel="0" collapsed="false">
      <c r="A4817" s="415" t="n">
        <v>43116</v>
      </c>
    </row>
    <row r="4818" customFormat="false" ht="12.75" hidden="false" customHeight="false" outlineLevel="0" collapsed="false">
      <c r="A4818" s="415" t="n">
        <v>43117</v>
      </c>
    </row>
    <row r="4819" customFormat="false" ht="12.75" hidden="false" customHeight="false" outlineLevel="0" collapsed="false">
      <c r="A4819" s="415" t="n">
        <v>43118</v>
      </c>
    </row>
    <row r="4820" customFormat="false" ht="12.75" hidden="false" customHeight="false" outlineLevel="0" collapsed="false">
      <c r="A4820" s="415" t="n">
        <v>43119</v>
      </c>
    </row>
    <row r="4821" customFormat="false" ht="12.75" hidden="false" customHeight="false" outlineLevel="0" collapsed="false">
      <c r="A4821" s="415" t="n">
        <v>43122</v>
      </c>
    </row>
    <row r="4822" customFormat="false" ht="12.75" hidden="false" customHeight="false" outlineLevel="0" collapsed="false">
      <c r="A4822" s="415" t="n">
        <v>43123</v>
      </c>
    </row>
    <row r="4823" customFormat="false" ht="12.75" hidden="false" customHeight="false" outlineLevel="0" collapsed="false">
      <c r="A4823" s="415" t="n">
        <v>43124</v>
      </c>
    </row>
    <row r="4824" customFormat="false" ht="12.75" hidden="false" customHeight="false" outlineLevel="0" collapsed="false">
      <c r="A4824" s="415" t="n">
        <v>43125</v>
      </c>
    </row>
    <row r="4825" customFormat="false" ht="12.75" hidden="false" customHeight="false" outlineLevel="0" collapsed="false">
      <c r="A4825" s="415" t="n">
        <v>43126</v>
      </c>
    </row>
    <row r="4826" customFormat="false" ht="12.75" hidden="false" customHeight="false" outlineLevel="0" collapsed="false">
      <c r="A4826" s="415" t="n">
        <v>43129</v>
      </c>
    </row>
    <row r="4827" customFormat="false" ht="12.75" hidden="false" customHeight="false" outlineLevel="0" collapsed="false">
      <c r="A4827" s="415" t="n">
        <v>43130</v>
      </c>
    </row>
    <row r="4828" customFormat="false" ht="12.75" hidden="false" customHeight="false" outlineLevel="0" collapsed="false">
      <c r="A4828" s="415" t="n">
        <v>43131</v>
      </c>
    </row>
    <row r="4829" customFormat="false" ht="12.75" hidden="false" customHeight="false" outlineLevel="0" collapsed="false">
      <c r="A4829" s="415" t="n">
        <v>43132</v>
      </c>
    </row>
    <row r="4830" customFormat="false" ht="12.75" hidden="false" customHeight="false" outlineLevel="0" collapsed="false">
      <c r="A4830" s="415" t="n">
        <v>43133</v>
      </c>
    </row>
    <row r="4831" customFormat="false" ht="12.75" hidden="false" customHeight="false" outlineLevel="0" collapsed="false">
      <c r="A4831" s="415" t="n">
        <v>43136</v>
      </c>
    </row>
    <row r="4832" customFormat="false" ht="12.75" hidden="false" customHeight="false" outlineLevel="0" collapsed="false">
      <c r="A4832" s="415" t="n">
        <v>43137</v>
      </c>
    </row>
    <row r="4833" customFormat="false" ht="12.75" hidden="false" customHeight="false" outlineLevel="0" collapsed="false">
      <c r="A4833" s="415" t="n">
        <v>43138</v>
      </c>
    </row>
    <row r="4834" customFormat="false" ht="12.75" hidden="false" customHeight="false" outlineLevel="0" collapsed="false">
      <c r="A4834" s="415" t="n">
        <v>43139</v>
      </c>
    </row>
    <row r="4835" customFormat="false" ht="12.75" hidden="false" customHeight="false" outlineLevel="0" collapsed="false">
      <c r="A4835" s="415" t="n">
        <v>43140</v>
      </c>
    </row>
    <row r="4836" customFormat="false" ht="12.75" hidden="false" customHeight="false" outlineLevel="0" collapsed="false">
      <c r="A4836" s="415" t="n">
        <v>43143</v>
      </c>
    </row>
    <row r="4837" customFormat="false" ht="12.75" hidden="false" customHeight="false" outlineLevel="0" collapsed="false">
      <c r="A4837" s="415" t="n">
        <v>43144</v>
      </c>
    </row>
    <row r="4838" customFormat="false" ht="12.75" hidden="false" customHeight="false" outlineLevel="0" collapsed="false">
      <c r="A4838" s="415" t="n">
        <v>43145</v>
      </c>
    </row>
    <row r="4839" customFormat="false" ht="12.75" hidden="false" customHeight="false" outlineLevel="0" collapsed="false">
      <c r="A4839" s="415" t="n">
        <v>43146</v>
      </c>
    </row>
    <row r="4840" customFormat="false" ht="12.75" hidden="false" customHeight="false" outlineLevel="0" collapsed="false">
      <c r="A4840" s="415" t="n">
        <v>43147</v>
      </c>
    </row>
    <row r="4841" customFormat="false" ht="12.75" hidden="false" customHeight="false" outlineLevel="0" collapsed="false">
      <c r="A4841" s="415" t="n">
        <v>43150</v>
      </c>
    </row>
    <row r="4842" customFormat="false" ht="12.75" hidden="false" customHeight="false" outlineLevel="0" collapsed="false">
      <c r="A4842" s="415" t="n">
        <v>43151</v>
      </c>
    </row>
    <row r="4843" customFormat="false" ht="12.75" hidden="false" customHeight="false" outlineLevel="0" collapsed="false">
      <c r="A4843" s="415" t="n">
        <v>43152</v>
      </c>
    </row>
    <row r="4844" customFormat="false" ht="12.75" hidden="false" customHeight="false" outlineLevel="0" collapsed="false">
      <c r="A4844" s="415" t="n">
        <v>43153</v>
      </c>
    </row>
    <row r="4845" customFormat="false" ht="12.75" hidden="false" customHeight="false" outlineLevel="0" collapsed="false">
      <c r="A4845" s="415" t="n">
        <v>43154</v>
      </c>
    </row>
    <row r="4846" customFormat="false" ht="12.75" hidden="false" customHeight="false" outlineLevel="0" collapsed="false">
      <c r="A4846" s="415" t="n">
        <v>43157</v>
      </c>
    </row>
    <row r="4847" customFormat="false" ht="12.75" hidden="false" customHeight="false" outlineLevel="0" collapsed="false">
      <c r="A4847" s="415" t="n">
        <v>43158</v>
      </c>
    </row>
    <row r="4848" customFormat="false" ht="12.75" hidden="false" customHeight="false" outlineLevel="0" collapsed="false">
      <c r="A4848" s="415" t="n">
        <v>43159</v>
      </c>
    </row>
    <row r="4849" customFormat="false" ht="12.75" hidden="false" customHeight="false" outlineLevel="0" collapsed="false">
      <c r="A4849" s="415" t="n">
        <v>43160</v>
      </c>
    </row>
    <row r="4850" customFormat="false" ht="12.75" hidden="false" customHeight="false" outlineLevel="0" collapsed="false">
      <c r="A4850" s="415" t="n">
        <v>43161</v>
      </c>
    </row>
    <row r="4851" customFormat="false" ht="12.75" hidden="false" customHeight="false" outlineLevel="0" collapsed="false">
      <c r="A4851" s="415" t="n">
        <v>43164</v>
      </c>
    </row>
    <row r="4852" customFormat="false" ht="12.75" hidden="false" customHeight="false" outlineLevel="0" collapsed="false">
      <c r="A4852" s="415" t="n">
        <v>43165</v>
      </c>
    </row>
    <row r="4853" customFormat="false" ht="12.75" hidden="false" customHeight="false" outlineLevel="0" collapsed="false">
      <c r="A4853" s="415" t="n">
        <v>43166</v>
      </c>
    </row>
    <row r="4854" customFormat="false" ht="12.75" hidden="false" customHeight="false" outlineLevel="0" collapsed="false">
      <c r="A4854" s="415" t="n">
        <v>43167</v>
      </c>
    </row>
    <row r="4855" customFormat="false" ht="12.75" hidden="false" customHeight="false" outlineLevel="0" collapsed="false">
      <c r="A4855" s="415" t="n">
        <v>43168</v>
      </c>
    </row>
    <row r="4856" customFormat="false" ht="12.75" hidden="false" customHeight="false" outlineLevel="0" collapsed="false">
      <c r="A4856" s="415" t="n">
        <v>43171</v>
      </c>
    </row>
    <row r="4857" customFormat="false" ht="12.75" hidden="false" customHeight="false" outlineLevel="0" collapsed="false">
      <c r="A4857" s="415" t="n">
        <v>43172</v>
      </c>
    </row>
    <row r="4858" customFormat="false" ht="12.75" hidden="false" customHeight="false" outlineLevel="0" collapsed="false">
      <c r="A4858" s="415" t="n">
        <v>43173</v>
      </c>
    </row>
    <row r="4859" customFormat="false" ht="12.75" hidden="false" customHeight="false" outlineLevel="0" collapsed="false">
      <c r="A4859" s="415" t="n">
        <v>43174</v>
      </c>
    </row>
    <row r="4860" customFormat="false" ht="12.75" hidden="false" customHeight="false" outlineLevel="0" collapsed="false">
      <c r="A4860" s="415" t="n">
        <v>43175</v>
      </c>
    </row>
    <row r="4861" customFormat="false" ht="12.75" hidden="false" customHeight="false" outlineLevel="0" collapsed="false">
      <c r="A4861" s="415" t="n">
        <v>43178</v>
      </c>
    </row>
    <row r="4862" customFormat="false" ht="12.75" hidden="false" customHeight="false" outlineLevel="0" collapsed="false">
      <c r="A4862" s="415" t="n">
        <v>43179</v>
      </c>
    </row>
    <row r="4863" customFormat="false" ht="12.75" hidden="false" customHeight="false" outlineLevel="0" collapsed="false">
      <c r="A4863" s="415" t="n">
        <v>43180</v>
      </c>
    </row>
    <row r="4864" customFormat="false" ht="12.75" hidden="false" customHeight="false" outlineLevel="0" collapsed="false">
      <c r="A4864" s="415" t="n">
        <v>43181</v>
      </c>
    </row>
    <row r="4865" customFormat="false" ht="12.75" hidden="false" customHeight="false" outlineLevel="0" collapsed="false">
      <c r="A4865" s="415" t="n">
        <v>43182</v>
      </c>
    </row>
    <row r="4866" customFormat="false" ht="12.75" hidden="false" customHeight="false" outlineLevel="0" collapsed="false">
      <c r="A4866" s="415" t="n">
        <v>43185</v>
      </c>
    </row>
    <row r="4867" customFormat="false" ht="12.75" hidden="false" customHeight="false" outlineLevel="0" collapsed="false">
      <c r="A4867" s="415" t="n">
        <v>43186</v>
      </c>
    </row>
    <row r="4868" customFormat="false" ht="12.75" hidden="false" customHeight="false" outlineLevel="0" collapsed="false">
      <c r="A4868" s="415" t="n">
        <v>43187</v>
      </c>
    </row>
    <row r="4869" customFormat="false" ht="12.75" hidden="false" customHeight="false" outlineLevel="0" collapsed="false">
      <c r="A4869" s="415" t="n">
        <v>43188</v>
      </c>
    </row>
    <row r="4870" customFormat="false" ht="12.75" hidden="false" customHeight="false" outlineLevel="0" collapsed="false">
      <c r="A4870" s="415" t="n">
        <v>43189</v>
      </c>
    </row>
    <row r="4871" customFormat="false" ht="12.75" hidden="false" customHeight="false" outlineLevel="0" collapsed="false">
      <c r="A4871" s="415" t="n">
        <v>43192</v>
      </c>
    </row>
    <row r="4872" customFormat="false" ht="12.75" hidden="false" customHeight="false" outlineLevel="0" collapsed="false">
      <c r="A4872" s="415" t="n">
        <v>43193</v>
      </c>
    </row>
    <row r="4873" customFormat="false" ht="12.75" hidden="false" customHeight="false" outlineLevel="0" collapsed="false">
      <c r="A4873" s="415" t="n">
        <v>43194</v>
      </c>
    </row>
    <row r="4874" customFormat="false" ht="12.75" hidden="false" customHeight="false" outlineLevel="0" collapsed="false">
      <c r="A4874" s="415" t="n">
        <v>43195</v>
      </c>
    </row>
    <row r="4875" customFormat="false" ht="12.75" hidden="false" customHeight="false" outlineLevel="0" collapsed="false">
      <c r="A4875" s="415" t="n">
        <v>43196</v>
      </c>
    </row>
    <row r="4876" customFormat="false" ht="12.75" hidden="false" customHeight="false" outlineLevel="0" collapsed="false">
      <c r="A4876" s="415" t="n">
        <v>43199</v>
      </c>
    </row>
    <row r="4877" customFormat="false" ht="12.75" hidden="false" customHeight="false" outlineLevel="0" collapsed="false">
      <c r="A4877" s="415" t="n">
        <v>43200</v>
      </c>
    </row>
    <row r="4878" customFormat="false" ht="12.75" hidden="false" customHeight="false" outlineLevel="0" collapsed="false">
      <c r="A4878" s="415" t="n">
        <v>43201</v>
      </c>
    </row>
    <row r="4879" customFormat="false" ht="12.75" hidden="false" customHeight="false" outlineLevel="0" collapsed="false">
      <c r="A4879" s="415" t="n">
        <v>43202</v>
      </c>
    </row>
    <row r="4880" customFormat="false" ht="12.75" hidden="false" customHeight="false" outlineLevel="0" collapsed="false">
      <c r="A4880" s="415" t="n">
        <v>43203</v>
      </c>
    </row>
    <row r="4881" customFormat="false" ht="12.75" hidden="false" customHeight="false" outlineLevel="0" collapsed="false">
      <c r="A4881" s="415" t="n">
        <v>43206</v>
      </c>
    </row>
    <row r="4882" customFormat="false" ht="12.75" hidden="false" customHeight="false" outlineLevel="0" collapsed="false">
      <c r="A4882" s="415" t="n">
        <v>43207</v>
      </c>
    </row>
    <row r="4883" customFormat="false" ht="12.75" hidden="false" customHeight="false" outlineLevel="0" collapsed="false">
      <c r="A4883" s="415" t="n">
        <v>43208</v>
      </c>
    </row>
    <row r="4884" customFormat="false" ht="12.75" hidden="false" customHeight="false" outlineLevel="0" collapsed="false">
      <c r="A4884" s="415" t="n">
        <v>43209</v>
      </c>
    </row>
    <row r="4885" customFormat="false" ht="12.75" hidden="false" customHeight="false" outlineLevel="0" collapsed="false">
      <c r="A4885" s="415" t="n">
        <v>43210</v>
      </c>
    </row>
    <row r="4886" customFormat="false" ht="12.75" hidden="false" customHeight="false" outlineLevel="0" collapsed="false">
      <c r="A4886" s="415" t="n">
        <v>43213</v>
      </c>
    </row>
    <row r="4887" customFormat="false" ht="12.75" hidden="false" customHeight="false" outlineLevel="0" collapsed="false">
      <c r="A4887" s="415" t="n">
        <v>43214</v>
      </c>
    </row>
    <row r="4888" customFormat="false" ht="12.75" hidden="false" customHeight="false" outlineLevel="0" collapsed="false">
      <c r="A4888" s="415" t="n">
        <v>43215</v>
      </c>
    </row>
    <row r="4889" customFormat="false" ht="12.75" hidden="false" customHeight="false" outlineLevel="0" collapsed="false">
      <c r="A4889" s="415" t="n">
        <v>43216</v>
      </c>
    </row>
    <row r="4890" customFormat="false" ht="12.75" hidden="false" customHeight="false" outlineLevel="0" collapsed="false">
      <c r="A4890" s="415" t="n">
        <v>43217</v>
      </c>
    </row>
    <row r="4891" customFormat="false" ht="12.75" hidden="false" customHeight="false" outlineLevel="0" collapsed="false">
      <c r="A4891" s="415" t="n">
        <v>43220</v>
      </c>
    </row>
    <row r="4892" customFormat="false" ht="12.75" hidden="false" customHeight="false" outlineLevel="0" collapsed="false">
      <c r="A4892" s="415" t="n">
        <v>43221</v>
      </c>
    </row>
    <row r="4893" customFormat="false" ht="12.75" hidden="false" customHeight="false" outlineLevel="0" collapsed="false">
      <c r="A4893" s="415" t="n">
        <v>43222</v>
      </c>
    </row>
    <row r="4894" customFormat="false" ht="12.75" hidden="false" customHeight="false" outlineLevel="0" collapsed="false">
      <c r="A4894" s="415" t="n">
        <v>43223</v>
      </c>
    </row>
    <row r="4895" customFormat="false" ht="12.75" hidden="false" customHeight="false" outlineLevel="0" collapsed="false">
      <c r="A4895" s="415" t="n">
        <v>43224</v>
      </c>
    </row>
    <row r="4896" customFormat="false" ht="12.75" hidden="false" customHeight="false" outlineLevel="0" collapsed="false">
      <c r="A4896" s="415" t="n">
        <v>43227</v>
      </c>
    </row>
    <row r="4897" customFormat="false" ht="12.75" hidden="false" customHeight="false" outlineLevel="0" collapsed="false">
      <c r="A4897" s="415" t="n">
        <v>43228</v>
      </c>
    </row>
    <row r="4898" customFormat="false" ht="12.75" hidden="false" customHeight="false" outlineLevel="0" collapsed="false">
      <c r="A4898" s="415" t="n">
        <v>43229</v>
      </c>
    </row>
    <row r="4899" customFormat="false" ht="12.75" hidden="false" customHeight="false" outlineLevel="0" collapsed="false">
      <c r="A4899" s="415" t="n">
        <v>43230</v>
      </c>
    </row>
    <row r="4900" customFormat="false" ht="12.75" hidden="false" customHeight="false" outlineLevel="0" collapsed="false">
      <c r="A4900" s="415" t="n">
        <v>43231</v>
      </c>
    </row>
    <row r="4901" customFormat="false" ht="12.75" hidden="false" customHeight="false" outlineLevel="0" collapsed="false">
      <c r="A4901" s="415" t="n">
        <v>43234</v>
      </c>
    </row>
    <row r="4902" customFormat="false" ht="12.75" hidden="false" customHeight="false" outlineLevel="0" collapsed="false">
      <c r="A4902" s="415" t="n">
        <v>43235</v>
      </c>
    </row>
    <row r="4903" customFormat="false" ht="12.75" hidden="false" customHeight="false" outlineLevel="0" collapsed="false">
      <c r="A4903" s="415" t="n">
        <v>43236</v>
      </c>
    </row>
    <row r="4904" customFormat="false" ht="12.75" hidden="false" customHeight="false" outlineLevel="0" collapsed="false">
      <c r="A4904" s="415" t="n">
        <v>43237</v>
      </c>
    </row>
    <row r="4905" customFormat="false" ht="12.75" hidden="false" customHeight="false" outlineLevel="0" collapsed="false">
      <c r="A4905" s="415" t="n">
        <v>43238</v>
      </c>
    </row>
    <row r="4906" customFormat="false" ht="12.75" hidden="false" customHeight="false" outlineLevel="0" collapsed="false">
      <c r="A4906" s="415" t="n">
        <v>43241</v>
      </c>
    </row>
    <row r="4907" customFormat="false" ht="12.75" hidden="false" customHeight="false" outlineLevel="0" collapsed="false">
      <c r="A4907" s="415" t="n">
        <v>43242</v>
      </c>
    </row>
    <row r="4908" customFormat="false" ht="12.75" hidden="false" customHeight="false" outlineLevel="0" collapsed="false">
      <c r="A4908" s="415" t="n">
        <v>43243</v>
      </c>
    </row>
    <row r="4909" customFormat="false" ht="12.75" hidden="false" customHeight="false" outlineLevel="0" collapsed="false">
      <c r="A4909" s="415" t="n">
        <v>43244</v>
      </c>
    </row>
    <row r="4910" customFormat="false" ht="12.75" hidden="false" customHeight="false" outlineLevel="0" collapsed="false">
      <c r="A4910" s="415" t="n">
        <v>43245</v>
      </c>
    </row>
    <row r="4911" customFormat="false" ht="12.75" hidden="false" customHeight="false" outlineLevel="0" collapsed="false">
      <c r="A4911" s="415" t="n">
        <v>43248</v>
      </c>
    </row>
    <row r="4912" customFormat="false" ht="12.75" hidden="false" customHeight="false" outlineLevel="0" collapsed="false">
      <c r="A4912" s="415" t="n">
        <v>43249</v>
      </c>
    </row>
    <row r="4913" customFormat="false" ht="12.75" hidden="false" customHeight="false" outlineLevel="0" collapsed="false">
      <c r="A4913" s="415" t="n">
        <v>43250</v>
      </c>
    </row>
    <row r="4914" customFormat="false" ht="12.75" hidden="false" customHeight="false" outlineLevel="0" collapsed="false">
      <c r="A4914" s="415" t="n">
        <v>43251</v>
      </c>
    </row>
    <row r="4915" customFormat="false" ht="12.75" hidden="false" customHeight="false" outlineLevel="0" collapsed="false">
      <c r="A4915" s="415" t="n">
        <v>43252</v>
      </c>
    </row>
    <row r="4916" customFormat="false" ht="12.75" hidden="false" customHeight="false" outlineLevel="0" collapsed="false">
      <c r="A4916" s="415" t="n">
        <v>43255</v>
      </c>
    </row>
    <row r="4917" customFormat="false" ht="12.75" hidden="false" customHeight="false" outlineLevel="0" collapsed="false">
      <c r="A4917" s="415" t="n">
        <v>43256</v>
      </c>
    </row>
    <row r="4918" customFormat="false" ht="12.75" hidden="false" customHeight="false" outlineLevel="0" collapsed="false">
      <c r="A4918" s="415" t="n">
        <v>43257</v>
      </c>
    </row>
    <row r="4919" customFormat="false" ht="12.75" hidden="false" customHeight="false" outlineLevel="0" collapsed="false">
      <c r="A4919" s="415" t="n">
        <v>43258</v>
      </c>
    </row>
    <row r="4920" customFormat="false" ht="12.75" hidden="false" customHeight="false" outlineLevel="0" collapsed="false">
      <c r="A4920" s="415" t="n">
        <v>43259</v>
      </c>
    </row>
    <row r="4921" customFormat="false" ht="12.75" hidden="false" customHeight="false" outlineLevel="0" collapsed="false">
      <c r="A4921" s="415" t="n">
        <v>43262</v>
      </c>
    </row>
    <row r="4922" customFormat="false" ht="12.75" hidden="false" customHeight="false" outlineLevel="0" collapsed="false">
      <c r="A4922" s="415" t="n">
        <v>43263</v>
      </c>
    </row>
    <row r="4923" customFormat="false" ht="12.75" hidden="false" customHeight="false" outlineLevel="0" collapsed="false">
      <c r="A4923" s="415" t="n">
        <v>43264</v>
      </c>
    </row>
    <row r="4924" customFormat="false" ht="12.75" hidden="false" customHeight="false" outlineLevel="0" collapsed="false">
      <c r="A4924" s="415" t="n">
        <v>43265</v>
      </c>
    </row>
    <row r="4925" customFormat="false" ht="12.75" hidden="false" customHeight="false" outlineLevel="0" collapsed="false">
      <c r="A4925" s="415" t="n">
        <v>43266</v>
      </c>
    </row>
    <row r="4926" customFormat="false" ht="12.75" hidden="false" customHeight="false" outlineLevel="0" collapsed="false">
      <c r="A4926" s="415" t="n">
        <v>43269</v>
      </c>
    </row>
    <row r="4927" customFormat="false" ht="12.75" hidden="false" customHeight="false" outlineLevel="0" collapsed="false">
      <c r="A4927" s="415" t="n">
        <v>43270</v>
      </c>
    </row>
    <row r="4928" customFormat="false" ht="12.75" hidden="false" customHeight="false" outlineLevel="0" collapsed="false">
      <c r="A4928" s="415" t="n">
        <v>43271</v>
      </c>
    </row>
    <row r="4929" customFormat="false" ht="12.75" hidden="false" customHeight="false" outlineLevel="0" collapsed="false">
      <c r="A4929" s="415" t="n">
        <v>43272</v>
      </c>
    </row>
    <row r="4930" customFormat="false" ht="12.75" hidden="false" customHeight="false" outlineLevel="0" collapsed="false">
      <c r="A4930" s="415" t="n">
        <v>43273</v>
      </c>
    </row>
    <row r="4931" customFormat="false" ht="12.75" hidden="false" customHeight="false" outlineLevel="0" collapsed="false">
      <c r="A4931" s="415" t="n">
        <v>43276</v>
      </c>
    </row>
    <row r="4932" customFormat="false" ht="12.75" hidden="false" customHeight="false" outlineLevel="0" collapsed="false">
      <c r="A4932" s="415" t="n">
        <v>43277</v>
      </c>
    </row>
    <row r="4933" customFormat="false" ht="12.75" hidden="false" customHeight="false" outlineLevel="0" collapsed="false">
      <c r="A4933" s="415" t="n">
        <v>43278</v>
      </c>
    </row>
    <row r="4934" customFormat="false" ht="12.75" hidden="false" customHeight="false" outlineLevel="0" collapsed="false">
      <c r="A4934" s="415" t="n">
        <v>43279</v>
      </c>
    </row>
    <row r="4935" customFormat="false" ht="12.75" hidden="false" customHeight="false" outlineLevel="0" collapsed="false">
      <c r="A4935" s="415" t="n">
        <v>43280</v>
      </c>
    </row>
    <row r="4936" customFormat="false" ht="12.75" hidden="false" customHeight="false" outlineLevel="0" collapsed="false">
      <c r="A4936" s="415" t="n">
        <v>43283</v>
      </c>
    </row>
    <row r="4937" customFormat="false" ht="12.75" hidden="false" customHeight="false" outlineLevel="0" collapsed="false">
      <c r="A4937" s="415" t="n">
        <v>43284</v>
      </c>
    </row>
    <row r="4938" customFormat="false" ht="12.75" hidden="false" customHeight="false" outlineLevel="0" collapsed="false">
      <c r="A4938" s="415" t="n">
        <v>43286</v>
      </c>
    </row>
    <row r="4939" customFormat="false" ht="12.75" hidden="false" customHeight="false" outlineLevel="0" collapsed="false">
      <c r="A4939" s="415" t="n">
        <v>43287</v>
      </c>
    </row>
    <row r="4940" customFormat="false" ht="12.75" hidden="false" customHeight="false" outlineLevel="0" collapsed="false">
      <c r="A4940" s="415" t="n">
        <v>43290</v>
      </c>
    </row>
    <row r="4941" customFormat="false" ht="12.75" hidden="false" customHeight="false" outlineLevel="0" collapsed="false">
      <c r="A4941" s="415" t="n">
        <v>43291</v>
      </c>
    </row>
    <row r="4942" customFormat="false" ht="12.75" hidden="false" customHeight="false" outlineLevel="0" collapsed="false">
      <c r="A4942" s="415" t="n">
        <v>43292</v>
      </c>
    </row>
    <row r="4943" customFormat="false" ht="12.75" hidden="false" customHeight="false" outlineLevel="0" collapsed="false">
      <c r="A4943" s="415" t="n">
        <v>43293</v>
      </c>
    </row>
    <row r="4944" customFormat="false" ht="12.75" hidden="false" customHeight="false" outlineLevel="0" collapsed="false">
      <c r="A4944" s="415" t="n">
        <v>43294</v>
      </c>
    </row>
    <row r="4945" customFormat="false" ht="12.75" hidden="false" customHeight="false" outlineLevel="0" collapsed="false">
      <c r="A4945" s="415" t="n">
        <v>43297</v>
      </c>
    </row>
    <row r="4946" customFormat="false" ht="12.75" hidden="false" customHeight="false" outlineLevel="0" collapsed="false">
      <c r="A4946" s="415" t="n">
        <v>43298</v>
      </c>
    </row>
    <row r="4947" customFormat="false" ht="12.75" hidden="false" customHeight="false" outlineLevel="0" collapsed="false">
      <c r="A4947" s="415" t="n">
        <v>43299</v>
      </c>
    </row>
    <row r="4948" customFormat="false" ht="12.75" hidden="false" customHeight="false" outlineLevel="0" collapsed="false">
      <c r="A4948" s="415" t="n">
        <v>43300</v>
      </c>
    </row>
    <row r="4949" customFormat="false" ht="12.75" hidden="false" customHeight="false" outlineLevel="0" collapsed="false">
      <c r="A4949" s="415" t="n">
        <v>43301</v>
      </c>
    </row>
    <row r="4950" customFormat="false" ht="12.75" hidden="false" customHeight="false" outlineLevel="0" collapsed="false">
      <c r="A4950" s="415" t="n">
        <v>43304</v>
      </c>
    </row>
    <row r="4951" customFormat="false" ht="12.75" hidden="false" customHeight="false" outlineLevel="0" collapsed="false">
      <c r="A4951" s="415" t="n">
        <v>43305</v>
      </c>
    </row>
    <row r="4952" customFormat="false" ht="12.75" hidden="false" customHeight="false" outlineLevel="0" collapsed="false">
      <c r="A4952" s="415" t="n">
        <v>43306</v>
      </c>
    </row>
    <row r="4953" customFormat="false" ht="12.75" hidden="false" customHeight="false" outlineLevel="0" collapsed="false">
      <c r="A4953" s="415" t="n">
        <v>43307</v>
      </c>
    </row>
    <row r="4954" customFormat="false" ht="12.75" hidden="false" customHeight="false" outlineLevel="0" collapsed="false">
      <c r="A4954" s="415" t="n">
        <v>43308</v>
      </c>
    </row>
    <row r="4955" customFormat="false" ht="12.75" hidden="false" customHeight="false" outlineLevel="0" collapsed="false">
      <c r="A4955" s="415" t="n">
        <v>43311</v>
      </c>
    </row>
    <row r="4956" customFormat="false" ht="12.75" hidden="false" customHeight="false" outlineLevel="0" collapsed="false">
      <c r="A4956" s="415" t="n">
        <v>43312</v>
      </c>
    </row>
    <row r="4957" customFormat="false" ht="12.75" hidden="false" customHeight="false" outlineLevel="0" collapsed="false">
      <c r="A4957" s="415" t="n">
        <v>43313</v>
      </c>
    </row>
    <row r="4958" customFormat="false" ht="12.75" hidden="false" customHeight="false" outlineLevel="0" collapsed="false">
      <c r="A4958" s="415" t="n">
        <v>43314</v>
      </c>
    </row>
    <row r="4959" customFormat="false" ht="12.75" hidden="false" customHeight="false" outlineLevel="0" collapsed="false">
      <c r="A4959" s="415" t="n">
        <v>43315</v>
      </c>
    </row>
    <row r="4960" customFormat="false" ht="12.75" hidden="false" customHeight="false" outlineLevel="0" collapsed="false">
      <c r="A4960" s="415" t="n">
        <v>43318</v>
      </c>
    </row>
    <row r="4961" customFormat="false" ht="12.75" hidden="false" customHeight="false" outlineLevel="0" collapsed="false">
      <c r="A4961" s="415" t="n">
        <v>43319</v>
      </c>
    </row>
    <row r="4962" customFormat="false" ht="12.75" hidden="false" customHeight="false" outlineLevel="0" collapsed="false">
      <c r="A4962" s="415" t="n">
        <v>43320</v>
      </c>
    </row>
    <row r="4963" customFormat="false" ht="12.75" hidden="false" customHeight="false" outlineLevel="0" collapsed="false">
      <c r="A4963" s="415" t="n">
        <v>43321</v>
      </c>
    </row>
    <row r="4964" customFormat="false" ht="12.75" hidden="false" customHeight="false" outlineLevel="0" collapsed="false">
      <c r="A4964" s="415" t="n">
        <v>43322</v>
      </c>
    </row>
    <row r="4965" customFormat="false" ht="12.75" hidden="false" customHeight="false" outlineLevel="0" collapsed="false">
      <c r="A4965" s="415" t="n">
        <v>43325</v>
      </c>
    </row>
    <row r="4966" customFormat="false" ht="12.75" hidden="false" customHeight="false" outlineLevel="0" collapsed="false">
      <c r="A4966" s="415" t="n">
        <v>43326</v>
      </c>
    </row>
    <row r="4967" customFormat="false" ht="12.75" hidden="false" customHeight="false" outlineLevel="0" collapsed="false">
      <c r="A4967" s="415" t="n">
        <v>43327</v>
      </c>
    </row>
    <row r="4968" customFormat="false" ht="12.75" hidden="false" customHeight="false" outlineLevel="0" collapsed="false">
      <c r="A4968" s="415" t="n">
        <v>43328</v>
      </c>
    </row>
    <row r="4969" customFormat="false" ht="12.75" hidden="false" customHeight="false" outlineLevel="0" collapsed="false">
      <c r="A4969" s="415" t="n">
        <v>43329</v>
      </c>
    </row>
    <row r="4970" customFormat="false" ht="12.75" hidden="false" customHeight="false" outlineLevel="0" collapsed="false">
      <c r="A4970" s="415" t="n">
        <v>43332</v>
      </c>
    </row>
    <row r="4971" customFormat="false" ht="12.75" hidden="false" customHeight="false" outlineLevel="0" collapsed="false">
      <c r="A4971" s="415" t="n">
        <v>43333</v>
      </c>
    </row>
    <row r="4972" customFormat="false" ht="12.75" hidden="false" customHeight="false" outlineLevel="0" collapsed="false">
      <c r="A4972" s="415" t="n">
        <v>43334</v>
      </c>
    </row>
    <row r="4973" customFormat="false" ht="12.75" hidden="false" customHeight="false" outlineLevel="0" collapsed="false">
      <c r="A4973" s="415" t="n">
        <v>43335</v>
      </c>
    </row>
    <row r="4974" customFormat="false" ht="12.75" hidden="false" customHeight="false" outlineLevel="0" collapsed="false">
      <c r="A4974" s="415" t="n">
        <v>43336</v>
      </c>
    </row>
    <row r="4975" customFormat="false" ht="12.75" hidden="false" customHeight="false" outlineLevel="0" collapsed="false">
      <c r="A4975" s="415" t="n">
        <v>43339</v>
      </c>
    </row>
    <row r="4976" customFormat="false" ht="12.75" hidden="false" customHeight="false" outlineLevel="0" collapsed="false">
      <c r="A4976" s="415" t="n">
        <v>43340</v>
      </c>
    </row>
    <row r="4977" customFormat="false" ht="12.75" hidden="false" customHeight="false" outlineLevel="0" collapsed="false">
      <c r="A4977" s="415" t="n">
        <v>43341</v>
      </c>
    </row>
    <row r="4978" customFormat="false" ht="12.75" hidden="false" customHeight="false" outlineLevel="0" collapsed="false">
      <c r="A4978" s="415" t="n">
        <v>43342</v>
      </c>
    </row>
    <row r="4979" customFormat="false" ht="12.75" hidden="false" customHeight="false" outlineLevel="0" collapsed="false">
      <c r="A4979" s="415" t="n">
        <v>43343</v>
      </c>
    </row>
    <row r="4980" customFormat="false" ht="12.75" hidden="false" customHeight="false" outlineLevel="0" collapsed="false">
      <c r="A4980" s="415" t="n">
        <v>43346</v>
      </c>
    </row>
    <row r="4981" customFormat="false" ht="12.75" hidden="false" customHeight="false" outlineLevel="0" collapsed="false">
      <c r="A4981" s="415" t="n">
        <v>43347</v>
      </c>
    </row>
    <row r="4982" customFormat="false" ht="12.75" hidden="false" customHeight="false" outlineLevel="0" collapsed="false">
      <c r="A4982" s="415" t="n">
        <v>43348</v>
      </c>
    </row>
    <row r="4983" customFormat="false" ht="12.75" hidden="false" customHeight="false" outlineLevel="0" collapsed="false">
      <c r="A4983" s="415" t="n">
        <v>43349</v>
      </c>
    </row>
    <row r="4984" customFormat="false" ht="12.75" hidden="false" customHeight="false" outlineLevel="0" collapsed="false">
      <c r="A4984" s="415" t="n">
        <v>43350</v>
      </c>
    </row>
    <row r="4985" customFormat="false" ht="12.75" hidden="false" customHeight="false" outlineLevel="0" collapsed="false">
      <c r="A4985" s="415" t="n">
        <v>43353</v>
      </c>
    </row>
    <row r="4986" customFormat="false" ht="12.75" hidden="false" customHeight="false" outlineLevel="0" collapsed="false">
      <c r="A4986" s="415" t="n">
        <v>43354</v>
      </c>
    </row>
    <row r="4987" customFormat="false" ht="12.75" hidden="false" customHeight="false" outlineLevel="0" collapsed="false">
      <c r="A4987" s="415" t="n">
        <v>43355</v>
      </c>
    </row>
    <row r="4988" customFormat="false" ht="12.75" hidden="false" customHeight="false" outlineLevel="0" collapsed="false">
      <c r="A4988" s="415" t="n">
        <v>43356</v>
      </c>
    </row>
    <row r="4989" customFormat="false" ht="12.75" hidden="false" customHeight="false" outlineLevel="0" collapsed="false">
      <c r="A4989" s="415" t="n">
        <v>43357</v>
      </c>
    </row>
    <row r="4990" customFormat="false" ht="12.75" hidden="false" customHeight="false" outlineLevel="0" collapsed="false">
      <c r="A4990" s="415" t="n">
        <v>43360</v>
      </c>
    </row>
    <row r="4991" customFormat="false" ht="12.75" hidden="false" customHeight="false" outlineLevel="0" collapsed="false">
      <c r="A4991" s="415" t="n">
        <v>43361</v>
      </c>
    </row>
    <row r="4992" customFormat="false" ht="12.75" hidden="false" customHeight="false" outlineLevel="0" collapsed="false">
      <c r="A4992" s="415" t="n">
        <v>43362</v>
      </c>
    </row>
    <row r="4993" customFormat="false" ht="12.75" hidden="false" customHeight="false" outlineLevel="0" collapsed="false">
      <c r="A4993" s="415" t="n">
        <v>43363</v>
      </c>
    </row>
    <row r="4994" customFormat="false" ht="12.75" hidden="false" customHeight="false" outlineLevel="0" collapsed="false">
      <c r="A4994" s="415" t="n">
        <v>43364</v>
      </c>
    </row>
    <row r="4995" customFormat="false" ht="12.75" hidden="false" customHeight="false" outlineLevel="0" collapsed="false">
      <c r="A4995" s="415" t="n">
        <v>43367</v>
      </c>
    </row>
    <row r="4996" customFormat="false" ht="12.75" hidden="false" customHeight="false" outlineLevel="0" collapsed="false">
      <c r="A4996" s="415" t="n">
        <v>43368</v>
      </c>
    </row>
    <row r="4997" customFormat="false" ht="12.75" hidden="false" customHeight="false" outlineLevel="0" collapsed="false">
      <c r="A4997" s="415" t="n">
        <v>43369</v>
      </c>
    </row>
    <row r="4998" customFormat="false" ht="12.75" hidden="false" customHeight="false" outlineLevel="0" collapsed="false">
      <c r="A4998" s="415" t="n">
        <v>43370</v>
      </c>
    </row>
    <row r="4999" customFormat="false" ht="12.75" hidden="false" customHeight="false" outlineLevel="0" collapsed="false">
      <c r="A4999" s="415" t="n">
        <v>43371</v>
      </c>
    </row>
    <row r="5000" customFormat="false" ht="12.75" hidden="false" customHeight="false" outlineLevel="0" collapsed="false">
      <c r="A5000" s="415" t="n">
        <v>43374</v>
      </c>
    </row>
    <row r="5001" customFormat="false" ht="12.75" hidden="false" customHeight="false" outlineLevel="0" collapsed="false">
      <c r="A5001" s="415" t="n">
        <v>43375</v>
      </c>
    </row>
    <row r="5002" customFormat="false" ht="12.75" hidden="false" customHeight="false" outlineLevel="0" collapsed="false">
      <c r="A5002" s="415" t="n">
        <v>43376</v>
      </c>
    </row>
    <row r="5003" customFormat="false" ht="12.75" hidden="false" customHeight="false" outlineLevel="0" collapsed="false">
      <c r="A5003" s="415" t="n">
        <v>43377</v>
      </c>
    </row>
    <row r="5004" customFormat="false" ht="12.75" hidden="false" customHeight="false" outlineLevel="0" collapsed="false">
      <c r="A5004" s="415" t="n">
        <v>43378</v>
      </c>
    </row>
    <row r="5005" customFormat="false" ht="12.75" hidden="false" customHeight="false" outlineLevel="0" collapsed="false">
      <c r="A5005" s="415" t="n">
        <v>43381</v>
      </c>
    </row>
    <row r="5006" customFormat="false" ht="12.75" hidden="false" customHeight="false" outlineLevel="0" collapsed="false">
      <c r="A5006" s="415" t="n">
        <v>43382</v>
      </c>
    </row>
    <row r="5007" customFormat="false" ht="12.75" hidden="false" customHeight="false" outlineLevel="0" collapsed="false">
      <c r="A5007" s="415" t="n">
        <v>43383</v>
      </c>
    </row>
    <row r="5008" customFormat="false" ht="12.75" hidden="false" customHeight="false" outlineLevel="0" collapsed="false">
      <c r="A5008" s="415" t="n">
        <v>43384</v>
      </c>
    </row>
    <row r="5009" customFormat="false" ht="12.75" hidden="false" customHeight="false" outlineLevel="0" collapsed="false">
      <c r="A5009" s="415" t="n">
        <v>43385</v>
      </c>
    </row>
    <row r="5010" customFormat="false" ht="12.75" hidden="false" customHeight="false" outlineLevel="0" collapsed="false">
      <c r="A5010" s="415" t="n">
        <v>43388</v>
      </c>
    </row>
    <row r="5011" customFormat="false" ht="12.75" hidden="false" customHeight="false" outlineLevel="0" collapsed="false">
      <c r="A5011" s="415" t="n">
        <v>43389</v>
      </c>
    </row>
    <row r="5012" customFormat="false" ht="12.75" hidden="false" customHeight="false" outlineLevel="0" collapsed="false">
      <c r="A5012" s="415" t="n">
        <v>43390</v>
      </c>
    </row>
    <row r="5013" customFormat="false" ht="12.75" hidden="false" customHeight="false" outlineLevel="0" collapsed="false">
      <c r="A5013" s="415" t="n">
        <v>43391</v>
      </c>
    </row>
    <row r="5014" customFormat="false" ht="12.75" hidden="false" customHeight="false" outlineLevel="0" collapsed="false">
      <c r="A5014" s="415" t="n">
        <v>43392</v>
      </c>
    </row>
    <row r="5015" customFormat="false" ht="12.75" hidden="false" customHeight="false" outlineLevel="0" collapsed="false">
      <c r="A5015" s="415" t="n">
        <v>43395</v>
      </c>
    </row>
    <row r="5016" customFormat="false" ht="12.75" hidden="false" customHeight="false" outlineLevel="0" collapsed="false">
      <c r="A5016" s="415" t="n">
        <v>43396</v>
      </c>
    </row>
    <row r="5017" customFormat="false" ht="12.75" hidden="false" customHeight="false" outlineLevel="0" collapsed="false">
      <c r="A5017" s="415" t="n">
        <v>43397</v>
      </c>
    </row>
    <row r="5018" customFormat="false" ht="12.75" hidden="false" customHeight="false" outlineLevel="0" collapsed="false">
      <c r="A5018" s="415" t="n">
        <v>43398</v>
      </c>
    </row>
    <row r="5019" customFormat="false" ht="12.75" hidden="false" customHeight="false" outlineLevel="0" collapsed="false">
      <c r="A5019" s="415" t="n">
        <v>43399</v>
      </c>
    </row>
    <row r="5020" customFormat="false" ht="12.75" hidden="false" customHeight="false" outlineLevel="0" collapsed="false">
      <c r="A5020" s="415" t="n">
        <v>43402</v>
      </c>
    </row>
    <row r="5021" customFormat="false" ht="12.75" hidden="false" customHeight="false" outlineLevel="0" collapsed="false">
      <c r="A5021" s="415" t="n">
        <v>43403</v>
      </c>
    </row>
    <row r="5022" customFormat="false" ht="12.75" hidden="false" customHeight="false" outlineLevel="0" collapsed="false">
      <c r="A5022" s="415" t="n">
        <v>43404</v>
      </c>
    </row>
    <row r="5023" customFormat="false" ht="12.75" hidden="false" customHeight="false" outlineLevel="0" collapsed="false">
      <c r="A5023" s="415" t="n">
        <v>43405</v>
      </c>
    </row>
    <row r="5024" customFormat="false" ht="12.75" hidden="false" customHeight="false" outlineLevel="0" collapsed="false">
      <c r="A5024" s="415" t="n">
        <v>43406</v>
      </c>
    </row>
    <row r="5025" customFormat="false" ht="12.75" hidden="false" customHeight="false" outlineLevel="0" collapsed="false">
      <c r="A5025" s="415" t="n">
        <v>43409</v>
      </c>
    </row>
    <row r="5026" customFormat="false" ht="12.75" hidden="false" customHeight="false" outlineLevel="0" collapsed="false">
      <c r="A5026" s="415" t="n">
        <v>43410</v>
      </c>
    </row>
    <row r="5027" customFormat="false" ht="12.75" hidden="false" customHeight="false" outlineLevel="0" collapsed="false">
      <c r="A5027" s="415" t="n">
        <v>43411</v>
      </c>
    </row>
    <row r="5028" customFormat="false" ht="12.75" hidden="false" customHeight="false" outlineLevel="0" collapsed="false">
      <c r="A5028" s="415" t="n">
        <v>43412</v>
      </c>
    </row>
    <row r="5029" customFormat="false" ht="12.75" hidden="false" customHeight="false" outlineLevel="0" collapsed="false">
      <c r="A5029" s="415" t="n">
        <v>43413</v>
      </c>
    </row>
    <row r="5030" customFormat="false" ht="12.75" hidden="false" customHeight="false" outlineLevel="0" collapsed="false">
      <c r="A5030" s="415" t="n">
        <v>43416</v>
      </c>
    </row>
    <row r="5031" customFormat="false" ht="12.75" hidden="false" customHeight="false" outlineLevel="0" collapsed="false">
      <c r="A5031" s="415" t="n">
        <v>43417</v>
      </c>
    </row>
    <row r="5032" customFormat="false" ht="12.75" hidden="false" customHeight="false" outlineLevel="0" collapsed="false">
      <c r="A5032" s="415" t="n">
        <v>43418</v>
      </c>
    </row>
    <row r="5033" customFormat="false" ht="12.75" hidden="false" customHeight="false" outlineLevel="0" collapsed="false">
      <c r="A5033" s="415" t="n">
        <v>43419</v>
      </c>
    </row>
    <row r="5034" customFormat="false" ht="12.75" hidden="false" customHeight="false" outlineLevel="0" collapsed="false">
      <c r="A5034" s="415" t="n">
        <v>43420</v>
      </c>
    </row>
    <row r="5035" customFormat="false" ht="12.75" hidden="false" customHeight="false" outlineLevel="0" collapsed="false">
      <c r="A5035" s="415" t="n">
        <v>43423</v>
      </c>
    </row>
    <row r="5036" customFormat="false" ht="12.75" hidden="false" customHeight="false" outlineLevel="0" collapsed="false">
      <c r="A5036" s="415" t="n">
        <v>43424</v>
      </c>
    </row>
    <row r="5037" customFormat="false" ht="12.75" hidden="false" customHeight="false" outlineLevel="0" collapsed="false">
      <c r="A5037" s="415" t="n">
        <v>43425</v>
      </c>
    </row>
    <row r="5038" customFormat="false" ht="12.75" hidden="false" customHeight="false" outlineLevel="0" collapsed="false">
      <c r="A5038" s="415" t="n">
        <v>43426</v>
      </c>
    </row>
    <row r="5039" customFormat="false" ht="12.75" hidden="false" customHeight="false" outlineLevel="0" collapsed="false">
      <c r="A5039" s="415" t="n">
        <v>43427</v>
      </c>
    </row>
    <row r="5040" customFormat="false" ht="12.75" hidden="false" customHeight="false" outlineLevel="0" collapsed="false">
      <c r="A5040" s="415" t="n">
        <v>43430</v>
      </c>
    </row>
    <row r="5041" customFormat="false" ht="12.75" hidden="false" customHeight="false" outlineLevel="0" collapsed="false">
      <c r="A5041" s="415" t="n">
        <v>43431</v>
      </c>
    </row>
    <row r="5042" customFormat="false" ht="12.75" hidden="false" customHeight="false" outlineLevel="0" collapsed="false">
      <c r="A5042" s="415" t="n">
        <v>43432</v>
      </c>
    </row>
    <row r="5043" customFormat="false" ht="12.75" hidden="false" customHeight="false" outlineLevel="0" collapsed="false">
      <c r="A5043" s="415" t="n">
        <v>43433</v>
      </c>
    </row>
    <row r="5044" customFormat="false" ht="12.75" hidden="false" customHeight="false" outlineLevel="0" collapsed="false">
      <c r="A5044" s="415" t="n">
        <v>43434</v>
      </c>
    </row>
    <row r="5045" customFormat="false" ht="12.75" hidden="false" customHeight="false" outlineLevel="0" collapsed="false">
      <c r="A5045" s="415" t="n">
        <v>43437</v>
      </c>
    </row>
    <row r="5046" customFormat="false" ht="12.75" hidden="false" customHeight="false" outlineLevel="0" collapsed="false">
      <c r="A5046" s="415" t="n">
        <v>43438</v>
      </c>
    </row>
    <row r="5047" customFormat="false" ht="12.75" hidden="false" customHeight="false" outlineLevel="0" collapsed="false">
      <c r="A5047" s="415" t="n">
        <v>43439</v>
      </c>
    </row>
    <row r="5048" customFormat="false" ht="12.75" hidden="false" customHeight="false" outlineLevel="0" collapsed="false">
      <c r="A5048" s="415" t="n">
        <v>43440</v>
      </c>
    </row>
    <row r="5049" customFormat="false" ht="12.75" hidden="false" customHeight="false" outlineLevel="0" collapsed="false">
      <c r="A5049" s="415" t="n">
        <v>43441</v>
      </c>
    </row>
    <row r="5050" customFormat="false" ht="12.75" hidden="false" customHeight="false" outlineLevel="0" collapsed="false">
      <c r="A5050" s="415" t="n">
        <v>43444</v>
      </c>
    </row>
    <row r="5051" customFormat="false" ht="12.75" hidden="false" customHeight="false" outlineLevel="0" collapsed="false">
      <c r="A5051" s="415" t="n">
        <v>43445</v>
      </c>
    </row>
    <row r="5052" customFormat="false" ht="12.75" hidden="false" customHeight="false" outlineLevel="0" collapsed="false">
      <c r="A5052" s="415" t="n">
        <v>43446</v>
      </c>
    </row>
    <row r="5053" customFormat="false" ht="12.75" hidden="false" customHeight="false" outlineLevel="0" collapsed="false">
      <c r="A5053" s="415" t="n">
        <v>43447</v>
      </c>
    </row>
    <row r="5054" customFormat="false" ht="12.75" hidden="false" customHeight="false" outlineLevel="0" collapsed="false">
      <c r="A5054" s="415" t="n">
        <v>43448</v>
      </c>
    </row>
    <row r="5055" customFormat="false" ht="12.75" hidden="false" customHeight="false" outlineLevel="0" collapsed="false">
      <c r="A5055" s="415" t="n">
        <v>43451</v>
      </c>
    </row>
    <row r="5056" customFormat="false" ht="12.75" hidden="false" customHeight="false" outlineLevel="0" collapsed="false">
      <c r="A5056" s="415" t="n">
        <v>43452</v>
      </c>
    </row>
    <row r="5057" customFormat="false" ht="12.75" hidden="false" customHeight="false" outlineLevel="0" collapsed="false">
      <c r="A5057" s="415" t="n">
        <v>43453</v>
      </c>
    </row>
    <row r="5058" customFormat="false" ht="12.75" hidden="false" customHeight="false" outlineLevel="0" collapsed="false">
      <c r="A5058" s="415" t="n">
        <v>43454</v>
      </c>
    </row>
    <row r="5059" customFormat="false" ht="12.75" hidden="false" customHeight="false" outlineLevel="0" collapsed="false">
      <c r="A5059" s="415" t="n">
        <v>43455</v>
      </c>
    </row>
    <row r="5060" customFormat="false" ht="12.75" hidden="false" customHeight="false" outlineLevel="0" collapsed="false">
      <c r="A5060" s="415" t="n">
        <v>43458</v>
      </c>
    </row>
    <row r="5061" customFormat="false" ht="12.75" hidden="false" customHeight="false" outlineLevel="0" collapsed="false">
      <c r="A5061" s="415" t="n">
        <v>43460</v>
      </c>
    </row>
    <row r="5062" customFormat="false" ht="12.75" hidden="false" customHeight="false" outlineLevel="0" collapsed="false">
      <c r="A5062" s="415" t="n">
        <v>43461</v>
      </c>
    </row>
    <row r="5063" customFormat="false" ht="12.75" hidden="false" customHeight="false" outlineLevel="0" collapsed="false">
      <c r="A5063" s="415" t="n">
        <v>43462</v>
      </c>
    </row>
    <row r="5064" customFormat="false" ht="12.75" hidden="false" customHeight="false" outlineLevel="0" collapsed="false">
      <c r="A5064" s="415" t="n">
        <v>43465</v>
      </c>
    </row>
    <row r="5065" customFormat="false" ht="12.75" hidden="false" customHeight="false" outlineLevel="0" collapsed="false">
      <c r="A5065" s="415" t="n">
        <v>43467</v>
      </c>
    </row>
    <row r="5066" customFormat="false" ht="12.75" hidden="false" customHeight="false" outlineLevel="0" collapsed="false">
      <c r="A5066" s="415" t="n">
        <v>43468</v>
      </c>
    </row>
    <row r="5067" customFormat="false" ht="12.75" hidden="false" customHeight="false" outlineLevel="0" collapsed="false">
      <c r="A5067" s="415" t="n">
        <v>43469</v>
      </c>
    </row>
    <row r="5068" customFormat="false" ht="12.75" hidden="false" customHeight="false" outlineLevel="0" collapsed="false">
      <c r="A5068" s="415" t="n">
        <v>43472</v>
      </c>
    </row>
    <row r="5069" customFormat="false" ht="12.75" hidden="false" customHeight="false" outlineLevel="0" collapsed="false">
      <c r="A5069" s="415" t="n">
        <v>43473</v>
      </c>
    </row>
    <row r="5070" customFormat="false" ht="12.75" hidden="false" customHeight="false" outlineLevel="0" collapsed="false">
      <c r="A5070" s="415" t="n">
        <v>43474</v>
      </c>
    </row>
    <row r="5071" customFormat="false" ht="12.75" hidden="false" customHeight="false" outlineLevel="0" collapsed="false">
      <c r="A5071" s="415" t="n">
        <v>43475</v>
      </c>
    </row>
    <row r="5072" customFormat="false" ht="12.75" hidden="false" customHeight="false" outlineLevel="0" collapsed="false">
      <c r="A5072" s="415" t="n">
        <v>43476</v>
      </c>
    </row>
    <row r="5073" customFormat="false" ht="12.75" hidden="false" customHeight="false" outlineLevel="0" collapsed="false">
      <c r="A5073" s="415" t="n">
        <v>43479</v>
      </c>
    </row>
    <row r="5074" customFormat="false" ht="12.75" hidden="false" customHeight="false" outlineLevel="0" collapsed="false">
      <c r="A5074" s="415" t="n">
        <v>43480</v>
      </c>
    </row>
    <row r="5075" customFormat="false" ht="12.75" hidden="false" customHeight="false" outlineLevel="0" collapsed="false">
      <c r="A5075" s="415" t="n">
        <v>43481</v>
      </c>
    </row>
    <row r="5076" customFormat="false" ht="12.75" hidden="false" customHeight="false" outlineLevel="0" collapsed="false">
      <c r="A5076" s="415" t="n">
        <v>43482</v>
      </c>
    </row>
    <row r="5077" customFormat="false" ht="12.75" hidden="false" customHeight="false" outlineLevel="0" collapsed="false">
      <c r="A5077" s="415" t="n">
        <v>43483</v>
      </c>
    </row>
    <row r="5078" customFormat="false" ht="12.75" hidden="false" customHeight="false" outlineLevel="0" collapsed="false">
      <c r="A5078" s="415" t="n">
        <v>43486</v>
      </c>
    </row>
    <row r="5079" customFormat="false" ht="12.75" hidden="false" customHeight="false" outlineLevel="0" collapsed="false">
      <c r="A5079" s="415" t="n">
        <v>43487</v>
      </c>
    </row>
    <row r="5080" customFormat="false" ht="12.75" hidden="false" customHeight="false" outlineLevel="0" collapsed="false">
      <c r="A5080" s="415" t="n">
        <v>43488</v>
      </c>
    </row>
    <row r="5081" customFormat="false" ht="12.75" hidden="false" customHeight="false" outlineLevel="0" collapsed="false">
      <c r="A5081" s="415" t="n">
        <v>43489</v>
      </c>
    </row>
    <row r="5082" customFormat="false" ht="12.75" hidden="false" customHeight="false" outlineLevel="0" collapsed="false">
      <c r="A5082" s="415" t="n">
        <v>43490</v>
      </c>
    </row>
    <row r="5083" customFormat="false" ht="12.75" hidden="false" customHeight="false" outlineLevel="0" collapsed="false">
      <c r="A5083" s="415" t="n">
        <v>43493</v>
      </c>
    </row>
    <row r="5084" customFormat="false" ht="12.75" hidden="false" customHeight="false" outlineLevel="0" collapsed="false">
      <c r="A5084" s="415" t="n">
        <v>43494</v>
      </c>
    </row>
    <row r="5085" customFormat="false" ht="12.75" hidden="false" customHeight="false" outlineLevel="0" collapsed="false">
      <c r="A5085" s="415" t="n">
        <v>43495</v>
      </c>
    </row>
    <row r="5086" customFormat="false" ht="12.75" hidden="false" customHeight="false" outlineLevel="0" collapsed="false">
      <c r="A5086" s="415" t="n">
        <v>43496</v>
      </c>
    </row>
    <row r="5087" customFormat="false" ht="12.75" hidden="false" customHeight="false" outlineLevel="0" collapsed="false">
      <c r="A5087" s="415" t="n">
        <v>43497</v>
      </c>
    </row>
    <row r="5088" customFormat="false" ht="12.75" hidden="false" customHeight="false" outlineLevel="0" collapsed="false">
      <c r="A5088" s="415" t="n">
        <v>43500</v>
      </c>
    </row>
    <row r="5089" customFormat="false" ht="12.75" hidden="false" customHeight="false" outlineLevel="0" collapsed="false">
      <c r="A5089" s="415" t="n">
        <v>43501</v>
      </c>
    </row>
    <row r="5090" customFormat="false" ht="12.75" hidden="false" customHeight="false" outlineLevel="0" collapsed="false">
      <c r="A5090" s="415" t="n">
        <v>43502</v>
      </c>
    </row>
    <row r="5091" customFormat="false" ht="12.75" hidden="false" customHeight="false" outlineLevel="0" collapsed="false">
      <c r="A5091" s="415" t="n">
        <v>43503</v>
      </c>
    </row>
    <row r="5092" customFormat="false" ht="12.75" hidden="false" customHeight="false" outlineLevel="0" collapsed="false">
      <c r="A5092" s="415" t="n">
        <v>43504</v>
      </c>
    </row>
    <row r="5093" customFormat="false" ht="12.75" hidden="false" customHeight="false" outlineLevel="0" collapsed="false">
      <c r="A5093" s="415" t="n">
        <v>43507</v>
      </c>
    </row>
    <row r="5094" customFormat="false" ht="12.75" hidden="false" customHeight="false" outlineLevel="0" collapsed="false">
      <c r="A5094" s="415" t="n">
        <v>43508</v>
      </c>
    </row>
    <row r="5095" customFormat="false" ht="12.75" hidden="false" customHeight="false" outlineLevel="0" collapsed="false">
      <c r="A5095" s="415" t="n">
        <v>43509</v>
      </c>
    </row>
    <row r="5096" customFormat="false" ht="12.75" hidden="false" customHeight="false" outlineLevel="0" collapsed="false">
      <c r="A5096" s="415" t="n">
        <v>43510</v>
      </c>
    </row>
    <row r="5097" customFormat="false" ht="12.75" hidden="false" customHeight="false" outlineLevel="0" collapsed="false">
      <c r="A5097" s="415" t="n">
        <v>43511</v>
      </c>
    </row>
    <row r="5098" customFormat="false" ht="12.75" hidden="false" customHeight="false" outlineLevel="0" collapsed="false">
      <c r="A5098" s="415" t="n">
        <v>43514</v>
      </c>
    </row>
    <row r="5099" customFormat="false" ht="12.75" hidden="false" customHeight="false" outlineLevel="0" collapsed="false">
      <c r="A5099" s="415" t="n">
        <v>43515</v>
      </c>
    </row>
    <row r="5100" customFormat="false" ht="12.75" hidden="false" customHeight="false" outlineLevel="0" collapsed="false">
      <c r="A5100" s="415" t="n">
        <v>43516</v>
      </c>
    </row>
    <row r="5101" customFormat="false" ht="12.75" hidden="false" customHeight="false" outlineLevel="0" collapsed="false">
      <c r="A5101" s="415" t="n">
        <v>43517</v>
      </c>
    </row>
    <row r="5102" customFormat="false" ht="12.75" hidden="false" customHeight="false" outlineLevel="0" collapsed="false">
      <c r="A5102" s="415" t="n">
        <v>43518</v>
      </c>
    </row>
    <row r="5103" customFormat="false" ht="12.75" hidden="false" customHeight="false" outlineLevel="0" collapsed="false">
      <c r="A5103" s="415" t="n">
        <v>43521</v>
      </c>
    </row>
    <row r="5104" customFormat="false" ht="12.75" hidden="false" customHeight="false" outlineLevel="0" collapsed="false">
      <c r="A5104" s="415" t="n">
        <v>43522</v>
      </c>
    </row>
    <row r="5105" customFormat="false" ht="12.75" hidden="false" customHeight="false" outlineLevel="0" collapsed="false">
      <c r="A5105" s="415" t="n">
        <v>43523</v>
      </c>
    </row>
    <row r="5106" customFormat="false" ht="12.75" hidden="false" customHeight="false" outlineLevel="0" collapsed="false">
      <c r="A5106" s="415" t="n">
        <v>43524</v>
      </c>
    </row>
    <row r="5107" customFormat="false" ht="12.75" hidden="false" customHeight="false" outlineLevel="0" collapsed="false">
      <c r="A5107" s="415" t="n">
        <v>43525</v>
      </c>
    </row>
    <row r="5108" customFormat="false" ht="12.75" hidden="false" customHeight="false" outlineLevel="0" collapsed="false">
      <c r="A5108" s="415" t="n">
        <v>43528</v>
      </c>
    </row>
    <row r="5109" customFormat="false" ht="12.75" hidden="false" customHeight="false" outlineLevel="0" collapsed="false">
      <c r="A5109" s="415" t="n">
        <v>43529</v>
      </c>
    </row>
    <row r="5110" customFormat="false" ht="12.75" hidden="false" customHeight="false" outlineLevel="0" collapsed="false">
      <c r="A5110" s="415" t="n">
        <v>43530</v>
      </c>
    </row>
    <row r="5111" customFormat="false" ht="12.75" hidden="false" customHeight="false" outlineLevel="0" collapsed="false">
      <c r="A5111" s="415" t="n">
        <v>43531</v>
      </c>
    </row>
    <row r="5112" customFormat="false" ht="12.75" hidden="false" customHeight="false" outlineLevel="0" collapsed="false">
      <c r="A5112" s="415" t="n">
        <v>43532</v>
      </c>
    </row>
    <row r="5113" customFormat="false" ht="12.75" hidden="false" customHeight="false" outlineLevel="0" collapsed="false">
      <c r="A5113" s="415" t="n">
        <v>43535</v>
      </c>
    </row>
    <row r="5114" customFormat="false" ht="12.75" hidden="false" customHeight="false" outlineLevel="0" collapsed="false">
      <c r="A5114" s="415" t="n">
        <v>43536</v>
      </c>
    </row>
    <row r="5115" customFormat="false" ht="12.75" hidden="false" customHeight="false" outlineLevel="0" collapsed="false">
      <c r="A5115" s="415" t="n">
        <v>43537</v>
      </c>
    </row>
    <row r="5116" customFormat="false" ht="12.75" hidden="false" customHeight="false" outlineLevel="0" collapsed="false">
      <c r="A5116" s="415" t="n">
        <v>43538</v>
      </c>
    </row>
    <row r="5117" customFormat="false" ht="12.75" hidden="false" customHeight="false" outlineLevel="0" collapsed="false">
      <c r="A5117" s="415" t="n">
        <v>43539</v>
      </c>
    </row>
    <row r="5118" customFormat="false" ht="12.75" hidden="false" customHeight="false" outlineLevel="0" collapsed="false">
      <c r="A5118" s="415" t="n">
        <v>43542</v>
      </c>
    </row>
    <row r="5119" customFormat="false" ht="12.75" hidden="false" customHeight="false" outlineLevel="0" collapsed="false">
      <c r="A5119" s="415" t="n">
        <v>43543</v>
      </c>
    </row>
    <row r="5120" customFormat="false" ht="12.75" hidden="false" customHeight="false" outlineLevel="0" collapsed="false">
      <c r="A5120" s="415" t="n">
        <v>43544</v>
      </c>
    </row>
    <row r="5121" customFormat="false" ht="12.75" hidden="false" customHeight="false" outlineLevel="0" collapsed="false">
      <c r="A5121" s="415" t="n">
        <v>43545</v>
      </c>
    </row>
    <row r="5122" customFormat="false" ht="12.75" hidden="false" customHeight="false" outlineLevel="0" collapsed="false">
      <c r="A5122" s="415" t="n">
        <v>43546</v>
      </c>
    </row>
    <row r="5123" customFormat="false" ht="12.75" hidden="false" customHeight="false" outlineLevel="0" collapsed="false">
      <c r="A5123" s="415" t="n">
        <v>43549</v>
      </c>
    </row>
    <row r="5124" customFormat="false" ht="12.75" hidden="false" customHeight="false" outlineLevel="0" collapsed="false">
      <c r="A5124" s="415" t="n">
        <v>43550</v>
      </c>
    </row>
    <row r="5125" customFormat="false" ht="12.75" hidden="false" customHeight="false" outlineLevel="0" collapsed="false">
      <c r="A5125" s="415" t="n">
        <v>43551</v>
      </c>
    </row>
    <row r="5126" customFormat="false" ht="12.75" hidden="false" customHeight="false" outlineLevel="0" collapsed="false">
      <c r="A5126" s="415" t="n">
        <v>43552</v>
      </c>
    </row>
    <row r="5127" customFormat="false" ht="12.75" hidden="false" customHeight="false" outlineLevel="0" collapsed="false">
      <c r="A5127" s="415" t="n">
        <v>43553</v>
      </c>
    </row>
    <row r="5128" customFormat="false" ht="12.75" hidden="false" customHeight="false" outlineLevel="0" collapsed="false">
      <c r="A5128" s="415" t="n">
        <v>43556</v>
      </c>
    </row>
    <row r="5129" customFormat="false" ht="12.75" hidden="false" customHeight="false" outlineLevel="0" collapsed="false">
      <c r="A5129" s="415" t="n">
        <v>43557</v>
      </c>
    </row>
    <row r="5130" customFormat="false" ht="12.75" hidden="false" customHeight="false" outlineLevel="0" collapsed="false">
      <c r="A5130" s="415" t="n">
        <v>43558</v>
      </c>
    </row>
    <row r="5131" customFormat="false" ht="12.75" hidden="false" customHeight="false" outlineLevel="0" collapsed="false">
      <c r="A5131" s="415" t="n">
        <v>43559</v>
      </c>
    </row>
    <row r="5132" customFormat="false" ht="12.75" hidden="false" customHeight="false" outlineLevel="0" collapsed="false">
      <c r="A5132" s="415" t="n">
        <v>43560</v>
      </c>
    </row>
    <row r="5133" customFormat="false" ht="12.75" hidden="false" customHeight="false" outlineLevel="0" collapsed="false">
      <c r="A5133" s="415" t="n">
        <v>43563</v>
      </c>
    </row>
    <row r="5134" customFormat="false" ht="12.75" hidden="false" customHeight="false" outlineLevel="0" collapsed="false">
      <c r="A5134" s="415" t="n">
        <v>43564</v>
      </c>
    </row>
    <row r="5135" customFormat="false" ht="12.75" hidden="false" customHeight="false" outlineLevel="0" collapsed="false">
      <c r="A5135" s="415" t="n">
        <v>43565</v>
      </c>
    </row>
    <row r="5136" customFormat="false" ht="12.75" hidden="false" customHeight="false" outlineLevel="0" collapsed="false">
      <c r="A5136" s="415" t="n">
        <v>43566</v>
      </c>
    </row>
    <row r="5137" customFormat="false" ht="12.75" hidden="false" customHeight="false" outlineLevel="0" collapsed="false">
      <c r="A5137" s="415" t="n">
        <v>43567</v>
      </c>
    </row>
    <row r="5138" customFormat="false" ht="12.75" hidden="false" customHeight="false" outlineLevel="0" collapsed="false">
      <c r="A5138" s="415" t="n">
        <v>43570</v>
      </c>
    </row>
    <row r="5139" customFormat="false" ht="12.75" hidden="false" customHeight="false" outlineLevel="0" collapsed="false">
      <c r="A5139" s="415" t="n">
        <v>43571</v>
      </c>
    </row>
    <row r="5140" customFormat="false" ht="12.75" hidden="false" customHeight="false" outlineLevel="0" collapsed="false">
      <c r="A5140" s="415" t="n">
        <v>43572</v>
      </c>
    </row>
    <row r="5141" customFormat="false" ht="12.75" hidden="false" customHeight="false" outlineLevel="0" collapsed="false">
      <c r="A5141" s="415" t="n">
        <v>43573</v>
      </c>
    </row>
    <row r="5142" customFormat="false" ht="12.75" hidden="false" customHeight="false" outlineLevel="0" collapsed="false">
      <c r="A5142" s="415" t="n">
        <v>43574</v>
      </c>
    </row>
    <row r="5143" customFormat="false" ht="12.75" hidden="false" customHeight="false" outlineLevel="0" collapsed="false">
      <c r="A5143" s="415" t="n">
        <v>43577</v>
      </c>
    </row>
    <row r="5144" customFormat="false" ht="12.75" hidden="false" customHeight="false" outlineLevel="0" collapsed="false">
      <c r="A5144" s="415" t="n">
        <v>43578</v>
      </c>
    </row>
    <row r="5145" customFormat="false" ht="12.75" hidden="false" customHeight="false" outlineLevel="0" collapsed="false">
      <c r="A5145" s="415" t="n">
        <v>43579</v>
      </c>
    </row>
    <row r="5146" customFormat="false" ht="12.75" hidden="false" customHeight="false" outlineLevel="0" collapsed="false">
      <c r="A5146" s="415" t="n">
        <v>43580</v>
      </c>
    </row>
    <row r="5147" customFormat="false" ht="12.75" hidden="false" customHeight="false" outlineLevel="0" collapsed="false">
      <c r="A5147" s="415" t="n">
        <v>43581</v>
      </c>
    </row>
    <row r="5148" customFormat="false" ht="12.75" hidden="false" customHeight="false" outlineLevel="0" collapsed="false">
      <c r="A5148" s="415" t="n">
        <v>43584</v>
      </c>
    </row>
    <row r="5149" customFormat="false" ht="12.75" hidden="false" customHeight="false" outlineLevel="0" collapsed="false">
      <c r="A5149" s="415" t="n">
        <v>43585</v>
      </c>
    </row>
    <row r="5150" customFormat="false" ht="12.75" hidden="false" customHeight="false" outlineLevel="0" collapsed="false">
      <c r="A5150" s="415" t="n">
        <v>43586</v>
      </c>
    </row>
    <row r="5151" customFormat="false" ht="12.75" hidden="false" customHeight="false" outlineLevel="0" collapsed="false">
      <c r="A5151" s="415" t="n">
        <v>43587</v>
      </c>
    </row>
    <row r="5152" customFormat="false" ht="12.75" hidden="false" customHeight="false" outlineLevel="0" collapsed="false">
      <c r="A5152" s="415" t="n">
        <v>43588</v>
      </c>
    </row>
    <row r="5153" customFormat="false" ht="12.75" hidden="false" customHeight="false" outlineLevel="0" collapsed="false">
      <c r="A5153" s="415" t="n">
        <v>43591</v>
      </c>
    </row>
    <row r="5154" customFormat="false" ht="12.75" hidden="false" customHeight="false" outlineLevel="0" collapsed="false">
      <c r="A5154" s="415" t="n">
        <v>43592</v>
      </c>
    </row>
    <row r="5155" customFormat="false" ht="12.75" hidden="false" customHeight="false" outlineLevel="0" collapsed="false">
      <c r="A5155" s="415" t="n">
        <v>43593</v>
      </c>
    </row>
    <row r="5156" customFormat="false" ht="12.75" hidden="false" customHeight="false" outlineLevel="0" collapsed="false">
      <c r="A5156" s="415" t="n">
        <v>43594</v>
      </c>
    </row>
    <row r="5157" customFormat="false" ht="12.75" hidden="false" customHeight="false" outlineLevel="0" collapsed="false">
      <c r="A5157" s="415" t="n">
        <v>43595</v>
      </c>
    </row>
    <row r="5158" customFormat="false" ht="12.75" hidden="false" customHeight="false" outlineLevel="0" collapsed="false">
      <c r="A5158" s="415" t="n">
        <v>43598</v>
      </c>
    </row>
    <row r="5159" customFormat="false" ht="12.75" hidden="false" customHeight="false" outlineLevel="0" collapsed="false">
      <c r="A5159" s="415" t="n">
        <v>43599</v>
      </c>
    </row>
    <row r="5160" customFormat="false" ht="12.75" hidden="false" customHeight="false" outlineLevel="0" collapsed="false">
      <c r="A5160" s="415" t="n">
        <v>43600</v>
      </c>
    </row>
    <row r="5161" customFormat="false" ht="12.75" hidden="false" customHeight="false" outlineLevel="0" collapsed="false">
      <c r="A5161" s="415" t="n">
        <v>43601</v>
      </c>
    </row>
    <row r="5162" customFormat="false" ht="12.75" hidden="false" customHeight="false" outlineLevel="0" collapsed="false">
      <c r="A5162" s="415" t="n">
        <v>43602</v>
      </c>
    </row>
    <row r="5163" customFormat="false" ht="12.75" hidden="false" customHeight="false" outlineLevel="0" collapsed="false">
      <c r="A5163" s="415" t="n">
        <v>43605</v>
      </c>
    </row>
    <row r="5164" customFormat="false" ht="12.75" hidden="false" customHeight="false" outlineLevel="0" collapsed="false">
      <c r="A5164" s="415" t="n">
        <v>43606</v>
      </c>
    </row>
    <row r="5165" customFormat="false" ht="12.75" hidden="false" customHeight="false" outlineLevel="0" collapsed="false">
      <c r="A5165" s="415" t="n">
        <v>43607</v>
      </c>
    </row>
    <row r="5166" customFormat="false" ht="12.75" hidden="false" customHeight="false" outlineLevel="0" collapsed="false">
      <c r="A5166" s="415" t="n">
        <v>43608</v>
      </c>
    </row>
    <row r="5167" customFormat="false" ht="12.75" hidden="false" customHeight="false" outlineLevel="0" collapsed="false">
      <c r="A5167" s="415" t="n">
        <v>43609</v>
      </c>
    </row>
    <row r="5168" customFormat="false" ht="12.75" hidden="false" customHeight="false" outlineLevel="0" collapsed="false">
      <c r="A5168" s="415" t="n">
        <v>43612</v>
      </c>
    </row>
    <row r="5169" customFormat="false" ht="12.75" hidden="false" customHeight="false" outlineLevel="0" collapsed="false">
      <c r="A5169" s="415" t="n">
        <v>43613</v>
      </c>
    </row>
    <row r="5170" customFormat="false" ht="12.75" hidden="false" customHeight="false" outlineLevel="0" collapsed="false">
      <c r="A5170" s="415" t="n">
        <v>43614</v>
      </c>
    </row>
    <row r="5171" customFormat="false" ht="12.75" hidden="false" customHeight="false" outlineLevel="0" collapsed="false">
      <c r="A5171" s="415" t="n">
        <v>43615</v>
      </c>
    </row>
    <row r="5172" customFormat="false" ht="12.75" hidden="false" customHeight="false" outlineLevel="0" collapsed="false">
      <c r="A5172" s="415" t="n">
        <v>43616</v>
      </c>
    </row>
    <row r="5173" customFormat="false" ht="12.75" hidden="false" customHeight="false" outlineLevel="0" collapsed="false">
      <c r="A5173" s="415" t="n">
        <v>43619</v>
      </c>
    </row>
    <row r="5174" customFormat="false" ht="12.75" hidden="false" customHeight="false" outlineLevel="0" collapsed="false">
      <c r="A5174" s="415" t="n">
        <v>43620</v>
      </c>
    </row>
    <row r="5175" customFormat="false" ht="12.75" hidden="false" customHeight="false" outlineLevel="0" collapsed="false">
      <c r="A5175" s="415" t="n">
        <v>43621</v>
      </c>
    </row>
    <row r="5176" customFormat="false" ht="12.75" hidden="false" customHeight="false" outlineLevel="0" collapsed="false">
      <c r="A5176" s="415" t="n">
        <v>43622</v>
      </c>
    </row>
    <row r="5177" customFormat="false" ht="12.75" hidden="false" customHeight="false" outlineLevel="0" collapsed="false">
      <c r="A5177" s="415" t="n">
        <v>43623</v>
      </c>
    </row>
    <row r="5178" customFormat="false" ht="12.75" hidden="false" customHeight="false" outlineLevel="0" collapsed="false">
      <c r="A5178" s="415" t="n">
        <v>43626</v>
      </c>
    </row>
    <row r="5179" customFormat="false" ht="12.75" hidden="false" customHeight="false" outlineLevel="0" collapsed="false">
      <c r="A5179" s="415" t="n">
        <v>43627</v>
      </c>
    </row>
    <row r="5180" customFormat="false" ht="12.75" hidden="false" customHeight="false" outlineLevel="0" collapsed="false">
      <c r="A5180" s="415" t="n">
        <v>43628</v>
      </c>
    </row>
    <row r="5181" customFormat="false" ht="12.75" hidden="false" customHeight="false" outlineLevel="0" collapsed="false">
      <c r="A5181" s="415" t="n">
        <v>43629</v>
      </c>
    </row>
    <row r="5182" customFormat="false" ht="12.75" hidden="false" customHeight="false" outlineLevel="0" collapsed="false">
      <c r="A5182" s="415" t="n">
        <v>43630</v>
      </c>
    </row>
    <row r="5183" customFormat="false" ht="12.75" hidden="false" customHeight="false" outlineLevel="0" collapsed="false">
      <c r="A5183" s="415" t="n">
        <v>43633</v>
      </c>
    </row>
    <row r="5184" customFormat="false" ht="12.75" hidden="false" customHeight="false" outlineLevel="0" collapsed="false">
      <c r="A5184" s="415" t="n">
        <v>43634</v>
      </c>
    </row>
    <row r="5185" customFormat="false" ht="12.75" hidden="false" customHeight="false" outlineLevel="0" collapsed="false">
      <c r="A5185" s="415" t="n">
        <v>43635</v>
      </c>
    </row>
    <row r="5186" customFormat="false" ht="12.75" hidden="false" customHeight="false" outlineLevel="0" collapsed="false">
      <c r="A5186" s="415" t="n">
        <v>43636</v>
      </c>
    </row>
    <row r="5187" customFormat="false" ht="12.75" hidden="false" customHeight="false" outlineLevel="0" collapsed="false">
      <c r="A5187" s="415" t="n">
        <v>43637</v>
      </c>
    </row>
    <row r="5188" customFormat="false" ht="12.75" hidden="false" customHeight="false" outlineLevel="0" collapsed="false">
      <c r="A5188" s="415" t="n">
        <v>43640</v>
      </c>
    </row>
    <row r="5189" customFormat="false" ht="12.75" hidden="false" customHeight="false" outlineLevel="0" collapsed="false">
      <c r="A5189" s="415" t="n">
        <v>43641</v>
      </c>
    </row>
    <row r="5190" customFormat="false" ht="12.75" hidden="false" customHeight="false" outlineLevel="0" collapsed="false">
      <c r="A5190" s="415" t="n">
        <v>43642</v>
      </c>
    </row>
    <row r="5191" customFormat="false" ht="12.75" hidden="false" customHeight="false" outlineLevel="0" collapsed="false">
      <c r="A5191" s="415" t="n">
        <v>43643</v>
      </c>
    </row>
    <row r="5192" customFormat="false" ht="12.75" hidden="false" customHeight="false" outlineLevel="0" collapsed="false">
      <c r="A5192" s="415" t="n">
        <v>43644</v>
      </c>
    </row>
    <row r="5193" customFormat="false" ht="12.75" hidden="false" customHeight="false" outlineLevel="0" collapsed="false">
      <c r="A5193" s="415" t="n">
        <v>43647</v>
      </c>
    </row>
    <row r="5194" customFormat="false" ht="12.75" hidden="false" customHeight="false" outlineLevel="0" collapsed="false">
      <c r="A5194" s="415" t="n">
        <v>43648</v>
      </c>
    </row>
    <row r="5195" customFormat="false" ht="12.75" hidden="false" customHeight="false" outlineLevel="0" collapsed="false">
      <c r="A5195" s="415" t="n">
        <v>43649</v>
      </c>
    </row>
    <row r="5196" customFormat="false" ht="12.75" hidden="false" customHeight="false" outlineLevel="0" collapsed="false">
      <c r="A5196" s="415" t="n">
        <v>43651</v>
      </c>
    </row>
    <row r="5197" customFormat="false" ht="12.75" hidden="false" customHeight="false" outlineLevel="0" collapsed="false">
      <c r="A5197" s="415" t="n">
        <v>43654</v>
      </c>
    </row>
    <row r="5198" customFormat="false" ht="12.75" hidden="false" customHeight="false" outlineLevel="0" collapsed="false">
      <c r="A5198" s="415" t="n">
        <v>43655</v>
      </c>
    </row>
    <row r="5199" customFormat="false" ht="12.75" hidden="false" customHeight="false" outlineLevel="0" collapsed="false">
      <c r="A5199" s="415" t="n">
        <v>43656</v>
      </c>
    </row>
    <row r="5200" customFormat="false" ht="12.75" hidden="false" customHeight="false" outlineLevel="0" collapsed="false">
      <c r="A5200" s="415" t="n">
        <v>43657</v>
      </c>
    </row>
    <row r="5201" customFormat="false" ht="12.75" hidden="false" customHeight="false" outlineLevel="0" collapsed="false">
      <c r="A5201" s="415" t="n">
        <v>43658</v>
      </c>
    </row>
    <row r="5202" customFormat="false" ht="12.75" hidden="false" customHeight="false" outlineLevel="0" collapsed="false">
      <c r="A5202" s="415" t="n">
        <v>43661</v>
      </c>
    </row>
    <row r="5203" customFormat="false" ht="12.75" hidden="false" customHeight="false" outlineLevel="0" collapsed="false">
      <c r="A5203" s="415" t="n">
        <v>43662</v>
      </c>
    </row>
    <row r="5204" customFormat="false" ht="12.75" hidden="false" customHeight="false" outlineLevel="0" collapsed="false">
      <c r="A5204" s="415" t="n">
        <v>43663</v>
      </c>
    </row>
    <row r="5205" customFormat="false" ht="12.75" hidden="false" customHeight="false" outlineLevel="0" collapsed="false">
      <c r="A5205" s="415" t="n">
        <v>43664</v>
      </c>
    </row>
    <row r="5206" customFormat="false" ht="12.75" hidden="false" customHeight="false" outlineLevel="0" collapsed="false">
      <c r="A5206" s="415" t="n">
        <v>43665</v>
      </c>
    </row>
    <row r="5207" customFormat="false" ht="12.75" hidden="false" customHeight="false" outlineLevel="0" collapsed="false">
      <c r="A5207" s="415" t="n">
        <v>43668</v>
      </c>
    </row>
    <row r="5208" customFormat="false" ht="12.75" hidden="false" customHeight="false" outlineLevel="0" collapsed="false">
      <c r="A5208" s="415" t="n">
        <v>43669</v>
      </c>
    </row>
    <row r="5209" customFormat="false" ht="12.75" hidden="false" customHeight="false" outlineLevel="0" collapsed="false">
      <c r="A5209" s="415" t="n">
        <v>43670</v>
      </c>
    </row>
    <row r="5210" customFormat="false" ht="12.75" hidden="false" customHeight="false" outlineLevel="0" collapsed="false">
      <c r="A5210" s="415" t="n">
        <v>43671</v>
      </c>
    </row>
    <row r="5211" customFormat="false" ht="12.75" hidden="false" customHeight="false" outlineLevel="0" collapsed="false">
      <c r="A5211" s="415" t="n">
        <v>43672</v>
      </c>
    </row>
    <row r="5212" customFormat="false" ht="12.75" hidden="false" customHeight="false" outlineLevel="0" collapsed="false">
      <c r="A5212" s="415" t="n">
        <v>43675</v>
      </c>
    </row>
    <row r="5213" customFormat="false" ht="12.75" hidden="false" customHeight="false" outlineLevel="0" collapsed="false">
      <c r="A5213" s="415" t="n">
        <v>43676</v>
      </c>
    </row>
    <row r="5214" customFormat="false" ht="12.75" hidden="false" customHeight="false" outlineLevel="0" collapsed="false">
      <c r="A5214" s="415" t="n">
        <v>43677</v>
      </c>
    </row>
    <row r="5215" customFormat="false" ht="12.75" hidden="false" customHeight="false" outlineLevel="0" collapsed="false">
      <c r="A5215" s="415" t="n">
        <v>43678</v>
      </c>
    </row>
    <row r="5216" customFormat="false" ht="12.75" hidden="false" customHeight="false" outlineLevel="0" collapsed="false">
      <c r="A5216" s="415" t="n">
        <v>43679</v>
      </c>
    </row>
    <row r="5217" customFormat="false" ht="12.75" hidden="false" customHeight="false" outlineLevel="0" collapsed="false">
      <c r="A5217" s="415" t="n">
        <v>43682</v>
      </c>
    </row>
    <row r="5218" customFormat="false" ht="12.75" hidden="false" customHeight="false" outlineLevel="0" collapsed="false">
      <c r="A5218" s="415" t="n">
        <v>43683</v>
      </c>
    </row>
    <row r="5219" customFormat="false" ht="12.75" hidden="false" customHeight="false" outlineLevel="0" collapsed="false">
      <c r="A5219" s="415" t="n">
        <v>43684</v>
      </c>
    </row>
    <row r="5220" customFormat="false" ht="12.75" hidden="false" customHeight="false" outlineLevel="0" collapsed="false">
      <c r="A5220" s="415" t="n">
        <v>43685</v>
      </c>
    </row>
    <row r="5221" customFormat="false" ht="12.75" hidden="false" customHeight="false" outlineLevel="0" collapsed="false">
      <c r="A5221" s="415" t="n">
        <v>43686</v>
      </c>
    </row>
    <row r="5222" customFormat="false" ht="12.75" hidden="false" customHeight="false" outlineLevel="0" collapsed="false">
      <c r="A5222" s="415" t="n">
        <v>43689</v>
      </c>
    </row>
    <row r="5223" customFormat="false" ht="12.75" hidden="false" customHeight="false" outlineLevel="0" collapsed="false">
      <c r="A5223" s="415" t="n">
        <v>43690</v>
      </c>
    </row>
    <row r="5224" customFormat="false" ht="12.75" hidden="false" customHeight="false" outlineLevel="0" collapsed="false">
      <c r="A5224" s="415" t="n">
        <v>43691</v>
      </c>
    </row>
    <row r="5225" customFormat="false" ht="12.75" hidden="false" customHeight="false" outlineLevel="0" collapsed="false">
      <c r="A5225" s="415" t="n">
        <v>43692</v>
      </c>
    </row>
    <row r="5226" customFormat="false" ht="12.75" hidden="false" customHeight="false" outlineLevel="0" collapsed="false">
      <c r="A5226" s="415" t="n">
        <v>43693</v>
      </c>
    </row>
    <row r="5227" customFormat="false" ht="12.75" hidden="false" customHeight="false" outlineLevel="0" collapsed="false">
      <c r="A5227" s="415" t="n">
        <v>43696</v>
      </c>
    </row>
    <row r="5228" customFormat="false" ht="12.75" hidden="false" customHeight="false" outlineLevel="0" collapsed="false">
      <c r="A5228" s="415" t="n">
        <v>43697</v>
      </c>
    </row>
    <row r="5229" customFormat="false" ht="12.75" hidden="false" customHeight="false" outlineLevel="0" collapsed="false">
      <c r="A5229" s="415" t="n">
        <v>43698</v>
      </c>
    </row>
    <row r="5230" customFormat="false" ht="12.75" hidden="false" customHeight="false" outlineLevel="0" collapsed="false">
      <c r="A5230" s="415" t="n">
        <v>43699</v>
      </c>
    </row>
    <row r="5231" customFormat="false" ht="12.75" hidden="false" customHeight="false" outlineLevel="0" collapsed="false">
      <c r="A5231" s="415" t="n">
        <v>43700</v>
      </c>
    </row>
    <row r="5232" customFormat="false" ht="12.75" hidden="false" customHeight="false" outlineLevel="0" collapsed="false">
      <c r="A5232" s="415" t="n">
        <v>43703</v>
      </c>
    </row>
    <row r="5233" customFormat="false" ht="12.75" hidden="false" customHeight="false" outlineLevel="0" collapsed="false">
      <c r="A5233" s="415" t="n">
        <v>43704</v>
      </c>
    </row>
    <row r="5234" customFormat="false" ht="12.75" hidden="false" customHeight="false" outlineLevel="0" collapsed="false">
      <c r="A5234" s="415" t="n">
        <v>43705</v>
      </c>
    </row>
    <row r="5235" customFormat="false" ht="12.75" hidden="false" customHeight="false" outlineLevel="0" collapsed="false">
      <c r="A5235" s="415" t="n">
        <v>43706</v>
      </c>
    </row>
    <row r="5236" customFormat="false" ht="12.75" hidden="false" customHeight="false" outlineLevel="0" collapsed="false">
      <c r="A5236" s="415" t="n">
        <v>43707</v>
      </c>
    </row>
    <row r="5237" customFormat="false" ht="12.75" hidden="false" customHeight="false" outlineLevel="0" collapsed="false">
      <c r="A5237" s="415" t="n">
        <v>43710</v>
      </c>
    </row>
    <row r="5238" customFormat="false" ht="12.75" hidden="false" customHeight="false" outlineLevel="0" collapsed="false">
      <c r="A5238" s="415" t="n">
        <v>43711</v>
      </c>
    </row>
    <row r="5239" customFormat="false" ht="12.75" hidden="false" customHeight="false" outlineLevel="0" collapsed="false">
      <c r="A5239" s="415" t="n">
        <v>43712</v>
      </c>
    </row>
    <row r="5240" customFormat="false" ht="12.75" hidden="false" customHeight="false" outlineLevel="0" collapsed="false">
      <c r="A5240" s="415" t="n">
        <v>43713</v>
      </c>
    </row>
    <row r="5241" customFormat="false" ht="12.75" hidden="false" customHeight="false" outlineLevel="0" collapsed="false">
      <c r="A5241" s="415" t="n">
        <v>43714</v>
      </c>
    </row>
    <row r="5242" customFormat="false" ht="12.75" hidden="false" customHeight="false" outlineLevel="0" collapsed="false">
      <c r="A5242" s="415" t="n">
        <v>43717</v>
      </c>
    </row>
    <row r="5243" customFormat="false" ht="12.75" hidden="false" customHeight="false" outlineLevel="0" collapsed="false">
      <c r="A5243" s="415" t="n">
        <v>43718</v>
      </c>
    </row>
    <row r="5244" customFormat="false" ht="12.75" hidden="false" customHeight="false" outlineLevel="0" collapsed="false">
      <c r="A5244" s="415" t="n">
        <v>43719</v>
      </c>
    </row>
    <row r="5245" customFormat="false" ht="12.75" hidden="false" customHeight="false" outlineLevel="0" collapsed="false">
      <c r="A5245" s="415" t="n">
        <v>43720</v>
      </c>
    </row>
    <row r="5246" customFormat="false" ht="12.75" hidden="false" customHeight="false" outlineLevel="0" collapsed="false">
      <c r="A5246" s="415" t="n">
        <v>43721</v>
      </c>
    </row>
    <row r="5247" customFormat="false" ht="12.75" hidden="false" customHeight="false" outlineLevel="0" collapsed="false">
      <c r="A5247" s="415" t="n">
        <v>43724</v>
      </c>
    </row>
    <row r="5248" customFormat="false" ht="12.75" hidden="false" customHeight="false" outlineLevel="0" collapsed="false">
      <c r="A5248" s="415" t="n">
        <v>43725</v>
      </c>
    </row>
    <row r="5249" customFormat="false" ht="12.75" hidden="false" customHeight="false" outlineLevel="0" collapsed="false">
      <c r="A5249" s="415" t="n">
        <v>43726</v>
      </c>
    </row>
    <row r="5250" customFormat="false" ht="12.75" hidden="false" customHeight="false" outlineLevel="0" collapsed="false">
      <c r="A5250" s="415" t="n">
        <v>43727</v>
      </c>
    </row>
    <row r="5251" customFormat="false" ht="12.75" hidden="false" customHeight="false" outlineLevel="0" collapsed="false">
      <c r="A5251" s="415" t="n">
        <v>43728</v>
      </c>
    </row>
    <row r="5252" customFormat="false" ht="12.75" hidden="false" customHeight="false" outlineLevel="0" collapsed="false">
      <c r="A5252" s="415" t="n">
        <v>43731</v>
      </c>
    </row>
    <row r="5253" customFormat="false" ht="12.75" hidden="false" customHeight="false" outlineLevel="0" collapsed="false">
      <c r="A5253" s="415" t="n">
        <v>43732</v>
      </c>
    </row>
    <row r="5254" customFormat="false" ht="12.75" hidden="false" customHeight="false" outlineLevel="0" collapsed="false">
      <c r="A5254" s="415" t="n">
        <v>43733</v>
      </c>
    </row>
    <row r="5255" customFormat="false" ht="12.75" hidden="false" customHeight="false" outlineLevel="0" collapsed="false">
      <c r="A5255" s="415" t="n">
        <v>43734</v>
      </c>
    </row>
    <row r="5256" customFormat="false" ht="12.75" hidden="false" customHeight="false" outlineLevel="0" collapsed="false">
      <c r="A5256" s="415" t="n">
        <v>43735</v>
      </c>
    </row>
    <row r="5257" customFormat="false" ht="12.75" hidden="false" customHeight="false" outlineLevel="0" collapsed="false">
      <c r="A5257" s="415" t="n">
        <v>43738</v>
      </c>
    </row>
    <row r="5258" customFormat="false" ht="12.75" hidden="false" customHeight="false" outlineLevel="0" collapsed="false">
      <c r="A5258" s="415" t="n">
        <v>43739</v>
      </c>
    </row>
    <row r="5259" customFormat="false" ht="12.75" hidden="false" customHeight="false" outlineLevel="0" collapsed="false">
      <c r="A5259" s="415" t="n">
        <v>43740</v>
      </c>
    </row>
    <row r="5260" customFormat="false" ht="12.75" hidden="false" customHeight="false" outlineLevel="0" collapsed="false">
      <c r="A5260" s="415" t="n">
        <v>43741</v>
      </c>
    </row>
    <row r="5261" customFormat="false" ht="12.75" hidden="false" customHeight="false" outlineLevel="0" collapsed="false">
      <c r="A5261" s="415" t="n">
        <v>43742</v>
      </c>
    </row>
    <row r="5262" customFormat="false" ht="12.75" hidden="false" customHeight="false" outlineLevel="0" collapsed="false">
      <c r="A5262" s="415" t="n">
        <v>43745</v>
      </c>
    </row>
    <row r="5263" customFormat="false" ht="12.75" hidden="false" customHeight="false" outlineLevel="0" collapsed="false">
      <c r="A5263" s="415" t="n">
        <v>43746</v>
      </c>
    </row>
    <row r="5264" customFormat="false" ht="12.75" hidden="false" customHeight="false" outlineLevel="0" collapsed="false">
      <c r="A5264" s="415" t="n">
        <v>43747</v>
      </c>
    </row>
    <row r="5265" customFormat="false" ht="12.75" hidden="false" customHeight="false" outlineLevel="0" collapsed="false">
      <c r="A5265" s="415" t="n">
        <v>43748</v>
      </c>
    </row>
    <row r="5266" customFormat="false" ht="12.75" hidden="false" customHeight="false" outlineLevel="0" collapsed="false">
      <c r="A5266" s="415" t="n">
        <v>43749</v>
      </c>
    </row>
    <row r="5267" customFormat="false" ht="12.75" hidden="false" customHeight="false" outlineLevel="0" collapsed="false">
      <c r="A5267" s="415" t="n">
        <v>43752</v>
      </c>
    </row>
    <row r="5268" customFormat="false" ht="12.75" hidden="false" customHeight="false" outlineLevel="0" collapsed="false">
      <c r="A5268" s="415" t="n">
        <v>43753</v>
      </c>
    </row>
    <row r="5269" customFormat="false" ht="12.75" hidden="false" customHeight="false" outlineLevel="0" collapsed="false">
      <c r="A5269" s="415" t="n">
        <v>43754</v>
      </c>
    </row>
    <row r="5270" customFormat="false" ht="12.75" hidden="false" customHeight="false" outlineLevel="0" collapsed="false">
      <c r="A5270" s="415" t="n">
        <v>43755</v>
      </c>
    </row>
    <row r="5271" customFormat="false" ht="12.75" hidden="false" customHeight="false" outlineLevel="0" collapsed="false">
      <c r="A5271" s="415" t="n">
        <v>43756</v>
      </c>
    </row>
    <row r="5272" customFormat="false" ht="12.75" hidden="false" customHeight="false" outlineLevel="0" collapsed="false">
      <c r="A5272" s="415" t="n">
        <v>43759</v>
      </c>
    </row>
    <row r="5273" customFormat="false" ht="12.75" hidden="false" customHeight="false" outlineLevel="0" collapsed="false">
      <c r="A5273" s="415" t="n">
        <v>43760</v>
      </c>
    </row>
    <row r="5274" customFormat="false" ht="12.75" hidden="false" customHeight="false" outlineLevel="0" collapsed="false">
      <c r="A5274" s="415" t="n">
        <v>43761</v>
      </c>
    </row>
    <row r="5275" customFormat="false" ht="12.75" hidden="false" customHeight="false" outlineLevel="0" collapsed="false">
      <c r="A5275" s="415" t="n">
        <v>43762</v>
      </c>
    </row>
    <row r="5276" customFormat="false" ht="12.75" hidden="false" customHeight="false" outlineLevel="0" collapsed="false">
      <c r="A5276" s="415" t="n">
        <v>43763</v>
      </c>
    </row>
    <row r="5277" customFormat="false" ht="12.75" hidden="false" customHeight="false" outlineLevel="0" collapsed="false">
      <c r="A5277" s="415" t="n">
        <v>43766</v>
      </c>
    </row>
    <row r="5278" customFormat="false" ht="12.75" hidden="false" customHeight="false" outlineLevel="0" collapsed="false">
      <c r="A5278" s="415" t="n">
        <v>43767</v>
      </c>
    </row>
    <row r="5279" customFormat="false" ht="12.75" hidden="false" customHeight="false" outlineLevel="0" collapsed="false">
      <c r="A5279" s="415" t="n">
        <v>43768</v>
      </c>
    </row>
    <row r="5280" customFormat="false" ht="12.75" hidden="false" customHeight="false" outlineLevel="0" collapsed="false">
      <c r="A5280" s="415" t="n">
        <v>43769</v>
      </c>
    </row>
    <row r="5281" customFormat="false" ht="12.75" hidden="false" customHeight="false" outlineLevel="0" collapsed="false">
      <c r="A5281" s="415" t="n">
        <v>43770</v>
      </c>
    </row>
    <row r="5282" customFormat="false" ht="12.75" hidden="false" customHeight="false" outlineLevel="0" collapsed="false">
      <c r="A5282" s="415" t="n">
        <v>43773</v>
      </c>
    </row>
    <row r="5283" customFormat="false" ht="12.75" hidden="false" customHeight="false" outlineLevel="0" collapsed="false">
      <c r="A5283" s="415" t="n">
        <v>43774</v>
      </c>
    </row>
    <row r="5284" customFormat="false" ht="12.75" hidden="false" customHeight="false" outlineLevel="0" collapsed="false">
      <c r="A5284" s="415" t="n">
        <v>43775</v>
      </c>
    </row>
    <row r="5285" customFormat="false" ht="12.75" hidden="false" customHeight="false" outlineLevel="0" collapsed="false">
      <c r="A5285" s="415" t="n">
        <v>43776</v>
      </c>
    </row>
    <row r="5286" customFormat="false" ht="12.75" hidden="false" customHeight="false" outlineLevel="0" collapsed="false">
      <c r="A5286" s="415" t="n">
        <v>43777</v>
      </c>
    </row>
    <row r="5287" customFormat="false" ht="12.75" hidden="false" customHeight="false" outlineLevel="0" collapsed="false">
      <c r="A5287" s="415" t="n">
        <v>43780</v>
      </c>
    </row>
    <row r="5288" customFormat="false" ht="12.75" hidden="false" customHeight="false" outlineLevel="0" collapsed="false">
      <c r="A5288" s="415" t="n">
        <v>43781</v>
      </c>
    </row>
    <row r="5289" customFormat="false" ht="12.75" hidden="false" customHeight="false" outlineLevel="0" collapsed="false">
      <c r="A5289" s="415" t="n">
        <v>43782</v>
      </c>
    </row>
    <row r="5290" customFormat="false" ht="12.75" hidden="false" customHeight="false" outlineLevel="0" collapsed="false">
      <c r="A5290" s="415" t="n">
        <v>43783</v>
      </c>
    </row>
    <row r="5291" customFormat="false" ht="12.75" hidden="false" customHeight="false" outlineLevel="0" collapsed="false">
      <c r="A5291" s="415" t="n">
        <v>43784</v>
      </c>
    </row>
    <row r="5292" customFormat="false" ht="12.75" hidden="false" customHeight="false" outlineLevel="0" collapsed="false">
      <c r="A5292" s="415" t="n">
        <v>43787</v>
      </c>
    </row>
    <row r="5293" customFormat="false" ht="12.75" hidden="false" customHeight="false" outlineLevel="0" collapsed="false">
      <c r="A5293" s="415" t="n">
        <v>43788</v>
      </c>
    </row>
    <row r="5294" customFormat="false" ht="12.75" hidden="false" customHeight="false" outlineLevel="0" collapsed="false">
      <c r="A5294" s="415" t="n">
        <v>43789</v>
      </c>
    </row>
    <row r="5295" customFormat="false" ht="12.75" hidden="false" customHeight="false" outlineLevel="0" collapsed="false">
      <c r="A5295" s="415" t="n">
        <v>43790</v>
      </c>
    </row>
    <row r="5296" customFormat="false" ht="12.75" hidden="false" customHeight="false" outlineLevel="0" collapsed="false">
      <c r="A5296" s="415" t="n">
        <v>43791</v>
      </c>
    </row>
    <row r="5297" customFormat="false" ht="12.75" hidden="false" customHeight="false" outlineLevel="0" collapsed="false">
      <c r="A5297" s="415" t="n">
        <v>43794</v>
      </c>
    </row>
    <row r="5298" customFormat="false" ht="12.75" hidden="false" customHeight="false" outlineLevel="0" collapsed="false">
      <c r="A5298" s="415" t="n">
        <v>43795</v>
      </c>
    </row>
    <row r="5299" customFormat="false" ht="12.75" hidden="false" customHeight="false" outlineLevel="0" collapsed="false">
      <c r="A5299" s="415" t="n">
        <v>43796</v>
      </c>
    </row>
    <row r="5300" customFormat="false" ht="12.75" hidden="false" customHeight="false" outlineLevel="0" collapsed="false">
      <c r="A5300" s="415" t="n">
        <v>43797</v>
      </c>
    </row>
    <row r="5301" customFormat="false" ht="12.75" hidden="false" customHeight="false" outlineLevel="0" collapsed="false">
      <c r="A5301" s="415" t="n">
        <v>43798</v>
      </c>
    </row>
    <row r="5302" customFormat="false" ht="12.75" hidden="false" customHeight="false" outlineLevel="0" collapsed="false">
      <c r="A5302" s="415" t="n">
        <v>43801</v>
      </c>
    </row>
    <row r="5303" customFormat="false" ht="12.75" hidden="false" customHeight="false" outlineLevel="0" collapsed="false">
      <c r="A5303" s="415" t="n">
        <v>43802</v>
      </c>
    </row>
    <row r="5304" customFormat="false" ht="12.75" hidden="false" customHeight="false" outlineLevel="0" collapsed="false">
      <c r="A5304" s="415" t="n">
        <v>43803</v>
      </c>
    </row>
    <row r="5305" customFormat="false" ht="12.75" hidden="false" customHeight="false" outlineLevel="0" collapsed="false">
      <c r="A5305" s="415" t="n">
        <v>43804</v>
      </c>
    </row>
    <row r="5306" customFormat="false" ht="12.75" hidden="false" customHeight="false" outlineLevel="0" collapsed="false">
      <c r="A5306" s="415" t="n">
        <v>43805</v>
      </c>
    </row>
    <row r="5307" customFormat="false" ht="12.75" hidden="false" customHeight="false" outlineLevel="0" collapsed="false">
      <c r="A5307" s="415" t="n">
        <v>43808</v>
      </c>
    </row>
    <row r="5308" customFormat="false" ht="12.75" hidden="false" customHeight="false" outlineLevel="0" collapsed="false">
      <c r="A5308" s="415" t="n">
        <v>43809</v>
      </c>
    </row>
    <row r="5309" customFormat="false" ht="12.75" hidden="false" customHeight="false" outlineLevel="0" collapsed="false">
      <c r="A5309" s="415" t="n">
        <v>43810</v>
      </c>
    </row>
    <row r="5310" customFormat="false" ht="12.75" hidden="false" customHeight="false" outlineLevel="0" collapsed="false">
      <c r="A5310" s="415" t="n">
        <v>43811</v>
      </c>
    </row>
    <row r="5311" customFormat="false" ht="12.75" hidden="false" customHeight="false" outlineLevel="0" collapsed="false">
      <c r="A5311" s="415" t="n">
        <v>43812</v>
      </c>
    </row>
    <row r="5312" customFormat="false" ht="12.75" hidden="false" customHeight="false" outlineLevel="0" collapsed="false">
      <c r="A5312" s="415" t="n">
        <v>43815</v>
      </c>
    </row>
    <row r="5313" customFormat="false" ht="12.75" hidden="false" customHeight="false" outlineLevel="0" collapsed="false">
      <c r="A5313" s="415" t="n">
        <v>43816</v>
      </c>
    </row>
    <row r="5314" customFormat="false" ht="12.75" hidden="false" customHeight="false" outlineLevel="0" collapsed="false">
      <c r="A5314" s="415" t="n">
        <v>43817</v>
      </c>
    </row>
    <row r="5315" customFormat="false" ht="12.75" hidden="false" customHeight="false" outlineLevel="0" collapsed="false">
      <c r="A5315" s="415" t="n">
        <v>43818</v>
      </c>
    </row>
    <row r="5316" customFormat="false" ht="12.75" hidden="false" customHeight="false" outlineLevel="0" collapsed="false">
      <c r="A5316" s="415" t="n">
        <v>43819</v>
      </c>
    </row>
    <row r="5317" customFormat="false" ht="12.75" hidden="false" customHeight="false" outlineLevel="0" collapsed="false">
      <c r="A5317" s="415" t="n">
        <v>43822</v>
      </c>
    </row>
    <row r="5318" customFormat="false" ht="12.75" hidden="false" customHeight="false" outlineLevel="0" collapsed="false">
      <c r="A5318" s="415" t="n">
        <v>43823</v>
      </c>
    </row>
    <row r="5319" customFormat="false" ht="12.75" hidden="false" customHeight="false" outlineLevel="0" collapsed="false">
      <c r="A5319" s="415" t="n">
        <v>43825</v>
      </c>
    </row>
    <row r="5320" customFormat="false" ht="12.75" hidden="false" customHeight="false" outlineLevel="0" collapsed="false">
      <c r="A5320" s="415" t="n">
        <v>43826</v>
      </c>
    </row>
    <row r="5321" customFormat="false" ht="12.75" hidden="false" customHeight="false" outlineLevel="0" collapsed="false">
      <c r="A5321" s="415" t="n">
        <v>43829</v>
      </c>
    </row>
    <row r="5322" customFormat="false" ht="12.75" hidden="false" customHeight="false" outlineLevel="0" collapsed="false">
      <c r="A5322" s="415" t="n">
        <v>43830</v>
      </c>
    </row>
    <row r="5323" customFormat="false" ht="12.75" hidden="false" customHeight="false" outlineLevel="0" collapsed="false">
      <c r="A5323" s="415" t="n">
        <v>43832</v>
      </c>
    </row>
    <row r="5324" customFormat="false" ht="12.75" hidden="false" customHeight="false" outlineLevel="0" collapsed="false">
      <c r="A5324" s="415" t="n">
        <v>43833</v>
      </c>
    </row>
    <row r="5325" customFormat="false" ht="12.75" hidden="false" customHeight="false" outlineLevel="0" collapsed="false">
      <c r="A5325" s="415" t="n">
        <v>43836</v>
      </c>
    </row>
    <row r="5326" customFormat="false" ht="12.75" hidden="false" customHeight="false" outlineLevel="0" collapsed="false">
      <c r="A5326" s="415" t="n">
        <v>43837</v>
      </c>
    </row>
    <row r="5327" customFormat="false" ht="12.75" hidden="false" customHeight="false" outlineLevel="0" collapsed="false">
      <c r="A5327" s="415" t="n">
        <v>43838</v>
      </c>
    </row>
    <row r="5328" customFormat="false" ht="12.75" hidden="false" customHeight="false" outlineLevel="0" collapsed="false">
      <c r="A5328" s="415" t="n">
        <v>43839</v>
      </c>
    </row>
    <row r="5329" customFormat="false" ht="12.75" hidden="false" customHeight="false" outlineLevel="0" collapsed="false">
      <c r="A5329" s="415" t="n">
        <v>43840</v>
      </c>
    </row>
    <row r="5330" customFormat="false" ht="12.75" hidden="false" customHeight="false" outlineLevel="0" collapsed="false">
      <c r="A5330" s="415" t="n">
        <v>43843</v>
      </c>
    </row>
    <row r="5331" customFormat="false" ht="12.75" hidden="false" customHeight="false" outlineLevel="0" collapsed="false">
      <c r="A5331" s="415" t="n">
        <v>43844</v>
      </c>
    </row>
    <row r="5332" customFormat="false" ht="12.75" hidden="false" customHeight="false" outlineLevel="0" collapsed="false">
      <c r="A5332" s="415" t="n">
        <v>43845</v>
      </c>
    </row>
    <row r="5333" customFormat="false" ht="12.75" hidden="false" customHeight="false" outlineLevel="0" collapsed="false">
      <c r="A5333" s="415" t="n">
        <v>43846</v>
      </c>
    </row>
    <row r="5334" customFormat="false" ht="12.75" hidden="false" customHeight="false" outlineLevel="0" collapsed="false">
      <c r="A5334" s="415" t="n">
        <v>43847</v>
      </c>
    </row>
    <row r="5335" customFormat="false" ht="12.75" hidden="false" customHeight="false" outlineLevel="0" collapsed="false">
      <c r="A5335" s="415" t="n">
        <v>43850</v>
      </c>
    </row>
    <row r="5336" customFormat="false" ht="12.75" hidden="false" customHeight="false" outlineLevel="0" collapsed="false">
      <c r="A5336" s="415" t="n">
        <v>43851</v>
      </c>
    </row>
    <row r="5337" customFormat="false" ht="12.75" hidden="false" customHeight="false" outlineLevel="0" collapsed="false">
      <c r="A5337" s="415" t="n">
        <v>43852</v>
      </c>
    </row>
    <row r="5338" customFormat="false" ht="12.75" hidden="false" customHeight="false" outlineLevel="0" collapsed="false">
      <c r="A5338" s="415" t="n">
        <v>43853</v>
      </c>
    </row>
    <row r="5339" customFormat="false" ht="12.75" hidden="false" customHeight="false" outlineLevel="0" collapsed="false">
      <c r="A5339" s="415" t="n">
        <v>43854</v>
      </c>
    </row>
    <row r="5340" customFormat="false" ht="12.75" hidden="false" customHeight="false" outlineLevel="0" collapsed="false">
      <c r="A5340" s="415" t="n">
        <v>43857</v>
      </c>
    </row>
    <row r="5341" customFormat="false" ht="12.75" hidden="false" customHeight="false" outlineLevel="0" collapsed="false">
      <c r="A5341" s="415" t="n">
        <v>43858</v>
      </c>
    </row>
    <row r="5342" customFormat="false" ht="12.75" hidden="false" customHeight="false" outlineLevel="0" collapsed="false">
      <c r="A5342" s="415" t="n">
        <v>43859</v>
      </c>
    </row>
    <row r="5343" customFormat="false" ht="12.75" hidden="false" customHeight="false" outlineLevel="0" collapsed="false">
      <c r="A5343" s="415" t="n">
        <v>43860</v>
      </c>
    </row>
    <row r="5344" customFormat="false" ht="12.75" hidden="false" customHeight="false" outlineLevel="0" collapsed="false">
      <c r="A5344" s="415" t="n">
        <v>43861</v>
      </c>
    </row>
    <row r="5345" customFormat="false" ht="12.75" hidden="false" customHeight="false" outlineLevel="0" collapsed="false">
      <c r="A5345" s="415" t="n">
        <v>43864</v>
      </c>
    </row>
    <row r="5346" customFormat="false" ht="12.75" hidden="false" customHeight="false" outlineLevel="0" collapsed="false">
      <c r="A5346" s="415" t="n">
        <v>43865</v>
      </c>
    </row>
    <row r="5347" customFormat="false" ht="12.75" hidden="false" customHeight="false" outlineLevel="0" collapsed="false">
      <c r="A5347" s="415" t="n">
        <v>43866</v>
      </c>
    </row>
    <row r="5348" customFormat="false" ht="12.75" hidden="false" customHeight="false" outlineLevel="0" collapsed="false">
      <c r="A5348" s="415" t="n">
        <v>43867</v>
      </c>
    </row>
    <row r="5349" customFormat="false" ht="12.75" hidden="false" customHeight="false" outlineLevel="0" collapsed="false">
      <c r="A5349" s="415" t="n">
        <v>43868</v>
      </c>
    </row>
    <row r="5350" customFormat="false" ht="12.75" hidden="false" customHeight="false" outlineLevel="0" collapsed="false">
      <c r="A5350" s="415" t="n">
        <v>43871</v>
      </c>
    </row>
    <row r="5351" customFormat="false" ht="12.75" hidden="false" customHeight="false" outlineLevel="0" collapsed="false">
      <c r="A5351" s="415" t="n">
        <v>43872</v>
      </c>
    </row>
    <row r="5352" customFormat="false" ht="12.75" hidden="false" customHeight="false" outlineLevel="0" collapsed="false">
      <c r="A5352" s="415" t="n">
        <v>43873</v>
      </c>
    </row>
    <row r="5353" customFormat="false" ht="12.75" hidden="false" customHeight="false" outlineLevel="0" collapsed="false">
      <c r="A5353" s="415" t="n">
        <v>43874</v>
      </c>
    </row>
    <row r="5354" customFormat="false" ht="12.75" hidden="false" customHeight="false" outlineLevel="0" collapsed="false">
      <c r="A5354" s="415" t="n">
        <v>43875</v>
      </c>
    </row>
    <row r="5355" customFormat="false" ht="12.75" hidden="false" customHeight="false" outlineLevel="0" collapsed="false">
      <c r="A5355" s="415" t="n">
        <v>43878</v>
      </c>
    </row>
    <row r="5356" customFormat="false" ht="12.75" hidden="false" customHeight="false" outlineLevel="0" collapsed="false">
      <c r="A5356" s="415" t="n">
        <v>43879</v>
      </c>
    </row>
    <row r="5357" customFormat="false" ht="12.75" hidden="false" customHeight="false" outlineLevel="0" collapsed="false">
      <c r="A5357" s="415" t="n">
        <v>43880</v>
      </c>
    </row>
    <row r="5358" customFormat="false" ht="12.75" hidden="false" customHeight="false" outlineLevel="0" collapsed="false">
      <c r="A5358" s="415" t="n">
        <v>43881</v>
      </c>
    </row>
    <row r="5359" customFormat="false" ht="12.75" hidden="false" customHeight="false" outlineLevel="0" collapsed="false">
      <c r="A5359" s="415" t="n">
        <v>43882</v>
      </c>
    </row>
    <row r="5360" customFormat="false" ht="12.75" hidden="false" customHeight="false" outlineLevel="0" collapsed="false">
      <c r="A5360" s="415" t="n">
        <v>43885</v>
      </c>
    </row>
    <row r="5361" customFormat="false" ht="12.75" hidden="false" customHeight="false" outlineLevel="0" collapsed="false">
      <c r="A5361" s="415" t="n">
        <v>43886</v>
      </c>
    </row>
    <row r="5362" customFormat="false" ht="12.75" hidden="false" customHeight="false" outlineLevel="0" collapsed="false">
      <c r="A5362" s="415" t="n">
        <v>43887</v>
      </c>
    </row>
    <row r="5363" customFormat="false" ht="12.75" hidden="false" customHeight="false" outlineLevel="0" collapsed="false">
      <c r="A5363" s="415" t="n">
        <v>43888</v>
      </c>
    </row>
    <row r="5364" customFormat="false" ht="12.75" hidden="false" customHeight="false" outlineLevel="0" collapsed="false">
      <c r="A5364" s="415" t="n">
        <v>43889</v>
      </c>
    </row>
    <row r="5365" customFormat="false" ht="12.75" hidden="false" customHeight="false" outlineLevel="0" collapsed="false">
      <c r="A5365" s="415" t="n">
        <v>43892</v>
      </c>
    </row>
    <row r="5366" customFormat="false" ht="12.75" hidden="false" customHeight="false" outlineLevel="0" collapsed="false">
      <c r="A5366" s="415" t="n">
        <v>43893</v>
      </c>
    </row>
    <row r="5367" customFormat="false" ht="12.75" hidden="false" customHeight="false" outlineLevel="0" collapsed="false">
      <c r="A5367" s="415" t="n">
        <v>43894</v>
      </c>
    </row>
    <row r="5368" customFormat="false" ht="12.75" hidden="false" customHeight="false" outlineLevel="0" collapsed="false">
      <c r="A5368" s="415" t="n">
        <v>43895</v>
      </c>
    </row>
    <row r="5369" customFormat="false" ht="12.75" hidden="false" customHeight="false" outlineLevel="0" collapsed="false">
      <c r="A5369" s="415" t="n">
        <v>43896</v>
      </c>
    </row>
    <row r="5370" customFormat="false" ht="12.75" hidden="false" customHeight="false" outlineLevel="0" collapsed="false">
      <c r="A5370" s="415" t="n">
        <v>43899</v>
      </c>
    </row>
    <row r="5371" customFormat="false" ht="12.75" hidden="false" customHeight="false" outlineLevel="0" collapsed="false">
      <c r="A5371" s="415" t="n">
        <v>43900</v>
      </c>
    </row>
    <row r="5372" customFormat="false" ht="12.75" hidden="false" customHeight="false" outlineLevel="0" collapsed="false">
      <c r="A5372" s="415" t="n">
        <v>43901</v>
      </c>
    </row>
    <row r="5373" customFormat="false" ht="12.75" hidden="false" customHeight="false" outlineLevel="0" collapsed="false">
      <c r="A5373" s="415" t="n">
        <v>43902</v>
      </c>
    </row>
    <row r="5374" customFormat="false" ht="12.75" hidden="false" customHeight="false" outlineLevel="0" collapsed="false">
      <c r="A5374" s="415" t="n">
        <v>43903</v>
      </c>
    </row>
    <row r="5375" customFormat="false" ht="12.75" hidden="false" customHeight="false" outlineLevel="0" collapsed="false">
      <c r="A5375" s="415" t="n">
        <v>43906</v>
      </c>
    </row>
    <row r="5376" customFormat="false" ht="12.75" hidden="false" customHeight="false" outlineLevel="0" collapsed="false">
      <c r="A5376" s="415" t="n">
        <v>43907</v>
      </c>
    </row>
    <row r="5377" customFormat="false" ht="12.75" hidden="false" customHeight="false" outlineLevel="0" collapsed="false">
      <c r="A5377" s="415" t="n">
        <v>43908</v>
      </c>
    </row>
    <row r="5378" customFormat="false" ht="12.75" hidden="false" customHeight="false" outlineLevel="0" collapsed="false">
      <c r="A5378" s="415" t="n">
        <v>43909</v>
      </c>
    </row>
    <row r="5379" customFormat="false" ht="12.75" hidden="false" customHeight="false" outlineLevel="0" collapsed="false">
      <c r="A5379" s="415" t="n">
        <v>43910</v>
      </c>
    </row>
    <row r="5380" customFormat="false" ht="12.75" hidden="false" customHeight="false" outlineLevel="0" collapsed="false">
      <c r="A5380" s="415" t="n">
        <v>43913</v>
      </c>
    </row>
    <row r="5381" customFormat="false" ht="12.75" hidden="false" customHeight="false" outlineLevel="0" collapsed="false">
      <c r="A5381" s="415" t="n">
        <v>43914</v>
      </c>
    </row>
    <row r="5382" customFormat="false" ht="12.75" hidden="false" customHeight="false" outlineLevel="0" collapsed="false">
      <c r="A5382" s="415" t="n">
        <v>43915</v>
      </c>
    </row>
    <row r="5383" customFormat="false" ht="12.75" hidden="false" customHeight="false" outlineLevel="0" collapsed="false">
      <c r="A5383" s="415" t="n">
        <v>43916</v>
      </c>
    </row>
    <row r="5384" customFormat="false" ht="12.75" hidden="false" customHeight="false" outlineLevel="0" collapsed="false">
      <c r="A5384" s="415" t="n">
        <v>43917</v>
      </c>
    </row>
    <row r="5385" customFormat="false" ht="12.75" hidden="false" customHeight="false" outlineLevel="0" collapsed="false">
      <c r="A5385" s="415" t="n">
        <v>43920</v>
      </c>
    </row>
    <row r="5386" customFormat="false" ht="12.75" hidden="false" customHeight="false" outlineLevel="0" collapsed="false">
      <c r="A5386" s="415" t="n">
        <v>43921</v>
      </c>
    </row>
    <row r="5387" customFormat="false" ht="12.75" hidden="false" customHeight="false" outlineLevel="0" collapsed="false">
      <c r="A5387" s="415" t="n">
        <v>43922</v>
      </c>
    </row>
    <row r="5388" customFormat="false" ht="12.75" hidden="false" customHeight="false" outlineLevel="0" collapsed="false">
      <c r="A5388" s="415" t="n">
        <v>43923</v>
      </c>
    </row>
    <row r="5389" customFormat="false" ht="12.75" hidden="false" customHeight="false" outlineLevel="0" collapsed="false">
      <c r="A5389" s="415" t="n">
        <v>43924</v>
      </c>
    </row>
    <row r="5390" customFormat="false" ht="12.75" hidden="false" customHeight="false" outlineLevel="0" collapsed="false">
      <c r="A5390" s="415" t="n">
        <v>43927</v>
      </c>
    </row>
    <row r="5391" customFormat="false" ht="12.75" hidden="false" customHeight="false" outlineLevel="0" collapsed="false">
      <c r="A5391" s="415" t="n">
        <v>43928</v>
      </c>
    </row>
    <row r="5392" customFormat="false" ht="12.75" hidden="false" customHeight="false" outlineLevel="0" collapsed="false">
      <c r="A5392" s="415" t="n">
        <v>43929</v>
      </c>
    </row>
    <row r="5393" customFormat="false" ht="12.75" hidden="false" customHeight="false" outlineLevel="0" collapsed="false">
      <c r="A5393" s="415" t="n">
        <v>43930</v>
      </c>
    </row>
    <row r="5394" customFormat="false" ht="12.75" hidden="false" customHeight="false" outlineLevel="0" collapsed="false">
      <c r="A5394" s="415" t="n">
        <v>43931</v>
      </c>
    </row>
    <row r="5395" customFormat="false" ht="12.75" hidden="false" customHeight="false" outlineLevel="0" collapsed="false">
      <c r="A5395" s="415" t="n">
        <v>43934</v>
      </c>
    </row>
    <row r="5396" customFormat="false" ht="12.75" hidden="false" customHeight="false" outlineLevel="0" collapsed="false">
      <c r="A5396" s="415" t="n">
        <v>43935</v>
      </c>
    </row>
    <row r="5397" customFormat="false" ht="12.75" hidden="false" customHeight="false" outlineLevel="0" collapsed="false">
      <c r="A5397" s="415" t="n">
        <v>43936</v>
      </c>
    </row>
    <row r="5398" customFormat="false" ht="12.75" hidden="false" customHeight="false" outlineLevel="0" collapsed="false">
      <c r="A5398" s="415" t="n">
        <v>43937</v>
      </c>
    </row>
    <row r="5399" customFormat="false" ht="12.75" hidden="false" customHeight="false" outlineLevel="0" collapsed="false">
      <c r="A5399" s="415" t="n">
        <v>43938</v>
      </c>
    </row>
    <row r="5400" customFormat="false" ht="12.75" hidden="false" customHeight="false" outlineLevel="0" collapsed="false">
      <c r="A5400" s="415" t="n">
        <v>43941</v>
      </c>
    </row>
    <row r="5401" customFormat="false" ht="12.75" hidden="false" customHeight="false" outlineLevel="0" collapsed="false">
      <c r="A5401" s="415" t="n">
        <v>43942</v>
      </c>
    </row>
    <row r="5402" customFormat="false" ht="12.75" hidden="false" customHeight="false" outlineLevel="0" collapsed="false">
      <c r="A5402" s="415" t="n">
        <v>43943</v>
      </c>
    </row>
    <row r="5403" customFormat="false" ht="12.75" hidden="false" customHeight="false" outlineLevel="0" collapsed="false">
      <c r="A5403" s="415" t="n">
        <v>43944</v>
      </c>
    </row>
    <row r="5404" customFormat="false" ht="12.75" hidden="false" customHeight="false" outlineLevel="0" collapsed="false">
      <c r="A5404" s="415" t="n">
        <v>43945</v>
      </c>
    </row>
    <row r="5405" customFormat="false" ht="12.75" hidden="false" customHeight="false" outlineLevel="0" collapsed="false">
      <c r="A5405" s="415" t="n">
        <v>43948</v>
      </c>
    </row>
    <row r="5406" customFormat="false" ht="12.75" hidden="false" customHeight="false" outlineLevel="0" collapsed="false">
      <c r="A5406" s="415" t="n">
        <v>43949</v>
      </c>
    </row>
    <row r="5407" customFormat="false" ht="12.75" hidden="false" customHeight="false" outlineLevel="0" collapsed="false">
      <c r="A5407" s="415" t="n">
        <v>43950</v>
      </c>
    </row>
    <row r="5408" customFormat="false" ht="12.75" hidden="false" customHeight="false" outlineLevel="0" collapsed="false">
      <c r="A5408" s="415" t="n">
        <v>43951</v>
      </c>
    </row>
    <row r="5409" customFormat="false" ht="12.75" hidden="false" customHeight="false" outlineLevel="0" collapsed="false">
      <c r="A5409" s="415" t="n">
        <v>43952</v>
      </c>
    </row>
    <row r="5410" customFormat="false" ht="12.75" hidden="false" customHeight="false" outlineLevel="0" collapsed="false">
      <c r="A5410" s="415" t="n">
        <v>43955</v>
      </c>
    </row>
    <row r="5411" customFormat="false" ht="12.75" hidden="false" customHeight="false" outlineLevel="0" collapsed="false">
      <c r="A5411" s="415" t="n">
        <v>43956</v>
      </c>
    </row>
    <row r="5412" customFormat="false" ht="12.75" hidden="false" customHeight="false" outlineLevel="0" collapsed="false">
      <c r="A5412" s="415" t="n">
        <v>43957</v>
      </c>
    </row>
    <row r="5413" customFormat="false" ht="12.75" hidden="false" customHeight="false" outlineLevel="0" collapsed="false">
      <c r="A5413" s="415" t="n">
        <v>43958</v>
      </c>
    </row>
    <row r="5414" customFormat="false" ht="12.75" hidden="false" customHeight="false" outlineLevel="0" collapsed="false">
      <c r="A5414" s="415" t="n">
        <v>43959</v>
      </c>
    </row>
    <row r="5415" customFormat="false" ht="12.75" hidden="false" customHeight="false" outlineLevel="0" collapsed="false">
      <c r="A5415" s="415" t="n">
        <v>43962</v>
      </c>
    </row>
    <row r="5416" customFormat="false" ht="12.75" hidden="false" customHeight="false" outlineLevel="0" collapsed="false">
      <c r="A5416" s="415" t="n">
        <v>43963</v>
      </c>
    </row>
    <row r="5417" customFormat="false" ht="12.75" hidden="false" customHeight="false" outlineLevel="0" collapsed="false">
      <c r="A5417" s="415" t="n">
        <v>43964</v>
      </c>
    </row>
    <row r="5418" customFormat="false" ht="12.75" hidden="false" customHeight="false" outlineLevel="0" collapsed="false">
      <c r="A5418" s="415" t="n">
        <v>43965</v>
      </c>
    </row>
    <row r="5419" customFormat="false" ht="12.75" hidden="false" customHeight="false" outlineLevel="0" collapsed="false">
      <c r="A5419" s="415" t="n">
        <v>43966</v>
      </c>
    </row>
    <row r="5420" customFormat="false" ht="12.75" hidden="false" customHeight="false" outlineLevel="0" collapsed="false">
      <c r="A5420" s="415" t="n">
        <v>43969</v>
      </c>
    </row>
    <row r="5421" customFormat="false" ht="12.75" hidden="false" customHeight="false" outlineLevel="0" collapsed="false">
      <c r="A5421" s="415" t="n">
        <v>43970</v>
      </c>
    </row>
    <row r="5422" customFormat="false" ht="12.75" hidden="false" customHeight="false" outlineLevel="0" collapsed="false">
      <c r="A5422" s="415" t="n">
        <v>43971</v>
      </c>
    </row>
    <row r="5423" customFormat="false" ht="12.75" hidden="false" customHeight="false" outlineLevel="0" collapsed="false">
      <c r="A5423" s="415" t="n">
        <v>43972</v>
      </c>
    </row>
    <row r="5424" customFormat="false" ht="12.75" hidden="false" customHeight="false" outlineLevel="0" collapsed="false">
      <c r="A5424" s="415" t="n">
        <v>43973</v>
      </c>
    </row>
    <row r="5425" customFormat="false" ht="12.75" hidden="false" customHeight="false" outlineLevel="0" collapsed="false">
      <c r="A5425" s="415" t="n">
        <v>43976</v>
      </c>
    </row>
    <row r="5426" customFormat="false" ht="12.75" hidden="false" customHeight="false" outlineLevel="0" collapsed="false">
      <c r="A5426" s="415" t="n">
        <v>43977</v>
      </c>
    </row>
    <row r="5427" customFormat="false" ht="12.75" hidden="false" customHeight="false" outlineLevel="0" collapsed="false">
      <c r="A5427" s="415" t="n">
        <v>43978</v>
      </c>
    </row>
    <row r="5428" customFormat="false" ht="12.75" hidden="false" customHeight="false" outlineLevel="0" collapsed="false">
      <c r="A5428" s="415" t="n">
        <v>43979</v>
      </c>
    </row>
    <row r="5429" customFormat="false" ht="12.75" hidden="false" customHeight="false" outlineLevel="0" collapsed="false">
      <c r="A5429" s="415" t="n">
        <v>43980</v>
      </c>
    </row>
    <row r="5430" customFormat="false" ht="12.75" hidden="false" customHeight="false" outlineLevel="0" collapsed="false">
      <c r="A5430" s="415" t="n">
        <v>43983</v>
      </c>
    </row>
    <row r="5431" customFormat="false" ht="12.75" hidden="false" customHeight="false" outlineLevel="0" collapsed="false">
      <c r="A5431" s="415" t="n">
        <v>43984</v>
      </c>
    </row>
    <row r="5432" customFormat="false" ht="12.75" hidden="false" customHeight="false" outlineLevel="0" collapsed="false">
      <c r="A5432" s="415" t="n">
        <v>43985</v>
      </c>
    </row>
    <row r="5433" customFormat="false" ht="12.75" hidden="false" customHeight="false" outlineLevel="0" collapsed="false">
      <c r="A5433" s="415" t="n">
        <v>43986</v>
      </c>
    </row>
    <row r="5434" customFormat="false" ht="12.75" hidden="false" customHeight="false" outlineLevel="0" collapsed="false">
      <c r="A5434" s="415" t="n">
        <v>43987</v>
      </c>
    </row>
    <row r="5435" customFormat="false" ht="12.75" hidden="false" customHeight="false" outlineLevel="0" collapsed="false">
      <c r="A5435" s="415" t="n">
        <v>43990</v>
      </c>
    </row>
    <row r="5436" customFormat="false" ht="12.75" hidden="false" customHeight="false" outlineLevel="0" collapsed="false">
      <c r="A5436" s="415" t="n">
        <v>43991</v>
      </c>
    </row>
    <row r="5437" customFormat="false" ht="12.75" hidden="false" customHeight="false" outlineLevel="0" collapsed="false">
      <c r="A5437" s="415" t="n">
        <v>43992</v>
      </c>
    </row>
    <row r="5438" customFormat="false" ht="12.75" hidden="false" customHeight="false" outlineLevel="0" collapsed="false">
      <c r="A5438" s="415" t="n">
        <v>43993</v>
      </c>
    </row>
    <row r="5439" customFormat="false" ht="12.75" hidden="false" customHeight="false" outlineLevel="0" collapsed="false">
      <c r="A5439" s="415" t="n">
        <v>43994</v>
      </c>
    </row>
    <row r="5440" customFormat="false" ht="12.75" hidden="false" customHeight="false" outlineLevel="0" collapsed="false">
      <c r="A5440" s="415" t="n">
        <v>43997</v>
      </c>
    </row>
    <row r="5441" customFormat="false" ht="12.75" hidden="false" customHeight="false" outlineLevel="0" collapsed="false">
      <c r="A5441" s="415" t="n">
        <v>43998</v>
      </c>
    </row>
    <row r="5442" customFormat="false" ht="12.75" hidden="false" customHeight="false" outlineLevel="0" collapsed="false">
      <c r="A5442" s="415" t="n">
        <v>43999</v>
      </c>
    </row>
    <row r="5443" customFormat="false" ht="12.75" hidden="false" customHeight="false" outlineLevel="0" collapsed="false">
      <c r="A5443" s="415" t="n">
        <v>44000</v>
      </c>
    </row>
    <row r="5444" customFormat="false" ht="12.75" hidden="false" customHeight="false" outlineLevel="0" collapsed="false">
      <c r="A5444" s="415" t="n">
        <v>44001</v>
      </c>
    </row>
    <row r="5445" customFormat="false" ht="12.75" hidden="false" customHeight="false" outlineLevel="0" collapsed="false">
      <c r="A5445" s="415" t="n">
        <v>44004</v>
      </c>
    </row>
    <row r="5446" customFormat="false" ht="12.75" hidden="false" customHeight="false" outlineLevel="0" collapsed="false">
      <c r="A5446" s="415" t="n">
        <v>44005</v>
      </c>
    </row>
    <row r="5447" customFormat="false" ht="12.75" hidden="false" customHeight="false" outlineLevel="0" collapsed="false">
      <c r="A5447" s="415" t="n">
        <v>44006</v>
      </c>
    </row>
    <row r="5448" customFormat="false" ht="12.75" hidden="false" customHeight="false" outlineLevel="0" collapsed="false">
      <c r="A5448" s="415" t="n">
        <v>44007</v>
      </c>
    </row>
    <row r="5449" customFormat="false" ht="12.75" hidden="false" customHeight="false" outlineLevel="0" collapsed="false">
      <c r="A5449" s="415" t="n">
        <v>44008</v>
      </c>
    </row>
    <row r="5450" customFormat="false" ht="12.75" hidden="false" customHeight="false" outlineLevel="0" collapsed="false">
      <c r="A5450" s="415" t="n">
        <v>44011</v>
      </c>
    </row>
    <row r="5451" customFormat="false" ht="12.75" hidden="false" customHeight="false" outlineLevel="0" collapsed="false">
      <c r="A5451" s="415" t="n">
        <v>44012</v>
      </c>
    </row>
    <row r="5452" customFormat="false" ht="12.75" hidden="false" customHeight="false" outlineLevel="0" collapsed="false">
      <c r="A5452" s="415" t="n">
        <v>44013</v>
      </c>
    </row>
    <row r="5453" customFormat="false" ht="12.75" hidden="false" customHeight="false" outlineLevel="0" collapsed="false">
      <c r="A5453" s="415" t="n">
        <v>44014</v>
      </c>
    </row>
    <row r="5454" customFormat="false" ht="12.75" hidden="false" customHeight="false" outlineLevel="0" collapsed="false">
      <c r="A5454" s="415" t="n">
        <v>44015</v>
      </c>
    </row>
    <row r="5455" customFormat="false" ht="12.75" hidden="false" customHeight="false" outlineLevel="0" collapsed="false">
      <c r="A5455" s="415" t="n">
        <v>44018</v>
      </c>
    </row>
    <row r="5456" customFormat="false" ht="12.75" hidden="false" customHeight="false" outlineLevel="0" collapsed="false">
      <c r="A5456" s="415" t="n">
        <v>44019</v>
      </c>
    </row>
    <row r="5457" customFormat="false" ht="12.75" hidden="false" customHeight="false" outlineLevel="0" collapsed="false">
      <c r="A5457" s="415" t="n">
        <v>44020</v>
      </c>
    </row>
    <row r="5458" customFormat="false" ht="12.75" hidden="false" customHeight="false" outlineLevel="0" collapsed="false">
      <c r="A5458" s="415" t="n">
        <v>44021</v>
      </c>
    </row>
    <row r="5459" customFormat="false" ht="12.75" hidden="false" customHeight="false" outlineLevel="0" collapsed="false">
      <c r="A5459" s="415" t="n">
        <v>44022</v>
      </c>
    </row>
    <row r="5460" customFormat="false" ht="12.75" hidden="false" customHeight="false" outlineLevel="0" collapsed="false">
      <c r="A5460" s="415" t="n">
        <v>44025</v>
      </c>
    </row>
    <row r="5461" customFormat="false" ht="12.75" hidden="false" customHeight="false" outlineLevel="0" collapsed="false">
      <c r="A5461" s="415" t="n">
        <v>44026</v>
      </c>
    </row>
    <row r="5462" customFormat="false" ht="12.75" hidden="false" customHeight="false" outlineLevel="0" collapsed="false">
      <c r="A5462" s="415" t="n">
        <v>44027</v>
      </c>
    </row>
    <row r="5463" customFormat="false" ht="12.75" hidden="false" customHeight="false" outlineLevel="0" collapsed="false">
      <c r="A5463" s="415" t="n">
        <v>44028</v>
      </c>
    </row>
    <row r="5464" customFormat="false" ht="12.75" hidden="false" customHeight="false" outlineLevel="0" collapsed="false">
      <c r="A5464" s="415" t="n">
        <v>44029</v>
      </c>
    </row>
    <row r="5465" customFormat="false" ht="12.75" hidden="false" customHeight="false" outlineLevel="0" collapsed="false">
      <c r="A5465" s="415" t="n">
        <v>44032</v>
      </c>
    </row>
    <row r="5466" customFormat="false" ht="12.75" hidden="false" customHeight="false" outlineLevel="0" collapsed="false">
      <c r="A5466" s="415" t="n">
        <v>44033</v>
      </c>
    </row>
    <row r="5467" customFormat="false" ht="12.75" hidden="false" customHeight="false" outlineLevel="0" collapsed="false">
      <c r="A5467" s="415" t="n">
        <v>44034</v>
      </c>
    </row>
    <row r="5468" customFormat="false" ht="12.75" hidden="false" customHeight="false" outlineLevel="0" collapsed="false">
      <c r="A5468" s="415" t="n">
        <v>44035</v>
      </c>
    </row>
    <row r="5469" customFormat="false" ht="12.75" hidden="false" customHeight="false" outlineLevel="0" collapsed="false">
      <c r="A5469" s="415" t="n">
        <v>44036</v>
      </c>
    </row>
    <row r="5470" customFormat="false" ht="12.75" hidden="false" customHeight="false" outlineLevel="0" collapsed="false">
      <c r="A5470" s="415" t="n">
        <v>44039</v>
      </c>
    </row>
    <row r="5471" customFormat="false" ht="12.75" hidden="false" customHeight="false" outlineLevel="0" collapsed="false">
      <c r="A5471" s="415" t="n">
        <v>44040</v>
      </c>
    </row>
    <row r="5472" customFormat="false" ht="12.75" hidden="false" customHeight="false" outlineLevel="0" collapsed="false">
      <c r="A5472" s="415" t="n">
        <v>44041</v>
      </c>
    </row>
    <row r="5473" customFormat="false" ht="12.75" hidden="false" customHeight="false" outlineLevel="0" collapsed="false">
      <c r="A5473" s="415" t="n">
        <v>44042</v>
      </c>
    </row>
    <row r="5474" customFormat="false" ht="12.75" hidden="false" customHeight="false" outlineLevel="0" collapsed="false">
      <c r="A5474" s="415" t="n">
        <v>44043</v>
      </c>
    </row>
    <row r="5475" customFormat="false" ht="12.75" hidden="false" customHeight="false" outlineLevel="0" collapsed="false">
      <c r="A5475" s="415" t="n">
        <v>44046</v>
      </c>
    </row>
    <row r="5476" customFormat="false" ht="12.75" hidden="false" customHeight="false" outlineLevel="0" collapsed="false">
      <c r="A5476" s="415" t="n">
        <v>44047</v>
      </c>
    </row>
    <row r="5477" customFormat="false" ht="12.75" hidden="false" customHeight="false" outlineLevel="0" collapsed="false">
      <c r="A5477" s="415" t="n">
        <v>44048</v>
      </c>
    </row>
    <row r="5478" customFormat="false" ht="12.75" hidden="false" customHeight="false" outlineLevel="0" collapsed="false">
      <c r="A5478" s="415" t="n">
        <v>44049</v>
      </c>
    </row>
    <row r="5479" customFormat="false" ht="12.75" hidden="false" customHeight="false" outlineLevel="0" collapsed="false">
      <c r="A5479" s="415" t="n">
        <v>44050</v>
      </c>
    </row>
    <row r="5480" customFormat="false" ht="12.75" hidden="false" customHeight="false" outlineLevel="0" collapsed="false">
      <c r="A5480" s="415" t="n">
        <v>44053</v>
      </c>
    </row>
    <row r="5481" customFormat="false" ht="12.75" hidden="false" customHeight="false" outlineLevel="0" collapsed="false">
      <c r="A5481" s="415" t="n">
        <v>44054</v>
      </c>
    </row>
    <row r="5482" customFormat="false" ht="12.75" hidden="false" customHeight="false" outlineLevel="0" collapsed="false">
      <c r="A5482" s="415" t="n">
        <v>44055</v>
      </c>
    </row>
    <row r="5483" customFormat="false" ht="12.75" hidden="false" customHeight="false" outlineLevel="0" collapsed="false">
      <c r="A5483" s="415" t="n">
        <v>44056</v>
      </c>
    </row>
    <row r="5484" customFormat="false" ht="12.75" hidden="false" customHeight="false" outlineLevel="0" collapsed="false">
      <c r="A5484" s="415" t="n">
        <v>44057</v>
      </c>
    </row>
    <row r="5485" customFormat="false" ht="12.75" hidden="false" customHeight="false" outlineLevel="0" collapsed="false">
      <c r="A5485" s="415" t="n">
        <v>44060</v>
      </c>
    </row>
    <row r="5486" customFormat="false" ht="12.75" hidden="false" customHeight="false" outlineLevel="0" collapsed="false">
      <c r="A5486" s="415" t="n">
        <v>44061</v>
      </c>
    </row>
    <row r="5487" customFormat="false" ht="12.75" hidden="false" customHeight="false" outlineLevel="0" collapsed="false">
      <c r="A5487" s="415" t="n">
        <v>44062</v>
      </c>
    </row>
    <row r="5488" customFormat="false" ht="12.75" hidden="false" customHeight="false" outlineLevel="0" collapsed="false">
      <c r="A5488" s="415" t="n">
        <v>44063</v>
      </c>
    </row>
    <row r="5489" customFormat="false" ht="12.75" hidden="false" customHeight="false" outlineLevel="0" collapsed="false">
      <c r="A5489" s="415" t="n">
        <v>44064</v>
      </c>
    </row>
    <row r="5490" customFormat="false" ht="12.75" hidden="false" customHeight="false" outlineLevel="0" collapsed="false">
      <c r="A5490" s="415" t="n">
        <v>44067</v>
      </c>
    </row>
    <row r="5491" customFormat="false" ht="12.75" hidden="false" customHeight="false" outlineLevel="0" collapsed="false">
      <c r="A5491" s="415" t="n">
        <v>44068</v>
      </c>
    </row>
    <row r="5492" customFormat="false" ht="12.75" hidden="false" customHeight="false" outlineLevel="0" collapsed="false">
      <c r="A5492" s="415" t="n">
        <v>44069</v>
      </c>
    </row>
    <row r="5493" customFormat="false" ht="12.75" hidden="false" customHeight="false" outlineLevel="0" collapsed="false">
      <c r="A5493" s="415" t="n">
        <v>44070</v>
      </c>
    </row>
    <row r="5494" customFormat="false" ht="12.75" hidden="false" customHeight="false" outlineLevel="0" collapsed="false">
      <c r="A5494" s="415" t="n">
        <v>44071</v>
      </c>
    </row>
    <row r="5495" customFormat="false" ht="12.75" hidden="false" customHeight="false" outlineLevel="0" collapsed="false">
      <c r="A5495" s="415" t="n">
        <v>44074</v>
      </c>
    </row>
    <row r="5496" customFormat="false" ht="12.75" hidden="false" customHeight="false" outlineLevel="0" collapsed="false">
      <c r="A5496" s="415" t="n">
        <v>44075</v>
      </c>
    </row>
    <row r="5497" customFormat="false" ht="12.75" hidden="false" customHeight="false" outlineLevel="0" collapsed="false">
      <c r="A5497" s="415" t="n">
        <v>44076</v>
      </c>
    </row>
    <row r="5498" customFormat="false" ht="12.75" hidden="false" customHeight="false" outlineLevel="0" collapsed="false">
      <c r="A5498" s="415" t="n">
        <v>44077</v>
      </c>
    </row>
    <row r="5499" customFormat="false" ht="12.75" hidden="false" customHeight="false" outlineLevel="0" collapsed="false">
      <c r="A5499" s="415" t="n">
        <v>44078</v>
      </c>
    </row>
    <row r="5500" customFormat="false" ht="12.75" hidden="false" customHeight="false" outlineLevel="0" collapsed="false">
      <c r="A5500" s="415" t="n">
        <v>44081</v>
      </c>
    </row>
    <row r="5501" customFormat="false" ht="12.75" hidden="false" customHeight="false" outlineLevel="0" collapsed="false">
      <c r="A5501" s="415" t="n">
        <v>44082</v>
      </c>
    </row>
    <row r="5502" customFormat="false" ht="12.75" hidden="false" customHeight="false" outlineLevel="0" collapsed="false">
      <c r="A5502" s="415" t="n">
        <v>44083</v>
      </c>
    </row>
    <row r="5503" customFormat="false" ht="12.75" hidden="false" customHeight="false" outlineLevel="0" collapsed="false">
      <c r="A5503" s="415" t="n">
        <v>44084</v>
      </c>
    </row>
    <row r="5504" customFormat="false" ht="12.75" hidden="false" customHeight="false" outlineLevel="0" collapsed="false">
      <c r="A5504" s="415" t="n">
        <v>44085</v>
      </c>
    </row>
    <row r="5505" customFormat="false" ht="12.75" hidden="false" customHeight="false" outlineLevel="0" collapsed="false">
      <c r="A5505" s="415" t="n">
        <v>44088</v>
      </c>
    </row>
    <row r="5506" customFormat="false" ht="12.75" hidden="false" customHeight="false" outlineLevel="0" collapsed="false">
      <c r="A5506" s="415" t="n">
        <v>44089</v>
      </c>
    </row>
    <row r="5507" customFormat="false" ht="12.75" hidden="false" customHeight="false" outlineLevel="0" collapsed="false">
      <c r="A5507" s="415" t="n">
        <v>44090</v>
      </c>
    </row>
    <row r="5508" customFormat="false" ht="12.75" hidden="false" customHeight="false" outlineLevel="0" collapsed="false">
      <c r="A5508" s="415" t="n">
        <v>44091</v>
      </c>
    </row>
    <row r="5509" customFormat="false" ht="12.75" hidden="false" customHeight="false" outlineLevel="0" collapsed="false">
      <c r="A5509" s="415" t="n">
        <v>44092</v>
      </c>
    </row>
    <row r="5510" customFormat="false" ht="12.75" hidden="false" customHeight="false" outlineLevel="0" collapsed="false">
      <c r="A5510" s="415" t="n">
        <v>44095</v>
      </c>
    </row>
    <row r="5511" customFormat="false" ht="12.75" hidden="false" customHeight="false" outlineLevel="0" collapsed="false">
      <c r="A5511" s="415" t="n">
        <v>44096</v>
      </c>
    </row>
    <row r="5512" customFormat="false" ht="12.75" hidden="false" customHeight="false" outlineLevel="0" collapsed="false">
      <c r="A5512" s="415" t="n">
        <v>44097</v>
      </c>
    </row>
    <row r="5513" customFormat="false" ht="12.75" hidden="false" customHeight="false" outlineLevel="0" collapsed="false">
      <c r="A5513" s="415" t="n">
        <v>44098</v>
      </c>
    </row>
    <row r="5514" customFormat="false" ht="12.75" hidden="false" customHeight="false" outlineLevel="0" collapsed="false">
      <c r="A5514" s="415" t="n">
        <v>44099</v>
      </c>
    </row>
    <row r="5515" customFormat="false" ht="12.75" hidden="false" customHeight="false" outlineLevel="0" collapsed="false">
      <c r="A5515" s="415" t="n">
        <v>44102</v>
      </c>
    </row>
    <row r="5516" customFormat="false" ht="12.75" hidden="false" customHeight="false" outlineLevel="0" collapsed="false">
      <c r="A5516" s="415" t="n">
        <v>44103</v>
      </c>
    </row>
    <row r="5517" customFormat="false" ht="12.75" hidden="false" customHeight="false" outlineLevel="0" collapsed="false">
      <c r="A5517" s="415" t="n">
        <v>44104</v>
      </c>
    </row>
    <row r="5518" customFormat="false" ht="12.75" hidden="false" customHeight="false" outlineLevel="0" collapsed="false">
      <c r="A5518" s="415" t="n">
        <v>44105</v>
      </c>
    </row>
    <row r="5519" customFormat="false" ht="12.75" hidden="false" customHeight="false" outlineLevel="0" collapsed="false">
      <c r="A5519" s="415" t="n">
        <v>44106</v>
      </c>
    </row>
    <row r="5520" customFormat="false" ht="12.75" hidden="false" customHeight="false" outlineLevel="0" collapsed="false">
      <c r="A5520" s="415" t="n">
        <v>44109</v>
      </c>
    </row>
    <row r="5521" customFormat="false" ht="12.75" hidden="false" customHeight="false" outlineLevel="0" collapsed="false">
      <c r="A5521" s="415" t="n">
        <v>44110</v>
      </c>
    </row>
    <row r="5522" customFormat="false" ht="12.75" hidden="false" customHeight="false" outlineLevel="0" collapsed="false">
      <c r="A5522" s="415" t="n">
        <v>44111</v>
      </c>
    </row>
    <row r="5523" customFormat="false" ht="12.75" hidden="false" customHeight="false" outlineLevel="0" collapsed="false">
      <c r="A5523" s="415" t="n">
        <v>44112</v>
      </c>
    </row>
    <row r="5524" customFormat="false" ht="12.75" hidden="false" customHeight="false" outlineLevel="0" collapsed="false">
      <c r="A5524" s="415" t="n">
        <v>44113</v>
      </c>
    </row>
    <row r="5525" customFormat="false" ht="12.75" hidden="false" customHeight="false" outlineLevel="0" collapsed="false">
      <c r="A5525" s="415" t="n">
        <v>44116</v>
      </c>
    </row>
    <row r="5526" customFormat="false" ht="12.75" hidden="false" customHeight="false" outlineLevel="0" collapsed="false">
      <c r="A5526" s="415" t="n">
        <v>44117</v>
      </c>
    </row>
    <row r="5527" customFormat="false" ht="12.75" hidden="false" customHeight="false" outlineLevel="0" collapsed="false">
      <c r="A5527" s="415" t="n">
        <v>44118</v>
      </c>
    </row>
    <row r="5528" customFormat="false" ht="12.75" hidden="false" customHeight="false" outlineLevel="0" collapsed="false">
      <c r="A5528" s="415" t="n">
        <v>44119</v>
      </c>
    </row>
    <row r="5529" customFormat="false" ht="12.75" hidden="false" customHeight="false" outlineLevel="0" collapsed="false">
      <c r="A5529" s="415" t="n">
        <v>44120</v>
      </c>
    </row>
    <row r="5530" customFormat="false" ht="12.75" hidden="false" customHeight="false" outlineLevel="0" collapsed="false">
      <c r="A5530" s="415" t="n">
        <v>44123</v>
      </c>
    </row>
    <row r="5531" customFormat="false" ht="12.75" hidden="false" customHeight="false" outlineLevel="0" collapsed="false">
      <c r="A5531" s="415" t="n">
        <v>44124</v>
      </c>
    </row>
    <row r="5532" customFormat="false" ht="12.75" hidden="false" customHeight="false" outlineLevel="0" collapsed="false">
      <c r="A5532" s="415" t="n">
        <v>44125</v>
      </c>
    </row>
    <row r="5533" customFormat="false" ht="12.75" hidden="false" customHeight="false" outlineLevel="0" collapsed="false">
      <c r="A5533" s="415" t="n">
        <v>44126</v>
      </c>
    </row>
    <row r="5534" customFormat="false" ht="12.75" hidden="false" customHeight="false" outlineLevel="0" collapsed="false">
      <c r="A5534" s="415" t="n">
        <v>44127</v>
      </c>
    </row>
    <row r="5535" customFormat="false" ht="12.75" hidden="false" customHeight="false" outlineLevel="0" collapsed="false">
      <c r="A5535" s="415" t="n">
        <v>44130</v>
      </c>
    </row>
    <row r="5536" customFormat="false" ht="12.75" hidden="false" customHeight="false" outlineLevel="0" collapsed="false">
      <c r="A5536" s="415" t="n">
        <v>44131</v>
      </c>
    </row>
    <row r="5537" customFormat="false" ht="12.75" hidden="false" customHeight="false" outlineLevel="0" collapsed="false">
      <c r="A5537" s="415" t="n">
        <v>44132</v>
      </c>
    </row>
    <row r="5538" customFormat="false" ht="12.75" hidden="false" customHeight="false" outlineLevel="0" collapsed="false">
      <c r="A5538" s="415" t="n">
        <v>44133</v>
      </c>
    </row>
    <row r="5539" customFormat="false" ht="12.75" hidden="false" customHeight="false" outlineLevel="0" collapsed="false">
      <c r="A5539" s="415" t="n">
        <v>44134</v>
      </c>
    </row>
    <row r="5540" customFormat="false" ht="12.75" hidden="false" customHeight="false" outlineLevel="0" collapsed="false">
      <c r="A5540" s="415" t="n">
        <v>44137</v>
      </c>
    </row>
    <row r="5541" customFormat="false" ht="12.75" hidden="false" customHeight="false" outlineLevel="0" collapsed="false">
      <c r="A5541" s="415" t="n">
        <v>44138</v>
      </c>
    </row>
    <row r="5542" customFormat="false" ht="12.75" hidden="false" customHeight="false" outlineLevel="0" collapsed="false">
      <c r="A5542" s="415" t="n">
        <v>44139</v>
      </c>
    </row>
    <row r="5543" customFormat="false" ht="12.75" hidden="false" customHeight="false" outlineLevel="0" collapsed="false">
      <c r="A5543" s="415" t="n">
        <v>44140</v>
      </c>
    </row>
    <row r="5544" customFormat="false" ht="12.75" hidden="false" customHeight="false" outlineLevel="0" collapsed="false">
      <c r="A5544" s="415" t="n">
        <v>44141</v>
      </c>
    </row>
    <row r="5545" customFormat="false" ht="12.75" hidden="false" customHeight="false" outlineLevel="0" collapsed="false">
      <c r="A5545" s="415" t="n">
        <v>44144</v>
      </c>
    </row>
    <row r="5546" customFormat="false" ht="12.75" hidden="false" customHeight="false" outlineLevel="0" collapsed="false">
      <c r="A5546" s="415" t="n">
        <v>44145</v>
      </c>
    </row>
    <row r="5547" customFormat="false" ht="12.75" hidden="false" customHeight="false" outlineLevel="0" collapsed="false">
      <c r="A5547" s="415" t="n">
        <v>44146</v>
      </c>
    </row>
    <row r="5548" customFormat="false" ht="12.75" hidden="false" customHeight="false" outlineLevel="0" collapsed="false">
      <c r="A5548" s="415" t="n">
        <v>44147</v>
      </c>
    </row>
    <row r="5549" customFormat="false" ht="12.75" hidden="false" customHeight="false" outlineLevel="0" collapsed="false">
      <c r="A5549" s="415" t="n">
        <v>44148</v>
      </c>
    </row>
    <row r="5550" customFormat="false" ht="12.75" hidden="false" customHeight="false" outlineLevel="0" collapsed="false">
      <c r="A5550" s="415" t="n">
        <v>44151</v>
      </c>
    </row>
    <row r="5551" customFormat="false" ht="12.75" hidden="false" customHeight="false" outlineLevel="0" collapsed="false">
      <c r="A5551" s="415" t="n">
        <v>44152</v>
      </c>
    </row>
    <row r="5552" customFormat="false" ht="12.75" hidden="false" customHeight="false" outlineLevel="0" collapsed="false">
      <c r="A5552" s="415" t="n">
        <v>44153</v>
      </c>
    </row>
    <row r="5553" customFormat="false" ht="12.75" hidden="false" customHeight="false" outlineLevel="0" collapsed="false">
      <c r="A5553" s="415" t="n">
        <v>44154</v>
      </c>
    </row>
    <row r="5554" customFormat="false" ht="12.75" hidden="false" customHeight="false" outlineLevel="0" collapsed="false">
      <c r="A5554" s="415" t="n">
        <v>44155</v>
      </c>
    </row>
    <row r="5555" customFormat="false" ht="12.75" hidden="false" customHeight="false" outlineLevel="0" collapsed="false">
      <c r="A5555" s="415" t="n">
        <v>44158</v>
      </c>
    </row>
    <row r="5556" customFormat="false" ht="12.75" hidden="false" customHeight="false" outlineLevel="0" collapsed="false">
      <c r="A5556" s="415" t="n">
        <v>44159</v>
      </c>
    </row>
    <row r="5557" customFormat="false" ht="12.75" hidden="false" customHeight="false" outlineLevel="0" collapsed="false">
      <c r="A5557" s="415" t="n">
        <v>44160</v>
      </c>
    </row>
    <row r="5558" customFormat="false" ht="12.75" hidden="false" customHeight="false" outlineLevel="0" collapsed="false">
      <c r="A5558" s="415" t="n">
        <v>44161</v>
      </c>
    </row>
    <row r="5559" customFormat="false" ht="12.75" hidden="false" customHeight="false" outlineLevel="0" collapsed="false">
      <c r="A5559" s="415" t="n">
        <v>44162</v>
      </c>
    </row>
    <row r="5560" customFormat="false" ht="12.75" hidden="false" customHeight="false" outlineLevel="0" collapsed="false">
      <c r="A5560" s="415" t="n">
        <v>44165</v>
      </c>
    </row>
    <row r="5561" customFormat="false" ht="12.75" hidden="false" customHeight="false" outlineLevel="0" collapsed="false">
      <c r="A5561" s="415" t="n">
        <v>44166</v>
      </c>
    </row>
    <row r="5562" customFormat="false" ht="12.75" hidden="false" customHeight="false" outlineLevel="0" collapsed="false">
      <c r="A5562" s="415" t="n">
        <v>44167</v>
      </c>
    </row>
    <row r="5563" customFormat="false" ht="12.75" hidden="false" customHeight="false" outlineLevel="0" collapsed="false">
      <c r="A5563" s="415" t="n">
        <v>44168</v>
      </c>
    </row>
    <row r="5564" customFormat="false" ht="12.75" hidden="false" customHeight="false" outlineLevel="0" collapsed="false">
      <c r="A5564" s="415" t="n">
        <v>44169</v>
      </c>
    </row>
    <row r="5565" customFormat="false" ht="12.75" hidden="false" customHeight="false" outlineLevel="0" collapsed="false">
      <c r="A5565" s="415" t="n">
        <v>44172</v>
      </c>
    </row>
    <row r="5566" customFormat="false" ht="12.75" hidden="false" customHeight="false" outlineLevel="0" collapsed="false">
      <c r="A5566" s="415" t="n">
        <v>44173</v>
      </c>
    </row>
    <row r="5567" customFormat="false" ht="12.75" hidden="false" customHeight="false" outlineLevel="0" collapsed="false">
      <c r="A5567" s="415" t="n">
        <v>44174</v>
      </c>
    </row>
    <row r="5568" customFormat="false" ht="12.75" hidden="false" customHeight="false" outlineLevel="0" collapsed="false">
      <c r="A5568" s="415" t="n">
        <v>44175</v>
      </c>
    </row>
    <row r="5569" customFormat="false" ht="12.75" hidden="false" customHeight="false" outlineLevel="0" collapsed="false">
      <c r="A5569" s="415" t="n">
        <v>44176</v>
      </c>
    </row>
    <row r="5570" customFormat="false" ht="12.75" hidden="false" customHeight="false" outlineLevel="0" collapsed="false">
      <c r="A5570" s="415" t="n">
        <v>44179</v>
      </c>
    </row>
    <row r="5571" customFormat="false" ht="12.75" hidden="false" customHeight="false" outlineLevel="0" collapsed="false">
      <c r="A5571" s="415" t="n">
        <v>44180</v>
      </c>
    </row>
    <row r="5572" customFormat="false" ht="12.75" hidden="false" customHeight="false" outlineLevel="0" collapsed="false">
      <c r="A5572" s="415" t="n">
        <v>44181</v>
      </c>
    </row>
    <row r="5573" customFormat="false" ht="12.75" hidden="false" customHeight="false" outlineLevel="0" collapsed="false">
      <c r="A5573" s="415" t="n">
        <v>44182</v>
      </c>
    </row>
    <row r="5574" customFormat="false" ht="12.75" hidden="false" customHeight="false" outlineLevel="0" collapsed="false">
      <c r="A5574" s="415" t="n">
        <v>44183</v>
      </c>
    </row>
    <row r="5575" customFormat="false" ht="12.75" hidden="false" customHeight="false" outlineLevel="0" collapsed="false">
      <c r="A5575" s="415" t="n">
        <v>44186</v>
      </c>
    </row>
    <row r="5576" customFormat="false" ht="12.75" hidden="false" customHeight="false" outlineLevel="0" collapsed="false">
      <c r="A5576" s="415" t="n">
        <v>44187</v>
      </c>
    </row>
    <row r="5577" customFormat="false" ht="12.75" hidden="false" customHeight="false" outlineLevel="0" collapsed="false">
      <c r="A5577" s="415" t="n">
        <v>44188</v>
      </c>
    </row>
    <row r="5578" customFormat="false" ht="12.75" hidden="false" customHeight="false" outlineLevel="0" collapsed="false">
      <c r="A5578" s="415" t="n">
        <v>44189</v>
      </c>
    </row>
    <row r="5579" customFormat="false" ht="12.75" hidden="false" customHeight="false" outlineLevel="0" collapsed="false">
      <c r="A5579" s="415" t="n">
        <v>44193</v>
      </c>
    </row>
    <row r="5580" customFormat="false" ht="12.75" hidden="false" customHeight="false" outlineLevel="0" collapsed="false">
      <c r="A5580" s="415" t="n">
        <v>44194</v>
      </c>
    </row>
    <row r="5581" customFormat="false" ht="12.75" hidden="false" customHeight="false" outlineLevel="0" collapsed="false">
      <c r="A5581" s="415" t="n">
        <v>44195</v>
      </c>
    </row>
    <row r="5582" customFormat="false" ht="12.75" hidden="false" customHeight="false" outlineLevel="0" collapsed="false">
      <c r="A5582" s="415" t="n">
        <v>44196</v>
      </c>
    </row>
    <row r="5583" customFormat="false" ht="12.75" hidden="false" customHeight="false" outlineLevel="0" collapsed="false">
      <c r="A5583" s="415" t="n">
        <v>44200</v>
      </c>
    </row>
    <row r="5584" customFormat="false" ht="12.75" hidden="false" customHeight="false" outlineLevel="0" collapsed="false">
      <c r="A5584" s="415" t="n">
        <v>44201</v>
      </c>
    </row>
    <row r="5585" customFormat="false" ht="12.75" hidden="false" customHeight="false" outlineLevel="0" collapsed="false">
      <c r="A5585" s="415" t="n">
        <v>44202</v>
      </c>
    </row>
    <row r="5586" customFormat="false" ht="12.75" hidden="false" customHeight="false" outlineLevel="0" collapsed="false">
      <c r="A5586" s="415" t="n">
        <v>44203</v>
      </c>
    </row>
    <row r="5587" customFormat="false" ht="12.75" hidden="false" customHeight="false" outlineLevel="0" collapsed="false">
      <c r="A5587" s="415" t="n">
        <v>44204</v>
      </c>
    </row>
    <row r="5588" customFormat="false" ht="12.75" hidden="false" customHeight="false" outlineLevel="0" collapsed="false">
      <c r="A5588" s="415" t="n">
        <v>44207</v>
      </c>
    </row>
    <row r="5589" customFormat="false" ht="12.75" hidden="false" customHeight="false" outlineLevel="0" collapsed="false">
      <c r="A5589" s="415" t="n">
        <v>44208</v>
      </c>
    </row>
    <row r="5590" customFormat="false" ht="12.75" hidden="false" customHeight="false" outlineLevel="0" collapsed="false">
      <c r="A5590" s="415" t="n">
        <v>44209</v>
      </c>
    </row>
    <row r="5591" customFormat="false" ht="12.75" hidden="false" customHeight="false" outlineLevel="0" collapsed="false">
      <c r="A5591" s="415" t="n">
        <v>44210</v>
      </c>
    </row>
    <row r="5592" customFormat="false" ht="12.75" hidden="false" customHeight="false" outlineLevel="0" collapsed="false">
      <c r="A5592" s="415" t="n">
        <v>44211</v>
      </c>
    </row>
    <row r="5593" customFormat="false" ht="12.75" hidden="false" customHeight="false" outlineLevel="0" collapsed="false">
      <c r="A5593" s="415" t="n">
        <v>44214</v>
      </c>
    </row>
    <row r="5594" customFormat="false" ht="12.75" hidden="false" customHeight="false" outlineLevel="0" collapsed="false">
      <c r="A5594" s="415" t="n">
        <v>44215</v>
      </c>
    </row>
    <row r="5595" customFormat="false" ht="12.75" hidden="false" customHeight="false" outlineLevel="0" collapsed="false">
      <c r="A5595" s="415" t="n">
        <v>44216</v>
      </c>
    </row>
    <row r="5596" customFormat="false" ht="12.75" hidden="false" customHeight="false" outlineLevel="0" collapsed="false">
      <c r="A5596" s="415" t="n">
        <v>44217</v>
      </c>
    </row>
    <row r="5597" customFormat="false" ht="12.75" hidden="false" customHeight="false" outlineLevel="0" collapsed="false">
      <c r="A5597" s="415" t="n">
        <v>44218</v>
      </c>
    </row>
    <row r="5598" customFormat="false" ht="12.75" hidden="false" customHeight="false" outlineLevel="0" collapsed="false">
      <c r="A5598" s="415" t="n">
        <v>44221</v>
      </c>
    </row>
    <row r="5599" customFormat="false" ht="12.75" hidden="false" customHeight="false" outlineLevel="0" collapsed="false">
      <c r="A5599" s="415" t="n">
        <v>44222</v>
      </c>
    </row>
    <row r="5600" customFormat="false" ht="12.75" hidden="false" customHeight="false" outlineLevel="0" collapsed="false">
      <c r="A5600" s="415" t="n">
        <v>44223</v>
      </c>
    </row>
    <row r="5601" customFormat="false" ht="12.75" hidden="false" customHeight="false" outlineLevel="0" collapsed="false">
      <c r="A5601" s="415" t="n">
        <v>44224</v>
      </c>
    </row>
    <row r="5602" customFormat="false" ht="12.75" hidden="false" customHeight="false" outlineLevel="0" collapsed="false">
      <c r="A5602" s="415" t="n">
        <v>44225</v>
      </c>
    </row>
    <row r="5603" customFormat="false" ht="12.75" hidden="false" customHeight="false" outlineLevel="0" collapsed="false">
      <c r="A5603" s="415" t="n">
        <v>44228</v>
      </c>
    </row>
    <row r="5604" customFormat="false" ht="12.75" hidden="false" customHeight="false" outlineLevel="0" collapsed="false">
      <c r="A5604" s="415" t="n">
        <v>44229</v>
      </c>
    </row>
    <row r="5605" customFormat="false" ht="12.75" hidden="false" customHeight="false" outlineLevel="0" collapsed="false">
      <c r="A5605" s="415" t="n">
        <v>44230</v>
      </c>
    </row>
    <row r="5606" customFormat="false" ht="12.75" hidden="false" customHeight="false" outlineLevel="0" collapsed="false">
      <c r="A5606" s="415" t="n">
        <v>44231</v>
      </c>
    </row>
    <row r="5607" customFormat="false" ht="12.75" hidden="false" customHeight="false" outlineLevel="0" collapsed="false">
      <c r="A5607" s="415" t="n">
        <v>44232</v>
      </c>
    </row>
    <row r="5608" customFormat="false" ht="12.75" hidden="false" customHeight="false" outlineLevel="0" collapsed="false">
      <c r="A5608" s="415" t="n">
        <v>44235</v>
      </c>
    </row>
    <row r="5609" customFormat="false" ht="12.75" hidden="false" customHeight="false" outlineLevel="0" collapsed="false">
      <c r="A5609" s="415" t="n">
        <v>44236</v>
      </c>
    </row>
    <row r="5610" customFormat="false" ht="12.75" hidden="false" customHeight="false" outlineLevel="0" collapsed="false">
      <c r="A5610" s="415" t="n">
        <v>44237</v>
      </c>
    </row>
    <row r="5611" customFormat="false" ht="12.75" hidden="false" customHeight="false" outlineLevel="0" collapsed="false">
      <c r="A5611" s="415" t="n">
        <v>44238</v>
      </c>
    </row>
    <row r="5612" customFormat="false" ht="12.75" hidden="false" customHeight="false" outlineLevel="0" collapsed="false">
      <c r="A5612" s="415" t="n">
        <v>44239</v>
      </c>
    </row>
    <row r="5613" customFormat="false" ht="12.75" hidden="false" customHeight="false" outlineLevel="0" collapsed="false">
      <c r="A5613" s="415" t="n">
        <v>44242</v>
      </c>
    </row>
    <row r="5614" customFormat="false" ht="12.75" hidden="false" customHeight="false" outlineLevel="0" collapsed="false">
      <c r="A5614" s="415" t="n">
        <v>44243</v>
      </c>
    </row>
    <row r="5615" customFormat="false" ht="12.75" hidden="false" customHeight="false" outlineLevel="0" collapsed="false">
      <c r="A5615" s="415" t="n">
        <v>44244</v>
      </c>
    </row>
    <row r="5616" customFormat="false" ht="12.75" hidden="false" customHeight="false" outlineLevel="0" collapsed="false">
      <c r="A5616" s="415" t="n">
        <v>44245</v>
      </c>
    </row>
    <row r="5617" customFormat="false" ht="12.75" hidden="false" customHeight="false" outlineLevel="0" collapsed="false">
      <c r="A5617" s="415" t="n">
        <v>44246</v>
      </c>
    </row>
    <row r="5618" customFormat="false" ht="12.75" hidden="false" customHeight="false" outlineLevel="0" collapsed="false">
      <c r="A5618" s="415" t="n">
        <v>44249</v>
      </c>
    </row>
    <row r="5619" customFormat="false" ht="12.75" hidden="false" customHeight="false" outlineLevel="0" collapsed="false">
      <c r="A5619" s="415" t="n">
        <v>44250</v>
      </c>
    </row>
    <row r="5620" customFormat="false" ht="12.75" hidden="false" customHeight="false" outlineLevel="0" collapsed="false">
      <c r="A5620" s="415" t="n">
        <v>44251</v>
      </c>
    </row>
    <row r="5621" customFormat="false" ht="12.75" hidden="false" customHeight="false" outlineLevel="0" collapsed="false">
      <c r="A5621" s="415" t="n">
        <v>44252</v>
      </c>
    </row>
    <row r="5622" customFormat="false" ht="12.75" hidden="false" customHeight="false" outlineLevel="0" collapsed="false">
      <c r="A5622" s="415" t="n">
        <v>44253</v>
      </c>
    </row>
    <row r="5623" customFormat="false" ht="12.75" hidden="false" customHeight="false" outlineLevel="0" collapsed="false">
      <c r="A5623" s="415" t="n">
        <v>44256</v>
      </c>
    </row>
    <row r="5624" customFormat="false" ht="12.75" hidden="false" customHeight="false" outlineLevel="0" collapsed="false">
      <c r="A5624" s="415" t="n">
        <v>44257</v>
      </c>
    </row>
    <row r="5625" customFormat="false" ht="12.75" hidden="false" customHeight="false" outlineLevel="0" collapsed="false">
      <c r="A5625" s="415" t="n">
        <v>44258</v>
      </c>
    </row>
    <row r="5626" customFormat="false" ht="12.75" hidden="false" customHeight="false" outlineLevel="0" collapsed="false">
      <c r="A5626" s="415" t="n">
        <v>44259</v>
      </c>
    </row>
    <row r="5627" customFormat="false" ht="12.75" hidden="false" customHeight="false" outlineLevel="0" collapsed="false">
      <c r="A5627" s="415" t="n">
        <v>44260</v>
      </c>
    </row>
    <row r="5628" customFormat="false" ht="12.75" hidden="false" customHeight="false" outlineLevel="0" collapsed="false">
      <c r="A5628" s="415" t="n">
        <v>44263</v>
      </c>
    </row>
    <row r="5629" customFormat="false" ht="12.75" hidden="false" customHeight="false" outlineLevel="0" collapsed="false">
      <c r="A5629" s="415" t="n">
        <v>44264</v>
      </c>
    </row>
    <row r="5630" customFormat="false" ht="12.75" hidden="false" customHeight="false" outlineLevel="0" collapsed="false">
      <c r="A5630" s="415" t="n">
        <v>44265</v>
      </c>
    </row>
    <row r="5631" customFormat="false" ht="12.75" hidden="false" customHeight="false" outlineLevel="0" collapsed="false">
      <c r="A5631" s="415" t="n">
        <v>44266</v>
      </c>
    </row>
    <row r="5632" customFormat="false" ht="12.75" hidden="false" customHeight="false" outlineLevel="0" collapsed="false">
      <c r="A5632" s="415" t="n">
        <v>44267</v>
      </c>
    </row>
    <row r="5633" customFormat="false" ht="12.75" hidden="false" customHeight="false" outlineLevel="0" collapsed="false">
      <c r="A5633" s="415" t="n">
        <v>44270</v>
      </c>
    </row>
    <row r="5634" customFormat="false" ht="12.75" hidden="false" customHeight="false" outlineLevel="0" collapsed="false">
      <c r="A5634" s="415" t="n">
        <v>44271</v>
      </c>
    </row>
    <row r="5635" customFormat="false" ht="12.75" hidden="false" customHeight="false" outlineLevel="0" collapsed="false">
      <c r="A5635" s="415" t="n">
        <v>44272</v>
      </c>
    </row>
    <row r="5636" customFormat="false" ht="12.75" hidden="false" customHeight="false" outlineLevel="0" collapsed="false">
      <c r="A5636" s="415" t="n">
        <v>44273</v>
      </c>
    </row>
    <row r="5637" customFormat="false" ht="12.75" hidden="false" customHeight="false" outlineLevel="0" collapsed="false">
      <c r="A5637" s="415" t="n">
        <v>44274</v>
      </c>
    </row>
    <row r="5638" customFormat="false" ht="12.75" hidden="false" customHeight="false" outlineLevel="0" collapsed="false">
      <c r="A5638" s="415" t="n">
        <v>44277</v>
      </c>
    </row>
    <row r="5639" customFormat="false" ht="12.75" hidden="false" customHeight="false" outlineLevel="0" collapsed="false">
      <c r="A5639" s="415" t="n">
        <v>44278</v>
      </c>
    </row>
    <row r="5640" customFormat="false" ht="12.75" hidden="false" customHeight="false" outlineLevel="0" collapsed="false">
      <c r="A5640" s="415" t="n">
        <v>44279</v>
      </c>
    </row>
    <row r="5641" customFormat="false" ht="12.75" hidden="false" customHeight="false" outlineLevel="0" collapsed="false">
      <c r="A5641" s="415" t="n">
        <v>44280</v>
      </c>
    </row>
    <row r="5642" customFormat="false" ht="12.75" hidden="false" customHeight="false" outlineLevel="0" collapsed="false">
      <c r="A5642" s="415" t="n">
        <v>44281</v>
      </c>
    </row>
    <row r="5643" customFormat="false" ht="12.75" hidden="false" customHeight="false" outlineLevel="0" collapsed="false">
      <c r="A5643" s="415" t="n">
        <v>44284</v>
      </c>
    </row>
    <row r="5644" customFormat="false" ht="12.75" hidden="false" customHeight="false" outlineLevel="0" collapsed="false">
      <c r="A5644" s="415" t="n">
        <v>44285</v>
      </c>
    </row>
    <row r="5645" customFormat="false" ht="12.75" hidden="false" customHeight="false" outlineLevel="0" collapsed="false">
      <c r="A5645" s="415" t="n">
        <v>44286</v>
      </c>
    </row>
    <row r="5646" customFormat="false" ht="12.75" hidden="false" customHeight="false" outlineLevel="0" collapsed="false">
      <c r="A5646" s="415" t="n">
        <v>44287</v>
      </c>
    </row>
    <row r="5647" customFormat="false" ht="12.75" hidden="false" customHeight="false" outlineLevel="0" collapsed="false">
      <c r="A5647" s="415" t="n">
        <v>44288</v>
      </c>
    </row>
    <row r="5648" customFormat="false" ht="12.75" hidden="false" customHeight="false" outlineLevel="0" collapsed="false">
      <c r="A5648" s="415" t="n">
        <v>44291</v>
      </c>
    </row>
    <row r="5649" customFormat="false" ht="12.75" hidden="false" customHeight="false" outlineLevel="0" collapsed="false">
      <c r="A5649" s="415" t="n">
        <v>44292</v>
      </c>
    </row>
    <row r="5650" customFormat="false" ht="12.75" hidden="false" customHeight="false" outlineLevel="0" collapsed="false">
      <c r="A5650" s="415" t="n">
        <v>44293</v>
      </c>
    </row>
    <row r="5651" customFormat="false" ht="12.75" hidden="false" customHeight="false" outlineLevel="0" collapsed="false">
      <c r="A5651" s="415" t="n">
        <v>44294</v>
      </c>
    </row>
    <row r="5652" customFormat="false" ht="12.75" hidden="false" customHeight="false" outlineLevel="0" collapsed="false">
      <c r="A5652" s="415" t="n">
        <v>44295</v>
      </c>
    </row>
    <row r="5653" customFormat="false" ht="12.75" hidden="false" customHeight="false" outlineLevel="0" collapsed="false">
      <c r="A5653" s="415" t="n">
        <v>44298</v>
      </c>
    </row>
    <row r="5654" customFormat="false" ht="12.75" hidden="false" customHeight="false" outlineLevel="0" collapsed="false">
      <c r="A5654" s="415" t="n">
        <v>44299</v>
      </c>
    </row>
    <row r="5655" customFormat="false" ht="12.75" hidden="false" customHeight="false" outlineLevel="0" collapsed="false">
      <c r="A5655" s="415" t="n">
        <v>44300</v>
      </c>
    </row>
    <row r="5656" customFormat="false" ht="12.75" hidden="false" customHeight="false" outlineLevel="0" collapsed="false">
      <c r="A5656" s="415" t="n">
        <v>44301</v>
      </c>
    </row>
    <row r="5657" customFormat="false" ht="12.75" hidden="false" customHeight="false" outlineLevel="0" collapsed="false">
      <c r="A5657" s="415" t="n">
        <v>44302</v>
      </c>
    </row>
    <row r="5658" customFormat="false" ht="12.75" hidden="false" customHeight="false" outlineLevel="0" collapsed="false">
      <c r="A5658" s="415" t="n">
        <v>44305</v>
      </c>
    </row>
    <row r="5659" customFormat="false" ht="12.75" hidden="false" customHeight="false" outlineLevel="0" collapsed="false">
      <c r="A5659" s="415" t="n">
        <v>44306</v>
      </c>
    </row>
    <row r="5660" customFormat="false" ht="12.75" hidden="false" customHeight="false" outlineLevel="0" collapsed="false">
      <c r="A5660" s="415" t="n">
        <v>44307</v>
      </c>
    </row>
    <row r="5661" customFormat="false" ht="12.75" hidden="false" customHeight="false" outlineLevel="0" collapsed="false">
      <c r="A5661" s="415" t="n">
        <v>44308</v>
      </c>
    </row>
    <row r="5662" customFormat="false" ht="12.75" hidden="false" customHeight="false" outlineLevel="0" collapsed="false">
      <c r="A5662" s="415" t="n">
        <v>44309</v>
      </c>
    </row>
    <row r="5663" customFormat="false" ht="12.75" hidden="false" customHeight="false" outlineLevel="0" collapsed="false">
      <c r="A5663" s="415" t="n">
        <v>44312</v>
      </c>
    </row>
    <row r="5664" customFormat="false" ht="12.75" hidden="false" customHeight="false" outlineLevel="0" collapsed="false">
      <c r="A5664" s="415" t="n">
        <v>44313</v>
      </c>
    </row>
    <row r="5665" customFormat="false" ht="12.75" hidden="false" customHeight="false" outlineLevel="0" collapsed="false">
      <c r="A5665" s="415" t="n">
        <v>44314</v>
      </c>
    </row>
    <row r="5666" customFormat="false" ht="12.75" hidden="false" customHeight="false" outlineLevel="0" collapsed="false">
      <c r="A5666" s="415" t="n">
        <v>44315</v>
      </c>
    </row>
    <row r="5667" customFormat="false" ht="12.75" hidden="false" customHeight="false" outlineLevel="0" collapsed="false">
      <c r="A5667" s="415" t="n">
        <v>44316</v>
      </c>
    </row>
    <row r="5668" customFormat="false" ht="12.75" hidden="false" customHeight="false" outlineLevel="0" collapsed="false">
      <c r="A5668" s="415" t="n">
        <v>44319</v>
      </c>
    </row>
    <row r="5669" customFormat="false" ht="12.75" hidden="false" customHeight="false" outlineLevel="0" collapsed="false">
      <c r="A5669" s="415" t="n">
        <v>44320</v>
      </c>
    </row>
    <row r="5670" customFormat="false" ht="12.75" hidden="false" customHeight="false" outlineLevel="0" collapsed="false">
      <c r="A5670" s="415" t="n">
        <v>44321</v>
      </c>
    </row>
    <row r="5671" customFormat="false" ht="12.75" hidden="false" customHeight="false" outlineLevel="0" collapsed="false">
      <c r="A5671" s="415" t="n">
        <v>44322</v>
      </c>
    </row>
    <row r="5672" customFormat="false" ht="12.75" hidden="false" customHeight="false" outlineLevel="0" collapsed="false">
      <c r="A5672" s="415" t="n">
        <v>44323</v>
      </c>
    </row>
    <row r="5673" customFormat="false" ht="12.75" hidden="false" customHeight="false" outlineLevel="0" collapsed="false">
      <c r="A5673" s="415" t="n">
        <v>44326</v>
      </c>
    </row>
    <row r="5674" customFormat="false" ht="12.75" hidden="false" customHeight="false" outlineLevel="0" collapsed="false">
      <c r="A5674" s="415" t="n">
        <v>44327</v>
      </c>
    </row>
    <row r="5675" customFormat="false" ht="12.75" hidden="false" customHeight="false" outlineLevel="0" collapsed="false">
      <c r="A5675" s="415" t="n">
        <v>44328</v>
      </c>
    </row>
    <row r="5676" customFormat="false" ht="12.75" hidden="false" customHeight="false" outlineLevel="0" collapsed="false">
      <c r="A5676" s="415" t="n">
        <v>44329</v>
      </c>
    </row>
    <row r="5677" customFormat="false" ht="12.75" hidden="false" customHeight="false" outlineLevel="0" collapsed="false">
      <c r="A5677" s="415" t="n">
        <v>44330</v>
      </c>
    </row>
    <row r="5678" customFormat="false" ht="12.75" hidden="false" customHeight="false" outlineLevel="0" collapsed="false">
      <c r="A5678" s="415" t="n">
        <v>44333</v>
      </c>
    </row>
    <row r="5679" customFormat="false" ht="12.75" hidden="false" customHeight="false" outlineLevel="0" collapsed="false">
      <c r="A5679" s="415" t="n">
        <v>44334</v>
      </c>
    </row>
    <row r="5680" customFormat="false" ht="12.75" hidden="false" customHeight="false" outlineLevel="0" collapsed="false">
      <c r="A5680" s="415" t="n">
        <v>44335</v>
      </c>
    </row>
    <row r="5681" customFormat="false" ht="12.75" hidden="false" customHeight="false" outlineLevel="0" collapsed="false">
      <c r="A5681" s="415" t="n">
        <v>44336</v>
      </c>
    </row>
    <row r="5682" customFormat="false" ht="12.75" hidden="false" customHeight="false" outlineLevel="0" collapsed="false">
      <c r="A5682" s="415" t="n">
        <v>44337</v>
      </c>
    </row>
    <row r="5683" customFormat="false" ht="12.75" hidden="false" customHeight="false" outlineLevel="0" collapsed="false">
      <c r="A5683" s="415" t="n">
        <v>44340</v>
      </c>
    </row>
    <row r="5684" customFormat="false" ht="12.75" hidden="false" customHeight="false" outlineLevel="0" collapsed="false">
      <c r="A5684" s="415" t="n">
        <v>44341</v>
      </c>
    </row>
    <row r="5685" customFormat="false" ht="12.75" hidden="false" customHeight="false" outlineLevel="0" collapsed="false">
      <c r="A5685" s="415" t="n">
        <v>44342</v>
      </c>
    </row>
    <row r="5686" customFormat="false" ht="12.75" hidden="false" customHeight="false" outlineLevel="0" collapsed="false">
      <c r="A5686" s="415" t="n">
        <v>44343</v>
      </c>
    </row>
    <row r="5687" customFormat="false" ht="12.75" hidden="false" customHeight="false" outlineLevel="0" collapsed="false">
      <c r="A5687" s="415" t="n">
        <v>44344</v>
      </c>
    </row>
    <row r="5688" customFormat="false" ht="12.75" hidden="false" customHeight="false" outlineLevel="0" collapsed="false">
      <c r="A5688" s="415" t="n">
        <v>44347</v>
      </c>
    </row>
    <row r="5689" customFormat="false" ht="12.75" hidden="false" customHeight="false" outlineLevel="0" collapsed="false">
      <c r="A5689" s="415" t="n">
        <v>44348</v>
      </c>
    </row>
    <row r="5690" customFormat="false" ht="12.75" hidden="false" customHeight="false" outlineLevel="0" collapsed="false">
      <c r="A5690" s="415" t="n">
        <v>44349</v>
      </c>
    </row>
    <row r="5691" customFormat="false" ht="12.75" hidden="false" customHeight="false" outlineLevel="0" collapsed="false">
      <c r="A5691" s="415" t="n">
        <v>44350</v>
      </c>
    </row>
    <row r="5692" customFormat="false" ht="12.75" hidden="false" customHeight="false" outlineLevel="0" collapsed="false">
      <c r="A5692" s="415" t="n">
        <v>44351</v>
      </c>
    </row>
    <row r="5693" customFormat="false" ht="12.75" hidden="false" customHeight="false" outlineLevel="0" collapsed="false">
      <c r="A5693" s="415" t="n">
        <v>44354</v>
      </c>
    </row>
    <row r="5694" customFormat="false" ht="12.75" hidden="false" customHeight="false" outlineLevel="0" collapsed="false">
      <c r="A5694" s="415" t="n">
        <v>44355</v>
      </c>
    </row>
    <row r="5695" customFormat="false" ht="12.75" hidden="false" customHeight="false" outlineLevel="0" collapsed="false">
      <c r="A5695" s="415" t="n">
        <v>44356</v>
      </c>
    </row>
    <row r="5696" customFormat="false" ht="12.75" hidden="false" customHeight="false" outlineLevel="0" collapsed="false">
      <c r="A5696" s="415" t="n">
        <v>44357</v>
      </c>
    </row>
    <row r="5697" customFormat="false" ht="12.75" hidden="false" customHeight="false" outlineLevel="0" collapsed="false">
      <c r="A5697" s="415" t="n">
        <v>44358</v>
      </c>
    </row>
    <row r="5698" customFormat="false" ht="12.75" hidden="false" customHeight="false" outlineLevel="0" collapsed="false">
      <c r="A5698" s="415" t="n">
        <v>44361</v>
      </c>
    </row>
    <row r="5699" customFormat="false" ht="12.75" hidden="false" customHeight="false" outlineLevel="0" collapsed="false">
      <c r="A5699" s="415" t="n">
        <v>44362</v>
      </c>
    </row>
    <row r="5700" customFormat="false" ht="12.75" hidden="false" customHeight="false" outlineLevel="0" collapsed="false">
      <c r="A5700" s="415" t="n">
        <v>44363</v>
      </c>
    </row>
    <row r="5701" customFormat="false" ht="12.75" hidden="false" customHeight="false" outlineLevel="0" collapsed="false">
      <c r="A5701" s="415" t="n">
        <v>44364</v>
      </c>
    </row>
    <row r="5702" customFormat="false" ht="12.75" hidden="false" customHeight="false" outlineLevel="0" collapsed="false">
      <c r="A5702" s="415" t="n">
        <v>44365</v>
      </c>
    </row>
    <row r="5703" customFormat="false" ht="12.75" hidden="false" customHeight="false" outlineLevel="0" collapsed="false">
      <c r="A5703" s="415" t="n">
        <v>44368</v>
      </c>
    </row>
    <row r="5704" customFormat="false" ht="12.75" hidden="false" customHeight="false" outlineLevel="0" collapsed="false">
      <c r="A5704" s="415" t="n">
        <v>44369</v>
      </c>
    </row>
    <row r="5705" customFormat="false" ht="12.75" hidden="false" customHeight="false" outlineLevel="0" collapsed="false">
      <c r="A5705" s="415" t="n">
        <v>44370</v>
      </c>
    </row>
    <row r="5706" customFormat="false" ht="12.75" hidden="false" customHeight="false" outlineLevel="0" collapsed="false">
      <c r="A5706" s="415" t="n">
        <v>44371</v>
      </c>
    </row>
    <row r="5707" customFormat="false" ht="12.75" hidden="false" customHeight="false" outlineLevel="0" collapsed="false">
      <c r="A5707" s="415" t="n">
        <v>44372</v>
      </c>
    </row>
    <row r="5708" customFormat="false" ht="12.75" hidden="false" customHeight="false" outlineLevel="0" collapsed="false">
      <c r="A5708" s="415" t="n">
        <v>44375</v>
      </c>
    </row>
    <row r="5709" customFormat="false" ht="12.75" hidden="false" customHeight="false" outlineLevel="0" collapsed="false">
      <c r="A5709" s="415" t="n">
        <v>44376</v>
      </c>
    </row>
    <row r="5710" customFormat="false" ht="12.75" hidden="false" customHeight="false" outlineLevel="0" collapsed="false">
      <c r="A5710" s="415" t="n">
        <v>44377</v>
      </c>
    </row>
    <row r="5711" customFormat="false" ht="12.75" hidden="false" customHeight="false" outlineLevel="0" collapsed="false">
      <c r="A5711" s="415" t="n">
        <v>44378</v>
      </c>
    </row>
    <row r="5712" customFormat="false" ht="12.75" hidden="false" customHeight="false" outlineLevel="0" collapsed="false">
      <c r="A5712" s="415" t="n">
        <v>44379</v>
      </c>
    </row>
    <row r="5713" customFormat="false" ht="12.75" hidden="false" customHeight="false" outlineLevel="0" collapsed="false">
      <c r="A5713" s="415" t="n">
        <v>44382</v>
      </c>
    </row>
    <row r="5714" customFormat="false" ht="12.75" hidden="false" customHeight="false" outlineLevel="0" collapsed="false">
      <c r="A5714" s="415" t="n">
        <v>44383</v>
      </c>
    </row>
    <row r="5715" customFormat="false" ht="12.75" hidden="false" customHeight="false" outlineLevel="0" collapsed="false">
      <c r="A5715" s="415" t="n">
        <v>44384</v>
      </c>
    </row>
    <row r="5716" customFormat="false" ht="12.75" hidden="false" customHeight="false" outlineLevel="0" collapsed="false">
      <c r="A5716" s="415" t="n">
        <v>44385</v>
      </c>
    </row>
    <row r="5717" customFormat="false" ht="12.75" hidden="false" customHeight="false" outlineLevel="0" collapsed="false">
      <c r="A5717" s="415" t="n">
        <v>44386</v>
      </c>
    </row>
    <row r="5718" customFormat="false" ht="12.75" hidden="false" customHeight="false" outlineLevel="0" collapsed="false">
      <c r="A5718" s="415" t="n">
        <v>44389</v>
      </c>
    </row>
    <row r="5719" customFormat="false" ht="12.75" hidden="false" customHeight="false" outlineLevel="0" collapsed="false">
      <c r="A5719" s="415" t="n">
        <v>44390</v>
      </c>
    </row>
    <row r="5720" customFormat="false" ht="12.75" hidden="false" customHeight="false" outlineLevel="0" collapsed="false">
      <c r="A5720" s="415" t="n">
        <v>44391</v>
      </c>
    </row>
    <row r="5721" customFormat="false" ht="12.75" hidden="false" customHeight="false" outlineLevel="0" collapsed="false">
      <c r="A5721" s="415" t="n">
        <v>44392</v>
      </c>
    </row>
    <row r="5722" customFormat="false" ht="12.75" hidden="false" customHeight="false" outlineLevel="0" collapsed="false">
      <c r="A5722" s="415" t="n">
        <v>44393</v>
      </c>
    </row>
    <row r="5723" customFormat="false" ht="12.75" hidden="false" customHeight="false" outlineLevel="0" collapsed="false">
      <c r="A5723" s="415" t="n">
        <v>44396</v>
      </c>
    </row>
    <row r="5724" customFormat="false" ht="12.75" hidden="false" customHeight="false" outlineLevel="0" collapsed="false">
      <c r="A5724" s="415" t="n">
        <v>44397</v>
      </c>
    </row>
    <row r="5725" customFormat="false" ht="12.75" hidden="false" customHeight="false" outlineLevel="0" collapsed="false">
      <c r="A5725" s="415" t="n">
        <v>44398</v>
      </c>
    </row>
    <row r="5726" customFormat="false" ht="12.75" hidden="false" customHeight="false" outlineLevel="0" collapsed="false">
      <c r="A5726" s="415" t="n">
        <v>44399</v>
      </c>
    </row>
    <row r="5727" customFormat="false" ht="12.75" hidden="false" customHeight="false" outlineLevel="0" collapsed="false">
      <c r="A5727" s="415" t="n">
        <v>44400</v>
      </c>
    </row>
    <row r="5728" customFormat="false" ht="12.75" hidden="false" customHeight="false" outlineLevel="0" collapsed="false">
      <c r="A5728" s="415" t="n">
        <v>44403</v>
      </c>
    </row>
    <row r="5729" customFormat="false" ht="12.75" hidden="false" customHeight="false" outlineLevel="0" collapsed="false">
      <c r="A5729" s="415" t="n">
        <v>44404</v>
      </c>
    </row>
    <row r="5730" customFormat="false" ht="12.75" hidden="false" customHeight="false" outlineLevel="0" collapsed="false">
      <c r="A5730" s="415" t="n">
        <v>44405</v>
      </c>
    </row>
    <row r="5731" customFormat="false" ht="12.75" hidden="false" customHeight="false" outlineLevel="0" collapsed="false">
      <c r="A5731" s="415" t="n">
        <v>44406</v>
      </c>
    </row>
    <row r="5732" customFormat="false" ht="12.75" hidden="false" customHeight="false" outlineLevel="0" collapsed="false">
      <c r="A5732" s="415" t="n">
        <v>44407</v>
      </c>
    </row>
    <row r="5733" customFormat="false" ht="12.75" hidden="false" customHeight="false" outlineLevel="0" collapsed="false">
      <c r="A5733" s="415" t="n">
        <v>44410</v>
      </c>
    </row>
    <row r="5734" customFormat="false" ht="12.75" hidden="false" customHeight="false" outlineLevel="0" collapsed="false">
      <c r="A5734" s="415" t="n">
        <v>44411</v>
      </c>
    </row>
    <row r="5735" customFormat="false" ht="12.75" hidden="false" customHeight="false" outlineLevel="0" collapsed="false">
      <c r="A5735" s="415" t="n">
        <v>44412</v>
      </c>
    </row>
    <row r="5736" customFormat="false" ht="12.75" hidden="false" customHeight="false" outlineLevel="0" collapsed="false">
      <c r="A5736" s="415" t="n">
        <v>44413</v>
      </c>
    </row>
    <row r="5737" customFormat="false" ht="12.75" hidden="false" customHeight="false" outlineLevel="0" collapsed="false">
      <c r="A5737" s="415" t="n">
        <v>44414</v>
      </c>
    </row>
    <row r="5738" customFormat="false" ht="12.75" hidden="false" customHeight="false" outlineLevel="0" collapsed="false">
      <c r="A5738" s="415" t="n">
        <v>44417</v>
      </c>
    </row>
    <row r="5739" customFormat="false" ht="12.75" hidden="false" customHeight="false" outlineLevel="0" collapsed="false">
      <c r="A5739" s="415" t="n">
        <v>44418</v>
      </c>
    </row>
    <row r="5740" customFormat="false" ht="12.75" hidden="false" customHeight="false" outlineLevel="0" collapsed="false">
      <c r="A5740" s="415" t="n">
        <v>44419</v>
      </c>
    </row>
    <row r="5741" customFormat="false" ht="12.75" hidden="false" customHeight="false" outlineLevel="0" collapsed="false">
      <c r="A5741" s="415" t="n">
        <v>44420</v>
      </c>
    </row>
    <row r="5742" customFormat="false" ht="12.75" hidden="false" customHeight="false" outlineLevel="0" collapsed="false">
      <c r="A5742" s="415" t="n">
        <v>44421</v>
      </c>
    </row>
    <row r="5743" customFormat="false" ht="12.75" hidden="false" customHeight="false" outlineLevel="0" collapsed="false">
      <c r="A5743" s="415" t="n">
        <v>44424</v>
      </c>
    </row>
    <row r="5744" customFormat="false" ht="12.75" hidden="false" customHeight="false" outlineLevel="0" collapsed="false">
      <c r="A5744" s="415" t="n">
        <v>44425</v>
      </c>
    </row>
    <row r="5745" customFormat="false" ht="12.75" hidden="false" customHeight="false" outlineLevel="0" collapsed="false">
      <c r="A5745" s="415" t="n">
        <v>44426</v>
      </c>
    </row>
    <row r="5746" customFormat="false" ht="12.75" hidden="false" customHeight="false" outlineLevel="0" collapsed="false">
      <c r="A5746" s="415" t="n">
        <v>44427</v>
      </c>
    </row>
    <row r="5747" customFormat="false" ht="12.75" hidden="false" customHeight="false" outlineLevel="0" collapsed="false">
      <c r="A5747" s="415" t="n">
        <v>44428</v>
      </c>
    </row>
    <row r="5748" customFormat="false" ht="12.75" hidden="false" customHeight="false" outlineLevel="0" collapsed="false">
      <c r="A5748" s="415" t="n">
        <v>44431</v>
      </c>
    </row>
    <row r="5749" customFormat="false" ht="12.75" hidden="false" customHeight="false" outlineLevel="0" collapsed="false">
      <c r="A5749" s="415" t="n">
        <v>44432</v>
      </c>
    </row>
    <row r="5750" customFormat="false" ht="12.75" hidden="false" customHeight="false" outlineLevel="0" collapsed="false">
      <c r="A5750" s="415" t="n">
        <v>44433</v>
      </c>
    </row>
    <row r="5751" customFormat="false" ht="12.75" hidden="false" customHeight="false" outlineLevel="0" collapsed="false">
      <c r="A5751" s="415" t="n">
        <v>44434</v>
      </c>
    </row>
    <row r="5752" customFormat="false" ht="12.75" hidden="false" customHeight="false" outlineLevel="0" collapsed="false">
      <c r="A5752" s="415" t="n">
        <v>44435</v>
      </c>
    </row>
    <row r="5753" customFormat="false" ht="12.75" hidden="false" customHeight="false" outlineLevel="0" collapsed="false">
      <c r="A5753" s="415" t="n">
        <v>44438</v>
      </c>
    </row>
    <row r="5754" customFormat="false" ht="12.75" hidden="false" customHeight="false" outlineLevel="0" collapsed="false">
      <c r="A5754" s="415" t="n">
        <v>44439</v>
      </c>
    </row>
    <row r="5755" customFormat="false" ht="12.75" hidden="false" customHeight="false" outlineLevel="0" collapsed="false">
      <c r="A5755" s="415" t="n">
        <v>44440</v>
      </c>
    </row>
    <row r="5756" customFormat="false" ht="12.75" hidden="false" customHeight="false" outlineLevel="0" collapsed="false">
      <c r="A5756" s="415" t="n">
        <v>44441</v>
      </c>
    </row>
    <row r="5757" customFormat="false" ht="12.75" hidden="false" customHeight="false" outlineLevel="0" collapsed="false">
      <c r="A5757" s="415" t="n">
        <v>44442</v>
      </c>
    </row>
    <row r="5758" customFormat="false" ht="12.75" hidden="false" customHeight="false" outlineLevel="0" collapsed="false">
      <c r="A5758" s="415" t="n">
        <v>44445</v>
      </c>
    </row>
    <row r="5759" customFormat="false" ht="12.75" hidden="false" customHeight="false" outlineLevel="0" collapsed="false">
      <c r="A5759" s="415" t="n">
        <v>44446</v>
      </c>
    </row>
    <row r="5760" customFormat="false" ht="12.75" hidden="false" customHeight="false" outlineLevel="0" collapsed="false">
      <c r="A5760" s="415" t="n">
        <v>44447</v>
      </c>
    </row>
    <row r="5761" customFormat="false" ht="12.75" hidden="false" customHeight="false" outlineLevel="0" collapsed="false">
      <c r="A5761" s="415" t="n">
        <v>44448</v>
      </c>
    </row>
    <row r="5762" customFormat="false" ht="12.75" hidden="false" customHeight="false" outlineLevel="0" collapsed="false">
      <c r="A5762" s="415" t="n">
        <v>44449</v>
      </c>
    </row>
    <row r="5763" customFormat="false" ht="12.75" hidden="false" customHeight="false" outlineLevel="0" collapsed="false">
      <c r="A5763" s="415" t="n">
        <v>44452</v>
      </c>
    </row>
    <row r="5764" customFormat="false" ht="12.75" hidden="false" customHeight="false" outlineLevel="0" collapsed="false">
      <c r="A5764" s="415" t="n">
        <v>44453</v>
      </c>
    </row>
    <row r="5765" customFormat="false" ht="12.75" hidden="false" customHeight="false" outlineLevel="0" collapsed="false">
      <c r="A5765" s="415" t="n">
        <v>44454</v>
      </c>
    </row>
    <row r="5766" customFormat="false" ht="12.75" hidden="false" customHeight="false" outlineLevel="0" collapsed="false">
      <c r="A5766" s="415" t="n">
        <v>44455</v>
      </c>
    </row>
    <row r="5767" customFormat="false" ht="12.75" hidden="false" customHeight="false" outlineLevel="0" collapsed="false">
      <c r="A5767" s="415" t="n">
        <v>44456</v>
      </c>
    </row>
    <row r="5768" customFormat="false" ht="12.75" hidden="false" customHeight="false" outlineLevel="0" collapsed="false">
      <c r="A5768" s="415" t="n">
        <v>44459</v>
      </c>
    </row>
    <row r="5769" customFormat="false" ht="12.75" hidden="false" customHeight="false" outlineLevel="0" collapsed="false">
      <c r="A5769" s="415" t="n">
        <v>44460</v>
      </c>
    </row>
    <row r="5770" customFormat="false" ht="12.75" hidden="false" customHeight="false" outlineLevel="0" collapsed="false">
      <c r="A5770" s="415" t="n">
        <v>44461</v>
      </c>
    </row>
    <row r="5771" customFormat="false" ht="12.75" hidden="false" customHeight="false" outlineLevel="0" collapsed="false">
      <c r="A5771" s="415" t="n">
        <v>44462</v>
      </c>
    </row>
    <row r="5772" customFormat="false" ht="12.75" hidden="false" customHeight="false" outlineLevel="0" collapsed="false">
      <c r="A5772" s="415" t="n">
        <v>44463</v>
      </c>
    </row>
    <row r="5773" customFormat="false" ht="12.75" hidden="false" customHeight="false" outlineLevel="0" collapsed="false">
      <c r="A5773" s="415" t="n">
        <v>44466</v>
      </c>
    </row>
    <row r="5774" customFormat="false" ht="12.75" hidden="false" customHeight="false" outlineLevel="0" collapsed="false">
      <c r="A5774" s="415" t="n">
        <v>44467</v>
      </c>
    </row>
    <row r="5775" customFormat="false" ht="12.75" hidden="false" customHeight="false" outlineLevel="0" collapsed="false">
      <c r="A5775" s="415" t="n">
        <v>44468</v>
      </c>
    </row>
    <row r="5776" customFormat="false" ht="12.75" hidden="false" customHeight="false" outlineLevel="0" collapsed="false">
      <c r="A5776" s="415" t="n">
        <v>44469</v>
      </c>
    </row>
    <row r="5777" customFormat="false" ht="12.75" hidden="false" customHeight="false" outlineLevel="0" collapsed="false">
      <c r="A5777" s="415" t="n">
        <v>44470</v>
      </c>
    </row>
    <row r="5778" customFormat="false" ht="12.75" hidden="false" customHeight="false" outlineLevel="0" collapsed="false">
      <c r="A5778" s="415" t="n">
        <v>44473</v>
      </c>
    </row>
    <row r="5779" customFormat="false" ht="12.75" hidden="false" customHeight="false" outlineLevel="0" collapsed="false">
      <c r="A5779" s="415" t="n">
        <v>44474</v>
      </c>
    </row>
    <row r="5780" customFormat="false" ht="12.75" hidden="false" customHeight="false" outlineLevel="0" collapsed="false">
      <c r="A5780" s="415" t="n">
        <v>44475</v>
      </c>
    </row>
    <row r="5781" customFormat="false" ht="12.75" hidden="false" customHeight="false" outlineLevel="0" collapsed="false">
      <c r="A5781" s="415" t="n">
        <v>44476</v>
      </c>
    </row>
    <row r="5782" customFormat="false" ht="12.75" hidden="false" customHeight="false" outlineLevel="0" collapsed="false">
      <c r="A5782" s="415" t="n">
        <v>44477</v>
      </c>
    </row>
    <row r="5783" customFormat="false" ht="12.75" hidden="false" customHeight="false" outlineLevel="0" collapsed="false">
      <c r="A5783" s="415" t="n">
        <v>44480</v>
      </c>
    </row>
    <row r="5784" customFormat="false" ht="12.75" hidden="false" customHeight="false" outlineLevel="0" collapsed="false">
      <c r="A5784" s="415" t="n">
        <v>44481</v>
      </c>
    </row>
    <row r="5785" customFormat="false" ht="12.75" hidden="false" customHeight="false" outlineLevel="0" collapsed="false">
      <c r="A5785" s="415" t="n">
        <v>44482</v>
      </c>
    </row>
    <row r="5786" customFormat="false" ht="12.75" hidden="false" customHeight="false" outlineLevel="0" collapsed="false">
      <c r="A5786" s="415" t="n">
        <v>44483</v>
      </c>
    </row>
    <row r="5787" customFormat="false" ht="12.75" hidden="false" customHeight="false" outlineLevel="0" collapsed="false">
      <c r="A5787" s="415" t="n">
        <v>44484</v>
      </c>
    </row>
    <row r="5788" customFormat="false" ht="12.75" hidden="false" customHeight="false" outlineLevel="0" collapsed="false">
      <c r="A5788" s="415" t="n">
        <v>44487</v>
      </c>
    </row>
    <row r="5789" customFormat="false" ht="12.75" hidden="false" customHeight="false" outlineLevel="0" collapsed="false">
      <c r="A5789" s="415" t="n">
        <v>44488</v>
      </c>
    </row>
    <row r="5790" customFormat="false" ht="12.75" hidden="false" customHeight="false" outlineLevel="0" collapsed="false">
      <c r="A5790" s="415" t="n">
        <v>44489</v>
      </c>
    </row>
    <row r="5791" customFormat="false" ht="12.75" hidden="false" customHeight="false" outlineLevel="0" collapsed="false">
      <c r="A5791" s="415" t="n">
        <v>44490</v>
      </c>
    </row>
    <row r="5792" customFormat="false" ht="12.75" hidden="false" customHeight="false" outlineLevel="0" collapsed="false">
      <c r="A5792" s="415" t="n">
        <v>44491</v>
      </c>
    </row>
    <row r="5793" customFormat="false" ht="12.75" hidden="false" customHeight="false" outlineLevel="0" collapsed="false">
      <c r="A5793" s="415" t="n">
        <v>44494</v>
      </c>
    </row>
    <row r="5794" customFormat="false" ht="12.75" hidden="false" customHeight="false" outlineLevel="0" collapsed="false">
      <c r="A5794" s="415" t="n">
        <v>44495</v>
      </c>
    </row>
    <row r="5795" customFormat="false" ht="12.75" hidden="false" customHeight="false" outlineLevel="0" collapsed="false">
      <c r="A5795" s="415" t="n">
        <v>44496</v>
      </c>
    </row>
    <row r="5796" customFormat="false" ht="12.75" hidden="false" customHeight="false" outlineLevel="0" collapsed="false">
      <c r="A5796" s="415" t="n">
        <v>44497</v>
      </c>
    </row>
    <row r="5797" customFormat="false" ht="12.75" hidden="false" customHeight="false" outlineLevel="0" collapsed="false">
      <c r="A5797" s="415" t="n">
        <v>44498</v>
      </c>
    </row>
    <row r="5798" customFormat="false" ht="12.75" hidden="false" customHeight="false" outlineLevel="0" collapsed="false">
      <c r="A5798" s="415" t="n">
        <v>44501</v>
      </c>
    </row>
    <row r="5799" customFormat="false" ht="12.75" hidden="false" customHeight="false" outlineLevel="0" collapsed="false">
      <c r="A5799" s="415" t="n">
        <v>44502</v>
      </c>
    </row>
    <row r="5800" customFormat="false" ht="12.75" hidden="false" customHeight="false" outlineLevel="0" collapsed="false">
      <c r="A5800" s="415" t="n">
        <v>44503</v>
      </c>
    </row>
    <row r="5801" customFormat="false" ht="12.75" hidden="false" customHeight="false" outlineLevel="0" collapsed="false">
      <c r="A5801" s="415" t="n">
        <v>44504</v>
      </c>
    </row>
    <row r="5802" customFormat="false" ht="12.75" hidden="false" customHeight="false" outlineLevel="0" collapsed="false">
      <c r="A5802" s="415" t="n">
        <v>44505</v>
      </c>
    </row>
    <row r="5803" customFormat="false" ht="12.75" hidden="false" customHeight="false" outlineLevel="0" collapsed="false">
      <c r="A5803" s="415" t="n">
        <v>44508</v>
      </c>
    </row>
    <row r="5804" customFormat="false" ht="12.75" hidden="false" customHeight="false" outlineLevel="0" collapsed="false">
      <c r="A5804" s="415" t="n">
        <v>44509</v>
      </c>
    </row>
    <row r="5805" customFormat="false" ht="12.75" hidden="false" customHeight="false" outlineLevel="0" collapsed="false">
      <c r="A5805" s="415" t="n">
        <v>44510</v>
      </c>
    </row>
    <row r="5806" customFormat="false" ht="12.75" hidden="false" customHeight="false" outlineLevel="0" collapsed="false">
      <c r="A5806" s="415" t="n">
        <v>44511</v>
      </c>
    </row>
    <row r="5807" customFormat="false" ht="12.75" hidden="false" customHeight="false" outlineLevel="0" collapsed="false">
      <c r="A5807" s="415" t="n">
        <v>44512</v>
      </c>
    </row>
    <row r="5808" customFormat="false" ht="12.75" hidden="false" customHeight="false" outlineLevel="0" collapsed="false">
      <c r="A5808" s="415" t="n">
        <v>44515</v>
      </c>
    </row>
    <row r="5809" customFormat="false" ht="12.75" hidden="false" customHeight="false" outlineLevel="0" collapsed="false">
      <c r="A5809" s="415" t="n">
        <v>44516</v>
      </c>
    </row>
    <row r="5810" customFormat="false" ht="12.75" hidden="false" customHeight="false" outlineLevel="0" collapsed="false">
      <c r="A5810" s="415" t="n">
        <v>44517</v>
      </c>
    </row>
    <row r="5811" customFormat="false" ht="12.75" hidden="false" customHeight="false" outlineLevel="0" collapsed="false">
      <c r="A5811" s="415" t="n">
        <v>44518</v>
      </c>
    </row>
    <row r="5812" customFormat="false" ht="12.75" hidden="false" customHeight="false" outlineLevel="0" collapsed="false">
      <c r="A5812" s="415" t="n">
        <v>44519</v>
      </c>
    </row>
    <row r="5813" customFormat="false" ht="12.75" hidden="false" customHeight="false" outlineLevel="0" collapsed="false">
      <c r="A5813" s="415" t="n">
        <v>44522</v>
      </c>
    </row>
    <row r="5814" customFormat="false" ht="12.75" hidden="false" customHeight="false" outlineLevel="0" collapsed="false">
      <c r="A5814" s="415" t="n">
        <v>44523</v>
      </c>
    </row>
    <row r="5815" customFormat="false" ht="12.75" hidden="false" customHeight="false" outlineLevel="0" collapsed="false">
      <c r="A5815" s="415" t="n">
        <v>44524</v>
      </c>
    </row>
    <row r="5816" customFormat="false" ht="12.75" hidden="false" customHeight="false" outlineLevel="0" collapsed="false">
      <c r="A5816" s="415" t="n">
        <v>44525</v>
      </c>
    </row>
    <row r="5817" customFormat="false" ht="12.75" hidden="false" customHeight="false" outlineLevel="0" collapsed="false">
      <c r="A5817" s="415" t="n">
        <v>44526</v>
      </c>
    </row>
    <row r="5818" customFormat="false" ht="12.75" hidden="false" customHeight="false" outlineLevel="0" collapsed="false">
      <c r="A5818" s="415" t="n">
        <v>44529</v>
      </c>
    </row>
    <row r="5819" customFormat="false" ht="12.75" hidden="false" customHeight="false" outlineLevel="0" collapsed="false">
      <c r="A5819" s="415" t="n">
        <v>44530</v>
      </c>
    </row>
    <row r="5820" customFormat="false" ht="12.75" hidden="false" customHeight="false" outlineLevel="0" collapsed="false">
      <c r="A5820" s="415" t="n">
        <v>44531</v>
      </c>
    </row>
    <row r="5821" customFormat="false" ht="12.75" hidden="false" customHeight="false" outlineLevel="0" collapsed="false">
      <c r="A5821" s="415" t="n">
        <v>44532</v>
      </c>
    </row>
    <row r="5822" customFormat="false" ht="12.75" hidden="false" customHeight="false" outlineLevel="0" collapsed="false">
      <c r="A5822" s="415" t="n">
        <v>44533</v>
      </c>
    </row>
    <row r="5823" customFormat="false" ht="12.75" hidden="false" customHeight="false" outlineLevel="0" collapsed="false">
      <c r="A5823" s="415" t="n">
        <v>44536</v>
      </c>
    </row>
    <row r="5824" customFormat="false" ht="12.75" hidden="false" customHeight="false" outlineLevel="0" collapsed="false">
      <c r="A5824" s="415" t="n">
        <v>44537</v>
      </c>
    </row>
    <row r="5825" customFormat="false" ht="12.75" hidden="false" customHeight="false" outlineLevel="0" collapsed="false">
      <c r="A5825" s="415" t="n">
        <v>44538</v>
      </c>
    </row>
    <row r="5826" customFormat="false" ht="12.75" hidden="false" customHeight="false" outlineLevel="0" collapsed="false">
      <c r="A5826" s="415" t="n">
        <v>44539</v>
      </c>
    </row>
    <row r="5827" customFormat="false" ht="12.75" hidden="false" customHeight="false" outlineLevel="0" collapsed="false">
      <c r="A5827" s="415" t="n">
        <v>44540</v>
      </c>
    </row>
    <row r="5828" customFormat="false" ht="12.75" hidden="false" customHeight="false" outlineLevel="0" collapsed="false">
      <c r="A5828" s="415" t="n">
        <v>44543</v>
      </c>
    </row>
    <row r="5829" customFormat="false" ht="12.75" hidden="false" customHeight="false" outlineLevel="0" collapsed="false">
      <c r="A5829" s="415" t="n">
        <v>44544</v>
      </c>
    </row>
    <row r="5830" customFormat="false" ht="12.75" hidden="false" customHeight="false" outlineLevel="0" collapsed="false">
      <c r="A5830" s="415" t="n">
        <v>44545</v>
      </c>
    </row>
    <row r="5831" customFormat="false" ht="12.75" hidden="false" customHeight="false" outlineLevel="0" collapsed="false">
      <c r="A5831" s="415" t="n">
        <v>44546</v>
      </c>
    </row>
    <row r="5832" customFormat="false" ht="12.75" hidden="false" customHeight="false" outlineLevel="0" collapsed="false">
      <c r="A5832" s="415" t="n">
        <v>44547</v>
      </c>
    </row>
    <row r="5833" customFormat="false" ht="12.75" hidden="false" customHeight="false" outlineLevel="0" collapsed="false">
      <c r="A5833" s="415" t="n">
        <v>44550</v>
      </c>
    </row>
    <row r="5834" customFormat="false" ht="12.75" hidden="false" customHeight="false" outlineLevel="0" collapsed="false">
      <c r="A5834" s="415" t="n">
        <v>44551</v>
      </c>
    </row>
    <row r="5835" customFormat="false" ht="12.75" hidden="false" customHeight="false" outlineLevel="0" collapsed="false">
      <c r="A5835" s="415" t="n">
        <v>44552</v>
      </c>
    </row>
    <row r="5836" customFormat="false" ht="12.75" hidden="false" customHeight="false" outlineLevel="0" collapsed="false">
      <c r="A5836" s="415" t="n">
        <v>44553</v>
      </c>
    </row>
    <row r="5837" customFormat="false" ht="12.75" hidden="false" customHeight="false" outlineLevel="0" collapsed="false">
      <c r="A5837" s="415" t="n">
        <v>44554</v>
      </c>
    </row>
    <row r="5838" customFormat="false" ht="12.75" hidden="false" customHeight="false" outlineLevel="0" collapsed="false">
      <c r="A5838" s="415" t="n">
        <v>44557</v>
      </c>
    </row>
    <row r="5839" customFormat="false" ht="12.75" hidden="false" customHeight="false" outlineLevel="0" collapsed="false">
      <c r="A5839" s="415" t="n">
        <v>44558</v>
      </c>
    </row>
    <row r="5840" customFormat="false" ht="12.75" hidden="false" customHeight="false" outlineLevel="0" collapsed="false">
      <c r="A5840" s="415" t="n">
        <v>44559</v>
      </c>
    </row>
    <row r="5841" customFormat="false" ht="12.75" hidden="false" customHeight="false" outlineLevel="0" collapsed="false">
      <c r="A5841" s="415" t="n">
        <v>44560</v>
      </c>
    </row>
    <row r="5842" customFormat="false" ht="12.75" hidden="false" customHeight="false" outlineLevel="0" collapsed="false">
      <c r="A5842" s="415" t="n">
        <v>44561</v>
      </c>
    </row>
    <row r="5843" customFormat="false" ht="12.75" hidden="false" customHeight="false" outlineLevel="0" collapsed="false">
      <c r="A5843" s="415" t="n">
        <v>44564</v>
      </c>
    </row>
    <row r="5844" customFormat="false" ht="12.75" hidden="false" customHeight="false" outlineLevel="0" collapsed="false">
      <c r="A5844" s="415" t="n">
        <v>44565</v>
      </c>
    </row>
    <row r="5845" customFormat="false" ht="12.75" hidden="false" customHeight="false" outlineLevel="0" collapsed="false">
      <c r="A5845" s="415" t="n">
        <v>44566</v>
      </c>
    </row>
    <row r="5846" customFormat="false" ht="12.75" hidden="false" customHeight="false" outlineLevel="0" collapsed="false">
      <c r="A5846" s="415" t="n">
        <v>44567</v>
      </c>
    </row>
    <row r="5847" customFormat="false" ht="12.75" hidden="false" customHeight="false" outlineLevel="0" collapsed="false">
      <c r="A5847" s="415" t="n">
        <v>44568</v>
      </c>
    </row>
    <row r="5848" customFormat="false" ht="12.75" hidden="false" customHeight="false" outlineLevel="0" collapsed="false">
      <c r="A5848" s="415" t="n">
        <v>44571</v>
      </c>
    </row>
    <row r="5849" customFormat="false" ht="12.75" hidden="false" customHeight="false" outlineLevel="0" collapsed="false">
      <c r="A5849" s="415" t="n">
        <v>44572</v>
      </c>
    </row>
    <row r="5850" customFormat="false" ht="12.75" hidden="false" customHeight="false" outlineLevel="0" collapsed="false">
      <c r="A5850" s="415" t="n">
        <v>44573</v>
      </c>
    </row>
    <row r="5851" customFormat="false" ht="12.75" hidden="false" customHeight="false" outlineLevel="0" collapsed="false">
      <c r="A5851" s="415" t="n">
        <v>44574</v>
      </c>
    </row>
    <row r="5852" customFormat="false" ht="12.75" hidden="false" customHeight="false" outlineLevel="0" collapsed="false">
      <c r="A5852" s="415" t="n">
        <v>44575</v>
      </c>
    </row>
    <row r="5853" customFormat="false" ht="12.75" hidden="false" customHeight="false" outlineLevel="0" collapsed="false">
      <c r="A5853" s="415" t="n">
        <v>44578</v>
      </c>
    </row>
    <row r="5854" customFormat="false" ht="12.75" hidden="false" customHeight="false" outlineLevel="0" collapsed="false">
      <c r="A5854" s="415" t="n">
        <v>44579</v>
      </c>
    </row>
    <row r="5855" customFormat="false" ht="12.75" hidden="false" customHeight="false" outlineLevel="0" collapsed="false">
      <c r="A5855" s="415" t="n">
        <v>44580</v>
      </c>
    </row>
    <row r="5856" customFormat="false" ht="12.75" hidden="false" customHeight="false" outlineLevel="0" collapsed="false">
      <c r="A5856" s="415" t="n">
        <v>44581</v>
      </c>
    </row>
    <row r="5857" customFormat="false" ht="12.75" hidden="false" customHeight="false" outlineLevel="0" collapsed="false">
      <c r="A5857" s="415" t="n">
        <v>44582</v>
      </c>
    </row>
    <row r="5858" customFormat="false" ht="12.75" hidden="false" customHeight="false" outlineLevel="0" collapsed="false">
      <c r="A5858" s="415" t="n">
        <v>44585</v>
      </c>
    </row>
    <row r="5859" customFormat="false" ht="12.75" hidden="false" customHeight="false" outlineLevel="0" collapsed="false">
      <c r="A5859" s="415" t="n">
        <v>44586</v>
      </c>
    </row>
    <row r="5860" customFormat="false" ht="12.75" hidden="false" customHeight="false" outlineLevel="0" collapsed="false">
      <c r="A5860" s="415" t="n">
        <v>44587</v>
      </c>
    </row>
    <row r="5861" customFormat="false" ht="12.75" hidden="false" customHeight="false" outlineLevel="0" collapsed="false">
      <c r="A5861" s="415" t="n">
        <v>44588</v>
      </c>
    </row>
    <row r="5862" customFormat="false" ht="12.75" hidden="false" customHeight="false" outlineLevel="0" collapsed="false">
      <c r="A5862" s="415" t="n">
        <v>44589</v>
      </c>
    </row>
    <row r="5863" customFormat="false" ht="12.75" hidden="false" customHeight="false" outlineLevel="0" collapsed="false">
      <c r="A5863" s="415" t="n">
        <v>44592</v>
      </c>
    </row>
    <row r="5864" customFormat="false" ht="12.75" hidden="false" customHeight="false" outlineLevel="0" collapsed="false">
      <c r="A5864" s="415" t="n">
        <v>44593</v>
      </c>
    </row>
    <row r="5865" customFormat="false" ht="12.75" hidden="false" customHeight="false" outlineLevel="0" collapsed="false">
      <c r="A5865" s="415" t="n">
        <v>44594</v>
      </c>
    </row>
    <row r="5866" customFormat="false" ht="12.75" hidden="false" customHeight="false" outlineLevel="0" collapsed="false">
      <c r="A5866" s="415" t="n">
        <v>44595</v>
      </c>
    </row>
    <row r="5867" customFormat="false" ht="12.75" hidden="false" customHeight="false" outlineLevel="0" collapsed="false">
      <c r="A5867" s="415" t="n">
        <v>44596</v>
      </c>
    </row>
    <row r="5868" customFormat="false" ht="12.75" hidden="false" customHeight="false" outlineLevel="0" collapsed="false">
      <c r="A5868" s="415" t="n">
        <v>44599</v>
      </c>
    </row>
    <row r="5869" customFormat="false" ht="12.75" hidden="false" customHeight="false" outlineLevel="0" collapsed="false">
      <c r="A5869" s="415" t="n">
        <v>44600</v>
      </c>
    </row>
    <row r="5870" customFormat="false" ht="12.75" hidden="false" customHeight="false" outlineLevel="0" collapsed="false">
      <c r="A5870" s="415" t="n">
        <v>44601</v>
      </c>
    </row>
    <row r="5871" customFormat="false" ht="12.75" hidden="false" customHeight="false" outlineLevel="0" collapsed="false">
      <c r="A5871" s="415" t="n">
        <v>44602</v>
      </c>
    </row>
    <row r="5872" customFormat="false" ht="12.75" hidden="false" customHeight="false" outlineLevel="0" collapsed="false">
      <c r="A5872" s="415" t="n">
        <v>44603</v>
      </c>
    </row>
    <row r="5873" customFormat="false" ht="12.75" hidden="false" customHeight="false" outlineLevel="0" collapsed="false">
      <c r="A5873" s="415" t="n">
        <v>44606</v>
      </c>
    </row>
    <row r="5874" customFormat="false" ht="12.75" hidden="false" customHeight="false" outlineLevel="0" collapsed="false">
      <c r="A5874" s="415" t="n">
        <v>44607</v>
      </c>
    </row>
    <row r="5875" customFormat="false" ht="12.75" hidden="false" customHeight="false" outlineLevel="0" collapsed="false">
      <c r="A5875" s="415" t="n">
        <v>44608</v>
      </c>
    </row>
    <row r="5876" customFormat="false" ht="12.75" hidden="false" customHeight="false" outlineLevel="0" collapsed="false">
      <c r="A5876" s="415" t="n">
        <v>44609</v>
      </c>
    </row>
    <row r="5877" customFormat="false" ht="12.75" hidden="false" customHeight="false" outlineLevel="0" collapsed="false">
      <c r="A5877" s="415" t="n">
        <v>44610</v>
      </c>
    </row>
    <row r="5878" customFormat="false" ht="12.75" hidden="false" customHeight="false" outlineLevel="0" collapsed="false">
      <c r="A5878" s="415" t="n">
        <v>44613</v>
      </c>
    </row>
    <row r="5879" customFormat="false" ht="12.75" hidden="false" customHeight="false" outlineLevel="0" collapsed="false">
      <c r="A5879" s="415" t="n">
        <v>44614</v>
      </c>
    </row>
    <row r="5880" customFormat="false" ht="12.75" hidden="false" customHeight="false" outlineLevel="0" collapsed="false">
      <c r="A5880" s="415" t="n">
        <v>44615</v>
      </c>
    </row>
    <row r="5881" customFormat="false" ht="12.75" hidden="false" customHeight="false" outlineLevel="0" collapsed="false">
      <c r="A5881" s="415" t="n">
        <v>44616</v>
      </c>
    </row>
    <row r="5882" customFormat="false" ht="12.75" hidden="false" customHeight="false" outlineLevel="0" collapsed="false">
      <c r="A5882" s="415" t="n">
        <v>44617</v>
      </c>
    </row>
    <row r="5883" customFormat="false" ht="12.75" hidden="false" customHeight="false" outlineLevel="0" collapsed="false">
      <c r="A5883" s="415" t="n">
        <v>44620</v>
      </c>
    </row>
    <row r="5884" customFormat="false" ht="12.75" hidden="false" customHeight="false" outlineLevel="0" collapsed="false">
      <c r="A5884" s="415" t="n">
        <v>44621</v>
      </c>
    </row>
    <row r="5885" customFormat="false" ht="12.75" hidden="false" customHeight="false" outlineLevel="0" collapsed="false">
      <c r="A5885" s="415" t="n">
        <v>44622</v>
      </c>
    </row>
    <row r="5886" customFormat="false" ht="12.75" hidden="false" customHeight="false" outlineLevel="0" collapsed="false">
      <c r="A5886" s="415" t="n">
        <v>44623</v>
      </c>
    </row>
    <row r="5887" customFormat="false" ht="12.75" hidden="false" customHeight="false" outlineLevel="0" collapsed="false">
      <c r="A5887" s="415" t="n">
        <v>44624</v>
      </c>
    </row>
    <row r="5888" customFormat="false" ht="12.75" hidden="false" customHeight="false" outlineLevel="0" collapsed="false">
      <c r="A5888" s="415" t="n">
        <v>44627</v>
      </c>
    </row>
    <row r="5889" customFormat="false" ht="12.75" hidden="false" customHeight="false" outlineLevel="0" collapsed="false">
      <c r="A5889" s="415" t="n">
        <v>44628</v>
      </c>
    </row>
    <row r="5890" customFormat="false" ht="12.75" hidden="false" customHeight="false" outlineLevel="0" collapsed="false">
      <c r="A5890" s="415" t="n">
        <v>44629</v>
      </c>
    </row>
    <row r="5891" customFormat="false" ht="12.75" hidden="false" customHeight="false" outlineLevel="0" collapsed="false">
      <c r="A5891" s="415" t="n">
        <v>44630</v>
      </c>
    </row>
    <row r="5892" customFormat="false" ht="12.75" hidden="false" customHeight="false" outlineLevel="0" collapsed="false">
      <c r="A5892" s="415" t="n">
        <v>44631</v>
      </c>
    </row>
    <row r="5893" customFormat="false" ht="12.75" hidden="false" customHeight="false" outlineLevel="0" collapsed="false">
      <c r="A5893" s="415" t="n">
        <v>44634</v>
      </c>
    </row>
    <row r="5894" customFormat="false" ht="12.75" hidden="false" customHeight="false" outlineLevel="0" collapsed="false">
      <c r="A5894" s="415" t="n">
        <v>44635</v>
      </c>
    </row>
    <row r="5895" customFormat="false" ht="12.75" hidden="false" customHeight="false" outlineLevel="0" collapsed="false">
      <c r="A5895" s="415" t="n">
        <v>44636</v>
      </c>
    </row>
    <row r="5896" customFormat="false" ht="12.75" hidden="false" customHeight="false" outlineLevel="0" collapsed="false">
      <c r="A5896" s="415" t="n">
        <v>44637</v>
      </c>
    </row>
    <row r="5897" customFormat="false" ht="12.75" hidden="false" customHeight="false" outlineLevel="0" collapsed="false">
      <c r="A5897" s="415" t="n">
        <v>44638</v>
      </c>
    </row>
    <row r="5898" customFormat="false" ht="12.75" hidden="false" customHeight="false" outlineLevel="0" collapsed="false">
      <c r="A5898" s="415" t="n">
        <v>44641</v>
      </c>
    </row>
    <row r="5899" customFormat="false" ht="12.75" hidden="false" customHeight="false" outlineLevel="0" collapsed="false">
      <c r="A5899" s="415" t="n">
        <v>44642</v>
      </c>
    </row>
    <row r="5900" customFormat="false" ht="12.75" hidden="false" customHeight="false" outlineLevel="0" collapsed="false">
      <c r="A5900" s="415" t="n">
        <v>44643</v>
      </c>
    </row>
    <row r="5901" customFormat="false" ht="12.75" hidden="false" customHeight="false" outlineLevel="0" collapsed="false">
      <c r="A5901" s="415" t="n">
        <v>44644</v>
      </c>
    </row>
    <row r="5902" customFormat="false" ht="12.75" hidden="false" customHeight="false" outlineLevel="0" collapsed="false">
      <c r="A5902" s="415" t="n">
        <v>44645</v>
      </c>
    </row>
    <row r="5903" customFormat="false" ht="12.75" hidden="false" customHeight="false" outlineLevel="0" collapsed="false">
      <c r="A5903" s="415" t="n">
        <v>44648</v>
      </c>
    </row>
    <row r="5904" customFormat="false" ht="12.75" hidden="false" customHeight="false" outlineLevel="0" collapsed="false">
      <c r="A5904" s="415" t="n">
        <v>44649</v>
      </c>
    </row>
    <row r="5905" customFormat="false" ht="12.75" hidden="false" customHeight="false" outlineLevel="0" collapsed="false">
      <c r="A5905" s="415" t="n">
        <v>44650</v>
      </c>
    </row>
    <row r="5906" customFormat="false" ht="12.75" hidden="false" customHeight="false" outlineLevel="0" collapsed="false">
      <c r="A5906" s="415" t="n">
        <v>44651</v>
      </c>
    </row>
    <row r="5907" customFormat="false" ht="12.75" hidden="false" customHeight="false" outlineLevel="0" collapsed="false">
      <c r="A5907" s="415" t="n">
        <v>44652</v>
      </c>
    </row>
    <row r="5908" customFormat="false" ht="12.75" hidden="false" customHeight="false" outlineLevel="0" collapsed="false">
      <c r="A5908" s="415" t="n">
        <v>44655</v>
      </c>
    </row>
    <row r="5909" customFormat="false" ht="12.75" hidden="false" customHeight="false" outlineLevel="0" collapsed="false">
      <c r="A5909" s="415" t="n">
        <v>44656</v>
      </c>
    </row>
    <row r="5910" customFormat="false" ht="12.75" hidden="false" customHeight="false" outlineLevel="0" collapsed="false">
      <c r="A5910" s="415" t="n">
        <v>44657</v>
      </c>
    </row>
    <row r="5911" customFormat="false" ht="12.75" hidden="false" customHeight="false" outlineLevel="0" collapsed="false">
      <c r="A5911" s="415" t="n">
        <v>44658</v>
      </c>
    </row>
    <row r="5912" customFormat="false" ht="12.75" hidden="false" customHeight="false" outlineLevel="0" collapsed="false">
      <c r="A5912" s="415" t="n">
        <v>44659</v>
      </c>
    </row>
    <row r="5913" customFormat="false" ht="12.75" hidden="false" customHeight="false" outlineLevel="0" collapsed="false">
      <c r="A5913" s="415" t="n">
        <v>44662</v>
      </c>
    </row>
    <row r="5914" customFormat="false" ht="12.75" hidden="false" customHeight="false" outlineLevel="0" collapsed="false">
      <c r="A5914" s="415" t="n">
        <v>44663</v>
      </c>
    </row>
    <row r="5915" customFormat="false" ht="12.75" hidden="false" customHeight="false" outlineLevel="0" collapsed="false">
      <c r="A5915" s="415" t="n">
        <v>44664</v>
      </c>
    </row>
    <row r="5916" customFormat="false" ht="12.75" hidden="false" customHeight="false" outlineLevel="0" collapsed="false">
      <c r="A5916" s="415" t="n">
        <v>44665</v>
      </c>
    </row>
    <row r="5917" customFormat="false" ht="12.75" hidden="false" customHeight="false" outlineLevel="0" collapsed="false">
      <c r="A5917" s="415" t="n">
        <v>44666</v>
      </c>
    </row>
    <row r="5918" customFormat="false" ht="12.75" hidden="false" customHeight="false" outlineLevel="0" collapsed="false">
      <c r="A5918" s="415" t="n">
        <v>44669</v>
      </c>
    </row>
    <row r="5919" customFormat="false" ht="12.75" hidden="false" customHeight="false" outlineLevel="0" collapsed="false">
      <c r="A5919" s="415" t="n">
        <v>44670</v>
      </c>
    </row>
    <row r="5920" customFormat="false" ht="12.75" hidden="false" customHeight="false" outlineLevel="0" collapsed="false">
      <c r="A5920" s="415" t="n">
        <v>44671</v>
      </c>
    </row>
    <row r="5921" customFormat="false" ht="12.75" hidden="false" customHeight="false" outlineLevel="0" collapsed="false">
      <c r="A5921" s="415" t="n">
        <v>44672</v>
      </c>
    </row>
    <row r="5922" customFormat="false" ht="12.75" hidden="false" customHeight="false" outlineLevel="0" collapsed="false">
      <c r="A5922" s="415" t="n">
        <v>44673</v>
      </c>
    </row>
    <row r="5923" customFormat="false" ht="12.75" hidden="false" customHeight="false" outlineLevel="0" collapsed="false">
      <c r="A5923" s="415" t="n">
        <v>44676</v>
      </c>
    </row>
    <row r="5924" customFormat="false" ht="12.75" hidden="false" customHeight="false" outlineLevel="0" collapsed="false">
      <c r="A5924" s="415" t="n">
        <v>44677</v>
      </c>
    </row>
    <row r="5925" customFormat="false" ht="12.75" hidden="false" customHeight="false" outlineLevel="0" collapsed="false">
      <c r="A5925" s="415" t="n">
        <v>44678</v>
      </c>
    </row>
    <row r="5926" customFormat="false" ht="12.75" hidden="false" customHeight="false" outlineLevel="0" collapsed="false">
      <c r="A5926" s="415" t="n">
        <v>44679</v>
      </c>
    </row>
    <row r="5927" customFormat="false" ht="12.75" hidden="false" customHeight="false" outlineLevel="0" collapsed="false">
      <c r="A5927" s="415" t="n">
        <v>44680</v>
      </c>
    </row>
    <row r="5928" customFormat="false" ht="12.75" hidden="false" customHeight="false" outlineLevel="0" collapsed="false">
      <c r="A5928" s="415" t="n">
        <v>44683</v>
      </c>
    </row>
    <row r="5929" customFormat="false" ht="12.75" hidden="false" customHeight="false" outlineLevel="0" collapsed="false">
      <c r="A5929" s="415" t="n">
        <v>44684</v>
      </c>
    </row>
    <row r="5930" customFormat="false" ht="12.75" hidden="false" customHeight="false" outlineLevel="0" collapsed="false">
      <c r="A5930" s="415" t="n">
        <v>44685</v>
      </c>
    </row>
    <row r="5931" customFormat="false" ht="12.75" hidden="false" customHeight="false" outlineLevel="0" collapsed="false">
      <c r="A5931" s="415" t="n">
        <v>44686</v>
      </c>
    </row>
    <row r="5932" customFormat="false" ht="12.75" hidden="false" customHeight="false" outlineLevel="0" collapsed="false">
      <c r="A5932" s="415" t="n">
        <v>44687</v>
      </c>
    </row>
    <row r="5933" customFormat="false" ht="12.75" hidden="false" customHeight="false" outlineLevel="0" collapsed="false">
      <c r="A5933" s="415" t="n">
        <v>44690</v>
      </c>
    </row>
    <row r="5934" customFormat="false" ht="12.75" hidden="false" customHeight="false" outlineLevel="0" collapsed="false">
      <c r="A5934" s="415" t="n">
        <v>44691</v>
      </c>
    </row>
    <row r="5935" customFormat="false" ht="12.75" hidden="false" customHeight="false" outlineLevel="0" collapsed="false">
      <c r="A5935" s="415" t="n">
        <v>44692</v>
      </c>
    </row>
    <row r="5936" customFormat="false" ht="12.75" hidden="false" customHeight="false" outlineLevel="0" collapsed="false">
      <c r="A5936" s="415" t="n">
        <v>44693</v>
      </c>
    </row>
    <row r="5937" customFormat="false" ht="12.75" hidden="false" customHeight="false" outlineLevel="0" collapsed="false">
      <c r="A5937" s="415" t="n">
        <v>44694</v>
      </c>
    </row>
    <row r="5938" customFormat="false" ht="12.75" hidden="false" customHeight="false" outlineLevel="0" collapsed="false">
      <c r="A5938" s="415" t="n">
        <v>44697</v>
      </c>
    </row>
    <row r="5939" customFormat="false" ht="12.75" hidden="false" customHeight="false" outlineLevel="0" collapsed="false">
      <c r="A5939" s="415" t="n">
        <v>44698</v>
      </c>
    </row>
    <row r="5940" customFormat="false" ht="12.75" hidden="false" customHeight="false" outlineLevel="0" collapsed="false">
      <c r="A5940" s="415" t="n">
        <v>44699</v>
      </c>
    </row>
    <row r="5941" customFormat="false" ht="12.75" hidden="false" customHeight="false" outlineLevel="0" collapsed="false">
      <c r="A5941" s="415" t="n">
        <v>44700</v>
      </c>
    </row>
    <row r="5942" customFormat="false" ht="12.75" hidden="false" customHeight="false" outlineLevel="0" collapsed="false">
      <c r="A5942" s="415" t="n">
        <v>44701</v>
      </c>
    </row>
    <row r="5943" customFormat="false" ht="12.75" hidden="false" customHeight="false" outlineLevel="0" collapsed="false">
      <c r="A5943" s="415" t="n">
        <v>44704</v>
      </c>
    </row>
    <row r="5944" customFormat="false" ht="12.75" hidden="false" customHeight="false" outlineLevel="0" collapsed="false">
      <c r="A5944" s="415" t="n">
        <v>44705</v>
      </c>
    </row>
    <row r="5945" customFormat="false" ht="12.75" hidden="false" customHeight="false" outlineLevel="0" collapsed="false">
      <c r="A5945" s="415" t="n">
        <v>44706</v>
      </c>
    </row>
    <row r="5946" customFormat="false" ht="12.75" hidden="false" customHeight="false" outlineLevel="0" collapsed="false">
      <c r="A5946" s="415" t="n">
        <v>44707</v>
      </c>
    </row>
    <row r="5947" customFormat="false" ht="12.75" hidden="false" customHeight="false" outlineLevel="0" collapsed="false">
      <c r="A5947" s="415" t="n">
        <v>44708</v>
      </c>
    </row>
    <row r="5948" customFormat="false" ht="12.75" hidden="false" customHeight="false" outlineLevel="0" collapsed="false">
      <c r="A5948" s="415" t="n">
        <v>44711</v>
      </c>
    </row>
    <row r="5949" customFormat="false" ht="12.75" hidden="false" customHeight="false" outlineLevel="0" collapsed="false">
      <c r="A5949" s="415" t="n">
        <v>44712</v>
      </c>
    </row>
    <row r="5950" customFormat="false" ht="12.75" hidden="false" customHeight="false" outlineLevel="0" collapsed="false">
      <c r="A5950" s="415" t="n">
        <v>44713</v>
      </c>
    </row>
    <row r="5951" customFormat="false" ht="12.75" hidden="false" customHeight="false" outlineLevel="0" collapsed="false">
      <c r="A5951" s="415" t="n">
        <v>44714</v>
      </c>
    </row>
    <row r="5952" customFormat="false" ht="12.75" hidden="false" customHeight="false" outlineLevel="0" collapsed="false">
      <c r="A5952" s="415" t="n">
        <v>44715</v>
      </c>
    </row>
    <row r="5953" customFormat="false" ht="12.75" hidden="false" customHeight="false" outlineLevel="0" collapsed="false">
      <c r="A5953" s="415" t="n">
        <v>44718</v>
      </c>
    </row>
    <row r="5954" customFormat="false" ht="12.75" hidden="false" customHeight="false" outlineLevel="0" collapsed="false">
      <c r="A5954" s="415" t="n">
        <v>44719</v>
      </c>
    </row>
    <row r="5955" customFormat="false" ht="12.75" hidden="false" customHeight="false" outlineLevel="0" collapsed="false">
      <c r="A5955" s="415" t="n">
        <v>44720</v>
      </c>
    </row>
    <row r="5956" customFormat="false" ht="12.75" hidden="false" customHeight="false" outlineLevel="0" collapsed="false">
      <c r="A5956" s="415" t="n">
        <v>44721</v>
      </c>
    </row>
    <row r="5957" customFormat="false" ht="12.75" hidden="false" customHeight="false" outlineLevel="0" collapsed="false">
      <c r="A5957" s="415" t="n">
        <v>44722</v>
      </c>
    </row>
    <row r="5958" customFormat="false" ht="12.75" hidden="false" customHeight="false" outlineLevel="0" collapsed="false">
      <c r="A5958" s="415" t="n">
        <v>44725</v>
      </c>
    </row>
    <row r="5959" customFormat="false" ht="12.75" hidden="false" customHeight="false" outlineLevel="0" collapsed="false">
      <c r="A5959" s="415" t="n">
        <v>44726</v>
      </c>
    </row>
    <row r="5960" customFormat="false" ht="12.75" hidden="false" customHeight="false" outlineLevel="0" collapsed="false">
      <c r="A5960" s="415" t="n">
        <v>44727</v>
      </c>
    </row>
    <row r="5961" customFormat="false" ht="12.75" hidden="false" customHeight="false" outlineLevel="0" collapsed="false">
      <c r="A5961" s="415" t="n">
        <v>44728</v>
      </c>
    </row>
    <row r="5962" customFormat="false" ht="12.75" hidden="false" customHeight="false" outlineLevel="0" collapsed="false">
      <c r="A5962" s="415" t="n">
        <v>44729</v>
      </c>
    </row>
    <row r="5963" customFormat="false" ht="12.75" hidden="false" customHeight="false" outlineLevel="0" collapsed="false">
      <c r="A5963" s="415" t="n">
        <v>44732</v>
      </c>
    </row>
    <row r="5964" customFormat="false" ht="12.75" hidden="false" customHeight="false" outlineLevel="0" collapsed="false">
      <c r="A5964" s="415" t="n">
        <v>44733</v>
      </c>
    </row>
    <row r="5965" customFormat="false" ht="12.75" hidden="false" customHeight="false" outlineLevel="0" collapsed="false">
      <c r="A5965" s="415" t="n">
        <v>44734</v>
      </c>
    </row>
    <row r="5966" customFormat="false" ht="12.75" hidden="false" customHeight="false" outlineLevel="0" collapsed="false">
      <c r="A5966" s="415" t="n">
        <v>44735</v>
      </c>
    </row>
    <row r="5967" customFormat="false" ht="12.75" hidden="false" customHeight="false" outlineLevel="0" collapsed="false">
      <c r="A5967" s="415" t="n">
        <v>44736</v>
      </c>
    </row>
    <row r="5968" customFormat="false" ht="12.75" hidden="false" customHeight="false" outlineLevel="0" collapsed="false">
      <c r="A5968" s="415" t="n">
        <v>44739</v>
      </c>
    </row>
    <row r="5969" customFormat="false" ht="12.75" hidden="false" customHeight="false" outlineLevel="0" collapsed="false">
      <c r="A5969" s="415" t="n">
        <v>44740</v>
      </c>
    </row>
    <row r="5970" customFormat="false" ht="12.75" hidden="false" customHeight="false" outlineLevel="0" collapsed="false">
      <c r="A5970" s="415" t="n">
        <v>44741</v>
      </c>
    </row>
    <row r="5971" customFormat="false" ht="12.75" hidden="false" customHeight="false" outlineLevel="0" collapsed="false">
      <c r="A5971" s="415" t="n">
        <v>44742</v>
      </c>
    </row>
    <row r="5972" customFormat="false" ht="12.75" hidden="false" customHeight="false" outlineLevel="0" collapsed="false">
      <c r="A5972" s="415" t="n">
        <v>44743</v>
      </c>
    </row>
    <row r="5973" customFormat="false" ht="12.75" hidden="false" customHeight="false" outlineLevel="0" collapsed="false">
      <c r="A5973" s="415" t="n">
        <v>44747</v>
      </c>
    </row>
    <row r="5974" customFormat="false" ht="12.75" hidden="false" customHeight="false" outlineLevel="0" collapsed="false">
      <c r="A5974" s="415" t="n">
        <v>44748</v>
      </c>
    </row>
    <row r="5975" customFormat="false" ht="12.75" hidden="false" customHeight="false" outlineLevel="0" collapsed="false">
      <c r="A5975" s="415" t="n">
        <v>44749</v>
      </c>
    </row>
    <row r="5976" customFormat="false" ht="12.75" hidden="false" customHeight="false" outlineLevel="0" collapsed="false">
      <c r="A5976" s="415" t="n">
        <v>44750</v>
      </c>
    </row>
    <row r="5977" customFormat="false" ht="12.75" hidden="false" customHeight="false" outlineLevel="0" collapsed="false">
      <c r="A5977" s="415" t="n">
        <v>44753</v>
      </c>
    </row>
    <row r="5978" customFormat="false" ht="12.75" hidden="false" customHeight="false" outlineLevel="0" collapsed="false">
      <c r="A5978" s="415" t="n">
        <v>44754</v>
      </c>
    </row>
    <row r="5979" customFormat="false" ht="12.75" hidden="false" customHeight="false" outlineLevel="0" collapsed="false">
      <c r="A5979" s="415" t="n">
        <v>44755</v>
      </c>
    </row>
    <row r="5980" customFormat="false" ht="12.75" hidden="false" customHeight="false" outlineLevel="0" collapsed="false">
      <c r="A5980" s="415" t="n">
        <v>44756</v>
      </c>
    </row>
    <row r="5981" customFormat="false" ht="12.75" hidden="false" customHeight="false" outlineLevel="0" collapsed="false">
      <c r="A5981" s="415" t="n">
        <v>44757</v>
      </c>
    </row>
    <row r="5982" customFormat="false" ht="12.75" hidden="false" customHeight="false" outlineLevel="0" collapsed="false">
      <c r="A5982" s="415" t="n">
        <v>44760</v>
      </c>
    </row>
    <row r="5983" customFormat="false" ht="12.75" hidden="false" customHeight="false" outlineLevel="0" collapsed="false">
      <c r="A5983" s="415" t="n">
        <v>44761</v>
      </c>
    </row>
    <row r="5984" customFormat="false" ht="12.75" hidden="false" customHeight="false" outlineLevel="0" collapsed="false">
      <c r="A5984" s="415" t="n">
        <v>44762</v>
      </c>
    </row>
    <row r="5985" customFormat="false" ht="12.75" hidden="false" customHeight="false" outlineLevel="0" collapsed="false">
      <c r="A5985" s="415" t="n">
        <v>44763</v>
      </c>
    </row>
    <row r="5986" customFormat="false" ht="12.75" hidden="false" customHeight="false" outlineLevel="0" collapsed="false">
      <c r="A5986" s="415" t="n">
        <v>44764</v>
      </c>
    </row>
    <row r="5987" customFormat="false" ht="12.75" hidden="false" customHeight="false" outlineLevel="0" collapsed="false">
      <c r="A5987" s="415" t="n">
        <v>44767</v>
      </c>
    </row>
    <row r="5988" customFormat="false" ht="12.75" hidden="false" customHeight="false" outlineLevel="0" collapsed="false">
      <c r="A5988" s="415" t="n">
        <v>44768</v>
      </c>
    </row>
    <row r="5989" customFormat="false" ht="12.75" hidden="false" customHeight="false" outlineLevel="0" collapsed="false">
      <c r="A5989" s="415" t="n">
        <v>44769</v>
      </c>
    </row>
    <row r="5990" customFormat="false" ht="12.75" hidden="false" customHeight="false" outlineLevel="0" collapsed="false">
      <c r="A5990" s="415" t="n">
        <v>44770</v>
      </c>
    </row>
    <row r="5991" customFormat="false" ht="12.75" hidden="false" customHeight="false" outlineLevel="0" collapsed="false">
      <c r="A5991" s="415" t="n">
        <v>44771</v>
      </c>
    </row>
    <row r="5992" customFormat="false" ht="12.75" hidden="false" customHeight="false" outlineLevel="0" collapsed="false">
      <c r="A5992" s="415" t="n">
        <v>44774</v>
      </c>
    </row>
    <row r="5993" customFormat="false" ht="12.75" hidden="false" customHeight="false" outlineLevel="0" collapsed="false">
      <c r="A5993" s="415" t="n">
        <v>44775</v>
      </c>
    </row>
    <row r="5994" customFormat="false" ht="12.75" hidden="false" customHeight="false" outlineLevel="0" collapsed="false">
      <c r="A5994" s="415" t="n">
        <v>44776</v>
      </c>
    </row>
    <row r="5995" customFormat="false" ht="12.75" hidden="false" customHeight="false" outlineLevel="0" collapsed="false">
      <c r="A5995" s="415" t="n">
        <v>44777</v>
      </c>
    </row>
    <row r="5996" customFormat="false" ht="12.75" hidden="false" customHeight="false" outlineLevel="0" collapsed="false">
      <c r="A5996" s="415" t="n">
        <v>44778</v>
      </c>
    </row>
    <row r="5997" customFormat="false" ht="12.75" hidden="false" customHeight="false" outlineLevel="0" collapsed="false">
      <c r="A5997" s="415" t="n">
        <v>44781</v>
      </c>
    </row>
    <row r="5998" customFormat="false" ht="12.75" hidden="false" customHeight="false" outlineLevel="0" collapsed="false">
      <c r="A5998" s="415" t="n">
        <v>44782</v>
      </c>
    </row>
    <row r="5999" customFormat="false" ht="12.75" hidden="false" customHeight="false" outlineLevel="0" collapsed="false">
      <c r="A5999" s="415" t="n">
        <v>44783</v>
      </c>
    </row>
    <row r="6000" customFormat="false" ht="12.75" hidden="false" customHeight="false" outlineLevel="0" collapsed="false">
      <c r="A6000" s="415" t="n">
        <v>44784</v>
      </c>
    </row>
    <row r="6001" customFormat="false" ht="12.75" hidden="false" customHeight="false" outlineLevel="0" collapsed="false">
      <c r="A6001" s="415" t="n">
        <v>44785</v>
      </c>
    </row>
    <row r="6002" customFormat="false" ht="12.75" hidden="false" customHeight="false" outlineLevel="0" collapsed="false">
      <c r="A6002" s="415" t="n">
        <v>44788</v>
      </c>
    </row>
    <row r="6003" customFormat="false" ht="12.75" hidden="false" customHeight="false" outlineLevel="0" collapsed="false">
      <c r="A6003" s="415" t="n">
        <v>44789</v>
      </c>
    </row>
    <row r="6004" customFormat="false" ht="12.75" hidden="false" customHeight="false" outlineLevel="0" collapsed="false">
      <c r="A6004" s="415" t="n">
        <v>44790</v>
      </c>
    </row>
    <row r="6005" customFormat="false" ht="12.75" hidden="false" customHeight="false" outlineLevel="0" collapsed="false">
      <c r="A6005" s="415" t="n">
        <v>44791</v>
      </c>
    </row>
    <row r="6006" customFormat="false" ht="12.75" hidden="false" customHeight="false" outlineLevel="0" collapsed="false">
      <c r="A6006" s="415" t="n">
        <v>44792</v>
      </c>
    </row>
    <row r="6007" customFormat="false" ht="12.75" hidden="false" customHeight="false" outlineLevel="0" collapsed="false">
      <c r="A6007" s="415" t="n">
        <v>44795</v>
      </c>
    </row>
    <row r="6008" customFormat="false" ht="12.75" hidden="false" customHeight="false" outlineLevel="0" collapsed="false">
      <c r="A6008" s="415" t="n">
        <v>44796</v>
      </c>
    </row>
    <row r="6009" customFormat="false" ht="12.75" hidden="false" customHeight="false" outlineLevel="0" collapsed="false">
      <c r="A6009" s="415" t="n">
        <v>44797</v>
      </c>
    </row>
    <row r="6010" customFormat="false" ht="12.75" hidden="false" customHeight="false" outlineLevel="0" collapsed="false">
      <c r="A6010" s="415" t="n">
        <v>44798</v>
      </c>
    </row>
    <row r="6011" customFormat="false" ht="12.75" hidden="false" customHeight="false" outlineLevel="0" collapsed="false">
      <c r="A6011" s="415" t="n">
        <v>44799</v>
      </c>
    </row>
    <row r="6012" customFormat="false" ht="12.75" hidden="false" customHeight="false" outlineLevel="0" collapsed="false">
      <c r="A6012" s="415" t="n">
        <v>44802</v>
      </c>
    </row>
    <row r="6013" customFormat="false" ht="12.75" hidden="false" customHeight="false" outlineLevel="0" collapsed="false">
      <c r="A6013" s="415" t="n">
        <v>44803</v>
      </c>
    </row>
    <row r="6014" customFormat="false" ht="12.75" hidden="false" customHeight="false" outlineLevel="0" collapsed="false">
      <c r="A6014" s="415" t="n">
        <v>44804</v>
      </c>
    </row>
    <row r="6015" customFormat="false" ht="12.75" hidden="false" customHeight="false" outlineLevel="0" collapsed="false">
      <c r="A6015" s="415" t="n">
        <v>44805</v>
      </c>
    </row>
    <row r="6016" customFormat="false" ht="12.75" hidden="false" customHeight="false" outlineLevel="0" collapsed="false">
      <c r="A6016" s="415" t="n">
        <v>44806</v>
      </c>
    </row>
    <row r="6017" customFormat="false" ht="12.75" hidden="false" customHeight="false" outlineLevel="0" collapsed="false">
      <c r="A6017" s="415" t="n">
        <v>44809</v>
      </c>
    </row>
    <row r="6018" customFormat="false" ht="12.75" hidden="false" customHeight="false" outlineLevel="0" collapsed="false">
      <c r="A6018" s="415" t="n">
        <v>44810</v>
      </c>
    </row>
    <row r="6019" customFormat="false" ht="12.75" hidden="false" customHeight="false" outlineLevel="0" collapsed="false">
      <c r="A6019" s="415" t="n">
        <v>44811</v>
      </c>
    </row>
    <row r="6020" customFormat="false" ht="12.75" hidden="false" customHeight="false" outlineLevel="0" collapsed="false">
      <c r="A6020" s="415" t="n">
        <v>44812</v>
      </c>
    </row>
    <row r="6021" customFormat="false" ht="12.75" hidden="false" customHeight="false" outlineLevel="0" collapsed="false">
      <c r="A6021" s="415" t="n">
        <v>44813</v>
      </c>
    </row>
    <row r="6022" customFormat="false" ht="12.75" hidden="false" customHeight="false" outlineLevel="0" collapsed="false">
      <c r="A6022" s="415" t="n">
        <v>44816</v>
      </c>
    </row>
    <row r="6023" customFormat="false" ht="12.75" hidden="false" customHeight="false" outlineLevel="0" collapsed="false">
      <c r="A6023" s="415" t="n">
        <v>44817</v>
      </c>
    </row>
    <row r="6024" customFormat="false" ht="12.75" hidden="false" customHeight="false" outlineLevel="0" collapsed="false">
      <c r="A6024" s="415" t="n">
        <v>44818</v>
      </c>
    </row>
    <row r="6025" customFormat="false" ht="12.75" hidden="false" customHeight="false" outlineLevel="0" collapsed="false">
      <c r="A6025" s="415" t="n">
        <v>44819</v>
      </c>
    </row>
    <row r="6026" customFormat="false" ht="12.75" hidden="false" customHeight="false" outlineLevel="0" collapsed="false">
      <c r="A6026" s="415" t="n">
        <v>44820</v>
      </c>
    </row>
    <row r="6027" customFormat="false" ht="12.75" hidden="false" customHeight="false" outlineLevel="0" collapsed="false">
      <c r="A6027" s="415" t="n">
        <v>44823</v>
      </c>
    </row>
    <row r="6028" customFormat="false" ht="12.75" hidden="false" customHeight="false" outlineLevel="0" collapsed="false">
      <c r="A6028" s="415" t="n">
        <v>44824</v>
      </c>
    </row>
    <row r="6029" customFormat="false" ht="12.75" hidden="false" customHeight="false" outlineLevel="0" collapsed="false">
      <c r="A6029" s="415" t="n">
        <v>44825</v>
      </c>
    </row>
    <row r="6030" customFormat="false" ht="12.75" hidden="false" customHeight="false" outlineLevel="0" collapsed="false">
      <c r="A6030" s="415" t="n">
        <v>44826</v>
      </c>
    </row>
    <row r="6031" customFormat="false" ht="12.75" hidden="false" customHeight="false" outlineLevel="0" collapsed="false">
      <c r="A6031" s="415" t="n">
        <v>44827</v>
      </c>
    </row>
    <row r="6032" customFormat="false" ht="12.75" hidden="false" customHeight="false" outlineLevel="0" collapsed="false">
      <c r="A6032" s="415" t="n">
        <v>44830</v>
      </c>
    </row>
    <row r="6033" customFormat="false" ht="12.75" hidden="false" customHeight="false" outlineLevel="0" collapsed="false">
      <c r="A6033" s="415" t="n">
        <v>44831</v>
      </c>
    </row>
    <row r="6034" customFormat="false" ht="12.75" hidden="false" customHeight="false" outlineLevel="0" collapsed="false">
      <c r="A6034" s="415" t="n">
        <v>44832</v>
      </c>
    </row>
    <row r="6035" customFormat="false" ht="12.75" hidden="false" customHeight="false" outlineLevel="0" collapsed="false">
      <c r="A6035" s="415" t="n">
        <v>44833</v>
      </c>
    </row>
    <row r="6036" customFormat="false" ht="12.75" hidden="false" customHeight="false" outlineLevel="0" collapsed="false">
      <c r="A6036" s="415" t="n">
        <v>44834</v>
      </c>
    </row>
    <row r="6037" customFormat="false" ht="12.75" hidden="false" customHeight="false" outlineLevel="0" collapsed="false">
      <c r="A6037" s="415" t="n">
        <v>44837</v>
      </c>
    </row>
    <row r="6038" customFormat="false" ht="12.75" hidden="false" customHeight="false" outlineLevel="0" collapsed="false">
      <c r="A6038" s="415" t="n">
        <v>44838</v>
      </c>
    </row>
    <row r="6039" customFormat="false" ht="12.75" hidden="false" customHeight="false" outlineLevel="0" collapsed="false">
      <c r="A6039" s="415" t="n">
        <v>44839</v>
      </c>
    </row>
    <row r="6040" customFormat="false" ht="12.75" hidden="false" customHeight="false" outlineLevel="0" collapsed="false">
      <c r="A6040" s="415" t="n">
        <v>44840</v>
      </c>
    </row>
    <row r="6041" customFormat="false" ht="12.75" hidden="false" customHeight="false" outlineLevel="0" collapsed="false">
      <c r="A6041" s="415" t="n">
        <v>44841</v>
      </c>
    </row>
    <row r="6042" customFormat="false" ht="12.75" hidden="false" customHeight="false" outlineLevel="0" collapsed="false">
      <c r="A6042" s="415" t="n">
        <v>44844</v>
      </c>
    </row>
    <row r="6043" customFormat="false" ht="12.75" hidden="false" customHeight="false" outlineLevel="0" collapsed="false">
      <c r="A6043" s="415" t="n">
        <v>44845</v>
      </c>
    </row>
    <row r="6044" customFormat="false" ht="12.75" hidden="false" customHeight="false" outlineLevel="0" collapsed="false">
      <c r="A6044" s="415" t="n">
        <v>44846</v>
      </c>
    </row>
    <row r="6045" customFormat="false" ht="12.75" hidden="false" customHeight="false" outlineLevel="0" collapsed="false">
      <c r="A6045" s="415" t="n">
        <v>44847</v>
      </c>
    </row>
    <row r="6046" customFormat="false" ht="12.75" hidden="false" customHeight="false" outlineLevel="0" collapsed="false">
      <c r="A6046" s="415" t="n">
        <v>44848</v>
      </c>
    </row>
    <row r="6047" customFormat="false" ht="12.75" hidden="false" customHeight="false" outlineLevel="0" collapsed="false">
      <c r="A6047" s="415" t="n">
        <v>44851</v>
      </c>
    </row>
    <row r="6048" customFormat="false" ht="12.75" hidden="false" customHeight="false" outlineLevel="0" collapsed="false">
      <c r="A6048" s="415" t="n">
        <v>44852</v>
      </c>
    </row>
    <row r="6049" customFormat="false" ht="12.75" hidden="false" customHeight="false" outlineLevel="0" collapsed="false">
      <c r="A6049" s="415" t="n">
        <v>44853</v>
      </c>
    </row>
    <row r="6050" customFormat="false" ht="12.75" hidden="false" customHeight="false" outlineLevel="0" collapsed="false">
      <c r="A6050" s="415" t="n">
        <v>44854</v>
      </c>
    </row>
    <row r="6051" customFormat="false" ht="12.75" hidden="false" customHeight="false" outlineLevel="0" collapsed="false">
      <c r="A6051" s="415" t="n">
        <v>44855</v>
      </c>
    </row>
    <row r="6052" customFormat="false" ht="12.75" hidden="false" customHeight="false" outlineLevel="0" collapsed="false">
      <c r="A6052" s="415" t="n">
        <v>44858</v>
      </c>
    </row>
    <row r="6053" customFormat="false" ht="12.75" hidden="false" customHeight="false" outlineLevel="0" collapsed="false">
      <c r="A6053" s="415" t="n">
        <v>44859</v>
      </c>
    </row>
    <row r="6054" customFormat="false" ht="12.75" hidden="false" customHeight="false" outlineLevel="0" collapsed="false">
      <c r="A6054" s="415" t="n">
        <v>44860</v>
      </c>
    </row>
    <row r="6055" customFormat="false" ht="12.75" hidden="false" customHeight="false" outlineLevel="0" collapsed="false">
      <c r="A6055" s="415" t="n">
        <v>44861</v>
      </c>
    </row>
    <row r="6056" customFormat="false" ht="12.75" hidden="false" customHeight="false" outlineLevel="0" collapsed="false">
      <c r="A6056" s="415" t="n">
        <v>44862</v>
      </c>
    </row>
    <row r="6057" customFormat="false" ht="12.75" hidden="false" customHeight="false" outlineLevel="0" collapsed="false">
      <c r="A6057" s="415" t="n">
        <v>44865</v>
      </c>
    </row>
    <row r="6058" customFormat="false" ht="12.75" hidden="false" customHeight="false" outlineLevel="0" collapsed="false">
      <c r="A6058" s="415" t="n">
        <v>44866</v>
      </c>
    </row>
    <row r="6059" customFormat="false" ht="12.75" hidden="false" customHeight="false" outlineLevel="0" collapsed="false">
      <c r="A6059" s="415" t="n">
        <v>44867</v>
      </c>
    </row>
    <row r="6060" customFormat="false" ht="12.75" hidden="false" customHeight="false" outlineLevel="0" collapsed="false">
      <c r="A6060" s="415" t="n">
        <v>44868</v>
      </c>
    </row>
    <row r="6061" customFormat="false" ht="12.75" hidden="false" customHeight="false" outlineLevel="0" collapsed="false">
      <c r="A6061" s="415" t="n">
        <v>44869</v>
      </c>
    </row>
    <row r="6062" customFormat="false" ht="12.75" hidden="false" customHeight="false" outlineLevel="0" collapsed="false">
      <c r="A6062" s="415" t="n">
        <v>44872</v>
      </c>
    </row>
    <row r="6063" customFormat="false" ht="12.75" hidden="false" customHeight="false" outlineLevel="0" collapsed="false">
      <c r="A6063" s="415" t="n">
        <v>44873</v>
      </c>
    </row>
    <row r="6064" customFormat="false" ht="12.75" hidden="false" customHeight="false" outlineLevel="0" collapsed="false">
      <c r="A6064" s="415" t="n">
        <v>44874</v>
      </c>
    </row>
    <row r="6065" customFormat="false" ht="12.75" hidden="false" customHeight="false" outlineLevel="0" collapsed="false">
      <c r="A6065" s="415" t="n">
        <v>44875</v>
      </c>
    </row>
    <row r="6066" customFormat="false" ht="12.75" hidden="false" customHeight="false" outlineLevel="0" collapsed="false">
      <c r="A6066" s="415" t="n">
        <v>44876</v>
      </c>
    </row>
    <row r="6067" customFormat="false" ht="12.75" hidden="false" customHeight="false" outlineLevel="0" collapsed="false">
      <c r="A6067" s="415" t="n">
        <v>44879</v>
      </c>
    </row>
    <row r="6068" customFormat="false" ht="12.75" hidden="false" customHeight="false" outlineLevel="0" collapsed="false">
      <c r="A6068" s="415" t="n">
        <v>44880</v>
      </c>
    </row>
    <row r="6069" customFormat="false" ht="12.75" hidden="false" customHeight="false" outlineLevel="0" collapsed="false">
      <c r="A6069" s="415" t="n">
        <v>44881</v>
      </c>
    </row>
    <row r="6070" customFormat="false" ht="12.75" hidden="false" customHeight="false" outlineLevel="0" collapsed="false">
      <c r="A6070" s="415" t="n">
        <v>44882</v>
      </c>
    </row>
    <row r="6071" customFormat="false" ht="12.75" hidden="false" customHeight="false" outlineLevel="0" collapsed="false">
      <c r="A6071" s="415" t="n">
        <v>44883</v>
      </c>
    </row>
    <row r="6072" customFormat="false" ht="12.75" hidden="false" customHeight="false" outlineLevel="0" collapsed="false">
      <c r="A6072" s="415" t="n">
        <v>44886</v>
      </c>
    </row>
    <row r="6073" customFormat="false" ht="12.75" hidden="false" customHeight="false" outlineLevel="0" collapsed="false">
      <c r="A6073" s="415" t="n">
        <v>44887</v>
      </c>
    </row>
    <row r="6074" customFormat="false" ht="12.75" hidden="false" customHeight="false" outlineLevel="0" collapsed="false">
      <c r="A6074" s="415" t="n">
        <v>44888</v>
      </c>
    </row>
    <row r="6075" customFormat="false" ht="12.75" hidden="false" customHeight="false" outlineLevel="0" collapsed="false">
      <c r="A6075" s="415" t="n">
        <v>44889</v>
      </c>
    </row>
    <row r="6076" customFormat="false" ht="12.75" hidden="false" customHeight="false" outlineLevel="0" collapsed="false">
      <c r="A6076" s="415" t="n">
        <v>44890</v>
      </c>
    </row>
    <row r="6077" customFormat="false" ht="12.75" hidden="false" customHeight="false" outlineLevel="0" collapsed="false">
      <c r="A6077" s="415" t="n">
        <v>44893</v>
      </c>
    </row>
    <row r="6078" customFormat="false" ht="12.75" hidden="false" customHeight="false" outlineLevel="0" collapsed="false">
      <c r="A6078" s="415" t="n">
        <v>44894</v>
      </c>
    </row>
    <row r="6079" customFormat="false" ht="12.75" hidden="false" customHeight="false" outlineLevel="0" collapsed="false">
      <c r="A6079" s="415" t="n">
        <v>44895</v>
      </c>
    </row>
    <row r="6080" customFormat="false" ht="12.75" hidden="false" customHeight="false" outlineLevel="0" collapsed="false">
      <c r="A6080" s="415" t="n">
        <v>44896</v>
      </c>
    </row>
    <row r="6081" customFormat="false" ht="12.75" hidden="false" customHeight="false" outlineLevel="0" collapsed="false">
      <c r="A6081" s="415" t="n">
        <v>44897</v>
      </c>
    </row>
    <row r="6082" customFormat="false" ht="12.75" hidden="false" customHeight="false" outlineLevel="0" collapsed="false">
      <c r="A6082" s="415" t="n">
        <v>44900</v>
      </c>
    </row>
    <row r="6083" customFormat="false" ht="12.75" hidden="false" customHeight="false" outlineLevel="0" collapsed="false">
      <c r="A6083" s="415" t="n">
        <v>44901</v>
      </c>
    </row>
    <row r="6084" customFormat="false" ht="12.75" hidden="false" customHeight="false" outlineLevel="0" collapsed="false">
      <c r="A6084" s="415" t="n">
        <v>44902</v>
      </c>
    </row>
    <row r="6085" customFormat="false" ht="12.75" hidden="false" customHeight="false" outlineLevel="0" collapsed="false">
      <c r="A6085" s="415" t="n">
        <v>44903</v>
      </c>
    </row>
    <row r="6086" customFormat="false" ht="12.75" hidden="false" customHeight="false" outlineLevel="0" collapsed="false">
      <c r="A6086" s="415" t="n">
        <v>44904</v>
      </c>
    </row>
    <row r="6087" customFormat="false" ht="12.75" hidden="false" customHeight="false" outlineLevel="0" collapsed="false">
      <c r="A6087" s="415" t="n">
        <v>44907</v>
      </c>
    </row>
    <row r="6088" customFormat="false" ht="12.75" hidden="false" customHeight="false" outlineLevel="0" collapsed="false">
      <c r="A6088" s="415" t="n">
        <v>44908</v>
      </c>
    </row>
    <row r="6089" customFormat="false" ht="12.75" hidden="false" customHeight="false" outlineLevel="0" collapsed="false">
      <c r="A6089" s="415" t="n">
        <v>44909</v>
      </c>
    </row>
    <row r="6090" customFormat="false" ht="12.75" hidden="false" customHeight="false" outlineLevel="0" collapsed="false">
      <c r="A6090" s="415" t="n">
        <v>44910</v>
      </c>
    </row>
    <row r="6091" customFormat="false" ht="12.75" hidden="false" customHeight="false" outlineLevel="0" collapsed="false">
      <c r="A6091" s="415" t="n">
        <v>44911</v>
      </c>
    </row>
    <row r="6092" customFormat="false" ht="12.75" hidden="false" customHeight="false" outlineLevel="0" collapsed="false">
      <c r="A6092" s="415" t="n">
        <v>44914</v>
      </c>
    </row>
    <row r="6093" customFormat="false" ht="12.75" hidden="false" customHeight="false" outlineLevel="0" collapsed="false">
      <c r="A6093" s="415" t="n">
        <v>44915</v>
      </c>
    </row>
    <row r="6094" customFormat="false" ht="12.75" hidden="false" customHeight="false" outlineLevel="0" collapsed="false">
      <c r="A6094" s="415" t="n">
        <v>44916</v>
      </c>
    </row>
    <row r="6095" customFormat="false" ht="12.75" hidden="false" customHeight="false" outlineLevel="0" collapsed="false">
      <c r="A6095" s="415" t="n">
        <v>44917</v>
      </c>
    </row>
    <row r="6096" customFormat="false" ht="12.75" hidden="false" customHeight="false" outlineLevel="0" collapsed="false">
      <c r="A6096" s="415" t="n">
        <v>44918</v>
      </c>
    </row>
    <row r="6097" customFormat="false" ht="12.75" hidden="false" customHeight="false" outlineLevel="0" collapsed="false">
      <c r="A6097" s="415" t="n">
        <v>44921</v>
      </c>
    </row>
    <row r="6098" customFormat="false" ht="12.75" hidden="false" customHeight="false" outlineLevel="0" collapsed="false">
      <c r="A6098" s="415" t="n">
        <v>44922</v>
      </c>
    </row>
    <row r="6099" customFormat="false" ht="12.75" hidden="false" customHeight="false" outlineLevel="0" collapsed="false">
      <c r="A6099" s="415" t="n">
        <v>44923</v>
      </c>
    </row>
    <row r="6100" customFormat="false" ht="12.75" hidden="false" customHeight="false" outlineLevel="0" collapsed="false">
      <c r="A6100" s="415" t="n">
        <v>44924</v>
      </c>
    </row>
    <row r="6101" customFormat="false" ht="12.75" hidden="false" customHeight="false" outlineLevel="0" collapsed="false">
      <c r="A6101" s="415" t="n">
        <v>44925</v>
      </c>
    </row>
    <row r="6102" customFormat="false" ht="12.75" hidden="false" customHeight="false" outlineLevel="0" collapsed="false">
      <c r="A6102" s="415" t="n">
        <v>44928</v>
      </c>
    </row>
    <row r="6103" customFormat="false" ht="12.75" hidden="false" customHeight="false" outlineLevel="0" collapsed="false">
      <c r="A6103" s="415" t="n">
        <v>44929</v>
      </c>
    </row>
    <row r="6104" customFormat="false" ht="12.75" hidden="false" customHeight="false" outlineLevel="0" collapsed="false">
      <c r="A6104" s="415" t="n">
        <v>44930</v>
      </c>
    </row>
    <row r="6105" customFormat="false" ht="12.75" hidden="false" customHeight="false" outlineLevel="0" collapsed="false">
      <c r="A6105" s="415" t="n">
        <v>44931</v>
      </c>
    </row>
    <row r="6106" customFormat="false" ht="12.75" hidden="false" customHeight="false" outlineLevel="0" collapsed="false">
      <c r="A6106" s="415" t="n">
        <v>44932</v>
      </c>
    </row>
    <row r="6107" customFormat="false" ht="12.75" hidden="false" customHeight="false" outlineLevel="0" collapsed="false">
      <c r="A6107" s="415" t="n">
        <v>44935</v>
      </c>
    </row>
    <row r="6108" customFormat="false" ht="12.75" hidden="false" customHeight="false" outlineLevel="0" collapsed="false">
      <c r="A6108" s="415" t="n">
        <v>44936</v>
      </c>
    </row>
    <row r="6109" customFormat="false" ht="12.75" hidden="false" customHeight="false" outlineLevel="0" collapsed="false">
      <c r="A6109" s="415" t="n">
        <v>44937</v>
      </c>
    </row>
    <row r="6110" customFormat="false" ht="12.75" hidden="false" customHeight="false" outlineLevel="0" collapsed="false">
      <c r="A6110" s="415" t="n">
        <v>44938</v>
      </c>
    </row>
    <row r="6111" customFormat="false" ht="12.75" hidden="false" customHeight="false" outlineLevel="0" collapsed="false">
      <c r="A6111" s="415" t="n">
        <v>44939</v>
      </c>
    </row>
    <row r="6112" customFormat="false" ht="12.75" hidden="false" customHeight="false" outlineLevel="0" collapsed="false">
      <c r="A6112" s="415" t="n">
        <v>44942</v>
      </c>
    </row>
    <row r="6113" customFormat="false" ht="12.75" hidden="false" customHeight="false" outlineLevel="0" collapsed="false">
      <c r="A6113" s="415" t="n">
        <v>44943</v>
      </c>
    </row>
    <row r="6114" customFormat="false" ht="12.75" hidden="false" customHeight="false" outlineLevel="0" collapsed="false">
      <c r="A6114" s="415" t="n">
        <v>44944</v>
      </c>
    </row>
    <row r="6115" customFormat="false" ht="12.75" hidden="false" customHeight="false" outlineLevel="0" collapsed="false">
      <c r="A6115" s="415" t="n">
        <v>44945</v>
      </c>
    </row>
    <row r="6116" customFormat="false" ht="12.75" hidden="false" customHeight="false" outlineLevel="0" collapsed="false">
      <c r="A6116" s="415" t="n">
        <v>44946</v>
      </c>
    </row>
    <row r="6117" customFormat="false" ht="12.75" hidden="false" customHeight="false" outlineLevel="0" collapsed="false">
      <c r="A6117" s="415" t="n">
        <v>44949</v>
      </c>
    </row>
    <row r="6118" customFormat="false" ht="12.75" hidden="false" customHeight="false" outlineLevel="0" collapsed="false">
      <c r="A6118" s="415" t="n">
        <v>44950</v>
      </c>
    </row>
    <row r="6119" customFormat="false" ht="12.75" hidden="false" customHeight="false" outlineLevel="0" collapsed="false">
      <c r="A6119" s="415" t="n">
        <v>44951</v>
      </c>
    </row>
    <row r="6120" customFormat="false" ht="12.75" hidden="false" customHeight="false" outlineLevel="0" collapsed="false">
      <c r="A6120" s="415" t="n">
        <v>44952</v>
      </c>
    </row>
    <row r="6121" customFormat="false" ht="12.75" hidden="false" customHeight="false" outlineLevel="0" collapsed="false">
      <c r="A6121" s="415" t="n">
        <v>44953</v>
      </c>
    </row>
    <row r="6122" customFormat="false" ht="12.75" hidden="false" customHeight="false" outlineLevel="0" collapsed="false">
      <c r="A6122" s="415" t="n">
        <v>44956</v>
      </c>
    </row>
    <row r="6123" customFormat="false" ht="12.75" hidden="false" customHeight="false" outlineLevel="0" collapsed="false">
      <c r="A6123" s="415" t="n">
        <v>44957</v>
      </c>
    </row>
    <row r="6124" customFormat="false" ht="12.75" hidden="false" customHeight="false" outlineLevel="0" collapsed="false">
      <c r="A6124" s="415" t="n">
        <v>44958</v>
      </c>
    </row>
    <row r="6125" customFormat="false" ht="12.75" hidden="false" customHeight="false" outlineLevel="0" collapsed="false">
      <c r="A6125" s="415" t="n">
        <v>44959</v>
      </c>
    </row>
    <row r="6126" customFormat="false" ht="12.75" hidden="false" customHeight="false" outlineLevel="0" collapsed="false">
      <c r="A6126" s="415" t="n">
        <v>44960</v>
      </c>
    </row>
    <row r="6127" customFormat="false" ht="12.75" hidden="false" customHeight="false" outlineLevel="0" collapsed="false">
      <c r="A6127" s="415" t="n">
        <v>44963</v>
      </c>
    </row>
    <row r="6128" customFormat="false" ht="12.75" hidden="false" customHeight="false" outlineLevel="0" collapsed="false">
      <c r="A6128" s="415" t="n">
        <v>44964</v>
      </c>
    </row>
    <row r="6129" customFormat="false" ht="12.75" hidden="false" customHeight="false" outlineLevel="0" collapsed="false">
      <c r="A6129" s="415" t="n">
        <v>44965</v>
      </c>
    </row>
    <row r="6130" customFormat="false" ht="12.75" hidden="false" customHeight="false" outlineLevel="0" collapsed="false">
      <c r="A6130" s="415" t="n">
        <v>44966</v>
      </c>
    </row>
    <row r="6131" customFormat="false" ht="12.75" hidden="false" customHeight="false" outlineLevel="0" collapsed="false">
      <c r="A6131" s="415" t="n">
        <v>44967</v>
      </c>
    </row>
    <row r="6132" customFormat="false" ht="12.75" hidden="false" customHeight="false" outlineLevel="0" collapsed="false">
      <c r="A6132" s="415" t="n">
        <v>44970</v>
      </c>
    </row>
    <row r="6133" customFormat="false" ht="12.75" hidden="false" customHeight="false" outlineLevel="0" collapsed="false">
      <c r="A6133" s="415" t="n">
        <v>44971</v>
      </c>
    </row>
    <row r="6134" customFormat="false" ht="12.75" hidden="false" customHeight="false" outlineLevel="0" collapsed="false">
      <c r="A6134" s="415" t="n">
        <v>44972</v>
      </c>
    </row>
    <row r="6135" customFormat="false" ht="12.75" hidden="false" customHeight="false" outlineLevel="0" collapsed="false">
      <c r="A6135" s="415" t="n">
        <v>44973</v>
      </c>
    </row>
    <row r="6136" customFormat="false" ht="12.75" hidden="false" customHeight="false" outlineLevel="0" collapsed="false">
      <c r="A6136" s="415" t="n">
        <v>44974</v>
      </c>
    </row>
    <row r="6137" customFormat="false" ht="12.75" hidden="false" customHeight="false" outlineLevel="0" collapsed="false">
      <c r="A6137" s="415" t="n">
        <v>44977</v>
      </c>
    </row>
    <row r="6138" customFormat="false" ht="12.75" hidden="false" customHeight="false" outlineLevel="0" collapsed="false">
      <c r="A6138" s="415" t="n">
        <v>44978</v>
      </c>
    </row>
    <row r="6139" customFormat="false" ht="12.75" hidden="false" customHeight="false" outlineLevel="0" collapsed="false">
      <c r="A6139" s="415" t="n">
        <v>44979</v>
      </c>
    </row>
    <row r="6140" customFormat="false" ht="12.75" hidden="false" customHeight="false" outlineLevel="0" collapsed="false">
      <c r="A6140" s="415" t="n">
        <v>44980</v>
      </c>
    </row>
    <row r="6141" customFormat="false" ht="12.75" hidden="false" customHeight="false" outlineLevel="0" collapsed="false">
      <c r="A6141" s="415" t="n">
        <v>44981</v>
      </c>
    </row>
    <row r="6142" customFormat="false" ht="12.75" hidden="false" customHeight="false" outlineLevel="0" collapsed="false">
      <c r="A6142" s="415" t="n">
        <v>44984</v>
      </c>
    </row>
    <row r="6143" customFormat="false" ht="12.75" hidden="false" customHeight="false" outlineLevel="0" collapsed="false">
      <c r="A6143" s="415" t="n">
        <v>44985</v>
      </c>
    </row>
    <row r="6144" customFormat="false" ht="12.75" hidden="false" customHeight="false" outlineLevel="0" collapsed="false">
      <c r="A6144" s="415" t="n">
        <v>44986</v>
      </c>
    </row>
    <row r="6145" customFormat="false" ht="12.75" hidden="false" customHeight="false" outlineLevel="0" collapsed="false">
      <c r="A6145" s="415" t="n">
        <v>44987</v>
      </c>
    </row>
    <row r="6146" customFormat="false" ht="12.75" hidden="false" customHeight="false" outlineLevel="0" collapsed="false">
      <c r="A6146" s="415" t="n">
        <v>44988</v>
      </c>
    </row>
    <row r="6147" customFormat="false" ht="12.75" hidden="false" customHeight="false" outlineLevel="0" collapsed="false">
      <c r="A6147" s="415" t="n">
        <v>44991</v>
      </c>
    </row>
    <row r="6148" customFormat="false" ht="12.75" hidden="false" customHeight="false" outlineLevel="0" collapsed="false">
      <c r="A6148" s="415" t="n">
        <v>44992</v>
      </c>
    </row>
    <row r="6149" customFormat="false" ht="12.75" hidden="false" customHeight="false" outlineLevel="0" collapsed="false">
      <c r="A6149" s="415" t="n">
        <v>44993</v>
      </c>
    </row>
    <row r="6150" customFormat="false" ht="12.75" hidden="false" customHeight="false" outlineLevel="0" collapsed="false">
      <c r="A6150" s="415" t="n">
        <v>44994</v>
      </c>
    </row>
    <row r="6151" customFormat="false" ht="12.75" hidden="false" customHeight="false" outlineLevel="0" collapsed="false">
      <c r="A6151" s="415" t="n">
        <v>44995</v>
      </c>
    </row>
    <row r="6152" customFormat="false" ht="12.75" hidden="false" customHeight="false" outlineLevel="0" collapsed="false">
      <c r="A6152" s="415" t="n">
        <v>44998</v>
      </c>
    </row>
    <row r="6153" customFormat="false" ht="12.75" hidden="false" customHeight="false" outlineLevel="0" collapsed="false">
      <c r="A6153" s="415" t="n">
        <v>44999</v>
      </c>
    </row>
    <row r="6154" customFormat="false" ht="12.75" hidden="false" customHeight="false" outlineLevel="0" collapsed="false">
      <c r="A6154" s="415" t="n">
        <v>45000</v>
      </c>
    </row>
    <row r="6155" customFormat="false" ht="12.75" hidden="false" customHeight="false" outlineLevel="0" collapsed="false">
      <c r="A6155" s="415" t="n">
        <v>45001</v>
      </c>
    </row>
    <row r="6156" customFormat="false" ht="12.75" hidden="false" customHeight="false" outlineLevel="0" collapsed="false">
      <c r="A6156" s="415" t="n">
        <v>45002</v>
      </c>
    </row>
    <row r="6157" customFormat="false" ht="12.75" hidden="false" customHeight="false" outlineLevel="0" collapsed="false">
      <c r="A6157" s="415" t="n">
        <v>45005</v>
      </c>
    </row>
    <row r="6158" customFormat="false" ht="12.75" hidden="false" customHeight="false" outlineLevel="0" collapsed="false">
      <c r="A6158" s="415" t="n">
        <v>45006</v>
      </c>
    </row>
    <row r="6159" customFormat="false" ht="12.75" hidden="false" customHeight="false" outlineLevel="0" collapsed="false">
      <c r="A6159" s="415" t="n">
        <v>45007</v>
      </c>
    </row>
    <row r="6160" customFormat="false" ht="12.75" hidden="false" customHeight="false" outlineLevel="0" collapsed="false">
      <c r="A6160" s="415" t="n">
        <v>45008</v>
      </c>
    </row>
    <row r="6161" customFormat="false" ht="12.75" hidden="false" customHeight="false" outlineLevel="0" collapsed="false">
      <c r="A6161" s="415" t="n">
        <v>45009</v>
      </c>
    </row>
    <row r="6162" customFormat="false" ht="12.75" hidden="false" customHeight="false" outlineLevel="0" collapsed="false">
      <c r="A6162" s="415" t="n">
        <v>45012</v>
      </c>
    </row>
    <row r="6163" customFormat="false" ht="12.75" hidden="false" customHeight="false" outlineLevel="0" collapsed="false">
      <c r="A6163" s="415" t="n">
        <v>45013</v>
      </c>
    </row>
    <row r="6164" customFormat="false" ht="12.75" hidden="false" customHeight="false" outlineLevel="0" collapsed="false">
      <c r="A6164" s="415" t="n">
        <v>45014</v>
      </c>
    </row>
    <row r="6165" customFormat="false" ht="12.75" hidden="false" customHeight="false" outlineLevel="0" collapsed="false">
      <c r="A6165" s="415" t="n">
        <v>45015</v>
      </c>
    </row>
    <row r="6166" customFormat="false" ht="12.75" hidden="false" customHeight="false" outlineLevel="0" collapsed="false">
      <c r="A6166" s="415" t="n">
        <v>45016</v>
      </c>
    </row>
    <row r="6167" customFormat="false" ht="12.75" hidden="false" customHeight="false" outlineLevel="0" collapsed="false">
      <c r="A6167" s="415" t="n">
        <v>45019</v>
      </c>
    </row>
    <row r="6168" customFormat="false" ht="12.75" hidden="false" customHeight="false" outlineLevel="0" collapsed="false">
      <c r="A6168" s="415" t="n">
        <v>45020</v>
      </c>
    </row>
    <row r="6169" customFormat="false" ht="12.75" hidden="false" customHeight="false" outlineLevel="0" collapsed="false">
      <c r="A6169" s="415" t="n">
        <v>45021</v>
      </c>
    </row>
    <row r="6170" customFormat="false" ht="12.75" hidden="false" customHeight="false" outlineLevel="0" collapsed="false">
      <c r="A6170" s="415" t="n">
        <v>45022</v>
      </c>
    </row>
    <row r="6171" customFormat="false" ht="12.75" hidden="false" customHeight="false" outlineLevel="0" collapsed="false">
      <c r="A6171" s="415" t="n">
        <v>45023</v>
      </c>
    </row>
    <row r="6172" customFormat="false" ht="12.75" hidden="false" customHeight="false" outlineLevel="0" collapsed="false">
      <c r="A6172" s="415" t="n">
        <v>45026</v>
      </c>
    </row>
    <row r="6173" customFormat="false" ht="12.75" hidden="false" customHeight="false" outlineLevel="0" collapsed="false">
      <c r="A6173" s="415" t="n">
        <v>45027</v>
      </c>
    </row>
    <row r="6174" customFormat="false" ht="12.75" hidden="false" customHeight="false" outlineLevel="0" collapsed="false">
      <c r="A6174" s="415" t="n">
        <v>45028</v>
      </c>
    </row>
    <row r="6175" customFormat="false" ht="12.75" hidden="false" customHeight="false" outlineLevel="0" collapsed="false">
      <c r="A6175" s="415" t="n">
        <v>45029</v>
      </c>
    </row>
    <row r="6176" customFormat="false" ht="12.75" hidden="false" customHeight="false" outlineLevel="0" collapsed="false">
      <c r="A6176" s="415" t="n">
        <v>45030</v>
      </c>
    </row>
    <row r="6177" customFormat="false" ht="12.75" hidden="false" customHeight="false" outlineLevel="0" collapsed="false">
      <c r="A6177" s="415" t="n">
        <v>45033</v>
      </c>
    </row>
    <row r="6178" customFormat="false" ht="12.75" hidden="false" customHeight="false" outlineLevel="0" collapsed="false">
      <c r="A6178" s="415" t="n">
        <v>45034</v>
      </c>
    </row>
    <row r="6179" customFormat="false" ht="12.75" hidden="false" customHeight="false" outlineLevel="0" collapsed="false">
      <c r="A6179" s="415" t="n">
        <v>45035</v>
      </c>
    </row>
    <row r="6180" customFormat="false" ht="12.75" hidden="false" customHeight="false" outlineLevel="0" collapsed="false">
      <c r="A6180" s="415" t="n">
        <v>45036</v>
      </c>
    </row>
    <row r="6181" customFormat="false" ht="12.75" hidden="false" customHeight="false" outlineLevel="0" collapsed="false">
      <c r="A6181" s="415" t="n">
        <v>45037</v>
      </c>
    </row>
    <row r="6182" customFormat="false" ht="12.75" hidden="false" customHeight="false" outlineLevel="0" collapsed="false">
      <c r="A6182" s="415" t="n">
        <v>45040</v>
      </c>
    </row>
    <row r="6183" customFormat="false" ht="12.75" hidden="false" customHeight="false" outlineLevel="0" collapsed="false">
      <c r="A6183" s="415" t="n">
        <v>45041</v>
      </c>
    </row>
    <row r="6184" customFormat="false" ht="12.75" hidden="false" customHeight="false" outlineLevel="0" collapsed="false">
      <c r="A6184" s="415" t="n">
        <v>45042</v>
      </c>
    </row>
    <row r="6185" customFormat="false" ht="12.75" hidden="false" customHeight="false" outlineLevel="0" collapsed="false">
      <c r="A6185" s="415" t="n">
        <v>45043</v>
      </c>
    </row>
    <row r="6186" customFormat="false" ht="12.75" hidden="false" customHeight="false" outlineLevel="0" collapsed="false">
      <c r="A6186" s="415" t="n">
        <v>45044</v>
      </c>
    </row>
    <row r="6187" customFormat="false" ht="12.75" hidden="false" customHeight="false" outlineLevel="0" collapsed="false">
      <c r="A6187" s="415" t="n">
        <v>45047</v>
      </c>
    </row>
    <row r="6188" customFormat="false" ht="12.75" hidden="false" customHeight="false" outlineLevel="0" collapsed="false">
      <c r="A6188" s="415" t="n">
        <v>45048</v>
      </c>
    </row>
    <row r="6189" customFormat="false" ht="12.75" hidden="false" customHeight="false" outlineLevel="0" collapsed="false">
      <c r="A6189" s="415" t="n">
        <v>45049</v>
      </c>
    </row>
    <row r="6190" customFormat="false" ht="12.75" hidden="false" customHeight="false" outlineLevel="0" collapsed="false">
      <c r="A6190" s="415" t="n">
        <v>45050</v>
      </c>
    </row>
    <row r="6191" customFormat="false" ht="12.75" hidden="false" customHeight="false" outlineLevel="0" collapsed="false">
      <c r="A6191" s="415" t="n">
        <v>45051</v>
      </c>
    </row>
    <row r="6192" customFormat="false" ht="12.75" hidden="false" customHeight="false" outlineLevel="0" collapsed="false">
      <c r="A6192" s="415" t="n">
        <v>45054</v>
      </c>
    </row>
    <row r="6193" customFormat="false" ht="12.75" hidden="false" customHeight="false" outlineLevel="0" collapsed="false">
      <c r="A6193" s="415" t="n">
        <v>45055</v>
      </c>
    </row>
    <row r="6194" customFormat="false" ht="12.75" hidden="false" customHeight="false" outlineLevel="0" collapsed="false">
      <c r="A6194" s="415" t="n">
        <v>45056</v>
      </c>
    </row>
    <row r="6195" customFormat="false" ht="12.75" hidden="false" customHeight="false" outlineLevel="0" collapsed="false">
      <c r="A6195" s="415" t="n">
        <v>45057</v>
      </c>
    </row>
    <row r="6196" customFormat="false" ht="12.75" hidden="false" customHeight="false" outlineLevel="0" collapsed="false">
      <c r="A6196" s="415" t="n">
        <v>45058</v>
      </c>
    </row>
    <row r="6197" customFormat="false" ht="12.75" hidden="false" customHeight="false" outlineLevel="0" collapsed="false">
      <c r="A6197" s="415" t="n">
        <v>45061</v>
      </c>
    </row>
    <row r="6198" customFormat="false" ht="12.75" hidden="false" customHeight="false" outlineLevel="0" collapsed="false">
      <c r="A6198" s="415" t="n">
        <v>45062</v>
      </c>
    </row>
    <row r="6199" customFormat="false" ht="12.75" hidden="false" customHeight="false" outlineLevel="0" collapsed="false">
      <c r="A6199" s="415" t="n">
        <v>45063</v>
      </c>
    </row>
    <row r="6200" customFormat="false" ht="12.75" hidden="false" customHeight="false" outlineLevel="0" collapsed="false">
      <c r="A6200" s="415" t="n">
        <v>45064</v>
      </c>
    </row>
    <row r="6201" customFormat="false" ht="12.75" hidden="false" customHeight="false" outlineLevel="0" collapsed="false">
      <c r="A6201" s="415" t="n">
        <v>45065</v>
      </c>
    </row>
    <row r="6202" customFormat="false" ht="12.75" hidden="false" customHeight="false" outlineLevel="0" collapsed="false">
      <c r="A6202" s="415" t="n">
        <v>45068</v>
      </c>
    </row>
    <row r="6203" customFormat="false" ht="12.75" hidden="false" customHeight="false" outlineLevel="0" collapsed="false">
      <c r="A6203" s="415" t="n">
        <v>45069</v>
      </c>
    </row>
    <row r="6204" customFormat="false" ht="12.75" hidden="false" customHeight="false" outlineLevel="0" collapsed="false">
      <c r="A6204" s="415" t="n">
        <v>45070</v>
      </c>
    </row>
    <row r="6205" customFormat="false" ht="12.75" hidden="false" customHeight="false" outlineLevel="0" collapsed="false">
      <c r="A6205" s="415" t="n">
        <v>45071</v>
      </c>
    </row>
    <row r="6206" customFormat="false" ht="12.75" hidden="false" customHeight="false" outlineLevel="0" collapsed="false">
      <c r="A6206" s="415" t="n">
        <v>45072</v>
      </c>
    </row>
    <row r="6207" customFormat="false" ht="12.75" hidden="false" customHeight="false" outlineLevel="0" collapsed="false">
      <c r="A6207" s="415" t="n">
        <v>45075</v>
      </c>
    </row>
    <row r="6208" customFormat="false" ht="12.75" hidden="false" customHeight="false" outlineLevel="0" collapsed="false">
      <c r="A6208" s="415" t="n">
        <v>45076</v>
      </c>
    </row>
    <row r="6209" customFormat="false" ht="12.75" hidden="false" customHeight="false" outlineLevel="0" collapsed="false">
      <c r="A6209" s="415" t="n">
        <v>45077</v>
      </c>
    </row>
    <row r="6210" customFormat="false" ht="12.75" hidden="false" customHeight="false" outlineLevel="0" collapsed="false">
      <c r="A6210" s="415" t="n">
        <v>45078</v>
      </c>
    </row>
    <row r="6211" customFormat="false" ht="12.75" hidden="false" customHeight="false" outlineLevel="0" collapsed="false">
      <c r="A6211" s="415" t="n">
        <v>45079</v>
      </c>
    </row>
    <row r="6212" customFormat="false" ht="12.75" hidden="false" customHeight="false" outlineLevel="0" collapsed="false">
      <c r="A6212" s="415" t="n">
        <v>45082</v>
      </c>
    </row>
    <row r="6213" customFormat="false" ht="12.75" hidden="false" customHeight="false" outlineLevel="0" collapsed="false">
      <c r="A6213" s="415" t="n">
        <v>45083</v>
      </c>
    </row>
    <row r="6214" customFormat="false" ht="12.75" hidden="false" customHeight="false" outlineLevel="0" collapsed="false">
      <c r="A6214" s="415" t="n">
        <v>45084</v>
      </c>
    </row>
    <row r="6215" customFormat="false" ht="12.75" hidden="false" customHeight="false" outlineLevel="0" collapsed="false">
      <c r="A6215" s="415" t="n">
        <v>45085</v>
      </c>
    </row>
    <row r="6216" customFormat="false" ht="12.75" hidden="false" customHeight="false" outlineLevel="0" collapsed="false">
      <c r="A6216" s="415" t="n">
        <v>45086</v>
      </c>
    </row>
    <row r="6217" customFormat="false" ht="12.75" hidden="false" customHeight="false" outlineLevel="0" collapsed="false">
      <c r="A6217" s="415" t="n">
        <v>45089</v>
      </c>
    </row>
    <row r="6218" customFormat="false" ht="12.75" hidden="false" customHeight="false" outlineLevel="0" collapsed="false">
      <c r="A6218" s="415" t="n">
        <v>45090</v>
      </c>
    </row>
    <row r="6219" customFormat="false" ht="12.75" hidden="false" customHeight="false" outlineLevel="0" collapsed="false">
      <c r="A6219" s="415" t="n">
        <v>45091</v>
      </c>
    </row>
    <row r="6220" customFormat="false" ht="12.75" hidden="false" customHeight="false" outlineLevel="0" collapsed="false">
      <c r="A6220" s="415" t="n">
        <v>45092</v>
      </c>
    </row>
    <row r="6221" customFormat="false" ht="12.75" hidden="false" customHeight="false" outlineLevel="0" collapsed="false">
      <c r="A6221" s="415" t="n">
        <v>45093</v>
      </c>
    </row>
    <row r="6222" customFormat="false" ht="12.75" hidden="false" customHeight="false" outlineLevel="0" collapsed="false">
      <c r="A6222" s="415" t="n">
        <v>45096</v>
      </c>
    </row>
    <row r="6223" customFormat="false" ht="12.75" hidden="false" customHeight="false" outlineLevel="0" collapsed="false">
      <c r="A6223" s="415" t="n">
        <v>45097</v>
      </c>
    </row>
    <row r="6224" customFormat="false" ht="12.75" hidden="false" customHeight="false" outlineLevel="0" collapsed="false">
      <c r="A6224" s="415" t="n">
        <v>45098</v>
      </c>
    </row>
    <row r="6225" customFormat="false" ht="12.75" hidden="false" customHeight="false" outlineLevel="0" collapsed="false">
      <c r="A6225" s="415" t="n">
        <v>45099</v>
      </c>
    </row>
    <row r="6226" customFormat="false" ht="12.75" hidden="false" customHeight="false" outlineLevel="0" collapsed="false">
      <c r="A6226" s="415" t="n">
        <v>45100</v>
      </c>
    </row>
    <row r="6227" customFormat="false" ht="12.75" hidden="false" customHeight="false" outlineLevel="0" collapsed="false">
      <c r="A6227" s="415" t="n">
        <v>45103</v>
      </c>
    </row>
    <row r="6228" customFormat="false" ht="12.75" hidden="false" customHeight="false" outlineLevel="0" collapsed="false">
      <c r="A6228" s="415" t="n">
        <v>45104</v>
      </c>
    </row>
    <row r="6229" customFormat="false" ht="12.75" hidden="false" customHeight="false" outlineLevel="0" collapsed="false">
      <c r="A6229" s="415" t="n">
        <v>45105</v>
      </c>
    </row>
    <row r="6230" customFormat="false" ht="12.75" hidden="false" customHeight="false" outlineLevel="0" collapsed="false">
      <c r="A6230" s="415" t="n">
        <v>45106</v>
      </c>
    </row>
    <row r="6231" customFormat="false" ht="12.75" hidden="false" customHeight="false" outlineLevel="0" collapsed="false">
      <c r="A6231" s="415" t="n">
        <v>45107</v>
      </c>
    </row>
    <row r="6232" customFormat="false" ht="12.75" hidden="false" customHeight="false" outlineLevel="0" collapsed="false">
      <c r="A6232" s="415" t="n">
        <v>45110</v>
      </c>
    </row>
    <row r="6233" customFormat="false" ht="12.75" hidden="false" customHeight="false" outlineLevel="0" collapsed="false">
      <c r="A6233" s="415" t="n">
        <v>45112</v>
      </c>
    </row>
    <row r="6234" customFormat="false" ht="12.75" hidden="false" customHeight="false" outlineLevel="0" collapsed="false">
      <c r="A6234" s="415" t="n">
        <v>45113</v>
      </c>
    </row>
    <row r="6235" customFormat="false" ht="12.75" hidden="false" customHeight="false" outlineLevel="0" collapsed="false">
      <c r="A6235" s="415" t="n">
        <v>45114</v>
      </c>
    </row>
    <row r="6236" customFormat="false" ht="12.75" hidden="false" customHeight="false" outlineLevel="0" collapsed="false">
      <c r="A6236" s="415" t="n">
        <v>45117</v>
      </c>
    </row>
    <row r="6237" customFormat="false" ht="12.75" hidden="false" customHeight="false" outlineLevel="0" collapsed="false">
      <c r="A6237" s="415" t="n">
        <v>45118</v>
      </c>
    </row>
    <row r="6238" customFormat="false" ht="12.75" hidden="false" customHeight="false" outlineLevel="0" collapsed="false">
      <c r="A6238" s="415" t="n">
        <v>45119</v>
      </c>
    </row>
    <row r="6239" customFormat="false" ht="12.75" hidden="false" customHeight="false" outlineLevel="0" collapsed="false">
      <c r="A6239" s="415" t="n">
        <v>45120</v>
      </c>
    </row>
    <row r="6240" customFormat="false" ht="12.75" hidden="false" customHeight="false" outlineLevel="0" collapsed="false">
      <c r="A6240" s="415" t="n">
        <v>45121</v>
      </c>
    </row>
    <row r="6241" customFormat="false" ht="12.75" hidden="false" customHeight="false" outlineLevel="0" collapsed="false">
      <c r="A6241" s="415" t="n">
        <v>45124</v>
      </c>
    </row>
    <row r="6242" customFormat="false" ht="12.75" hidden="false" customHeight="false" outlineLevel="0" collapsed="false">
      <c r="A6242" s="415" t="n">
        <v>45125</v>
      </c>
    </row>
    <row r="6243" customFormat="false" ht="12.75" hidden="false" customHeight="false" outlineLevel="0" collapsed="false">
      <c r="A6243" s="415" t="n">
        <v>45126</v>
      </c>
    </row>
    <row r="6244" customFormat="false" ht="12.75" hidden="false" customHeight="false" outlineLevel="0" collapsed="false">
      <c r="A6244" s="415" t="n">
        <v>45127</v>
      </c>
    </row>
    <row r="6245" customFormat="false" ht="12.75" hidden="false" customHeight="false" outlineLevel="0" collapsed="false">
      <c r="A6245" s="415" t="n">
        <v>45128</v>
      </c>
    </row>
    <row r="6246" customFormat="false" ht="12.75" hidden="false" customHeight="false" outlineLevel="0" collapsed="false">
      <c r="A6246" s="415" t="n">
        <v>45131</v>
      </c>
    </row>
    <row r="6247" customFormat="false" ht="12.75" hidden="false" customHeight="false" outlineLevel="0" collapsed="false">
      <c r="A6247" s="415" t="n">
        <v>45132</v>
      </c>
    </row>
    <row r="6248" customFormat="false" ht="12.75" hidden="false" customHeight="false" outlineLevel="0" collapsed="false">
      <c r="A6248" s="415" t="n">
        <v>45133</v>
      </c>
    </row>
    <row r="6249" customFormat="false" ht="12.75" hidden="false" customHeight="false" outlineLevel="0" collapsed="false">
      <c r="A6249" s="415" t="n">
        <v>45134</v>
      </c>
    </row>
    <row r="6250" customFormat="false" ht="12.75" hidden="false" customHeight="false" outlineLevel="0" collapsed="false">
      <c r="A6250" s="415" t="n">
        <v>45135</v>
      </c>
    </row>
    <row r="6251" customFormat="false" ht="12.75" hidden="false" customHeight="false" outlineLevel="0" collapsed="false">
      <c r="A6251" s="415" t="n">
        <v>45138</v>
      </c>
    </row>
    <row r="6252" customFormat="false" ht="12.75" hidden="false" customHeight="false" outlineLevel="0" collapsed="false">
      <c r="A6252" s="415" t="n">
        <v>45139</v>
      </c>
    </row>
    <row r="6253" customFormat="false" ht="12.75" hidden="false" customHeight="false" outlineLevel="0" collapsed="false">
      <c r="A6253" s="415" t="n">
        <v>45140</v>
      </c>
    </row>
    <row r="6254" customFormat="false" ht="12.75" hidden="false" customHeight="false" outlineLevel="0" collapsed="false">
      <c r="A6254" s="415" t="n">
        <v>45141</v>
      </c>
    </row>
    <row r="6255" customFormat="false" ht="12.75" hidden="false" customHeight="false" outlineLevel="0" collapsed="false">
      <c r="A6255" s="415" t="n">
        <v>45142</v>
      </c>
    </row>
    <row r="6256" customFormat="false" ht="12.75" hidden="false" customHeight="false" outlineLevel="0" collapsed="false">
      <c r="A6256" s="415" t="n">
        <v>45145</v>
      </c>
    </row>
    <row r="6257" customFormat="false" ht="12.75" hidden="false" customHeight="false" outlineLevel="0" collapsed="false">
      <c r="A6257" s="415" t="n">
        <v>45146</v>
      </c>
    </row>
    <row r="6258" customFormat="false" ht="12.75" hidden="false" customHeight="false" outlineLevel="0" collapsed="false">
      <c r="A6258" s="415" t="n">
        <v>45147</v>
      </c>
    </row>
    <row r="6259" customFormat="false" ht="12.75" hidden="false" customHeight="false" outlineLevel="0" collapsed="false">
      <c r="A6259" s="415" t="n">
        <v>45148</v>
      </c>
    </row>
    <row r="6260" customFormat="false" ht="12.75" hidden="false" customHeight="false" outlineLevel="0" collapsed="false">
      <c r="A6260" s="415" t="n">
        <v>45149</v>
      </c>
    </row>
    <row r="6261" customFormat="false" ht="12.75" hidden="false" customHeight="false" outlineLevel="0" collapsed="false">
      <c r="A6261" s="415" t="n">
        <v>45152</v>
      </c>
    </row>
    <row r="6262" customFormat="false" ht="12.75" hidden="false" customHeight="false" outlineLevel="0" collapsed="false">
      <c r="A6262" s="415" t="n">
        <v>45153</v>
      </c>
    </row>
    <row r="6263" customFormat="false" ht="12.75" hidden="false" customHeight="false" outlineLevel="0" collapsed="false">
      <c r="A6263" s="415" t="n">
        <v>45154</v>
      </c>
    </row>
    <row r="6264" customFormat="false" ht="12.75" hidden="false" customHeight="false" outlineLevel="0" collapsed="false">
      <c r="A6264" s="415" t="n">
        <v>45155</v>
      </c>
    </row>
    <row r="6265" customFormat="false" ht="12.75" hidden="false" customHeight="false" outlineLevel="0" collapsed="false">
      <c r="A6265" s="415" t="n">
        <v>45156</v>
      </c>
    </row>
    <row r="6266" customFormat="false" ht="12.75" hidden="false" customHeight="false" outlineLevel="0" collapsed="false">
      <c r="A6266" s="415" t="n">
        <v>45159</v>
      </c>
    </row>
    <row r="6267" customFormat="false" ht="12.75" hidden="false" customHeight="false" outlineLevel="0" collapsed="false">
      <c r="A6267" s="415" t="n">
        <v>45160</v>
      </c>
    </row>
    <row r="6268" customFormat="false" ht="12.75" hidden="false" customHeight="false" outlineLevel="0" collapsed="false">
      <c r="A6268" s="415" t="n">
        <v>45161</v>
      </c>
    </row>
    <row r="6269" customFormat="false" ht="12.75" hidden="false" customHeight="false" outlineLevel="0" collapsed="false">
      <c r="A6269" s="415" t="n">
        <v>45162</v>
      </c>
    </row>
    <row r="6270" customFormat="false" ht="12.75" hidden="false" customHeight="false" outlineLevel="0" collapsed="false">
      <c r="A6270" s="415" t="n">
        <v>45163</v>
      </c>
    </row>
    <row r="6271" customFormat="false" ht="12.75" hidden="false" customHeight="false" outlineLevel="0" collapsed="false">
      <c r="A6271" s="415" t="n">
        <v>45166</v>
      </c>
    </row>
    <row r="6272" customFormat="false" ht="12.75" hidden="false" customHeight="false" outlineLevel="0" collapsed="false">
      <c r="A6272" s="415" t="n">
        <v>45167</v>
      </c>
    </row>
    <row r="6273" customFormat="false" ht="12.75" hidden="false" customHeight="false" outlineLevel="0" collapsed="false">
      <c r="A6273" s="415" t="n">
        <v>45168</v>
      </c>
    </row>
    <row r="6274" customFormat="false" ht="12.75" hidden="false" customHeight="false" outlineLevel="0" collapsed="false">
      <c r="A6274" s="415" t="n">
        <v>45169</v>
      </c>
    </row>
    <row r="6275" customFormat="false" ht="12.75" hidden="false" customHeight="false" outlineLevel="0" collapsed="false">
      <c r="A6275" s="415" t="n">
        <v>45170</v>
      </c>
    </row>
    <row r="6276" customFormat="false" ht="12.75" hidden="false" customHeight="false" outlineLevel="0" collapsed="false">
      <c r="A6276" s="415" t="n">
        <v>45173</v>
      </c>
    </row>
    <row r="6277" customFormat="false" ht="12.75" hidden="false" customHeight="false" outlineLevel="0" collapsed="false">
      <c r="A6277" s="415" t="n">
        <v>45174</v>
      </c>
    </row>
    <row r="6278" customFormat="false" ht="12.75" hidden="false" customHeight="false" outlineLevel="0" collapsed="false">
      <c r="A6278" s="415" t="n">
        <v>45175</v>
      </c>
    </row>
    <row r="6279" customFormat="false" ht="12.75" hidden="false" customHeight="false" outlineLevel="0" collapsed="false">
      <c r="A6279" s="415" t="n">
        <v>45176</v>
      </c>
    </row>
    <row r="6280" customFormat="false" ht="12.75" hidden="false" customHeight="false" outlineLevel="0" collapsed="false">
      <c r="A6280" s="415" t="n">
        <v>45177</v>
      </c>
    </row>
    <row r="6281" customFormat="false" ht="12.75" hidden="false" customHeight="false" outlineLevel="0" collapsed="false">
      <c r="A6281" s="415" t="n">
        <v>45180</v>
      </c>
    </row>
    <row r="6282" customFormat="false" ht="12.75" hidden="false" customHeight="false" outlineLevel="0" collapsed="false">
      <c r="A6282" s="415" t="n">
        <v>45181</v>
      </c>
    </row>
    <row r="6283" customFormat="false" ht="12.75" hidden="false" customHeight="false" outlineLevel="0" collapsed="false">
      <c r="A6283" s="415" t="n">
        <v>45182</v>
      </c>
    </row>
    <row r="6284" customFormat="false" ht="12.75" hidden="false" customHeight="false" outlineLevel="0" collapsed="false">
      <c r="A6284" s="415" t="n">
        <v>45183</v>
      </c>
    </row>
    <row r="6285" customFormat="false" ht="12.75" hidden="false" customHeight="false" outlineLevel="0" collapsed="false">
      <c r="A6285" s="415" t="n">
        <v>45184</v>
      </c>
    </row>
    <row r="6286" customFormat="false" ht="12.75" hidden="false" customHeight="false" outlineLevel="0" collapsed="false">
      <c r="A6286" s="415" t="n">
        <v>45187</v>
      </c>
    </row>
    <row r="6287" customFormat="false" ht="12.75" hidden="false" customHeight="false" outlineLevel="0" collapsed="false">
      <c r="A6287" s="415" t="n">
        <v>45188</v>
      </c>
    </row>
    <row r="6288" customFormat="false" ht="12.75" hidden="false" customHeight="false" outlineLevel="0" collapsed="false">
      <c r="A6288" s="415" t="n">
        <v>45189</v>
      </c>
    </row>
    <row r="6289" customFormat="false" ht="12.75" hidden="false" customHeight="false" outlineLevel="0" collapsed="false">
      <c r="A6289" s="415" t="n">
        <v>45190</v>
      </c>
    </row>
    <row r="6290" customFormat="false" ht="12.75" hidden="false" customHeight="false" outlineLevel="0" collapsed="false">
      <c r="A6290" s="415" t="n">
        <v>45191</v>
      </c>
    </row>
    <row r="6291" customFormat="false" ht="12.75" hidden="false" customHeight="false" outlineLevel="0" collapsed="false">
      <c r="A6291" s="415" t="n">
        <v>45194</v>
      </c>
    </row>
    <row r="6292" customFormat="false" ht="12.75" hidden="false" customHeight="false" outlineLevel="0" collapsed="false">
      <c r="A6292" s="415" t="n">
        <v>45195</v>
      </c>
    </row>
    <row r="6293" customFormat="false" ht="12.75" hidden="false" customHeight="false" outlineLevel="0" collapsed="false">
      <c r="A6293" s="415" t="n">
        <v>45196</v>
      </c>
    </row>
    <row r="6294" customFormat="false" ht="12.75" hidden="false" customHeight="false" outlineLevel="0" collapsed="false">
      <c r="A6294" s="415" t="n">
        <v>45197</v>
      </c>
    </row>
    <row r="6295" customFormat="false" ht="12.75" hidden="false" customHeight="false" outlineLevel="0" collapsed="false">
      <c r="A6295" s="415" t="n">
        <v>45198</v>
      </c>
    </row>
    <row r="6296" customFormat="false" ht="12.75" hidden="false" customHeight="false" outlineLevel="0" collapsed="false">
      <c r="A6296" s="415" t="n">
        <v>45201</v>
      </c>
    </row>
    <row r="6297" customFormat="false" ht="12.75" hidden="false" customHeight="false" outlineLevel="0" collapsed="false">
      <c r="A6297" s="415" t="n">
        <v>45202</v>
      </c>
    </row>
    <row r="6298" customFormat="false" ht="12.75" hidden="false" customHeight="false" outlineLevel="0" collapsed="false">
      <c r="A6298" s="415" t="n">
        <v>45203</v>
      </c>
    </row>
    <row r="6299" customFormat="false" ht="12.75" hidden="false" customHeight="false" outlineLevel="0" collapsed="false">
      <c r="A6299" s="415" t="n">
        <v>45204</v>
      </c>
    </row>
    <row r="6300" customFormat="false" ht="12.75" hidden="false" customHeight="false" outlineLevel="0" collapsed="false">
      <c r="A6300" s="415" t="n">
        <v>45205</v>
      </c>
    </row>
    <row r="6301" customFormat="false" ht="12.75" hidden="false" customHeight="false" outlineLevel="0" collapsed="false">
      <c r="A6301" s="415" t="n">
        <v>45208</v>
      </c>
    </row>
    <row r="6302" customFormat="false" ht="12.75" hidden="false" customHeight="false" outlineLevel="0" collapsed="false">
      <c r="A6302" s="415" t="n">
        <v>45209</v>
      </c>
    </row>
    <row r="6303" customFormat="false" ht="12.75" hidden="false" customHeight="false" outlineLevel="0" collapsed="false">
      <c r="A6303" s="415" t="n">
        <v>45210</v>
      </c>
    </row>
    <row r="6304" customFormat="false" ht="12.75" hidden="false" customHeight="false" outlineLevel="0" collapsed="false">
      <c r="A6304" s="415" t="n">
        <v>45211</v>
      </c>
    </row>
    <row r="6305" customFormat="false" ht="12.75" hidden="false" customHeight="false" outlineLevel="0" collapsed="false">
      <c r="A6305" s="415" t="n">
        <v>45212</v>
      </c>
    </row>
    <row r="6306" customFormat="false" ht="12.75" hidden="false" customHeight="false" outlineLevel="0" collapsed="false">
      <c r="A6306" s="415" t="n">
        <v>45215</v>
      </c>
    </row>
    <row r="6307" customFormat="false" ht="12.75" hidden="false" customHeight="false" outlineLevel="0" collapsed="false">
      <c r="A6307" s="415" t="n">
        <v>45216</v>
      </c>
    </row>
    <row r="6308" customFormat="false" ht="12.75" hidden="false" customHeight="false" outlineLevel="0" collapsed="false">
      <c r="A6308" s="415" t="n">
        <v>45217</v>
      </c>
    </row>
    <row r="6309" customFormat="false" ht="12.75" hidden="false" customHeight="false" outlineLevel="0" collapsed="false">
      <c r="A6309" s="415" t="n">
        <v>45218</v>
      </c>
    </row>
    <row r="6310" customFormat="false" ht="12.75" hidden="false" customHeight="false" outlineLevel="0" collapsed="false">
      <c r="A6310" s="415" t="n">
        <v>45219</v>
      </c>
    </row>
    <row r="6311" customFormat="false" ht="12.75" hidden="false" customHeight="false" outlineLevel="0" collapsed="false">
      <c r="A6311" s="415" t="n">
        <v>45222</v>
      </c>
    </row>
    <row r="6312" customFormat="false" ht="12.75" hidden="false" customHeight="false" outlineLevel="0" collapsed="false">
      <c r="A6312" s="415" t="n">
        <v>45223</v>
      </c>
    </row>
    <row r="6313" customFormat="false" ht="12.75" hidden="false" customHeight="false" outlineLevel="0" collapsed="false">
      <c r="A6313" s="415" t="n">
        <v>45224</v>
      </c>
    </row>
    <row r="6314" customFormat="false" ht="12.75" hidden="false" customHeight="false" outlineLevel="0" collapsed="false">
      <c r="A6314" s="415" t="n">
        <v>45225</v>
      </c>
    </row>
    <row r="6315" customFormat="false" ht="12.75" hidden="false" customHeight="false" outlineLevel="0" collapsed="false">
      <c r="A6315" s="415" t="n">
        <v>45226</v>
      </c>
    </row>
    <row r="6316" customFormat="false" ht="12.75" hidden="false" customHeight="false" outlineLevel="0" collapsed="false">
      <c r="A6316" s="415" t="n">
        <v>45229</v>
      </c>
    </row>
    <row r="6317" customFormat="false" ht="12.75" hidden="false" customHeight="false" outlineLevel="0" collapsed="false">
      <c r="A6317" s="415" t="n">
        <v>45230</v>
      </c>
    </row>
    <row r="6318" customFormat="false" ht="12.75" hidden="false" customHeight="false" outlineLevel="0" collapsed="false">
      <c r="A6318" s="415" t="n">
        <v>45231</v>
      </c>
    </row>
    <row r="6319" customFormat="false" ht="12.75" hidden="false" customHeight="false" outlineLevel="0" collapsed="false">
      <c r="A6319" s="415" t="n">
        <v>45232</v>
      </c>
    </row>
    <row r="6320" customFormat="false" ht="12.75" hidden="false" customHeight="false" outlineLevel="0" collapsed="false">
      <c r="A6320" s="415" t="n">
        <v>45233</v>
      </c>
    </row>
    <row r="6321" customFormat="false" ht="12.75" hidden="false" customHeight="false" outlineLevel="0" collapsed="false">
      <c r="A6321" s="415" t="n">
        <v>45236</v>
      </c>
    </row>
    <row r="6322" customFormat="false" ht="12.75" hidden="false" customHeight="false" outlineLevel="0" collapsed="false">
      <c r="A6322" s="415" t="n">
        <v>45237</v>
      </c>
    </row>
    <row r="6323" customFormat="false" ht="12.75" hidden="false" customHeight="false" outlineLevel="0" collapsed="false">
      <c r="A6323" s="415" t="n">
        <v>45238</v>
      </c>
    </row>
    <row r="6324" customFormat="false" ht="12.75" hidden="false" customHeight="false" outlineLevel="0" collapsed="false">
      <c r="A6324" s="415" t="n">
        <v>45239</v>
      </c>
    </row>
    <row r="6325" customFormat="false" ht="12.75" hidden="false" customHeight="false" outlineLevel="0" collapsed="false">
      <c r="A6325" s="415" t="n">
        <v>45240</v>
      </c>
    </row>
    <row r="6326" customFormat="false" ht="12.75" hidden="false" customHeight="false" outlineLevel="0" collapsed="false">
      <c r="A6326" s="415" t="n">
        <v>45243</v>
      </c>
    </row>
    <row r="6327" customFormat="false" ht="12.75" hidden="false" customHeight="false" outlineLevel="0" collapsed="false">
      <c r="A6327" s="415" t="n">
        <v>45244</v>
      </c>
    </row>
    <row r="6328" customFormat="false" ht="12.75" hidden="false" customHeight="false" outlineLevel="0" collapsed="false">
      <c r="A6328" s="415" t="n">
        <v>45245</v>
      </c>
    </row>
    <row r="6329" customFormat="false" ht="12.75" hidden="false" customHeight="false" outlineLevel="0" collapsed="false">
      <c r="A6329" s="415" t="n">
        <v>45246</v>
      </c>
    </row>
    <row r="6330" customFormat="false" ht="12.75" hidden="false" customHeight="false" outlineLevel="0" collapsed="false">
      <c r="A6330" s="415" t="n">
        <v>45247</v>
      </c>
    </row>
    <row r="6331" customFormat="false" ht="12.75" hidden="false" customHeight="false" outlineLevel="0" collapsed="false">
      <c r="A6331" s="415" t="n">
        <v>45250</v>
      </c>
    </row>
    <row r="6332" customFormat="false" ht="12.75" hidden="false" customHeight="false" outlineLevel="0" collapsed="false">
      <c r="A6332" s="415" t="n">
        <v>45251</v>
      </c>
    </row>
    <row r="6333" customFormat="false" ht="12.75" hidden="false" customHeight="false" outlineLevel="0" collapsed="false">
      <c r="A6333" s="415" t="n">
        <v>45252</v>
      </c>
    </row>
    <row r="6334" customFormat="false" ht="12.75" hidden="false" customHeight="false" outlineLevel="0" collapsed="false">
      <c r="A6334" s="415" t="n">
        <v>45253</v>
      </c>
    </row>
    <row r="6335" customFormat="false" ht="12.75" hidden="false" customHeight="false" outlineLevel="0" collapsed="false">
      <c r="A6335" s="415" t="n">
        <v>45254</v>
      </c>
    </row>
    <row r="6336" customFormat="false" ht="12.75" hidden="false" customHeight="false" outlineLevel="0" collapsed="false">
      <c r="A6336" s="415" t="n">
        <v>45257</v>
      </c>
    </row>
    <row r="6337" customFormat="false" ht="12.75" hidden="false" customHeight="false" outlineLevel="0" collapsed="false">
      <c r="A6337" s="415" t="n">
        <v>45258</v>
      </c>
    </row>
    <row r="6338" customFormat="false" ht="12.75" hidden="false" customHeight="false" outlineLevel="0" collapsed="false">
      <c r="A6338" s="415" t="n">
        <v>45259</v>
      </c>
    </row>
    <row r="6339" customFormat="false" ht="12.75" hidden="false" customHeight="false" outlineLevel="0" collapsed="false">
      <c r="A6339" s="415" t="n">
        <v>45260</v>
      </c>
    </row>
    <row r="6340" customFormat="false" ht="12.75" hidden="false" customHeight="false" outlineLevel="0" collapsed="false">
      <c r="A6340" s="415" t="n">
        <v>45261</v>
      </c>
    </row>
    <row r="6341" customFormat="false" ht="12.75" hidden="false" customHeight="false" outlineLevel="0" collapsed="false">
      <c r="A6341" s="415" t="n">
        <v>45264</v>
      </c>
    </row>
    <row r="6342" customFormat="false" ht="12.75" hidden="false" customHeight="false" outlineLevel="0" collapsed="false">
      <c r="A6342" s="415" t="n">
        <v>45265</v>
      </c>
    </row>
    <row r="6343" customFormat="false" ht="12.75" hidden="false" customHeight="false" outlineLevel="0" collapsed="false">
      <c r="A6343" s="415" t="n">
        <v>45266</v>
      </c>
    </row>
    <row r="6344" customFormat="false" ht="12.75" hidden="false" customHeight="false" outlineLevel="0" collapsed="false">
      <c r="A6344" s="415" t="n">
        <v>45267</v>
      </c>
    </row>
    <row r="6345" customFormat="false" ht="12.75" hidden="false" customHeight="false" outlineLevel="0" collapsed="false">
      <c r="A6345" s="415" t="n">
        <v>45268</v>
      </c>
    </row>
    <row r="6346" customFormat="false" ht="12.75" hidden="false" customHeight="false" outlineLevel="0" collapsed="false">
      <c r="A6346" s="415" t="n">
        <v>45271</v>
      </c>
    </row>
    <row r="6347" customFormat="false" ht="12.75" hidden="false" customHeight="false" outlineLevel="0" collapsed="false">
      <c r="A6347" s="415" t="n">
        <v>45272</v>
      </c>
    </row>
    <row r="6348" customFormat="false" ht="12.75" hidden="false" customHeight="false" outlineLevel="0" collapsed="false">
      <c r="A6348" s="415" t="n">
        <v>45273</v>
      </c>
    </row>
    <row r="6349" customFormat="false" ht="12.75" hidden="false" customHeight="false" outlineLevel="0" collapsed="false">
      <c r="A6349" s="415" t="n">
        <v>45274</v>
      </c>
    </row>
    <row r="6350" customFormat="false" ht="12.75" hidden="false" customHeight="false" outlineLevel="0" collapsed="false">
      <c r="A6350" s="415" t="n">
        <v>45275</v>
      </c>
    </row>
    <row r="6351" customFormat="false" ht="12.75" hidden="false" customHeight="false" outlineLevel="0" collapsed="false">
      <c r="A6351" s="415" t="n">
        <v>45278</v>
      </c>
    </row>
    <row r="6352" customFormat="false" ht="12.75" hidden="false" customHeight="false" outlineLevel="0" collapsed="false">
      <c r="A6352" s="415" t="n">
        <v>45279</v>
      </c>
    </row>
    <row r="6353" customFormat="false" ht="12.75" hidden="false" customHeight="false" outlineLevel="0" collapsed="false">
      <c r="A6353" s="415" t="n">
        <v>45280</v>
      </c>
    </row>
    <row r="6354" customFormat="false" ht="12.75" hidden="false" customHeight="false" outlineLevel="0" collapsed="false">
      <c r="A6354" s="415" t="n">
        <v>45281</v>
      </c>
    </row>
    <row r="6355" customFormat="false" ht="12.75" hidden="false" customHeight="false" outlineLevel="0" collapsed="false">
      <c r="A6355" s="415" t="n">
        <v>45282</v>
      </c>
    </row>
    <row r="6356" customFormat="false" ht="12.75" hidden="false" customHeight="false" outlineLevel="0" collapsed="false">
      <c r="A6356" s="415" t="n">
        <v>45286</v>
      </c>
    </row>
    <row r="6357" customFormat="false" ht="12.75" hidden="false" customHeight="false" outlineLevel="0" collapsed="false">
      <c r="A6357" s="415" t="n">
        <v>45287</v>
      </c>
    </row>
    <row r="6358" customFormat="false" ht="12.75" hidden="false" customHeight="false" outlineLevel="0" collapsed="false">
      <c r="A6358" s="415" t="n">
        <v>45288</v>
      </c>
    </row>
    <row r="6359" customFormat="false" ht="12.75" hidden="false" customHeight="false" outlineLevel="0" collapsed="false">
      <c r="A6359" s="415" t="n">
        <v>45289</v>
      </c>
    </row>
    <row r="6360" customFormat="false" ht="12.75" hidden="false" customHeight="false" outlineLevel="0" collapsed="false">
      <c r="A6360" s="415" t="n">
        <v>45293</v>
      </c>
    </row>
    <row r="6361" customFormat="false" ht="12.75" hidden="false" customHeight="false" outlineLevel="0" collapsed="false">
      <c r="A6361" s="415" t="n">
        <v>45294</v>
      </c>
    </row>
    <row r="6362" customFormat="false" ht="12.75" hidden="false" customHeight="false" outlineLevel="0" collapsed="false">
      <c r="A6362" s="415" t="n">
        <v>45295</v>
      </c>
    </row>
    <row r="6363" customFormat="false" ht="12.75" hidden="false" customHeight="false" outlineLevel="0" collapsed="false">
      <c r="A6363" s="415" t="n">
        <v>45296</v>
      </c>
    </row>
    <row r="6364" customFormat="false" ht="12.75" hidden="false" customHeight="false" outlineLevel="0" collapsed="false">
      <c r="A6364" s="415" t="n">
        <v>45299</v>
      </c>
    </row>
    <row r="6365" customFormat="false" ht="12.75" hidden="false" customHeight="false" outlineLevel="0" collapsed="false">
      <c r="A6365" s="415" t="n">
        <v>45300</v>
      </c>
    </row>
    <row r="6366" customFormat="false" ht="12.75" hidden="false" customHeight="false" outlineLevel="0" collapsed="false">
      <c r="A6366" s="415" t="n">
        <v>45301</v>
      </c>
    </row>
    <row r="6367" customFormat="false" ht="12.75" hidden="false" customHeight="false" outlineLevel="0" collapsed="false">
      <c r="A6367" s="415" t="n">
        <v>45302</v>
      </c>
    </row>
    <row r="6368" customFormat="false" ht="12.75" hidden="false" customHeight="false" outlineLevel="0" collapsed="false">
      <c r="A6368" s="415" t="n">
        <v>45303</v>
      </c>
    </row>
    <row r="6369" customFormat="false" ht="12.75" hidden="false" customHeight="false" outlineLevel="0" collapsed="false">
      <c r="A6369" s="415" t="n">
        <v>45306</v>
      </c>
    </row>
    <row r="6370" customFormat="false" ht="12.75" hidden="false" customHeight="false" outlineLevel="0" collapsed="false">
      <c r="A6370" s="415" t="n">
        <v>45307</v>
      </c>
    </row>
    <row r="6371" customFormat="false" ht="12.75" hidden="false" customHeight="false" outlineLevel="0" collapsed="false">
      <c r="A6371" s="415" t="n">
        <v>45308</v>
      </c>
    </row>
    <row r="6372" customFormat="false" ht="12.75" hidden="false" customHeight="false" outlineLevel="0" collapsed="false">
      <c r="A6372" s="415" t="n">
        <v>45309</v>
      </c>
    </row>
    <row r="6373" customFormat="false" ht="12.75" hidden="false" customHeight="false" outlineLevel="0" collapsed="false">
      <c r="A6373" s="415" t="n">
        <v>45310</v>
      </c>
    </row>
    <row r="6374" customFormat="false" ht="12.75" hidden="false" customHeight="false" outlineLevel="0" collapsed="false">
      <c r="A6374" s="415" t="n">
        <v>45313</v>
      </c>
    </row>
    <row r="6375" customFormat="false" ht="12.75" hidden="false" customHeight="false" outlineLevel="0" collapsed="false">
      <c r="A6375" s="415" t="n">
        <v>45314</v>
      </c>
    </row>
    <row r="6376" customFormat="false" ht="12.75" hidden="false" customHeight="false" outlineLevel="0" collapsed="false">
      <c r="A6376" s="415" t="n">
        <v>45315</v>
      </c>
    </row>
    <row r="6377" customFormat="false" ht="12.75" hidden="false" customHeight="false" outlineLevel="0" collapsed="false">
      <c r="A6377" s="415" t="n">
        <v>45316</v>
      </c>
    </row>
    <row r="6378" customFormat="false" ht="12.75" hidden="false" customHeight="false" outlineLevel="0" collapsed="false">
      <c r="A6378" s="415" t="n">
        <v>45317</v>
      </c>
    </row>
    <row r="6379" customFormat="false" ht="12.75" hidden="false" customHeight="false" outlineLevel="0" collapsed="false">
      <c r="A6379" s="415" t="n">
        <v>45320</v>
      </c>
    </row>
    <row r="6380" customFormat="false" ht="12.75" hidden="false" customHeight="false" outlineLevel="0" collapsed="false">
      <c r="A6380" s="415" t="n">
        <v>45321</v>
      </c>
    </row>
    <row r="6381" customFormat="false" ht="12.75" hidden="false" customHeight="false" outlineLevel="0" collapsed="false">
      <c r="A6381" s="415" t="n">
        <v>45322</v>
      </c>
    </row>
    <row r="6382" customFormat="false" ht="12.75" hidden="false" customHeight="false" outlineLevel="0" collapsed="false">
      <c r="A6382" s="415" t="n">
        <v>45323</v>
      </c>
    </row>
    <row r="6383" customFormat="false" ht="12.75" hidden="false" customHeight="false" outlineLevel="0" collapsed="false">
      <c r="A6383" s="415" t="n">
        <v>45324</v>
      </c>
    </row>
    <row r="6384" customFormat="false" ht="12.75" hidden="false" customHeight="false" outlineLevel="0" collapsed="false">
      <c r="A6384" s="415" t="n">
        <v>45327</v>
      </c>
    </row>
    <row r="6385" customFormat="false" ht="12.75" hidden="false" customHeight="false" outlineLevel="0" collapsed="false">
      <c r="A6385" s="415" t="n">
        <v>45328</v>
      </c>
    </row>
    <row r="6386" customFormat="false" ht="12.75" hidden="false" customHeight="false" outlineLevel="0" collapsed="false">
      <c r="A6386" s="415" t="n">
        <v>45329</v>
      </c>
    </row>
    <row r="6387" customFormat="false" ht="12.75" hidden="false" customHeight="false" outlineLevel="0" collapsed="false">
      <c r="A6387" s="415" t="n">
        <v>45330</v>
      </c>
    </row>
    <row r="6388" customFormat="false" ht="12.75" hidden="false" customHeight="false" outlineLevel="0" collapsed="false">
      <c r="A6388" s="415" t="n">
        <v>45331</v>
      </c>
    </row>
    <row r="6389" customFormat="false" ht="12.75" hidden="false" customHeight="false" outlineLevel="0" collapsed="false">
      <c r="A6389" s="415" t="n">
        <v>45334</v>
      </c>
    </row>
    <row r="6390" customFormat="false" ht="12.75" hidden="false" customHeight="false" outlineLevel="0" collapsed="false">
      <c r="A6390" s="415" t="n">
        <v>45335</v>
      </c>
    </row>
    <row r="6391" customFormat="false" ht="12.75" hidden="false" customHeight="false" outlineLevel="0" collapsed="false">
      <c r="A6391" s="415" t="n">
        <v>45336</v>
      </c>
    </row>
    <row r="6392" customFormat="false" ht="12.75" hidden="false" customHeight="false" outlineLevel="0" collapsed="false">
      <c r="A6392" s="415" t="n">
        <v>45337</v>
      </c>
    </row>
    <row r="6393" customFormat="false" ht="12.75" hidden="false" customHeight="false" outlineLevel="0" collapsed="false">
      <c r="A6393" s="415" t="n">
        <v>45338</v>
      </c>
    </row>
    <row r="6394" customFormat="false" ht="12.75" hidden="false" customHeight="false" outlineLevel="0" collapsed="false">
      <c r="A6394" s="415" t="n">
        <v>45341</v>
      </c>
    </row>
    <row r="6395" customFormat="false" ht="12.75" hidden="false" customHeight="false" outlineLevel="0" collapsed="false">
      <c r="A6395" s="415" t="n">
        <v>45342</v>
      </c>
    </row>
    <row r="6396" customFormat="false" ht="12.75" hidden="false" customHeight="false" outlineLevel="0" collapsed="false">
      <c r="A6396" s="415" t="n">
        <v>45343</v>
      </c>
    </row>
    <row r="6397" customFormat="false" ht="12.75" hidden="false" customHeight="false" outlineLevel="0" collapsed="false">
      <c r="A6397" s="415" t="n">
        <v>45344</v>
      </c>
    </row>
    <row r="6398" customFormat="false" ht="12.75" hidden="false" customHeight="false" outlineLevel="0" collapsed="false">
      <c r="A6398" s="415" t="n">
        <v>45345</v>
      </c>
    </row>
    <row r="6399" customFormat="false" ht="12.75" hidden="false" customHeight="false" outlineLevel="0" collapsed="false">
      <c r="A6399" s="415" t="n">
        <v>45348</v>
      </c>
    </row>
    <row r="6400" customFormat="false" ht="12.75" hidden="false" customHeight="false" outlineLevel="0" collapsed="false">
      <c r="A6400" s="415" t="n">
        <v>45349</v>
      </c>
    </row>
    <row r="6401" customFormat="false" ht="12.75" hidden="false" customHeight="false" outlineLevel="0" collapsed="false">
      <c r="A6401" s="415" t="n">
        <v>45350</v>
      </c>
    </row>
    <row r="6402" customFormat="false" ht="12.75" hidden="false" customHeight="false" outlineLevel="0" collapsed="false">
      <c r="A6402" s="415" t="n">
        <v>45351</v>
      </c>
    </row>
    <row r="6403" customFormat="false" ht="12.75" hidden="false" customHeight="false" outlineLevel="0" collapsed="false">
      <c r="A6403" s="415" t="n">
        <v>45352</v>
      </c>
    </row>
    <row r="6404" customFormat="false" ht="12.75" hidden="false" customHeight="false" outlineLevel="0" collapsed="false">
      <c r="A6404" s="415" t="n">
        <v>45355</v>
      </c>
    </row>
    <row r="6405" customFormat="false" ht="12.75" hidden="false" customHeight="false" outlineLevel="0" collapsed="false">
      <c r="A6405" s="415" t="n">
        <v>45356</v>
      </c>
    </row>
    <row r="6406" customFormat="false" ht="12.75" hidden="false" customHeight="false" outlineLevel="0" collapsed="false">
      <c r="A6406" s="415" t="n">
        <v>45357</v>
      </c>
    </row>
    <row r="6407" customFormat="false" ht="12.75" hidden="false" customHeight="false" outlineLevel="0" collapsed="false">
      <c r="A6407" s="415" t="n">
        <v>45358</v>
      </c>
    </row>
    <row r="6408" customFormat="false" ht="12.75" hidden="false" customHeight="false" outlineLevel="0" collapsed="false">
      <c r="A6408" s="415" t="n">
        <v>45359</v>
      </c>
    </row>
    <row r="6409" customFormat="false" ht="12.75" hidden="false" customHeight="false" outlineLevel="0" collapsed="false">
      <c r="A6409" s="415" t="n">
        <v>45362</v>
      </c>
    </row>
    <row r="6410" customFormat="false" ht="12.75" hidden="false" customHeight="false" outlineLevel="0" collapsed="false">
      <c r="A6410" s="415" t="n">
        <v>45363</v>
      </c>
    </row>
    <row r="6411" customFormat="false" ht="12.75" hidden="false" customHeight="false" outlineLevel="0" collapsed="false">
      <c r="A6411" s="415" t="n">
        <v>45364</v>
      </c>
    </row>
    <row r="6412" customFormat="false" ht="12.75" hidden="false" customHeight="false" outlineLevel="0" collapsed="false">
      <c r="A6412" s="415" t="n">
        <v>45365</v>
      </c>
    </row>
    <row r="6413" customFormat="false" ht="12.75" hidden="false" customHeight="false" outlineLevel="0" collapsed="false">
      <c r="A6413" s="415" t="n">
        <v>45366</v>
      </c>
    </row>
    <row r="6414" customFormat="false" ht="12.75" hidden="false" customHeight="false" outlineLevel="0" collapsed="false">
      <c r="A6414" s="415" t="n">
        <v>45369</v>
      </c>
    </row>
    <row r="6415" customFormat="false" ht="12.75" hidden="false" customHeight="false" outlineLevel="0" collapsed="false">
      <c r="A6415" s="415" t="n">
        <v>45370</v>
      </c>
    </row>
    <row r="6416" customFormat="false" ht="12.75" hidden="false" customHeight="false" outlineLevel="0" collapsed="false">
      <c r="A6416" s="415" t="n">
        <v>45371</v>
      </c>
    </row>
    <row r="6417" customFormat="false" ht="12.75" hidden="false" customHeight="false" outlineLevel="0" collapsed="false">
      <c r="A6417" s="415" t="n">
        <v>45372</v>
      </c>
    </row>
    <row r="6418" customFormat="false" ht="12.75" hidden="false" customHeight="false" outlineLevel="0" collapsed="false">
      <c r="A6418" s="415" t="n">
        <v>45373</v>
      </c>
    </row>
    <row r="6419" customFormat="false" ht="12.75" hidden="false" customHeight="false" outlineLevel="0" collapsed="false">
      <c r="A6419" s="415" t="n">
        <v>45376</v>
      </c>
    </row>
    <row r="6420" customFormat="false" ht="12.75" hidden="false" customHeight="false" outlineLevel="0" collapsed="false">
      <c r="A6420" s="415" t="n">
        <v>45377</v>
      </c>
    </row>
    <row r="6421" customFormat="false" ht="12.75" hidden="false" customHeight="false" outlineLevel="0" collapsed="false">
      <c r="A6421" s="415" t="n">
        <v>45378</v>
      </c>
    </row>
    <row r="6422" customFormat="false" ht="12.75" hidden="false" customHeight="false" outlineLevel="0" collapsed="false">
      <c r="A6422" s="415" t="n">
        <v>45379</v>
      </c>
    </row>
    <row r="6423" customFormat="false" ht="12.75" hidden="false" customHeight="false" outlineLevel="0" collapsed="false">
      <c r="A6423" s="415" t="n">
        <v>45380</v>
      </c>
    </row>
    <row r="6424" customFormat="false" ht="12.75" hidden="false" customHeight="false" outlineLevel="0" collapsed="false">
      <c r="A6424" s="415" t="n">
        <v>45383</v>
      </c>
    </row>
    <row r="6425" customFormat="false" ht="12.75" hidden="false" customHeight="false" outlineLevel="0" collapsed="false">
      <c r="A6425" s="415" t="n">
        <v>45384</v>
      </c>
    </row>
    <row r="6426" customFormat="false" ht="12.75" hidden="false" customHeight="false" outlineLevel="0" collapsed="false">
      <c r="A6426" s="415" t="n">
        <v>45385</v>
      </c>
    </row>
    <row r="6427" customFormat="false" ht="12.75" hidden="false" customHeight="false" outlineLevel="0" collapsed="false">
      <c r="A6427" s="415" t="n">
        <v>45386</v>
      </c>
    </row>
    <row r="6428" customFormat="false" ht="12.75" hidden="false" customHeight="false" outlineLevel="0" collapsed="false">
      <c r="A6428" s="415" t="n">
        <v>45387</v>
      </c>
    </row>
    <row r="6429" customFormat="false" ht="12.75" hidden="false" customHeight="false" outlineLevel="0" collapsed="false">
      <c r="A6429" s="415" t="n">
        <v>45390</v>
      </c>
    </row>
    <row r="6430" customFormat="false" ht="12.75" hidden="false" customHeight="false" outlineLevel="0" collapsed="false">
      <c r="A6430" s="415" t="n">
        <v>45391</v>
      </c>
    </row>
    <row r="6431" customFormat="false" ht="12.75" hidden="false" customHeight="false" outlineLevel="0" collapsed="false">
      <c r="A6431" s="415" t="n">
        <v>45392</v>
      </c>
    </row>
    <row r="6432" customFormat="false" ht="12.75" hidden="false" customHeight="false" outlineLevel="0" collapsed="false">
      <c r="A6432" s="415" t="n">
        <v>45393</v>
      </c>
    </row>
    <row r="6433" customFormat="false" ht="12.75" hidden="false" customHeight="false" outlineLevel="0" collapsed="false">
      <c r="A6433" s="415" t="n">
        <v>45394</v>
      </c>
    </row>
    <row r="6434" customFormat="false" ht="12.75" hidden="false" customHeight="false" outlineLevel="0" collapsed="false">
      <c r="A6434" s="415" t="n">
        <v>45397</v>
      </c>
    </row>
    <row r="6435" customFormat="false" ht="12.75" hidden="false" customHeight="false" outlineLevel="0" collapsed="false">
      <c r="A6435" s="415" t="n">
        <v>45398</v>
      </c>
    </row>
    <row r="6436" customFormat="false" ht="12.75" hidden="false" customHeight="false" outlineLevel="0" collapsed="false">
      <c r="A6436" s="415" t="n">
        <v>45399</v>
      </c>
    </row>
    <row r="6437" customFormat="false" ht="12.75" hidden="false" customHeight="false" outlineLevel="0" collapsed="false">
      <c r="A6437" s="415" t="n">
        <v>45400</v>
      </c>
    </row>
    <row r="6438" customFormat="false" ht="12.75" hidden="false" customHeight="false" outlineLevel="0" collapsed="false">
      <c r="A6438" s="415" t="n">
        <v>45401</v>
      </c>
    </row>
    <row r="6439" customFormat="false" ht="12.75" hidden="false" customHeight="false" outlineLevel="0" collapsed="false">
      <c r="A6439" s="415" t="n">
        <v>45404</v>
      </c>
    </row>
    <row r="6440" customFormat="false" ht="12.75" hidden="false" customHeight="false" outlineLevel="0" collapsed="false">
      <c r="A6440" s="415" t="n">
        <v>45405</v>
      </c>
    </row>
    <row r="6441" customFormat="false" ht="12.75" hidden="false" customHeight="false" outlineLevel="0" collapsed="false">
      <c r="A6441" s="415" t="n">
        <v>45406</v>
      </c>
    </row>
    <row r="6442" customFormat="false" ht="12.75" hidden="false" customHeight="false" outlineLevel="0" collapsed="false">
      <c r="A6442" s="415" t="n">
        <v>45407</v>
      </c>
    </row>
    <row r="6443" customFormat="false" ht="12.75" hidden="false" customHeight="false" outlineLevel="0" collapsed="false">
      <c r="A6443" s="415" t="n">
        <v>45408</v>
      </c>
    </row>
    <row r="6444" customFormat="false" ht="12.75" hidden="false" customHeight="false" outlineLevel="0" collapsed="false">
      <c r="A6444" s="415" t="n">
        <v>45411</v>
      </c>
    </row>
    <row r="6445" customFormat="false" ht="12.75" hidden="false" customHeight="false" outlineLevel="0" collapsed="false">
      <c r="A6445" s="415" t="n">
        <v>45412</v>
      </c>
    </row>
    <row r="6446" customFormat="false" ht="12.75" hidden="false" customHeight="false" outlineLevel="0" collapsed="false">
      <c r="A6446" s="415" t="n">
        <v>45413</v>
      </c>
    </row>
    <row r="6447" customFormat="false" ht="12.75" hidden="false" customHeight="false" outlineLevel="0" collapsed="false">
      <c r="A6447" s="415" t="n">
        <v>45414</v>
      </c>
    </row>
    <row r="6448" customFormat="false" ht="12.75" hidden="false" customHeight="false" outlineLevel="0" collapsed="false">
      <c r="A6448" s="415" t="n">
        <v>45415</v>
      </c>
    </row>
    <row r="6449" customFormat="false" ht="12.75" hidden="false" customHeight="false" outlineLevel="0" collapsed="false">
      <c r="A6449" s="415" t="n">
        <v>45418</v>
      </c>
    </row>
    <row r="6450" customFormat="false" ht="12.75" hidden="false" customHeight="false" outlineLevel="0" collapsed="false">
      <c r="A6450" s="415" t="n">
        <v>45419</v>
      </c>
    </row>
    <row r="6451" customFormat="false" ht="12.75" hidden="false" customHeight="false" outlineLevel="0" collapsed="false">
      <c r="A6451" s="415" t="n">
        <v>45420</v>
      </c>
    </row>
    <row r="6452" customFormat="false" ht="12.75" hidden="false" customHeight="false" outlineLevel="0" collapsed="false">
      <c r="A6452" s="415" t="n">
        <v>45421</v>
      </c>
    </row>
    <row r="6453" customFormat="false" ht="12.75" hidden="false" customHeight="false" outlineLevel="0" collapsed="false">
      <c r="A6453" s="415" t="n">
        <v>45422</v>
      </c>
    </row>
    <row r="6454" customFormat="false" ht="12.75" hidden="false" customHeight="false" outlineLevel="0" collapsed="false">
      <c r="A6454" s="415" t="n">
        <v>45425</v>
      </c>
    </row>
    <row r="6455" customFormat="false" ht="12.75" hidden="false" customHeight="false" outlineLevel="0" collapsed="false">
      <c r="A6455" s="415" t="n">
        <v>45426</v>
      </c>
    </row>
    <row r="6456" customFormat="false" ht="12.75" hidden="false" customHeight="false" outlineLevel="0" collapsed="false">
      <c r="A6456" s="415" t="n">
        <v>45427</v>
      </c>
    </row>
    <row r="6457" customFormat="false" ht="12.75" hidden="false" customHeight="false" outlineLevel="0" collapsed="false">
      <c r="A6457" s="415" t="n">
        <v>45428</v>
      </c>
    </row>
    <row r="6458" customFormat="false" ht="12.75" hidden="false" customHeight="false" outlineLevel="0" collapsed="false">
      <c r="A6458" s="415" t="n">
        <v>45429</v>
      </c>
    </row>
    <row r="6459" customFormat="false" ht="12.75" hidden="false" customHeight="false" outlineLevel="0" collapsed="false">
      <c r="A6459" s="415" t="n">
        <v>45432</v>
      </c>
    </row>
    <row r="6460" customFormat="false" ht="12.75" hidden="false" customHeight="false" outlineLevel="0" collapsed="false">
      <c r="A6460" s="415" t="n">
        <v>45433</v>
      </c>
    </row>
    <row r="6461" customFormat="false" ht="12.75" hidden="false" customHeight="false" outlineLevel="0" collapsed="false">
      <c r="A6461" s="415" t="n">
        <v>45434</v>
      </c>
    </row>
    <row r="6462" customFormat="false" ht="12.75" hidden="false" customHeight="false" outlineLevel="0" collapsed="false">
      <c r="A6462" s="415" t="n">
        <v>45435</v>
      </c>
    </row>
    <row r="6463" customFormat="false" ht="12.75" hidden="false" customHeight="false" outlineLevel="0" collapsed="false">
      <c r="A6463" s="415" t="n">
        <v>45436</v>
      </c>
    </row>
    <row r="6464" customFormat="false" ht="12.75" hidden="false" customHeight="false" outlineLevel="0" collapsed="false">
      <c r="A6464" s="415" t="n">
        <v>45439</v>
      </c>
    </row>
    <row r="6465" customFormat="false" ht="12.75" hidden="false" customHeight="false" outlineLevel="0" collapsed="false">
      <c r="A6465" s="415" t="n">
        <v>45440</v>
      </c>
    </row>
    <row r="6466" customFormat="false" ht="12.75" hidden="false" customHeight="false" outlineLevel="0" collapsed="false">
      <c r="A6466" s="415" t="n">
        <v>45441</v>
      </c>
    </row>
    <row r="6467" customFormat="false" ht="12.75" hidden="false" customHeight="false" outlineLevel="0" collapsed="false">
      <c r="A6467" s="415" t="n">
        <v>45442</v>
      </c>
    </row>
    <row r="6468" customFormat="false" ht="12.75" hidden="false" customHeight="false" outlineLevel="0" collapsed="false">
      <c r="A6468" s="415" t="n">
        <v>45443</v>
      </c>
    </row>
    <row r="6469" customFormat="false" ht="12.75" hidden="false" customHeight="false" outlineLevel="0" collapsed="false">
      <c r="A6469" s="415" t="n">
        <v>45446</v>
      </c>
    </row>
    <row r="6470" customFormat="false" ht="12.75" hidden="false" customHeight="false" outlineLevel="0" collapsed="false">
      <c r="A6470" s="415" t="n">
        <v>45447</v>
      </c>
    </row>
    <row r="6471" customFormat="false" ht="12.75" hidden="false" customHeight="false" outlineLevel="0" collapsed="false">
      <c r="A6471" s="415" t="n">
        <v>45448</v>
      </c>
    </row>
    <row r="6472" customFormat="false" ht="12.75" hidden="false" customHeight="false" outlineLevel="0" collapsed="false">
      <c r="A6472" s="415" t="n">
        <v>45449</v>
      </c>
    </row>
    <row r="6473" customFormat="false" ht="12.75" hidden="false" customHeight="false" outlineLevel="0" collapsed="false">
      <c r="A6473" s="415" t="n">
        <v>45450</v>
      </c>
    </row>
    <row r="6474" customFormat="false" ht="12.75" hidden="false" customHeight="false" outlineLevel="0" collapsed="false">
      <c r="A6474" s="415" t="n">
        <v>45453</v>
      </c>
    </row>
    <row r="6475" customFormat="false" ht="12.75" hidden="false" customHeight="false" outlineLevel="0" collapsed="false">
      <c r="A6475" s="415" t="n">
        <v>45454</v>
      </c>
    </row>
    <row r="6476" customFormat="false" ht="12.75" hidden="false" customHeight="false" outlineLevel="0" collapsed="false">
      <c r="A6476" s="415" t="n">
        <v>45455</v>
      </c>
    </row>
    <row r="6477" customFormat="false" ht="12.75" hidden="false" customHeight="false" outlineLevel="0" collapsed="false">
      <c r="A6477" s="415" t="n">
        <v>45456</v>
      </c>
    </row>
    <row r="6478" customFormat="false" ht="12.75" hidden="false" customHeight="false" outlineLevel="0" collapsed="false">
      <c r="A6478" s="415" t="n">
        <v>45457</v>
      </c>
    </row>
    <row r="6479" customFormat="false" ht="12.75" hidden="false" customHeight="false" outlineLevel="0" collapsed="false">
      <c r="A6479" s="415" t="n">
        <v>45460</v>
      </c>
    </row>
    <row r="6480" customFormat="false" ht="12.75" hidden="false" customHeight="false" outlineLevel="0" collapsed="false">
      <c r="A6480" s="415" t="n">
        <v>45461</v>
      </c>
    </row>
    <row r="6481" customFormat="false" ht="12.75" hidden="false" customHeight="false" outlineLevel="0" collapsed="false">
      <c r="A6481" s="415" t="n">
        <v>45462</v>
      </c>
    </row>
    <row r="6482" customFormat="false" ht="12.75" hidden="false" customHeight="false" outlineLevel="0" collapsed="false">
      <c r="A6482" s="415" t="n">
        <v>45463</v>
      </c>
    </row>
    <row r="6483" customFormat="false" ht="12.75" hidden="false" customHeight="false" outlineLevel="0" collapsed="false">
      <c r="A6483" s="415" t="n">
        <v>45464</v>
      </c>
    </row>
    <row r="6484" customFormat="false" ht="12.75" hidden="false" customHeight="false" outlineLevel="0" collapsed="false">
      <c r="A6484" s="415" t="n">
        <v>45467</v>
      </c>
    </row>
    <row r="6485" customFormat="false" ht="12.75" hidden="false" customHeight="false" outlineLevel="0" collapsed="false">
      <c r="A6485" s="415" t="n">
        <v>45468</v>
      </c>
    </row>
    <row r="6486" customFormat="false" ht="12.75" hidden="false" customHeight="false" outlineLevel="0" collapsed="false">
      <c r="A6486" s="415" t="n">
        <v>45469</v>
      </c>
    </row>
    <row r="6487" customFormat="false" ht="12.75" hidden="false" customHeight="false" outlineLevel="0" collapsed="false">
      <c r="A6487" s="415" t="n">
        <v>45470</v>
      </c>
    </row>
    <row r="6488" customFormat="false" ht="12.75" hidden="false" customHeight="false" outlineLevel="0" collapsed="false">
      <c r="A6488" s="415" t="n">
        <v>45471</v>
      </c>
    </row>
    <row r="6489" customFormat="false" ht="12.75" hidden="false" customHeight="false" outlineLevel="0" collapsed="false">
      <c r="A6489" s="415" t="n">
        <v>45474</v>
      </c>
    </row>
    <row r="6490" customFormat="false" ht="12.75" hidden="false" customHeight="false" outlineLevel="0" collapsed="false">
      <c r="A6490" s="415" t="n">
        <v>45475</v>
      </c>
    </row>
    <row r="6491" customFormat="false" ht="12.75" hidden="false" customHeight="false" outlineLevel="0" collapsed="false">
      <c r="A6491" s="415" t="n">
        <v>45476</v>
      </c>
    </row>
    <row r="6492" customFormat="false" ht="12.75" hidden="false" customHeight="false" outlineLevel="0" collapsed="false">
      <c r="A6492" s="415" t="n">
        <v>45478</v>
      </c>
    </row>
    <row r="6493" customFormat="false" ht="12.75" hidden="false" customHeight="false" outlineLevel="0" collapsed="false">
      <c r="A6493" s="415" t="n">
        <v>45481</v>
      </c>
    </row>
    <row r="6494" customFormat="false" ht="12.75" hidden="false" customHeight="false" outlineLevel="0" collapsed="false">
      <c r="A6494" s="415" t="n">
        <v>45482</v>
      </c>
    </row>
    <row r="6495" customFormat="false" ht="12.75" hidden="false" customHeight="false" outlineLevel="0" collapsed="false">
      <c r="A6495" s="415" t="n">
        <v>45483</v>
      </c>
    </row>
    <row r="6496" customFormat="false" ht="12.75" hidden="false" customHeight="false" outlineLevel="0" collapsed="false">
      <c r="A6496" s="415" t="n">
        <v>45484</v>
      </c>
    </row>
    <row r="6497" customFormat="false" ht="12.75" hidden="false" customHeight="false" outlineLevel="0" collapsed="false">
      <c r="A6497" s="415" t="n">
        <v>45485</v>
      </c>
    </row>
    <row r="6498" customFormat="false" ht="12.75" hidden="false" customHeight="false" outlineLevel="0" collapsed="false">
      <c r="A6498" s="415" t="n">
        <v>45488</v>
      </c>
    </row>
    <row r="6499" customFormat="false" ht="12.75" hidden="false" customHeight="false" outlineLevel="0" collapsed="false">
      <c r="A6499" s="415" t="n">
        <v>45489</v>
      </c>
    </row>
    <row r="6500" customFormat="false" ht="12.75" hidden="false" customHeight="false" outlineLevel="0" collapsed="false">
      <c r="A6500" s="415" t="n">
        <v>45490</v>
      </c>
    </row>
    <row r="6501" customFormat="false" ht="12.75" hidden="false" customHeight="false" outlineLevel="0" collapsed="false">
      <c r="A6501" s="415" t="n">
        <v>45491</v>
      </c>
    </row>
    <row r="6502" customFormat="false" ht="12.75" hidden="false" customHeight="false" outlineLevel="0" collapsed="false">
      <c r="A6502" s="415" t="n">
        <v>45492</v>
      </c>
    </row>
    <row r="6503" customFormat="false" ht="12.75" hidden="false" customHeight="false" outlineLevel="0" collapsed="false">
      <c r="A6503" s="415" t="n">
        <v>45495</v>
      </c>
    </row>
    <row r="6504" customFormat="false" ht="12.75" hidden="false" customHeight="false" outlineLevel="0" collapsed="false">
      <c r="A6504" s="415" t="n">
        <v>45496</v>
      </c>
    </row>
    <row r="6505" customFormat="false" ht="12.75" hidden="false" customHeight="false" outlineLevel="0" collapsed="false">
      <c r="A6505" s="415" t="n">
        <v>45497</v>
      </c>
    </row>
    <row r="6506" customFormat="false" ht="12.75" hidden="false" customHeight="false" outlineLevel="0" collapsed="false">
      <c r="A6506" s="415" t="n">
        <v>45498</v>
      </c>
    </row>
    <row r="6507" customFormat="false" ht="12.75" hidden="false" customHeight="false" outlineLevel="0" collapsed="false">
      <c r="A6507" s="415" t="n">
        <v>45499</v>
      </c>
    </row>
    <row r="6508" customFormat="false" ht="12.75" hidden="false" customHeight="false" outlineLevel="0" collapsed="false">
      <c r="A6508" s="415" t="n">
        <v>45502</v>
      </c>
    </row>
    <row r="6509" customFormat="false" ht="12.75" hidden="false" customHeight="false" outlineLevel="0" collapsed="false">
      <c r="A6509" s="415" t="n">
        <v>45503</v>
      </c>
    </row>
    <row r="6510" customFormat="false" ht="12.75" hidden="false" customHeight="false" outlineLevel="0" collapsed="false">
      <c r="A6510" s="415" t="n">
        <v>45504</v>
      </c>
    </row>
    <row r="6511" customFormat="false" ht="12.75" hidden="false" customHeight="false" outlineLevel="0" collapsed="false">
      <c r="A6511" s="415" t="n">
        <v>45505</v>
      </c>
    </row>
    <row r="6512" customFormat="false" ht="12.75" hidden="false" customHeight="false" outlineLevel="0" collapsed="false">
      <c r="A6512" s="415" t="n">
        <v>45506</v>
      </c>
    </row>
    <row r="6513" customFormat="false" ht="12.75" hidden="false" customHeight="false" outlineLevel="0" collapsed="false">
      <c r="A6513" s="415" t="n">
        <v>45509</v>
      </c>
    </row>
    <row r="6514" customFormat="false" ht="12.75" hidden="false" customHeight="false" outlineLevel="0" collapsed="false">
      <c r="A6514" s="415" t="n">
        <v>45510</v>
      </c>
    </row>
    <row r="6515" customFormat="false" ht="12.75" hidden="false" customHeight="false" outlineLevel="0" collapsed="false">
      <c r="A6515" s="415" t="n">
        <v>45511</v>
      </c>
    </row>
    <row r="6516" customFormat="false" ht="12.75" hidden="false" customHeight="false" outlineLevel="0" collapsed="false">
      <c r="A6516" s="415" t="n">
        <v>45512</v>
      </c>
    </row>
    <row r="6517" customFormat="false" ht="12.75" hidden="false" customHeight="false" outlineLevel="0" collapsed="false">
      <c r="A6517" s="415" t="n">
        <v>45513</v>
      </c>
    </row>
    <row r="6518" customFormat="false" ht="12.75" hidden="false" customHeight="false" outlineLevel="0" collapsed="false">
      <c r="A6518" s="415" t="n">
        <v>45516</v>
      </c>
    </row>
    <row r="6519" customFormat="false" ht="12.75" hidden="false" customHeight="false" outlineLevel="0" collapsed="false">
      <c r="A6519" s="415" t="n">
        <v>45517</v>
      </c>
    </row>
    <row r="6520" customFormat="false" ht="12.75" hidden="false" customHeight="false" outlineLevel="0" collapsed="false">
      <c r="A6520" s="415" t="n">
        <v>45518</v>
      </c>
    </row>
    <row r="6521" customFormat="false" ht="12.75" hidden="false" customHeight="false" outlineLevel="0" collapsed="false">
      <c r="A6521" s="415" t="n">
        <v>45519</v>
      </c>
    </row>
    <row r="6522" customFormat="false" ht="12.75" hidden="false" customHeight="false" outlineLevel="0" collapsed="false">
      <c r="A6522" s="415" t="n">
        <v>45520</v>
      </c>
    </row>
    <row r="6523" customFormat="false" ht="12.75" hidden="false" customHeight="false" outlineLevel="0" collapsed="false">
      <c r="A6523" s="415" t="n">
        <v>45523</v>
      </c>
    </row>
    <row r="6524" customFormat="false" ht="12.75" hidden="false" customHeight="false" outlineLevel="0" collapsed="false">
      <c r="A6524" s="415" t="n">
        <v>45524</v>
      </c>
    </row>
    <row r="6525" customFormat="false" ht="12.75" hidden="false" customHeight="false" outlineLevel="0" collapsed="false">
      <c r="A6525" s="415" t="n">
        <v>45525</v>
      </c>
    </row>
    <row r="6526" customFormat="false" ht="12.75" hidden="false" customHeight="false" outlineLevel="0" collapsed="false">
      <c r="A6526" s="415" t="n">
        <v>45526</v>
      </c>
    </row>
    <row r="6527" customFormat="false" ht="12.75" hidden="false" customHeight="false" outlineLevel="0" collapsed="false">
      <c r="A6527" s="415" t="n">
        <v>45527</v>
      </c>
    </row>
    <row r="6528" customFormat="false" ht="12.75" hidden="false" customHeight="false" outlineLevel="0" collapsed="false">
      <c r="A6528" s="415" t="n">
        <v>45530</v>
      </c>
    </row>
    <row r="6529" customFormat="false" ht="12.75" hidden="false" customHeight="false" outlineLevel="0" collapsed="false">
      <c r="A6529" s="415" t="n">
        <v>45531</v>
      </c>
    </row>
    <row r="6530" customFormat="false" ht="12.75" hidden="false" customHeight="false" outlineLevel="0" collapsed="false">
      <c r="A6530" s="415" t="n">
        <v>45532</v>
      </c>
    </row>
    <row r="6531" customFormat="false" ht="12.75" hidden="false" customHeight="false" outlineLevel="0" collapsed="false">
      <c r="A6531" s="415" t="n">
        <v>45533</v>
      </c>
    </row>
    <row r="6532" customFormat="false" ht="12.75" hidden="false" customHeight="false" outlineLevel="0" collapsed="false">
      <c r="A6532" s="415" t="n">
        <v>45534</v>
      </c>
    </row>
    <row r="6533" customFormat="false" ht="12.75" hidden="false" customHeight="false" outlineLevel="0" collapsed="false">
      <c r="A6533" s="415" t="n">
        <v>45537</v>
      </c>
    </row>
    <row r="6534" customFormat="false" ht="12.75" hidden="false" customHeight="false" outlineLevel="0" collapsed="false">
      <c r="A6534" s="415" t="n">
        <v>45538</v>
      </c>
    </row>
    <row r="6535" customFormat="false" ht="12.75" hidden="false" customHeight="false" outlineLevel="0" collapsed="false">
      <c r="A6535" s="415" t="n">
        <v>45539</v>
      </c>
    </row>
    <row r="6536" customFormat="false" ht="12.75" hidden="false" customHeight="false" outlineLevel="0" collapsed="false">
      <c r="A6536" s="415" t="n">
        <v>45540</v>
      </c>
    </row>
    <row r="6537" customFormat="false" ht="12.75" hidden="false" customHeight="false" outlineLevel="0" collapsed="false">
      <c r="A6537" s="415" t="n">
        <v>45541</v>
      </c>
    </row>
    <row r="6538" customFormat="false" ht="12.75" hidden="false" customHeight="false" outlineLevel="0" collapsed="false">
      <c r="A6538" s="415" t="n">
        <v>45544</v>
      </c>
    </row>
    <row r="6539" customFormat="false" ht="12.75" hidden="false" customHeight="false" outlineLevel="0" collapsed="false">
      <c r="A6539" s="415" t="n">
        <v>45545</v>
      </c>
    </row>
    <row r="6540" customFormat="false" ht="12.75" hidden="false" customHeight="false" outlineLevel="0" collapsed="false">
      <c r="A6540" s="415" t="n">
        <v>45546</v>
      </c>
    </row>
    <row r="6541" customFormat="false" ht="12.75" hidden="false" customHeight="false" outlineLevel="0" collapsed="false">
      <c r="A6541" s="415" t="n">
        <v>45547</v>
      </c>
    </row>
    <row r="6542" customFormat="false" ht="12.75" hidden="false" customHeight="false" outlineLevel="0" collapsed="false">
      <c r="A6542" s="415" t="n">
        <v>45548</v>
      </c>
    </row>
    <row r="6543" customFormat="false" ht="12.75" hidden="false" customHeight="false" outlineLevel="0" collapsed="false">
      <c r="A6543" s="415" t="n">
        <v>45551</v>
      </c>
    </row>
    <row r="6544" customFormat="false" ht="12.75" hidden="false" customHeight="false" outlineLevel="0" collapsed="false">
      <c r="A6544" s="415" t="n">
        <v>45552</v>
      </c>
    </row>
    <row r="6545" customFormat="false" ht="12.75" hidden="false" customHeight="false" outlineLevel="0" collapsed="false">
      <c r="A6545" s="415" t="n">
        <v>45553</v>
      </c>
    </row>
    <row r="6546" customFormat="false" ht="12.75" hidden="false" customHeight="false" outlineLevel="0" collapsed="false">
      <c r="A6546" s="415" t="n">
        <v>45554</v>
      </c>
    </row>
    <row r="6547" customFormat="false" ht="12.75" hidden="false" customHeight="false" outlineLevel="0" collapsed="false">
      <c r="A6547" s="415" t="n">
        <v>45555</v>
      </c>
    </row>
    <row r="6548" customFormat="false" ht="12.75" hidden="false" customHeight="false" outlineLevel="0" collapsed="false">
      <c r="A6548" s="415" t="n">
        <v>45558</v>
      </c>
    </row>
    <row r="6549" customFormat="false" ht="12.75" hidden="false" customHeight="false" outlineLevel="0" collapsed="false">
      <c r="A6549" s="415" t="n">
        <v>45559</v>
      </c>
    </row>
    <row r="6550" customFormat="false" ht="12.75" hidden="false" customHeight="false" outlineLevel="0" collapsed="false">
      <c r="A6550" s="415" t="n">
        <v>45560</v>
      </c>
    </row>
    <row r="6551" customFormat="false" ht="12.75" hidden="false" customHeight="false" outlineLevel="0" collapsed="false">
      <c r="A6551" s="415" t="n">
        <v>45561</v>
      </c>
    </row>
    <row r="6552" customFormat="false" ht="12.75" hidden="false" customHeight="false" outlineLevel="0" collapsed="false">
      <c r="A6552" s="415" t="n">
        <v>45562</v>
      </c>
    </row>
    <row r="6553" customFormat="false" ht="12.75" hidden="false" customHeight="false" outlineLevel="0" collapsed="false">
      <c r="A6553" s="415" t="n">
        <v>45565</v>
      </c>
    </row>
    <row r="6554" customFormat="false" ht="12.75" hidden="false" customHeight="false" outlineLevel="0" collapsed="false">
      <c r="A6554" s="415" t="n">
        <v>45566</v>
      </c>
    </row>
    <row r="6555" customFormat="false" ht="12.75" hidden="false" customHeight="false" outlineLevel="0" collapsed="false">
      <c r="A6555" s="415" t="n">
        <v>45567</v>
      </c>
    </row>
    <row r="6556" customFormat="false" ht="12.75" hidden="false" customHeight="false" outlineLevel="0" collapsed="false">
      <c r="A6556" s="415" t="n">
        <v>45568</v>
      </c>
    </row>
    <row r="6557" customFormat="false" ht="12.75" hidden="false" customHeight="false" outlineLevel="0" collapsed="false">
      <c r="A6557" s="415" t="n">
        <v>45569</v>
      </c>
    </row>
    <row r="6558" customFormat="false" ht="12.75" hidden="false" customHeight="false" outlineLevel="0" collapsed="false">
      <c r="A6558" s="415" t="n">
        <v>45572</v>
      </c>
    </row>
    <row r="6559" customFormat="false" ht="12.75" hidden="false" customHeight="false" outlineLevel="0" collapsed="false">
      <c r="A6559" s="415" t="n">
        <v>45573</v>
      </c>
    </row>
    <row r="6560" customFormat="false" ht="12.75" hidden="false" customHeight="false" outlineLevel="0" collapsed="false">
      <c r="A6560" s="415" t="n">
        <v>45574</v>
      </c>
    </row>
    <row r="6561" customFormat="false" ht="12.75" hidden="false" customHeight="false" outlineLevel="0" collapsed="false">
      <c r="A6561" s="415" t="n">
        <v>45575</v>
      </c>
    </row>
    <row r="6562" customFormat="false" ht="12.75" hidden="false" customHeight="false" outlineLevel="0" collapsed="false">
      <c r="A6562" s="415" t="n">
        <v>45576</v>
      </c>
    </row>
    <row r="6563" customFormat="false" ht="12.75" hidden="false" customHeight="false" outlineLevel="0" collapsed="false">
      <c r="A6563" s="415" t="n">
        <v>45579</v>
      </c>
    </row>
    <row r="6564" customFormat="false" ht="12.75" hidden="false" customHeight="false" outlineLevel="0" collapsed="false">
      <c r="A6564" s="415" t="n">
        <v>45580</v>
      </c>
    </row>
    <row r="6565" customFormat="false" ht="12.75" hidden="false" customHeight="false" outlineLevel="0" collapsed="false">
      <c r="A6565" s="415" t="n">
        <v>45581</v>
      </c>
    </row>
    <row r="6566" customFormat="false" ht="12.75" hidden="false" customHeight="false" outlineLevel="0" collapsed="false">
      <c r="A6566" s="415" t="n">
        <v>45582</v>
      </c>
    </row>
    <row r="6567" customFormat="false" ht="12.75" hidden="false" customHeight="false" outlineLevel="0" collapsed="false">
      <c r="A6567" s="415" t="n">
        <v>45583</v>
      </c>
    </row>
    <row r="6568" customFormat="false" ht="12.75" hidden="false" customHeight="false" outlineLevel="0" collapsed="false">
      <c r="A6568" s="415" t="n">
        <v>45586</v>
      </c>
    </row>
    <row r="6569" customFormat="false" ht="12.75" hidden="false" customHeight="false" outlineLevel="0" collapsed="false">
      <c r="A6569" s="415" t="n">
        <v>45587</v>
      </c>
    </row>
    <row r="6570" customFormat="false" ht="12.75" hidden="false" customHeight="false" outlineLevel="0" collapsed="false">
      <c r="A6570" s="415" t="n">
        <v>45588</v>
      </c>
    </row>
    <row r="6571" customFormat="false" ht="12.75" hidden="false" customHeight="false" outlineLevel="0" collapsed="false">
      <c r="A6571" s="415" t="n">
        <v>45589</v>
      </c>
    </row>
    <row r="6572" customFormat="false" ht="12.75" hidden="false" customHeight="false" outlineLevel="0" collapsed="false">
      <c r="A6572" s="415" t="n">
        <v>45590</v>
      </c>
    </row>
    <row r="6573" customFormat="false" ht="12.75" hidden="false" customHeight="false" outlineLevel="0" collapsed="false">
      <c r="A6573" s="415" t="n">
        <v>45593</v>
      </c>
    </row>
    <row r="6574" customFormat="false" ht="12.75" hidden="false" customHeight="false" outlineLevel="0" collapsed="false">
      <c r="A6574" s="415" t="n">
        <v>45594</v>
      </c>
    </row>
    <row r="6575" customFormat="false" ht="12.75" hidden="false" customHeight="false" outlineLevel="0" collapsed="false">
      <c r="A6575" s="415" t="n">
        <v>45595</v>
      </c>
    </row>
    <row r="6576" customFormat="false" ht="12.75" hidden="false" customHeight="false" outlineLevel="0" collapsed="false">
      <c r="A6576" s="415" t="n">
        <v>45596</v>
      </c>
    </row>
    <row r="6577" customFormat="false" ht="12.75" hidden="false" customHeight="false" outlineLevel="0" collapsed="false">
      <c r="A6577" s="415" t="n">
        <v>45597</v>
      </c>
    </row>
    <row r="6578" customFormat="false" ht="12.75" hidden="false" customHeight="false" outlineLevel="0" collapsed="false">
      <c r="A6578" s="415" t="n">
        <v>45600</v>
      </c>
    </row>
    <row r="6579" customFormat="false" ht="12.75" hidden="false" customHeight="false" outlineLevel="0" collapsed="false">
      <c r="A6579" s="415" t="n">
        <v>45601</v>
      </c>
    </row>
    <row r="6580" customFormat="false" ht="12.75" hidden="false" customHeight="false" outlineLevel="0" collapsed="false">
      <c r="A6580" s="415" t="n">
        <v>45602</v>
      </c>
    </row>
    <row r="6581" customFormat="false" ht="12.75" hidden="false" customHeight="false" outlineLevel="0" collapsed="false">
      <c r="A6581" s="415" t="n">
        <v>45603</v>
      </c>
    </row>
    <row r="6582" customFormat="false" ht="12.75" hidden="false" customHeight="false" outlineLevel="0" collapsed="false">
      <c r="A6582" s="415" t="n">
        <v>45604</v>
      </c>
    </row>
    <row r="6583" customFormat="false" ht="12.75" hidden="false" customHeight="false" outlineLevel="0" collapsed="false">
      <c r="A6583" s="415" t="n">
        <v>45607</v>
      </c>
    </row>
    <row r="6584" customFormat="false" ht="12.75" hidden="false" customHeight="false" outlineLevel="0" collapsed="false">
      <c r="A6584" s="415" t="n">
        <v>45608</v>
      </c>
    </row>
    <row r="6585" customFormat="false" ht="12.75" hidden="false" customHeight="false" outlineLevel="0" collapsed="false">
      <c r="A6585" s="415" t="n">
        <v>45609</v>
      </c>
    </row>
    <row r="6586" customFormat="false" ht="12.75" hidden="false" customHeight="false" outlineLevel="0" collapsed="false">
      <c r="A6586" s="415" t="n">
        <v>45610</v>
      </c>
    </row>
    <row r="6587" customFormat="false" ht="12.75" hidden="false" customHeight="false" outlineLevel="0" collapsed="false">
      <c r="A6587" s="415" t="n">
        <v>45611</v>
      </c>
    </row>
    <row r="6588" customFormat="false" ht="12.75" hidden="false" customHeight="false" outlineLevel="0" collapsed="false">
      <c r="A6588" s="415" t="n">
        <v>45614</v>
      </c>
    </row>
    <row r="6589" customFormat="false" ht="12.75" hidden="false" customHeight="false" outlineLevel="0" collapsed="false">
      <c r="A6589" s="415" t="n">
        <v>45615</v>
      </c>
    </row>
    <row r="6590" customFormat="false" ht="12.75" hidden="false" customHeight="false" outlineLevel="0" collapsed="false">
      <c r="A6590" s="415" t="n">
        <v>45616</v>
      </c>
    </row>
    <row r="6591" customFormat="false" ht="12.75" hidden="false" customHeight="false" outlineLevel="0" collapsed="false">
      <c r="A6591" s="415" t="n">
        <v>45617</v>
      </c>
    </row>
    <row r="6592" customFormat="false" ht="12.75" hidden="false" customHeight="false" outlineLevel="0" collapsed="false">
      <c r="A6592" s="415" t="n">
        <v>45618</v>
      </c>
    </row>
    <row r="6593" customFormat="false" ht="12.75" hidden="false" customHeight="false" outlineLevel="0" collapsed="false">
      <c r="A6593" s="415" t="n">
        <v>45621</v>
      </c>
    </row>
    <row r="6594" customFormat="false" ht="12.75" hidden="false" customHeight="false" outlineLevel="0" collapsed="false">
      <c r="A6594" s="415" t="n">
        <v>45622</v>
      </c>
    </row>
    <row r="6595" customFormat="false" ht="12.75" hidden="false" customHeight="false" outlineLevel="0" collapsed="false">
      <c r="A6595" s="415" t="n">
        <v>45623</v>
      </c>
    </row>
    <row r="6596" customFormat="false" ht="12.75" hidden="false" customHeight="false" outlineLevel="0" collapsed="false">
      <c r="A6596" s="415" t="n">
        <v>45624</v>
      </c>
    </row>
    <row r="6597" customFormat="false" ht="12.75" hidden="false" customHeight="false" outlineLevel="0" collapsed="false">
      <c r="A6597" s="415" t="n">
        <v>45625</v>
      </c>
    </row>
    <row r="6598" customFormat="false" ht="12.75" hidden="false" customHeight="false" outlineLevel="0" collapsed="false">
      <c r="A6598" s="415" t="n">
        <v>45628</v>
      </c>
    </row>
    <row r="6599" customFormat="false" ht="12.75" hidden="false" customHeight="false" outlineLevel="0" collapsed="false">
      <c r="A6599" s="415" t="n">
        <v>45629</v>
      </c>
    </row>
    <row r="6600" customFormat="false" ht="12.75" hidden="false" customHeight="false" outlineLevel="0" collapsed="false">
      <c r="A6600" s="415" t="n">
        <v>45630</v>
      </c>
    </row>
    <row r="6601" customFormat="false" ht="12.75" hidden="false" customHeight="false" outlineLevel="0" collapsed="false">
      <c r="A6601" s="415" t="n">
        <v>45631</v>
      </c>
    </row>
    <row r="6602" customFormat="false" ht="12.75" hidden="false" customHeight="false" outlineLevel="0" collapsed="false">
      <c r="A6602" s="415" t="n">
        <v>45632</v>
      </c>
    </row>
    <row r="6603" customFormat="false" ht="12.75" hidden="false" customHeight="false" outlineLevel="0" collapsed="false">
      <c r="A6603" s="415" t="n">
        <v>45635</v>
      </c>
    </row>
    <row r="6604" customFormat="false" ht="12.75" hidden="false" customHeight="false" outlineLevel="0" collapsed="false">
      <c r="A6604" s="415" t="n">
        <v>45636</v>
      </c>
    </row>
    <row r="6605" customFormat="false" ht="12.75" hidden="false" customHeight="false" outlineLevel="0" collapsed="false">
      <c r="A6605" s="415" t="n">
        <v>45637</v>
      </c>
    </row>
    <row r="6606" customFormat="false" ht="12.75" hidden="false" customHeight="false" outlineLevel="0" collapsed="false">
      <c r="A6606" s="415" t="n">
        <v>45638</v>
      </c>
    </row>
    <row r="6607" customFormat="false" ht="12.75" hidden="false" customHeight="false" outlineLevel="0" collapsed="false">
      <c r="A6607" s="415" t="n">
        <v>45639</v>
      </c>
    </row>
    <row r="6608" customFormat="false" ht="12.75" hidden="false" customHeight="false" outlineLevel="0" collapsed="false">
      <c r="A6608" s="415" t="n">
        <v>45642</v>
      </c>
    </row>
    <row r="6609" customFormat="false" ht="12.75" hidden="false" customHeight="false" outlineLevel="0" collapsed="false">
      <c r="A6609" s="415" t="n">
        <v>45643</v>
      </c>
    </row>
    <row r="6610" customFormat="false" ht="12.75" hidden="false" customHeight="false" outlineLevel="0" collapsed="false">
      <c r="A6610" s="415" t="n">
        <v>45644</v>
      </c>
    </row>
    <row r="6611" customFormat="false" ht="12.75" hidden="false" customHeight="false" outlineLevel="0" collapsed="false">
      <c r="A6611" s="415" t="n">
        <v>45645</v>
      </c>
    </row>
    <row r="6612" customFormat="false" ht="12.75" hidden="false" customHeight="false" outlineLevel="0" collapsed="false">
      <c r="A6612" s="415" t="n">
        <v>45646</v>
      </c>
    </row>
    <row r="6613" customFormat="false" ht="12.75" hidden="false" customHeight="false" outlineLevel="0" collapsed="false">
      <c r="A6613" s="415" t="n">
        <v>45649</v>
      </c>
    </row>
    <row r="6614" customFormat="false" ht="12.75" hidden="false" customHeight="false" outlineLevel="0" collapsed="false">
      <c r="A6614" s="415" t="n">
        <v>45650</v>
      </c>
    </row>
    <row r="6615" customFormat="false" ht="12.75" hidden="false" customHeight="false" outlineLevel="0" collapsed="false">
      <c r="A6615" s="415" t="n">
        <v>45652</v>
      </c>
    </row>
    <row r="6616" customFormat="false" ht="12.75" hidden="false" customHeight="false" outlineLevel="0" collapsed="false">
      <c r="A6616" s="415" t="n">
        <v>45653</v>
      </c>
    </row>
    <row r="6617" customFormat="false" ht="12.75" hidden="false" customHeight="false" outlineLevel="0" collapsed="false">
      <c r="A6617" s="415" t="n">
        <v>45656</v>
      </c>
    </row>
    <row r="6618" customFormat="false" ht="12.75" hidden="false" customHeight="false" outlineLevel="0" collapsed="false">
      <c r="A6618" s="415" t="n">
        <v>45657</v>
      </c>
    </row>
    <row r="6619" customFormat="false" ht="12.75" hidden="false" customHeight="false" outlineLevel="0" collapsed="false">
      <c r="A6619" s="415" t="n">
        <v>45659</v>
      </c>
    </row>
    <row r="6620" customFormat="false" ht="12.75" hidden="false" customHeight="false" outlineLevel="0" collapsed="false">
      <c r="A6620" s="415" t="n">
        <v>45660</v>
      </c>
    </row>
    <row r="6621" customFormat="false" ht="12.75" hidden="false" customHeight="false" outlineLevel="0" collapsed="false">
      <c r="A6621" s="415" t="n">
        <v>45663</v>
      </c>
    </row>
    <row r="6622" customFormat="false" ht="12.75" hidden="false" customHeight="false" outlineLevel="0" collapsed="false">
      <c r="A6622" s="415" t="n">
        <v>45664</v>
      </c>
    </row>
    <row r="6623" customFormat="false" ht="12.75" hidden="false" customHeight="false" outlineLevel="0" collapsed="false">
      <c r="A6623" s="415" t="n">
        <v>45665</v>
      </c>
    </row>
    <row r="6624" customFormat="false" ht="12.75" hidden="false" customHeight="false" outlineLevel="0" collapsed="false">
      <c r="A6624" s="415" t="n">
        <v>45666</v>
      </c>
    </row>
    <row r="6625" customFormat="false" ht="12.75" hidden="false" customHeight="false" outlineLevel="0" collapsed="false">
      <c r="A6625" s="415" t="n">
        <v>45667</v>
      </c>
    </row>
    <row r="6626" customFormat="false" ht="12.75" hidden="false" customHeight="false" outlineLevel="0" collapsed="false">
      <c r="A6626" s="415" t="n">
        <v>45670</v>
      </c>
    </row>
    <row r="6627" customFormat="false" ht="12.75" hidden="false" customHeight="false" outlineLevel="0" collapsed="false">
      <c r="A6627" s="415" t="n">
        <v>45671</v>
      </c>
    </row>
    <row r="6628" customFormat="false" ht="12.75" hidden="false" customHeight="false" outlineLevel="0" collapsed="false">
      <c r="A6628" s="415" t="n">
        <v>45672</v>
      </c>
    </row>
    <row r="6629" customFormat="false" ht="12.75" hidden="false" customHeight="false" outlineLevel="0" collapsed="false">
      <c r="A6629" s="415" t="n">
        <v>45673</v>
      </c>
    </row>
    <row r="6630" customFormat="false" ht="12.75" hidden="false" customHeight="false" outlineLevel="0" collapsed="false">
      <c r="A6630" s="415" t="n">
        <v>45674</v>
      </c>
    </row>
    <row r="6631" customFormat="false" ht="12.75" hidden="false" customHeight="false" outlineLevel="0" collapsed="false">
      <c r="A6631" s="415" t="n">
        <v>45677</v>
      </c>
    </row>
    <row r="6632" customFormat="false" ht="12.75" hidden="false" customHeight="false" outlineLevel="0" collapsed="false">
      <c r="A6632" s="415" t="n">
        <v>45678</v>
      </c>
    </row>
    <row r="6633" customFormat="false" ht="12.75" hidden="false" customHeight="false" outlineLevel="0" collapsed="false">
      <c r="A6633" s="415" t="n">
        <v>45679</v>
      </c>
    </row>
    <row r="6634" customFormat="false" ht="12.75" hidden="false" customHeight="false" outlineLevel="0" collapsed="false">
      <c r="A6634" s="415" t="n">
        <v>45680</v>
      </c>
    </row>
    <row r="6635" customFormat="false" ht="12.75" hidden="false" customHeight="false" outlineLevel="0" collapsed="false">
      <c r="A6635" s="415" t="n">
        <v>45681</v>
      </c>
    </row>
    <row r="6636" customFormat="false" ht="12.75" hidden="false" customHeight="false" outlineLevel="0" collapsed="false">
      <c r="A6636" s="415" t="n">
        <v>45684</v>
      </c>
    </row>
    <row r="6637" customFormat="false" ht="12.75" hidden="false" customHeight="false" outlineLevel="0" collapsed="false">
      <c r="A6637" s="415" t="n">
        <v>45685</v>
      </c>
    </row>
    <row r="6638" customFormat="false" ht="12.75" hidden="false" customHeight="false" outlineLevel="0" collapsed="false">
      <c r="A6638" s="415" t="n">
        <v>45686</v>
      </c>
    </row>
    <row r="6639" customFormat="false" ht="12.75" hidden="false" customHeight="false" outlineLevel="0" collapsed="false">
      <c r="A6639" s="415" t="n">
        <v>45687</v>
      </c>
    </row>
    <row r="6640" customFormat="false" ht="12.75" hidden="false" customHeight="false" outlineLevel="0" collapsed="false">
      <c r="A6640" s="415" t="n">
        <v>45688</v>
      </c>
    </row>
    <row r="6641" customFormat="false" ht="12.75" hidden="false" customHeight="false" outlineLevel="0" collapsed="false">
      <c r="A6641" s="415" t="n">
        <v>45691</v>
      </c>
    </row>
    <row r="6642" customFormat="false" ht="12.75" hidden="false" customHeight="false" outlineLevel="0" collapsed="false">
      <c r="A6642" s="415" t="n">
        <v>45692</v>
      </c>
    </row>
    <row r="6643" customFormat="false" ht="12.75" hidden="false" customHeight="false" outlineLevel="0" collapsed="false">
      <c r="A6643" s="415" t="n">
        <v>45693</v>
      </c>
    </row>
    <row r="6644" customFormat="false" ht="12.75" hidden="false" customHeight="false" outlineLevel="0" collapsed="false">
      <c r="A6644" s="415" t="n">
        <v>45694</v>
      </c>
    </row>
    <row r="6645" customFormat="false" ht="12.75" hidden="false" customHeight="false" outlineLevel="0" collapsed="false">
      <c r="A6645" s="415" t="n">
        <v>45695</v>
      </c>
    </row>
    <row r="6646" customFormat="false" ht="12.75" hidden="false" customHeight="false" outlineLevel="0" collapsed="false">
      <c r="A6646" s="415" t="n">
        <v>45698</v>
      </c>
    </row>
    <row r="6647" customFormat="false" ht="12.75" hidden="false" customHeight="false" outlineLevel="0" collapsed="false">
      <c r="A6647" s="415" t="n">
        <v>45699</v>
      </c>
    </row>
    <row r="6648" customFormat="false" ht="12.75" hidden="false" customHeight="false" outlineLevel="0" collapsed="false">
      <c r="A6648" s="415" t="n">
        <v>45700</v>
      </c>
    </row>
    <row r="6649" customFormat="false" ht="12.75" hidden="false" customHeight="false" outlineLevel="0" collapsed="false">
      <c r="A6649" s="415" t="n">
        <v>45701</v>
      </c>
    </row>
    <row r="6650" customFormat="false" ht="12.75" hidden="false" customHeight="false" outlineLevel="0" collapsed="false">
      <c r="A6650" s="415" t="n">
        <v>45702</v>
      </c>
    </row>
    <row r="6651" customFormat="false" ht="12.75" hidden="false" customHeight="false" outlineLevel="0" collapsed="false">
      <c r="A6651" s="415" t="n">
        <v>45705</v>
      </c>
    </row>
    <row r="6652" customFormat="false" ht="12.75" hidden="false" customHeight="false" outlineLevel="0" collapsed="false">
      <c r="A6652" s="415" t="n">
        <v>45706</v>
      </c>
    </row>
    <row r="6653" customFormat="false" ht="12.75" hidden="false" customHeight="false" outlineLevel="0" collapsed="false">
      <c r="A6653" s="415" t="n">
        <v>45707</v>
      </c>
    </row>
    <row r="6654" customFormat="false" ht="12.75" hidden="false" customHeight="false" outlineLevel="0" collapsed="false">
      <c r="A6654" s="415" t="n">
        <v>45708</v>
      </c>
    </row>
    <row r="6655" customFormat="false" ht="12.75" hidden="false" customHeight="false" outlineLevel="0" collapsed="false">
      <c r="A6655" s="415" t="n">
        <v>45709</v>
      </c>
    </row>
    <row r="6656" customFormat="false" ht="12.75" hidden="false" customHeight="false" outlineLevel="0" collapsed="false">
      <c r="A6656" s="415" t="n">
        <v>45712</v>
      </c>
    </row>
    <row r="6657" customFormat="false" ht="12.75" hidden="false" customHeight="false" outlineLevel="0" collapsed="false">
      <c r="A6657" s="415" t="n">
        <v>45713</v>
      </c>
    </row>
    <row r="6658" customFormat="false" ht="12.75" hidden="false" customHeight="false" outlineLevel="0" collapsed="false">
      <c r="A6658" s="415" t="n">
        <v>45714</v>
      </c>
    </row>
    <row r="6659" customFormat="false" ht="12.75" hidden="false" customHeight="false" outlineLevel="0" collapsed="false">
      <c r="A6659" s="415" t="n">
        <v>45715</v>
      </c>
    </row>
    <row r="6660" customFormat="false" ht="12.75" hidden="false" customHeight="false" outlineLevel="0" collapsed="false">
      <c r="A6660" s="415" t="n">
        <v>45716</v>
      </c>
    </row>
    <row r="6661" customFormat="false" ht="12.75" hidden="false" customHeight="false" outlineLevel="0" collapsed="false">
      <c r="A6661" s="415" t="n">
        <v>45719</v>
      </c>
    </row>
    <row r="6662" customFormat="false" ht="12.75" hidden="false" customHeight="false" outlineLevel="0" collapsed="false">
      <c r="A6662" s="415" t="n">
        <v>45720</v>
      </c>
    </row>
    <row r="6663" customFormat="false" ht="12.75" hidden="false" customHeight="false" outlineLevel="0" collapsed="false">
      <c r="A6663" s="415" t="n">
        <v>45721</v>
      </c>
    </row>
    <row r="6664" customFormat="false" ht="12.75" hidden="false" customHeight="false" outlineLevel="0" collapsed="false">
      <c r="A6664" s="415" t="n">
        <v>45722</v>
      </c>
    </row>
    <row r="6665" customFormat="false" ht="12.75" hidden="false" customHeight="false" outlineLevel="0" collapsed="false">
      <c r="A6665" s="415" t="n">
        <v>45723</v>
      </c>
    </row>
    <row r="6666" customFormat="false" ht="12.75" hidden="false" customHeight="false" outlineLevel="0" collapsed="false">
      <c r="A6666" s="415" t="n">
        <v>45726</v>
      </c>
    </row>
    <row r="6667" customFormat="false" ht="12.75" hidden="false" customHeight="false" outlineLevel="0" collapsed="false">
      <c r="A6667" s="415" t="n">
        <v>45727</v>
      </c>
    </row>
    <row r="6668" customFormat="false" ht="12.75" hidden="false" customHeight="false" outlineLevel="0" collapsed="false">
      <c r="A6668" s="415" t="n">
        <v>45728</v>
      </c>
    </row>
    <row r="6669" customFormat="false" ht="12.75" hidden="false" customHeight="false" outlineLevel="0" collapsed="false">
      <c r="A6669" s="415" t="n">
        <v>45729</v>
      </c>
    </row>
    <row r="6670" customFormat="false" ht="12.75" hidden="false" customHeight="false" outlineLevel="0" collapsed="false">
      <c r="A6670" s="415" t="n">
        <v>45730</v>
      </c>
    </row>
    <row r="6671" customFormat="false" ht="12.75" hidden="false" customHeight="false" outlineLevel="0" collapsed="false">
      <c r="A6671" s="415" t="n">
        <v>45733</v>
      </c>
    </row>
    <row r="6672" customFormat="false" ht="12.75" hidden="false" customHeight="false" outlineLevel="0" collapsed="false">
      <c r="A6672" s="415" t="n">
        <v>45734</v>
      </c>
    </row>
    <row r="6673" customFormat="false" ht="12.75" hidden="false" customHeight="false" outlineLevel="0" collapsed="false">
      <c r="A6673" s="415" t="n">
        <v>45735</v>
      </c>
    </row>
    <row r="6674" customFormat="false" ht="12.75" hidden="false" customHeight="false" outlineLevel="0" collapsed="false">
      <c r="A6674" s="415" t="n">
        <v>45736</v>
      </c>
    </row>
    <row r="6675" customFormat="false" ht="12.75" hidden="false" customHeight="false" outlineLevel="0" collapsed="false">
      <c r="A6675" s="415" t="n">
        <v>45737</v>
      </c>
    </row>
    <row r="6676" customFormat="false" ht="12.75" hidden="false" customHeight="false" outlineLevel="0" collapsed="false">
      <c r="A6676" s="415" t="n">
        <v>45740</v>
      </c>
    </row>
    <row r="6677" customFormat="false" ht="12.75" hidden="false" customHeight="false" outlineLevel="0" collapsed="false">
      <c r="A6677" s="415" t="n">
        <v>45741</v>
      </c>
    </row>
    <row r="6678" customFormat="false" ht="12.75" hidden="false" customHeight="false" outlineLevel="0" collapsed="false">
      <c r="A6678" s="415" t="n">
        <v>45742</v>
      </c>
    </row>
    <row r="6679" customFormat="false" ht="12.75" hidden="false" customHeight="false" outlineLevel="0" collapsed="false">
      <c r="A6679" s="415" t="n">
        <v>45743</v>
      </c>
    </row>
    <row r="6680" customFormat="false" ht="12.75" hidden="false" customHeight="false" outlineLevel="0" collapsed="false">
      <c r="A6680" s="415" t="n">
        <v>45744</v>
      </c>
    </row>
    <row r="6681" customFormat="false" ht="12.75" hidden="false" customHeight="false" outlineLevel="0" collapsed="false">
      <c r="A6681" s="415" t="n">
        <v>45747</v>
      </c>
    </row>
    <row r="6682" customFormat="false" ht="12.75" hidden="false" customHeight="false" outlineLevel="0" collapsed="false">
      <c r="A6682" s="415" t="n">
        <v>45748</v>
      </c>
    </row>
    <row r="6683" customFormat="false" ht="12.75" hidden="false" customHeight="false" outlineLevel="0" collapsed="false">
      <c r="A6683" s="415" t="n">
        <v>45749</v>
      </c>
    </row>
    <row r="6684" customFormat="false" ht="12.75" hidden="false" customHeight="false" outlineLevel="0" collapsed="false">
      <c r="A6684" s="415" t="n">
        <v>45750</v>
      </c>
    </row>
    <row r="6685" customFormat="false" ht="12.75" hidden="false" customHeight="false" outlineLevel="0" collapsed="false">
      <c r="A6685" s="415" t="n">
        <v>45751</v>
      </c>
    </row>
    <row r="6686" customFormat="false" ht="12.75" hidden="false" customHeight="false" outlineLevel="0" collapsed="false">
      <c r="A6686" s="415" t="n">
        <v>45754</v>
      </c>
    </row>
    <row r="6687" customFormat="false" ht="12.75" hidden="false" customHeight="false" outlineLevel="0" collapsed="false">
      <c r="A6687" s="415" t="n">
        <v>45755</v>
      </c>
    </row>
    <row r="6688" customFormat="false" ht="12.75" hidden="false" customHeight="false" outlineLevel="0" collapsed="false">
      <c r="A6688" s="415" t="n">
        <v>45756</v>
      </c>
    </row>
    <row r="6689" customFormat="false" ht="12.75" hidden="false" customHeight="false" outlineLevel="0" collapsed="false">
      <c r="A6689" s="415" t="n">
        <v>45757</v>
      </c>
    </row>
    <row r="6690" customFormat="false" ht="12.75" hidden="false" customHeight="false" outlineLevel="0" collapsed="false">
      <c r="A6690" s="415" t="n">
        <v>45758</v>
      </c>
    </row>
    <row r="6691" customFormat="false" ht="12.75" hidden="false" customHeight="false" outlineLevel="0" collapsed="false">
      <c r="A6691" s="415" t="n">
        <v>45761</v>
      </c>
    </row>
    <row r="6692" customFormat="false" ht="12.75" hidden="false" customHeight="false" outlineLevel="0" collapsed="false">
      <c r="A6692" s="415" t="n">
        <v>45762</v>
      </c>
    </row>
    <row r="6693" customFormat="false" ht="12.75" hidden="false" customHeight="false" outlineLevel="0" collapsed="false">
      <c r="A6693" s="415" t="n">
        <v>45763</v>
      </c>
    </row>
    <row r="6694" customFormat="false" ht="12.75" hidden="false" customHeight="false" outlineLevel="0" collapsed="false">
      <c r="A6694" s="415" t="n">
        <v>45764</v>
      </c>
    </row>
    <row r="6695" customFormat="false" ht="12.75" hidden="false" customHeight="false" outlineLevel="0" collapsed="false">
      <c r="A6695" s="415" t="n">
        <v>45765</v>
      </c>
    </row>
    <row r="6696" customFormat="false" ht="12.75" hidden="false" customHeight="false" outlineLevel="0" collapsed="false">
      <c r="A6696" s="415" t="n">
        <v>45768</v>
      </c>
    </row>
    <row r="6697" customFormat="false" ht="12.75" hidden="false" customHeight="false" outlineLevel="0" collapsed="false">
      <c r="A6697" s="415" t="n">
        <v>45769</v>
      </c>
    </row>
    <row r="6698" customFormat="false" ht="12.75" hidden="false" customHeight="false" outlineLevel="0" collapsed="false">
      <c r="A6698" s="415" t="n">
        <v>45770</v>
      </c>
    </row>
    <row r="6699" customFormat="false" ht="12.75" hidden="false" customHeight="false" outlineLevel="0" collapsed="false">
      <c r="A6699" s="415" t="n">
        <v>45771</v>
      </c>
    </row>
    <row r="6700" customFormat="false" ht="12.75" hidden="false" customHeight="false" outlineLevel="0" collapsed="false">
      <c r="A6700" s="415" t="n">
        <v>45772</v>
      </c>
    </row>
    <row r="6701" customFormat="false" ht="12.75" hidden="false" customHeight="false" outlineLevel="0" collapsed="false">
      <c r="A6701" s="415" t="n">
        <v>45775</v>
      </c>
    </row>
    <row r="6702" customFormat="false" ht="12.75" hidden="false" customHeight="false" outlineLevel="0" collapsed="false">
      <c r="A6702" s="415" t="n">
        <v>45776</v>
      </c>
    </row>
    <row r="6703" customFormat="false" ht="12.75" hidden="false" customHeight="false" outlineLevel="0" collapsed="false">
      <c r="A6703" s="415" t="n">
        <v>45777</v>
      </c>
    </row>
    <row r="6704" customFormat="false" ht="12.75" hidden="false" customHeight="false" outlineLevel="0" collapsed="false">
      <c r="A6704" s="415" t="n">
        <v>45778</v>
      </c>
    </row>
    <row r="6705" customFormat="false" ht="12.75" hidden="false" customHeight="false" outlineLevel="0" collapsed="false">
      <c r="A6705" s="415" t="n">
        <v>45779</v>
      </c>
    </row>
    <row r="6706" customFormat="false" ht="12.75" hidden="false" customHeight="false" outlineLevel="0" collapsed="false">
      <c r="A6706" s="415" t="n">
        <v>45782</v>
      </c>
    </row>
    <row r="6707" customFormat="false" ht="12.75" hidden="false" customHeight="false" outlineLevel="0" collapsed="false">
      <c r="A6707" s="415" t="n">
        <v>45783</v>
      </c>
    </row>
    <row r="6708" customFormat="false" ht="12.75" hidden="false" customHeight="false" outlineLevel="0" collapsed="false">
      <c r="A6708" s="415" t="n">
        <v>45784</v>
      </c>
    </row>
    <row r="6709" customFormat="false" ht="12.75" hidden="false" customHeight="false" outlineLevel="0" collapsed="false">
      <c r="A6709" s="415" t="n">
        <v>45785</v>
      </c>
    </row>
    <row r="6710" customFormat="false" ht="12.75" hidden="false" customHeight="false" outlineLevel="0" collapsed="false">
      <c r="A6710" s="415" t="n">
        <v>45786</v>
      </c>
    </row>
    <row r="6711" customFormat="false" ht="12.75" hidden="false" customHeight="false" outlineLevel="0" collapsed="false">
      <c r="A6711" s="415" t="n">
        <v>45789</v>
      </c>
    </row>
    <row r="6712" customFormat="false" ht="12.75" hidden="false" customHeight="false" outlineLevel="0" collapsed="false">
      <c r="A6712" s="415" t="n">
        <v>45790</v>
      </c>
    </row>
    <row r="6713" customFormat="false" ht="12.75" hidden="false" customHeight="false" outlineLevel="0" collapsed="false">
      <c r="A6713" s="415" t="n">
        <v>45791</v>
      </c>
    </row>
    <row r="6714" customFormat="false" ht="12.75" hidden="false" customHeight="false" outlineLevel="0" collapsed="false">
      <c r="A6714" s="415" t="n">
        <v>45792</v>
      </c>
    </row>
    <row r="6715" customFormat="false" ht="12.75" hidden="false" customHeight="false" outlineLevel="0" collapsed="false">
      <c r="A6715" s="415" t="n">
        <v>45793</v>
      </c>
    </row>
    <row r="6716" customFormat="false" ht="12.75" hidden="false" customHeight="false" outlineLevel="0" collapsed="false">
      <c r="A6716" s="415" t="n">
        <v>45796</v>
      </c>
    </row>
    <row r="6717" customFormat="false" ht="12.75" hidden="false" customHeight="false" outlineLevel="0" collapsed="false">
      <c r="A6717" s="415" t="n">
        <v>45797</v>
      </c>
    </row>
    <row r="6718" customFormat="false" ht="12.75" hidden="false" customHeight="false" outlineLevel="0" collapsed="false">
      <c r="A6718" s="415" t="n">
        <v>45798</v>
      </c>
    </row>
    <row r="6719" customFormat="false" ht="12.75" hidden="false" customHeight="false" outlineLevel="0" collapsed="false">
      <c r="A6719" s="415" t="n">
        <v>45799</v>
      </c>
    </row>
    <row r="6720" customFormat="false" ht="12.75" hidden="false" customHeight="false" outlineLevel="0" collapsed="false">
      <c r="A6720" s="415" t="n">
        <v>45800</v>
      </c>
    </row>
    <row r="6721" customFormat="false" ht="12.75" hidden="false" customHeight="false" outlineLevel="0" collapsed="false">
      <c r="A6721" s="415" t="n">
        <v>45803</v>
      </c>
    </row>
    <row r="6722" customFormat="false" ht="12.75" hidden="false" customHeight="false" outlineLevel="0" collapsed="false">
      <c r="A6722" s="415" t="n">
        <v>45804</v>
      </c>
    </row>
    <row r="6723" customFormat="false" ht="12.75" hidden="false" customHeight="false" outlineLevel="0" collapsed="false">
      <c r="A6723" s="415" t="n">
        <v>45805</v>
      </c>
    </row>
    <row r="6724" customFormat="false" ht="12.75" hidden="false" customHeight="false" outlineLevel="0" collapsed="false">
      <c r="A6724" s="415" t="n">
        <v>45806</v>
      </c>
    </row>
    <row r="6725" customFormat="false" ht="12.75" hidden="false" customHeight="false" outlineLevel="0" collapsed="false">
      <c r="A6725" s="415" t="n">
        <v>45807</v>
      </c>
    </row>
    <row r="6726" customFormat="false" ht="12.75" hidden="false" customHeight="false" outlineLevel="0" collapsed="false">
      <c r="A6726" s="415" t="n">
        <v>45810</v>
      </c>
    </row>
    <row r="6727" customFormat="false" ht="12.75" hidden="false" customHeight="false" outlineLevel="0" collapsed="false">
      <c r="A6727" s="415" t="n">
        <v>45811</v>
      </c>
    </row>
    <row r="6728" customFormat="false" ht="12.75" hidden="false" customHeight="false" outlineLevel="0" collapsed="false">
      <c r="A6728" s="415" t="n">
        <v>45812</v>
      </c>
    </row>
    <row r="6729" customFormat="false" ht="12.75" hidden="false" customHeight="false" outlineLevel="0" collapsed="false">
      <c r="A6729" s="415" t="n">
        <v>45813</v>
      </c>
    </row>
    <row r="6730" customFormat="false" ht="12.75" hidden="false" customHeight="false" outlineLevel="0" collapsed="false">
      <c r="A6730" s="415" t="n">
        <v>45814</v>
      </c>
    </row>
    <row r="6731" customFormat="false" ht="12.75" hidden="false" customHeight="false" outlineLevel="0" collapsed="false">
      <c r="A6731" s="415" t="n">
        <v>45817</v>
      </c>
    </row>
    <row r="6732" customFormat="false" ht="12.75" hidden="false" customHeight="false" outlineLevel="0" collapsed="false">
      <c r="A6732" s="415" t="n">
        <v>45818</v>
      </c>
    </row>
    <row r="6733" customFormat="false" ht="12.75" hidden="false" customHeight="false" outlineLevel="0" collapsed="false">
      <c r="A6733" s="415" t="n">
        <v>45819</v>
      </c>
    </row>
    <row r="6734" customFormat="false" ht="12.75" hidden="false" customHeight="false" outlineLevel="0" collapsed="false">
      <c r="A6734" s="415" t="n">
        <v>45820</v>
      </c>
    </row>
    <row r="6735" customFormat="false" ht="12.75" hidden="false" customHeight="false" outlineLevel="0" collapsed="false">
      <c r="A6735" s="415" t="n">
        <v>45821</v>
      </c>
    </row>
    <row r="6736" customFormat="false" ht="12.75" hidden="false" customHeight="false" outlineLevel="0" collapsed="false">
      <c r="A6736" s="415" t="n">
        <v>45824</v>
      </c>
    </row>
    <row r="6737" customFormat="false" ht="12.75" hidden="false" customHeight="false" outlineLevel="0" collapsed="false">
      <c r="A6737" s="415" t="n">
        <v>45825</v>
      </c>
    </row>
    <row r="6738" customFormat="false" ht="12.75" hidden="false" customHeight="false" outlineLevel="0" collapsed="false">
      <c r="A6738" s="415" t="n">
        <v>45826</v>
      </c>
    </row>
    <row r="6739" customFormat="false" ht="12.75" hidden="false" customHeight="false" outlineLevel="0" collapsed="false">
      <c r="A6739" s="415" t="n">
        <v>45827</v>
      </c>
    </row>
    <row r="6740" customFormat="false" ht="12.75" hidden="false" customHeight="false" outlineLevel="0" collapsed="false">
      <c r="A6740" s="415" t="n">
        <v>45828</v>
      </c>
    </row>
    <row r="6741" customFormat="false" ht="12.75" hidden="false" customHeight="false" outlineLevel="0" collapsed="false">
      <c r="A6741" s="415" t="n">
        <v>45831</v>
      </c>
    </row>
    <row r="6742" customFormat="false" ht="12.75" hidden="false" customHeight="false" outlineLevel="0" collapsed="false">
      <c r="A6742" s="415" t="n">
        <v>45832</v>
      </c>
    </row>
    <row r="6743" customFormat="false" ht="12.75" hidden="false" customHeight="false" outlineLevel="0" collapsed="false">
      <c r="A6743" s="415" t="n">
        <v>45833</v>
      </c>
    </row>
    <row r="6744" customFormat="false" ht="12.75" hidden="false" customHeight="false" outlineLevel="0" collapsed="false">
      <c r="A6744" s="415" t="n">
        <v>45834</v>
      </c>
    </row>
    <row r="6745" customFormat="false" ht="12.75" hidden="false" customHeight="false" outlineLevel="0" collapsed="false">
      <c r="A6745" s="415" t="n">
        <v>45835</v>
      </c>
    </row>
    <row r="6746" customFormat="false" ht="12.75" hidden="false" customHeight="false" outlineLevel="0" collapsed="false">
      <c r="A6746" s="415" t="n">
        <v>45838</v>
      </c>
    </row>
    <row r="6747" customFormat="false" ht="12.75" hidden="false" customHeight="false" outlineLevel="0" collapsed="false">
      <c r="A6747" s="415" t="n">
        <v>45839</v>
      </c>
    </row>
    <row r="6748" customFormat="false" ht="12.75" hidden="false" customHeight="false" outlineLevel="0" collapsed="false">
      <c r="A6748" s="415" t="n">
        <v>45840</v>
      </c>
    </row>
    <row r="6749" customFormat="false" ht="12.75" hidden="false" customHeight="false" outlineLevel="0" collapsed="false">
      <c r="A6749" s="415" t="n">
        <v>45841</v>
      </c>
    </row>
    <row r="6750" customFormat="false" ht="12.75" hidden="false" customHeight="false" outlineLevel="0" collapsed="false">
      <c r="A6750" s="415" t="n">
        <v>45845</v>
      </c>
    </row>
    <row r="6751" customFormat="false" ht="12.75" hidden="false" customHeight="false" outlineLevel="0" collapsed="false">
      <c r="A6751" s="415" t="n">
        <v>45846</v>
      </c>
    </row>
    <row r="6752" customFormat="false" ht="12.75" hidden="false" customHeight="false" outlineLevel="0" collapsed="false">
      <c r="A6752" s="415" t="n">
        <v>45847</v>
      </c>
    </row>
    <row r="6753" customFormat="false" ht="12.75" hidden="false" customHeight="false" outlineLevel="0" collapsed="false">
      <c r="A6753" s="415" t="n">
        <v>45848</v>
      </c>
    </row>
    <row r="6754" customFormat="false" ht="12.75" hidden="false" customHeight="false" outlineLevel="0" collapsed="false">
      <c r="A6754" s="415" t="n">
        <v>45849</v>
      </c>
    </row>
    <row r="6755" customFormat="false" ht="12.75" hidden="false" customHeight="false" outlineLevel="0" collapsed="false">
      <c r="A6755" s="415" t="n">
        <v>45852</v>
      </c>
    </row>
    <row r="6756" customFormat="false" ht="12.75" hidden="false" customHeight="false" outlineLevel="0" collapsed="false">
      <c r="A6756" s="415" t="n">
        <v>45853</v>
      </c>
    </row>
    <row r="6757" customFormat="false" ht="12.75" hidden="false" customHeight="false" outlineLevel="0" collapsed="false">
      <c r="A6757" s="415" t="n">
        <v>45854</v>
      </c>
    </row>
    <row r="6758" customFormat="false" ht="12.75" hidden="false" customHeight="false" outlineLevel="0" collapsed="false">
      <c r="A6758" s="415" t="n">
        <v>45855</v>
      </c>
    </row>
    <row r="6759" customFormat="false" ht="12.75" hidden="false" customHeight="false" outlineLevel="0" collapsed="false">
      <c r="A6759" s="415" t="n">
        <v>45856</v>
      </c>
    </row>
    <row r="6760" customFormat="false" ht="12.75" hidden="false" customHeight="false" outlineLevel="0" collapsed="false">
      <c r="A6760" s="415" t="n">
        <v>45859</v>
      </c>
    </row>
    <row r="6761" customFormat="false" ht="12.75" hidden="false" customHeight="false" outlineLevel="0" collapsed="false">
      <c r="A6761" s="415" t="n">
        <v>45860</v>
      </c>
    </row>
    <row r="6762" customFormat="false" ht="12.75" hidden="false" customHeight="false" outlineLevel="0" collapsed="false">
      <c r="A6762" s="415" t="n">
        <v>45861</v>
      </c>
    </row>
    <row r="6763" customFormat="false" ht="12.75" hidden="false" customHeight="false" outlineLevel="0" collapsed="false">
      <c r="A6763" s="415" t="n">
        <v>45862</v>
      </c>
    </row>
    <row r="6764" customFormat="false" ht="12.75" hidden="false" customHeight="false" outlineLevel="0" collapsed="false">
      <c r="A6764" s="415" t="n">
        <v>45863</v>
      </c>
    </row>
    <row r="6765" customFormat="false" ht="12.75" hidden="false" customHeight="false" outlineLevel="0" collapsed="false">
      <c r="A6765" s="415" t="n">
        <v>45866</v>
      </c>
    </row>
    <row r="6766" customFormat="false" ht="12.75" hidden="false" customHeight="false" outlineLevel="0" collapsed="false">
      <c r="A6766" s="415" t="n">
        <v>45867</v>
      </c>
    </row>
    <row r="6767" customFormat="false" ht="12.75" hidden="false" customHeight="false" outlineLevel="0" collapsed="false">
      <c r="A6767" s="415" t="n">
        <v>45868</v>
      </c>
    </row>
    <row r="6768" customFormat="false" ht="12.75" hidden="false" customHeight="false" outlineLevel="0" collapsed="false">
      <c r="A6768" s="415" t="n">
        <v>45869</v>
      </c>
    </row>
    <row r="6769" customFormat="false" ht="12.75" hidden="false" customHeight="false" outlineLevel="0" collapsed="false">
      <c r="A6769" s="415" t="n">
        <v>45870</v>
      </c>
    </row>
    <row r="6770" customFormat="false" ht="12.75" hidden="false" customHeight="false" outlineLevel="0" collapsed="false">
      <c r="A6770" s="415" t="n">
        <v>45873</v>
      </c>
    </row>
    <row r="6771" customFormat="false" ht="12.75" hidden="false" customHeight="false" outlineLevel="0" collapsed="false">
      <c r="A6771" s="415" t="n">
        <v>45874</v>
      </c>
    </row>
    <row r="6772" customFormat="false" ht="12.75" hidden="false" customHeight="false" outlineLevel="0" collapsed="false">
      <c r="A6772" s="415" t="n">
        <v>45875</v>
      </c>
    </row>
    <row r="6773" customFormat="false" ht="12.75" hidden="false" customHeight="false" outlineLevel="0" collapsed="false">
      <c r="A6773" s="415" t="n">
        <v>45876</v>
      </c>
    </row>
    <row r="6774" customFormat="false" ht="12.75" hidden="false" customHeight="false" outlineLevel="0" collapsed="false">
      <c r="A6774" s="415" t="n">
        <v>45877</v>
      </c>
    </row>
    <row r="6775" customFormat="false" ht="12.75" hidden="false" customHeight="false" outlineLevel="0" collapsed="false">
      <c r="A6775" s="415" t="n">
        <v>45880</v>
      </c>
    </row>
    <row r="6776" customFormat="false" ht="12.75" hidden="false" customHeight="false" outlineLevel="0" collapsed="false">
      <c r="A6776" s="415" t="n">
        <v>45881</v>
      </c>
    </row>
    <row r="6777" customFormat="false" ht="12.75" hidden="false" customHeight="false" outlineLevel="0" collapsed="false">
      <c r="A6777" s="415" t="n">
        <v>45882</v>
      </c>
    </row>
    <row r="6778" customFormat="false" ht="12.75" hidden="false" customHeight="false" outlineLevel="0" collapsed="false">
      <c r="A6778" s="415" t="n">
        <v>45883</v>
      </c>
    </row>
    <row r="6779" customFormat="false" ht="12.75" hidden="false" customHeight="false" outlineLevel="0" collapsed="false">
      <c r="A6779" s="415" t="n">
        <v>45884</v>
      </c>
    </row>
    <row r="6780" customFormat="false" ht="12.75" hidden="false" customHeight="false" outlineLevel="0" collapsed="false">
      <c r="A6780" s="415" t="n">
        <v>45887</v>
      </c>
    </row>
    <row r="6781" customFormat="false" ht="12.75" hidden="false" customHeight="false" outlineLevel="0" collapsed="false">
      <c r="A6781" s="415" t="n">
        <v>45888</v>
      </c>
    </row>
    <row r="6782" customFormat="false" ht="12.75" hidden="false" customHeight="false" outlineLevel="0" collapsed="false">
      <c r="A6782" s="415" t="n">
        <v>45889</v>
      </c>
    </row>
    <row r="6783" customFormat="false" ht="12.75" hidden="false" customHeight="false" outlineLevel="0" collapsed="false">
      <c r="A6783" s="415" t="n">
        <v>45890</v>
      </c>
    </row>
    <row r="6784" customFormat="false" ht="12.75" hidden="false" customHeight="false" outlineLevel="0" collapsed="false">
      <c r="A6784" s="415" t="n">
        <v>45891</v>
      </c>
    </row>
    <row r="6785" customFormat="false" ht="12.75" hidden="false" customHeight="false" outlineLevel="0" collapsed="false">
      <c r="A6785" s="415" t="n">
        <v>45894</v>
      </c>
    </row>
    <row r="6786" customFormat="false" ht="12.75" hidden="false" customHeight="false" outlineLevel="0" collapsed="false">
      <c r="A6786" s="415" t="n">
        <v>45895</v>
      </c>
    </row>
    <row r="6787" customFormat="false" ht="12.75" hidden="false" customHeight="false" outlineLevel="0" collapsed="false">
      <c r="A6787" s="415" t="n">
        <v>45896</v>
      </c>
    </row>
    <row r="6788" customFormat="false" ht="12.75" hidden="false" customHeight="false" outlineLevel="0" collapsed="false">
      <c r="A6788" s="415" t="n">
        <v>45897</v>
      </c>
    </row>
    <row r="6789" customFormat="false" ht="12.75" hidden="false" customHeight="false" outlineLevel="0" collapsed="false">
      <c r="A6789" s="415" t="n">
        <v>45898</v>
      </c>
    </row>
    <row r="6790" customFormat="false" ht="12.75" hidden="false" customHeight="false" outlineLevel="0" collapsed="false">
      <c r="A6790" s="415" t="n">
        <v>45901</v>
      </c>
    </row>
    <row r="6791" customFormat="false" ht="12.75" hidden="false" customHeight="false" outlineLevel="0" collapsed="false">
      <c r="A6791" s="415" t="n">
        <v>45902</v>
      </c>
    </row>
    <row r="6792" customFormat="false" ht="12.75" hidden="false" customHeight="false" outlineLevel="0" collapsed="false">
      <c r="A6792" s="415" t="n">
        <v>45903</v>
      </c>
    </row>
    <row r="6793" customFormat="false" ht="12.75" hidden="false" customHeight="false" outlineLevel="0" collapsed="false">
      <c r="A6793" s="415" t="n">
        <v>45904</v>
      </c>
    </row>
    <row r="6794" customFormat="false" ht="12.75" hidden="false" customHeight="false" outlineLevel="0" collapsed="false">
      <c r="A6794" s="415" t="n">
        <v>45905</v>
      </c>
    </row>
    <row r="6795" customFormat="false" ht="12.75" hidden="false" customHeight="false" outlineLevel="0" collapsed="false">
      <c r="A6795" s="415" t="n">
        <v>45908</v>
      </c>
    </row>
    <row r="6796" customFormat="false" ht="12.75" hidden="false" customHeight="false" outlineLevel="0" collapsed="false">
      <c r="A6796" s="415" t="n">
        <v>45909</v>
      </c>
    </row>
    <row r="6797" customFormat="false" ht="12.75" hidden="false" customHeight="false" outlineLevel="0" collapsed="false">
      <c r="A6797" s="415" t="n">
        <v>45910</v>
      </c>
    </row>
    <row r="6798" customFormat="false" ht="12.75" hidden="false" customHeight="false" outlineLevel="0" collapsed="false">
      <c r="A6798" s="415" t="n">
        <v>45911</v>
      </c>
    </row>
    <row r="6799" customFormat="false" ht="12.75" hidden="false" customHeight="false" outlineLevel="0" collapsed="false">
      <c r="A6799" s="415" t="n">
        <v>45912</v>
      </c>
    </row>
    <row r="6800" customFormat="false" ht="12.75" hidden="false" customHeight="false" outlineLevel="0" collapsed="false">
      <c r="A6800" s="415" t="n">
        <v>45915</v>
      </c>
    </row>
    <row r="6801" customFormat="false" ht="12.75" hidden="false" customHeight="false" outlineLevel="0" collapsed="false">
      <c r="A6801" s="415" t="n">
        <v>45916</v>
      </c>
    </row>
    <row r="6802" customFormat="false" ht="12.75" hidden="false" customHeight="false" outlineLevel="0" collapsed="false">
      <c r="A6802" s="415" t="n">
        <v>45917</v>
      </c>
    </row>
    <row r="6803" customFormat="false" ht="12.75" hidden="false" customHeight="false" outlineLevel="0" collapsed="false">
      <c r="A6803" s="415" t="n">
        <v>45918</v>
      </c>
    </row>
    <row r="6804" customFormat="false" ht="12.75" hidden="false" customHeight="false" outlineLevel="0" collapsed="false">
      <c r="A6804" s="415" t="n">
        <v>45919</v>
      </c>
    </row>
    <row r="6805" customFormat="false" ht="12.75" hidden="false" customHeight="false" outlineLevel="0" collapsed="false">
      <c r="A6805" s="415" t="n">
        <v>45922</v>
      </c>
    </row>
    <row r="6806" customFormat="false" ht="12.75" hidden="false" customHeight="false" outlineLevel="0" collapsed="false">
      <c r="A6806" s="415" t="n">
        <v>45923</v>
      </c>
    </row>
    <row r="6807" customFormat="false" ht="12.75" hidden="false" customHeight="false" outlineLevel="0" collapsed="false">
      <c r="A6807" s="415" t="n">
        <v>45924</v>
      </c>
    </row>
    <row r="6808" customFormat="false" ht="12.75" hidden="false" customHeight="false" outlineLevel="0" collapsed="false">
      <c r="A6808" s="415" t="n">
        <v>45925</v>
      </c>
    </row>
    <row r="6809" customFormat="false" ht="12.75" hidden="false" customHeight="false" outlineLevel="0" collapsed="false">
      <c r="A6809" s="415" t="n">
        <v>45926</v>
      </c>
    </row>
    <row r="6810" customFormat="false" ht="12.75" hidden="false" customHeight="false" outlineLevel="0" collapsed="false">
      <c r="A6810" s="415" t="n">
        <v>45929</v>
      </c>
    </row>
    <row r="6811" customFormat="false" ht="12.75" hidden="false" customHeight="false" outlineLevel="0" collapsed="false">
      <c r="A6811" s="415" t="n">
        <v>45930</v>
      </c>
    </row>
    <row r="6812" customFormat="false" ht="12.75" hidden="false" customHeight="false" outlineLevel="0" collapsed="false">
      <c r="A6812" s="415" t="n">
        <v>45931</v>
      </c>
    </row>
    <row r="6813" customFormat="false" ht="12.75" hidden="false" customHeight="false" outlineLevel="0" collapsed="false">
      <c r="A6813" s="415" t="n">
        <v>45932</v>
      </c>
    </row>
    <row r="6814" customFormat="false" ht="12.75" hidden="false" customHeight="false" outlineLevel="0" collapsed="false">
      <c r="A6814" s="415" t="n">
        <v>45933</v>
      </c>
    </row>
    <row r="6815" customFormat="false" ht="12.75" hidden="false" customHeight="false" outlineLevel="0" collapsed="false">
      <c r="A6815" s="415" t="n">
        <v>45936</v>
      </c>
    </row>
    <row r="6816" customFormat="false" ht="12.75" hidden="false" customHeight="false" outlineLevel="0" collapsed="false">
      <c r="A6816" s="415" t="n">
        <v>45937</v>
      </c>
    </row>
    <row r="6817" customFormat="false" ht="12.75" hidden="false" customHeight="false" outlineLevel="0" collapsed="false">
      <c r="A6817" s="415" t="n">
        <v>45938</v>
      </c>
    </row>
    <row r="6818" customFormat="false" ht="12.75" hidden="false" customHeight="false" outlineLevel="0" collapsed="false">
      <c r="A6818" s="415" t="n">
        <v>45939</v>
      </c>
    </row>
    <row r="6819" customFormat="false" ht="12.75" hidden="false" customHeight="false" outlineLevel="0" collapsed="false">
      <c r="A6819" s="415" t="n">
        <v>45940</v>
      </c>
    </row>
    <row r="6820" customFormat="false" ht="12.75" hidden="false" customHeight="false" outlineLevel="0" collapsed="false">
      <c r="A6820" s="415" t="n">
        <v>45943</v>
      </c>
    </row>
    <row r="6821" customFormat="false" ht="12.75" hidden="false" customHeight="false" outlineLevel="0" collapsed="false">
      <c r="A6821" s="415" t="n">
        <v>45944</v>
      </c>
    </row>
    <row r="6822" customFormat="false" ht="12.75" hidden="false" customHeight="false" outlineLevel="0" collapsed="false">
      <c r="A6822" s="415" t="n">
        <v>45945</v>
      </c>
    </row>
    <row r="6823" customFormat="false" ht="12.75" hidden="false" customHeight="false" outlineLevel="0" collapsed="false">
      <c r="A6823" s="415" t="n">
        <v>45946</v>
      </c>
    </row>
    <row r="6824" customFormat="false" ht="12.75" hidden="false" customHeight="false" outlineLevel="0" collapsed="false">
      <c r="A6824" s="415" t="n">
        <v>45947</v>
      </c>
    </row>
    <row r="6825" customFormat="false" ht="12.75" hidden="false" customHeight="false" outlineLevel="0" collapsed="false">
      <c r="A6825" s="415" t="n">
        <v>45950</v>
      </c>
    </row>
    <row r="6826" customFormat="false" ht="12.75" hidden="false" customHeight="false" outlineLevel="0" collapsed="false">
      <c r="A6826" s="415" t="n">
        <v>45951</v>
      </c>
    </row>
    <row r="6827" customFormat="false" ht="12.75" hidden="false" customHeight="false" outlineLevel="0" collapsed="false">
      <c r="A6827" s="415" t="n">
        <v>45952</v>
      </c>
    </row>
    <row r="6828" customFormat="false" ht="12.75" hidden="false" customHeight="false" outlineLevel="0" collapsed="false">
      <c r="A6828" s="415" t="n">
        <v>45953</v>
      </c>
    </row>
    <row r="6829" customFormat="false" ht="12.75" hidden="false" customHeight="false" outlineLevel="0" collapsed="false">
      <c r="A6829" s="415" t="n">
        <v>45954</v>
      </c>
    </row>
    <row r="6830" customFormat="false" ht="12.75" hidden="false" customHeight="false" outlineLevel="0" collapsed="false">
      <c r="A6830" s="415" t="n">
        <v>45957</v>
      </c>
    </row>
    <row r="6831" customFormat="false" ht="12.75" hidden="false" customHeight="false" outlineLevel="0" collapsed="false">
      <c r="A6831" s="415" t="n">
        <v>45958</v>
      </c>
    </row>
    <row r="6832" customFormat="false" ht="12.75" hidden="false" customHeight="false" outlineLevel="0" collapsed="false">
      <c r="A6832" s="415" t="n">
        <v>45959</v>
      </c>
    </row>
    <row r="6833" customFormat="false" ht="12.75" hidden="false" customHeight="false" outlineLevel="0" collapsed="false">
      <c r="A6833" s="415" t="n">
        <v>45960</v>
      </c>
    </row>
    <row r="6834" customFormat="false" ht="12.75" hidden="false" customHeight="false" outlineLevel="0" collapsed="false">
      <c r="A6834" s="415" t="n">
        <v>45961</v>
      </c>
    </row>
    <row r="6835" customFormat="false" ht="12.75" hidden="false" customHeight="false" outlineLevel="0" collapsed="false">
      <c r="A6835" s="415" t="n">
        <v>45964</v>
      </c>
    </row>
    <row r="6836" customFormat="false" ht="12.75" hidden="false" customHeight="false" outlineLevel="0" collapsed="false">
      <c r="A6836" s="415" t="n">
        <v>45965</v>
      </c>
    </row>
    <row r="6837" customFormat="false" ht="12.75" hidden="false" customHeight="false" outlineLevel="0" collapsed="false">
      <c r="A6837" s="415" t="n">
        <v>45966</v>
      </c>
    </row>
    <row r="6838" customFormat="false" ht="12.75" hidden="false" customHeight="false" outlineLevel="0" collapsed="false">
      <c r="A6838" s="415" t="n">
        <v>45967</v>
      </c>
    </row>
    <row r="6839" customFormat="false" ht="12.75" hidden="false" customHeight="false" outlineLevel="0" collapsed="false">
      <c r="A6839" s="415" t="n">
        <v>45968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ExpDates.ExpirationDates">
                <anchor moveWithCells="true" sizeWithCells="false">
                  <from>
                    <xdr:col>1</xdr:col>
                    <xdr:colOff>139680</xdr:colOff>
                    <xdr:row>1</xdr:row>
                    <xdr:rowOff>123840</xdr:rowOff>
                  </from>
                  <to>
                    <xdr:col>2</xdr:col>
                    <xdr:colOff>439200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ExpDates.GetNXs">
                <anchor moveWithCells="true" sizeWithCells="false">
                  <from>
                    <xdr:col>11</xdr:col>
                    <xdr:colOff>69840</xdr:colOff>
                    <xdr:row>1</xdr:row>
                    <xdr:rowOff>114480</xdr:rowOff>
                  </from>
                  <to>
                    <xdr:col>12</xdr:col>
                    <xdr:colOff>279720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1999-08-10T17:50:44Z</dcterms:created>
  <dc:creator>Dutch Quigley</dc:creator>
  <dc:description>- Oracle 8i ODBC QueryFix Applied</dc:description>
  <dc:language>en-US</dc:language>
  <cp:lastModifiedBy>Dutch Quigley</cp:lastModifiedBy>
  <cp:lastPrinted>2001-07-12T18:02:46Z</cp:lastPrinted>
  <dcterms:modified xsi:type="dcterms:W3CDTF">2001-07-13T09:51:02Z</dcterms:modified>
  <cp:revision>0</cp:revision>
  <dc:subject/>
  <dc:title/>
</cp:coreProperties>
</file>